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20" tabRatio="602" activeTab="0"/>
  </bookViews>
  <sheets>
    <sheet name="トビラ" sheetId="1" r:id="rId1"/>
    <sheet name="1・2" sheetId="2" r:id="rId2"/>
    <sheet name="3・4" sheetId="3" r:id="rId3"/>
    <sheet name="5・6・7" sheetId="4" r:id="rId4"/>
    <sheet name="8" sheetId="5" r:id="rId5"/>
    <sheet name="9" sheetId="6" r:id="rId6"/>
    <sheet name="10" sheetId="7" r:id="rId7"/>
    <sheet name="11" sheetId="8" r:id="rId8"/>
    <sheet name="12・13 " sheetId="9" r:id="rId9"/>
    <sheet name="14" sheetId="10" r:id="rId10"/>
    <sheet name="15・16" sheetId="11" r:id="rId11"/>
    <sheet name="17" sheetId="12" r:id="rId12"/>
    <sheet name="18" sheetId="13" r:id="rId13"/>
    <sheet name="19" sheetId="14" r:id="rId14"/>
    <sheet name="20・21" sheetId="15" r:id="rId15"/>
    <sheet name="22・23・24" sheetId="16" r:id="rId16"/>
    <sheet name="25・26" sheetId="17" r:id="rId17"/>
    <sheet name="27" sheetId="18" r:id="rId18"/>
  </sheets>
  <definedNames>
    <definedName name="_xlnm.Print_Area" localSheetId="6">'10'!$A$1:$Z$38</definedName>
    <definedName name="_xlnm.Print_Area" localSheetId="7">'11'!$A$1:$BB$20</definedName>
    <definedName name="_xlnm.Print_Area" localSheetId="8">'12・13 '!$A$1:$BC$27</definedName>
    <definedName name="_xlnm.Print_Area" localSheetId="9">'14'!$A$1:$BC$35</definedName>
    <definedName name="_xlnm.Print_Area" localSheetId="10">'15・16'!$A$1:$BE$34</definedName>
    <definedName name="_xlnm.Print_Area" localSheetId="11">'17'!$A$1:$BB$34</definedName>
    <definedName name="_xlnm.Print_Area" localSheetId="12">'18'!$A$1:$BJ$30</definedName>
    <definedName name="_xlnm.Print_Area" localSheetId="14">'20・21'!$A$1:$BH$39</definedName>
    <definedName name="_xlnm.Print_Area" localSheetId="15">'22・23・24'!$A$1:$BC$34</definedName>
    <definedName name="_xlnm.Print_Area" localSheetId="16">'25・26'!$A$1:$F$51</definedName>
    <definedName name="_xlnm.Print_Area" localSheetId="17">'27'!$A$1:$BD$28</definedName>
    <definedName name="_xlnm.Print_Area" localSheetId="2">'3・4'!$A$1:$BC$28</definedName>
    <definedName name="_xlnm.Print_Area" localSheetId="3">'5・6・7'!$A$1:$BB$40</definedName>
    <definedName name="_xlnm.Print_Area" localSheetId="4">'8'!$A$1:$BD$38</definedName>
    <definedName name="_xlnm.Print_Area" localSheetId="5">'9'!$A$1:$C$35</definedName>
    <definedName name="_xlnm.Print_Area" localSheetId="0">'トビラ'!$A$1:$I$12</definedName>
    <definedName name="定期">#REF!</definedName>
  </definedNames>
  <calcPr fullCalcOnLoad="1"/>
</workbook>
</file>

<file path=xl/sharedStrings.xml><?xml version="1.0" encoding="utf-8"?>
<sst xmlns="http://schemas.openxmlformats.org/spreadsheetml/2006/main" count="808" uniqueCount="370">
  <si>
    <t>施設数</t>
  </si>
  <si>
    <t>第1節　高齢者福祉施設等の状況</t>
  </si>
  <si>
    <t>1　養護老人ホームの状況</t>
  </si>
  <si>
    <t>第1表　養護老人ホーム</t>
  </si>
  <si>
    <t>（単位：個所　人）</t>
  </si>
  <si>
    <t>定員</t>
  </si>
  <si>
    <t>年度末現在
措置人員</t>
  </si>
  <si>
    <t>公立</t>
  </si>
  <si>
    <t>私立</t>
  </si>
  <si>
    <t>入　所
（年度中）</t>
  </si>
  <si>
    <t>退　所
（年度中）</t>
  </si>
  <si>
    <t>第2表　養護老人ホームの措置の状況（区別）</t>
  </si>
  <si>
    <t>養護老人ホーム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</si>
  <si>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</si>
  <si>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</si>
  <si>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</si>
  <si>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</si>
  <si>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</si>
  <si>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</si>
  <si>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</si>
  <si>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</si>
  <si>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</si>
  <si>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</si>
  <si>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</si>
  <si>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</si>
  <si>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</si>
  <si>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</si>
  <si>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</si>
  <si>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</si>
  <si>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</si>
  <si>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</si>
  <si>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</si>
  <si>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</si>
  <si>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</si>
  <si>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</si>
  <si>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</si>
  <si>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特別養護老人ホームの状況</t>
  </si>
  <si>
    <t>第3表　特別養護老人ホーム</t>
  </si>
  <si>
    <t>3　介護老人保健施設の状況</t>
  </si>
  <si>
    <t>第4表　介護老人保健施設</t>
  </si>
  <si>
    <t>4　軽費老人ホームの状況</t>
  </si>
  <si>
    <t>第5表　軽費老人ホーム（A型）</t>
  </si>
  <si>
    <t>年度末現在
入所者</t>
  </si>
  <si>
    <t>第6表　軽費老人ホーム（ケアハウス）</t>
  </si>
  <si>
    <t>5　生活支援ハウスの状況</t>
  </si>
  <si>
    <t>第7表　生活支援ハウス</t>
  </si>
  <si>
    <t>22年度</t>
  </si>
  <si>
    <t>第1章　高齢者福祉</t>
  </si>
  <si>
    <t>23年度</t>
  </si>
  <si>
    <t>注1　施設数、定員は市管轄分のみ</t>
  </si>
  <si>
    <t>北区</t>
  </si>
  <si>
    <t>6　老人福祉センターの状況</t>
  </si>
  <si>
    <t>第8表　老人福祉センターの利用状況（館別）</t>
  </si>
  <si>
    <t>（単位：件　人）</t>
  </si>
  <si>
    <t>利用人員</t>
  </si>
  <si>
    <t>定例及び特別事業</t>
  </si>
  <si>
    <t>老人クラブ等利用状況</t>
  </si>
  <si>
    <t>個人</t>
  </si>
  <si>
    <t>団体
（再掲）</t>
  </si>
  <si>
    <t>件数</t>
  </si>
  <si>
    <t>人員</t>
  </si>
  <si>
    <t>北区北</t>
  </si>
  <si>
    <t>北区大淀</t>
  </si>
  <si>
    <t>都島区</t>
  </si>
  <si>
    <t>中央区東</t>
  </si>
  <si>
    <t>中央区南</t>
  </si>
  <si>
    <t>（単位：個所）</t>
  </si>
  <si>
    <t>3　老人クラブ、会員の状況</t>
  </si>
  <si>
    <t>第14表　老人クラブ、会員の状況</t>
  </si>
  <si>
    <t>（単位：クラブ　人）</t>
  </si>
  <si>
    <t>クラブ数</t>
  </si>
  <si>
    <t>会員数</t>
  </si>
  <si>
    <t>東淀川区</t>
  </si>
  <si>
    <t>東住吉区</t>
  </si>
  <si>
    <t>（単位：人）</t>
  </si>
  <si>
    <t>総数</t>
  </si>
  <si>
    <t>（単位：人　件　千円）</t>
  </si>
  <si>
    <t>就業人員</t>
  </si>
  <si>
    <t>受託件数</t>
  </si>
  <si>
    <t>就業延人員</t>
  </si>
  <si>
    <t>契約金額</t>
  </si>
  <si>
    <t>計</t>
  </si>
  <si>
    <t>配分金</t>
  </si>
  <si>
    <t>材料費・
その他</t>
  </si>
  <si>
    <t>事務費</t>
  </si>
  <si>
    <t>第2節　老人保健医療・老人医療</t>
  </si>
  <si>
    <t>1　受給者の状況</t>
  </si>
  <si>
    <t>第10表　受給者の状況（区別）</t>
  </si>
  <si>
    <t>老人医療費助成受給者数</t>
  </si>
  <si>
    <t>2　給付の状況</t>
  </si>
  <si>
    <t>第11表　給付の状況</t>
  </si>
  <si>
    <t>医療給付（助成）額</t>
  </si>
  <si>
    <t>一人当たり
給付(助成)額</t>
  </si>
  <si>
    <t>老人医療費助成
（経過措置分）</t>
  </si>
  <si>
    <t>老人医療費助成</t>
  </si>
  <si>
    <t>第3節　在宅サービスの状況</t>
  </si>
  <si>
    <t>1　日常生活用具給付・貸与の状況</t>
  </si>
  <si>
    <t>（単位：台）</t>
  </si>
  <si>
    <t>2　緊急通報装置の設置状況</t>
  </si>
  <si>
    <t>第13表　緊急通報装置設置状況</t>
  </si>
  <si>
    <t>緊急通報装置</t>
  </si>
  <si>
    <t>第5節　　介 護 予 防</t>
  </si>
  <si>
    <t xml:space="preserve">二次予防事業対象者把握事業関係 </t>
  </si>
  <si>
    <t>介 護 予 防 事 業 関 係 
（ 通 所 型 ・ 訪 問 型 ）</t>
  </si>
  <si>
    <t>二次予防事業対象者数
（B）</t>
  </si>
  <si>
    <t>北</t>
  </si>
  <si>
    <t>都　島</t>
  </si>
  <si>
    <t>福　島</t>
  </si>
  <si>
    <t>此　花</t>
  </si>
  <si>
    <t>中　央</t>
  </si>
  <si>
    <t>西</t>
  </si>
  <si>
    <t>港</t>
  </si>
  <si>
    <t>大　正</t>
  </si>
  <si>
    <t>天王寺</t>
  </si>
  <si>
    <t>浪　速</t>
  </si>
  <si>
    <t>西淀川</t>
  </si>
  <si>
    <t>淀　川</t>
  </si>
  <si>
    <t>東淀川</t>
  </si>
  <si>
    <t>東　成</t>
  </si>
  <si>
    <t>生　野</t>
  </si>
  <si>
    <t>旭</t>
  </si>
  <si>
    <t>城　東</t>
  </si>
  <si>
    <t>鶴　見</t>
  </si>
  <si>
    <t>阿倍野</t>
  </si>
  <si>
    <t>住之江</t>
  </si>
  <si>
    <t>住　吉</t>
  </si>
  <si>
    <t>東住吉</t>
  </si>
  <si>
    <t>平　野</t>
  </si>
  <si>
    <t>西　成</t>
  </si>
  <si>
    <t>合　計</t>
  </si>
  <si>
    <t>介護予防普及啓発事業</t>
  </si>
  <si>
    <t>開催回数（回）</t>
  </si>
  <si>
    <t>参加者人数（人）</t>
  </si>
  <si>
    <t>講演会等（介護予防地域健康講座、把握のための講演会等）</t>
  </si>
  <si>
    <t>介護予防教室等の開催</t>
  </si>
  <si>
    <t>地域介護予防活動支援事業</t>
  </si>
  <si>
    <t>実施回数（回）</t>
  </si>
  <si>
    <t>参加者延数（人）</t>
  </si>
  <si>
    <t>地域活動組織への支援・協力等</t>
  </si>
  <si>
    <t>社会参加活動を通じた地域活動の実施</t>
  </si>
  <si>
    <t>第4節　介護保険</t>
  </si>
  <si>
    <t>1　第1号被保険者数</t>
  </si>
  <si>
    <t>区名</t>
  </si>
  <si>
    <t>人数</t>
  </si>
  <si>
    <t>合計</t>
  </si>
  <si>
    <t>第1段階</t>
  </si>
  <si>
    <t>第2段階</t>
  </si>
  <si>
    <t>第3段階</t>
  </si>
  <si>
    <t>第4段階</t>
  </si>
  <si>
    <t>第5段階</t>
  </si>
  <si>
    <t>第6段階</t>
  </si>
  <si>
    <t>第7段階</t>
  </si>
  <si>
    <t>第8段階</t>
  </si>
  <si>
    <t>第9段階</t>
  </si>
  <si>
    <t>第10段階</t>
  </si>
  <si>
    <t>段階</t>
  </si>
  <si>
    <t>対象者</t>
  </si>
  <si>
    <t>生活保護の受給者・老齢福祉年金の受給者で、本人及び世帯全員が市町村民税非課税</t>
  </si>
  <si>
    <t>2　調定額及び収入額</t>
  </si>
  <si>
    <t>◎　徴収方法別現年度分収納状況</t>
  </si>
  <si>
    <t>現年分</t>
  </si>
  <si>
    <t>（単位：調定額・収納額・還付未済は円、収納率は％）</t>
  </si>
  <si>
    <t>普通徴収</t>
  </si>
  <si>
    <t>特別徴収</t>
  </si>
  <si>
    <t>還付未済額</t>
  </si>
  <si>
    <t>調定額</t>
  </si>
  <si>
    <t>収納額</t>
  </si>
  <si>
    <t>収納率</t>
  </si>
  <si>
    <t>収入額には過誤納金を含まない</t>
  </si>
  <si>
    <t>過年分</t>
  </si>
  <si>
    <t>調定額</t>
  </si>
  <si>
    <t>3　介護給付費支払状況</t>
  </si>
  <si>
    <t>種類</t>
  </si>
  <si>
    <t>金額</t>
  </si>
  <si>
    <t>訪問サービス（小計）</t>
  </si>
  <si>
    <t>通所サービス（小計）</t>
  </si>
  <si>
    <t>短期入所サービス（小計）</t>
  </si>
  <si>
    <t>高額介護サービス費</t>
  </si>
  <si>
    <t>高額医療合算介護サービス費</t>
  </si>
  <si>
    <t>特定施設入所者生活介護</t>
  </si>
  <si>
    <t>特定入所者介護サービス費</t>
  </si>
  <si>
    <t>介護予防支援・居宅介護支援</t>
  </si>
  <si>
    <t>審査支払費</t>
  </si>
  <si>
    <t>合　　　計</t>
  </si>
  <si>
    <t>4　サービス受給者数</t>
  </si>
  <si>
    <t>居宅</t>
  </si>
  <si>
    <t>地域密着</t>
  </si>
  <si>
    <t>介護老人
福祉施設</t>
  </si>
  <si>
    <t>介護老人
保健施設</t>
  </si>
  <si>
    <t>介護療養型
医療施設</t>
  </si>
  <si>
    <t>5　要介護・要支援認定</t>
  </si>
  <si>
    <t>（単位：件）</t>
  </si>
  <si>
    <t>施設</t>
  </si>
  <si>
    <t>新規</t>
  </si>
  <si>
    <t>更新</t>
  </si>
  <si>
    <t>変更</t>
  </si>
  <si>
    <t>非該当</t>
  </si>
  <si>
    <t>要支援</t>
  </si>
  <si>
    <t>要介護</t>
  </si>
  <si>
    <t>参加実人数
合         計
（C）</t>
  </si>
  <si>
    <t>参加目標数に
対する参加率
(C)／(A)</t>
  </si>
  <si>
    <t>第11段階</t>
  </si>
  <si>
    <t>本人及び世帯全員が市町村民税非課税で、合計所得金額＋課税年金収入額が80万円以下</t>
  </si>
  <si>
    <t>本人及び世帯全員が市町村民税非課税で、合計所得金額＋課税年金収入額が120万円以下</t>
  </si>
  <si>
    <t>本人及び世帯全員が市町村民税非課税で、第2段階・第3段階以外の方</t>
  </si>
  <si>
    <t>本人が市町村民税非課税で、同じ世帯に市町村民税課税者がおられ、合計所得金額＋課税年金収入額が80万円以下</t>
  </si>
  <si>
    <t>本人が市町村民税非課税で、同じ世帯に市町村民税課税者がおられ、第5段階以外の方</t>
  </si>
  <si>
    <t>本人が市町村民税課税で、合計所得金額が125万円以下</t>
  </si>
  <si>
    <t>本人が市町村民税課税で、合計所得金額が125万円を超え200万円未満</t>
  </si>
  <si>
    <t>本人が市町村民税課税で、合計所得金額が200万円以上400万円未満</t>
  </si>
  <si>
    <t>本人が市町村民税課税で、合計所得金額が400万円以上700万円未満</t>
  </si>
  <si>
    <t>本人が市町村民税課税で、合計所得金額が700万円以上</t>
  </si>
  <si>
    <t>訪問介護</t>
  </si>
  <si>
    <t>定期巡回・随時対応型訪問介護看護</t>
  </si>
  <si>
    <t>訪問入浴介護</t>
  </si>
  <si>
    <t>夜間対応型訪問介護</t>
  </si>
  <si>
    <t>訪問看護</t>
  </si>
  <si>
    <t>認知症対応型通所介護</t>
  </si>
  <si>
    <t>訪問リハビリテーション</t>
  </si>
  <si>
    <t>小規模多機能型居宅介護</t>
  </si>
  <si>
    <t>居宅療養管理指導</t>
  </si>
  <si>
    <t>認知症対応型共同生活介護</t>
  </si>
  <si>
    <t>地域密着型特定施設入居者生活介護</t>
  </si>
  <si>
    <t>通所介護</t>
  </si>
  <si>
    <t>地域密着型介護老人福祉施設入所者生活介護</t>
  </si>
  <si>
    <t>通所リハビリテーション</t>
  </si>
  <si>
    <t>複合型サービス</t>
  </si>
  <si>
    <t>短期入所生活介護</t>
  </si>
  <si>
    <t>介護老人福祉施設</t>
  </si>
  <si>
    <t>短期入所療養介護</t>
  </si>
  <si>
    <t>介護老人保健施設</t>
  </si>
  <si>
    <t>介護療養型医療施設</t>
  </si>
  <si>
    <t>福祉用具貸与</t>
  </si>
  <si>
    <t>24年度</t>
  </si>
  <si>
    <t>受給者数
（年度平均）</t>
  </si>
  <si>
    <t>一人当たり
受診件数</t>
  </si>
  <si>
    <t>　　大きいため、マイナス額となっている。</t>
  </si>
  <si>
    <t>（単位：人　円　件）</t>
  </si>
  <si>
    <t>相談会等（常設健康相談、介護予防地域健康相談）</t>
  </si>
  <si>
    <t>ボランティア育成のための研修会等（健康づくり展げる講座）</t>
  </si>
  <si>
    <t xml:space="preserve">－ </t>
  </si>
  <si>
    <t>－</t>
  </si>
  <si>
    <t>1　介護予防事業</t>
  </si>
  <si>
    <t>25年度</t>
  </si>
  <si>
    <t>7　地域高齢者活動拠点施設（老人憩の家）の状況</t>
  </si>
  <si>
    <t>第9表　地域高齢者活動拠点施設（老人憩の家）の状況（区別）</t>
  </si>
  <si>
    <t>25 年 度</t>
  </si>
  <si>
    <t>第</t>
  </si>
  <si>
    <t>章</t>
  </si>
  <si>
    <t>高齢者福祉</t>
  </si>
  <si>
    <t xml:space="preserve">－ </t>
  </si>
  <si>
    <t>－</t>
  </si>
  <si>
    <t>4　高齢者職業紹介所の状況</t>
  </si>
  <si>
    <t>第15表　高齢者職業紹介所の状況</t>
  </si>
  <si>
    <t>①就労あっせん状況</t>
  </si>
  <si>
    <t>求人</t>
  </si>
  <si>
    <t>求職</t>
  </si>
  <si>
    <t>紹介</t>
  </si>
  <si>
    <t>就職</t>
  </si>
  <si>
    <t>男</t>
  </si>
  <si>
    <t>女</t>
  </si>
  <si>
    <t>②就業者の状況</t>
  </si>
  <si>
    <t>一般事務</t>
  </si>
  <si>
    <t>家事留守番</t>
  </si>
  <si>
    <t>軽作業、雑役</t>
  </si>
  <si>
    <t>宿直警備</t>
  </si>
  <si>
    <t>5　シルバー人材センターの状況</t>
  </si>
  <si>
    <t>第16表　シルバー人材センターの状況</t>
  </si>
  <si>
    <t>第17表　第1号被保険者数（区別）</t>
  </si>
  <si>
    <t>第19表　調定額及び収入額</t>
  </si>
  <si>
    <t>第21表　サービス受給者数</t>
  </si>
  <si>
    <t>第22表　要介護・要支援認定申請受付状況</t>
  </si>
  <si>
    <t>第23表　要介護・要支援認定申請にかかる判定結果分布</t>
  </si>
  <si>
    <t>第24表　要介護・要支援認定者数</t>
  </si>
  <si>
    <t>第25表　　介護予防事業（二次予防事業）報告</t>
  </si>
  <si>
    <t>第26表　　介護予防事業（一次予防事業）報告</t>
  </si>
  <si>
    <t>第6節　その他</t>
  </si>
  <si>
    <t>1　大阪市社会福祉研修・情報センター総合相談・専門相談利用状況</t>
  </si>
  <si>
    <t>第27表　大阪市社会福祉研修・情報センター総合相談・専門相談利用状況</t>
  </si>
  <si>
    <t xml:space="preserve">
総合相談</t>
  </si>
  <si>
    <t>専門相談</t>
  </si>
  <si>
    <t>専門相談の内訳</t>
  </si>
  <si>
    <t>法律</t>
  </si>
  <si>
    <t>保険年金</t>
  </si>
  <si>
    <t>税金</t>
  </si>
  <si>
    <t>リハビリテーション</t>
  </si>
  <si>
    <t>健康</t>
  </si>
  <si>
    <t>認知症高齢者医療</t>
  </si>
  <si>
    <t>住宅改造</t>
  </si>
  <si>
    <t>権利養護相談</t>
  </si>
  <si>
    <t>注２　各年度3月31日現在</t>
  </si>
  <si>
    <t>注　各年度3月31日現在</t>
  </si>
  <si>
    <t>注　各年度3月31日現在</t>
  </si>
  <si>
    <t>注１　施設数、定員は市管轄分のみ。</t>
  </si>
  <si>
    <t>注　各年度3月31日現在</t>
  </si>
  <si>
    <t>注　各年度3月31日現在</t>
  </si>
  <si>
    <t>注２　各年度3月31日現在</t>
  </si>
  <si>
    <t>注１　平成24年1月事業終了</t>
  </si>
  <si>
    <t>23年度
（17～22年度保険料）</t>
  </si>
  <si>
    <t>24年度
（18 ～ 23年度保険料）</t>
  </si>
  <si>
    <t>25年度
（19 ～ 24年度保険料）</t>
  </si>
  <si>
    <t>注1　施設数、定員は市管轄分のみ、措置人員は管轄外施設への措置を含む。</t>
  </si>
  <si>
    <t>注2　各年度3月31日現在</t>
  </si>
  <si>
    <t>注1　施設数、定員は市管轄分のみ。</t>
  </si>
  <si>
    <t>注1　平成22年度の老人保健医療及び老人医療費助成（経過措置分）における医療給付（助成）額については、給付額よりも返還額が</t>
  </si>
  <si>
    <t>注2　各年度3月31日現在</t>
  </si>
  <si>
    <t>注2　各年度3月31日現在</t>
  </si>
  <si>
    <t>注1　平成24年1月事業終了</t>
  </si>
  <si>
    <t>注1　各年度・各月審査数の実利用者数平均</t>
  </si>
  <si>
    <t>注1　大阪市社会福祉研修・情報センターでの総合相談・専門相談についは平成23年度末にて廃止。</t>
  </si>
  <si>
    <t>26年度</t>
  </si>
  <si>
    <t>注　各年度3月31日現在</t>
  </si>
  <si>
    <t>26 年 度</t>
  </si>
  <si>
    <t>第12表　日常生活用具給付状況</t>
  </si>
  <si>
    <t>自動消火器</t>
  </si>
  <si>
    <t>火災報知機</t>
  </si>
  <si>
    <t>電磁調理器</t>
  </si>
  <si>
    <t>高齢者用電話</t>
  </si>
  <si>
    <t>第18表　第1号被保険者数（保険料段階別）</t>
  </si>
  <si>
    <t>26年度
（20 ～ 25年度保険料）</t>
  </si>
  <si>
    <t>注2　各年度3月31日現在</t>
  </si>
  <si>
    <t>第20表　介護給付費支払状況</t>
  </si>
  <si>
    <t>指定老人憩の家数</t>
  </si>
  <si>
    <t>地域高齢者活動拠点施設
（老人憩いの家）数</t>
  </si>
  <si>
    <t>入　所
（年度中）</t>
  </si>
  <si>
    <r>
      <t xml:space="preserve">会 員 数
</t>
    </r>
    <r>
      <rPr>
        <sz val="6"/>
        <rFont val="ＭＳ 明朝"/>
        <family val="1"/>
      </rPr>
      <t>(年度末現在)</t>
    </r>
  </si>
  <si>
    <t>（単位：人）</t>
  </si>
  <si>
    <t>（単位：人　％）</t>
  </si>
  <si>
    <t>27年度</t>
  </si>
  <si>
    <t>注1　二次予防事業対象者数（B）の内訳は、新規把握者17,904名、前年からの継続者5,876名</t>
  </si>
  <si>
    <t>注2　平成28年3月31日現在</t>
  </si>
  <si>
    <t xml:space="preserve">- </t>
  </si>
  <si>
    <t>注　平成28年3月31日現在</t>
  </si>
  <si>
    <t>注　各年度3月31日現在</t>
  </si>
  <si>
    <t>－</t>
  </si>
  <si>
    <t>－</t>
  </si>
  <si>
    <t>－</t>
  </si>
  <si>
    <t>23 年 度</t>
  </si>
  <si>
    <t>24 年 度</t>
  </si>
  <si>
    <t>27 年 度</t>
  </si>
  <si>
    <t>－</t>
  </si>
  <si>
    <t>27年度末
（21～26年度保険料）</t>
  </si>
  <si>
    <t>福祉用具・住宅改修サービス（小計）</t>
  </si>
  <si>
    <t>特定福祉用具販売</t>
  </si>
  <si>
    <t>住宅改修</t>
  </si>
  <si>
    <t>居宅介護（介護予防）サービス　計　Ａ</t>
  </si>
  <si>
    <t>地域密着型（介護予防）サービス　計　Ｂ</t>
  </si>
  <si>
    <t>施設サービス　計　Ｃ</t>
  </si>
  <si>
    <t>小　　　計　（Ａ＋Ｂ＋Ｃ）</t>
  </si>
  <si>
    <t>－</t>
  </si>
  <si>
    <t xml:space="preserve">－ </t>
  </si>
  <si>
    <t>平成27年度（単位：人　％）</t>
  </si>
  <si>
    <t>高齢者人口
※平成28年3月末
第1号被保険者数</t>
  </si>
  <si>
    <t xml:space="preserve"> 平 成 27年 度
二次予防事業
 参 加 目 標 数
（A）</t>
  </si>
  <si>
    <t>平成27年度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</si>
  <si>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</si>
  <si>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</si>
  <si>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</si>
  <si>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</si>
  <si>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</si>
  <si>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</si>
  <si>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</si>
  <si>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</si>
  <si>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</si>
  <si>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</si>
  <si>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</si>
  <si>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</si>
  <si>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平成27年度　（単位：千円）</t>
  </si>
  <si>
    <t>注　各年度3月31日現在</t>
  </si>
  <si>
    <t>注　各年度3月31日現在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</si>
</sst>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%"/>
    <numFmt numFmtId="180" formatCode="_ * #,##0;_ * \-#,##0\ ;_ * &quot;-&quot;;_ @"/>
    <numFmt numFmtId="181" formatCode="#,##0;&quot;▲ &quot;#,##0"/>
    <numFmt numFmtId="182" formatCode="#,##0;[Red]#,##0"/>
    <numFmt numFmtId="183" formatCode="#,##0_ ;[Red]\-#,##0\ "/>
    <numFmt numFmtId="184" formatCode="#,##0&quot;人&quot;;[Red]#,##0&quot;人&quot;"/>
    <numFmt numFmtId="185" formatCode="0_);[Red]\(0\)"/>
    <numFmt numFmtId="186" formatCode="#,##0.00;&quot;△ &quot;#,##0.00"/>
    <numFmt numFmtId="187" formatCode="0\ "/>
    <numFmt numFmtId="188" formatCode="0.00%\ "/>
    <numFmt numFmtId="189" formatCode="0_ "/>
    <numFmt numFmtId="190" formatCode="#,##0_);\(#,##0\)"/>
    <numFmt numFmtId="191" formatCode="0.0%\ "/>
    <numFmt numFmtId="192" formatCode="&quot;¥&quot;#,##0_);\(&quot;¥&quot;#,##0\)"/>
    <numFmt numFmtId="193" formatCode="[&lt;=999]000;[&lt;=9999]000\-00;000\-0000"/>
    <numFmt numFmtId="194" formatCode="0.00_ "/>
    <numFmt numFmtId="195" formatCode="0.00_);[Red]\(0.00\)"/>
    <numFmt numFmtId="196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color indexed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36"/>
      <name val="ＭＳ 明朝"/>
      <family val="1"/>
    </font>
    <font>
      <sz val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>
      <left style="hair"/>
      <right style="thin"/>
      <top>
        <color indexed="63"/>
      </top>
      <bottom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>
        <color indexed="63"/>
      </right>
      <top style="thin"/>
      <bottom style="hair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hair"/>
      <top style="thin"/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176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181" fontId="4" fillId="0" borderId="0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10" xfId="62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12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 wrapText="1" readingOrder="1"/>
      <protection/>
    </xf>
    <xf numFmtId="0" fontId="14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16" fillId="0" borderId="0" xfId="62" applyFont="1" applyFill="1" applyAlignment="1">
      <alignment vertical="center"/>
      <protection/>
    </xf>
    <xf numFmtId="176" fontId="4" fillId="0" borderId="11" xfId="62" applyNumberFormat="1" applyFont="1" applyFill="1" applyBorder="1" applyAlignment="1">
      <alignment horizontal="right" vertical="center"/>
      <protection/>
    </xf>
    <xf numFmtId="176" fontId="4" fillId="0" borderId="12" xfId="62" applyNumberFormat="1" applyFont="1" applyFill="1" applyBorder="1" applyAlignment="1">
      <alignment vertical="center"/>
      <protection/>
    </xf>
    <xf numFmtId="176" fontId="4" fillId="0" borderId="11" xfId="62" applyNumberFormat="1" applyFont="1" applyFill="1" applyBorder="1" applyAlignment="1">
      <alignment vertical="center"/>
      <protection/>
    </xf>
    <xf numFmtId="176" fontId="4" fillId="0" borderId="13" xfId="62" applyNumberFormat="1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189" fontId="4" fillId="0" borderId="0" xfId="62" applyNumberFormat="1" applyFont="1" applyFill="1" applyBorder="1" applyAlignment="1">
      <alignment horizontal="right" vertical="center"/>
      <protection/>
    </xf>
    <xf numFmtId="176" fontId="4" fillId="0" borderId="16" xfId="62" applyNumberFormat="1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21" fillId="0" borderId="0" xfId="61" applyFo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horizontal="lef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33" borderId="0" xfId="62" applyFont="1" applyFill="1" applyAlignment="1">
      <alignment vertical="center"/>
      <protection/>
    </xf>
    <xf numFmtId="0" fontId="15" fillId="33" borderId="0" xfId="62" applyFont="1" applyFill="1" applyAlignment="1">
      <alignment vertical="center"/>
      <protection/>
    </xf>
    <xf numFmtId="0" fontId="4" fillId="33" borderId="0" xfId="62" applyFont="1" applyFill="1" applyBorder="1" applyAlignment="1">
      <alignment horizontal="distributed" vertical="center" indent="3"/>
      <protection/>
    </xf>
    <xf numFmtId="176" fontId="4" fillId="33" borderId="20" xfId="62" applyNumberFormat="1" applyFont="1" applyFill="1" applyBorder="1" applyAlignment="1">
      <alignment horizontal="center" vertical="center"/>
      <protection/>
    </xf>
    <xf numFmtId="49" fontId="4" fillId="33" borderId="17" xfId="62" applyNumberFormat="1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distributed" vertical="center" indent="3"/>
      <protection/>
    </xf>
    <xf numFmtId="176" fontId="4" fillId="33" borderId="21" xfId="62" applyNumberFormat="1" applyFont="1" applyFill="1" applyBorder="1" applyAlignment="1">
      <alignment horizontal="center" vertical="center"/>
      <protection/>
    </xf>
    <xf numFmtId="49" fontId="4" fillId="33" borderId="22" xfId="62" applyNumberFormat="1" applyFont="1" applyFill="1" applyBorder="1" applyAlignment="1">
      <alignment horizontal="center" vertical="center" wrapText="1"/>
      <protection/>
    </xf>
    <xf numFmtId="0" fontId="4" fillId="33" borderId="23" xfId="62" applyFont="1" applyFill="1" applyBorder="1" applyAlignment="1">
      <alignment horizontal="distributed" vertical="center" indent="3"/>
      <protection/>
    </xf>
    <xf numFmtId="0" fontId="4" fillId="33" borderId="10" xfId="62" applyFont="1" applyFill="1" applyBorder="1" applyAlignment="1">
      <alignment horizontal="distributed" vertical="center" indent="3"/>
      <protection/>
    </xf>
    <xf numFmtId="176" fontId="4" fillId="33" borderId="24" xfId="62" applyNumberFormat="1" applyFont="1" applyFill="1" applyBorder="1" applyAlignment="1">
      <alignment horizontal="center" vertical="center"/>
      <protection/>
    </xf>
    <xf numFmtId="49" fontId="4" fillId="33" borderId="19" xfId="62" applyNumberFormat="1" applyFont="1" applyFill="1" applyBorder="1" applyAlignment="1">
      <alignment horizontal="center" vertical="center" wrapText="1"/>
      <protection/>
    </xf>
    <xf numFmtId="0" fontId="6" fillId="33" borderId="0" xfId="62" applyFont="1" applyFill="1" applyAlignment="1">
      <alignment vertical="center"/>
      <protection/>
    </xf>
    <xf numFmtId="176" fontId="4" fillId="33" borderId="0" xfId="62" applyNumberFormat="1" applyFont="1" applyFill="1" applyAlignment="1">
      <alignment vertical="center"/>
      <protection/>
    </xf>
    <xf numFmtId="0" fontId="17" fillId="33" borderId="0" xfId="62" applyFont="1" applyFill="1" applyAlignment="1">
      <alignment horizontal="center" vertical="center"/>
      <protection/>
    </xf>
    <xf numFmtId="0" fontId="18" fillId="33" borderId="0" xfId="62" applyFont="1" applyFill="1" applyAlignment="1">
      <alignment vertical="center"/>
      <protection/>
    </xf>
    <xf numFmtId="0" fontId="17" fillId="33" borderId="0" xfId="62" applyFont="1" applyFill="1" applyAlignment="1">
      <alignment vertical="center"/>
      <protection/>
    </xf>
    <xf numFmtId="0" fontId="19" fillId="33" borderId="0" xfId="62" applyFont="1" applyFill="1" applyAlignment="1">
      <alignment vertical="center"/>
      <protection/>
    </xf>
    <xf numFmtId="0" fontId="4" fillId="33" borderId="0" xfId="62" applyFont="1" applyFill="1" applyBorder="1" applyAlignment="1">
      <alignment vertical="center"/>
      <protection/>
    </xf>
    <xf numFmtId="0" fontId="14" fillId="33" borderId="0" xfId="62" applyFont="1" applyFill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1" shrinkToFit="1"/>
    </xf>
    <xf numFmtId="190" fontId="4" fillId="33" borderId="11" xfId="0" applyNumberFormat="1" applyFont="1" applyFill="1" applyBorder="1" applyAlignment="1">
      <alignment vertical="center" shrinkToFit="1"/>
    </xf>
    <xf numFmtId="190" fontId="4" fillId="33" borderId="11" xfId="0" applyNumberFormat="1" applyFont="1" applyFill="1" applyBorder="1" applyAlignment="1">
      <alignment vertical="center"/>
    </xf>
    <xf numFmtId="190" fontId="4" fillId="33" borderId="11" xfId="49" applyNumberFormat="1" applyFont="1" applyFill="1" applyBorder="1" applyAlignment="1">
      <alignment vertical="center"/>
    </xf>
    <xf numFmtId="195" fontId="4" fillId="33" borderId="0" xfId="0" applyNumberFormat="1" applyFont="1" applyFill="1" applyBorder="1" applyAlignment="1">
      <alignment vertical="center"/>
    </xf>
    <xf numFmtId="190" fontId="4" fillId="33" borderId="11" xfId="0" applyNumberFormat="1" applyFont="1" applyFill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distributed" vertical="center" indent="1" shrinkToFit="1"/>
    </xf>
    <xf numFmtId="190" fontId="4" fillId="33" borderId="14" xfId="0" applyNumberFormat="1" applyFont="1" applyFill="1" applyBorder="1" applyAlignment="1">
      <alignment horizontal="right" vertical="center" shrinkToFit="1"/>
    </xf>
    <xf numFmtId="190" fontId="4" fillId="33" borderId="21" xfId="0" applyNumberFormat="1" applyFont="1" applyFill="1" applyBorder="1" applyAlignment="1">
      <alignment vertical="center"/>
    </xf>
    <xf numFmtId="190" fontId="4" fillId="33" borderId="14" xfId="49" applyNumberFormat="1" applyFont="1" applyFill="1" applyBorder="1" applyAlignment="1">
      <alignment vertical="center"/>
    </xf>
    <xf numFmtId="190" fontId="4" fillId="33" borderId="14" xfId="0" applyNumberFormat="1" applyFont="1" applyFill="1" applyBorder="1" applyAlignment="1">
      <alignment vertical="center"/>
    </xf>
    <xf numFmtId="195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distributed" vertical="center" indent="1"/>
    </xf>
    <xf numFmtId="190" fontId="4" fillId="33" borderId="13" xfId="49" applyNumberFormat="1" applyFont="1" applyFill="1" applyBorder="1" applyAlignment="1">
      <alignment vertical="center"/>
    </xf>
    <xf numFmtId="190" fontId="4" fillId="33" borderId="13" xfId="49" applyNumberFormat="1" applyFont="1" applyFill="1" applyBorder="1" applyAlignment="1">
      <alignment horizontal="right" vertical="center"/>
    </xf>
    <xf numFmtId="195" fontId="4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3" fontId="4" fillId="33" borderId="25" xfId="0" applyNumberFormat="1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190" fontId="4" fillId="33" borderId="11" xfId="0" applyNumberFormat="1" applyFont="1" applyFill="1" applyBorder="1" applyAlignment="1">
      <alignment horizontal="right" vertical="center"/>
    </xf>
    <xf numFmtId="190" fontId="4" fillId="33" borderId="0" xfId="0" applyNumberFormat="1" applyFont="1" applyFill="1" applyBorder="1" applyAlignment="1">
      <alignment horizontal="right" vertical="center"/>
    </xf>
    <xf numFmtId="190" fontId="4" fillId="33" borderId="13" xfId="0" applyNumberFormat="1" applyFont="1" applyFill="1" applyBorder="1" applyAlignment="1">
      <alignment horizontal="right" vertical="center"/>
    </xf>
    <xf numFmtId="190" fontId="4" fillId="33" borderId="10" xfId="0" applyNumberFormat="1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distributed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0" xfId="0" applyNumberFormat="1" applyFont="1" applyFill="1" applyBorder="1" applyAlignment="1">
      <alignment horizontal="right" vertical="center"/>
    </xf>
    <xf numFmtId="178" fontId="4" fillId="33" borderId="2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21" fillId="0" borderId="0" xfId="61" applyFont="1" applyBorder="1">
      <alignment vertical="center"/>
      <protection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1" fillId="0" borderId="10" xfId="61" applyFont="1" applyBorder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4" fillId="0" borderId="23" xfId="62" applyFont="1" applyFill="1" applyBorder="1" applyAlignment="1">
      <alignment vertical="center"/>
      <protection/>
    </xf>
    <xf numFmtId="0" fontId="4" fillId="0" borderId="27" xfId="62" applyFont="1" applyFill="1" applyBorder="1" applyAlignment="1">
      <alignment vertical="center"/>
      <protection/>
    </xf>
    <xf numFmtId="176" fontId="4" fillId="0" borderId="23" xfId="62" applyNumberFormat="1" applyFont="1" applyFill="1" applyBorder="1" applyAlignment="1">
      <alignment vertical="center"/>
      <protection/>
    </xf>
    <xf numFmtId="0" fontId="4" fillId="0" borderId="28" xfId="62" applyFont="1" applyFill="1" applyBorder="1" applyAlignment="1">
      <alignment vertical="center"/>
      <protection/>
    </xf>
    <xf numFmtId="0" fontId="21" fillId="0" borderId="23" xfId="61" applyFont="1" applyBorder="1">
      <alignment vertical="center"/>
      <protection/>
    </xf>
    <xf numFmtId="0" fontId="5" fillId="33" borderId="23" xfId="0" applyFont="1" applyFill="1" applyBorder="1" applyAlignment="1">
      <alignment vertical="center"/>
    </xf>
    <xf numFmtId="0" fontId="4" fillId="33" borderId="23" xfId="62" applyFont="1" applyFill="1" applyBorder="1" applyAlignment="1">
      <alignment vertical="center"/>
      <protection/>
    </xf>
    <xf numFmtId="176" fontId="4" fillId="0" borderId="28" xfId="62" applyNumberFormat="1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vertical="center"/>
    </xf>
    <xf numFmtId="0" fontId="20" fillId="0" borderId="0" xfId="61" applyFont="1" applyBorder="1">
      <alignment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vertical="center"/>
    </xf>
    <xf numFmtId="0" fontId="4" fillId="33" borderId="29" xfId="62" applyFont="1" applyFill="1" applyBorder="1" applyAlignment="1">
      <alignment horizontal="center" vertical="center"/>
      <protection/>
    </xf>
    <xf numFmtId="0" fontId="4" fillId="33" borderId="30" xfId="62" applyFont="1" applyFill="1" applyBorder="1" applyAlignment="1">
      <alignment horizontal="distributed" vertical="center" wrapText="1" indent="1"/>
      <protection/>
    </xf>
    <xf numFmtId="0" fontId="4" fillId="33" borderId="31" xfId="62" applyFont="1" applyFill="1" applyBorder="1" applyAlignment="1">
      <alignment horizontal="distributed" vertical="center" indent="1"/>
      <protection/>
    </xf>
    <xf numFmtId="176" fontId="4" fillId="33" borderId="27" xfId="62" applyNumberFormat="1" applyFont="1" applyFill="1" applyBorder="1" applyAlignment="1">
      <alignment horizontal="center" vertical="center"/>
      <protection/>
    </xf>
    <xf numFmtId="176" fontId="4" fillId="33" borderId="27" xfId="62" applyNumberFormat="1" applyFont="1" applyFill="1" applyBorder="1" applyAlignment="1">
      <alignment horizontal="center" vertical="center" wrapText="1"/>
      <protection/>
    </xf>
    <xf numFmtId="0" fontId="4" fillId="0" borderId="25" xfId="62" applyFont="1" applyFill="1" applyBorder="1" applyAlignment="1">
      <alignment vertical="center"/>
      <protection/>
    </xf>
    <xf numFmtId="0" fontId="20" fillId="0" borderId="0" xfId="61" applyFont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19" xfId="62" applyFont="1" applyFill="1" applyBorder="1" applyAlignment="1">
      <alignment horizontal="right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distributed" vertical="center" indent="3"/>
      <protection/>
    </xf>
    <xf numFmtId="0" fontId="4" fillId="0" borderId="31" xfId="62" applyFont="1" applyFill="1" applyBorder="1" applyAlignment="1">
      <alignment horizontal="distributed" vertical="center" indent="3"/>
      <protection/>
    </xf>
    <xf numFmtId="0" fontId="4" fillId="0" borderId="25" xfId="62" applyFont="1" applyFill="1" applyBorder="1" applyAlignment="1">
      <alignment horizontal="distributed" vertical="center" indent="3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distributed" vertical="center" indent="1"/>
      <protection/>
    </xf>
    <xf numFmtId="0" fontId="4" fillId="0" borderId="38" xfId="62" applyFont="1" applyFill="1" applyBorder="1" applyAlignment="1">
      <alignment horizontal="distributed" vertical="center" indent="1"/>
      <protection/>
    </xf>
    <xf numFmtId="0" fontId="4" fillId="0" borderId="39" xfId="62" applyFont="1" applyFill="1" applyBorder="1" applyAlignment="1">
      <alignment horizontal="distributed" vertical="center" indent="1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176" fontId="4" fillId="0" borderId="17" xfId="62" applyNumberFormat="1" applyFont="1" applyFill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176" fontId="4" fillId="0" borderId="11" xfId="62" applyNumberFormat="1" applyFont="1" applyFill="1" applyBorder="1" applyAlignment="1">
      <alignment horizontal="right" vertical="center"/>
      <protection/>
    </xf>
    <xf numFmtId="176" fontId="4" fillId="0" borderId="40" xfId="62" applyNumberFormat="1" applyFont="1" applyFill="1" applyBorder="1" applyAlignment="1">
      <alignment horizontal="right" vertical="center"/>
      <protection/>
    </xf>
    <xf numFmtId="176" fontId="4" fillId="0" borderId="41" xfId="62" applyNumberFormat="1" applyFont="1" applyFill="1" applyBorder="1" applyAlignment="1">
      <alignment horizontal="right" vertical="center"/>
      <protection/>
    </xf>
    <xf numFmtId="176" fontId="4" fillId="0" borderId="42" xfId="62" applyNumberFormat="1" applyFont="1" applyFill="1" applyBorder="1" applyAlignment="1">
      <alignment horizontal="right" vertical="center"/>
      <protection/>
    </xf>
    <xf numFmtId="176" fontId="4" fillId="0" borderId="43" xfId="62" applyNumberFormat="1" applyFont="1" applyFill="1" applyBorder="1" applyAlignment="1">
      <alignment horizontal="right" vertical="center"/>
      <protection/>
    </xf>
    <xf numFmtId="0" fontId="4" fillId="0" borderId="40" xfId="62" applyFont="1" applyFill="1" applyBorder="1" applyAlignment="1">
      <alignment horizontal="distributed" vertical="center"/>
      <protection/>
    </xf>
    <xf numFmtId="0" fontId="4" fillId="0" borderId="41" xfId="62" applyFont="1" applyFill="1" applyBorder="1" applyAlignment="1">
      <alignment horizontal="distributed" vertical="center"/>
      <protection/>
    </xf>
    <xf numFmtId="0" fontId="4" fillId="0" borderId="42" xfId="62" applyFont="1" applyFill="1" applyBorder="1" applyAlignment="1">
      <alignment horizontal="distributed" vertical="center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4" fillId="0" borderId="45" xfId="62" applyFont="1" applyFill="1" applyBorder="1" applyAlignment="1">
      <alignment horizontal="distributed" vertical="center"/>
      <protection/>
    </xf>
    <xf numFmtId="0" fontId="4" fillId="0" borderId="46" xfId="62" applyFont="1" applyFill="1" applyBorder="1" applyAlignment="1">
      <alignment horizontal="distributed" vertical="center"/>
      <protection/>
    </xf>
    <xf numFmtId="49" fontId="4" fillId="0" borderId="47" xfId="62" applyNumberFormat="1" applyFont="1" applyFill="1" applyBorder="1" applyAlignment="1">
      <alignment horizontal="right" vertical="center"/>
      <protection/>
    </xf>
    <xf numFmtId="49" fontId="4" fillId="0" borderId="45" xfId="62" applyNumberFormat="1" applyFont="1" applyFill="1" applyBorder="1" applyAlignment="1">
      <alignment horizontal="right" vertical="center"/>
      <protection/>
    </xf>
    <xf numFmtId="49" fontId="4" fillId="0" borderId="46" xfId="62" applyNumberFormat="1" applyFont="1" applyFill="1" applyBorder="1" applyAlignment="1">
      <alignment horizontal="right" vertical="center"/>
      <protection/>
    </xf>
    <xf numFmtId="176" fontId="4" fillId="0" borderId="44" xfId="62" applyNumberFormat="1" applyFont="1" applyFill="1" applyBorder="1" applyAlignment="1">
      <alignment horizontal="right" vertical="center"/>
      <protection/>
    </xf>
    <xf numFmtId="176" fontId="4" fillId="0" borderId="45" xfId="62" applyNumberFormat="1" applyFont="1" applyFill="1" applyBorder="1" applyAlignment="1">
      <alignment horizontal="right" vertical="center"/>
      <protection/>
    </xf>
    <xf numFmtId="176" fontId="4" fillId="0" borderId="46" xfId="62" applyNumberFormat="1" applyFont="1" applyFill="1" applyBorder="1" applyAlignment="1">
      <alignment horizontal="right" vertical="center"/>
      <protection/>
    </xf>
    <xf numFmtId="176" fontId="4" fillId="0" borderId="48" xfId="62" applyNumberFormat="1" applyFont="1" applyFill="1" applyBorder="1" applyAlignment="1">
      <alignment horizontal="righ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distributed" vertical="center" indent="5"/>
      <protection/>
    </xf>
    <xf numFmtId="0" fontId="4" fillId="0" borderId="0" xfId="62" applyFont="1" applyFill="1" applyBorder="1" applyAlignment="1">
      <alignment horizontal="distributed" vertical="center" indent="3"/>
      <protection/>
    </xf>
    <xf numFmtId="0" fontId="4" fillId="0" borderId="11" xfId="62" applyFont="1" applyFill="1" applyBorder="1" applyAlignment="1">
      <alignment horizontal="distributed" vertical="center" indent="3"/>
      <protection/>
    </xf>
    <xf numFmtId="176" fontId="4" fillId="0" borderId="0" xfId="62" applyNumberFormat="1" applyFont="1" applyFill="1" applyBorder="1" applyAlignment="1">
      <alignment horizontal="right" vertical="center" indent="7"/>
      <protection/>
    </xf>
    <xf numFmtId="0" fontId="6" fillId="0" borderId="0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distributed" vertical="center" indent="3"/>
      <protection/>
    </xf>
    <xf numFmtId="0" fontId="4" fillId="0" borderId="14" xfId="62" applyFont="1" applyFill="1" applyBorder="1" applyAlignment="1">
      <alignment horizontal="distributed" vertical="center" indent="3"/>
      <protection/>
    </xf>
    <xf numFmtId="176" fontId="4" fillId="0" borderId="12" xfId="62" applyNumberFormat="1" applyFont="1" applyFill="1" applyBorder="1" applyAlignment="1">
      <alignment horizontal="right" vertical="center" indent="7"/>
      <protection/>
    </xf>
    <xf numFmtId="176" fontId="4" fillId="0" borderId="40" xfId="62" applyNumberFormat="1" applyFont="1" applyFill="1" applyBorder="1" applyAlignment="1">
      <alignment horizontal="right" vertical="center" indent="7"/>
      <protection/>
    </xf>
    <xf numFmtId="176" fontId="4" fillId="0" borderId="41" xfId="62" applyNumberFormat="1" applyFont="1" applyFill="1" applyBorder="1" applyAlignment="1">
      <alignment horizontal="right" vertical="center" indent="7"/>
      <protection/>
    </xf>
    <xf numFmtId="176" fontId="4" fillId="0" borderId="43" xfId="62" applyNumberFormat="1" applyFont="1" applyFill="1" applyBorder="1" applyAlignment="1">
      <alignment horizontal="right" vertical="center" indent="7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distributed" vertical="center" indent="5"/>
      <protection/>
    </xf>
    <xf numFmtId="0" fontId="4" fillId="0" borderId="25" xfId="62" applyFont="1" applyFill="1" applyBorder="1" applyAlignment="1">
      <alignment horizontal="distributed" vertical="center" indent="5"/>
      <protection/>
    </xf>
    <xf numFmtId="0" fontId="4" fillId="0" borderId="50" xfId="62" applyFont="1" applyFill="1" applyBorder="1" applyAlignment="1">
      <alignment horizontal="distributed" vertical="center" indent="2"/>
      <protection/>
    </xf>
    <xf numFmtId="0" fontId="4" fillId="0" borderId="15" xfId="62" applyFont="1" applyFill="1" applyBorder="1" applyAlignment="1">
      <alignment horizontal="distributed" vertical="center" indent="2"/>
      <protection/>
    </xf>
    <xf numFmtId="0" fontId="4" fillId="0" borderId="16" xfId="62" applyFont="1" applyFill="1" applyBorder="1" applyAlignment="1">
      <alignment horizontal="distributed" vertical="center" indent="2"/>
      <protection/>
    </xf>
    <xf numFmtId="0" fontId="4" fillId="0" borderId="51" xfId="62" applyFont="1" applyFill="1" applyBorder="1" applyAlignment="1">
      <alignment horizontal="distributed" vertical="center"/>
      <protection/>
    </xf>
    <xf numFmtId="0" fontId="4" fillId="0" borderId="52" xfId="62" applyFont="1" applyFill="1" applyBorder="1" applyAlignment="1">
      <alignment horizontal="distributed" vertical="center"/>
      <protection/>
    </xf>
    <xf numFmtId="0" fontId="4" fillId="0" borderId="53" xfId="62" applyFont="1" applyFill="1" applyBorder="1" applyAlignment="1">
      <alignment horizontal="distributed" vertical="center"/>
      <protection/>
    </xf>
    <xf numFmtId="0" fontId="4" fillId="0" borderId="54" xfId="62" applyFont="1" applyFill="1" applyBorder="1" applyAlignment="1">
      <alignment horizontal="distributed" vertical="center"/>
      <protection/>
    </xf>
    <xf numFmtId="0" fontId="4" fillId="0" borderId="55" xfId="62" applyFont="1" applyFill="1" applyBorder="1" applyAlignment="1">
      <alignment horizontal="distributed" vertical="center"/>
      <protection/>
    </xf>
    <xf numFmtId="176" fontId="4" fillId="0" borderId="27" xfId="62" applyNumberFormat="1" applyFont="1" applyFill="1" applyBorder="1" applyAlignment="1">
      <alignment horizontal="right" vertical="center"/>
      <protection/>
    </xf>
    <xf numFmtId="176" fontId="4" fillId="0" borderId="23" xfId="62" applyNumberFormat="1" applyFont="1" applyFill="1" applyBorder="1" applyAlignment="1">
      <alignment horizontal="right" vertical="center"/>
      <protection/>
    </xf>
    <xf numFmtId="176" fontId="4" fillId="0" borderId="28" xfId="62" applyNumberFormat="1" applyFont="1" applyFill="1" applyBorder="1" applyAlignment="1">
      <alignment horizontal="right" vertical="center"/>
      <protection/>
    </xf>
    <xf numFmtId="0" fontId="4" fillId="0" borderId="43" xfId="62" applyFont="1" applyFill="1" applyBorder="1" applyAlignment="1">
      <alignment horizontal="distributed" vertical="center"/>
      <protection/>
    </xf>
    <xf numFmtId="0" fontId="4" fillId="0" borderId="56" xfId="62" applyFont="1" applyFill="1" applyBorder="1" applyAlignment="1">
      <alignment horizontal="distributed" vertical="center"/>
      <protection/>
    </xf>
    <xf numFmtId="176" fontId="4" fillId="0" borderId="56" xfId="62" applyNumberFormat="1" applyFont="1" applyFill="1" applyBorder="1" applyAlignment="1">
      <alignment horizontal="right" vertical="center"/>
      <protection/>
    </xf>
    <xf numFmtId="176" fontId="4" fillId="0" borderId="47" xfId="62" applyNumberFormat="1" applyFont="1" applyFill="1" applyBorder="1" applyAlignment="1">
      <alignment horizontal="right" vertical="center"/>
      <protection/>
    </xf>
    <xf numFmtId="176" fontId="4" fillId="0" borderId="19" xfId="62" applyNumberFormat="1" applyFont="1" applyFill="1" applyBorder="1" applyAlignment="1">
      <alignment horizontal="right" vertical="center"/>
      <protection/>
    </xf>
    <xf numFmtId="176" fontId="4" fillId="0" borderId="1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15" fillId="0" borderId="0" xfId="62" applyFont="1" applyFill="1" applyAlignment="1">
      <alignment horizontal="left" vertical="center"/>
      <protection/>
    </xf>
    <xf numFmtId="0" fontId="4" fillId="0" borderId="37" xfId="62" applyFont="1" applyFill="1" applyBorder="1" applyAlignment="1">
      <alignment horizontal="distributed" vertical="center" indent="2"/>
      <protection/>
    </xf>
    <xf numFmtId="0" fontId="4" fillId="0" borderId="38" xfId="62" applyFont="1" applyFill="1" applyBorder="1" applyAlignment="1">
      <alignment horizontal="distributed" vertical="center" indent="2"/>
      <protection/>
    </xf>
    <xf numFmtId="0" fontId="4" fillId="0" borderId="39" xfId="62" applyFont="1" applyFill="1" applyBorder="1" applyAlignment="1">
      <alignment horizontal="distributed" vertical="center" indent="2"/>
      <protection/>
    </xf>
    <xf numFmtId="0" fontId="4" fillId="0" borderId="57" xfId="62" applyFont="1" applyFill="1" applyBorder="1" applyAlignment="1">
      <alignment horizontal="distributed" vertical="center" indent="2"/>
      <protection/>
    </xf>
    <xf numFmtId="0" fontId="4" fillId="0" borderId="31" xfId="62" applyFont="1" applyFill="1" applyBorder="1" applyAlignment="1">
      <alignment horizontal="distributed" vertical="center" indent="2"/>
      <protection/>
    </xf>
    <xf numFmtId="0" fontId="4" fillId="0" borderId="26" xfId="62" applyFont="1" applyFill="1" applyBorder="1" applyAlignment="1">
      <alignment horizontal="distributed" vertical="center" indent="2"/>
      <protection/>
    </xf>
    <xf numFmtId="0" fontId="4" fillId="0" borderId="25" xfId="62" applyFont="1" applyFill="1" applyBorder="1" applyAlignment="1">
      <alignment horizontal="distributed" vertical="center" indent="2"/>
      <protection/>
    </xf>
    <xf numFmtId="0" fontId="4" fillId="0" borderId="22" xfId="62" applyFont="1" applyFill="1" applyBorder="1" applyAlignment="1">
      <alignment horizontal="distributed" vertical="center" indent="1"/>
      <protection/>
    </xf>
    <xf numFmtId="0" fontId="4" fillId="0" borderId="12" xfId="62" applyFont="1" applyFill="1" applyBorder="1" applyAlignment="1">
      <alignment horizontal="distributed" vertical="center" indent="1"/>
      <protection/>
    </xf>
    <xf numFmtId="0" fontId="4" fillId="0" borderId="14" xfId="62" applyFont="1" applyFill="1" applyBorder="1" applyAlignment="1">
      <alignment horizontal="distributed" vertical="center" indent="1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28" xfId="62" applyFont="1" applyFill="1" applyBorder="1" applyAlignment="1">
      <alignment horizontal="distributed" vertical="center"/>
      <protection/>
    </xf>
    <xf numFmtId="49" fontId="4" fillId="0" borderId="0" xfId="62" applyNumberFormat="1" applyFont="1" applyFill="1" applyBorder="1" applyAlignment="1">
      <alignment horizontal="right" vertical="center"/>
      <protection/>
    </xf>
    <xf numFmtId="49" fontId="4" fillId="0" borderId="11" xfId="62" applyNumberFormat="1" applyFont="1" applyFill="1" applyBorder="1" applyAlignment="1">
      <alignment horizontal="right" vertical="center"/>
      <protection/>
    </xf>
    <xf numFmtId="178" fontId="4" fillId="0" borderId="40" xfId="62" applyNumberFormat="1" applyFont="1" applyFill="1" applyBorder="1" applyAlignment="1">
      <alignment horizontal="right" vertical="center"/>
      <protection/>
    </xf>
    <xf numFmtId="178" fontId="4" fillId="0" borderId="41" xfId="62" applyNumberFormat="1" applyFont="1" applyFill="1" applyBorder="1" applyAlignment="1">
      <alignment horizontal="right" vertical="center"/>
      <protection/>
    </xf>
    <xf numFmtId="178" fontId="4" fillId="0" borderId="42" xfId="62" applyNumberFormat="1" applyFont="1" applyFill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178" fontId="4" fillId="0" borderId="11" xfId="62" applyNumberFormat="1" applyFont="1" applyFill="1" applyBorder="1" applyAlignment="1">
      <alignment horizontal="right" vertical="center"/>
      <protection/>
    </xf>
    <xf numFmtId="0" fontId="4" fillId="0" borderId="58" xfId="62" applyFont="1" applyFill="1" applyBorder="1" applyAlignment="1">
      <alignment horizontal="center" vertical="center"/>
      <protection/>
    </xf>
    <xf numFmtId="0" fontId="4" fillId="0" borderId="59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/>
      <protection/>
    </xf>
    <xf numFmtId="0" fontId="4" fillId="0" borderId="61" xfId="62" applyFont="1" applyFill="1" applyBorder="1" applyAlignment="1">
      <alignment horizontal="center" vertical="center"/>
      <protection/>
    </xf>
    <xf numFmtId="0" fontId="4" fillId="0" borderId="62" xfId="62" applyFont="1" applyFill="1" applyBorder="1" applyAlignment="1">
      <alignment horizontal="distributed" vertical="center" indent="3"/>
      <protection/>
    </xf>
    <xf numFmtId="0" fontId="4" fillId="0" borderId="63" xfId="62" applyFont="1" applyFill="1" applyBorder="1" applyAlignment="1">
      <alignment horizontal="distributed" vertical="center" indent="3"/>
      <protection/>
    </xf>
    <xf numFmtId="0" fontId="4" fillId="0" borderId="64" xfId="62" applyFont="1" applyFill="1" applyBorder="1" applyAlignment="1">
      <alignment horizontal="distributed" vertical="center" indent="3"/>
      <protection/>
    </xf>
    <xf numFmtId="0" fontId="4" fillId="0" borderId="65" xfId="62" applyFont="1" applyFill="1" applyBorder="1" applyAlignment="1">
      <alignment horizontal="distributed" vertical="center" indent="3"/>
      <protection/>
    </xf>
    <xf numFmtId="0" fontId="4" fillId="0" borderId="40" xfId="62" applyFont="1" applyFill="1" applyBorder="1" applyAlignment="1">
      <alignment horizontal="distributed" vertical="center" indent="2"/>
      <protection/>
    </xf>
    <xf numFmtId="0" fontId="4" fillId="0" borderId="41" xfId="62" applyFont="1" applyFill="1" applyBorder="1" applyAlignment="1">
      <alignment horizontal="distributed" vertical="center" indent="2"/>
      <protection/>
    </xf>
    <xf numFmtId="0" fontId="4" fillId="0" borderId="42" xfId="62" applyFont="1" applyFill="1" applyBorder="1" applyAlignment="1">
      <alignment horizontal="distributed" vertical="center" indent="2"/>
      <protection/>
    </xf>
    <xf numFmtId="176" fontId="4" fillId="33" borderId="44" xfId="62" applyNumberFormat="1" applyFont="1" applyFill="1" applyBorder="1" applyAlignment="1">
      <alignment horizontal="right" vertical="center"/>
      <protection/>
    </xf>
    <xf numFmtId="176" fontId="4" fillId="33" borderId="45" xfId="62" applyNumberFormat="1" applyFont="1" applyFill="1" applyBorder="1" applyAlignment="1">
      <alignment horizontal="right" vertical="center"/>
      <protection/>
    </xf>
    <xf numFmtId="176" fontId="4" fillId="33" borderId="48" xfId="62" applyNumberFormat="1" applyFont="1" applyFill="1" applyBorder="1" applyAlignment="1">
      <alignment horizontal="right" vertical="center"/>
      <protection/>
    </xf>
    <xf numFmtId="0" fontId="4" fillId="33" borderId="40" xfId="62" applyFont="1" applyFill="1" applyBorder="1" applyAlignment="1">
      <alignment horizontal="distributed" vertical="center" indent="1"/>
      <protection/>
    </xf>
    <xf numFmtId="0" fontId="4" fillId="33" borderId="41" xfId="62" applyFont="1" applyFill="1" applyBorder="1" applyAlignment="1">
      <alignment horizontal="distributed" vertical="center" indent="1"/>
      <protection/>
    </xf>
    <xf numFmtId="0" fontId="4" fillId="33" borderId="42" xfId="62" applyFont="1" applyFill="1" applyBorder="1" applyAlignment="1">
      <alignment horizontal="distributed" vertical="center" indent="1"/>
      <protection/>
    </xf>
    <xf numFmtId="176" fontId="4" fillId="33" borderId="40" xfId="62" applyNumberFormat="1" applyFont="1" applyFill="1" applyBorder="1" applyAlignment="1">
      <alignment horizontal="right" vertical="center"/>
      <protection/>
    </xf>
    <xf numFmtId="176" fontId="4" fillId="33" borderId="41" xfId="62" applyNumberFormat="1" applyFont="1" applyFill="1" applyBorder="1" applyAlignment="1">
      <alignment horizontal="right" vertical="center"/>
      <protection/>
    </xf>
    <xf numFmtId="176" fontId="4" fillId="33" borderId="42" xfId="62" applyNumberFormat="1" applyFont="1" applyFill="1" applyBorder="1" applyAlignment="1">
      <alignment horizontal="right" vertical="center"/>
      <protection/>
    </xf>
    <xf numFmtId="0" fontId="4" fillId="33" borderId="44" xfId="62" applyFont="1" applyFill="1" applyBorder="1" applyAlignment="1">
      <alignment horizontal="distributed" vertical="center" indent="1"/>
      <protection/>
    </xf>
    <xf numFmtId="0" fontId="4" fillId="33" borderId="45" xfId="62" applyFont="1" applyFill="1" applyBorder="1" applyAlignment="1">
      <alignment horizontal="distributed" vertical="center" indent="1"/>
      <protection/>
    </xf>
    <xf numFmtId="0" fontId="4" fillId="33" borderId="46" xfId="62" applyFont="1" applyFill="1" applyBorder="1" applyAlignment="1">
      <alignment horizontal="distributed" vertical="center" indent="1"/>
      <protection/>
    </xf>
    <xf numFmtId="176" fontId="4" fillId="33" borderId="46" xfId="62" applyNumberFormat="1" applyFont="1" applyFill="1" applyBorder="1" applyAlignment="1">
      <alignment horizontal="right" vertical="center"/>
      <protection/>
    </xf>
    <xf numFmtId="176" fontId="4" fillId="33" borderId="47" xfId="62" applyNumberFormat="1" applyFont="1" applyFill="1" applyBorder="1" applyAlignment="1">
      <alignment horizontal="right" vertical="center"/>
      <protection/>
    </xf>
    <xf numFmtId="176" fontId="4" fillId="33" borderId="43" xfId="62" applyNumberFormat="1" applyFont="1" applyFill="1" applyBorder="1" applyAlignment="1">
      <alignment horizontal="right" vertical="center"/>
      <protection/>
    </xf>
    <xf numFmtId="176" fontId="4" fillId="33" borderId="56" xfId="62" applyNumberFormat="1" applyFont="1" applyFill="1" applyBorder="1" applyAlignment="1">
      <alignment horizontal="right" vertical="center"/>
      <protection/>
    </xf>
    <xf numFmtId="0" fontId="4" fillId="33" borderId="51" xfId="62" applyFont="1" applyFill="1" applyBorder="1" applyAlignment="1">
      <alignment horizontal="distributed" vertical="center" indent="1"/>
      <protection/>
    </xf>
    <xf numFmtId="0" fontId="4" fillId="33" borderId="52" xfId="62" applyFont="1" applyFill="1" applyBorder="1" applyAlignment="1">
      <alignment horizontal="distributed" vertical="center" indent="1"/>
      <protection/>
    </xf>
    <xf numFmtId="0" fontId="4" fillId="33" borderId="55" xfId="62" applyFont="1" applyFill="1" applyBorder="1" applyAlignment="1">
      <alignment horizontal="distributed" vertical="center" indent="1"/>
      <protection/>
    </xf>
    <xf numFmtId="176" fontId="4" fillId="33" borderId="51" xfId="62" applyNumberFormat="1" applyFont="1" applyFill="1" applyBorder="1" applyAlignment="1">
      <alignment horizontal="right" vertical="center"/>
      <protection/>
    </xf>
    <xf numFmtId="176" fontId="4" fillId="33" borderId="52" xfId="62" applyNumberFormat="1" applyFont="1" applyFill="1" applyBorder="1" applyAlignment="1">
      <alignment horizontal="right" vertical="center"/>
      <protection/>
    </xf>
    <xf numFmtId="176" fontId="4" fillId="33" borderId="55" xfId="62" applyNumberFormat="1" applyFont="1" applyFill="1" applyBorder="1" applyAlignment="1">
      <alignment horizontal="right" vertical="center"/>
      <protection/>
    </xf>
    <xf numFmtId="176" fontId="4" fillId="33" borderId="22" xfId="62" applyNumberFormat="1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14" xfId="62" applyNumberFormat="1" applyFont="1" applyFill="1" applyBorder="1" applyAlignment="1">
      <alignment horizontal="right" vertical="center"/>
      <protection/>
    </xf>
    <xf numFmtId="176" fontId="4" fillId="33" borderId="54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 wrapText="1" indent="1"/>
      <protection/>
    </xf>
    <xf numFmtId="0" fontId="4" fillId="0" borderId="40" xfId="62" applyFont="1" applyFill="1" applyBorder="1" applyAlignment="1">
      <alignment horizontal="distributed" vertical="center" indent="1"/>
      <protection/>
    </xf>
    <xf numFmtId="0" fontId="4" fillId="0" borderId="41" xfId="62" applyFont="1" applyFill="1" applyBorder="1" applyAlignment="1">
      <alignment horizontal="distributed" vertical="center" indent="1"/>
      <protection/>
    </xf>
    <xf numFmtId="0" fontId="4" fillId="0" borderId="42" xfId="62" applyFont="1" applyFill="1" applyBorder="1" applyAlignment="1">
      <alignment horizontal="distributed" vertical="center" indent="1"/>
      <protection/>
    </xf>
    <xf numFmtId="0" fontId="4" fillId="0" borderId="22" xfId="62" applyFont="1" applyFill="1" applyBorder="1" applyAlignment="1">
      <alignment horizontal="distributed" vertical="center" wrapText="1" indent="1"/>
      <protection/>
    </xf>
    <xf numFmtId="0" fontId="4" fillId="0" borderId="12" xfId="62" applyFont="1" applyFill="1" applyBorder="1" applyAlignment="1">
      <alignment horizontal="distributed" vertical="center" wrapText="1" indent="1"/>
      <protection/>
    </xf>
    <xf numFmtId="0" fontId="4" fillId="0" borderId="14" xfId="62" applyFont="1" applyFill="1" applyBorder="1" applyAlignment="1">
      <alignment horizontal="distributed" vertical="center" wrapText="1" indent="1"/>
      <protection/>
    </xf>
    <xf numFmtId="0" fontId="4" fillId="0" borderId="23" xfId="62" applyFont="1" applyFill="1" applyBorder="1" applyAlignment="1">
      <alignment horizontal="distributed" vertical="center" wrapText="1" indent="1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left" vertical="center"/>
      <protection/>
    </xf>
    <xf numFmtId="0" fontId="16" fillId="33" borderId="0" xfId="62" applyFont="1" applyFill="1" applyAlignment="1">
      <alignment horizontal="center" vertical="center"/>
      <protection/>
    </xf>
    <xf numFmtId="0" fontId="4" fillId="33" borderId="10" xfId="62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distributed" vertical="center" indent="2"/>
      <protection/>
    </xf>
    <xf numFmtId="0" fontId="4" fillId="0" borderId="56" xfId="62" applyFont="1" applyFill="1" applyBorder="1" applyAlignment="1">
      <alignment horizontal="distributed" vertical="center" indent="2"/>
      <protection/>
    </xf>
    <xf numFmtId="176" fontId="4" fillId="0" borderId="0" xfId="62" applyNumberFormat="1" applyFont="1" applyFill="1" applyBorder="1" applyAlignment="1">
      <alignment horizontal="right" vertical="center" indent="2"/>
      <protection/>
    </xf>
    <xf numFmtId="176" fontId="4" fillId="0" borderId="22" xfId="62" applyNumberFormat="1" applyFont="1" applyFill="1" applyBorder="1" applyAlignment="1">
      <alignment horizontal="right" vertical="center" indent="2"/>
      <protection/>
    </xf>
    <xf numFmtId="176" fontId="4" fillId="0" borderId="12" xfId="62" applyNumberFormat="1" applyFont="1" applyFill="1" applyBorder="1" applyAlignment="1">
      <alignment horizontal="right" vertical="center" indent="2"/>
      <protection/>
    </xf>
    <xf numFmtId="0" fontId="4" fillId="0" borderId="44" xfId="62" applyFont="1" applyFill="1" applyBorder="1" applyAlignment="1">
      <alignment horizontal="distributed" vertical="center" indent="2"/>
      <protection/>
    </xf>
    <xf numFmtId="0" fontId="4" fillId="0" borderId="45" xfId="62" applyFont="1" applyFill="1" applyBorder="1" applyAlignment="1">
      <alignment horizontal="distributed" vertical="center" indent="2"/>
      <protection/>
    </xf>
    <xf numFmtId="0" fontId="4" fillId="0" borderId="46" xfId="62" applyFont="1" applyFill="1" applyBorder="1" applyAlignment="1">
      <alignment horizontal="distributed" vertical="center" indent="2"/>
      <protection/>
    </xf>
    <xf numFmtId="176" fontId="4" fillId="0" borderId="10" xfId="62" applyNumberFormat="1" applyFont="1" applyFill="1" applyBorder="1" applyAlignment="1">
      <alignment horizontal="right" vertical="center" indent="2"/>
      <protection/>
    </xf>
    <xf numFmtId="0" fontId="4" fillId="0" borderId="18" xfId="62" applyFont="1" applyFill="1" applyBorder="1" applyAlignment="1">
      <alignment horizontal="distributed" vertical="center" wrapText="1" indent="1"/>
      <protection/>
    </xf>
    <xf numFmtId="0" fontId="4" fillId="0" borderId="18" xfId="62" applyFont="1" applyFill="1" applyBorder="1" applyAlignment="1">
      <alignment horizontal="distributed" vertical="center" indent="1"/>
      <protection/>
    </xf>
    <xf numFmtId="0" fontId="4" fillId="0" borderId="36" xfId="62" applyFont="1" applyFill="1" applyBorder="1" applyAlignment="1">
      <alignment horizontal="distributed" vertical="center" indent="1"/>
      <protection/>
    </xf>
    <xf numFmtId="0" fontId="4" fillId="0" borderId="23" xfId="62" applyFont="1" applyFill="1" applyBorder="1" applyAlignment="1">
      <alignment horizontal="center" vertical="distributed" textRotation="255" wrapText="1" indent="2"/>
      <protection/>
    </xf>
    <xf numFmtId="0" fontId="4" fillId="0" borderId="23" xfId="62" applyFont="1" applyFill="1" applyBorder="1" applyAlignment="1">
      <alignment horizontal="center" vertical="distributed" textRotation="255" indent="2"/>
      <protection/>
    </xf>
    <xf numFmtId="0" fontId="4" fillId="0" borderId="28" xfId="62" applyFont="1" applyFill="1" applyBorder="1" applyAlignment="1">
      <alignment horizontal="center" vertical="distributed" textRotation="255" indent="2"/>
      <protection/>
    </xf>
    <xf numFmtId="0" fontId="4" fillId="0" borderId="0" xfId="62" applyFont="1" applyFill="1" applyBorder="1" applyAlignment="1">
      <alignment horizontal="center" vertical="distributed" textRotation="255" indent="2"/>
      <protection/>
    </xf>
    <xf numFmtId="0" fontId="4" fillId="0" borderId="11" xfId="62" applyFont="1" applyFill="1" applyBorder="1" applyAlignment="1">
      <alignment horizontal="center" vertical="distributed" textRotation="255" indent="2"/>
      <protection/>
    </xf>
    <xf numFmtId="0" fontId="4" fillId="0" borderId="12" xfId="62" applyFont="1" applyFill="1" applyBorder="1" applyAlignment="1">
      <alignment horizontal="center" vertical="distributed" textRotation="255" indent="2"/>
      <protection/>
    </xf>
    <xf numFmtId="0" fontId="4" fillId="0" borderId="14" xfId="62" applyFont="1" applyFill="1" applyBorder="1" applyAlignment="1">
      <alignment horizontal="center" vertical="distributed" textRotation="255" indent="2"/>
      <protection/>
    </xf>
    <xf numFmtId="0" fontId="4" fillId="0" borderId="54" xfId="62" applyFont="1" applyFill="1" applyBorder="1" applyAlignment="1">
      <alignment horizontal="distributed" vertical="center" indent="1"/>
      <protection/>
    </xf>
    <xf numFmtId="0" fontId="4" fillId="0" borderId="52" xfId="62" applyFont="1" applyFill="1" applyBorder="1" applyAlignment="1">
      <alignment horizontal="distributed" vertical="center" indent="1"/>
      <protection/>
    </xf>
    <xf numFmtId="0" fontId="4" fillId="0" borderId="55" xfId="62" applyFont="1" applyFill="1" applyBorder="1" applyAlignment="1">
      <alignment horizontal="distributed" vertical="center" indent="1"/>
      <protection/>
    </xf>
    <xf numFmtId="177" fontId="4" fillId="0" borderId="0" xfId="62" applyNumberFormat="1" applyFont="1" applyFill="1" applyBorder="1" applyAlignment="1">
      <alignment horizontal="right" vertical="center" indent="1"/>
      <protection/>
    </xf>
    <xf numFmtId="177" fontId="4" fillId="0" borderId="11" xfId="62" applyNumberFormat="1" applyFont="1" applyFill="1" applyBorder="1" applyAlignment="1">
      <alignment horizontal="right" vertical="center" indent="1"/>
      <protection/>
    </xf>
    <xf numFmtId="177" fontId="4" fillId="0" borderId="40" xfId="62" applyNumberFormat="1" applyFont="1" applyFill="1" applyBorder="1" applyAlignment="1">
      <alignment horizontal="right" vertical="center" indent="1"/>
      <protection/>
    </xf>
    <xf numFmtId="177" fontId="4" fillId="0" borderId="41" xfId="62" applyNumberFormat="1" applyFont="1" applyFill="1" applyBorder="1" applyAlignment="1">
      <alignment horizontal="right" vertical="center" indent="1"/>
      <protection/>
    </xf>
    <xf numFmtId="177" fontId="4" fillId="0" borderId="42" xfId="62" applyNumberFormat="1" applyFont="1" applyFill="1" applyBorder="1" applyAlignment="1">
      <alignment horizontal="right" vertical="center" indent="1"/>
      <protection/>
    </xf>
    <xf numFmtId="186" fontId="4" fillId="0" borderId="40" xfId="62" applyNumberFormat="1" applyFont="1" applyFill="1" applyBorder="1" applyAlignment="1">
      <alignment horizontal="right" vertical="center" indent="1"/>
      <protection/>
    </xf>
    <xf numFmtId="186" fontId="4" fillId="0" borderId="41" xfId="62" applyNumberFormat="1" applyFont="1" applyFill="1" applyBorder="1" applyAlignment="1">
      <alignment horizontal="right" vertical="center" indent="1"/>
      <protection/>
    </xf>
    <xf numFmtId="186" fontId="4" fillId="0" borderId="43" xfId="62" applyNumberFormat="1" applyFont="1" applyFill="1" applyBorder="1" applyAlignment="1">
      <alignment horizontal="right" vertical="center" indent="1"/>
      <protection/>
    </xf>
    <xf numFmtId="0" fontId="4" fillId="0" borderId="56" xfId="62" applyFont="1" applyFill="1" applyBorder="1" applyAlignment="1">
      <alignment horizontal="distributed" vertical="center" indent="1"/>
      <protection/>
    </xf>
    <xf numFmtId="49" fontId="4" fillId="0" borderId="17" xfId="62" applyNumberFormat="1" applyFont="1" applyFill="1" applyBorder="1" applyAlignment="1">
      <alignment horizontal="right" vertical="center" indent="1"/>
      <protection/>
    </xf>
    <xf numFmtId="49" fontId="4" fillId="0" borderId="0" xfId="62" applyNumberFormat="1" applyFont="1" applyFill="1" applyBorder="1" applyAlignment="1">
      <alignment horizontal="right" vertical="center" indent="1"/>
      <protection/>
    </xf>
    <xf numFmtId="49" fontId="4" fillId="0" borderId="11" xfId="62" applyNumberFormat="1" applyFont="1" applyFill="1" applyBorder="1" applyAlignment="1">
      <alignment horizontal="right" vertical="center" indent="1"/>
      <protection/>
    </xf>
    <xf numFmtId="0" fontId="4" fillId="0" borderId="68" xfId="62" applyFont="1" applyFill="1" applyBorder="1" applyAlignment="1">
      <alignment horizontal="distributed" vertical="center" indent="1"/>
      <protection/>
    </xf>
    <xf numFmtId="49" fontId="4" fillId="0" borderId="22" xfId="62" applyNumberFormat="1" applyFont="1" applyFill="1" applyBorder="1" applyAlignment="1">
      <alignment horizontal="right" vertical="center" indent="1"/>
      <protection/>
    </xf>
    <xf numFmtId="49" fontId="4" fillId="0" borderId="12" xfId="62" applyNumberFormat="1" applyFont="1" applyFill="1" applyBorder="1" applyAlignment="1">
      <alignment horizontal="right" vertical="center" indent="1"/>
      <protection/>
    </xf>
    <xf numFmtId="49" fontId="4" fillId="0" borderId="14" xfId="62" applyNumberFormat="1" applyFont="1" applyFill="1" applyBorder="1" applyAlignment="1">
      <alignment horizontal="right" vertical="center" indent="1"/>
      <protection/>
    </xf>
    <xf numFmtId="177" fontId="4" fillId="0" borderId="37" xfId="62" applyNumberFormat="1" applyFont="1" applyFill="1" applyBorder="1" applyAlignment="1">
      <alignment horizontal="right" vertical="center" indent="1"/>
      <protection/>
    </xf>
    <xf numFmtId="177" fontId="4" fillId="0" borderId="38" xfId="62" applyNumberFormat="1" applyFont="1" applyFill="1" applyBorder="1" applyAlignment="1">
      <alignment horizontal="right" vertical="center" indent="1"/>
      <protection/>
    </xf>
    <xf numFmtId="177" fontId="4" fillId="0" borderId="39" xfId="62" applyNumberFormat="1" applyFont="1" applyFill="1" applyBorder="1" applyAlignment="1">
      <alignment horizontal="right" vertical="center" indent="1"/>
      <protection/>
    </xf>
    <xf numFmtId="186" fontId="4" fillId="0" borderId="37" xfId="62" applyNumberFormat="1" applyFont="1" applyFill="1" applyBorder="1" applyAlignment="1">
      <alignment horizontal="right" vertical="center" indent="1"/>
      <protection/>
    </xf>
    <xf numFmtId="186" fontId="4" fillId="0" borderId="38" xfId="62" applyNumberFormat="1" applyFont="1" applyFill="1" applyBorder="1" applyAlignment="1">
      <alignment horizontal="right" vertical="center" indent="1"/>
      <protection/>
    </xf>
    <xf numFmtId="186" fontId="4" fillId="0" borderId="57" xfId="62" applyNumberFormat="1" applyFont="1" applyFill="1" applyBorder="1" applyAlignment="1">
      <alignment horizontal="right" vertical="center" indent="1"/>
      <protection/>
    </xf>
    <xf numFmtId="0" fontId="4" fillId="0" borderId="0" xfId="62" applyFont="1" applyFill="1" applyBorder="1" applyAlignment="1">
      <alignment horizontal="center" vertical="distributed" textRotation="255" wrapText="1" indent="2"/>
      <protection/>
    </xf>
    <xf numFmtId="0" fontId="4" fillId="0" borderId="10" xfId="62" applyFont="1" applyFill="1" applyBorder="1" applyAlignment="1">
      <alignment horizontal="center" vertical="distributed" textRotation="255" indent="2"/>
      <protection/>
    </xf>
    <xf numFmtId="0" fontId="4" fillId="0" borderId="13" xfId="62" applyFont="1" applyFill="1" applyBorder="1" applyAlignment="1">
      <alignment horizontal="center" vertical="distributed" textRotation="255" indent="2"/>
      <protection/>
    </xf>
    <xf numFmtId="177" fontId="4" fillId="0" borderId="56" xfId="62" applyNumberFormat="1" applyFont="1" applyFill="1" applyBorder="1" applyAlignment="1">
      <alignment horizontal="right" vertical="center" indent="1"/>
      <protection/>
    </xf>
    <xf numFmtId="0" fontId="4" fillId="0" borderId="44" xfId="62" applyFont="1" applyFill="1" applyBorder="1" applyAlignment="1">
      <alignment horizontal="distributed" vertical="center" indent="1"/>
      <protection/>
    </xf>
    <xf numFmtId="0" fontId="4" fillId="0" borderId="45" xfId="62" applyFont="1" applyFill="1" applyBorder="1" applyAlignment="1">
      <alignment horizontal="distributed" vertical="center" indent="1"/>
      <protection/>
    </xf>
    <xf numFmtId="0" fontId="4" fillId="0" borderId="46" xfId="62" applyFont="1" applyFill="1" applyBorder="1" applyAlignment="1">
      <alignment horizontal="distributed" vertical="center" indent="1"/>
      <protection/>
    </xf>
    <xf numFmtId="177" fontId="4" fillId="0" borderId="47" xfId="62" applyNumberFormat="1" applyFont="1" applyFill="1" applyBorder="1" applyAlignment="1">
      <alignment horizontal="right" vertical="center" indent="1"/>
      <protection/>
    </xf>
    <xf numFmtId="177" fontId="4" fillId="0" borderId="45" xfId="62" applyNumberFormat="1" applyFont="1" applyFill="1" applyBorder="1" applyAlignment="1">
      <alignment horizontal="right" vertical="center" indent="1"/>
      <protection/>
    </xf>
    <xf numFmtId="177" fontId="4" fillId="0" borderId="46" xfId="62" applyNumberFormat="1" applyFont="1" applyFill="1" applyBorder="1" applyAlignment="1">
      <alignment horizontal="right" vertical="center" indent="1"/>
      <protection/>
    </xf>
    <xf numFmtId="177" fontId="4" fillId="0" borderId="44" xfId="62" applyNumberFormat="1" applyFont="1" applyFill="1" applyBorder="1" applyAlignment="1">
      <alignment horizontal="right" vertical="center" indent="1"/>
      <protection/>
    </xf>
    <xf numFmtId="186" fontId="4" fillId="0" borderId="44" xfId="62" applyNumberFormat="1" applyFont="1" applyFill="1" applyBorder="1" applyAlignment="1">
      <alignment horizontal="right" vertical="center" indent="1"/>
      <protection/>
    </xf>
    <xf numFmtId="186" fontId="4" fillId="0" borderId="45" xfId="62" applyNumberFormat="1" applyFont="1" applyFill="1" applyBorder="1" applyAlignment="1">
      <alignment horizontal="right" vertical="center" indent="1"/>
      <protection/>
    </xf>
    <xf numFmtId="186" fontId="4" fillId="0" borderId="48" xfId="62" applyNumberFormat="1" applyFont="1" applyFill="1" applyBorder="1" applyAlignment="1">
      <alignment horizontal="right" vertical="center" indent="1"/>
      <protection/>
    </xf>
    <xf numFmtId="176" fontId="4" fillId="33" borderId="56" xfId="62" applyNumberFormat="1" applyFont="1" applyFill="1" applyBorder="1" applyAlignment="1">
      <alignment horizontal="right" vertical="center" indent="1"/>
      <protection/>
    </xf>
    <xf numFmtId="176" fontId="4" fillId="33" borderId="41" xfId="62" applyNumberFormat="1" applyFont="1" applyFill="1" applyBorder="1" applyAlignment="1">
      <alignment horizontal="right" vertical="center" indent="1"/>
      <protection/>
    </xf>
    <xf numFmtId="176" fontId="4" fillId="33" borderId="43" xfId="62" applyNumberFormat="1" applyFont="1" applyFill="1" applyBorder="1" applyAlignment="1">
      <alignment horizontal="right" vertical="center" indent="1"/>
      <protection/>
    </xf>
    <xf numFmtId="0" fontId="4" fillId="33" borderId="11" xfId="62" applyFont="1" applyFill="1" applyBorder="1" applyAlignment="1">
      <alignment horizontal="distributed" vertical="center" indent="1"/>
      <protection/>
    </xf>
    <xf numFmtId="0" fontId="4" fillId="33" borderId="20" xfId="62" applyFont="1" applyFill="1" applyBorder="1" applyAlignment="1">
      <alignment horizontal="distributed" vertical="center" indent="1"/>
      <protection/>
    </xf>
    <xf numFmtId="176" fontId="4" fillId="33" borderId="20" xfId="62" applyNumberFormat="1" applyFont="1" applyFill="1" applyBorder="1" applyAlignment="1">
      <alignment horizontal="right" vertical="center" wrapText="1" indent="1"/>
      <protection/>
    </xf>
    <xf numFmtId="0" fontId="4" fillId="33" borderId="30" xfId="62" applyFont="1" applyFill="1" applyBorder="1" applyAlignment="1">
      <alignment horizontal="center" vertical="center"/>
      <protection/>
    </xf>
    <xf numFmtId="0" fontId="4" fillId="33" borderId="31" xfId="62" applyFont="1" applyFill="1" applyBorder="1" applyAlignment="1">
      <alignment horizontal="center" vertical="center"/>
      <protection/>
    </xf>
    <xf numFmtId="176" fontId="4" fillId="33" borderId="17" xfId="62" applyNumberFormat="1" applyFont="1" applyFill="1" applyBorder="1" applyAlignment="1">
      <alignment horizontal="right" vertical="center" wrapText="1" indent="1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center" vertical="center"/>
      <protection/>
    </xf>
    <xf numFmtId="0" fontId="15" fillId="33" borderId="0" xfId="62" applyFont="1" applyFill="1" applyAlignment="1">
      <alignment horizontal="left" vertical="center"/>
      <protection/>
    </xf>
    <xf numFmtId="0" fontId="16" fillId="33" borderId="0" xfId="62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horizontal="right" vertical="center"/>
      <protection/>
    </xf>
    <xf numFmtId="0" fontId="4" fillId="33" borderId="49" xfId="62" applyFont="1" applyFill="1" applyBorder="1" applyAlignment="1">
      <alignment horizontal="center" vertical="center"/>
      <protection/>
    </xf>
    <xf numFmtId="0" fontId="4" fillId="33" borderId="69" xfId="62" applyFont="1" applyFill="1" applyBorder="1" applyAlignment="1">
      <alignment horizontal="center" vertical="center"/>
      <protection/>
    </xf>
    <xf numFmtId="0" fontId="4" fillId="33" borderId="70" xfId="62" applyFont="1" applyFill="1" applyBorder="1" applyAlignment="1">
      <alignment horizontal="center" vertical="center"/>
      <protection/>
    </xf>
    <xf numFmtId="176" fontId="4" fillId="33" borderId="24" xfId="62" applyNumberFormat="1" applyFont="1" applyFill="1" applyBorder="1" applyAlignment="1">
      <alignment horizontal="right" vertical="center" wrapText="1" indent="1"/>
      <protection/>
    </xf>
    <xf numFmtId="176" fontId="4" fillId="33" borderId="19" xfId="62" applyNumberFormat="1" applyFont="1" applyFill="1" applyBorder="1" applyAlignment="1">
      <alignment horizontal="right" vertical="center" wrapText="1" indent="1"/>
      <protection/>
    </xf>
    <xf numFmtId="0" fontId="4" fillId="33" borderId="0" xfId="62" applyFont="1" applyFill="1" applyBorder="1" applyAlignment="1">
      <alignment horizontal="distributed" vertical="center" indent="1"/>
      <protection/>
    </xf>
    <xf numFmtId="0" fontId="4" fillId="33" borderId="17" xfId="62" applyFont="1" applyFill="1" applyBorder="1" applyAlignment="1">
      <alignment horizontal="distributed" vertical="center" indent="1"/>
      <protection/>
    </xf>
    <xf numFmtId="176" fontId="4" fillId="33" borderId="0" xfId="62" applyNumberFormat="1" applyFont="1" applyFill="1" applyBorder="1" applyAlignment="1">
      <alignment horizontal="right" vertical="center" wrapText="1" indent="1"/>
      <protection/>
    </xf>
    <xf numFmtId="176" fontId="4" fillId="33" borderId="11" xfId="62" applyNumberFormat="1" applyFont="1" applyFill="1" applyBorder="1" applyAlignment="1">
      <alignment horizontal="right" vertical="center" wrapText="1" indent="1"/>
      <protection/>
    </xf>
    <xf numFmtId="0" fontId="4" fillId="33" borderId="58" xfId="62" applyFont="1" applyFill="1" applyBorder="1" applyAlignment="1">
      <alignment horizontal="center" vertical="center"/>
      <protection/>
    </xf>
    <xf numFmtId="0" fontId="4" fillId="33" borderId="59" xfId="62" applyFont="1" applyFill="1" applyBorder="1" applyAlignment="1">
      <alignment horizontal="center" vertical="center"/>
      <protection/>
    </xf>
    <xf numFmtId="0" fontId="4" fillId="33" borderId="71" xfId="62" applyFont="1" applyFill="1" applyBorder="1" applyAlignment="1">
      <alignment horizontal="center" vertical="center"/>
      <protection/>
    </xf>
    <xf numFmtId="0" fontId="4" fillId="33" borderId="72" xfId="62" applyFont="1" applyFill="1" applyBorder="1" applyAlignment="1">
      <alignment horizontal="center" vertical="center"/>
      <protection/>
    </xf>
    <xf numFmtId="0" fontId="4" fillId="33" borderId="73" xfId="62" applyFont="1" applyFill="1" applyBorder="1" applyAlignment="1">
      <alignment horizontal="center" vertical="center"/>
      <protection/>
    </xf>
    <xf numFmtId="0" fontId="4" fillId="33" borderId="74" xfId="62" applyFont="1" applyFill="1" applyBorder="1" applyAlignment="1">
      <alignment horizontal="center" vertical="center"/>
      <protection/>
    </xf>
    <xf numFmtId="0" fontId="4" fillId="33" borderId="13" xfId="62" applyFont="1" applyFill="1" applyBorder="1" applyAlignment="1">
      <alignment horizontal="distributed" vertical="center" indent="1"/>
      <protection/>
    </xf>
    <xf numFmtId="0" fontId="4" fillId="33" borderId="24" xfId="62" applyFont="1" applyFill="1" applyBorder="1" applyAlignment="1">
      <alignment horizontal="distributed" vertical="center" indent="1"/>
      <protection/>
    </xf>
    <xf numFmtId="0" fontId="6" fillId="33" borderId="0" xfId="62" applyFont="1" applyFill="1" applyAlignment="1">
      <alignment horizontal="left" vertical="center"/>
      <protection/>
    </xf>
    <xf numFmtId="176" fontId="4" fillId="33" borderId="17" xfId="62" applyNumberFormat="1" applyFont="1" applyFill="1" applyBorder="1" applyAlignment="1">
      <alignment horizontal="right" vertical="center" indent="1"/>
      <protection/>
    </xf>
    <xf numFmtId="176" fontId="4" fillId="33" borderId="0" xfId="62" applyNumberFormat="1" applyFont="1" applyFill="1" applyBorder="1" applyAlignment="1">
      <alignment horizontal="right" vertical="center" indent="1"/>
      <protection/>
    </xf>
    <xf numFmtId="176" fontId="4" fillId="33" borderId="47" xfId="62" applyNumberFormat="1" applyFont="1" applyFill="1" applyBorder="1" applyAlignment="1">
      <alignment horizontal="right" vertical="center" indent="1"/>
      <protection/>
    </xf>
    <xf numFmtId="176" fontId="4" fillId="33" borderId="45" xfId="62" applyNumberFormat="1" applyFont="1" applyFill="1" applyBorder="1" applyAlignment="1">
      <alignment horizontal="right" vertical="center" indent="1"/>
      <protection/>
    </xf>
    <xf numFmtId="176" fontId="4" fillId="33" borderId="48" xfId="62" applyNumberFormat="1" applyFont="1" applyFill="1" applyBorder="1" applyAlignment="1">
      <alignment horizontal="right" vertical="center" indent="1"/>
      <protection/>
    </xf>
    <xf numFmtId="0" fontId="4" fillId="33" borderId="43" xfId="62" applyFont="1" applyFill="1" applyBorder="1" applyAlignment="1">
      <alignment horizontal="distributed" vertical="center" indent="1"/>
      <protection/>
    </xf>
    <xf numFmtId="0" fontId="4" fillId="33" borderId="44" xfId="62" applyFont="1" applyFill="1" applyBorder="1" applyAlignment="1">
      <alignment horizontal="distributed" vertical="center" indent="2"/>
      <protection/>
    </xf>
    <xf numFmtId="0" fontId="4" fillId="33" borderId="45" xfId="62" applyFont="1" applyFill="1" applyBorder="1" applyAlignment="1">
      <alignment horizontal="distributed" vertical="center" indent="2"/>
      <protection/>
    </xf>
    <xf numFmtId="0" fontId="4" fillId="33" borderId="46" xfId="62" applyFont="1" applyFill="1" applyBorder="1" applyAlignment="1">
      <alignment horizontal="distributed" vertical="center" indent="2"/>
      <protection/>
    </xf>
    <xf numFmtId="176" fontId="4" fillId="33" borderId="44" xfId="62" applyNumberFormat="1" applyFont="1" applyFill="1" applyBorder="1" applyAlignment="1">
      <alignment horizontal="right" vertical="center" indent="1"/>
      <protection/>
    </xf>
    <xf numFmtId="176" fontId="4" fillId="33" borderId="46" xfId="62" applyNumberFormat="1" applyFont="1" applyFill="1" applyBorder="1" applyAlignment="1">
      <alignment horizontal="right" vertical="center" indent="1"/>
      <protection/>
    </xf>
    <xf numFmtId="176" fontId="4" fillId="33" borderId="18" xfId="62" applyNumberFormat="1" applyFont="1" applyFill="1" applyBorder="1" applyAlignment="1">
      <alignment horizontal="center" vertical="center"/>
      <protection/>
    </xf>
    <xf numFmtId="0" fontId="4" fillId="33" borderId="18" xfId="62" applyFont="1" applyFill="1" applyBorder="1" applyAlignment="1">
      <alignment horizontal="center" vertical="center"/>
      <protection/>
    </xf>
    <xf numFmtId="0" fontId="4" fillId="33" borderId="40" xfId="62" applyFont="1" applyFill="1" applyBorder="1" applyAlignment="1">
      <alignment horizontal="distributed" vertical="center" indent="2"/>
      <protection/>
    </xf>
    <xf numFmtId="0" fontId="4" fillId="33" borderId="41" xfId="62" applyFont="1" applyFill="1" applyBorder="1" applyAlignment="1">
      <alignment horizontal="distributed" vertical="center" indent="2"/>
      <protection/>
    </xf>
    <xf numFmtId="0" fontId="4" fillId="33" borderId="42" xfId="62" applyFont="1" applyFill="1" applyBorder="1" applyAlignment="1">
      <alignment horizontal="distributed" vertical="center" indent="2"/>
      <protection/>
    </xf>
    <xf numFmtId="176" fontId="4" fillId="33" borderId="40" xfId="62" applyNumberFormat="1" applyFont="1" applyFill="1" applyBorder="1" applyAlignment="1">
      <alignment horizontal="right" vertical="center" indent="1"/>
      <protection/>
    </xf>
    <xf numFmtId="176" fontId="4" fillId="33" borderId="42" xfId="62" applyNumberFormat="1" applyFont="1" applyFill="1" applyBorder="1" applyAlignment="1">
      <alignment horizontal="right" vertical="center" indent="1"/>
      <protection/>
    </xf>
    <xf numFmtId="0" fontId="4" fillId="33" borderId="37" xfId="62" applyFont="1" applyFill="1" applyBorder="1" applyAlignment="1">
      <alignment horizontal="distributed" vertical="center" indent="2"/>
      <protection/>
    </xf>
    <xf numFmtId="0" fontId="4" fillId="33" borderId="38" xfId="62" applyFont="1" applyFill="1" applyBorder="1" applyAlignment="1">
      <alignment horizontal="distributed" vertical="center" indent="2"/>
      <protection/>
    </xf>
    <xf numFmtId="0" fontId="4" fillId="33" borderId="39" xfId="62" applyFont="1" applyFill="1" applyBorder="1" applyAlignment="1">
      <alignment horizontal="distributed" vertical="center" indent="2"/>
      <protection/>
    </xf>
    <xf numFmtId="176" fontId="4" fillId="33" borderId="68" xfId="62" applyNumberFormat="1" applyFont="1" applyFill="1" applyBorder="1" applyAlignment="1">
      <alignment horizontal="right" vertical="center" indent="1"/>
      <protection/>
    </xf>
    <xf numFmtId="176" fontId="4" fillId="33" borderId="38" xfId="62" applyNumberFormat="1" applyFont="1" applyFill="1" applyBorder="1" applyAlignment="1">
      <alignment horizontal="right" vertical="center" indent="1"/>
      <protection/>
    </xf>
    <xf numFmtId="176" fontId="4" fillId="33" borderId="39" xfId="62" applyNumberFormat="1" applyFont="1" applyFill="1" applyBorder="1" applyAlignment="1">
      <alignment horizontal="right" vertical="center" indent="1"/>
      <protection/>
    </xf>
    <xf numFmtId="176" fontId="4" fillId="33" borderId="37" xfId="62" applyNumberFormat="1" applyFont="1" applyFill="1" applyBorder="1" applyAlignment="1">
      <alignment horizontal="right" vertical="center" indent="1"/>
      <protection/>
    </xf>
    <xf numFmtId="176" fontId="4" fillId="33" borderId="57" xfId="62" applyNumberFormat="1" applyFont="1" applyFill="1" applyBorder="1" applyAlignment="1">
      <alignment horizontal="right" vertical="center" indent="1"/>
      <protection/>
    </xf>
    <xf numFmtId="0" fontId="4" fillId="33" borderId="0" xfId="62" applyFont="1" applyFill="1" applyBorder="1" applyAlignment="1">
      <alignment horizontal="distributed" vertical="center" wrapText="1" indent="2"/>
      <protection/>
    </xf>
    <xf numFmtId="0" fontId="4" fillId="33" borderId="11" xfId="62" applyFont="1" applyFill="1" applyBorder="1" applyAlignment="1">
      <alignment horizontal="distributed" vertical="center" wrapText="1" indent="2"/>
      <protection/>
    </xf>
    <xf numFmtId="176" fontId="4" fillId="33" borderId="11" xfId="62" applyNumberFormat="1" applyFont="1" applyFill="1" applyBorder="1" applyAlignment="1">
      <alignment horizontal="right" vertical="center" indent="1"/>
      <protection/>
    </xf>
    <xf numFmtId="0" fontId="4" fillId="33" borderId="23" xfId="62" applyFont="1" applyFill="1" applyBorder="1" applyAlignment="1">
      <alignment horizontal="distributed" vertical="center" wrapText="1" indent="2"/>
      <protection/>
    </xf>
    <xf numFmtId="0" fontId="4" fillId="33" borderId="28" xfId="62" applyFont="1" applyFill="1" applyBorder="1" applyAlignment="1">
      <alignment horizontal="distributed" vertical="center" wrapText="1" indent="2"/>
      <protection/>
    </xf>
    <xf numFmtId="176" fontId="4" fillId="33" borderId="27" xfId="62" applyNumberFormat="1" applyFont="1" applyFill="1" applyBorder="1" applyAlignment="1">
      <alignment horizontal="right" vertical="center" indent="1"/>
      <protection/>
    </xf>
    <xf numFmtId="176" fontId="4" fillId="33" borderId="23" xfId="62" applyNumberFormat="1" applyFont="1" applyFill="1" applyBorder="1" applyAlignment="1">
      <alignment horizontal="right" vertical="center" indent="1"/>
      <protection/>
    </xf>
    <xf numFmtId="176" fontId="4" fillId="33" borderId="28" xfId="62" applyNumberFormat="1" applyFont="1" applyFill="1" applyBorder="1" applyAlignment="1">
      <alignment horizontal="right" vertical="center" indent="1"/>
      <protection/>
    </xf>
    <xf numFmtId="0" fontId="4" fillId="33" borderId="75" xfId="62" applyFont="1" applyFill="1" applyBorder="1" applyAlignment="1">
      <alignment horizontal="center" vertical="center"/>
      <protection/>
    </xf>
    <xf numFmtId="0" fontId="4" fillId="33" borderId="76" xfId="62" applyFont="1" applyFill="1" applyBorder="1" applyAlignment="1">
      <alignment horizontal="center" vertical="center"/>
      <protection/>
    </xf>
    <xf numFmtId="0" fontId="4" fillId="33" borderId="77" xfId="62" applyFont="1" applyFill="1" applyBorder="1" applyAlignment="1">
      <alignment horizontal="center" vertical="center"/>
      <protection/>
    </xf>
    <xf numFmtId="0" fontId="4" fillId="33" borderId="78" xfId="62" applyFont="1" applyFill="1" applyBorder="1" applyAlignment="1">
      <alignment horizontal="center" vertical="center"/>
      <protection/>
    </xf>
    <xf numFmtId="0" fontId="4" fillId="33" borderId="79" xfId="62" applyFont="1" applyFill="1" applyBorder="1" applyAlignment="1">
      <alignment horizontal="center" vertical="center"/>
      <protection/>
    </xf>
    <xf numFmtId="0" fontId="4" fillId="33" borderId="80" xfId="62" applyFont="1" applyFill="1" applyBorder="1" applyAlignment="1">
      <alignment horizontal="center" vertical="center"/>
      <protection/>
    </xf>
    <xf numFmtId="0" fontId="4" fillId="33" borderId="81" xfId="62" applyFont="1" applyFill="1" applyBorder="1" applyAlignment="1">
      <alignment horizontal="center" vertical="center"/>
      <protection/>
    </xf>
    <xf numFmtId="0" fontId="4" fillId="0" borderId="82" xfId="62" applyFont="1" applyFill="1" applyBorder="1" applyAlignment="1">
      <alignment horizontal="center" vertical="center"/>
      <protection/>
    </xf>
    <xf numFmtId="0" fontId="4" fillId="0" borderId="83" xfId="62" applyFont="1" applyFill="1" applyBorder="1" applyAlignment="1">
      <alignment horizontal="center" vertical="center"/>
      <protection/>
    </xf>
    <xf numFmtId="0" fontId="4" fillId="0" borderId="84" xfId="62" applyFont="1" applyFill="1" applyBorder="1" applyAlignment="1">
      <alignment horizontal="center" vertical="center"/>
      <protection/>
    </xf>
    <xf numFmtId="0" fontId="4" fillId="0" borderId="82" xfId="62" applyFont="1" applyFill="1" applyBorder="1" applyAlignment="1">
      <alignment horizontal="distributed" vertical="center" indent="3"/>
      <protection/>
    </xf>
    <xf numFmtId="0" fontId="4" fillId="0" borderId="83" xfId="62" applyFont="1" applyFill="1" applyBorder="1" applyAlignment="1">
      <alignment horizontal="distributed" vertical="center" indent="3"/>
      <protection/>
    </xf>
    <xf numFmtId="0" fontId="4" fillId="0" borderId="72" xfId="62" applyFont="1" applyFill="1" applyBorder="1" applyAlignment="1">
      <alignment horizontal="center" vertical="center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85" xfId="62" applyFont="1" applyFill="1" applyBorder="1" applyAlignment="1">
      <alignment horizontal="center" vertical="center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center" vertical="center"/>
      <protection/>
    </xf>
    <xf numFmtId="0" fontId="4" fillId="0" borderId="74" xfId="62" applyFont="1" applyFill="1" applyBorder="1" applyAlignment="1">
      <alignment horizontal="center" vertical="center"/>
      <protection/>
    </xf>
    <xf numFmtId="176" fontId="4" fillId="0" borderId="13" xfId="62" applyNumberFormat="1" applyFont="1" applyFill="1" applyBorder="1" applyAlignment="1">
      <alignment horizontal="right" vertical="center"/>
      <protection/>
    </xf>
    <xf numFmtId="0" fontId="4" fillId="0" borderId="71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176" fontId="4" fillId="0" borderId="19" xfId="62" applyNumberFormat="1" applyFont="1" applyFill="1" applyBorder="1" applyAlignment="1">
      <alignment horizontal="right" vertical="center" indent="1"/>
      <protection/>
    </xf>
    <xf numFmtId="176" fontId="4" fillId="0" borderId="10" xfId="62" applyNumberFormat="1" applyFont="1" applyFill="1" applyBorder="1" applyAlignment="1">
      <alignment horizontal="right" vertical="center" indent="1"/>
      <protection/>
    </xf>
    <xf numFmtId="176" fontId="4" fillId="0" borderId="13" xfId="62" applyNumberFormat="1" applyFont="1" applyFill="1" applyBorder="1" applyAlignment="1">
      <alignment horizontal="right" vertical="center" indent="1"/>
      <protection/>
    </xf>
    <xf numFmtId="0" fontId="4" fillId="0" borderId="87" xfId="62" applyFont="1" applyFill="1" applyBorder="1" applyAlignment="1">
      <alignment horizontal="center" vertical="center" wrapText="1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36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distributed" vertical="center" wrapText="1"/>
      <protection/>
    </xf>
    <xf numFmtId="0" fontId="4" fillId="0" borderId="51" xfId="62" applyFont="1" applyFill="1" applyBorder="1" applyAlignment="1">
      <alignment horizontal="distributed" vertical="center" indent="1" shrinkToFit="1"/>
      <protection/>
    </xf>
    <xf numFmtId="0" fontId="4" fillId="0" borderId="52" xfId="62" applyFont="1" applyFill="1" applyBorder="1" applyAlignment="1">
      <alignment horizontal="distributed" vertical="center" indent="1" shrinkToFit="1"/>
      <protection/>
    </xf>
    <xf numFmtId="0" fontId="4" fillId="0" borderId="53" xfId="62" applyFont="1" applyFill="1" applyBorder="1" applyAlignment="1">
      <alignment horizontal="distributed" vertical="center" indent="1" shrinkToFit="1"/>
      <protection/>
    </xf>
    <xf numFmtId="178" fontId="4" fillId="0" borderId="88" xfId="62" applyNumberFormat="1" applyFont="1" applyFill="1" applyBorder="1" applyAlignment="1">
      <alignment horizontal="right" vertical="center"/>
      <protection/>
    </xf>
    <xf numFmtId="178" fontId="4" fillId="0" borderId="20" xfId="62" applyNumberFormat="1" applyFont="1" applyFill="1" applyBorder="1" applyAlignment="1">
      <alignment horizontal="right" vertical="center"/>
      <protection/>
    </xf>
    <xf numFmtId="178" fontId="4" fillId="0" borderId="27" xfId="62" applyNumberFormat="1" applyFont="1" applyFill="1" applyBorder="1" applyAlignment="1">
      <alignment horizontal="right" vertical="center"/>
      <protection/>
    </xf>
    <xf numFmtId="178" fontId="4" fillId="0" borderId="17" xfId="62" applyNumberFormat="1" applyFont="1" applyFill="1" applyBorder="1" applyAlignment="1">
      <alignment horizontal="right" vertical="center"/>
      <protection/>
    </xf>
    <xf numFmtId="178" fontId="4" fillId="33" borderId="24" xfId="62" applyNumberFormat="1" applyFont="1" applyFill="1" applyBorder="1" applyAlignment="1">
      <alignment horizontal="right" vertical="center"/>
      <protection/>
    </xf>
    <xf numFmtId="0" fontId="4" fillId="0" borderId="40" xfId="62" applyFont="1" applyFill="1" applyBorder="1" applyAlignment="1">
      <alignment horizontal="distributed" vertical="center" indent="1" shrinkToFit="1"/>
      <protection/>
    </xf>
    <xf numFmtId="0" fontId="4" fillId="0" borderId="41" xfId="62" applyFont="1" applyFill="1" applyBorder="1" applyAlignment="1">
      <alignment horizontal="distributed" vertical="center" indent="1" shrinkToFit="1"/>
      <protection/>
    </xf>
    <xf numFmtId="0" fontId="4" fillId="0" borderId="43" xfId="62" applyFont="1" applyFill="1" applyBorder="1" applyAlignment="1">
      <alignment horizontal="distributed" vertical="center" indent="1" shrinkToFit="1"/>
      <protection/>
    </xf>
    <xf numFmtId="0" fontId="4" fillId="33" borderId="44" xfId="62" applyFont="1" applyFill="1" applyBorder="1" applyAlignment="1">
      <alignment horizontal="distributed" vertical="center" indent="1" shrinkToFit="1"/>
      <protection/>
    </xf>
    <xf numFmtId="0" fontId="4" fillId="33" borderId="45" xfId="62" applyFont="1" applyFill="1" applyBorder="1" applyAlignment="1">
      <alignment horizontal="distributed" vertical="center" indent="1" shrinkToFit="1"/>
      <protection/>
    </xf>
    <xf numFmtId="0" fontId="4" fillId="33" borderId="48" xfId="62" applyFont="1" applyFill="1" applyBorder="1" applyAlignment="1">
      <alignment horizontal="distributed" vertical="center" indent="1" shrinkToFit="1"/>
      <protection/>
    </xf>
    <xf numFmtId="178" fontId="4" fillId="33" borderId="19" xfId="62" applyNumberFormat="1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distributed" vertical="center" indent="1" shrinkToFit="1"/>
      <protection/>
    </xf>
    <xf numFmtId="0" fontId="4" fillId="0" borderId="10" xfId="62" applyFont="1" applyFill="1" applyBorder="1" applyAlignment="1">
      <alignment horizontal="distributed" vertical="center" indent="3"/>
      <protection/>
    </xf>
    <xf numFmtId="0" fontId="4" fillId="0" borderId="13" xfId="62" applyFont="1" applyFill="1" applyBorder="1" applyAlignment="1">
      <alignment horizontal="distributed" vertical="center" indent="3"/>
      <protection/>
    </xf>
    <xf numFmtId="176" fontId="4" fillId="0" borderId="44" xfId="62" applyNumberFormat="1" applyFont="1" applyFill="1" applyBorder="1" applyAlignment="1">
      <alignment horizontal="right" vertical="center" indent="1"/>
      <protection/>
    </xf>
    <xf numFmtId="176" fontId="4" fillId="0" borderId="45" xfId="62" applyNumberFormat="1" applyFont="1" applyFill="1" applyBorder="1" applyAlignment="1">
      <alignment horizontal="right" vertical="center" indent="1"/>
      <protection/>
    </xf>
    <xf numFmtId="176" fontId="4" fillId="0" borderId="48" xfId="62" applyNumberFormat="1" applyFont="1" applyFill="1" applyBorder="1" applyAlignment="1">
      <alignment horizontal="right" vertical="center" indent="1"/>
      <protection/>
    </xf>
    <xf numFmtId="176" fontId="4" fillId="0" borderId="40" xfId="62" applyNumberFormat="1" applyFont="1" applyFill="1" applyBorder="1" applyAlignment="1">
      <alignment horizontal="right" vertical="center" indent="1"/>
      <protection/>
    </xf>
    <xf numFmtId="176" fontId="4" fillId="0" borderId="41" xfId="62" applyNumberFormat="1" applyFont="1" applyFill="1" applyBorder="1" applyAlignment="1">
      <alignment horizontal="right" vertical="center" indent="1"/>
      <protection/>
    </xf>
    <xf numFmtId="176" fontId="4" fillId="0" borderId="43" xfId="62" applyNumberFormat="1" applyFont="1" applyFill="1" applyBorder="1" applyAlignment="1">
      <alignment horizontal="right" vertical="center" indent="1"/>
      <protection/>
    </xf>
    <xf numFmtId="176" fontId="4" fillId="0" borderId="37" xfId="62" applyNumberFormat="1" applyFont="1" applyFill="1" applyBorder="1" applyAlignment="1">
      <alignment horizontal="right" vertical="center" indent="1"/>
      <protection/>
    </xf>
    <xf numFmtId="176" fontId="4" fillId="0" borderId="38" xfId="62" applyNumberFormat="1" applyFont="1" applyFill="1" applyBorder="1" applyAlignment="1">
      <alignment horizontal="right" vertical="center" indent="1"/>
      <protection/>
    </xf>
    <xf numFmtId="176" fontId="4" fillId="0" borderId="57" xfId="62" applyNumberFormat="1" applyFont="1" applyFill="1" applyBorder="1" applyAlignment="1">
      <alignment horizontal="right" vertical="center" indent="1"/>
      <protection/>
    </xf>
    <xf numFmtId="0" fontId="4" fillId="0" borderId="86" xfId="62" applyFont="1" applyFill="1" applyBorder="1" applyAlignment="1">
      <alignment horizontal="distributed" vertical="center" indent="3"/>
      <protection/>
    </xf>
    <xf numFmtId="0" fontId="4" fillId="0" borderId="73" xfId="62" applyFont="1" applyFill="1" applyBorder="1" applyAlignment="1">
      <alignment horizontal="distributed" vertical="center" indent="3"/>
      <protection/>
    </xf>
    <xf numFmtId="0" fontId="4" fillId="0" borderId="85" xfId="62" applyFont="1" applyFill="1" applyBorder="1" applyAlignment="1">
      <alignment horizontal="distributed" vertical="center" indent="3"/>
      <protection/>
    </xf>
    <xf numFmtId="0" fontId="4" fillId="0" borderId="74" xfId="62" applyFont="1" applyFill="1" applyBorder="1" applyAlignment="1">
      <alignment horizontal="distributed" vertical="center" indent="3"/>
      <protection/>
    </xf>
    <xf numFmtId="195" fontId="6" fillId="0" borderId="37" xfId="62" applyNumberFormat="1" applyFont="1" applyFill="1" applyBorder="1" applyAlignment="1">
      <alignment horizontal="right" vertical="center"/>
      <protection/>
    </xf>
    <xf numFmtId="195" fontId="6" fillId="0" borderId="38" xfId="62" applyNumberFormat="1" applyFont="1" applyFill="1" applyBorder="1" applyAlignment="1">
      <alignment horizontal="right" vertical="center"/>
      <protection/>
    </xf>
    <xf numFmtId="195" fontId="6" fillId="0" borderId="39" xfId="62" applyNumberFormat="1" applyFont="1" applyFill="1" applyBorder="1" applyAlignment="1">
      <alignment horizontal="right" vertical="center"/>
      <protection/>
    </xf>
    <xf numFmtId="195" fontId="4" fillId="0" borderId="12" xfId="62" applyNumberFormat="1" applyFont="1" applyFill="1" applyBorder="1" applyAlignment="1">
      <alignment horizontal="center" vertical="center"/>
      <protection/>
    </xf>
    <xf numFmtId="195" fontId="4" fillId="0" borderId="14" xfId="62" applyNumberFormat="1" applyFont="1" applyFill="1" applyBorder="1" applyAlignment="1">
      <alignment horizontal="center" vertical="center"/>
      <protection/>
    </xf>
    <xf numFmtId="195" fontId="6" fillId="0" borderId="57" xfId="62" applyNumberFormat="1" applyFont="1" applyFill="1" applyBorder="1" applyAlignment="1">
      <alignment horizontal="right" vertical="center"/>
      <protection/>
    </xf>
    <xf numFmtId="185" fontId="6" fillId="0" borderId="51" xfId="62" applyNumberFormat="1" applyFont="1" applyFill="1" applyBorder="1" applyAlignment="1">
      <alignment horizontal="right" vertical="center"/>
      <protection/>
    </xf>
    <xf numFmtId="185" fontId="6" fillId="0" borderId="52" xfId="62" applyNumberFormat="1" applyFont="1" applyFill="1" applyBorder="1" applyAlignment="1">
      <alignment horizontal="right" vertical="center"/>
      <protection/>
    </xf>
    <xf numFmtId="185" fontId="6" fillId="0" borderId="55" xfId="62" applyNumberFormat="1" applyFont="1" applyFill="1" applyBorder="1" applyAlignment="1">
      <alignment horizontal="right" vertical="center"/>
      <protection/>
    </xf>
    <xf numFmtId="185" fontId="4" fillId="0" borderId="23" xfId="62" applyNumberFormat="1" applyFont="1" applyFill="1" applyBorder="1" applyAlignment="1">
      <alignment horizontal="center" vertical="center"/>
      <protection/>
    </xf>
    <xf numFmtId="185" fontId="4" fillId="0" borderId="28" xfId="62" applyNumberFormat="1" applyFont="1" applyFill="1" applyBorder="1" applyAlignment="1">
      <alignment horizontal="center" vertical="center"/>
      <protection/>
    </xf>
    <xf numFmtId="185" fontId="6" fillId="0" borderId="53" xfId="62" applyNumberFormat="1" applyFont="1" applyFill="1" applyBorder="1" applyAlignment="1">
      <alignment horizontal="right" vertical="center"/>
      <protection/>
    </xf>
    <xf numFmtId="0" fontId="4" fillId="0" borderId="89" xfId="62" applyFont="1" applyFill="1" applyBorder="1" applyAlignment="1">
      <alignment horizontal="center" vertical="center" shrinkToFit="1"/>
      <protection/>
    </xf>
    <xf numFmtId="0" fontId="4" fillId="0" borderId="90" xfId="62" applyFont="1" applyFill="1" applyBorder="1" applyAlignment="1">
      <alignment horizontal="center" vertical="center" shrinkToFit="1"/>
      <protection/>
    </xf>
    <xf numFmtId="0" fontId="4" fillId="0" borderId="91" xfId="62" applyFont="1" applyFill="1" applyBorder="1" applyAlignment="1">
      <alignment horizontal="center" vertical="center" shrinkToFit="1"/>
      <protection/>
    </xf>
    <xf numFmtId="0" fontId="4" fillId="0" borderId="86" xfId="62" applyFont="1" applyFill="1" applyBorder="1" applyAlignment="1">
      <alignment horizontal="center" vertical="center" shrinkToFit="1"/>
      <protection/>
    </xf>
    <xf numFmtId="0" fontId="4" fillId="0" borderId="73" xfId="62" applyFont="1" applyFill="1" applyBorder="1" applyAlignment="1">
      <alignment horizontal="center" vertical="center" shrinkToFit="1"/>
      <protection/>
    </xf>
    <xf numFmtId="0" fontId="4" fillId="0" borderId="85" xfId="62" applyFont="1" applyFill="1" applyBorder="1" applyAlignment="1">
      <alignment horizontal="center" vertical="center" shrinkToFit="1"/>
      <protection/>
    </xf>
    <xf numFmtId="195" fontId="6" fillId="0" borderId="19" xfId="62" applyNumberFormat="1" applyFont="1" applyFill="1" applyBorder="1" applyAlignment="1">
      <alignment horizontal="right" vertical="center"/>
      <protection/>
    </xf>
    <xf numFmtId="195" fontId="6" fillId="0" borderId="10" xfId="62" applyNumberFormat="1" applyFont="1" applyFill="1" applyBorder="1" applyAlignment="1">
      <alignment horizontal="right" vertical="center"/>
      <protection/>
    </xf>
    <xf numFmtId="185" fontId="6" fillId="0" borderId="17" xfId="62" applyNumberFormat="1" applyFont="1" applyFill="1" applyBorder="1" applyAlignment="1">
      <alignment horizontal="right" vertical="center"/>
      <protection/>
    </xf>
    <xf numFmtId="185" fontId="6" fillId="0" borderId="0" xfId="62" applyNumberFormat="1" applyFont="1" applyFill="1" applyBorder="1" applyAlignment="1">
      <alignment horizontal="right" vertical="center"/>
      <protection/>
    </xf>
    <xf numFmtId="195" fontId="6" fillId="0" borderId="13" xfId="62" applyNumberFormat="1" applyFont="1" applyFill="1" applyBorder="1" applyAlignment="1">
      <alignment horizontal="right" vertical="center"/>
      <protection/>
    </xf>
    <xf numFmtId="185" fontId="6" fillId="0" borderId="11" xfId="62" applyNumberFormat="1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distributed" vertical="center" indent="2"/>
      <protection/>
    </xf>
    <xf numFmtId="0" fontId="4" fillId="0" borderId="21" xfId="62" applyFont="1" applyFill="1" applyBorder="1" applyAlignment="1">
      <alignment horizontal="distributed" vertical="center" indent="2"/>
      <protection/>
    </xf>
    <xf numFmtId="0" fontId="4" fillId="0" borderId="21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vertical="center"/>
      <protection/>
    </xf>
    <xf numFmtId="0" fontId="4" fillId="0" borderId="92" xfId="62" applyFont="1" applyFill="1" applyBorder="1" applyAlignment="1">
      <alignment horizontal="distributed" vertical="center" indent="2"/>
      <protection/>
    </xf>
    <xf numFmtId="0" fontId="4" fillId="0" borderId="92" xfId="62" applyFont="1" applyFill="1" applyBorder="1" applyAlignment="1">
      <alignment vertical="center"/>
      <protection/>
    </xf>
    <xf numFmtId="0" fontId="4" fillId="0" borderId="5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distributed" vertical="center" indent="2"/>
      <protection/>
    </xf>
    <xf numFmtId="0" fontId="4" fillId="0" borderId="24" xfId="62" applyFont="1" applyFill="1" applyBorder="1" applyAlignment="1">
      <alignment horizontal="distributed" vertical="center" indent="2"/>
      <protection/>
    </xf>
    <xf numFmtId="0" fontId="4" fillId="0" borderId="24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92" xfId="62" applyFont="1" applyFill="1" applyBorder="1" applyAlignment="1">
      <alignment vertical="center" shrinkToFit="1"/>
      <protection/>
    </xf>
    <xf numFmtId="0" fontId="4" fillId="0" borderId="50" xfId="62" applyFont="1" applyFill="1" applyBorder="1" applyAlignment="1">
      <alignment vertical="center" shrinkToFit="1"/>
      <protection/>
    </xf>
    <xf numFmtId="0" fontId="6" fillId="0" borderId="92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185" fontId="6" fillId="0" borderId="27" xfId="62" applyNumberFormat="1" applyFont="1" applyFill="1" applyBorder="1" applyAlignment="1">
      <alignment horizontal="right" vertical="center"/>
      <protection/>
    </xf>
    <xf numFmtId="185" fontId="6" fillId="0" borderId="23" xfId="62" applyNumberFormat="1" applyFont="1" applyFill="1" applyBorder="1" applyAlignment="1">
      <alignment horizontal="right" vertical="center"/>
      <protection/>
    </xf>
    <xf numFmtId="185" fontId="6" fillId="0" borderId="28" xfId="62" applyNumberFormat="1" applyFont="1" applyFill="1" applyBorder="1" applyAlignment="1">
      <alignment horizontal="right" vertical="center"/>
      <protection/>
    </xf>
    <xf numFmtId="195" fontId="6" fillId="0" borderId="22" xfId="62" applyNumberFormat="1" applyFont="1" applyFill="1" applyBorder="1" applyAlignment="1">
      <alignment horizontal="right" vertical="center"/>
      <protection/>
    </xf>
    <xf numFmtId="195" fontId="6" fillId="0" borderId="12" xfId="62" applyNumberFormat="1" applyFont="1" applyFill="1" applyBorder="1" applyAlignment="1">
      <alignment horizontal="right" vertical="center"/>
      <protection/>
    </xf>
    <xf numFmtId="195" fontId="6" fillId="0" borderId="14" xfId="62" applyNumberFormat="1" applyFont="1" applyFill="1" applyBorder="1" applyAlignment="1">
      <alignment horizontal="right" vertical="center"/>
      <protection/>
    </xf>
    <xf numFmtId="0" fontId="4" fillId="0" borderId="36" xfId="62" applyFont="1" applyFill="1" applyBorder="1" applyAlignment="1">
      <alignment horizontal="distributed" vertical="center" indent="2"/>
      <protection/>
    </xf>
    <xf numFmtId="0" fontId="4" fillId="0" borderId="93" xfId="62" applyFont="1" applyFill="1" applyBorder="1" applyAlignment="1">
      <alignment horizontal="distributed" vertical="center" indent="2"/>
      <protection/>
    </xf>
    <xf numFmtId="0" fontId="4" fillId="0" borderId="93" xfId="62" applyFont="1" applyFill="1" applyBorder="1" applyAlignment="1">
      <alignment horizontal="distributed" vertical="center" indent="11"/>
      <protection/>
    </xf>
    <xf numFmtId="0" fontId="4" fillId="0" borderId="87" xfId="62" applyFont="1" applyFill="1" applyBorder="1" applyAlignment="1">
      <alignment horizontal="distributed" vertical="center" indent="11"/>
      <protection/>
    </xf>
    <xf numFmtId="185" fontId="6" fillId="0" borderId="40" xfId="62" applyNumberFormat="1" applyFont="1" applyFill="1" applyBorder="1" applyAlignment="1">
      <alignment horizontal="right" vertical="center"/>
      <protection/>
    </xf>
    <xf numFmtId="185" fontId="6" fillId="0" borderId="41" xfId="62" applyNumberFormat="1" applyFont="1" applyFill="1" applyBorder="1" applyAlignment="1">
      <alignment horizontal="right" vertical="center"/>
      <protection/>
    </xf>
    <xf numFmtId="185" fontId="6" fillId="0" borderId="42" xfId="62" applyNumberFormat="1" applyFont="1" applyFill="1" applyBorder="1" applyAlignment="1">
      <alignment horizontal="right" vertical="center"/>
      <protection/>
    </xf>
    <xf numFmtId="185" fontId="6" fillId="0" borderId="43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185" fontId="6" fillId="0" borderId="20" xfId="62" applyNumberFormat="1" applyFont="1" applyFill="1" applyBorder="1" applyAlignment="1">
      <alignment horizontal="right" vertical="center"/>
      <protection/>
    </xf>
    <xf numFmtId="195" fontId="6" fillId="0" borderId="21" xfId="62" applyNumberFormat="1" applyFont="1" applyFill="1" applyBorder="1" applyAlignment="1">
      <alignment horizontal="right" vertical="center"/>
      <protection/>
    </xf>
    <xf numFmtId="185" fontId="6" fillId="0" borderId="88" xfId="62" applyNumberFormat="1" applyFont="1" applyFill="1" applyBorder="1" applyAlignment="1">
      <alignment horizontal="right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94" xfId="62" applyFont="1" applyFill="1" applyBorder="1" applyAlignment="1">
      <alignment horizontal="center" vertical="center"/>
      <protection/>
    </xf>
    <xf numFmtId="0" fontId="4" fillId="0" borderId="95" xfId="62" applyFont="1" applyFill="1" applyBorder="1" applyAlignment="1">
      <alignment horizontal="center" vertical="center"/>
      <protection/>
    </xf>
    <xf numFmtId="176" fontId="4" fillId="0" borderId="88" xfId="62" applyNumberFormat="1" applyFont="1" applyFill="1" applyBorder="1" applyAlignment="1">
      <alignment horizontal="right" vertical="center"/>
      <protection/>
    </xf>
    <xf numFmtId="0" fontId="4" fillId="0" borderId="20" xfId="62" applyFont="1" applyFill="1" applyBorder="1" applyAlignment="1">
      <alignment horizontal="distributed" vertical="center" indent="1"/>
      <protection/>
    </xf>
    <xf numFmtId="176" fontId="4" fillId="0" borderId="20" xfId="62" applyNumberFormat="1" applyFont="1" applyFill="1" applyBorder="1" applyAlignment="1">
      <alignment horizontal="right" vertical="center"/>
      <protection/>
    </xf>
    <xf numFmtId="176" fontId="4" fillId="0" borderId="20" xfId="62" applyNumberFormat="1" applyFont="1" applyFill="1" applyBorder="1" applyAlignment="1">
      <alignment vertical="center"/>
      <protection/>
    </xf>
    <xf numFmtId="176" fontId="4" fillId="0" borderId="17" xfId="62" applyNumberFormat="1" applyFont="1" applyFill="1" applyBorder="1" applyAlignment="1">
      <alignment vertical="center"/>
      <protection/>
    </xf>
    <xf numFmtId="194" fontId="4" fillId="0" borderId="21" xfId="62" applyNumberFormat="1" applyFont="1" applyFill="1" applyBorder="1" applyAlignment="1">
      <alignment horizontal="right" vertical="center"/>
      <protection/>
    </xf>
    <xf numFmtId="10" fontId="4" fillId="0" borderId="21" xfId="62" applyNumberFormat="1" applyFont="1" applyFill="1" applyBorder="1" applyAlignment="1">
      <alignment horizontal="right" vertical="center"/>
      <protection/>
    </xf>
    <xf numFmtId="10" fontId="4" fillId="0" borderId="22" xfId="62" applyNumberFormat="1" applyFont="1" applyFill="1" applyBorder="1" applyAlignment="1">
      <alignment horizontal="right" vertical="center"/>
      <protection/>
    </xf>
    <xf numFmtId="194" fontId="4" fillId="0" borderId="22" xfId="62" applyNumberFormat="1" applyFont="1" applyFill="1" applyBorder="1" applyAlignment="1">
      <alignment horizontal="right" vertical="center"/>
      <protection/>
    </xf>
    <xf numFmtId="194" fontId="4" fillId="0" borderId="12" xfId="62" applyNumberFormat="1" applyFont="1" applyFill="1" applyBorder="1" applyAlignment="1">
      <alignment horizontal="right" vertical="center"/>
      <protection/>
    </xf>
    <xf numFmtId="194" fontId="4" fillId="0" borderId="14" xfId="62" applyNumberFormat="1" applyFont="1" applyFill="1" applyBorder="1" applyAlignment="1">
      <alignment horizontal="right" vertical="center"/>
      <protection/>
    </xf>
    <xf numFmtId="179" fontId="4" fillId="0" borderId="21" xfId="62" applyNumberFormat="1" applyFont="1" applyFill="1" applyBorder="1" applyAlignment="1">
      <alignment vertical="center"/>
      <protection/>
    </xf>
    <xf numFmtId="179" fontId="4" fillId="0" borderId="22" xfId="62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distributed" vertical="center" wrapText="1" indent="1"/>
      <protection/>
    </xf>
    <xf numFmtId="0" fontId="4" fillId="0" borderId="24" xfId="62" applyFont="1" applyFill="1" applyBorder="1" applyAlignment="1">
      <alignment horizontal="distributed" vertical="center" indent="1"/>
      <protection/>
    </xf>
    <xf numFmtId="0" fontId="4" fillId="0" borderId="84" xfId="62" applyFont="1" applyFill="1" applyBorder="1" applyAlignment="1">
      <alignment horizontal="distributed" vertical="center" indent="1"/>
      <protection/>
    </xf>
    <xf numFmtId="0" fontId="4" fillId="0" borderId="96" xfId="62" applyFont="1" applyFill="1" applyBorder="1" applyAlignment="1">
      <alignment horizontal="distributed" vertical="center" indent="1"/>
      <protection/>
    </xf>
    <xf numFmtId="0" fontId="4" fillId="0" borderId="25" xfId="62" applyFont="1" applyFill="1" applyBorder="1" applyAlignment="1">
      <alignment horizontal="distributed" vertical="center" indent="1"/>
      <protection/>
    </xf>
    <xf numFmtId="0" fontId="4" fillId="0" borderId="30" xfId="62" applyFont="1" applyFill="1" applyBorder="1" applyAlignment="1">
      <alignment horizontal="distributed" vertical="center" indent="1"/>
      <protection/>
    </xf>
    <xf numFmtId="0" fontId="4" fillId="0" borderId="88" xfId="62" applyFont="1" applyFill="1" applyBorder="1" applyAlignment="1">
      <alignment horizontal="distributed" vertical="center" indent="1"/>
      <protection/>
    </xf>
    <xf numFmtId="0" fontId="4" fillId="0" borderId="69" xfId="62" applyFont="1" applyFill="1" applyBorder="1" applyAlignment="1">
      <alignment horizontal="center" vertical="center"/>
      <protection/>
    </xf>
    <xf numFmtId="0" fontId="4" fillId="0" borderId="93" xfId="62" applyFont="1" applyFill="1" applyBorder="1" applyAlignment="1">
      <alignment horizontal="center" vertical="center"/>
      <protection/>
    </xf>
    <xf numFmtId="0" fontId="4" fillId="0" borderId="93" xfId="62" applyFont="1" applyFill="1" applyBorder="1" applyAlignment="1">
      <alignment horizontal="distributed" vertical="center" indent="3"/>
      <protection/>
    </xf>
    <xf numFmtId="0" fontId="4" fillId="0" borderId="87" xfId="62" applyFont="1" applyFill="1" applyBorder="1" applyAlignment="1">
      <alignment horizontal="distributed" vertical="center" indent="3"/>
      <protection/>
    </xf>
    <xf numFmtId="0" fontId="4" fillId="0" borderId="27" xfId="62" applyFont="1" applyFill="1" applyBorder="1" applyAlignment="1">
      <alignment horizontal="distributed" vertical="center" indent="1"/>
      <protection/>
    </xf>
    <xf numFmtId="0" fontId="4" fillId="0" borderId="23" xfId="62" applyFont="1" applyFill="1" applyBorder="1" applyAlignment="1">
      <alignment horizontal="distributed" vertical="center" indent="1"/>
      <protection/>
    </xf>
    <xf numFmtId="0" fontId="4" fillId="0" borderId="28" xfId="62" applyFont="1" applyFill="1" applyBorder="1" applyAlignment="1">
      <alignment horizontal="distributed" vertical="center" indent="1"/>
      <protection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11" xfId="62" applyNumberFormat="1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 indent="1"/>
      <protection/>
    </xf>
    <xf numFmtId="0" fontId="4" fillId="0" borderId="28" xfId="62" applyFont="1" applyFill="1" applyBorder="1" applyAlignment="1">
      <alignment horizontal="distributed" vertical="center" wrapText="1" indent="1"/>
      <protection/>
    </xf>
    <xf numFmtId="0" fontId="4" fillId="0" borderId="11" xfId="62" applyFont="1" applyFill="1" applyBorder="1" applyAlignment="1">
      <alignment horizontal="distributed" vertical="center" indent="1"/>
      <protection/>
    </xf>
    <xf numFmtId="0" fontId="4" fillId="0" borderId="13" xfId="62" applyFont="1" applyFill="1" applyBorder="1" applyAlignment="1">
      <alignment horizontal="distributed" vertical="center" indent="1"/>
      <protection/>
    </xf>
    <xf numFmtId="194" fontId="4" fillId="0" borderId="24" xfId="62" applyNumberFormat="1" applyFont="1" applyFill="1" applyBorder="1" applyAlignment="1">
      <alignment horizontal="right" vertical="center"/>
      <protection/>
    </xf>
    <xf numFmtId="10" fontId="4" fillId="0" borderId="24" xfId="62" applyNumberFormat="1" applyFont="1" applyFill="1" applyBorder="1" applyAlignment="1">
      <alignment horizontal="right" vertical="center"/>
      <protection/>
    </xf>
    <xf numFmtId="10" fontId="4" fillId="0" borderId="19" xfId="62" applyNumberFormat="1" applyFont="1" applyFill="1" applyBorder="1" applyAlignment="1">
      <alignment horizontal="right" vertical="center"/>
      <protection/>
    </xf>
    <xf numFmtId="0" fontId="4" fillId="0" borderId="16" xfId="62" applyFont="1" applyFill="1" applyBorder="1" applyAlignment="1">
      <alignment horizontal="distributed" vertical="center" wrapText="1" indent="1"/>
      <protection/>
    </xf>
    <xf numFmtId="0" fontId="4" fillId="0" borderId="92" xfId="62" applyFont="1" applyFill="1" applyBorder="1" applyAlignment="1">
      <alignment horizontal="distributed" vertical="center" indent="1"/>
      <protection/>
    </xf>
    <xf numFmtId="0" fontId="4" fillId="0" borderId="97" xfId="62" applyFont="1" applyFill="1" applyBorder="1" applyAlignment="1">
      <alignment horizontal="distributed" vertical="center" indent="1"/>
      <protection/>
    </xf>
    <xf numFmtId="0" fontId="4" fillId="0" borderId="16" xfId="62" applyFont="1" applyFill="1" applyBorder="1" applyAlignment="1">
      <alignment horizontal="distributed" vertical="center" indent="1"/>
      <protection/>
    </xf>
    <xf numFmtId="194" fontId="4" fillId="0" borderId="20" xfId="62" applyNumberFormat="1" applyFont="1" applyFill="1" applyBorder="1" applyAlignment="1">
      <alignment horizontal="right" vertical="center"/>
      <protection/>
    </xf>
    <xf numFmtId="180" fontId="4" fillId="0" borderId="20" xfId="62" applyNumberFormat="1" applyFont="1" applyFill="1" applyBorder="1" applyAlignment="1">
      <alignment horizontal="right" vertical="center"/>
      <protection/>
    </xf>
    <xf numFmtId="180" fontId="4" fillId="0" borderId="17" xfId="62" applyNumberFormat="1" applyFont="1" applyFill="1" applyBorder="1" applyAlignment="1">
      <alignment horizontal="right" vertical="center"/>
      <protection/>
    </xf>
    <xf numFmtId="0" fontId="4" fillId="0" borderId="21" xfId="62" applyFont="1" applyFill="1" applyBorder="1" applyAlignment="1">
      <alignment horizontal="distributed" vertical="center" indent="1"/>
      <protection/>
    </xf>
    <xf numFmtId="180" fontId="4" fillId="0" borderId="21" xfId="62" applyNumberFormat="1" applyFont="1" applyFill="1" applyBorder="1" applyAlignment="1">
      <alignment horizontal="right" vertical="center"/>
      <protection/>
    </xf>
    <xf numFmtId="180" fontId="4" fillId="0" borderId="22" xfId="62" applyNumberFormat="1" applyFont="1" applyFill="1" applyBorder="1" applyAlignment="1">
      <alignment horizontal="right" vertical="center"/>
      <protection/>
    </xf>
    <xf numFmtId="194" fontId="4" fillId="0" borderId="19" xfId="62" applyNumberFormat="1" applyFont="1" applyFill="1" applyBorder="1" applyAlignment="1">
      <alignment horizontal="right" vertical="center"/>
      <protection/>
    </xf>
    <xf numFmtId="194" fontId="4" fillId="0" borderId="10" xfId="62" applyNumberFormat="1" applyFont="1" applyFill="1" applyBorder="1" applyAlignment="1">
      <alignment horizontal="right" vertical="center"/>
      <protection/>
    </xf>
    <xf numFmtId="194" fontId="4" fillId="0" borderId="13" xfId="62" applyNumberFormat="1" applyFont="1" applyFill="1" applyBorder="1" applyAlignment="1">
      <alignment horizontal="right" vertical="center"/>
      <protection/>
    </xf>
    <xf numFmtId="179" fontId="4" fillId="0" borderId="24" xfId="62" applyNumberFormat="1" applyFont="1" applyFill="1" applyBorder="1" applyAlignment="1">
      <alignment vertical="center"/>
      <protection/>
    </xf>
    <xf numFmtId="179" fontId="4" fillId="0" borderId="19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98" xfId="62" applyFont="1" applyFill="1" applyBorder="1" applyAlignment="1">
      <alignment horizontal="center" vertical="center" wrapText="1"/>
      <protection/>
    </xf>
    <xf numFmtId="0" fontId="4" fillId="0" borderId="97" xfId="62" applyFont="1" applyFill="1" applyBorder="1" applyAlignment="1">
      <alignment horizontal="center" vertical="center"/>
      <protection/>
    </xf>
    <xf numFmtId="0" fontId="4" fillId="0" borderId="96" xfId="62" applyFont="1" applyFill="1" applyBorder="1" applyAlignment="1">
      <alignment horizontal="center" vertical="center"/>
      <protection/>
    </xf>
    <xf numFmtId="176" fontId="4" fillId="0" borderId="88" xfId="62" applyNumberFormat="1" applyFont="1" applyFill="1" applyBorder="1" applyAlignment="1">
      <alignment vertical="center"/>
      <protection/>
    </xf>
    <xf numFmtId="176" fontId="4" fillId="0" borderId="27" xfId="62" applyNumberFormat="1" applyFont="1" applyFill="1" applyBorder="1" applyAlignment="1">
      <alignment vertical="center"/>
      <protection/>
    </xf>
    <xf numFmtId="194" fontId="4" fillId="0" borderId="20" xfId="62" applyNumberFormat="1" applyFont="1" applyFill="1" applyBorder="1" applyAlignment="1">
      <alignment vertical="center"/>
      <protection/>
    </xf>
    <xf numFmtId="179" fontId="4" fillId="0" borderId="20" xfId="62" applyNumberFormat="1" applyFont="1" applyFill="1" applyBorder="1" applyAlignment="1">
      <alignment vertical="center"/>
      <protection/>
    </xf>
    <xf numFmtId="179" fontId="4" fillId="0" borderId="17" xfId="62" applyNumberFormat="1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92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88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distributed" vertical="center"/>
      <protection/>
    </xf>
    <xf numFmtId="0" fontId="4" fillId="0" borderId="31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99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76" fontId="4" fillId="0" borderId="10" xfId="62" applyNumberFormat="1" applyFont="1" applyFill="1" applyBorder="1" applyAlignment="1">
      <alignment vertical="center"/>
      <protection/>
    </xf>
    <xf numFmtId="0" fontId="4" fillId="0" borderId="24" xfId="62" applyFont="1" applyFill="1" applyBorder="1" applyAlignment="1">
      <alignment horizontal="distributed" vertical="center"/>
      <protection/>
    </xf>
    <xf numFmtId="176" fontId="4" fillId="0" borderId="24" xfId="62" applyNumberFormat="1" applyFont="1" applyFill="1" applyBorder="1" applyAlignment="1">
      <alignment vertical="center"/>
      <protection/>
    </xf>
    <xf numFmtId="176" fontId="4" fillId="0" borderId="23" xfId="62" applyNumberFormat="1" applyFont="1" applyFill="1" applyBorder="1" applyAlignment="1">
      <alignment vertical="center"/>
      <protection/>
    </xf>
    <xf numFmtId="0" fontId="4" fillId="0" borderId="88" xfId="62" applyFont="1" applyFill="1" applyBorder="1" applyAlignment="1">
      <alignment horizontal="distributed" vertical="center"/>
      <protection/>
    </xf>
    <xf numFmtId="0" fontId="4" fillId="0" borderId="93" xfId="62" applyFont="1" applyFill="1" applyBorder="1" applyAlignment="1">
      <alignment horizontal="distributed" vertical="center" indent="1"/>
      <protection/>
    </xf>
    <xf numFmtId="0" fontId="4" fillId="0" borderId="87" xfId="62" applyFont="1" applyFill="1" applyBorder="1" applyAlignment="1">
      <alignment horizontal="distributed" vertical="center" indent="1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4" fillId="0" borderId="23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0" fontId="4" fillId="0" borderId="100" xfId="62" applyFont="1" applyFill="1" applyBorder="1" applyAlignment="1">
      <alignment horizontal="center" vertical="center"/>
      <protection/>
    </xf>
    <xf numFmtId="0" fontId="4" fillId="0" borderId="96" xfId="62" applyFont="1" applyFill="1" applyBorder="1" applyAlignment="1">
      <alignment horizontal="distributed" vertical="center"/>
      <protection/>
    </xf>
    <xf numFmtId="176" fontId="4" fillId="0" borderId="12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horizontal="left" vertical="center" shrinkToFit="1"/>
      <protection/>
    </xf>
    <xf numFmtId="0" fontId="4" fillId="0" borderId="11" xfId="62" applyFont="1" applyFill="1" applyBorder="1" applyAlignment="1">
      <alignment horizontal="left" vertical="center" shrinkToFi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14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0" xfId="62" applyFont="1" applyFill="1" applyBorder="1" applyAlignment="1">
      <alignment horizontal="left" vertical="center" shrinkToFit="1" readingOrder="1"/>
      <protection/>
    </xf>
    <xf numFmtId="0" fontId="4" fillId="0" borderId="11" xfId="62" applyFont="1" applyFill="1" applyBorder="1" applyAlignment="1">
      <alignment horizontal="left" vertical="center" shrinkToFit="1" readingOrder="1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31" xfId="62" applyFont="1" applyFill="1" applyBorder="1" applyAlignment="1">
      <alignment horizontal="distributed" vertical="center" indent="1"/>
      <protection/>
    </xf>
    <xf numFmtId="0" fontId="4" fillId="0" borderId="26" xfId="62" applyFont="1" applyFill="1" applyBorder="1" applyAlignment="1">
      <alignment horizontal="distributed" vertical="center" indent="1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50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87" xfId="62" applyFont="1" applyFill="1" applyBorder="1" applyAlignment="1">
      <alignment horizontal="distributed" vertical="center" indent="4"/>
      <protection/>
    </xf>
    <xf numFmtId="0" fontId="4" fillId="0" borderId="18" xfId="62" applyFont="1" applyFill="1" applyBorder="1" applyAlignment="1">
      <alignment horizontal="distributed" vertical="center" indent="4"/>
      <protection/>
    </xf>
    <xf numFmtId="0" fontId="4" fillId="0" borderId="36" xfId="62" applyFont="1" applyFill="1" applyBorder="1" applyAlignment="1">
      <alignment horizontal="distributed" vertical="center" indent="4"/>
      <protection/>
    </xf>
    <xf numFmtId="190" fontId="4" fillId="0" borderId="44" xfId="62" applyNumberFormat="1" applyFont="1" applyFill="1" applyBorder="1" applyAlignment="1">
      <alignment vertical="center"/>
      <protection/>
    </xf>
    <xf numFmtId="190" fontId="4" fillId="0" borderId="45" xfId="62" applyNumberFormat="1" applyFont="1" applyFill="1" applyBorder="1" applyAlignment="1">
      <alignment vertical="center"/>
      <protection/>
    </xf>
    <xf numFmtId="190" fontId="4" fillId="0" borderId="46" xfId="62" applyNumberFormat="1" applyFont="1" applyFill="1" applyBorder="1" applyAlignment="1">
      <alignment vertical="center"/>
      <protection/>
    </xf>
    <xf numFmtId="190" fontId="4" fillId="0" borderId="48" xfId="62" applyNumberFormat="1" applyFont="1" applyFill="1" applyBorder="1" applyAlignment="1">
      <alignment vertical="center"/>
      <protection/>
    </xf>
    <xf numFmtId="190" fontId="4" fillId="0" borderId="40" xfId="62" applyNumberFormat="1" applyFont="1" applyFill="1" applyBorder="1" applyAlignment="1">
      <alignment vertical="center"/>
      <protection/>
    </xf>
    <xf numFmtId="190" fontId="4" fillId="0" borderId="41" xfId="62" applyNumberFormat="1" applyFont="1" applyFill="1" applyBorder="1" applyAlignment="1">
      <alignment vertical="center"/>
      <protection/>
    </xf>
    <xf numFmtId="190" fontId="4" fillId="0" borderId="43" xfId="62" applyNumberFormat="1" applyFont="1" applyFill="1" applyBorder="1" applyAlignment="1">
      <alignment vertical="center"/>
      <protection/>
    </xf>
    <xf numFmtId="190" fontId="4" fillId="0" borderId="42" xfId="62" applyNumberFormat="1" applyFont="1" applyFill="1" applyBorder="1" applyAlignment="1">
      <alignment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0" borderId="101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distributed" vertical="center" indent="1"/>
      <protection/>
    </xf>
    <xf numFmtId="0" fontId="4" fillId="0" borderId="73" xfId="62" applyFont="1" applyFill="1" applyBorder="1" applyAlignment="1">
      <alignment horizontal="distributed" vertical="center" indent="1"/>
      <protection/>
    </xf>
    <xf numFmtId="0" fontId="4" fillId="0" borderId="85" xfId="62" applyFont="1" applyFill="1" applyBorder="1" applyAlignment="1">
      <alignment horizontal="distributed" vertical="center" indent="1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62" xfId="62" applyFont="1" applyFill="1" applyBorder="1" applyAlignment="1">
      <alignment horizontal="distributed" vertical="center"/>
      <protection/>
    </xf>
    <xf numFmtId="0" fontId="4" fillId="0" borderId="63" xfId="62" applyFont="1" applyFill="1" applyBorder="1" applyAlignment="1">
      <alignment horizontal="distributed" vertical="center"/>
      <protection/>
    </xf>
    <xf numFmtId="0" fontId="4" fillId="0" borderId="64" xfId="62" applyFont="1" applyFill="1" applyBorder="1" applyAlignment="1">
      <alignment horizontal="distributed" vertical="center"/>
      <protection/>
    </xf>
    <xf numFmtId="0" fontId="4" fillId="0" borderId="86" xfId="62" applyFont="1" applyFill="1" applyBorder="1" applyAlignment="1">
      <alignment horizontal="distributed" vertical="center"/>
      <protection/>
    </xf>
    <xf numFmtId="0" fontId="4" fillId="0" borderId="73" xfId="62" applyFont="1" applyFill="1" applyBorder="1" applyAlignment="1">
      <alignment horizontal="distributed" vertical="center"/>
      <protection/>
    </xf>
    <xf numFmtId="0" fontId="4" fillId="0" borderId="85" xfId="62" applyFont="1" applyFill="1" applyBorder="1" applyAlignment="1">
      <alignment horizontal="distributed" vertical="center"/>
      <protection/>
    </xf>
    <xf numFmtId="0" fontId="4" fillId="0" borderId="65" xfId="62" applyFont="1" applyFill="1" applyBorder="1" applyAlignment="1">
      <alignment horizontal="distributed" vertical="center"/>
      <protection/>
    </xf>
    <xf numFmtId="0" fontId="4" fillId="0" borderId="74" xfId="62" applyFont="1" applyFill="1" applyBorder="1" applyAlignment="1">
      <alignment horizontal="distributed" vertical="center"/>
      <protection/>
    </xf>
    <xf numFmtId="176" fontId="4" fillId="0" borderId="44" xfId="62" applyNumberFormat="1" applyFont="1" applyFill="1" applyBorder="1" applyAlignment="1">
      <alignment horizontal="center" vertical="center" wrapText="1"/>
      <protection/>
    </xf>
    <xf numFmtId="176" fontId="4" fillId="0" borderId="45" xfId="62" applyNumberFormat="1" applyFont="1" applyFill="1" applyBorder="1" applyAlignment="1">
      <alignment horizontal="center" vertical="center" wrapText="1"/>
      <protection/>
    </xf>
    <xf numFmtId="176" fontId="4" fillId="0" borderId="46" xfId="62" applyNumberFormat="1" applyFont="1" applyFill="1" applyBorder="1" applyAlignment="1">
      <alignment horizontal="center" vertical="center" wrapText="1"/>
      <protection/>
    </xf>
    <xf numFmtId="176" fontId="4" fillId="0" borderId="10" xfId="62" applyNumberFormat="1" applyFont="1" applyFill="1" applyBorder="1" applyAlignment="1">
      <alignment horizontal="center" vertical="center" wrapText="1" shrinkToFit="1"/>
      <protection/>
    </xf>
    <xf numFmtId="176" fontId="4" fillId="0" borderId="13" xfId="62" applyNumberFormat="1" applyFont="1" applyFill="1" applyBorder="1" applyAlignment="1">
      <alignment horizontal="center" vertical="center" wrapText="1" shrinkToFit="1"/>
      <protection/>
    </xf>
    <xf numFmtId="176" fontId="4" fillId="0" borderId="44" xfId="62" applyNumberFormat="1" applyFont="1" applyFill="1" applyBorder="1" applyAlignment="1">
      <alignment vertical="center"/>
      <protection/>
    </xf>
    <xf numFmtId="176" fontId="4" fillId="0" borderId="45" xfId="62" applyNumberFormat="1" applyFont="1" applyFill="1" applyBorder="1" applyAlignment="1">
      <alignment vertical="center"/>
      <protection/>
    </xf>
    <xf numFmtId="176" fontId="4" fillId="0" borderId="48" xfId="62" applyNumberFormat="1" applyFont="1" applyFill="1" applyBorder="1" applyAlignment="1">
      <alignment vertical="center"/>
      <protection/>
    </xf>
    <xf numFmtId="176" fontId="4" fillId="0" borderId="40" xfId="62" applyNumberFormat="1" applyFont="1" applyFill="1" applyBorder="1" applyAlignment="1">
      <alignment vertical="center"/>
      <protection/>
    </xf>
    <xf numFmtId="176" fontId="4" fillId="0" borderId="41" xfId="62" applyNumberFormat="1" applyFont="1" applyFill="1" applyBorder="1" applyAlignment="1">
      <alignment vertical="center"/>
      <protection/>
    </xf>
    <xf numFmtId="176" fontId="4" fillId="0" borderId="43" xfId="62" applyNumberFormat="1" applyFont="1" applyFill="1" applyBorder="1" applyAlignment="1">
      <alignment vertical="center"/>
      <protection/>
    </xf>
    <xf numFmtId="176" fontId="4" fillId="0" borderId="46" xfId="62" applyNumberFormat="1" applyFont="1" applyFill="1" applyBorder="1" applyAlignment="1">
      <alignment vertical="center"/>
      <protection/>
    </xf>
    <xf numFmtId="176" fontId="4" fillId="0" borderId="42" xfId="62" applyNumberFormat="1" applyFont="1" applyFill="1" applyBorder="1" applyAlignment="1">
      <alignment vertical="center"/>
      <protection/>
    </xf>
    <xf numFmtId="176" fontId="4" fillId="0" borderId="40" xfId="62" applyNumberFormat="1" applyFont="1" applyFill="1" applyBorder="1" applyAlignment="1">
      <alignment horizontal="center" vertical="center" wrapText="1"/>
      <protection/>
    </xf>
    <xf numFmtId="176" fontId="4" fillId="0" borderId="41" xfId="62" applyNumberFormat="1" applyFont="1" applyFill="1" applyBorder="1" applyAlignment="1">
      <alignment horizontal="center" vertical="center" wrapText="1"/>
      <protection/>
    </xf>
    <xf numFmtId="176" fontId="4" fillId="0" borderId="42" xfId="62" applyNumberFormat="1" applyFont="1" applyFill="1" applyBorder="1" applyAlignment="1">
      <alignment horizontal="center" vertical="center" wrapText="1"/>
      <protection/>
    </xf>
    <xf numFmtId="176" fontId="4" fillId="0" borderId="17" xfId="62" applyNumberFormat="1" applyFont="1" applyFill="1" applyBorder="1" applyAlignment="1">
      <alignment horizontal="center" vertical="center" wrapText="1" shrinkToFit="1"/>
      <protection/>
    </xf>
    <xf numFmtId="176" fontId="4" fillId="0" borderId="0" xfId="62" applyNumberFormat="1" applyFont="1" applyFill="1" applyBorder="1" applyAlignment="1">
      <alignment horizontal="center" vertical="center" wrapText="1" shrinkToFit="1"/>
      <protection/>
    </xf>
    <xf numFmtId="176" fontId="4" fillId="0" borderId="11" xfId="62" applyNumberFormat="1" applyFont="1" applyFill="1" applyBorder="1" applyAlignment="1">
      <alignment horizontal="center" vertical="center" wrapText="1" shrinkToFit="1"/>
      <protection/>
    </xf>
    <xf numFmtId="176" fontId="4" fillId="0" borderId="17" xfId="62" applyNumberFormat="1" applyFont="1" applyFill="1" applyBorder="1" applyAlignment="1">
      <alignment horizontal="center" vertical="center" wrapText="1"/>
      <protection/>
    </xf>
    <xf numFmtId="176" fontId="4" fillId="0" borderId="0" xfId="62" applyNumberFormat="1" applyFont="1" applyFill="1" applyBorder="1" applyAlignment="1">
      <alignment horizontal="center" vertical="center" wrapText="1"/>
      <protection/>
    </xf>
    <xf numFmtId="176" fontId="4" fillId="0" borderId="11" xfId="62" applyNumberFormat="1" applyFont="1" applyFill="1" applyBorder="1" applyAlignment="1">
      <alignment horizontal="center" vertical="center" wrapText="1"/>
      <protection/>
    </xf>
    <xf numFmtId="176" fontId="4" fillId="0" borderId="43" xfId="62" applyNumberFormat="1" applyFont="1" applyFill="1" applyBorder="1" applyAlignment="1">
      <alignment horizontal="center" vertical="center" wrapText="1"/>
      <protection/>
    </xf>
    <xf numFmtId="176" fontId="4" fillId="0" borderId="20" xfId="62" applyNumberFormat="1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distributed" vertical="center"/>
      <protection/>
    </xf>
    <xf numFmtId="176" fontId="4" fillId="0" borderId="51" xfId="62" applyNumberFormat="1" applyFont="1" applyFill="1" applyBorder="1" applyAlignment="1">
      <alignment horizontal="center" vertical="center" wrapText="1"/>
      <protection/>
    </xf>
    <xf numFmtId="176" fontId="4" fillId="0" borderId="52" xfId="62" applyNumberFormat="1" applyFont="1" applyFill="1" applyBorder="1" applyAlignment="1">
      <alignment horizontal="center" vertical="center" wrapText="1"/>
      <protection/>
    </xf>
    <xf numFmtId="176" fontId="4" fillId="0" borderId="53" xfId="62" applyNumberFormat="1" applyFont="1" applyFill="1" applyBorder="1" applyAlignment="1">
      <alignment horizontal="center" vertical="center" wrapText="1"/>
      <protection/>
    </xf>
    <xf numFmtId="176" fontId="4" fillId="0" borderId="88" xfId="62" applyNumberFormat="1" applyFont="1" applyFill="1" applyBorder="1" applyAlignment="1">
      <alignment horizontal="center" vertical="center" wrapText="1"/>
      <protection/>
    </xf>
    <xf numFmtId="176" fontId="4" fillId="0" borderId="55" xfId="62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02" xfId="0" applyFont="1" applyFill="1" applyBorder="1" applyAlignment="1">
      <alignment horizontal="left" vertical="center"/>
    </xf>
    <xf numFmtId="0" fontId="4" fillId="33" borderId="103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horizontal="distributed" vertical="center" indent="1"/>
    </xf>
    <xf numFmtId="0" fontId="4" fillId="33" borderId="15" xfId="0" applyFont="1" applyFill="1" applyBorder="1" applyAlignment="1">
      <alignment horizontal="distributed" vertical="center" indent="1"/>
    </xf>
    <xf numFmtId="0" fontId="4" fillId="33" borderId="16" xfId="0" applyFont="1" applyFill="1" applyBorder="1" applyAlignment="1">
      <alignment horizontal="distributed" vertical="center" indent="1"/>
    </xf>
    <xf numFmtId="0" fontId="4" fillId="33" borderId="50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6" fillId="33" borderId="18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0" borderId="104" xfId="62" applyFont="1" applyFill="1" applyBorder="1" applyAlignment="1">
      <alignment horizontal="center" vertical="distributed" textRotation="255" indent="1"/>
      <protection/>
    </xf>
    <xf numFmtId="0" fontId="4" fillId="0" borderId="63" xfId="62" applyFont="1" applyFill="1" applyBorder="1" applyAlignment="1">
      <alignment horizontal="center" vertical="distributed" textRotation="255" indent="1"/>
      <protection/>
    </xf>
    <xf numFmtId="0" fontId="4" fillId="0" borderId="65" xfId="62" applyFont="1" applyFill="1" applyBorder="1" applyAlignment="1">
      <alignment horizontal="center" vertical="distributed" textRotation="255" indent="1"/>
      <protection/>
    </xf>
    <xf numFmtId="0" fontId="4" fillId="0" borderId="64" xfId="62" applyFont="1" applyFill="1" applyBorder="1" applyAlignment="1">
      <alignment horizontal="center" vertical="distributed" textRotation="255" indent="1"/>
      <protection/>
    </xf>
    <xf numFmtId="0" fontId="4" fillId="0" borderId="72" xfId="62" applyFont="1" applyFill="1" applyBorder="1" applyAlignment="1">
      <alignment horizontal="center" vertical="distributed" textRotation="255" indent="1"/>
      <protection/>
    </xf>
    <xf numFmtId="0" fontId="4" fillId="0" borderId="73" xfId="62" applyFont="1" applyFill="1" applyBorder="1" applyAlignment="1">
      <alignment horizontal="center" vertical="distributed" textRotation="255" indent="1"/>
      <protection/>
    </xf>
    <xf numFmtId="0" fontId="4" fillId="0" borderId="74" xfId="62" applyFont="1" applyFill="1" applyBorder="1" applyAlignment="1">
      <alignment horizontal="center" vertical="distributed" textRotation="255" indent="1"/>
      <protection/>
    </xf>
    <xf numFmtId="0" fontId="4" fillId="0" borderId="85" xfId="62" applyFont="1" applyFill="1" applyBorder="1" applyAlignment="1">
      <alignment horizontal="center" vertical="distributed" textRotation="255" indent="1"/>
      <protection/>
    </xf>
    <xf numFmtId="0" fontId="6" fillId="0" borderId="87" xfId="62" applyFont="1" applyFill="1" applyBorder="1" applyAlignment="1">
      <alignment horizontal="right" vertical="distributed" textRotation="255" wrapText="1"/>
      <protection/>
    </xf>
    <xf numFmtId="0" fontId="6" fillId="0" borderId="18" xfId="62" applyFont="1" applyFill="1" applyBorder="1" applyAlignment="1">
      <alignment horizontal="right" vertical="distributed" textRotation="255" wrapText="1"/>
      <protection/>
    </xf>
    <xf numFmtId="0" fontId="6" fillId="0" borderId="22" xfId="62" applyFont="1" applyFill="1" applyBorder="1" applyAlignment="1">
      <alignment horizontal="right" vertical="distributed" textRotation="255" wrapText="1"/>
      <protection/>
    </xf>
    <xf numFmtId="0" fontId="6" fillId="0" borderId="12" xfId="62" applyFont="1" applyFill="1" applyBorder="1" applyAlignment="1">
      <alignment horizontal="right" vertical="distributed" textRotation="255" wrapText="1"/>
      <protection/>
    </xf>
    <xf numFmtId="0" fontId="4" fillId="0" borderId="18" xfId="62" applyFont="1" applyFill="1" applyBorder="1" applyAlignment="1">
      <alignment horizontal="center" vertical="distributed" textRotation="255" wrapText="1" indent="1"/>
      <protection/>
    </xf>
    <xf numFmtId="0" fontId="4" fillId="0" borderId="18" xfId="62" applyFont="1" applyFill="1" applyBorder="1" applyAlignment="1">
      <alignment horizontal="center" vertical="distributed" textRotation="255" indent="1"/>
      <protection/>
    </xf>
    <xf numFmtId="0" fontId="4" fillId="0" borderId="36" xfId="62" applyFont="1" applyFill="1" applyBorder="1" applyAlignment="1">
      <alignment horizontal="center" vertical="distributed" textRotation="255" indent="1"/>
      <protection/>
    </xf>
    <xf numFmtId="0" fontId="4" fillId="0" borderId="12" xfId="62" applyFont="1" applyFill="1" applyBorder="1" applyAlignment="1">
      <alignment horizontal="center" vertical="distributed" textRotation="255" indent="1"/>
      <protection/>
    </xf>
    <xf numFmtId="0" fontId="4" fillId="0" borderId="14" xfId="62" applyFont="1" applyFill="1" applyBorder="1" applyAlignment="1">
      <alignment horizontal="center" vertical="distributed" textRotation="255" indent="1"/>
      <protection/>
    </xf>
    <xf numFmtId="0" fontId="4" fillId="0" borderId="62" xfId="62" applyFont="1" applyFill="1" applyBorder="1" applyAlignment="1">
      <alignment horizontal="center" vertical="distributed" textRotation="255" indent="1"/>
      <protection/>
    </xf>
    <xf numFmtId="0" fontId="4" fillId="0" borderId="86" xfId="62" applyFont="1" applyFill="1" applyBorder="1" applyAlignment="1">
      <alignment horizontal="center" vertical="distributed" textRotation="255" indent="1"/>
      <protection/>
    </xf>
    <xf numFmtId="0" fontId="4" fillId="0" borderId="86" xfId="62" applyFont="1" applyFill="1" applyBorder="1" applyAlignment="1">
      <alignment horizontal="distributed" vertical="center" indent="6"/>
      <protection/>
    </xf>
    <xf numFmtId="0" fontId="4" fillId="0" borderId="73" xfId="62" applyFont="1" applyFill="1" applyBorder="1" applyAlignment="1">
      <alignment horizontal="distributed" vertical="center" indent="6"/>
      <protection/>
    </xf>
    <xf numFmtId="0" fontId="4" fillId="0" borderId="74" xfId="62" applyFont="1" applyFill="1" applyBorder="1" applyAlignment="1">
      <alignment horizontal="distributed" vertical="center" indent="6"/>
      <protection/>
    </xf>
    <xf numFmtId="0" fontId="4" fillId="0" borderId="37" xfId="62" applyFont="1" applyFill="1" applyBorder="1" applyAlignment="1">
      <alignment horizontal="center" vertical="distributed" textRotation="255" indent="1"/>
      <protection/>
    </xf>
    <xf numFmtId="0" fontId="4" fillId="0" borderId="38" xfId="62" applyFont="1" applyFill="1" applyBorder="1" applyAlignment="1">
      <alignment horizontal="center" vertical="distributed" textRotation="255" indent="1"/>
      <protection/>
    </xf>
    <xf numFmtId="0" fontId="4" fillId="0" borderId="39" xfId="62" applyFont="1" applyFill="1" applyBorder="1" applyAlignment="1">
      <alignment horizontal="center" vertical="distributed" textRotation="255" indent="1"/>
      <protection/>
    </xf>
    <xf numFmtId="0" fontId="4" fillId="0" borderId="57" xfId="62" applyFont="1" applyFill="1" applyBorder="1" applyAlignment="1">
      <alignment horizontal="center" vertical="distributed" textRotation="255" indent="1"/>
      <protection/>
    </xf>
    <xf numFmtId="49" fontId="4" fillId="0" borderId="40" xfId="62" applyNumberFormat="1" applyFont="1" applyFill="1" applyBorder="1" applyAlignment="1">
      <alignment horizontal="right" vertical="center"/>
      <protection/>
    </xf>
    <xf numFmtId="49" fontId="4" fillId="0" borderId="41" xfId="62" applyNumberFormat="1" applyFont="1" applyFill="1" applyBorder="1" applyAlignment="1">
      <alignment horizontal="right" vertical="center"/>
      <protection/>
    </xf>
    <xf numFmtId="49" fontId="4" fillId="0" borderId="42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left" vertical="center" wrapText="1"/>
      <protection/>
    </xf>
    <xf numFmtId="49" fontId="4" fillId="0" borderId="44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13章　環境改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showGridLines="0"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7.625" style="34" customWidth="1"/>
    <col min="2" max="2" width="8.625" style="34" customWidth="1"/>
    <col min="3" max="3" width="7.625" style="34" customWidth="1"/>
    <col min="4" max="4" width="6.625" style="34" customWidth="1"/>
    <col min="5" max="8" width="9.00390625" style="34" customWidth="1"/>
    <col min="9" max="9" width="15.25390625" style="34" customWidth="1"/>
    <col min="10" max="16384" width="9.00390625" style="34" customWidth="1"/>
  </cols>
  <sheetData>
    <row r="1" spans="1:54" ht="42" customHeight="1">
      <c r="A1" s="122" t="s">
        <v>247</v>
      </c>
      <c r="B1" s="123">
        <v>1</v>
      </c>
      <c r="C1" s="122" t="s">
        <v>248</v>
      </c>
      <c r="D1" s="122"/>
      <c r="E1" s="131" t="s">
        <v>249</v>
      </c>
      <c r="F1" s="131"/>
      <c r="G1" s="131"/>
      <c r="H1" s="131"/>
      <c r="I1" s="131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5" spans="1:55" ht="4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ht="4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ht="4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8:19" ht="42"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8:19" ht="42"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23" spans="1:15" ht="4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62" ht="4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15"/>
    </row>
    <row r="33" spans="8:55" ht="42"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</row>
  </sheetData>
  <sheetProtection/>
  <mergeCells count="1">
    <mergeCell ref="E1:I1"/>
  </mergeCells>
  <printOptions/>
  <pageMargins left="0.984251968503937" right="0.984251968503937" top="2.362204724409449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5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55" width="1.4921875" style="42" customWidth="1"/>
    <col min="56" max="16384" width="1.625" style="42" customWidth="1"/>
  </cols>
  <sheetData>
    <row r="1" spans="1:54" ht="21.75" customHeight="1">
      <c r="A1" s="281" t="s">
        <v>67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11" ht="21" customHeight="1">
      <c r="A2" s="43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55" ht="17.25" customHeight="1">
      <c r="A3" s="282" t="s">
        <v>68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</row>
    <row r="4" spans="12:44" ht="15" customHeight="1">
      <c r="L4" s="283" t="s">
        <v>69</v>
      </c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</row>
    <row r="5" spans="1:55" ht="21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412"/>
      <c r="M5" s="413"/>
      <c r="N5" s="413"/>
      <c r="O5" s="413"/>
      <c r="P5" s="413"/>
      <c r="Q5" s="413"/>
      <c r="R5" s="413"/>
      <c r="S5" s="413"/>
      <c r="T5" s="413"/>
      <c r="U5" s="413"/>
      <c r="V5" s="414"/>
      <c r="W5" s="415" t="s">
        <v>70</v>
      </c>
      <c r="X5" s="416"/>
      <c r="Y5" s="416"/>
      <c r="Z5" s="416"/>
      <c r="AA5" s="416"/>
      <c r="AB5" s="416"/>
      <c r="AC5" s="416"/>
      <c r="AD5" s="416"/>
      <c r="AE5" s="416"/>
      <c r="AF5" s="416"/>
      <c r="AG5" s="417"/>
      <c r="AH5" s="415" t="s">
        <v>71</v>
      </c>
      <c r="AI5" s="416"/>
      <c r="AJ5" s="416"/>
      <c r="AK5" s="416"/>
      <c r="AL5" s="416"/>
      <c r="AM5" s="416"/>
      <c r="AN5" s="416"/>
      <c r="AO5" s="416"/>
      <c r="AP5" s="416"/>
      <c r="AQ5" s="416"/>
      <c r="AR5" s="418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</row>
    <row r="6" spans="1:55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407" t="s">
        <v>48</v>
      </c>
      <c r="M6" s="407"/>
      <c r="N6" s="407"/>
      <c r="O6" s="407"/>
      <c r="P6" s="407"/>
      <c r="Q6" s="407"/>
      <c r="R6" s="407"/>
      <c r="S6" s="407"/>
      <c r="T6" s="407"/>
      <c r="U6" s="407"/>
      <c r="V6" s="408"/>
      <c r="W6" s="409">
        <v>1155</v>
      </c>
      <c r="X6" s="410"/>
      <c r="Y6" s="410"/>
      <c r="Z6" s="410"/>
      <c r="AA6" s="410"/>
      <c r="AB6" s="410"/>
      <c r="AC6" s="410"/>
      <c r="AD6" s="410"/>
      <c r="AE6" s="410"/>
      <c r="AF6" s="410"/>
      <c r="AG6" s="411"/>
      <c r="AH6" s="409">
        <v>84648</v>
      </c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ht="21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404" t="s">
        <v>233</v>
      </c>
      <c r="M7" s="404"/>
      <c r="N7" s="404"/>
      <c r="O7" s="404"/>
      <c r="P7" s="404"/>
      <c r="Q7" s="404"/>
      <c r="R7" s="404"/>
      <c r="S7" s="404"/>
      <c r="T7" s="404"/>
      <c r="U7" s="404"/>
      <c r="V7" s="405"/>
      <c r="W7" s="378">
        <v>1032</v>
      </c>
      <c r="X7" s="379"/>
      <c r="Y7" s="379"/>
      <c r="Z7" s="379"/>
      <c r="AA7" s="379"/>
      <c r="AB7" s="379"/>
      <c r="AC7" s="379"/>
      <c r="AD7" s="379"/>
      <c r="AE7" s="379"/>
      <c r="AF7" s="379"/>
      <c r="AG7" s="406"/>
      <c r="AH7" s="378">
        <v>73914</v>
      </c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8:44" ht="21.75" customHeight="1">
      <c r="H8" s="60"/>
      <c r="I8" s="60"/>
      <c r="J8" s="60"/>
      <c r="K8" s="60"/>
      <c r="L8" s="404" t="s">
        <v>243</v>
      </c>
      <c r="M8" s="404"/>
      <c r="N8" s="404"/>
      <c r="O8" s="404"/>
      <c r="P8" s="404"/>
      <c r="Q8" s="404"/>
      <c r="R8" s="404"/>
      <c r="S8" s="404"/>
      <c r="T8" s="404"/>
      <c r="U8" s="404"/>
      <c r="V8" s="405"/>
      <c r="W8" s="378">
        <v>944</v>
      </c>
      <c r="X8" s="379"/>
      <c r="Y8" s="379"/>
      <c r="Z8" s="379"/>
      <c r="AA8" s="379"/>
      <c r="AB8" s="379"/>
      <c r="AC8" s="379"/>
      <c r="AD8" s="379"/>
      <c r="AE8" s="379"/>
      <c r="AF8" s="379"/>
      <c r="AG8" s="406"/>
      <c r="AH8" s="378">
        <v>67928</v>
      </c>
      <c r="AI8" s="379"/>
      <c r="AJ8" s="379"/>
      <c r="AK8" s="379"/>
      <c r="AL8" s="379"/>
      <c r="AM8" s="379"/>
      <c r="AN8" s="379"/>
      <c r="AO8" s="379"/>
      <c r="AP8" s="379"/>
      <c r="AQ8" s="379"/>
      <c r="AR8" s="379"/>
    </row>
    <row r="9" spans="8:44" ht="21.75" customHeight="1">
      <c r="H9" s="60"/>
      <c r="I9" s="60"/>
      <c r="J9" s="60"/>
      <c r="K9" s="60"/>
      <c r="L9" s="391" t="s">
        <v>310</v>
      </c>
      <c r="M9" s="392"/>
      <c r="N9" s="392"/>
      <c r="O9" s="392"/>
      <c r="P9" s="392"/>
      <c r="Q9" s="392"/>
      <c r="R9" s="392"/>
      <c r="S9" s="392"/>
      <c r="T9" s="392"/>
      <c r="U9" s="392"/>
      <c r="V9" s="393"/>
      <c r="W9" s="394">
        <v>891</v>
      </c>
      <c r="X9" s="347"/>
      <c r="Y9" s="347"/>
      <c r="Z9" s="347"/>
      <c r="AA9" s="347"/>
      <c r="AB9" s="347"/>
      <c r="AC9" s="347"/>
      <c r="AD9" s="347"/>
      <c r="AE9" s="347"/>
      <c r="AF9" s="347"/>
      <c r="AG9" s="395"/>
      <c r="AH9" s="394">
        <v>62653</v>
      </c>
      <c r="AI9" s="347"/>
      <c r="AJ9" s="347"/>
      <c r="AK9" s="347"/>
      <c r="AL9" s="347"/>
      <c r="AM9" s="347"/>
      <c r="AN9" s="347"/>
      <c r="AO9" s="347"/>
      <c r="AP9" s="347"/>
      <c r="AQ9" s="347"/>
      <c r="AR9" s="348"/>
    </row>
    <row r="10" spans="12:44" ht="21.75" customHeight="1">
      <c r="L10" s="396" t="s">
        <v>328</v>
      </c>
      <c r="M10" s="397"/>
      <c r="N10" s="397"/>
      <c r="O10" s="397"/>
      <c r="P10" s="397"/>
      <c r="Q10" s="397"/>
      <c r="R10" s="397"/>
      <c r="S10" s="397"/>
      <c r="T10" s="397"/>
      <c r="U10" s="397"/>
      <c r="V10" s="398"/>
      <c r="W10" s="399">
        <f>SUM(W11:AG34)</f>
        <v>851</v>
      </c>
      <c r="X10" s="400"/>
      <c r="Y10" s="400"/>
      <c r="Z10" s="400"/>
      <c r="AA10" s="400"/>
      <c r="AB10" s="400"/>
      <c r="AC10" s="400"/>
      <c r="AD10" s="400"/>
      <c r="AE10" s="400"/>
      <c r="AF10" s="400"/>
      <c r="AG10" s="401"/>
      <c r="AH10" s="402">
        <f>SUM(AH11:AR34)</f>
        <v>59260</v>
      </c>
      <c r="AI10" s="400"/>
      <c r="AJ10" s="400"/>
      <c r="AK10" s="400"/>
      <c r="AL10" s="400"/>
      <c r="AM10" s="400"/>
      <c r="AN10" s="400"/>
      <c r="AO10" s="400"/>
      <c r="AP10" s="400"/>
      <c r="AQ10" s="400"/>
      <c r="AR10" s="403"/>
    </row>
    <row r="11" spans="12:44" ht="21.75" customHeight="1">
      <c r="L11" s="391" t="s">
        <v>50</v>
      </c>
      <c r="M11" s="392"/>
      <c r="N11" s="392"/>
      <c r="O11" s="392"/>
      <c r="P11" s="392"/>
      <c r="Q11" s="392"/>
      <c r="R11" s="392"/>
      <c r="S11" s="392"/>
      <c r="T11" s="392"/>
      <c r="U11" s="392"/>
      <c r="V11" s="393"/>
      <c r="W11" s="394">
        <v>25</v>
      </c>
      <c r="X11" s="347"/>
      <c r="Y11" s="347"/>
      <c r="Z11" s="347"/>
      <c r="AA11" s="347"/>
      <c r="AB11" s="347"/>
      <c r="AC11" s="347"/>
      <c r="AD11" s="347"/>
      <c r="AE11" s="347"/>
      <c r="AF11" s="347"/>
      <c r="AG11" s="395"/>
      <c r="AH11" s="394">
        <v>1615</v>
      </c>
      <c r="AI11" s="347"/>
      <c r="AJ11" s="347"/>
      <c r="AK11" s="347"/>
      <c r="AL11" s="347"/>
      <c r="AM11" s="347"/>
      <c r="AN11" s="347"/>
      <c r="AO11" s="347"/>
      <c r="AP11" s="347"/>
      <c r="AQ11" s="347"/>
      <c r="AR11" s="348"/>
    </row>
    <row r="12" spans="12:44" ht="21.75" customHeight="1">
      <c r="L12" s="391" t="s">
        <v>13</v>
      </c>
      <c r="M12" s="392"/>
      <c r="N12" s="392"/>
      <c r="O12" s="392"/>
      <c r="P12" s="392"/>
      <c r="Q12" s="392"/>
      <c r="R12" s="392"/>
      <c r="S12" s="392"/>
      <c r="T12" s="392"/>
      <c r="U12" s="392"/>
      <c r="V12" s="393"/>
      <c r="W12" s="394">
        <v>53</v>
      </c>
      <c r="X12" s="347"/>
      <c r="Y12" s="347"/>
      <c r="Z12" s="347"/>
      <c r="AA12" s="347"/>
      <c r="AB12" s="347"/>
      <c r="AC12" s="347"/>
      <c r="AD12" s="347"/>
      <c r="AE12" s="347"/>
      <c r="AF12" s="347"/>
      <c r="AG12" s="395"/>
      <c r="AH12" s="394">
        <v>3101</v>
      </c>
      <c r="AI12" s="347"/>
      <c r="AJ12" s="347"/>
      <c r="AK12" s="347"/>
      <c r="AL12" s="347"/>
      <c r="AM12" s="347"/>
      <c r="AN12" s="347"/>
      <c r="AO12" s="347"/>
      <c r="AP12" s="347"/>
      <c r="AQ12" s="347"/>
      <c r="AR12" s="348"/>
    </row>
    <row r="13" spans="12:44" ht="21.75" customHeight="1">
      <c r="L13" s="391" t="s">
        <v>14</v>
      </c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4">
        <v>23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95"/>
      <c r="AH13" s="394">
        <v>2103</v>
      </c>
      <c r="AI13" s="347"/>
      <c r="AJ13" s="347"/>
      <c r="AK13" s="347"/>
      <c r="AL13" s="347"/>
      <c r="AM13" s="347"/>
      <c r="AN13" s="347"/>
      <c r="AO13" s="347"/>
      <c r="AP13" s="347"/>
      <c r="AQ13" s="347"/>
      <c r="AR13" s="348"/>
    </row>
    <row r="14" spans="12:44" ht="21.75" customHeight="1">
      <c r="L14" s="391" t="s">
        <v>15</v>
      </c>
      <c r="M14" s="392"/>
      <c r="N14" s="392"/>
      <c r="O14" s="392"/>
      <c r="P14" s="392"/>
      <c r="Q14" s="392"/>
      <c r="R14" s="392"/>
      <c r="S14" s="392"/>
      <c r="T14" s="392"/>
      <c r="U14" s="392"/>
      <c r="V14" s="393"/>
      <c r="W14" s="394">
        <v>11</v>
      </c>
      <c r="X14" s="347"/>
      <c r="Y14" s="347"/>
      <c r="Z14" s="347"/>
      <c r="AA14" s="347"/>
      <c r="AB14" s="347"/>
      <c r="AC14" s="347"/>
      <c r="AD14" s="347"/>
      <c r="AE14" s="347"/>
      <c r="AF14" s="347"/>
      <c r="AG14" s="395"/>
      <c r="AH14" s="394">
        <v>1397</v>
      </c>
      <c r="AI14" s="347"/>
      <c r="AJ14" s="347"/>
      <c r="AK14" s="347"/>
      <c r="AL14" s="347"/>
      <c r="AM14" s="347"/>
      <c r="AN14" s="347"/>
      <c r="AO14" s="347"/>
      <c r="AP14" s="347"/>
      <c r="AQ14" s="347"/>
      <c r="AR14" s="348"/>
    </row>
    <row r="15" spans="12:44" ht="21.75" customHeight="1">
      <c r="L15" s="391" t="s">
        <v>16</v>
      </c>
      <c r="M15" s="392"/>
      <c r="N15" s="392"/>
      <c r="O15" s="392"/>
      <c r="P15" s="392"/>
      <c r="Q15" s="392"/>
      <c r="R15" s="392"/>
      <c r="S15" s="392"/>
      <c r="T15" s="392"/>
      <c r="U15" s="392"/>
      <c r="V15" s="393"/>
      <c r="W15" s="394">
        <v>22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95"/>
      <c r="AH15" s="394">
        <v>1464</v>
      </c>
      <c r="AI15" s="347"/>
      <c r="AJ15" s="347"/>
      <c r="AK15" s="347"/>
      <c r="AL15" s="347"/>
      <c r="AM15" s="347"/>
      <c r="AN15" s="347"/>
      <c r="AO15" s="347"/>
      <c r="AP15" s="347"/>
      <c r="AQ15" s="347"/>
      <c r="AR15" s="348"/>
    </row>
    <row r="16" spans="12:44" ht="21.75" customHeight="1">
      <c r="L16" s="391" t="s">
        <v>17</v>
      </c>
      <c r="M16" s="392"/>
      <c r="N16" s="392"/>
      <c r="O16" s="392"/>
      <c r="P16" s="392"/>
      <c r="Q16" s="392"/>
      <c r="R16" s="392"/>
      <c r="S16" s="392"/>
      <c r="T16" s="392"/>
      <c r="U16" s="392"/>
      <c r="V16" s="393"/>
      <c r="W16" s="394">
        <v>16</v>
      </c>
      <c r="X16" s="347"/>
      <c r="Y16" s="347"/>
      <c r="Z16" s="347"/>
      <c r="AA16" s="347"/>
      <c r="AB16" s="347"/>
      <c r="AC16" s="347"/>
      <c r="AD16" s="347"/>
      <c r="AE16" s="347"/>
      <c r="AF16" s="347"/>
      <c r="AG16" s="395"/>
      <c r="AH16" s="394">
        <v>1106</v>
      </c>
      <c r="AI16" s="347"/>
      <c r="AJ16" s="347"/>
      <c r="AK16" s="347"/>
      <c r="AL16" s="347"/>
      <c r="AM16" s="347"/>
      <c r="AN16" s="347"/>
      <c r="AO16" s="347"/>
      <c r="AP16" s="347"/>
      <c r="AQ16" s="347"/>
      <c r="AR16" s="348"/>
    </row>
    <row r="17" spans="12:44" ht="21.75" customHeight="1">
      <c r="L17" s="391" t="s">
        <v>18</v>
      </c>
      <c r="M17" s="392"/>
      <c r="N17" s="392"/>
      <c r="O17" s="392"/>
      <c r="P17" s="392"/>
      <c r="Q17" s="392"/>
      <c r="R17" s="392"/>
      <c r="S17" s="392"/>
      <c r="T17" s="392"/>
      <c r="U17" s="392"/>
      <c r="V17" s="393"/>
      <c r="W17" s="394">
        <v>22</v>
      </c>
      <c r="X17" s="347"/>
      <c r="Y17" s="347"/>
      <c r="Z17" s="347"/>
      <c r="AA17" s="347"/>
      <c r="AB17" s="347"/>
      <c r="AC17" s="347"/>
      <c r="AD17" s="347"/>
      <c r="AE17" s="347"/>
      <c r="AF17" s="347"/>
      <c r="AG17" s="395"/>
      <c r="AH17" s="394">
        <v>1509</v>
      </c>
      <c r="AI17" s="347"/>
      <c r="AJ17" s="347"/>
      <c r="AK17" s="347"/>
      <c r="AL17" s="347"/>
      <c r="AM17" s="347"/>
      <c r="AN17" s="347"/>
      <c r="AO17" s="347"/>
      <c r="AP17" s="347"/>
      <c r="AQ17" s="347"/>
      <c r="AR17" s="348"/>
    </row>
    <row r="18" spans="12:44" ht="21.75" customHeight="1">
      <c r="L18" s="391" t="s">
        <v>19</v>
      </c>
      <c r="M18" s="392"/>
      <c r="N18" s="392"/>
      <c r="O18" s="392"/>
      <c r="P18" s="392"/>
      <c r="Q18" s="392"/>
      <c r="R18" s="392"/>
      <c r="S18" s="392"/>
      <c r="T18" s="392"/>
      <c r="U18" s="392"/>
      <c r="V18" s="393"/>
      <c r="W18" s="394">
        <v>12</v>
      </c>
      <c r="X18" s="347"/>
      <c r="Y18" s="347"/>
      <c r="Z18" s="347"/>
      <c r="AA18" s="347"/>
      <c r="AB18" s="347"/>
      <c r="AC18" s="347"/>
      <c r="AD18" s="347"/>
      <c r="AE18" s="347"/>
      <c r="AF18" s="347"/>
      <c r="AG18" s="395"/>
      <c r="AH18" s="394">
        <v>1145</v>
      </c>
      <c r="AI18" s="347"/>
      <c r="AJ18" s="347"/>
      <c r="AK18" s="347"/>
      <c r="AL18" s="347"/>
      <c r="AM18" s="347"/>
      <c r="AN18" s="347"/>
      <c r="AO18" s="347"/>
      <c r="AP18" s="347"/>
      <c r="AQ18" s="347"/>
      <c r="AR18" s="348"/>
    </row>
    <row r="19" spans="12:44" ht="21.75" customHeight="1">
      <c r="L19" s="391" t="s">
        <v>20</v>
      </c>
      <c r="M19" s="392"/>
      <c r="N19" s="392"/>
      <c r="O19" s="392"/>
      <c r="P19" s="392"/>
      <c r="Q19" s="392"/>
      <c r="R19" s="392"/>
      <c r="S19" s="392"/>
      <c r="T19" s="392"/>
      <c r="U19" s="392"/>
      <c r="V19" s="393"/>
      <c r="W19" s="394">
        <v>16</v>
      </c>
      <c r="X19" s="347"/>
      <c r="Y19" s="347"/>
      <c r="Z19" s="347"/>
      <c r="AA19" s="347"/>
      <c r="AB19" s="347"/>
      <c r="AC19" s="347"/>
      <c r="AD19" s="347"/>
      <c r="AE19" s="347"/>
      <c r="AF19" s="347"/>
      <c r="AG19" s="395"/>
      <c r="AH19" s="394">
        <v>997</v>
      </c>
      <c r="AI19" s="347"/>
      <c r="AJ19" s="347"/>
      <c r="AK19" s="347"/>
      <c r="AL19" s="347"/>
      <c r="AM19" s="347"/>
      <c r="AN19" s="347"/>
      <c r="AO19" s="347"/>
      <c r="AP19" s="347"/>
      <c r="AQ19" s="347"/>
      <c r="AR19" s="348"/>
    </row>
    <row r="20" spans="12:44" ht="21.75" customHeight="1">
      <c r="L20" s="391" t="s">
        <v>21</v>
      </c>
      <c r="M20" s="392"/>
      <c r="N20" s="392"/>
      <c r="O20" s="392"/>
      <c r="P20" s="392"/>
      <c r="Q20" s="392"/>
      <c r="R20" s="392"/>
      <c r="S20" s="392"/>
      <c r="T20" s="392"/>
      <c r="U20" s="392"/>
      <c r="V20" s="393"/>
      <c r="W20" s="394">
        <v>17</v>
      </c>
      <c r="X20" s="347"/>
      <c r="Y20" s="347"/>
      <c r="Z20" s="347"/>
      <c r="AA20" s="347"/>
      <c r="AB20" s="347"/>
      <c r="AC20" s="347"/>
      <c r="AD20" s="347"/>
      <c r="AE20" s="347"/>
      <c r="AF20" s="347"/>
      <c r="AG20" s="395"/>
      <c r="AH20" s="394">
        <v>1001</v>
      </c>
      <c r="AI20" s="347"/>
      <c r="AJ20" s="347"/>
      <c r="AK20" s="347"/>
      <c r="AL20" s="347"/>
      <c r="AM20" s="347"/>
      <c r="AN20" s="347"/>
      <c r="AO20" s="347"/>
      <c r="AP20" s="347"/>
      <c r="AQ20" s="347"/>
      <c r="AR20" s="348"/>
    </row>
    <row r="21" spans="12:44" ht="21.75" customHeight="1">
      <c r="L21" s="391" t="s">
        <v>22</v>
      </c>
      <c r="M21" s="392"/>
      <c r="N21" s="392"/>
      <c r="O21" s="392"/>
      <c r="P21" s="392"/>
      <c r="Q21" s="392"/>
      <c r="R21" s="392"/>
      <c r="S21" s="392"/>
      <c r="T21" s="392"/>
      <c r="U21" s="392"/>
      <c r="V21" s="393"/>
      <c r="W21" s="394">
        <v>15</v>
      </c>
      <c r="X21" s="347"/>
      <c r="Y21" s="347"/>
      <c r="Z21" s="347"/>
      <c r="AA21" s="347"/>
      <c r="AB21" s="347"/>
      <c r="AC21" s="347"/>
      <c r="AD21" s="347"/>
      <c r="AE21" s="347"/>
      <c r="AF21" s="347"/>
      <c r="AG21" s="395"/>
      <c r="AH21" s="394">
        <v>1575</v>
      </c>
      <c r="AI21" s="347"/>
      <c r="AJ21" s="347"/>
      <c r="AK21" s="347"/>
      <c r="AL21" s="347"/>
      <c r="AM21" s="347"/>
      <c r="AN21" s="347"/>
      <c r="AO21" s="347"/>
      <c r="AP21" s="347"/>
      <c r="AQ21" s="347"/>
      <c r="AR21" s="348"/>
    </row>
    <row r="22" spans="12:44" ht="21.75" customHeight="1">
      <c r="L22" s="391" t="s">
        <v>23</v>
      </c>
      <c r="M22" s="392"/>
      <c r="N22" s="392"/>
      <c r="O22" s="392"/>
      <c r="P22" s="392"/>
      <c r="Q22" s="392"/>
      <c r="R22" s="392"/>
      <c r="S22" s="392"/>
      <c r="T22" s="392"/>
      <c r="U22" s="392"/>
      <c r="V22" s="393"/>
      <c r="W22" s="394">
        <v>25</v>
      </c>
      <c r="X22" s="347"/>
      <c r="Y22" s="347"/>
      <c r="Z22" s="347"/>
      <c r="AA22" s="347"/>
      <c r="AB22" s="347"/>
      <c r="AC22" s="347"/>
      <c r="AD22" s="347"/>
      <c r="AE22" s="347"/>
      <c r="AF22" s="347"/>
      <c r="AG22" s="395"/>
      <c r="AH22" s="394">
        <v>2299</v>
      </c>
      <c r="AI22" s="347"/>
      <c r="AJ22" s="347"/>
      <c r="AK22" s="347"/>
      <c r="AL22" s="347"/>
      <c r="AM22" s="347"/>
      <c r="AN22" s="347"/>
      <c r="AO22" s="347"/>
      <c r="AP22" s="347"/>
      <c r="AQ22" s="347"/>
      <c r="AR22" s="348"/>
    </row>
    <row r="23" spans="1:44" ht="21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391" t="s">
        <v>72</v>
      </c>
      <c r="M23" s="392"/>
      <c r="N23" s="392"/>
      <c r="O23" s="392"/>
      <c r="P23" s="392"/>
      <c r="Q23" s="392"/>
      <c r="R23" s="392"/>
      <c r="S23" s="392"/>
      <c r="T23" s="392"/>
      <c r="U23" s="392"/>
      <c r="V23" s="393"/>
      <c r="W23" s="394">
        <v>91</v>
      </c>
      <c r="X23" s="347"/>
      <c r="Y23" s="347"/>
      <c r="Z23" s="347"/>
      <c r="AA23" s="347"/>
      <c r="AB23" s="347"/>
      <c r="AC23" s="347"/>
      <c r="AD23" s="347"/>
      <c r="AE23" s="347"/>
      <c r="AF23" s="347"/>
      <c r="AG23" s="395"/>
      <c r="AH23" s="394">
        <v>6608</v>
      </c>
      <c r="AI23" s="347"/>
      <c r="AJ23" s="347"/>
      <c r="AK23" s="347"/>
      <c r="AL23" s="347"/>
      <c r="AM23" s="347"/>
      <c r="AN23" s="347"/>
      <c r="AO23" s="347"/>
      <c r="AP23" s="347"/>
      <c r="AQ23" s="347"/>
      <c r="AR23" s="348"/>
    </row>
    <row r="24" spans="1:62" ht="21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391" t="s">
        <v>25</v>
      </c>
      <c r="M24" s="392"/>
      <c r="N24" s="392"/>
      <c r="O24" s="392"/>
      <c r="P24" s="392"/>
      <c r="Q24" s="392"/>
      <c r="R24" s="392"/>
      <c r="S24" s="392"/>
      <c r="T24" s="392"/>
      <c r="U24" s="392"/>
      <c r="V24" s="393"/>
      <c r="W24" s="394">
        <v>22</v>
      </c>
      <c r="X24" s="347"/>
      <c r="Y24" s="347"/>
      <c r="Z24" s="347"/>
      <c r="AA24" s="347"/>
      <c r="AB24" s="347"/>
      <c r="AC24" s="347"/>
      <c r="AD24" s="347"/>
      <c r="AE24" s="347"/>
      <c r="AF24" s="347"/>
      <c r="AG24" s="395"/>
      <c r="AH24" s="394">
        <v>1874</v>
      </c>
      <c r="AI24" s="347"/>
      <c r="AJ24" s="347"/>
      <c r="AK24" s="347"/>
      <c r="AL24" s="347"/>
      <c r="AM24" s="347"/>
      <c r="AN24" s="347"/>
      <c r="AO24" s="347"/>
      <c r="AP24" s="347"/>
      <c r="AQ24" s="347"/>
      <c r="AR24" s="348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117"/>
    </row>
    <row r="25" spans="12:44" ht="21.75" customHeight="1">
      <c r="L25" s="391" t="s">
        <v>26</v>
      </c>
      <c r="M25" s="392"/>
      <c r="N25" s="392"/>
      <c r="O25" s="392"/>
      <c r="P25" s="392"/>
      <c r="Q25" s="392"/>
      <c r="R25" s="392"/>
      <c r="S25" s="392"/>
      <c r="T25" s="392"/>
      <c r="U25" s="392"/>
      <c r="V25" s="393"/>
      <c r="W25" s="394">
        <v>48</v>
      </c>
      <c r="X25" s="347"/>
      <c r="Y25" s="347"/>
      <c r="Z25" s="347"/>
      <c r="AA25" s="347"/>
      <c r="AB25" s="347"/>
      <c r="AC25" s="347"/>
      <c r="AD25" s="347"/>
      <c r="AE25" s="347"/>
      <c r="AF25" s="347"/>
      <c r="AG25" s="395"/>
      <c r="AH25" s="394">
        <v>3056</v>
      </c>
      <c r="AI25" s="347"/>
      <c r="AJ25" s="347"/>
      <c r="AK25" s="347"/>
      <c r="AL25" s="347"/>
      <c r="AM25" s="347"/>
      <c r="AN25" s="347"/>
      <c r="AO25" s="347"/>
      <c r="AP25" s="347"/>
      <c r="AQ25" s="347"/>
      <c r="AR25" s="348"/>
    </row>
    <row r="26" spans="12:44" ht="21.75" customHeight="1">
      <c r="L26" s="391" t="s">
        <v>27</v>
      </c>
      <c r="M26" s="392"/>
      <c r="N26" s="392"/>
      <c r="O26" s="392"/>
      <c r="P26" s="392"/>
      <c r="Q26" s="392"/>
      <c r="R26" s="392"/>
      <c r="S26" s="392"/>
      <c r="T26" s="392"/>
      <c r="U26" s="392"/>
      <c r="V26" s="393"/>
      <c r="W26" s="394">
        <v>61</v>
      </c>
      <c r="X26" s="347"/>
      <c r="Y26" s="347"/>
      <c r="Z26" s="347"/>
      <c r="AA26" s="347"/>
      <c r="AB26" s="347"/>
      <c r="AC26" s="347"/>
      <c r="AD26" s="347"/>
      <c r="AE26" s="347"/>
      <c r="AF26" s="347"/>
      <c r="AG26" s="395"/>
      <c r="AH26" s="394">
        <v>3136</v>
      </c>
      <c r="AI26" s="347"/>
      <c r="AJ26" s="347"/>
      <c r="AK26" s="347"/>
      <c r="AL26" s="347"/>
      <c r="AM26" s="347"/>
      <c r="AN26" s="347"/>
      <c r="AO26" s="347"/>
      <c r="AP26" s="347"/>
      <c r="AQ26" s="347"/>
      <c r="AR26" s="348"/>
    </row>
    <row r="27" spans="12:44" ht="21.75" customHeight="1">
      <c r="L27" s="391" t="s">
        <v>28</v>
      </c>
      <c r="M27" s="392"/>
      <c r="N27" s="392"/>
      <c r="O27" s="392"/>
      <c r="P27" s="392"/>
      <c r="Q27" s="392"/>
      <c r="R27" s="392"/>
      <c r="S27" s="392"/>
      <c r="T27" s="392"/>
      <c r="U27" s="392"/>
      <c r="V27" s="393"/>
      <c r="W27" s="394">
        <v>67</v>
      </c>
      <c r="X27" s="347"/>
      <c r="Y27" s="347"/>
      <c r="Z27" s="347"/>
      <c r="AA27" s="347"/>
      <c r="AB27" s="347"/>
      <c r="AC27" s="347"/>
      <c r="AD27" s="347"/>
      <c r="AE27" s="347"/>
      <c r="AF27" s="347"/>
      <c r="AG27" s="395"/>
      <c r="AH27" s="394">
        <v>4357</v>
      </c>
      <c r="AI27" s="347"/>
      <c r="AJ27" s="347"/>
      <c r="AK27" s="347"/>
      <c r="AL27" s="347"/>
      <c r="AM27" s="347"/>
      <c r="AN27" s="347"/>
      <c r="AO27" s="347"/>
      <c r="AP27" s="347"/>
      <c r="AQ27" s="347"/>
      <c r="AR27" s="348"/>
    </row>
    <row r="28" spans="12:44" ht="21.75" customHeight="1">
      <c r="L28" s="391" t="s">
        <v>29</v>
      </c>
      <c r="M28" s="392"/>
      <c r="N28" s="392"/>
      <c r="O28" s="392"/>
      <c r="P28" s="392"/>
      <c r="Q28" s="392"/>
      <c r="R28" s="392"/>
      <c r="S28" s="392"/>
      <c r="T28" s="392"/>
      <c r="U28" s="392"/>
      <c r="V28" s="393"/>
      <c r="W28" s="394">
        <v>28</v>
      </c>
      <c r="X28" s="347"/>
      <c r="Y28" s="347"/>
      <c r="Z28" s="347"/>
      <c r="AA28" s="347"/>
      <c r="AB28" s="347"/>
      <c r="AC28" s="347"/>
      <c r="AD28" s="347"/>
      <c r="AE28" s="347"/>
      <c r="AF28" s="347"/>
      <c r="AG28" s="395"/>
      <c r="AH28" s="394">
        <v>1825</v>
      </c>
      <c r="AI28" s="347"/>
      <c r="AJ28" s="347"/>
      <c r="AK28" s="347"/>
      <c r="AL28" s="347"/>
      <c r="AM28" s="347"/>
      <c r="AN28" s="347"/>
      <c r="AO28" s="347"/>
      <c r="AP28" s="347"/>
      <c r="AQ28" s="347"/>
      <c r="AR28" s="348"/>
    </row>
    <row r="29" spans="12:44" ht="21.75" customHeight="1">
      <c r="L29" s="391" t="s">
        <v>30</v>
      </c>
      <c r="M29" s="392"/>
      <c r="N29" s="392"/>
      <c r="O29" s="392"/>
      <c r="P29" s="392"/>
      <c r="Q29" s="392"/>
      <c r="R29" s="392"/>
      <c r="S29" s="392"/>
      <c r="T29" s="392"/>
      <c r="U29" s="392"/>
      <c r="V29" s="393"/>
      <c r="W29" s="394">
        <v>43</v>
      </c>
      <c r="X29" s="347"/>
      <c r="Y29" s="347"/>
      <c r="Z29" s="347"/>
      <c r="AA29" s="347"/>
      <c r="AB29" s="347"/>
      <c r="AC29" s="347"/>
      <c r="AD29" s="347"/>
      <c r="AE29" s="347"/>
      <c r="AF29" s="347"/>
      <c r="AG29" s="395"/>
      <c r="AH29" s="394">
        <v>3326</v>
      </c>
      <c r="AI29" s="347"/>
      <c r="AJ29" s="347"/>
      <c r="AK29" s="347"/>
      <c r="AL29" s="347"/>
      <c r="AM29" s="347"/>
      <c r="AN29" s="347"/>
      <c r="AO29" s="347"/>
      <c r="AP29" s="347"/>
      <c r="AQ29" s="347"/>
      <c r="AR29" s="348"/>
    </row>
    <row r="30" spans="12:44" ht="21.75" customHeight="1">
      <c r="L30" s="391" t="s">
        <v>31</v>
      </c>
      <c r="M30" s="392"/>
      <c r="N30" s="392"/>
      <c r="O30" s="392"/>
      <c r="P30" s="392"/>
      <c r="Q30" s="392"/>
      <c r="R30" s="392"/>
      <c r="S30" s="392"/>
      <c r="T30" s="392"/>
      <c r="U30" s="392"/>
      <c r="V30" s="393"/>
      <c r="W30" s="394">
        <v>53</v>
      </c>
      <c r="X30" s="347"/>
      <c r="Y30" s="347"/>
      <c r="Z30" s="347"/>
      <c r="AA30" s="347"/>
      <c r="AB30" s="347"/>
      <c r="AC30" s="347"/>
      <c r="AD30" s="347"/>
      <c r="AE30" s="347"/>
      <c r="AF30" s="347"/>
      <c r="AG30" s="395"/>
      <c r="AH30" s="394">
        <v>3343</v>
      </c>
      <c r="AI30" s="347"/>
      <c r="AJ30" s="347"/>
      <c r="AK30" s="347"/>
      <c r="AL30" s="347"/>
      <c r="AM30" s="347"/>
      <c r="AN30" s="347"/>
      <c r="AO30" s="347"/>
      <c r="AP30" s="347"/>
      <c r="AQ30" s="347"/>
      <c r="AR30" s="348"/>
    </row>
    <row r="31" spans="12:44" ht="21.75" customHeight="1">
      <c r="L31" s="391" t="s">
        <v>32</v>
      </c>
      <c r="M31" s="392"/>
      <c r="N31" s="392"/>
      <c r="O31" s="392"/>
      <c r="P31" s="392"/>
      <c r="Q31" s="392"/>
      <c r="R31" s="392"/>
      <c r="S31" s="392"/>
      <c r="T31" s="392"/>
      <c r="U31" s="392"/>
      <c r="V31" s="393"/>
      <c r="W31" s="394">
        <v>49</v>
      </c>
      <c r="X31" s="347"/>
      <c r="Y31" s="347"/>
      <c r="Z31" s="347"/>
      <c r="AA31" s="347"/>
      <c r="AB31" s="347"/>
      <c r="AC31" s="347"/>
      <c r="AD31" s="347"/>
      <c r="AE31" s="347"/>
      <c r="AF31" s="347"/>
      <c r="AG31" s="395"/>
      <c r="AH31" s="394">
        <v>3120</v>
      </c>
      <c r="AI31" s="347"/>
      <c r="AJ31" s="347"/>
      <c r="AK31" s="347"/>
      <c r="AL31" s="347"/>
      <c r="AM31" s="347"/>
      <c r="AN31" s="347"/>
      <c r="AO31" s="347"/>
      <c r="AP31" s="347"/>
      <c r="AQ31" s="347"/>
      <c r="AR31" s="348"/>
    </row>
    <row r="32" spans="12:44" ht="21.75" customHeight="1">
      <c r="L32" s="391" t="s">
        <v>73</v>
      </c>
      <c r="M32" s="392"/>
      <c r="N32" s="392"/>
      <c r="O32" s="392"/>
      <c r="P32" s="392"/>
      <c r="Q32" s="392"/>
      <c r="R32" s="392"/>
      <c r="S32" s="392"/>
      <c r="T32" s="392"/>
      <c r="U32" s="392"/>
      <c r="V32" s="393"/>
      <c r="W32" s="394">
        <v>25</v>
      </c>
      <c r="X32" s="347"/>
      <c r="Y32" s="347"/>
      <c r="Z32" s="347"/>
      <c r="AA32" s="347"/>
      <c r="AB32" s="347"/>
      <c r="AC32" s="347"/>
      <c r="AD32" s="347"/>
      <c r="AE32" s="347"/>
      <c r="AF32" s="347"/>
      <c r="AG32" s="395"/>
      <c r="AH32" s="394">
        <v>2611</v>
      </c>
      <c r="AI32" s="347"/>
      <c r="AJ32" s="347"/>
      <c r="AK32" s="347"/>
      <c r="AL32" s="347"/>
      <c r="AM32" s="347"/>
      <c r="AN32" s="347"/>
      <c r="AO32" s="347"/>
      <c r="AP32" s="347"/>
      <c r="AQ32" s="347"/>
      <c r="AR32" s="348"/>
    </row>
    <row r="33" spans="8:55" ht="21.75" customHeight="1">
      <c r="H33" s="60"/>
      <c r="I33" s="60"/>
      <c r="J33" s="60"/>
      <c r="K33" s="60"/>
      <c r="L33" s="391" t="s">
        <v>34</v>
      </c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394">
        <v>52</v>
      </c>
      <c r="X33" s="347"/>
      <c r="Y33" s="347"/>
      <c r="Z33" s="347"/>
      <c r="AA33" s="347"/>
      <c r="AB33" s="347"/>
      <c r="AC33" s="347"/>
      <c r="AD33" s="347"/>
      <c r="AE33" s="347"/>
      <c r="AF33" s="347"/>
      <c r="AG33" s="395"/>
      <c r="AH33" s="394">
        <v>3390</v>
      </c>
      <c r="AI33" s="347"/>
      <c r="AJ33" s="347"/>
      <c r="AK33" s="347"/>
      <c r="AL33" s="347"/>
      <c r="AM33" s="347"/>
      <c r="AN33" s="347"/>
      <c r="AO33" s="347"/>
      <c r="AP33" s="347"/>
      <c r="AQ33" s="347"/>
      <c r="AR33" s="348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</row>
    <row r="34" spans="12:44" ht="21.75" customHeight="1">
      <c r="L34" s="384" t="s">
        <v>35</v>
      </c>
      <c r="M34" s="385"/>
      <c r="N34" s="385"/>
      <c r="O34" s="385"/>
      <c r="P34" s="385"/>
      <c r="Q34" s="385"/>
      <c r="R34" s="385"/>
      <c r="S34" s="385"/>
      <c r="T34" s="385"/>
      <c r="U34" s="385"/>
      <c r="V34" s="386"/>
      <c r="W34" s="387">
        <v>55</v>
      </c>
      <c r="X34" s="381"/>
      <c r="Y34" s="381"/>
      <c r="Z34" s="381"/>
      <c r="AA34" s="381"/>
      <c r="AB34" s="381"/>
      <c r="AC34" s="381"/>
      <c r="AD34" s="381"/>
      <c r="AE34" s="381"/>
      <c r="AF34" s="381"/>
      <c r="AG34" s="388"/>
      <c r="AH34" s="387">
        <v>3302</v>
      </c>
      <c r="AI34" s="381"/>
      <c r="AJ34" s="381"/>
      <c r="AK34" s="381"/>
      <c r="AL34" s="381"/>
      <c r="AM34" s="381"/>
      <c r="AN34" s="381"/>
      <c r="AO34" s="381"/>
      <c r="AP34" s="381"/>
      <c r="AQ34" s="381"/>
      <c r="AR34" s="382"/>
    </row>
    <row r="35" spans="12:41" ht="15" customHeight="1">
      <c r="L35" s="54" t="s">
        <v>291</v>
      </c>
      <c r="W35" s="389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89"/>
      <c r="AI35" s="390"/>
      <c r="AJ35" s="390"/>
      <c r="AK35" s="390"/>
      <c r="AL35" s="390"/>
      <c r="AM35" s="390"/>
      <c r="AN35" s="390"/>
      <c r="AO35" s="390"/>
    </row>
  </sheetData>
  <sheetProtection/>
  <mergeCells count="95">
    <mergeCell ref="A1:AO1"/>
    <mergeCell ref="A3:BC3"/>
    <mergeCell ref="L4:AR4"/>
    <mergeCell ref="L5:V5"/>
    <mergeCell ref="W5:AG5"/>
    <mergeCell ref="AH5:AR5"/>
    <mergeCell ref="L6:V6"/>
    <mergeCell ref="W6:AG6"/>
    <mergeCell ref="AH6:AR6"/>
    <mergeCell ref="L7:V7"/>
    <mergeCell ref="W7:AG7"/>
    <mergeCell ref="AH7:AR7"/>
    <mergeCell ref="L8:V8"/>
    <mergeCell ref="W8:AG8"/>
    <mergeCell ref="AH8:AR8"/>
    <mergeCell ref="L9:V9"/>
    <mergeCell ref="W9:AG9"/>
    <mergeCell ref="AH9:AR9"/>
    <mergeCell ref="L10:V10"/>
    <mergeCell ref="W10:AG10"/>
    <mergeCell ref="AH10:AR10"/>
    <mergeCell ref="L11:V11"/>
    <mergeCell ref="W11:AG11"/>
    <mergeCell ref="AH11:AR11"/>
    <mergeCell ref="L12:V12"/>
    <mergeCell ref="W12:AG12"/>
    <mergeCell ref="AH12:AR12"/>
    <mergeCell ref="L13:V13"/>
    <mergeCell ref="W13:AG13"/>
    <mergeCell ref="AH13:AR13"/>
    <mergeCell ref="L14:V14"/>
    <mergeCell ref="W14:AG14"/>
    <mergeCell ref="AH14:AR14"/>
    <mergeCell ref="L15:V15"/>
    <mergeCell ref="W15:AG15"/>
    <mergeCell ref="AH15:AR15"/>
    <mergeCell ref="L16:V16"/>
    <mergeCell ref="W16:AG16"/>
    <mergeCell ref="AH16:AR16"/>
    <mergeCell ref="L17:V17"/>
    <mergeCell ref="W17:AG17"/>
    <mergeCell ref="AH17:AR17"/>
    <mergeCell ref="L18:V18"/>
    <mergeCell ref="W18:AG18"/>
    <mergeCell ref="AH18:AR18"/>
    <mergeCell ref="L19:V19"/>
    <mergeCell ref="W19:AG19"/>
    <mergeCell ref="AH19:AR19"/>
    <mergeCell ref="L20:V20"/>
    <mergeCell ref="W20:AG20"/>
    <mergeCell ref="AH20:AR20"/>
    <mergeCell ref="L21:V21"/>
    <mergeCell ref="W21:AG21"/>
    <mergeCell ref="AH21:AR21"/>
    <mergeCell ref="L22:V22"/>
    <mergeCell ref="W22:AG22"/>
    <mergeCell ref="AH22:AR22"/>
    <mergeCell ref="L23:V23"/>
    <mergeCell ref="W23:AG23"/>
    <mergeCell ref="AH23:AR23"/>
    <mergeCell ref="L24:V24"/>
    <mergeCell ref="W24:AG24"/>
    <mergeCell ref="AH24:AR24"/>
    <mergeCell ref="L25:V25"/>
    <mergeCell ref="W25:AG25"/>
    <mergeCell ref="AH25:AR25"/>
    <mergeCell ref="L26:V26"/>
    <mergeCell ref="W26:AG26"/>
    <mergeCell ref="AH26:AR26"/>
    <mergeCell ref="L27:V27"/>
    <mergeCell ref="W27:AG27"/>
    <mergeCell ref="AH27:AR27"/>
    <mergeCell ref="L28:V28"/>
    <mergeCell ref="W28:AG28"/>
    <mergeCell ref="AH28:AR28"/>
    <mergeCell ref="L29:V29"/>
    <mergeCell ref="W29:AG29"/>
    <mergeCell ref="AH29:AR29"/>
    <mergeCell ref="AH33:AR33"/>
    <mergeCell ref="L30:V30"/>
    <mergeCell ref="W30:AG30"/>
    <mergeCell ref="AH30:AR30"/>
    <mergeCell ref="L31:V31"/>
    <mergeCell ref="W31:AG31"/>
    <mergeCell ref="AH31:AR31"/>
    <mergeCell ref="L34:V34"/>
    <mergeCell ref="W34:AG34"/>
    <mergeCell ref="AH34:AR34"/>
    <mergeCell ref="W35:AG35"/>
    <mergeCell ref="AH35:AO35"/>
    <mergeCell ref="L32:V32"/>
    <mergeCell ref="W32:AG32"/>
    <mergeCell ref="AH32:AR32"/>
    <mergeCell ref="L33:V33"/>
    <mergeCell ref="W33:AG33"/>
  </mergeCells>
  <printOptions horizontalCentered="1"/>
  <pageMargins left="0.7086614173228347" right="0.7086614173228347" top="0.7480314960629921" bottom="0.7480314960629921" header="0.31496062992125984" footer="0.31496062992125984"/>
  <pageSetup firstPageNumber="9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U32"/>
  <sheetViews>
    <sheetView showGridLines="0" view="pageBreakPreview" zoomScaleSheetLayoutView="100" workbookViewId="0" topLeftCell="A22">
      <selection activeCell="BS15" sqref="BS15"/>
    </sheetView>
  </sheetViews>
  <sheetFormatPr defaultColWidth="1.625" defaultRowHeight="18" customHeight="1"/>
  <cols>
    <col min="1" max="55" width="1.75390625" style="1" customWidth="1"/>
    <col min="56" max="16384" width="1.625" style="1" customWidth="1"/>
  </cols>
  <sheetData>
    <row r="1" spans="1:54" ht="21.75" customHeight="1">
      <c r="A1" s="119" t="s">
        <v>252</v>
      </c>
      <c r="B1" s="120"/>
      <c r="C1" s="120"/>
      <c r="D1" s="120"/>
      <c r="E1" s="120"/>
      <c r="F1" s="120"/>
      <c r="G1" s="120"/>
      <c r="H1" s="120"/>
      <c r="I1" s="120"/>
      <c r="J1" s="12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3" spans="1:55" ht="17.25" customHeight="1">
      <c r="A3" s="178" t="s">
        <v>253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ht="18" customHeight="1">
      <c r="A4" s="1" t="s">
        <v>254</v>
      </c>
    </row>
    <row r="5" spans="1:55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7" t="s">
        <v>74</v>
      </c>
    </row>
    <row r="6" spans="1:55" ht="18" customHeight="1">
      <c r="A6" s="140"/>
      <c r="B6" s="140"/>
      <c r="C6" s="140"/>
      <c r="D6" s="140"/>
      <c r="E6" s="140"/>
      <c r="F6" s="140"/>
      <c r="G6" s="141"/>
      <c r="H6" s="419" t="s">
        <v>255</v>
      </c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1"/>
      <c r="T6" s="419" t="s">
        <v>256</v>
      </c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1"/>
      <c r="AF6" s="419" t="s">
        <v>257</v>
      </c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1"/>
      <c r="AR6" s="422" t="s">
        <v>258</v>
      </c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</row>
    <row r="7" spans="1:55" ht="18" customHeight="1">
      <c r="A7" s="142"/>
      <c r="B7" s="142"/>
      <c r="C7" s="142"/>
      <c r="D7" s="142"/>
      <c r="E7" s="142"/>
      <c r="F7" s="142"/>
      <c r="G7" s="143"/>
      <c r="H7" s="424" t="s">
        <v>75</v>
      </c>
      <c r="I7" s="425"/>
      <c r="J7" s="425"/>
      <c r="K7" s="426"/>
      <c r="L7" s="427" t="s">
        <v>259</v>
      </c>
      <c r="M7" s="428"/>
      <c r="N7" s="428"/>
      <c r="O7" s="429"/>
      <c r="P7" s="427" t="s">
        <v>260</v>
      </c>
      <c r="Q7" s="428"/>
      <c r="R7" s="428"/>
      <c r="S7" s="429"/>
      <c r="T7" s="278" t="s">
        <v>75</v>
      </c>
      <c r="U7" s="279"/>
      <c r="V7" s="279"/>
      <c r="W7" s="280"/>
      <c r="X7" s="278" t="s">
        <v>259</v>
      </c>
      <c r="Y7" s="279"/>
      <c r="Z7" s="279"/>
      <c r="AA7" s="280"/>
      <c r="AB7" s="279" t="s">
        <v>260</v>
      </c>
      <c r="AC7" s="279"/>
      <c r="AD7" s="279"/>
      <c r="AE7" s="280"/>
      <c r="AF7" s="278" t="s">
        <v>75</v>
      </c>
      <c r="AG7" s="279"/>
      <c r="AH7" s="279"/>
      <c r="AI7" s="279"/>
      <c r="AJ7" s="278" t="s">
        <v>259</v>
      </c>
      <c r="AK7" s="279"/>
      <c r="AL7" s="279"/>
      <c r="AM7" s="280"/>
      <c r="AN7" s="279" t="s">
        <v>260</v>
      </c>
      <c r="AO7" s="279"/>
      <c r="AP7" s="279"/>
      <c r="AQ7" s="280"/>
      <c r="AR7" s="279" t="s">
        <v>75</v>
      </c>
      <c r="AS7" s="279"/>
      <c r="AT7" s="279"/>
      <c r="AU7" s="280"/>
      <c r="AV7" s="424" t="s">
        <v>259</v>
      </c>
      <c r="AW7" s="425"/>
      <c r="AX7" s="425"/>
      <c r="AY7" s="426"/>
      <c r="AZ7" s="430" t="s">
        <v>260</v>
      </c>
      <c r="BA7" s="425"/>
      <c r="BB7" s="425"/>
      <c r="BC7" s="431"/>
    </row>
    <row r="8" spans="1:55" ht="18" customHeight="1">
      <c r="A8" s="466" t="s">
        <v>48</v>
      </c>
      <c r="B8" s="466"/>
      <c r="C8" s="466"/>
      <c r="D8" s="466"/>
      <c r="E8" s="466"/>
      <c r="F8" s="466"/>
      <c r="G8" s="466"/>
      <c r="H8" s="209">
        <v>1487</v>
      </c>
      <c r="I8" s="174"/>
      <c r="J8" s="174"/>
      <c r="K8" s="175"/>
      <c r="L8" s="170" t="s">
        <v>240</v>
      </c>
      <c r="M8" s="171"/>
      <c r="N8" s="171"/>
      <c r="O8" s="172"/>
      <c r="P8" s="170" t="s">
        <v>240</v>
      </c>
      <c r="Q8" s="171"/>
      <c r="R8" s="171"/>
      <c r="S8" s="172"/>
      <c r="T8" s="210">
        <f>X8+AB8</f>
        <v>1702</v>
      </c>
      <c r="U8" s="211"/>
      <c r="V8" s="211"/>
      <c r="W8" s="432"/>
      <c r="X8" s="210">
        <v>1358</v>
      </c>
      <c r="Y8" s="211"/>
      <c r="Z8" s="211"/>
      <c r="AA8" s="432"/>
      <c r="AB8" s="211">
        <v>344</v>
      </c>
      <c r="AC8" s="211"/>
      <c r="AD8" s="211"/>
      <c r="AE8" s="432"/>
      <c r="AF8" s="209">
        <f>AJ8+AN8</f>
        <v>1271</v>
      </c>
      <c r="AG8" s="174"/>
      <c r="AH8" s="174"/>
      <c r="AI8" s="176"/>
      <c r="AJ8" s="209">
        <v>938</v>
      </c>
      <c r="AK8" s="174"/>
      <c r="AL8" s="174"/>
      <c r="AM8" s="175"/>
      <c r="AN8" s="173">
        <v>333</v>
      </c>
      <c r="AO8" s="174"/>
      <c r="AP8" s="174"/>
      <c r="AQ8" s="175"/>
      <c r="AR8" s="209">
        <f>AV8+AZ8</f>
        <v>425</v>
      </c>
      <c r="AS8" s="174"/>
      <c r="AT8" s="174"/>
      <c r="AU8" s="175"/>
      <c r="AV8" s="209">
        <v>290</v>
      </c>
      <c r="AW8" s="174"/>
      <c r="AX8" s="174"/>
      <c r="AY8" s="175"/>
      <c r="AZ8" s="173">
        <v>135</v>
      </c>
      <c r="BA8" s="174"/>
      <c r="BB8" s="174"/>
      <c r="BC8" s="176"/>
    </row>
    <row r="9" ht="15" customHeight="1">
      <c r="A9" s="12" t="s">
        <v>297</v>
      </c>
    </row>
    <row r="10" ht="15" customHeight="1">
      <c r="A10" s="12" t="s">
        <v>296</v>
      </c>
    </row>
    <row r="11" ht="15" customHeight="1">
      <c r="A11" s="12"/>
    </row>
    <row r="12" ht="18" customHeight="1">
      <c r="A12" s="1" t="s">
        <v>261</v>
      </c>
    </row>
    <row r="13" ht="15" customHeight="1">
      <c r="BC13" s="2" t="s">
        <v>74</v>
      </c>
    </row>
    <row r="14" spans="1:55" ht="18" customHeight="1">
      <c r="A14" s="233"/>
      <c r="B14" s="234"/>
      <c r="C14" s="234"/>
      <c r="D14" s="234"/>
      <c r="E14" s="433"/>
      <c r="F14" s="424" t="s">
        <v>75</v>
      </c>
      <c r="G14" s="425"/>
      <c r="H14" s="425"/>
      <c r="I14" s="425"/>
      <c r="J14" s="425"/>
      <c r="K14" s="425"/>
      <c r="L14" s="425"/>
      <c r="M14" s="425"/>
      <c r="N14" s="425"/>
      <c r="O14" s="426"/>
      <c r="P14" s="430" t="s">
        <v>262</v>
      </c>
      <c r="Q14" s="425"/>
      <c r="R14" s="425"/>
      <c r="S14" s="425"/>
      <c r="T14" s="425"/>
      <c r="U14" s="425"/>
      <c r="V14" s="425"/>
      <c r="W14" s="425"/>
      <c r="X14" s="425"/>
      <c r="Y14" s="426"/>
      <c r="Z14" s="430" t="s">
        <v>263</v>
      </c>
      <c r="AA14" s="425"/>
      <c r="AB14" s="425"/>
      <c r="AC14" s="425"/>
      <c r="AD14" s="425"/>
      <c r="AE14" s="425"/>
      <c r="AF14" s="425"/>
      <c r="AG14" s="425"/>
      <c r="AH14" s="425"/>
      <c r="AI14" s="426"/>
      <c r="AJ14" s="430" t="s">
        <v>264</v>
      </c>
      <c r="AK14" s="425"/>
      <c r="AL14" s="425"/>
      <c r="AM14" s="425"/>
      <c r="AN14" s="425"/>
      <c r="AO14" s="425"/>
      <c r="AP14" s="425"/>
      <c r="AQ14" s="425"/>
      <c r="AR14" s="425"/>
      <c r="AS14" s="426"/>
      <c r="AT14" s="430" t="s">
        <v>265</v>
      </c>
      <c r="AU14" s="425"/>
      <c r="AV14" s="425"/>
      <c r="AW14" s="425"/>
      <c r="AX14" s="425"/>
      <c r="AY14" s="425"/>
      <c r="AZ14" s="425"/>
      <c r="BA14" s="425"/>
      <c r="BB14" s="425"/>
      <c r="BC14" s="431"/>
    </row>
    <row r="15" spans="1:55" ht="18" customHeight="1">
      <c r="A15" s="434" t="s">
        <v>48</v>
      </c>
      <c r="B15" s="434"/>
      <c r="C15" s="434"/>
      <c r="D15" s="434"/>
      <c r="E15" s="435"/>
      <c r="F15" s="436">
        <f>SUM(P15:BC15)</f>
        <v>425</v>
      </c>
      <c r="G15" s="437"/>
      <c r="H15" s="437"/>
      <c r="I15" s="437"/>
      <c r="J15" s="437"/>
      <c r="K15" s="437"/>
      <c r="L15" s="437"/>
      <c r="M15" s="437"/>
      <c r="N15" s="437"/>
      <c r="O15" s="438"/>
      <c r="P15" s="436">
        <v>1</v>
      </c>
      <c r="Q15" s="437"/>
      <c r="R15" s="437"/>
      <c r="S15" s="437"/>
      <c r="T15" s="437"/>
      <c r="U15" s="437"/>
      <c r="V15" s="437"/>
      <c r="W15" s="437"/>
      <c r="X15" s="437"/>
      <c r="Y15" s="438"/>
      <c r="Z15" s="436">
        <v>52</v>
      </c>
      <c r="AA15" s="437"/>
      <c r="AB15" s="437"/>
      <c r="AC15" s="437"/>
      <c r="AD15" s="437"/>
      <c r="AE15" s="437"/>
      <c r="AF15" s="437"/>
      <c r="AG15" s="437"/>
      <c r="AH15" s="437"/>
      <c r="AI15" s="438"/>
      <c r="AJ15" s="436">
        <v>193</v>
      </c>
      <c r="AK15" s="437"/>
      <c r="AL15" s="437"/>
      <c r="AM15" s="437"/>
      <c r="AN15" s="437"/>
      <c r="AO15" s="437"/>
      <c r="AP15" s="437"/>
      <c r="AQ15" s="437"/>
      <c r="AR15" s="437"/>
      <c r="AS15" s="438"/>
      <c r="AT15" s="436">
        <v>179</v>
      </c>
      <c r="AU15" s="437"/>
      <c r="AV15" s="437"/>
      <c r="AW15" s="437"/>
      <c r="AX15" s="437"/>
      <c r="AY15" s="437"/>
      <c r="AZ15" s="437"/>
      <c r="BA15" s="437"/>
      <c r="BB15" s="437"/>
      <c r="BC15" s="437"/>
    </row>
    <row r="16" ht="15" customHeight="1">
      <c r="A16" s="12" t="s">
        <v>307</v>
      </c>
    </row>
    <row r="17" ht="15" customHeight="1">
      <c r="A17" s="12" t="s">
        <v>305</v>
      </c>
    </row>
    <row r="18" ht="15" customHeight="1">
      <c r="A18" s="12"/>
    </row>
    <row r="20" spans="1:72" ht="21.75" customHeight="1">
      <c r="A20" s="15" t="s">
        <v>266</v>
      </c>
      <c r="B20" s="16"/>
      <c r="C20" s="16"/>
      <c r="D20" s="16"/>
      <c r="E20" s="16"/>
      <c r="F20" s="16"/>
      <c r="G20" s="16"/>
      <c r="H20" s="16"/>
      <c r="I20" s="16"/>
      <c r="J20" s="16"/>
      <c r="BT20" s="4"/>
    </row>
    <row r="22" spans="1:55" ht="17.25" customHeight="1">
      <c r="A22" s="178" t="s">
        <v>267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</row>
    <row r="23" spans="1:73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BU23" s="5"/>
    </row>
    <row r="24" spans="1:62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27" t="s">
        <v>76</v>
      </c>
      <c r="BD24" s="5"/>
      <c r="BE24" s="5"/>
      <c r="BF24" s="5"/>
      <c r="BG24" s="5"/>
      <c r="BH24" s="5"/>
      <c r="BI24" s="5"/>
      <c r="BJ24" s="111"/>
    </row>
    <row r="25" spans="1:55" ht="18" customHeight="1">
      <c r="A25" s="140"/>
      <c r="B25" s="140"/>
      <c r="C25" s="140"/>
      <c r="D25" s="140"/>
      <c r="E25" s="140"/>
      <c r="F25" s="140"/>
      <c r="G25" s="141"/>
      <c r="H25" s="439" t="s">
        <v>325</v>
      </c>
      <c r="I25" s="440"/>
      <c r="J25" s="440"/>
      <c r="K25" s="440"/>
      <c r="L25" s="441"/>
      <c r="M25" s="445" t="s">
        <v>77</v>
      </c>
      <c r="N25" s="445"/>
      <c r="O25" s="445"/>
      <c r="P25" s="445"/>
      <c r="Q25" s="446"/>
      <c r="R25" s="445" t="s">
        <v>78</v>
      </c>
      <c r="S25" s="445"/>
      <c r="T25" s="445"/>
      <c r="U25" s="445"/>
      <c r="V25" s="446"/>
      <c r="W25" s="148" t="s">
        <v>79</v>
      </c>
      <c r="X25" s="148"/>
      <c r="Y25" s="148"/>
      <c r="Z25" s="148"/>
      <c r="AA25" s="149"/>
      <c r="AB25" s="181" t="s">
        <v>80</v>
      </c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</row>
    <row r="26" spans="1:55" ht="30" customHeight="1">
      <c r="A26" s="142"/>
      <c r="B26" s="142"/>
      <c r="C26" s="142"/>
      <c r="D26" s="142"/>
      <c r="E26" s="142"/>
      <c r="F26" s="142"/>
      <c r="G26" s="143"/>
      <c r="H26" s="442"/>
      <c r="I26" s="443"/>
      <c r="J26" s="443"/>
      <c r="K26" s="443"/>
      <c r="L26" s="444"/>
      <c r="M26" s="447"/>
      <c r="N26" s="447"/>
      <c r="O26" s="447"/>
      <c r="P26" s="447"/>
      <c r="Q26" s="448"/>
      <c r="R26" s="447"/>
      <c r="S26" s="447"/>
      <c r="T26" s="447"/>
      <c r="U26" s="447"/>
      <c r="V26" s="448"/>
      <c r="W26" s="192"/>
      <c r="X26" s="192"/>
      <c r="Y26" s="192"/>
      <c r="Z26" s="192"/>
      <c r="AA26" s="449"/>
      <c r="AB26" s="164" t="s">
        <v>81</v>
      </c>
      <c r="AC26" s="165"/>
      <c r="AD26" s="165"/>
      <c r="AE26" s="165"/>
      <c r="AF26" s="165"/>
      <c r="AG26" s="165"/>
      <c r="AH26" s="166"/>
      <c r="AI26" s="164" t="s">
        <v>82</v>
      </c>
      <c r="AJ26" s="165"/>
      <c r="AK26" s="165"/>
      <c r="AL26" s="165"/>
      <c r="AM26" s="165"/>
      <c r="AN26" s="165"/>
      <c r="AO26" s="166"/>
      <c r="AP26" s="450" t="s">
        <v>83</v>
      </c>
      <c r="AQ26" s="165"/>
      <c r="AR26" s="165"/>
      <c r="AS26" s="165"/>
      <c r="AT26" s="165"/>
      <c r="AU26" s="165"/>
      <c r="AV26" s="166"/>
      <c r="AW26" s="164" t="s">
        <v>84</v>
      </c>
      <c r="AX26" s="165"/>
      <c r="AY26" s="165"/>
      <c r="AZ26" s="165"/>
      <c r="BA26" s="165"/>
      <c r="BB26" s="165"/>
      <c r="BC26" s="206"/>
    </row>
    <row r="27" spans="1:55" ht="18" customHeight="1">
      <c r="A27" s="451" t="s">
        <v>337</v>
      </c>
      <c r="B27" s="452"/>
      <c r="C27" s="452"/>
      <c r="D27" s="452"/>
      <c r="E27" s="452"/>
      <c r="F27" s="452"/>
      <c r="G27" s="453"/>
      <c r="H27" s="454">
        <v>10262</v>
      </c>
      <c r="I27" s="454"/>
      <c r="J27" s="454"/>
      <c r="K27" s="454"/>
      <c r="L27" s="454"/>
      <c r="M27" s="454">
        <v>71041</v>
      </c>
      <c r="N27" s="454"/>
      <c r="O27" s="454"/>
      <c r="P27" s="454"/>
      <c r="Q27" s="454"/>
      <c r="R27" s="454">
        <v>39030</v>
      </c>
      <c r="S27" s="454"/>
      <c r="T27" s="454"/>
      <c r="U27" s="454"/>
      <c r="V27" s="454"/>
      <c r="W27" s="454">
        <v>680982</v>
      </c>
      <c r="X27" s="454"/>
      <c r="Y27" s="454"/>
      <c r="Z27" s="454"/>
      <c r="AA27" s="454"/>
      <c r="AB27" s="454">
        <v>2646603</v>
      </c>
      <c r="AC27" s="454"/>
      <c r="AD27" s="454"/>
      <c r="AE27" s="454"/>
      <c r="AF27" s="454"/>
      <c r="AG27" s="454"/>
      <c r="AH27" s="454"/>
      <c r="AI27" s="454">
        <v>2168612</v>
      </c>
      <c r="AJ27" s="454"/>
      <c r="AK27" s="454"/>
      <c r="AL27" s="454"/>
      <c r="AM27" s="454"/>
      <c r="AN27" s="454"/>
      <c r="AO27" s="454"/>
      <c r="AP27" s="454">
        <v>301096</v>
      </c>
      <c r="AQ27" s="454"/>
      <c r="AR27" s="454"/>
      <c r="AS27" s="454"/>
      <c r="AT27" s="454"/>
      <c r="AU27" s="454"/>
      <c r="AV27" s="454"/>
      <c r="AW27" s="454">
        <v>176895</v>
      </c>
      <c r="AX27" s="454"/>
      <c r="AY27" s="454"/>
      <c r="AZ27" s="454"/>
      <c r="BA27" s="454"/>
      <c r="BB27" s="454"/>
      <c r="BC27" s="456"/>
    </row>
    <row r="28" spans="1:55" ht="18" customHeight="1">
      <c r="A28" s="459" t="s">
        <v>338</v>
      </c>
      <c r="B28" s="460"/>
      <c r="C28" s="460"/>
      <c r="D28" s="460"/>
      <c r="E28" s="460"/>
      <c r="F28" s="460"/>
      <c r="G28" s="461"/>
      <c r="H28" s="455">
        <v>10523</v>
      </c>
      <c r="I28" s="455"/>
      <c r="J28" s="455"/>
      <c r="K28" s="455"/>
      <c r="L28" s="455"/>
      <c r="M28" s="455">
        <v>71611</v>
      </c>
      <c r="N28" s="455"/>
      <c r="O28" s="455"/>
      <c r="P28" s="455"/>
      <c r="Q28" s="455"/>
      <c r="R28" s="455">
        <v>39573</v>
      </c>
      <c r="S28" s="455"/>
      <c r="T28" s="455"/>
      <c r="U28" s="455"/>
      <c r="V28" s="455"/>
      <c r="W28" s="455">
        <v>691290</v>
      </c>
      <c r="X28" s="455"/>
      <c r="Y28" s="455"/>
      <c r="Z28" s="455"/>
      <c r="AA28" s="455"/>
      <c r="AB28" s="455">
        <f>SUM(AI28:BC28)</f>
        <v>2602556</v>
      </c>
      <c r="AC28" s="455"/>
      <c r="AD28" s="455"/>
      <c r="AE28" s="455"/>
      <c r="AF28" s="455"/>
      <c r="AG28" s="455"/>
      <c r="AH28" s="455"/>
      <c r="AI28" s="455">
        <v>2196682</v>
      </c>
      <c r="AJ28" s="455"/>
      <c r="AK28" s="455"/>
      <c r="AL28" s="455"/>
      <c r="AM28" s="455"/>
      <c r="AN28" s="455"/>
      <c r="AO28" s="455"/>
      <c r="AP28" s="455">
        <v>232075</v>
      </c>
      <c r="AQ28" s="455"/>
      <c r="AR28" s="455"/>
      <c r="AS28" s="455"/>
      <c r="AT28" s="455"/>
      <c r="AU28" s="455"/>
      <c r="AV28" s="455"/>
      <c r="AW28" s="455">
        <v>173799</v>
      </c>
      <c r="AX28" s="455"/>
      <c r="AY28" s="455"/>
      <c r="AZ28" s="455"/>
      <c r="BA28" s="455"/>
      <c r="BB28" s="455"/>
      <c r="BC28" s="457"/>
    </row>
    <row r="29" spans="1:55" ht="18" customHeight="1">
      <c r="A29" s="459" t="s">
        <v>246</v>
      </c>
      <c r="B29" s="460"/>
      <c r="C29" s="460"/>
      <c r="D29" s="460"/>
      <c r="E29" s="460"/>
      <c r="F29" s="460"/>
      <c r="G29" s="461"/>
      <c r="H29" s="455">
        <v>10373</v>
      </c>
      <c r="I29" s="455"/>
      <c r="J29" s="455"/>
      <c r="K29" s="455"/>
      <c r="L29" s="455"/>
      <c r="M29" s="455">
        <v>55154</v>
      </c>
      <c r="N29" s="455"/>
      <c r="O29" s="455"/>
      <c r="P29" s="455"/>
      <c r="Q29" s="455"/>
      <c r="R29" s="455">
        <v>40545</v>
      </c>
      <c r="S29" s="455"/>
      <c r="T29" s="455"/>
      <c r="U29" s="455"/>
      <c r="V29" s="455"/>
      <c r="W29" s="455">
        <v>692106</v>
      </c>
      <c r="X29" s="455"/>
      <c r="Y29" s="455"/>
      <c r="Z29" s="455"/>
      <c r="AA29" s="455"/>
      <c r="AB29" s="455">
        <v>2501260</v>
      </c>
      <c r="AC29" s="455"/>
      <c r="AD29" s="455"/>
      <c r="AE29" s="455"/>
      <c r="AF29" s="455"/>
      <c r="AG29" s="455"/>
      <c r="AH29" s="455"/>
      <c r="AI29" s="455">
        <v>2126493</v>
      </c>
      <c r="AJ29" s="455"/>
      <c r="AK29" s="455"/>
      <c r="AL29" s="455"/>
      <c r="AM29" s="455"/>
      <c r="AN29" s="455"/>
      <c r="AO29" s="455"/>
      <c r="AP29" s="455">
        <v>207348</v>
      </c>
      <c r="AQ29" s="455"/>
      <c r="AR29" s="455"/>
      <c r="AS29" s="455"/>
      <c r="AT29" s="455"/>
      <c r="AU29" s="455"/>
      <c r="AV29" s="455"/>
      <c r="AW29" s="455">
        <v>167418</v>
      </c>
      <c r="AX29" s="455"/>
      <c r="AY29" s="455"/>
      <c r="AZ29" s="455"/>
      <c r="BA29" s="455"/>
      <c r="BB29" s="455"/>
      <c r="BC29" s="457"/>
    </row>
    <row r="30" spans="1:55" ht="18" customHeight="1">
      <c r="A30" s="459" t="s">
        <v>312</v>
      </c>
      <c r="B30" s="460"/>
      <c r="C30" s="460"/>
      <c r="D30" s="460"/>
      <c r="E30" s="460"/>
      <c r="F30" s="460"/>
      <c r="G30" s="461"/>
      <c r="H30" s="455">
        <v>10283</v>
      </c>
      <c r="I30" s="455"/>
      <c r="J30" s="455"/>
      <c r="K30" s="455"/>
      <c r="L30" s="455"/>
      <c r="M30" s="455">
        <v>53191</v>
      </c>
      <c r="N30" s="455"/>
      <c r="O30" s="455"/>
      <c r="P30" s="455"/>
      <c r="Q30" s="455"/>
      <c r="R30" s="455">
        <v>39063</v>
      </c>
      <c r="S30" s="455"/>
      <c r="T30" s="455"/>
      <c r="U30" s="455"/>
      <c r="V30" s="455"/>
      <c r="W30" s="455">
        <v>660768</v>
      </c>
      <c r="X30" s="455"/>
      <c r="Y30" s="455"/>
      <c r="Z30" s="455"/>
      <c r="AA30" s="455"/>
      <c r="AB30" s="455">
        <v>2492014</v>
      </c>
      <c r="AC30" s="455"/>
      <c r="AD30" s="455"/>
      <c r="AE30" s="455"/>
      <c r="AF30" s="455"/>
      <c r="AG30" s="455"/>
      <c r="AH30" s="455"/>
      <c r="AI30" s="455">
        <v>2081914</v>
      </c>
      <c r="AJ30" s="455"/>
      <c r="AK30" s="455"/>
      <c r="AL30" s="455"/>
      <c r="AM30" s="455"/>
      <c r="AN30" s="455"/>
      <c r="AO30" s="455"/>
      <c r="AP30" s="455">
        <v>208835</v>
      </c>
      <c r="AQ30" s="455"/>
      <c r="AR30" s="455"/>
      <c r="AS30" s="455"/>
      <c r="AT30" s="455"/>
      <c r="AU30" s="455"/>
      <c r="AV30" s="455"/>
      <c r="AW30" s="455">
        <v>201264</v>
      </c>
      <c r="AX30" s="455"/>
      <c r="AY30" s="455"/>
      <c r="AZ30" s="455"/>
      <c r="BA30" s="455"/>
      <c r="BB30" s="455"/>
      <c r="BC30" s="457"/>
    </row>
    <row r="31" spans="1:55" ht="18" customHeight="1">
      <c r="A31" s="462" t="s">
        <v>339</v>
      </c>
      <c r="B31" s="463"/>
      <c r="C31" s="463"/>
      <c r="D31" s="463"/>
      <c r="E31" s="463"/>
      <c r="F31" s="463"/>
      <c r="G31" s="464"/>
      <c r="H31" s="458">
        <v>9575</v>
      </c>
      <c r="I31" s="458"/>
      <c r="J31" s="458"/>
      <c r="K31" s="458"/>
      <c r="L31" s="458"/>
      <c r="M31" s="458">
        <v>50084</v>
      </c>
      <c r="N31" s="458"/>
      <c r="O31" s="458"/>
      <c r="P31" s="458"/>
      <c r="Q31" s="458"/>
      <c r="R31" s="458">
        <v>39152</v>
      </c>
      <c r="S31" s="458"/>
      <c r="T31" s="458"/>
      <c r="U31" s="458"/>
      <c r="V31" s="458"/>
      <c r="W31" s="458">
        <v>609964</v>
      </c>
      <c r="X31" s="458"/>
      <c r="Y31" s="458"/>
      <c r="Z31" s="458"/>
      <c r="AA31" s="458"/>
      <c r="AB31" s="458">
        <v>2320290</v>
      </c>
      <c r="AC31" s="458"/>
      <c r="AD31" s="458"/>
      <c r="AE31" s="458"/>
      <c r="AF31" s="458"/>
      <c r="AG31" s="458"/>
      <c r="AH31" s="458"/>
      <c r="AI31" s="458">
        <v>1918156</v>
      </c>
      <c r="AJ31" s="458"/>
      <c r="AK31" s="458"/>
      <c r="AL31" s="458"/>
      <c r="AM31" s="458"/>
      <c r="AN31" s="458"/>
      <c r="AO31" s="458"/>
      <c r="AP31" s="458">
        <v>206239</v>
      </c>
      <c r="AQ31" s="458"/>
      <c r="AR31" s="458"/>
      <c r="AS31" s="458"/>
      <c r="AT31" s="458"/>
      <c r="AU31" s="458"/>
      <c r="AV31" s="458"/>
      <c r="AW31" s="458">
        <v>195895</v>
      </c>
      <c r="AX31" s="458"/>
      <c r="AY31" s="458"/>
      <c r="AZ31" s="458"/>
      <c r="BA31" s="458"/>
      <c r="BB31" s="458"/>
      <c r="BC31" s="465"/>
    </row>
    <row r="32" ht="15" customHeight="1">
      <c r="A32" s="12" t="s">
        <v>294</v>
      </c>
    </row>
  </sheetData>
  <sheetProtection/>
  <mergeCells count="99">
    <mergeCell ref="L8:O8"/>
    <mergeCell ref="H8:K8"/>
    <mergeCell ref="A8:G8"/>
    <mergeCell ref="AW30:BC30"/>
    <mergeCell ref="AB30:AH30"/>
    <mergeCell ref="AI30:AO30"/>
    <mergeCell ref="AP30:AV30"/>
    <mergeCell ref="AI28:AO28"/>
    <mergeCell ref="P8:S8"/>
    <mergeCell ref="W30:AA30"/>
    <mergeCell ref="AB31:AH31"/>
    <mergeCell ref="AP31:AV31"/>
    <mergeCell ref="AW31:BC31"/>
    <mergeCell ref="AP29:AV29"/>
    <mergeCell ref="AW29:BC29"/>
    <mergeCell ref="T8:W8"/>
    <mergeCell ref="AI29:AO29"/>
    <mergeCell ref="AI31:AO31"/>
    <mergeCell ref="W29:AA29"/>
    <mergeCell ref="AB29:AH29"/>
    <mergeCell ref="A28:G28"/>
    <mergeCell ref="H28:L28"/>
    <mergeCell ref="A31:G31"/>
    <mergeCell ref="H31:L31"/>
    <mergeCell ref="M31:Q31"/>
    <mergeCell ref="R31:V31"/>
    <mergeCell ref="M28:Q28"/>
    <mergeCell ref="R28:V28"/>
    <mergeCell ref="W31:AA31"/>
    <mergeCell ref="A30:G30"/>
    <mergeCell ref="H30:L30"/>
    <mergeCell ref="A29:G29"/>
    <mergeCell ref="H29:L29"/>
    <mergeCell ref="M29:Q29"/>
    <mergeCell ref="R29:V29"/>
    <mergeCell ref="M30:Q30"/>
    <mergeCell ref="R30:V30"/>
    <mergeCell ref="W28:AA28"/>
    <mergeCell ref="AB28:AH28"/>
    <mergeCell ref="AW26:BC26"/>
    <mergeCell ref="AI27:AO27"/>
    <mergeCell ref="AP27:AV27"/>
    <mergeCell ref="AW27:BC27"/>
    <mergeCell ref="AP28:AV28"/>
    <mergeCell ref="AW28:BC28"/>
    <mergeCell ref="A27:G27"/>
    <mergeCell ref="H27:L27"/>
    <mergeCell ref="M27:Q27"/>
    <mergeCell ref="R27:V27"/>
    <mergeCell ref="W27:AA27"/>
    <mergeCell ref="AB27:AH27"/>
    <mergeCell ref="A22:BC22"/>
    <mergeCell ref="A25:G26"/>
    <mergeCell ref="H25:L26"/>
    <mergeCell ref="M25:Q26"/>
    <mergeCell ref="R25:V26"/>
    <mergeCell ref="W25:AA26"/>
    <mergeCell ref="AB25:BC25"/>
    <mergeCell ref="AB26:AH26"/>
    <mergeCell ref="AI26:AO26"/>
    <mergeCell ref="AP26:AV26"/>
    <mergeCell ref="A15:E15"/>
    <mergeCell ref="F15:O15"/>
    <mergeCell ref="P15:Y15"/>
    <mergeCell ref="Z15:AI15"/>
    <mergeCell ref="AJ15:AS15"/>
    <mergeCell ref="AT15:BC15"/>
    <mergeCell ref="AT14:BC14"/>
    <mergeCell ref="A14:E14"/>
    <mergeCell ref="F14:O14"/>
    <mergeCell ref="P14:Y14"/>
    <mergeCell ref="Z14:AI14"/>
    <mergeCell ref="AJ14:AS14"/>
    <mergeCell ref="X8:AA8"/>
    <mergeCell ref="AB8:AE8"/>
    <mergeCell ref="AF8:AI8"/>
    <mergeCell ref="AJ8:AM8"/>
    <mergeCell ref="AN8:AQ8"/>
    <mergeCell ref="AR8:AU8"/>
    <mergeCell ref="AV8:AY8"/>
    <mergeCell ref="AZ8:BC8"/>
    <mergeCell ref="AZ7:BC7"/>
    <mergeCell ref="X7:AA7"/>
    <mergeCell ref="AB7:AE7"/>
    <mergeCell ref="AF7:AI7"/>
    <mergeCell ref="AJ7:AM7"/>
    <mergeCell ref="AN7:AQ7"/>
    <mergeCell ref="AR7:AU7"/>
    <mergeCell ref="AV7:AY7"/>
    <mergeCell ref="A3:BC3"/>
    <mergeCell ref="H6:S6"/>
    <mergeCell ref="T6:AE6"/>
    <mergeCell ref="AF6:AQ6"/>
    <mergeCell ref="AR6:BC6"/>
    <mergeCell ref="H7:K7"/>
    <mergeCell ref="L7:O7"/>
    <mergeCell ref="P7:S7"/>
    <mergeCell ref="T7:W7"/>
    <mergeCell ref="A6:G7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10" useFirstPageNumber="1" horizontalDpi="300" verticalDpi="300" orientation="portrait" paperSize="9" scale="88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34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16384" width="1.625" style="1" customWidth="1"/>
  </cols>
  <sheetData>
    <row r="1" spans="1:63" ht="21.75" customHeight="1">
      <c r="A1" s="284" t="s">
        <v>140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134"/>
      <c r="BD1" s="16"/>
      <c r="BE1" s="16"/>
      <c r="BF1" s="16"/>
      <c r="BG1" s="16"/>
      <c r="BH1" s="16"/>
      <c r="BI1" s="16"/>
      <c r="BJ1" s="16"/>
      <c r="BK1" s="16"/>
    </row>
    <row r="2" spans="1:63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55" ht="21.75" customHeight="1">
      <c r="A3" s="213" t="s">
        <v>141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</row>
    <row r="4" spans="1:13" ht="21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63" ht="17.25" customHeight="1">
      <c r="A5" s="136" t="s">
        <v>268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9"/>
      <c r="BE5" s="19"/>
      <c r="BF5" s="19"/>
      <c r="BG5" s="19"/>
      <c r="BH5" s="19"/>
      <c r="BI5" s="19"/>
      <c r="BJ5" s="19"/>
      <c r="BK5" s="19"/>
    </row>
    <row r="6" spans="1:55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8" t="s">
        <v>74</v>
      </c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78" t="s">
        <v>142</v>
      </c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80"/>
      <c r="AA7" s="478" t="s">
        <v>143</v>
      </c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81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8:42" ht="21" customHeight="1">
      <c r="H8" s="5"/>
      <c r="I8" s="5"/>
      <c r="J8" s="5"/>
      <c r="K8" s="5"/>
      <c r="L8" s="5"/>
      <c r="M8" s="5"/>
      <c r="N8" s="241" t="s">
        <v>50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3"/>
      <c r="AA8" s="472">
        <v>23241</v>
      </c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4"/>
    </row>
    <row r="9" spans="8:42" ht="21" customHeight="1">
      <c r="H9" s="5"/>
      <c r="I9" s="5"/>
      <c r="J9" s="5"/>
      <c r="K9" s="5"/>
      <c r="L9" s="5"/>
      <c r="M9" s="5"/>
      <c r="N9" s="241" t="s">
        <v>13</v>
      </c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472">
        <v>24254</v>
      </c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4"/>
    </row>
    <row r="10" spans="14:42" ht="21" customHeight="1">
      <c r="N10" s="241" t="s">
        <v>14</v>
      </c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472">
        <v>14479</v>
      </c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4"/>
    </row>
    <row r="11" spans="14:42" ht="21" customHeight="1">
      <c r="N11" s="241" t="s">
        <v>15</v>
      </c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472">
        <v>17857</v>
      </c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4"/>
    </row>
    <row r="12" spans="14:42" ht="21" customHeight="1">
      <c r="N12" s="241" t="s">
        <v>16</v>
      </c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472">
        <v>15617</v>
      </c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4"/>
    </row>
    <row r="13" spans="14:42" ht="21" customHeight="1">
      <c r="N13" s="241" t="s">
        <v>17</v>
      </c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472">
        <v>14880</v>
      </c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4"/>
    </row>
    <row r="14" spans="14:42" ht="21" customHeight="1">
      <c r="N14" s="241" t="s">
        <v>18</v>
      </c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472">
        <v>22028</v>
      </c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4"/>
    </row>
    <row r="15" spans="14:42" ht="21" customHeight="1">
      <c r="N15" s="241" t="s">
        <v>19</v>
      </c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472">
        <v>19917</v>
      </c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4"/>
    </row>
    <row r="16" spans="14:42" ht="21" customHeight="1">
      <c r="N16" s="241" t="s">
        <v>20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472">
        <v>14420</v>
      </c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4"/>
    </row>
    <row r="17" spans="14:42" ht="21" customHeight="1">
      <c r="N17" s="241" t="s">
        <v>21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472">
        <v>12532</v>
      </c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4"/>
    </row>
    <row r="18" spans="14:42" ht="21" customHeight="1">
      <c r="N18" s="241" t="s">
        <v>22</v>
      </c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472">
        <v>23743</v>
      </c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4"/>
    </row>
    <row r="19" spans="14:42" ht="21" customHeight="1">
      <c r="N19" s="241" t="s">
        <v>23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472">
        <v>39983</v>
      </c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4"/>
    </row>
    <row r="20" spans="14:42" ht="21" customHeight="1">
      <c r="N20" s="241" t="s">
        <v>72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472">
        <v>41008</v>
      </c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4"/>
    </row>
    <row r="21" spans="14:42" ht="21" customHeight="1">
      <c r="N21" s="241" t="s">
        <v>25</v>
      </c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472">
        <v>20617</v>
      </c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4"/>
    </row>
    <row r="22" spans="14:42" ht="21" customHeight="1">
      <c r="N22" s="241" t="s">
        <v>26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472">
        <v>37978</v>
      </c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4"/>
    </row>
    <row r="23" spans="1:42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41" t="s">
        <v>27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472">
        <v>26795</v>
      </c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4"/>
    </row>
    <row r="24" spans="1:62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41" t="s">
        <v>28</v>
      </c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472">
        <v>42142</v>
      </c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11"/>
    </row>
    <row r="25" spans="14:42" ht="21" customHeight="1">
      <c r="N25" s="241" t="s">
        <v>29</v>
      </c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472">
        <v>24512</v>
      </c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4"/>
    </row>
    <row r="26" spans="14:42" ht="21" customHeight="1">
      <c r="N26" s="241" t="s">
        <v>30</v>
      </c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472">
        <v>27620</v>
      </c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4"/>
    </row>
    <row r="27" spans="14:42" ht="21" customHeight="1">
      <c r="N27" s="241" t="s">
        <v>31</v>
      </c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472">
        <v>34905</v>
      </c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4"/>
    </row>
    <row r="28" spans="14:42" ht="21" customHeight="1">
      <c r="N28" s="241" t="s">
        <v>32</v>
      </c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472">
        <v>41537</v>
      </c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4"/>
    </row>
    <row r="29" spans="14:42" ht="21" customHeight="1">
      <c r="N29" s="241" t="s">
        <v>73</v>
      </c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472">
        <v>37304</v>
      </c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4"/>
    </row>
    <row r="30" spans="14:42" ht="21" customHeight="1">
      <c r="N30" s="241" t="s">
        <v>34</v>
      </c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472">
        <v>54314</v>
      </c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4"/>
    </row>
    <row r="31" spans="14:42" ht="21" customHeight="1">
      <c r="N31" s="214" t="s">
        <v>35</v>
      </c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475">
        <v>41091</v>
      </c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7"/>
    </row>
    <row r="32" spans="14:42" ht="21" customHeight="1">
      <c r="N32" s="467" t="s">
        <v>144</v>
      </c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8"/>
      <c r="AA32" s="469">
        <f>SUM(AA8:AP31)</f>
        <v>672774</v>
      </c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1"/>
    </row>
    <row r="33" spans="8:55" ht="15" customHeight="1">
      <c r="H33" s="5"/>
      <c r="I33" s="5"/>
      <c r="J33" s="5"/>
      <c r="K33" s="5"/>
      <c r="L33" s="5"/>
      <c r="M33" s="5"/>
      <c r="N33" s="39" t="s">
        <v>332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8:55" ht="21.7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</sheetData>
  <sheetProtection/>
  <mergeCells count="56">
    <mergeCell ref="A1:BC1"/>
    <mergeCell ref="A3:BC3"/>
    <mergeCell ref="A5:BC5"/>
    <mergeCell ref="N6:AP6"/>
    <mergeCell ref="N7:Z7"/>
    <mergeCell ref="AA7:AP7"/>
    <mergeCell ref="N8:Z8"/>
    <mergeCell ref="AA8:AP8"/>
    <mergeCell ref="N9:Z9"/>
    <mergeCell ref="AA9:AP9"/>
    <mergeCell ref="N10:Z10"/>
    <mergeCell ref="AA10:AP10"/>
    <mergeCell ref="N11:Z11"/>
    <mergeCell ref="AA11:AP11"/>
    <mergeCell ref="N12:Z12"/>
    <mergeCell ref="AA12:AP12"/>
    <mergeCell ref="N13:Z13"/>
    <mergeCell ref="AA13:AP13"/>
    <mergeCell ref="N14:Z14"/>
    <mergeCell ref="AA14:AP14"/>
    <mergeCell ref="N15:Z15"/>
    <mergeCell ref="AA15:AP15"/>
    <mergeCell ref="N16:Z16"/>
    <mergeCell ref="AA16:AP16"/>
    <mergeCell ref="N17:Z17"/>
    <mergeCell ref="AA17:AP17"/>
    <mergeCell ref="N18:Z18"/>
    <mergeCell ref="AA18:AP18"/>
    <mergeCell ref="N19:Z19"/>
    <mergeCell ref="AA19:AP19"/>
    <mergeCell ref="N20:Z20"/>
    <mergeCell ref="AA20:AP20"/>
    <mergeCell ref="N21:Z21"/>
    <mergeCell ref="AA21:AP21"/>
    <mergeCell ref="N22:Z22"/>
    <mergeCell ref="AA22:AP22"/>
    <mergeCell ref="N23:Z23"/>
    <mergeCell ref="AA23:AP23"/>
    <mergeCell ref="N24:Z24"/>
    <mergeCell ref="AA24:AP24"/>
    <mergeCell ref="N25:Z25"/>
    <mergeCell ref="AA25:AP25"/>
    <mergeCell ref="N26:Z26"/>
    <mergeCell ref="AA26:AP26"/>
    <mergeCell ref="N27:Z27"/>
    <mergeCell ref="AA27:AP27"/>
    <mergeCell ref="N28:Z28"/>
    <mergeCell ref="AA28:AP28"/>
    <mergeCell ref="N32:Z32"/>
    <mergeCell ref="AA32:AP32"/>
    <mergeCell ref="N29:Z29"/>
    <mergeCell ref="AA29:AP29"/>
    <mergeCell ref="N30:Z30"/>
    <mergeCell ref="AA30:AP30"/>
    <mergeCell ref="N31:Z31"/>
    <mergeCell ref="AA31:AP31"/>
  </mergeCells>
  <printOptions horizontalCentered="1"/>
  <pageMargins left="0.7086614173228347" right="0.7086614173228347" top="0.7480314960629921" bottom="0.7480314960629921" header="0.31496062992125984" footer="0.31496062992125984"/>
  <pageSetup firstPageNumber="11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Z34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19.5" customHeight="1"/>
  <cols>
    <col min="1" max="4" width="1.4921875" style="1" customWidth="1"/>
    <col min="5" max="8" width="1.75390625" style="1" customWidth="1"/>
    <col min="9" max="13" width="1.4921875" style="1" customWidth="1"/>
    <col min="14" max="17" width="1.875" style="1" customWidth="1"/>
    <col min="18" max="62" width="1.4921875" style="1" customWidth="1"/>
    <col min="63" max="16384" width="1.625" style="1" customWidth="1"/>
  </cols>
  <sheetData>
    <row r="1" spans="1:70" ht="21" customHeight="1">
      <c r="A1" s="136" t="s">
        <v>318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78"/>
      <c r="BD1" s="178"/>
      <c r="BE1" s="178"/>
      <c r="BF1" s="178"/>
      <c r="BG1" s="178"/>
      <c r="BH1" s="178"/>
      <c r="BI1" s="178"/>
      <c r="BJ1" s="178"/>
      <c r="BK1" s="19"/>
      <c r="BL1" s="19"/>
      <c r="BM1" s="19"/>
      <c r="BN1" s="19"/>
      <c r="BO1" s="19"/>
      <c r="BP1" s="19"/>
      <c r="BQ1" s="19"/>
      <c r="BR1" s="19"/>
    </row>
    <row r="2" spans="1:70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2" t="s">
        <v>327</v>
      </c>
      <c r="BK2" s="19"/>
      <c r="BL2" s="19"/>
      <c r="BM2" s="19"/>
      <c r="BN2" s="19"/>
      <c r="BO2" s="19"/>
      <c r="BP2" s="19"/>
      <c r="BQ2" s="19"/>
      <c r="BR2" s="19"/>
    </row>
    <row r="3" spans="1:62" ht="21" customHeight="1">
      <c r="A3" s="233"/>
      <c r="B3" s="234"/>
      <c r="C3" s="234"/>
      <c r="D3" s="433"/>
      <c r="E3" s="430" t="s">
        <v>145</v>
      </c>
      <c r="F3" s="425"/>
      <c r="G3" s="425"/>
      <c r="H3" s="426"/>
      <c r="I3" s="430" t="s">
        <v>146</v>
      </c>
      <c r="J3" s="425"/>
      <c r="K3" s="425"/>
      <c r="L3" s="425"/>
      <c r="M3" s="426"/>
      <c r="N3" s="430" t="s">
        <v>147</v>
      </c>
      <c r="O3" s="425"/>
      <c r="P3" s="425"/>
      <c r="Q3" s="426"/>
      <c r="R3" s="430" t="s">
        <v>148</v>
      </c>
      <c r="S3" s="425"/>
      <c r="T3" s="425"/>
      <c r="U3" s="425"/>
      <c r="V3" s="426"/>
      <c r="W3" s="430" t="s">
        <v>149</v>
      </c>
      <c r="X3" s="425"/>
      <c r="Y3" s="425"/>
      <c r="Z3" s="425"/>
      <c r="AA3" s="426"/>
      <c r="AB3" s="430" t="s">
        <v>150</v>
      </c>
      <c r="AC3" s="425"/>
      <c r="AD3" s="425"/>
      <c r="AE3" s="425"/>
      <c r="AF3" s="426"/>
      <c r="AG3" s="430" t="s">
        <v>151</v>
      </c>
      <c r="AH3" s="425"/>
      <c r="AI3" s="425"/>
      <c r="AJ3" s="425"/>
      <c r="AK3" s="426"/>
      <c r="AL3" s="430" t="s">
        <v>152</v>
      </c>
      <c r="AM3" s="425"/>
      <c r="AN3" s="425"/>
      <c r="AO3" s="425"/>
      <c r="AP3" s="426"/>
      <c r="AQ3" s="430" t="s">
        <v>153</v>
      </c>
      <c r="AR3" s="425"/>
      <c r="AS3" s="425"/>
      <c r="AT3" s="425"/>
      <c r="AU3" s="426"/>
      <c r="AV3" s="430" t="s">
        <v>154</v>
      </c>
      <c r="AW3" s="425"/>
      <c r="AX3" s="425"/>
      <c r="AY3" s="425"/>
      <c r="AZ3" s="426"/>
      <c r="BA3" s="279" t="s">
        <v>241</v>
      </c>
      <c r="BB3" s="279"/>
      <c r="BC3" s="279"/>
      <c r="BD3" s="279"/>
      <c r="BE3" s="280"/>
      <c r="BF3" s="430" t="s">
        <v>144</v>
      </c>
      <c r="BG3" s="425"/>
      <c r="BH3" s="425"/>
      <c r="BI3" s="425"/>
      <c r="BJ3" s="431"/>
    </row>
    <row r="4" spans="1:62" ht="21" customHeight="1">
      <c r="A4" s="494" t="s">
        <v>48</v>
      </c>
      <c r="B4" s="495"/>
      <c r="C4" s="495"/>
      <c r="D4" s="496"/>
      <c r="E4" s="488">
        <v>60860</v>
      </c>
      <c r="F4" s="489"/>
      <c r="G4" s="489"/>
      <c r="H4" s="490"/>
      <c r="I4" s="488">
        <v>133994</v>
      </c>
      <c r="J4" s="489"/>
      <c r="K4" s="489"/>
      <c r="L4" s="489"/>
      <c r="M4" s="490"/>
      <c r="N4" s="488">
        <v>100386</v>
      </c>
      <c r="O4" s="489"/>
      <c r="P4" s="489"/>
      <c r="Q4" s="490"/>
      <c r="R4" s="488">
        <v>73588</v>
      </c>
      <c r="S4" s="489"/>
      <c r="T4" s="489"/>
      <c r="U4" s="489"/>
      <c r="V4" s="490"/>
      <c r="W4" s="488">
        <v>45234</v>
      </c>
      <c r="X4" s="489"/>
      <c r="Y4" s="489"/>
      <c r="Z4" s="489"/>
      <c r="AA4" s="490"/>
      <c r="AB4" s="488">
        <v>62953</v>
      </c>
      <c r="AC4" s="489"/>
      <c r="AD4" s="489"/>
      <c r="AE4" s="489"/>
      <c r="AF4" s="490"/>
      <c r="AG4" s="488">
        <v>58848</v>
      </c>
      <c r="AH4" s="489"/>
      <c r="AI4" s="489"/>
      <c r="AJ4" s="489"/>
      <c r="AK4" s="490"/>
      <c r="AL4" s="488">
        <v>44624</v>
      </c>
      <c r="AM4" s="489"/>
      <c r="AN4" s="489"/>
      <c r="AO4" s="489"/>
      <c r="AP4" s="490"/>
      <c r="AQ4" s="488">
        <v>11936</v>
      </c>
      <c r="AR4" s="489"/>
      <c r="AS4" s="489"/>
      <c r="AT4" s="489"/>
      <c r="AU4" s="490"/>
      <c r="AV4" s="488">
        <v>10391</v>
      </c>
      <c r="AW4" s="489"/>
      <c r="AX4" s="489"/>
      <c r="AY4" s="489"/>
      <c r="AZ4" s="490"/>
      <c r="BA4" s="491" t="s">
        <v>340</v>
      </c>
      <c r="BB4" s="491"/>
      <c r="BC4" s="491"/>
      <c r="BD4" s="491"/>
      <c r="BE4" s="492"/>
      <c r="BF4" s="488">
        <f>SUM(E4:AZ4)</f>
        <v>602814</v>
      </c>
      <c r="BG4" s="489"/>
      <c r="BH4" s="489"/>
      <c r="BI4" s="489"/>
      <c r="BJ4" s="493"/>
    </row>
    <row r="5" spans="1:62" ht="21" customHeight="1">
      <c r="A5" s="497"/>
      <c r="B5" s="498"/>
      <c r="C5" s="498"/>
      <c r="D5" s="499"/>
      <c r="E5" s="482">
        <f>100*0.101</f>
        <v>10.100000000000001</v>
      </c>
      <c r="F5" s="483"/>
      <c r="G5" s="483"/>
      <c r="H5" s="484"/>
      <c r="I5" s="482">
        <f>100*0.2223</f>
        <v>22.23</v>
      </c>
      <c r="J5" s="483"/>
      <c r="K5" s="483"/>
      <c r="L5" s="483"/>
      <c r="M5" s="484"/>
      <c r="N5" s="482">
        <f>100*0.1666</f>
        <v>16.66</v>
      </c>
      <c r="O5" s="483"/>
      <c r="P5" s="483"/>
      <c r="Q5" s="484"/>
      <c r="R5" s="482">
        <f>100*0.1221</f>
        <v>12.21</v>
      </c>
      <c r="S5" s="483"/>
      <c r="T5" s="483"/>
      <c r="U5" s="483"/>
      <c r="V5" s="484"/>
      <c r="W5" s="482">
        <f>100*0.075</f>
        <v>7.5</v>
      </c>
      <c r="X5" s="483"/>
      <c r="Y5" s="483"/>
      <c r="Z5" s="483"/>
      <c r="AA5" s="484"/>
      <c r="AB5" s="482">
        <f>100*0.1044</f>
        <v>10.440000000000001</v>
      </c>
      <c r="AC5" s="483"/>
      <c r="AD5" s="483"/>
      <c r="AE5" s="483"/>
      <c r="AF5" s="484"/>
      <c r="AG5" s="482">
        <f>100*0.0976</f>
        <v>9.76</v>
      </c>
      <c r="AH5" s="483"/>
      <c r="AI5" s="483"/>
      <c r="AJ5" s="483"/>
      <c r="AK5" s="484"/>
      <c r="AL5" s="482">
        <f>100*0.074</f>
        <v>7.3999999999999995</v>
      </c>
      <c r="AM5" s="483"/>
      <c r="AN5" s="483"/>
      <c r="AO5" s="483"/>
      <c r="AP5" s="484"/>
      <c r="AQ5" s="482">
        <f>100*0.0198</f>
        <v>1.9800000000000002</v>
      </c>
      <c r="AR5" s="483"/>
      <c r="AS5" s="483"/>
      <c r="AT5" s="483"/>
      <c r="AU5" s="484"/>
      <c r="AV5" s="482">
        <f>100*0.0172</f>
        <v>1.72</v>
      </c>
      <c r="AW5" s="483"/>
      <c r="AX5" s="483"/>
      <c r="AY5" s="483"/>
      <c r="AZ5" s="484"/>
      <c r="BA5" s="485" t="s">
        <v>340</v>
      </c>
      <c r="BB5" s="485"/>
      <c r="BC5" s="485"/>
      <c r="BD5" s="485"/>
      <c r="BE5" s="486"/>
      <c r="BF5" s="482">
        <f>SUM(E5:AZ5)</f>
        <v>100</v>
      </c>
      <c r="BG5" s="483"/>
      <c r="BH5" s="483"/>
      <c r="BI5" s="483"/>
      <c r="BJ5" s="487"/>
    </row>
    <row r="6" spans="1:78" ht="21" customHeight="1">
      <c r="A6" s="547"/>
      <c r="B6" s="547"/>
      <c r="C6" s="547"/>
      <c r="D6" s="548"/>
      <c r="E6" s="150" t="s">
        <v>145</v>
      </c>
      <c r="F6" s="150"/>
      <c r="G6" s="150"/>
      <c r="H6" s="150"/>
      <c r="I6" s="150" t="s">
        <v>146</v>
      </c>
      <c r="J6" s="150"/>
      <c r="K6" s="150"/>
      <c r="L6" s="150"/>
      <c r="M6" s="151"/>
      <c r="N6" s="546" t="s">
        <v>147</v>
      </c>
      <c r="O6" s="150"/>
      <c r="P6" s="150"/>
      <c r="Q6" s="151"/>
      <c r="R6" s="546" t="s">
        <v>148</v>
      </c>
      <c r="S6" s="150"/>
      <c r="T6" s="150"/>
      <c r="U6" s="150"/>
      <c r="V6" s="151"/>
      <c r="W6" s="546" t="s">
        <v>149</v>
      </c>
      <c r="X6" s="150"/>
      <c r="Y6" s="150"/>
      <c r="Z6" s="150"/>
      <c r="AA6" s="151"/>
      <c r="AB6" s="546" t="s">
        <v>150</v>
      </c>
      <c r="AC6" s="150"/>
      <c r="AD6" s="150"/>
      <c r="AE6" s="150"/>
      <c r="AF6" s="151"/>
      <c r="AG6" s="546" t="s">
        <v>151</v>
      </c>
      <c r="AH6" s="150"/>
      <c r="AI6" s="150"/>
      <c r="AJ6" s="150"/>
      <c r="AK6" s="151"/>
      <c r="AL6" s="546" t="s">
        <v>152</v>
      </c>
      <c r="AM6" s="150"/>
      <c r="AN6" s="150"/>
      <c r="AO6" s="150"/>
      <c r="AP6" s="151"/>
      <c r="AQ6" s="546" t="s">
        <v>153</v>
      </c>
      <c r="AR6" s="150"/>
      <c r="AS6" s="150"/>
      <c r="AT6" s="150"/>
      <c r="AU6" s="151"/>
      <c r="AV6" s="546" t="s">
        <v>154</v>
      </c>
      <c r="AW6" s="150"/>
      <c r="AX6" s="150"/>
      <c r="AY6" s="150"/>
      <c r="AZ6" s="151"/>
      <c r="BA6" s="546" t="s">
        <v>201</v>
      </c>
      <c r="BB6" s="150"/>
      <c r="BC6" s="150"/>
      <c r="BD6" s="150"/>
      <c r="BE6" s="151"/>
      <c r="BF6" s="546" t="s">
        <v>144</v>
      </c>
      <c r="BG6" s="150"/>
      <c r="BH6" s="150"/>
      <c r="BI6" s="150"/>
      <c r="BJ6" s="150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62" ht="21" customHeight="1">
      <c r="A7" s="541" t="s">
        <v>233</v>
      </c>
      <c r="B7" s="541"/>
      <c r="C7" s="541"/>
      <c r="D7" s="542"/>
      <c r="E7" s="488">
        <v>64155</v>
      </c>
      <c r="F7" s="489"/>
      <c r="G7" s="493"/>
      <c r="H7" s="545"/>
      <c r="I7" s="488">
        <v>138394</v>
      </c>
      <c r="J7" s="489"/>
      <c r="K7" s="489"/>
      <c r="L7" s="489"/>
      <c r="M7" s="490"/>
      <c r="N7" s="537">
        <v>52027</v>
      </c>
      <c r="O7" s="538"/>
      <c r="P7" s="538"/>
      <c r="Q7" s="539"/>
      <c r="R7" s="537">
        <v>52648</v>
      </c>
      <c r="S7" s="538"/>
      <c r="T7" s="538"/>
      <c r="U7" s="538"/>
      <c r="V7" s="539"/>
      <c r="W7" s="537">
        <v>75381</v>
      </c>
      <c r="X7" s="538"/>
      <c r="Y7" s="538"/>
      <c r="Z7" s="538"/>
      <c r="AA7" s="539"/>
      <c r="AB7" s="537">
        <v>45987</v>
      </c>
      <c r="AC7" s="538"/>
      <c r="AD7" s="538"/>
      <c r="AE7" s="538"/>
      <c r="AF7" s="539"/>
      <c r="AG7" s="537">
        <v>66405</v>
      </c>
      <c r="AH7" s="538"/>
      <c r="AI7" s="538"/>
      <c r="AJ7" s="538"/>
      <c r="AK7" s="539"/>
      <c r="AL7" s="537">
        <v>60890</v>
      </c>
      <c r="AM7" s="538"/>
      <c r="AN7" s="538"/>
      <c r="AO7" s="538"/>
      <c r="AP7" s="539"/>
      <c r="AQ7" s="537">
        <v>45247</v>
      </c>
      <c r="AR7" s="538"/>
      <c r="AS7" s="538"/>
      <c r="AT7" s="538"/>
      <c r="AU7" s="539"/>
      <c r="AV7" s="537">
        <v>12398</v>
      </c>
      <c r="AW7" s="538"/>
      <c r="AX7" s="538"/>
      <c r="AY7" s="538"/>
      <c r="AZ7" s="539"/>
      <c r="BA7" s="527">
        <v>10722</v>
      </c>
      <c r="BB7" s="528"/>
      <c r="BC7" s="528"/>
      <c r="BD7" s="528"/>
      <c r="BE7" s="529"/>
      <c r="BF7" s="537">
        <f aca="true" t="shared" si="0" ref="BF7:BF14">SUM(E7:BA7)</f>
        <v>624254</v>
      </c>
      <c r="BG7" s="538"/>
      <c r="BH7" s="538"/>
      <c r="BI7" s="538"/>
      <c r="BJ7" s="540"/>
    </row>
    <row r="8" spans="1:62" ht="21" customHeight="1">
      <c r="A8" s="541"/>
      <c r="B8" s="541"/>
      <c r="C8" s="541"/>
      <c r="D8" s="542"/>
      <c r="E8" s="482">
        <f>100*0.1028</f>
        <v>10.280000000000001</v>
      </c>
      <c r="F8" s="483"/>
      <c r="G8" s="487"/>
      <c r="H8" s="544"/>
      <c r="I8" s="482">
        <f>100*0.2217</f>
        <v>22.17</v>
      </c>
      <c r="J8" s="483"/>
      <c r="K8" s="483"/>
      <c r="L8" s="483"/>
      <c r="M8" s="484"/>
      <c r="N8" s="482">
        <f>100*0.0833</f>
        <v>8.33</v>
      </c>
      <c r="O8" s="483"/>
      <c r="P8" s="483"/>
      <c r="Q8" s="484"/>
      <c r="R8" s="482">
        <f>100*0.0843</f>
        <v>8.43</v>
      </c>
      <c r="S8" s="483"/>
      <c r="T8" s="483"/>
      <c r="U8" s="483"/>
      <c r="V8" s="484"/>
      <c r="W8" s="482">
        <f>100*0.1207</f>
        <v>12.07</v>
      </c>
      <c r="X8" s="483"/>
      <c r="Y8" s="483"/>
      <c r="Z8" s="483"/>
      <c r="AA8" s="484"/>
      <c r="AB8" s="482">
        <f>100*0.0737</f>
        <v>7.37</v>
      </c>
      <c r="AC8" s="483"/>
      <c r="AD8" s="483"/>
      <c r="AE8" s="483"/>
      <c r="AF8" s="484"/>
      <c r="AG8" s="482">
        <f>100*0.1064</f>
        <v>10.639999999999999</v>
      </c>
      <c r="AH8" s="483"/>
      <c r="AI8" s="483"/>
      <c r="AJ8" s="483"/>
      <c r="AK8" s="484"/>
      <c r="AL8" s="482">
        <f>100*0.0975</f>
        <v>9.75</v>
      </c>
      <c r="AM8" s="483"/>
      <c r="AN8" s="483"/>
      <c r="AO8" s="483"/>
      <c r="AP8" s="484"/>
      <c r="AQ8" s="482">
        <f>100*0.0725</f>
        <v>7.249999999999999</v>
      </c>
      <c r="AR8" s="483"/>
      <c r="AS8" s="483"/>
      <c r="AT8" s="483"/>
      <c r="AU8" s="484"/>
      <c r="AV8" s="482">
        <f>100*0.0199</f>
        <v>1.9900000000000002</v>
      </c>
      <c r="AW8" s="483"/>
      <c r="AX8" s="483"/>
      <c r="AY8" s="483"/>
      <c r="AZ8" s="484"/>
      <c r="BA8" s="530">
        <f>100*0.0172</f>
        <v>1.72</v>
      </c>
      <c r="BB8" s="531"/>
      <c r="BC8" s="531"/>
      <c r="BD8" s="531"/>
      <c r="BE8" s="532"/>
      <c r="BF8" s="482">
        <f t="shared" si="0"/>
        <v>100</v>
      </c>
      <c r="BG8" s="483"/>
      <c r="BH8" s="483"/>
      <c r="BI8" s="483"/>
      <c r="BJ8" s="487"/>
    </row>
    <row r="9" spans="1:62" ht="21" customHeight="1">
      <c r="A9" s="541" t="s">
        <v>243</v>
      </c>
      <c r="B9" s="541"/>
      <c r="C9" s="541"/>
      <c r="D9" s="542"/>
      <c r="E9" s="537">
        <v>66786</v>
      </c>
      <c r="F9" s="538"/>
      <c r="G9" s="540"/>
      <c r="H9" s="543"/>
      <c r="I9" s="537">
        <v>141235</v>
      </c>
      <c r="J9" s="538"/>
      <c r="K9" s="538"/>
      <c r="L9" s="538"/>
      <c r="M9" s="539"/>
      <c r="N9" s="537">
        <v>54520</v>
      </c>
      <c r="O9" s="538"/>
      <c r="P9" s="538"/>
      <c r="Q9" s="539"/>
      <c r="R9" s="537">
        <v>54541</v>
      </c>
      <c r="S9" s="538"/>
      <c r="T9" s="538"/>
      <c r="U9" s="538"/>
      <c r="V9" s="539"/>
      <c r="W9" s="537">
        <v>77008</v>
      </c>
      <c r="X9" s="538"/>
      <c r="Y9" s="538"/>
      <c r="Z9" s="538"/>
      <c r="AA9" s="539"/>
      <c r="AB9" s="537">
        <v>47528</v>
      </c>
      <c r="AC9" s="538"/>
      <c r="AD9" s="538"/>
      <c r="AE9" s="538"/>
      <c r="AF9" s="539"/>
      <c r="AG9" s="537">
        <v>70013</v>
      </c>
      <c r="AH9" s="538"/>
      <c r="AI9" s="538"/>
      <c r="AJ9" s="538"/>
      <c r="AK9" s="539"/>
      <c r="AL9" s="537">
        <v>62642</v>
      </c>
      <c r="AM9" s="538"/>
      <c r="AN9" s="538"/>
      <c r="AO9" s="538"/>
      <c r="AP9" s="539"/>
      <c r="AQ9" s="537">
        <v>46323</v>
      </c>
      <c r="AR9" s="538"/>
      <c r="AS9" s="538"/>
      <c r="AT9" s="538"/>
      <c r="AU9" s="539"/>
      <c r="AV9" s="537">
        <v>12700</v>
      </c>
      <c r="AW9" s="538"/>
      <c r="AX9" s="538"/>
      <c r="AY9" s="538"/>
      <c r="AZ9" s="539"/>
      <c r="BA9" s="527">
        <v>11167</v>
      </c>
      <c r="BB9" s="528"/>
      <c r="BC9" s="528"/>
      <c r="BD9" s="528"/>
      <c r="BE9" s="529"/>
      <c r="BF9" s="537">
        <f t="shared" si="0"/>
        <v>644463</v>
      </c>
      <c r="BG9" s="538"/>
      <c r="BH9" s="538"/>
      <c r="BI9" s="538"/>
      <c r="BJ9" s="540"/>
    </row>
    <row r="10" spans="1:62" ht="21" customHeight="1">
      <c r="A10" s="523"/>
      <c r="B10" s="523"/>
      <c r="C10" s="523"/>
      <c r="D10" s="524"/>
      <c r="E10" s="482">
        <f>100*0.104</f>
        <v>10.4</v>
      </c>
      <c r="F10" s="483"/>
      <c r="G10" s="483"/>
      <c r="H10" s="484"/>
      <c r="I10" s="482">
        <f>100*0.218</f>
        <v>21.8</v>
      </c>
      <c r="J10" s="483"/>
      <c r="K10" s="483"/>
      <c r="L10" s="483"/>
      <c r="M10" s="484"/>
      <c r="N10" s="482">
        <f>100*0.085</f>
        <v>8.5</v>
      </c>
      <c r="O10" s="483"/>
      <c r="P10" s="483"/>
      <c r="Q10" s="484"/>
      <c r="R10" s="482">
        <f>100*0.085</f>
        <v>8.5</v>
      </c>
      <c r="S10" s="483"/>
      <c r="T10" s="483"/>
      <c r="U10" s="483"/>
      <c r="V10" s="484"/>
      <c r="W10" s="482">
        <f>100*0.119</f>
        <v>11.899999999999999</v>
      </c>
      <c r="X10" s="483"/>
      <c r="Y10" s="483"/>
      <c r="Z10" s="483"/>
      <c r="AA10" s="484"/>
      <c r="AB10" s="482">
        <f>100*0.074</f>
        <v>7.3999999999999995</v>
      </c>
      <c r="AC10" s="483"/>
      <c r="AD10" s="483"/>
      <c r="AE10" s="483"/>
      <c r="AF10" s="484"/>
      <c r="AG10" s="482">
        <f>100*0.109</f>
        <v>10.9</v>
      </c>
      <c r="AH10" s="483"/>
      <c r="AI10" s="483"/>
      <c r="AJ10" s="483"/>
      <c r="AK10" s="484"/>
      <c r="AL10" s="482">
        <f>100*0.097</f>
        <v>9.700000000000001</v>
      </c>
      <c r="AM10" s="483"/>
      <c r="AN10" s="483"/>
      <c r="AO10" s="483"/>
      <c r="AP10" s="484"/>
      <c r="AQ10" s="482">
        <f>100*0.072</f>
        <v>7.199999999999999</v>
      </c>
      <c r="AR10" s="483"/>
      <c r="AS10" s="483"/>
      <c r="AT10" s="483"/>
      <c r="AU10" s="484"/>
      <c r="AV10" s="482">
        <f>100*0.02</f>
        <v>2</v>
      </c>
      <c r="AW10" s="483"/>
      <c r="AX10" s="483"/>
      <c r="AY10" s="483"/>
      <c r="AZ10" s="484"/>
      <c r="BA10" s="530">
        <f>100*0.017</f>
        <v>1.7000000000000002</v>
      </c>
      <c r="BB10" s="531"/>
      <c r="BC10" s="531"/>
      <c r="BD10" s="531"/>
      <c r="BE10" s="532"/>
      <c r="BF10" s="482">
        <f t="shared" si="0"/>
        <v>100.00000000000001</v>
      </c>
      <c r="BG10" s="483"/>
      <c r="BH10" s="483"/>
      <c r="BI10" s="483"/>
      <c r="BJ10" s="487"/>
    </row>
    <row r="11" spans="1:62" ht="21" customHeight="1">
      <c r="A11" s="523" t="s">
        <v>310</v>
      </c>
      <c r="B11" s="523"/>
      <c r="C11" s="523"/>
      <c r="D11" s="524"/>
      <c r="E11" s="527">
        <v>69455</v>
      </c>
      <c r="F11" s="528"/>
      <c r="G11" s="528"/>
      <c r="H11" s="529"/>
      <c r="I11" s="527">
        <v>142925</v>
      </c>
      <c r="J11" s="528"/>
      <c r="K11" s="528"/>
      <c r="L11" s="528"/>
      <c r="M11" s="529"/>
      <c r="N11" s="527">
        <v>57061</v>
      </c>
      <c r="O11" s="528"/>
      <c r="P11" s="528"/>
      <c r="Q11" s="529"/>
      <c r="R11" s="527">
        <v>56413</v>
      </c>
      <c r="S11" s="528"/>
      <c r="T11" s="528"/>
      <c r="U11" s="528"/>
      <c r="V11" s="529"/>
      <c r="W11" s="527">
        <v>76629</v>
      </c>
      <c r="X11" s="528"/>
      <c r="Y11" s="528"/>
      <c r="Z11" s="528"/>
      <c r="AA11" s="529"/>
      <c r="AB11" s="527">
        <v>49320</v>
      </c>
      <c r="AC11" s="528"/>
      <c r="AD11" s="528"/>
      <c r="AE11" s="528"/>
      <c r="AF11" s="529"/>
      <c r="AG11" s="527">
        <v>73004</v>
      </c>
      <c r="AH11" s="528"/>
      <c r="AI11" s="528"/>
      <c r="AJ11" s="528"/>
      <c r="AK11" s="529"/>
      <c r="AL11" s="527">
        <v>63701</v>
      </c>
      <c r="AM11" s="528"/>
      <c r="AN11" s="528"/>
      <c r="AO11" s="528"/>
      <c r="AP11" s="529"/>
      <c r="AQ11" s="527">
        <v>46600</v>
      </c>
      <c r="AR11" s="528"/>
      <c r="AS11" s="528"/>
      <c r="AT11" s="528"/>
      <c r="AU11" s="529"/>
      <c r="AV11" s="527">
        <v>13294</v>
      </c>
      <c r="AW11" s="528"/>
      <c r="AX11" s="528"/>
      <c r="AY11" s="528"/>
      <c r="AZ11" s="529"/>
      <c r="BA11" s="527">
        <v>12571</v>
      </c>
      <c r="BB11" s="528"/>
      <c r="BC11" s="528"/>
      <c r="BD11" s="528"/>
      <c r="BE11" s="529"/>
      <c r="BF11" s="527">
        <f>SUM(E11:BA11)</f>
        <v>660973</v>
      </c>
      <c r="BG11" s="528"/>
      <c r="BH11" s="528"/>
      <c r="BI11" s="528"/>
      <c r="BJ11" s="528"/>
    </row>
    <row r="12" spans="1:62" ht="21" customHeight="1">
      <c r="A12" s="525"/>
      <c r="B12" s="525"/>
      <c r="C12" s="525"/>
      <c r="D12" s="526"/>
      <c r="E12" s="530">
        <f>ROUND(E11/$BF$11,5)*100</f>
        <v>10.508000000000001</v>
      </c>
      <c r="F12" s="531"/>
      <c r="G12" s="531"/>
      <c r="H12" s="532"/>
      <c r="I12" s="530">
        <f>ROUND(I11/$BF$11,5)*100</f>
        <v>21.623</v>
      </c>
      <c r="J12" s="531"/>
      <c r="K12" s="531"/>
      <c r="L12" s="531"/>
      <c r="M12" s="532"/>
      <c r="N12" s="530">
        <f>ROUND(N11/$BF$11,5)*100</f>
        <v>8.633000000000001</v>
      </c>
      <c r="O12" s="531"/>
      <c r="P12" s="531"/>
      <c r="Q12" s="532"/>
      <c r="R12" s="530">
        <f>ROUND(R11/$BF$11,5)*100</f>
        <v>8.535</v>
      </c>
      <c r="S12" s="531"/>
      <c r="T12" s="531"/>
      <c r="U12" s="531"/>
      <c r="V12" s="532"/>
      <c r="W12" s="530">
        <f>ROUND(W11/$BF$11,5)*100</f>
        <v>11.593</v>
      </c>
      <c r="X12" s="531"/>
      <c r="Y12" s="531"/>
      <c r="Z12" s="531"/>
      <c r="AA12" s="532"/>
      <c r="AB12" s="530">
        <f>ROUND(AB11/$BF$11,5)*100</f>
        <v>7.462000000000001</v>
      </c>
      <c r="AC12" s="531"/>
      <c r="AD12" s="531"/>
      <c r="AE12" s="531"/>
      <c r="AF12" s="532"/>
      <c r="AG12" s="530">
        <f>ROUND(AG11/$BF$11,5)*100</f>
        <v>11.045</v>
      </c>
      <c r="AH12" s="531"/>
      <c r="AI12" s="531"/>
      <c r="AJ12" s="531"/>
      <c r="AK12" s="532"/>
      <c r="AL12" s="530">
        <f>ROUND(AL11/$BF$11,5)*100</f>
        <v>9.637</v>
      </c>
      <c r="AM12" s="531"/>
      <c r="AN12" s="531"/>
      <c r="AO12" s="531"/>
      <c r="AP12" s="532"/>
      <c r="AQ12" s="530">
        <f>ROUND(AQ11/$BF$11,5)*100</f>
        <v>7.049999999999999</v>
      </c>
      <c r="AR12" s="531"/>
      <c r="AS12" s="531"/>
      <c r="AT12" s="531"/>
      <c r="AU12" s="532"/>
      <c r="AV12" s="530">
        <f>ROUND(AV11/$BF$11,5)*100</f>
        <v>2.011</v>
      </c>
      <c r="AW12" s="531"/>
      <c r="AX12" s="531"/>
      <c r="AY12" s="531"/>
      <c r="AZ12" s="532"/>
      <c r="BA12" s="530">
        <f>ROUND(BA11/$BF$11,5)*100</f>
        <v>1.902</v>
      </c>
      <c r="BB12" s="531"/>
      <c r="BC12" s="531"/>
      <c r="BD12" s="531"/>
      <c r="BE12" s="532"/>
      <c r="BF12" s="530">
        <f>SUM(E12:BA12)</f>
        <v>99.99900000000001</v>
      </c>
      <c r="BG12" s="531"/>
      <c r="BH12" s="531"/>
      <c r="BI12" s="531"/>
      <c r="BJ12" s="531"/>
    </row>
    <row r="13" spans="1:62" ht="21" customHeight="1">
      <c r="A13" s="443" t="s">
        <v>328</v>
      </c>
      <c r="B13" s="443"/>
      <c r="C13" s="443"/>
      <c r="D13" s="444"/>
      <c r="E13" s="502">
        <v>71418</v>
      </c>
      <c r="F13" s="503"/>
      <c r="G13" s="503"/>
      <c r="H13" s="505"/>
      <c r="I13" s="502">
        <v>146216</v>
      </c>
      <c r="J13" s="503"/>
      <c r="K13" s="503"/>
      <c r="L13" s="503"/>
      <c r="M13" s="505"/>
      <c r="N13" s="502">
        <v>59398</v>
      </c>
      <c r="O13" s="503"/>
      <c r="P13" s="503"/>
      <c r="Q13" s="505"/>
      <c r="R13" s="502">
        <v>58887</v>
      </c>
      <c r="S13" s="503"/>
      <c r="T13" s="503"/>
      <c r="U13" s="503"/>
      <c r="V13" s="505"/>
      <c r="W13" s="502">
        <v>76129</v>
      </c>
      <c r="X13" s="503"/>
      <c r="Y13" s="503"/>
      <c r="Z13" s="503"/>
      <c r="AA13" s="505"/>
      <c r="AB13" s="502">
        <v>50520</v>
      </c>
      <c r="AC13" s="503"/>
      <c r="AD13" s="503"/>
      <c r="AE13" s="503"/>
      <c r="AF13" s="505"/>
      <c r="AG13" s="502">
        <v>75729</v>
      </c>
      <c r="AH13" s="503"/>
      <c r="AI13" s="503"/>
      <c r="AJ13" s="503"/>
      <c r="AK13" s="505"/>
      <c r="AL13" s="502">
        <v>63218</v>
      </c>
      <c r="AM13" s="503"/>
      <c r="AN13" s="503"/>
      <c r="AO13" s="503"/>
      <c r="AP13" s="505"/>
      <c r="AQ13" s="502">
        <v>45575</v>
      </c>
      <c r="AR13" s="503"/>
      <c r="AS13" s="503"/>
      <c r="AT13" s="503"/>
      <c r="AU13" s="505"/>
      <c r="AV13" s="502">
        <v>13500</v>
      </c>
      <c r="AW13" s="503"/>
      <c r="AX13" s="503"/>
      <c r="AY13" s="503"/>
      <c r="AZ13" s="505"/>
      <c r="BA13" s="502">
        <v>12184</v>
      </c>
      <c r="BB13" s="503"/>
      <c r="BC13" s="503"/>
      <c r="BD13" s="503"/>
      <c r="BE13" s="505"/>
      <c r="BF13" s="502">
        <f t="shared" si="0"/>
        <v>672774</v>
      </c>
      <c r="BG13" s="503"/>
      <c r="BH13" s="503"/>
      <c r="BI13" s="503"/>
      <c r="BJ13" s="503"/>
    </row>
    <row r="14" spans="1:62" ht="21" customHeight="1">
      <c r="A14" s="513"/>
      <c r="B14" s="513"/>
      <c r="C14" s="513"/>
      <c r="D14" s="514"/>
      <c r="E14" s="500">
        <f>ROUND(E13/$BF$13,5)*100</f>
        <v>10.615</v>
      </c>
      <c r="F14" s="501"/>
      <c r="G14" s="501"/>
      <c r="H14" s="504"/>
      <c r="I14" s="500">
        <f>ROUND(I13/$BF$13,5)*100</f>
        <v>21.733</v>
      </c>
      <c r="J14" s="501"/>
      <c r="K14" s="501"/>
      <c r="L14" s="501"/>
      <c r="M14" s="504"/>
      <c r="N14" s="500">
        <f>ROUND(N13/$BF$13,5)*100</f>
        <v>8.828999999999999</v>
      </c>
      <c r="O14" s="501"/>
      <c r="P14" s="501"/>
      <c r="Q14" s="504"/>
      <c r="R14" s="500">
        <f>ROUND(R13/$BF$13,5)*100</f>
        <v>8.753</v>
      </c>
      <c r="S14" s="501"/>
      <c r="T14" s="501"/>
      <c r="U14" s="501"/>
      <c r="V14" s="504"/>
      <c r="W14" s="500">
        <f>ROUND(W13/$BF$13,5)*100</f>
        <v>11.315999999999999</v>
      </c>
      <c r="X14" s="501"/>
      <c r="Y14" s="501"/>
      <c r="Z14" s="501"/>
      <c r="AA14" s="504"/>
      <c r="AB14" s="500">
        <f>ROUND(AB13/$BF$13,5)*100</f>
        <v>7.509</v>
      </c>
      <c r="AC14" s="501"/>
      <c r="AD14" s="501"/>
      <c r="AE14" s="501"/>
      <c r="AF14" s="504"/>
      <c r="AG14" s="500">
        <f>ROUND(AG13/$BF$13,5)*100</f>
        <v>11.256</v>
      </c>
      <c r="AH14" s="501"/>
      <c r="AI14" s="501"/>
      <c r="AJ14" s="501"/>
      <c r="AK14" s="504"/>
      <c r="AL14" s="500">
        <f>ROUND(AL13/$BF$13,5)*100</f>
        <v>9.397</v>
      </c>
      <c r="AM14" s="501"/>
      <c r="AN14" s="501"/>
      <c r="AO14" s="501"/>
      <c r="AP14" s="504"/>
      <c r="AQ14" s="500">
        <f>ROUND(AQ13/$BF$13,5)*100</f>
        <v>6.773999999999999</v>
      </c>
      <c r="AR14" s="501"/>
      <c r="AS14" s="501"/>
      <c r="AT14" s="501"/>
      <c r="AU14" s="504"/>
      <c r="AV14" s="500">
        <f>ROUND(AV13/$BF$13,5)*100</f>
        <v>2.007</v>
      </c>
      <c r="AW14" s="501"/>
      <c r="AX14" s="501"/>
      <c r="AY14" s="501"/>
      <c r="AZ14" s="504"/>
      <c r="BA14" s="500">
        <f>ROUND(BA13/$BF$13,5)*100</f>
        <v>1.8110000000000002</v>
      </c>
      <c r="BB14" s="501"/>
      <c r="BC14" s="501"/>
      <c r="BD14" s="501"/>
      <c r="BE14" s="504"/>
      <c r="BF14" s="500">
        <f t="shared" si="0"/>
        <v>100.00000000000001</v>
      </c>
      <c r="BG14" s="501"/>
      <c r="BH14" s="501"/>
      <c r="BI14" s="501"/>
      <c r="BJ14" s="501"/>
    </row>
    <row r="15" ht="21" customHeight="1">
      <c r="A15" s="12" t="s">
        <v>295</v>
      </c>
    </row>
    <row r="16" ht="21" customHeight="1">
      <c r="A16" s="12"/>
    </row>
    <row r="17" spans="1:62" ht="21" customHeight="1">
      <c r="A17" s="533" t="s">
        <v>155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5" t="s">
        <v>156</v>
      </c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5"/>
      <c r="BI17" s="535"/>
      <c r="BJ17" s="536"/>
    </row>
    <row r="18" spans="1:62" ht="21" customHeight="1">
      <c r="A18" s="197" t="s">
        <v>145</v>
      </c>
      <c r="B18" s="510"/>
      <c r="C18" s="510"/>
      <c r="D18" s="510"/>
      <c r="E18" s="510"/>
      <c r="F18" s="510"/>
      <c r="G18" s="510"/>
      <c r="H18" s="510"/>
      <c r="I18" s="510"/>
      <c r="J18" s="510"/>
      <c r="K18" s="511" t="s">
        <v>157</v>
      </c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  <c r="BA18" s="511"/>
      <c r="BB18" s="511"/>
      <c r="BC18" s="511"/>
      <c r="BD18" s="511"/>
      <c r="BE18" s="511"/>
      <c r="BF18" s="511"/>
      <c r="BG18" s="511"/>
      <c r="BH18" s="511"/>
      <c r="BI18" s="511"/>
      <c r="BJ18" s="512"/>
    </row>
    <row r="19" spans="1:62" ht="21" customHeight="1">
      <c r="A19" s="197" t="s">
        <v>146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1" t="s">
        <v>202</v>
      </c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2"/>
    </row>
    <row r="20" spans="1:62" ht="21" customHeight="1">
      <c r="A20" s="197" t="s">
        <v>147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1" t="s">
        <v>203</v>
      </c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  <c r="BI20" s="511"/>
      <c r="BJ20" s="512"/>
    </row>
    <row r="21" spans="1:62" ht="21" customHeight="1">
      <c r="A21" s="197" t="s">
        <v>148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9" t="s">
        <v>204</v>
      </c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20"/>
    </row>
    <row r="22" spans="1:62" ht="21" customHeight="1">
      <c r="A22" s="197" t="s">
        <v>149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21" t="s">
        <v>205</v>
      </c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21"/>
      <c r="BJ22" s="522"/>
    </row>
    <row r="23" spans="1:62" ht="21" customHeight="1">
      <c r="A23" s="197" t="s">
        <v>150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1" t="s">
        <v>206</v>
      </c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2"/>
    </row>
    <row r="24" spans="1:62" ht="21" customHeight="1">
      <c r="A24" s="506" t="s">
        <v>151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8" t="s">
        <v>207</v>
      </c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9"/>
    </row>
    <row r="25" spans="1:62" ht="21" customHeight="1">
      <c r="A25" s="506" t="s">
        <v>152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8" t="s">
        <v>208</v>
      </c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8"/>
      <c r="BI25" s="508"/>
      <c r="BJ25" s="509"/>
    </row>
    <row r="26" spans="1:62" ht="21" customHeight="1">
      <c r="A26" s="506" t="s">
        <v>153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8" t="s">
        <v>209</v>
      </c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9"/>
    </row>
    <row r="27" spans="1:62" ht="18" customHeight="1">
      <c r="A27" s="506" t="s">
        <v>154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8" t="s">
        <v>210</v>
      </c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9"/>
    </row>
    <row r="28" spans="1:62" ht="19.5" customHeight="1">
      <c r="A28" s="515" t="s">
        <v>201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7" t="s">
        <v>211</v>
      </c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8"/>
    </row>
    <row r="33" spans="8:55" ht="19.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8:56" ht="19.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</sheetData>
  <sheetProtection/>
  <mergeCells count="176">
    <mergeCell ref="AB6:AF6"/>
    <mergeCell ref="BF6:BJ6"/>
    <mergeCell ref="BA6:BE6"/>
    <mergeCell ref="AV6:AZ6"/>
    <mergeCell ref="AQ6:AU6"/>
    <mergeCell ref="AL6:AP6"/>
    <mergeCell ref="AG6:AK6"/>
    <mergeCell ref="W3:AA3"/>
    <mergeCell ref="AB3:AF3"/>
    <mergeCell ref="AG3:AK3"/>
    <mergeCell ref="AL3:AP3"/>
    <mergeCell ref="AB4:AF4"/>
    <mergeCell ref="AG4:AK4"/>
    <mergeCell ref="AL4:AP4"/>
    <mergeCell ref="AQ3:AU3"/>
    <mergeCell ref="AV3:AZ3"/>
    <mergeCell ref="BA3:BE3"/>
    <mergeCell ref="BF3:BJ3"/>
    <mergeCell ref="A1:BJ1"/>
    <mergeCell ref="A3:D3"/>
    <mergeCell ref="E3:H3"/>
    <mergeCell ref="I3:M3"/>
    <mergeCell ref="N3:Q3"/>
    <mergeCell ref="R3:V3"/>
    <mergeCell ref="E6:H6"/>
    <mergeCell ref="I6:M6"/>
    <mergeCell ref="N6:Q6"/>
    <mergeCell ref="R6:V6"/>
    <mergeCell ref="W6:AA6"/>
    <mergeCell ref="A6:D6"/>
    <mergeCell ref="A7:D8"/>
    <mergeCell ref="E7:H7"/>
    <mergeCell ref="I7:M7"/>
    <mergeCell ref="N7:Q7"/>
    <mergeCell ref="R7:V7"/>
    <mergeCell ref="W7:AA7"/>
    <mergeCell ref="AB7:AF7"/>
    <mergeCell ref="AG7:AK7"/>
    <mergeCell ref="AL7:AP7"/>
    <mergeCell ref="AQ7:AU7"/>
    <mergeCell ref="AV7:AZ7"/>
    <mergeCell ref="BA7:BE7"/>
    <mergeCell ref="BF7:BJ7"/>
    <mergeCell ref="E8:H8"/>
    <mergeCell ref="I8:M8"/>
    <mergeCell ref="N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A9:D10"/>
    <mergeCell ref="E9:H9"/>
    <mergeCell ref="I9:M9"/>
    <mergeCell ref="N9:Q9"/>
    <mergeCell ref="R9:V9"/>
    <mergeCell ref="W9:AA9"/>
    <mergeCell ref="AB9:AF9"/>
    <mergeCell ref="AG9:AK9"/>
    <mergeCell ref="AL9:AP9"/>
    <mergeCell ref="E10:H10"/>
    <mergeCell ref="I10:M10"/>
    <mergeCell ref="N10:Q10"/>
    <mergeCell ref="R10:V10"/>
    <mergeCell ref="W10:AA10"/>
    <mergeCell ref="AB10:AF10"/>
    <mergeCell ref="AV10:AZ10"/>
    <mergeCell ref="BA10:BE10"/>
    <mergeCell ref="BF10:BJ10"/>
    <mergeCell ref="AQ9:AU9"/>
    <mergeCell ref="AV9:AZ9"/>
    <mergeCell ref="BA9:BE9"/>
    <mergeCell ref="BF9:BJ9"/>
    <mergeCell ref="N11:Q11"/>
    <mergeCell ref="R11:V11"/>
    <mergeCell ref="W11:AA11"/>
    <mergeCell ref="AG10:AK10"/>
    <mergeCell ref="AL10:AP10"/>
    <mergeCell ref="AQ10:AU10"/>
    <mergeCell ref="AB11:AF11"/>
    <mergeCell ref="AG11:AK11"/>
    <mergeCell ref="AL11:AP11"/>
    <mergeCell ref="AQ11:AU11"/>
    <mergeCell ref="AV11:AZ11"/>
    <mergeCell ref="BA11:BE11"/>
    <mergeCell ref="BF11:BJ11"/>
    <mergeCell ref="E12:H12"/>
    <mergeCell ref="I12:M12"/>
    <mergeCell ref="N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A17:J17"/>
    <mergeCell ref="K17:BJ17"/>
    <mergeCell ref="AG14:AK14"/>
    <mergeCell ref="AL14:AP14"/>
    <mergeCell ref="AB13:AF13"/>
    <mergeCell ref="K21:BJ21"/>
    <mergeCell ref="A22:J22"/>
    <mergeCell ref="K22:BJ22"/>
    <mergeCell ref="A18:J18"/>
    <mergeCell ref="K18:BJ18"/>
    <mergeCell ref="A11:D12"/>
    <mergeCell ref="E11:H11"/>
    <mergeCell ref="I11:M11"/>
    <mergeCell ref="A19:J19"/>
    <mergeCell ref="K19:BJ19"/>
    <mergeCell ref="A28:J28"/>
    <mergeCell ref="K28:BJ28"/>
    <mergeCell ref="A23:J23"/>
    <mergeCell ref="K23:BJ23"/>
    <mergeCell ref="A24:J24"/>
    <mergeCell ref="K24:BJ24"/>
    <mergeCell ref="A25:J25"/>
    <mergeCell ref="K25:BJ25"/>
    <mergeCell ref="A26:J26"/>
    <mergeCell ref="K26:BJ26"/>
    <mergeCell ref="A27:J27"/>
    <mergeCell ref="K27:BJ27"/>
    <mergeCell ref="A20:J20"/>
    <mergeCell ref="K20:BJ20"/>
    <mergeCell ref="A21:J21"/>
    <mergeCell ref="A13:D14"/>
    <mergeCell ref="E13:H13"/>
    <mergeCell ref="I13:M13"/>
    <mergeCell ref="N13:Q13"/>
    <mergeCell ref="R13:V13"/>
    <mergeCell ref="W13:AA13"/>
    <mergeCell ref="AL13:AP13"/>
    <mergeCell ref="AQ13:AU13"/>
    <mergeCell ref="AV14:AZ14"/>
    <mergeCell ref="AV13:AZ13"/>
    <mergeCell ref="BA14:BE14"/>
    <mergeCell ref="BA13:BE13"/>
    <mergeCell ref="BF14:BJ14"/>
    <mergeCell ref="BF13:BJ13"/>
    <mergeCell ref="E14:H14"/>
    <mergeCell ref="I14:M14"/>
    <mergeCell ref="N14:Q14"/>
    <mergeCell ref="R14:V14"/>
    <mergeCell ref="W14:AA14"/>
    <mergeCell ref="AB14:AF14"/>
    <mergeCell ref="AQ14:AU14"/>
    <mergeCell ref="AG13:AK13"/>
    <mergeCell ref="A4:D5"/>
    <mergeCell ref="E4:H4"/>
    <mergeCell ref="I4:M4"/>
    <mergeCell ref="N4:Q4"/>
    <mergeCell ref="R4:V4"/>
    <mergeCell ref="W4:AA4"/>
    <mergeCell ref="AQ4:AU4"/>
    <mergeCell ref="AV4:AZ4"/>
    <mergeCell ref="BA4:BE4"/>
    <mergeCell ref="BF4:BJ4"/>
    <mergeCell ref="E5:H5"/>
    <mergeCell ref="I5:M5"/>
    <mergeCell ref="N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</mergeCells>
  <printOptions horizontalCentered="1"/>
  <pageMargins left="0.2362204724409449" right="0.5905511811023623" top="0.7480314960629921" bottom="0.7480314960629921" header="0.31496062992125984" footer="0.31496062992125984"/>
  <pageSetup firstPageNumber="12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39"/>
  <sheetViews>
    <sheetView showGridLines="0" view="pageBreakPreview" zoomScaleSheetLayoutView="100" workbookViewId="0" topLeftCell="A1">
      <selection activeCell="BW12" sqref="BW12"/>
    </sheetView>
  </sheetViews>
  <sheetFormatPr defaultColWidth="1.625" defaultRowHeight="19.5" customHeight="1"/>
  <cols>
    <col min="1" max="4" width="1.4921875" style="1" customWidth="1"/>
    <col min="5" max="8" width="1.75390625" style="1" customWidth="1"/>
    <col min="9" max="13" width="1.4921875" style="1" customWidth="1"/>
    <col min="14" max="17" width="1.875" style="1" customWidth="1"/>
    <col min="18" max="62" width="1.4921875" style="1" customWidth="1"/>
    <col min="63" max="16384" width="1.625" style="1" customWidth="1"/>
  </cols>
  <sheetData>
    <row r="1" spans="1:54" ht="21" customHeight="1">
      <c r="A1" s="119" t="s">
        <v>158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62" ht="21" customHeight="1">
      <c r="A2" s="178" t="s">
        <v>269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</row>
    <row r="3" ht="21" customHeight="1">
      <c r="A3" s="1" t="s">
        <v>159</v>
      </c>
    </row>
    <row r="4" spans="1:62" ht="15" customHeight="1">
      <c r="A4" s="1" t="s">
        <v>160</v>
      </c>
      <c r="BJ4" s="2" t="s">
        <v>161</v>
      </c>
    </row>
    <row r="5" spans="1:62" ht="21" customHeight="1">
      <c r="A5" s="141"/>
      <c r="B5" s="619"/>
      <c r="C5" s="619"/>
      <c r="D5" s="619"/>
      <c r="E5" s="619"/>
      <c r="F5" s="620"/>
      <c r="G5" s="620"/>
      <c r="H5" s="620"/>
      <c r="I5" s="620"/>
      <c r="J5" s="620"/>
      <c r="K5" s="620"/>
      <c r="L5" s="620"/>
      <c r="M5" s="620"/>
      <c r="N5" s="615" t="s">
        <v>162</v>
      </c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 t="s">
        <v>163</v>
      </c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 t="s">
        <v>144</v>
      </c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 t="s">
        <v>164</v>
      </c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6"/>
    </row>
    <row r="6" spans="1:62" ht="21" customHeight="1">
      <c r="A6" s="617" t="s">
        <v>48</v>
      </c>
      <c r="B6" s="618"/>
      <c r="C6" s="618"/>
      <c r="D6" s="618"/>
      <c r="E6" s="612"/>
      <c r="F6" s="573" t="s">
        <v>165</v>
      </c>
      <c r="G6" s="574"/>
      <c r="H6" s="574"/>
      <c r="I6" s="574"/>
      <c r="J6" s="574"/>
      <c r="K6" s="574"/>
      <c r="L6" s="574"/>
      <c r="M6" s="575"/>
      <c r="N6" s="553">
        <v>4988301412</v>
      </c>
      <c r="O6" s="576"/>
      <c r="P6" s="576"/>
      <c r="Q6" s="576"/>
      <c r="R6" s="576"/>
      <c r="S6" s="576"/>
      <c r="T6" s="576"/>
      <c r="U6" s="576"/>
      <c r="V6" s="576"/>
      <c r="W6" s="576"/>
      <c r="X6" s="577"/>
      <c r="Y6" s="553">
        <v>25262738424</v>
      </c>
      <c r="Z6" s="576"/>
      <c r="AA6" s="576"/>
      <c r="AB6" s="576"/>
      <c r="AC6" s="576"/>
      <c r="AD6" s="576"/>
      <c r="AE6" s="576"/>
      <c r="AF6" s="576"/>
      <c r="AG6" s="576"/>
      <c r="AH6" s="576"/>
      <c r="AI6" s="577"/>
      <c r="AJ6" s="553">
        <f>SUM(N6:AI6)</f>
        <v>30251039836</v>
      </c>
      <c r="AK6" s="576"/>
      <c r="AL6" s="576"/>
      <c r="AM6" s="576"/>
      <c r="AN6" s="576"/>
      <c r="AO6" s="576"/>
      <c r="AP6" s="576"/>
      <c r="AQ6" s="576"/>
      <c r="AR6" s="576"/>
      <c r="AS6" s="576"/>
      <c r="AT6" s="577"/>
      <c r="AU6" s="553"/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576"/>
      <c r="BJ6" s="576"/>
    </row>
    <row r="7" spans="1:62" ht="21" customHeight="1">
      <c r="A7" s="612"/>
      <c r="B7" s="611"/>
      <c r="C7" s="611"/>
      <c r="D7" s="611"/>
      <c r="E7" s="611"/>
      <c r="F7" s="550" t="s">
        <v>166</v>
      </c>
      <c r="G7" s="578"/>
      <c r="H7" s="550"/>
      <c r="I7" s="550"/>
      <c r="J7" s="550"/>
      <c r="K7" s="550"/>
      <c r="L7" s="550"/>
      <c r="M7" s="550"/>
      <c r="N7" s="552">
        <v>4188304816</v>
      </c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>
        <v>25262738424</v>
      </c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>
        <f>SUM(N7:AI7)</f>
        <v>29451043240</v>
      </c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>
        <v>72679183</v>
      </c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3"/>
    </row>
    <row r="8" spans="1:62" ht="21" customHeight="1">
      <c r="A8" s="612"/>
      <c r="B8" s="611"/>
      <c r="C8" s="611"/>
      <c r="D8" s="611"/>
      <c r="E8" s="611"/>
      <c r="F8" s="592" t="s">
        <v>167</v>
      </c>
      <c r="G8" s="221"/>
      <c r="H8" s="592"/>
      <c r="I8" s="592"/>
      <c r="J8" s="592"/>
      <c r="K8" s="592"/>
      <c r="L8" s="592"/>
      <c r="M8" s="592"/>
      <c r="N8" s="557">
        <f>N7/N6*100</f>
        <v>83.96254496419353</v>
      </c>
      <c r="O8" s="558"/>
      <c r="P8" s="558"/>
      <c r="Q8" s="558"/>
      <c r="R8" s="558"/>
      <c r="S8" s="558"/>
      <c r="T8" s="558"/>
      <c r="U8" s="558"/>
      <c r="V8" s="558"/>
      <c r="W8" s="558"/>
      <c r="X8" s="559"/>
      <c r="Y8" s="557">
        <f>Y7/Y6*100</f>
        <v>100</v>
      </c>
      <c r="Z8" s="558"/>
      <c r="AA8" s="558"/>
      <c r="AB8" s="558"/>
      <c r="AC8" s="558"/>
      <c r="AD8" s="558"/>
      <c r="AE8" s="558"/>
      <c r="AF8" s="558"/>
      <c r="AG8" s="558"/>
      <c r="AH8" s="558"/>
      <c r="AI8" s="559"/>
      <c r="AJ8" s="557">
        <f>AJ7/AJ6*100</f>
        <v>97.35547405862071</v>
      </c>
      <c r="AK8" s="558"/>
      <c r="AL8" s="558"/>
      <c r="AM8" s="558"/>
      <c r="AN8" s="558"/>
      <c r="AO8" s="558"/>
      <c r="AP8" s="558"/>
      <c r="AQ8" s="558"/>
      <c r="AR8" s="558"/>
      <c r="AS8" s="558"/>
      <c r="AT8" s="559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1"/>
    </row>
    <row r="9" spans="1:62" ht="21" customHeight="1">
      <c r="A9" s="610" t="s">
        <v>233</v>
      </c>
      <c r="B9" s="611"/>
      <c r="C9" s="611"/>
      <c r="D9" s="611"/>
      <c r="E9" s="611"/>
      <c r="F9" s="550" t="s">
        <v>165</v>
      </c>
      <c r="G9" s="578"/>
      <c r="H9" s="550"/>
      <c r="I9" s="550"/>
      <c r="J9" s="550"/>
      <c r="K9" s="550"/>
      <c r="L9" s="550"/>
      <c r="M9" s="550"/>
      <c r="N9" s="552">
        <v>6777612949</v>
      </c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>
        <v>31219580366</v>
      </c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>
        <f>SUM(N9:AI9)</f>
        <v>37997193315</v>
      </c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3"/>
    </row>
    <row r="10" spans="1:62" ht="21" customHeight="1">
      <c r="A10" s="612"/>
      <c r="B10" s="611"/>
      <c r="C10" s="611"/>
      <c r="D10" s="611"/>
      <c r="E10" s="611"/>
      <c r="F10" s="550" t="s">
        <v>166</v>
      </c>
      <c r="G10" s="550"/>
      <c r="H10" s="550"/>
      <c r="I10" s="550"/>
      <c r="J10" s="550"/>
      <c r="K10" s="550"/>
      <c r="L10" s="550"/>
      <c r="M10" s="550"/>
      <c r="N10" s="552">
        <v>5749893847</v>
      </c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>
        <v>31219580366</v>
      </c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>
        <f>SUM(N10:AI10)</f>
        <v>36969474213</v>
      </c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>
        <v>87258613</v>
      </c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3"/>
    </row>
    <row r="11" spans="1:62" ht="21" customHeight="1">
      <c r="A11" s="612"/>
      <c r="B11" s="611"/>
      <c r="C11" s="611"/>
      <c r="D11" s="611"/>
      <c r="E11" s="611"/>
      <c r="F11" s="592" t="s">
        <v>167</v>
      </c>
      <c r="G11" s="592"/>
      <c r="H11" s="592"/>
      <c r="I11" s="592"/>
      <c r="J11" s="592"/>
      <c r="K11" s="592"/>
      <c r="L11" s="592"/>
      <c r="M11" s="592"/>
      <c r="N11" s="557">
        <f>N10/N9*100</f>
        <v>84.83656252233119</v>
      </c>
      <c r="O11" s="558"/>
      <c r="P11" s="558"/>
      <c r="Q11" s="558"/>
      <c r="R11" s="558"/>
      <c r="S11" s="558"/>
      <c r="T11" s="558"/>
      <c r="U11" s="558"/>
      <c r="V11" s="558"/>
      <c r="W11" s="558"/>
      <c r="X11" s="559"/>
      <c r="Y11" s="557">
        <f>Y10/Y9*100</f>
        <v>100</v>
      </c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  <c r="AJ11" s="557">
        <f>AJ10/AJ9*100</f>
        <v>97.29527627611829</v>
      </c>
      <c r="AK11" s="558"/>
      <c r="AL11" s="558"/>
      <c r="AM11" s="558"/>
      <c r="AN11" s="558"/>
      <c r="AO11" s="558"/>
      <c r="AP11" s="558"/>
      <c r="AQ11" s="558"/>
      <c r="AR11" s="558"/>
      <c r="AS11" s="558"/>
      <c r="AT11" s="559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1"/>
    </row>
    <row r="12" spans="1:62" ht="21" customHeight="1">
      <c r="A12" s="610" t="s">
        <v>243</v>
      </c>
      <c r="B12" s="611"/>
      <c r="C12" s="611"/>
      <c r="D12" s="611"/>
      <c r="E12" s="611"/>
      <c r="F12" s="568" t="s">
        <v>165</v>
      </c>
      <c r="G12" s="568"/>
      <c r="H12" s="568"/>
      <c r="I12" s="568"/>
      <c r="J12" s="568"/>
      <c r="K12" s="568"/>
      <c r="L12" s="568"/>
      <c r="M12" s="568"/>
      <c r="N12" s="605">
        <v>7054255213</v>
      </c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>
        <v>32238846009</v>
      </c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>
        <f>SUM(N12:AI12)</f>
        <v>39293101222</v>
      </c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6"/>
    </row>
    <row r="13" spans="1:62" ht="21" customHeight="1">
      <c r="A13" s="612"/>
      <c r="B13" s="611"/>
      <c r="C13" s="611"/>
      <c r="D13" s="611"/>
      <c r="E13" s="611"/>
      <c r="F13" s="550" t="s">
        <v>166</v>
      </c>
      <c r="G13" s="550"/>
      <c r="H13" s="550"/>
      <c r="I13" s="550"/>
      <c r="J13" s="550"/>
      <c r="K13" s="550"/>
      <c r="L13" s="550"/>
      <c r="M13" s="550"/>
      <c r="N13" s="552">
        <v>5962262366</v>
      </c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>
        <v>32238846009</v>
      </c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>
        <f>SUM(N13:AI13)</f>
        <v>38201108375</v>
      </c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>
        <v>97283027</v>
      </c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3"/>
    </row>
    <row r="14" spans="1:62" ht="21" customHeight="1">
      <c r="A14" s="613"/>
      <c r="B14" s="614"/>
      <c r="C14" s="614"/>
      <c r="D14" s="614"/>
      <c r="E14" s="614"/>
      <c r="F14" s="550" t="s">
        <v>167</v>
      </c>
      <c r="G14" s="550"/>
      <c r="H14" s="550"/>
      <c r="I14" s="550"/>
      <c r="J14" s="550"/>
      <c r="K14" s="550"/>
      <c r="L14" s="550"/>
      <c r="M14" s="550"/>
      <c r="N14" s="557">
        <f>N13/N12*100</f>
        <v>84.52008307003678</v>
      </c>
      <c r="O14" s="558"/>
      <c r="P14" s="558"/>
      <c r="Q14" s="558"/>
      <c r="R14" s="558"/>
      <c r="S14" s="558"/>
      <c r="T14" s="558"/>
      <c r="U14" s="558"/>
      <c r="V14" s="558"/>
      <c r="W14" s="558"/>
      <c r="X14" s="559"/>
      <c r="Y14" s="607">
        <f>Y13/Y12*100</f>
        <v>100</v>
      </c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>
        <f>AJ13/AJ12*100</f>
        <v>97.22090440041775</v>
      </c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8"/>
      <c r="AV14" s="608"/>
      <c r="AW14" s="608"/>
      <c r="AX14" s="608"/>
      <c r="AY14" s="608"/>
      <c r="AZ14" s="608"/>
      <c r="BA14" s="608"/>
      <c r="BB14" s="608"/>
      <c r="BC14" s="608"/>
      <c r="BD14" s="608"/>
      <c r="BE14" s="608"/>
      <c r="BF14" s="608"/>
      <c r="BG14" s="608"/>
      <c r="BH14" s="608"/>
      <c r="BI14" s="608"/>
      <c r="BJ14" s="609"/>
    </row>
    <row r="15" spans="1:62" ht="21" customHeight="1">
      <c r="A15" s="610" t="s">
        <v>310</v>
      </c>
      <c r="B15" s="611"/>
      <c r="C15" s="611"/>
      <c r="D15" s="611"/>
      <c r="E15" s="611"/>
      <c r="F15" s="568" t="s">
        <v>165</v>
      </c>
      <c r="G15" s="568"/>
      <c r="H15" s="568"/>
      <c r="I15" s="568"/>
      <c r="J15" s="568"/>
      <c r="K15" s="568"/>
      <c r="L15" s="568"/>
      <c r="M15" s="568"/>
      <c r="N15" s="605">
        <v>7166948299</v>
      </c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>
        <v>33375720964</v>
      </c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>
        <f>SUM(N15:AI15)</f>
        <v>40542669263</v>
      </c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  <c r="AU15" s="605"/>
      <c r="AV15" s="605"/>
      <c r="AW15" s="605"/>
      <c r="AX15" s="605"/>
      <c r="AY15" s="605"/>
      <c r="AZ15" s="605"/>
      <c r="BA15" s="605"/>
      <c r="BB15" s="605"/>
      <c r="BC15" s="605"/>
      <c r="BD15" s="605"/>
      <c r="BE15" s="605"/>
      <c r="BF15" s="605"/>
      <c r="BG15" s="605"/>
      <c r="BH15" s="605"/>
      <c r="BI15" s="605"/>
      <c r="BJ15" s="606"/>
    </row>
    <row r="16" spans="1:62" ht="21" customHeight="1">
      <c r="A16" s="612"/>
      <c r="B16" s="611"/>
      <c r="C16" s="611"/>
      <c r="D16" s="611"/>
      <c r="E16" s="611"/>
      <c r="F16" s="550" t="s">
        <v>166</v>
      </c>
      <c r="G16" s="550"/>
      <c r="H16" s="550"/>
      <c r="I16" s="550"/>
      <c r="J16" s="550"/>
      <c r="K16" s="550"/>
      <c r="L16" s="550"/>
      <c r="M16" s="550"/>
      <c r="N16" s="552">
        <v>6088694479</v>
      </c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>
        <v>33375720964</v>
      </c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>
        <f>SUM(N16:AI16)</f>
        <v>39464415443</v>
      </c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>
        <v>98217912</v>
      </c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3"/>
    </row>
    <row r="17" spans="1:62" ht="21" customHeight="1">
      <c r="A17" s="613"/>
      <c r="B17" s="614"/>
      <c r="C17" s="614"/>
      <c r="D17" s="614"/>
      <c r="E17" s="614"/>
      <c r="F17" s="550" t="s">
        <v>167</v>
      </c>
      <c r="G17" s="550"/>
      <c r="H17" s="550"/>
      <c r="I17" s="550"/>
      <c r="J17" s="550"/>
      <c r="K17" s="550"/>
      <c r="L17" s="550"/>
      <c r="M17" s="550"/>
      <c r="N17" s="607">
        <f>N16/N15*100</f>
        <v>84.95518908444689</v>
      </c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>
        <f>Y16/Y15*100</f>
        <v>100</v>
      </c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>
        <f>AJ16/AJ15*100</f>
        <v>97.34044689311062</v>
      </c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8"/>
      <c r="AV17" s="608"/>
      <c r="AW17" s="608"/>
      <c r="AX17" s="608"/>
      <c r="AY17" s="608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9"/>
    </row>
    <row r="18" spans="1:62" ht="21" customHeight="1">
      <c r="A18" s="602" t="s">
        <v>328</v>
      </c>
      <c r="B18" s="603"/>
      <c r="C18" s="603"/>
      <c r="D18" s="603"/>
      <c r="E18" s="603"/>
      <c r="F18" s="568" t="s">
        <v>165</v>
      </c>
      <c r="G18" s="568"/>
      <c r="H18" s="568"/>
      <c r="I18" s="568"/>
      <c r="J18" s="568"/>
      <c r="K18" s="568"/>
      <c r="L18" s="568"/>
      <c r="M18" s="568"/>
      <c r="N18" s="605">
        <v>7932822308</v>
      </c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>
        <v>38597576500</v>
      </c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>
        <v>46530398808</v>
      </c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6"/>
    </row>
    <row r="19" spans="1:62" ht="21" customHeight="1">
      <c r="A19" s="421"/>
      <c r="B19" s="604"/>
      <c r="C19" s="604"/>
      <c r="D19" s="604"/>
      <c r="E19" s="604"/>
      <c r="F19" s="550" t="s">
        <v>166</v>
      </c>
      <c r="G19" s="550"/>
      <c r="H19" s="550"/>
      <c r="I19" s="550"/>
      <c r="J19" s="550"/>
      <c r="K19" s="550"/>
      <c r="L19" s="550"/>
      <c r="M19" s="550"/>
      <c r="N19" s="552">
        <v>6796234328</v>
      </c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>
        <v>38597576500</v>
      </c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>
        <v>45393810828</v>
      </c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2">
        <v>112217503</v>
      </c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3"/>
    </row>
    <row r="20" spans="1:62" ht="21" customHeight="1">
      <c r="A20" s="421"/>
      <c r="B20" s="604"/>
      <c r="C20" s="604"/>
      <c r="D20" s="604"/>
      <c r="E20" s="604"/>
      <c r="F20" s="563" t="s">
        <v>167</v>
      </c>
      <c r="G20" s="563"/>
      <c r="H20" s="563"/>
      <c r="I20" s="563"/>
      <c r="J20" s="563"/>
      <c r="K20" s="563"/>
      <c r="L20" s="563"/>
      <c r="M20" s="563"/>
      <c r="N20" s="595">
        <f>N19/N18*100</f>
        <v>85.67233784054652</v>
      </c>
      <c r="O20" s="596"/>
      <c r="P20" s="596"/>
      <c r="Q20" s="596"/>
      <c r="R20" s="596"/>
      <c r="S20" s="596"/>
      <c r="T20" s="596"/>
      <c r="U20" s="596"/>
      <c r="V20" s="596"/>
      <c r="W20" s="596"/>
      <c r="X20" s="597"/>
      <c r="Y20" s="595">
        <f>Y19/Y18*100</f>
        <v>100</v>
      </c>
      <c r="Z20" s="596"/>
      <c r="AA20" s="596"/>
      <c r="AB20" s="596"/>
      <c r="AC20" s="596"/>
      <c r="AD20" s="596"/>
      <c r="AE20" s="596"/>
      <c r="AF20" s="596"/>
      <c r="AG20" s="596"/>
      <c r="AH20" s="596"/>
      <c r="AI20" s="597"/>
      <c r="AJ20" s="595">
        <f>AJ19/AJ18*100</f>
        <v>97.55732164538297</v>
      </c>
      <c r="AK20" s="596"/>
      <c r="AL20" s="596"/>
      <c r="AM20" s="596"/>
      <c r="AN20" s="596"/>
      <c r="AO20" s="596"/>
      <c r="AP20" s="596"/>
      <c r="AQ20" s="596"/>
      <c r="AR20" s="596"/>
      <c r="AS20" s="596"/>
      <c r="AT20" s="597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9"/>
    </row>
    <row r="21" spans="1:62" ht="15" customHeight="1">
      <c r="A21" s="600" t="s">
        <v>168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</row>
    <row r="22" spans="1:62" ht="21" customHeight="1">
      <c r="A22" s="601" t="s">
        <v>169</v>
      </c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</row>
    <row r="23" spans="1:62" ht="21" customHeight="1">
      <c r="A23" s="180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70"/>
      <c r="Q23" s="570"/>
      <c r="R23" s="570"/>
      <c r="S23" s="570"/>
      <c r="T23" s="570"/>
      <c r="U23" s="570"/>
      <c r="V23" s="570"/>
      <c r="W23" s="570"/>
      <c r="X23" s="571" t="s">
        <v>162</v>
      </c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 t="s">
        <v>164</v>
      </c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2"/>
    </row>
    <row r="24" spans="1:62" ht="21" customHeight="1">
      <c r="A24" s="562" t="s">
        <v>298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8" t="s">
        <v>170</v>
      </c>
      <c r="Q24" s="568"/>
      <c r="R24" s="568"/>
      <c r="S24" s="568"/>
      <c r="T24" s="568"/>
      <c r="U24" s="568"/>
      <c r="V24" s="568"/>
      <c r="W24" s="568"/>
      <c r="X24" s="549">
        <v>1877845944</v>
      </c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49"/>
      <c r="BF24" s="549"/>
      <c r="BG24" s="549"/>
      <c r="BH24" s="549"/>
      <c r="BI24" s="549"/>
      <c r="BJ24" s="203"/>
    </row>
    <row r="25" spans="1:62" ht="21" customHeight="1">
      <c r="A25" s="564"/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50" t="s">
        <v>166</v>
      </c>
      <c r="Q25" s="550"/>
      <c r="R25" s="550"/>
      <c r="S25" s="550"/>
      <c r="T25" s="550"/>
      <c r="U25" s="550"/>
      <c r="V25" s="550"/>
      <c r="W25" s="550"/>
      <c r="X25" s="551">
        <v>259936000</v>
      </c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>
        <v>659208</v>
      </c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157"/>
    </row>
    <row r="26" spans="1:62" ht="21" customHeight="1">
      <c r="A26" s="566"/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92" t="s">
        <v>167</v>
      </c>
      <c r="Q26" s="592"/>
      <c r="R26" s="592"/>
      <c r="S26" s="592"/>
      <c r="T26" s="592"/>
      <c r="U26" s="592"/>
      <c r="V26" s="592"/>
      <c r="W26" s="592"/>
      <c r="X26" s="554">
        <f>X25/X24*100</f>
        <v>13.842243067411072</v>
      </c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5"/>
      <c r="BI26" s="555"/>
      <c r="BJ26" s="556"/>
    </row>
    <row r="27" spans="1:62" ht="21" customHeight="1">
      <c r="A27" s="585" t="s">
        <v>299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50" t="s">
        <v>170</v>
      </c>
      <c r="Q27" s="550"/>
      <c r="R27" s="550"/>
      <c r="S27" s="550"/>
      <c r="T27" s="550"/>
      <c r="U27" s="550"/>
      <c r="V27" s="550"/>
      <c r="W27" s="550"/>
      <c r="X27" s="551">
        <v>1731409995</v>
      </c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157"/>
    </row>
    <row r="28" spans="1:62" ht="21" customHeight="1">
      <c r="A28" s="588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50" t="s">
        <v>166</v>
      </c>
      <c r="Q28" s="550"/>
      <c r="R28" s="550"/>
      <c r="S28" s="550"/>
      <c r="T28" s="550"/>
      <c r="U28" s="550"/>
      <c r="V28" s="550"/>
      <c r="W28" s="550"/>
      <c r="X28" s="551">
        <v>249679103</v>
      </c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>
        <v>391318</v>
      </c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157"/>
    </row>
    <row r="29" spans="1:62" ht="21" customHeight="1">
      <c r="A29" s="588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92" t="s">
        <v>167</v>
      </c>
      <c r="Q29" s="592"/>
      <c r="R29" s="592"/>
      <c r="S29" s="592"/>
      <c r="T29" s="592"/>
      <c r="U29" s="592"/>
      <c r="V29" s="592"/>
      <c r="W29" s="592"/>
      <c r="X29" s="554">
        <f>X28/X27*100</f>
        <v>14.42056495694424</v>
      </c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93"/>
      <c r="AP29" s="593"/>
      <c r="AQ29" s="593"/>
      <c r="AR29" s="593"/>
      <c r="AS29" s="593"/>
      <c r="AT29" s="593"/>
      <c r="AU29" s="593"/>
      <c r="AV29" s="593"/>
      <c r="AW29" s="593"/>
      <c r="AX29" s="593"/>
      <c r="AY29" s="593"/>
      <c r="AZ29" s="593"/>
      <c r="BA29" s="593"/>
      <c r="BB29" s="593"/>
      <c r="BC29" s="593"/>
      <c r="BD29" s="593"/>
      <c r="BE29" s="593"/>
      <c r="BF29" s="593"/>
      <c r="BG29" s="593"/>
      <c r="BH29" s="593"/>
      <c r="BI29" s="593"/>
      <c r="BJ29" s="594"/>
    </row>
    <row r="30" spans="1:62" ht="21" customHeight="1">
      <c r="A30" s="585" t="s">
        <v>300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68" t="s">
        <v>170</v>
      </c>
      <c r="Q30" s="568"/>
      <c r="R30" s="568"/>
      <c r="S30" s="568"/>
      <c r="T30" s="568"/>
      <c r="U30" s="568"/>
      <c r="V30" s="568"/>
      <c r="W30" s="568"/>
      <c r="X30" s="549">
        <v>1854174360</v>
      </c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203"/>
    </row>
    <row r="31" spans="1:62" ht="21" customHeight="1">
      <c r="A31" s="588"/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50" t="s">
        <v>166</v>
      </c>
      <c r="Q31" s="550"/>
      <c r="R31" s="550"/>
      <c r="S31" s="550"/>
      <c r="T31" s="550"/>
      <c r="U31" s="550"/>
      <c r="V31" s="550"/>
      <c r="W31" s="550"/>
      <c r="X31" s="551">
        <v>265167976</v>
      </c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>
        <v>547752</v>
      </c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157"/>
    </row>
    <row r="32" spans="1:62" ht="21" customHeight="1">
      <c r="A32" s="575"/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50" t="s">
        <v>167</v>
      </c>
      <c r="Q32" s="550"/>
      <c r="R32" s="550"/>
      <c r="S32" s="550"/>
      <c r="T32" s="550"/>
      <c r="U32" s="550"/>
      <c r="V32" s="550"/>
      <c r="W32" s="550"/>
      <c r="X32" s="589">
        <f>X31/X30*100</f>
        <v>14.301134872774316</v>
      </c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  <c r="BI32" s="590"/>
      <c r="BJ32" s="591"/>
    </row>
    <row r="33" spans="1:62" ht="21" customHeight="1">
      <c r="A33" s="585" t="s">
        <v>319</v>
      </c>
      <c r="B33" s="586"/>
      <c r="C33" s="586"/>
      <c r="D33" s="586"/>
      <c r="E33" s="586"/>
      <c r="F33" s="586"/>
      <c r="G33" s="586"/>
      <c r="H33" s="587"/>
      <c r="I33" s="587"/>
      <c r="J33" s="587"/>
      <c r="K33" s="587"/>
      <c r="L33" s="587"/>
      <c r="M33" s="587"/>
      <c r="N33" s="587"/>
      <c r="O33" s="587"/>
      <c r="P33" s="568" t="s">
        <v>170</v>
      </c>
      <c r="Q33" s="568"/>
      <c r="R33" s="568"/>
      <c r="S33" s="568"/>
      <c r="T33" s="568"/>
      <c r="U33" s="568"/>
      <c r="V33" s="568"/>
      <c r="W33" s="568"/>
      <c r="X33" s="549">
        <v>2080491327</v>
      </c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AY33" s="549"/>
      <c r="AZ33" s="549"/>
      <c r="BA33" s="549"/>
      <c r="BB33" s="549"/>
      <c r="BC33" s="549"/>
      <c r="BD33" s="549"/>
      <c r="BE33" s="549"/>
      <c r="BF33" s="549"/>
      <c r="BG33" s="549"/>
      <c r="BH33" s="549"/>
      <c r="BI33" s="549"/>
      <c r="BJ33" s="203"/>
    </row>
    <row r="34" spans="1:62" ht="21" customHeight="1">
      <c r="A34" s="588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50" t="s">
        <v>166</v>
      </c>
      <c r="Q34" s="550"/>
      <c r="R34" s="550"/>
      <c r="S34" s="550"/>
      <c r="T34" s="550"/>
      <c r="U34" s="550"/>
      <c r="V34" s="550"/>
      <c r="W34" s="550"/>
      <c r="X34" s="551">
        <v>312659200</v>
      </c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>
        <v>820757</v>
      </c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157"/>
    </row>
    <row r="35" spans="1:62" ht="21" customHeight="1">
      <c r="A35" s="575"/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50" t="s">
        <v>167</v>
      </c>
      <c r="Q35" s="550"/>
      <c r="R35" s="550"/>
      <c r="S35" s="550"/>
      <c r="T35" s="550"/>
      <c r="U35" s="550"/>
      <c r="V35" s="550"/>
      <c r="W35" s="550"/>
      <c r="X35" s="589">
        <f>X34/X33*100</f>
        <v>15.02814243647169</v>
      </c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90"/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90"/>
      <c r="BF35" s="590"/>
      <c r="BG35" s="590"/>
      <c r="BH35" s="590"/>
      <c r="BI35" s="590"/>
      <c r="BJ35" s="591"/>
    </row>
    <row r="36" spans="1:62" ht="21" customHeight="1">
      <c r="A36" s="579" t="s">
        <v>341</v>
      </c>
      <c r="B36" s="568"/>
      <c r="C36" s="568"/>
      <c r="D36" s="568"/>
      <c r="E36" s="568"/>
      <c r="F36" s="568"/>
      <c r="G36" s="568"/>
      <c r="H36" s="568"/>
      <c r="I36" s="568"/>
      <c r="J36" s="568"/>
      <c r="K36" s="568"/>
      <c r="L36" s="568"/>
      <c r="M36" s="568"/>
      <c r="N36" s="568"/>
      <c r="O36" s="568"/>
      <c r="P36" s="568" t="s">
        <v>170</v>
      </c>
      <c r="Q36" s="568"/>
      <c r="R36" s="568"/>
      <c r="S36" s="568"/>
      <c r="T36" s="568"/>
      <c r="U36" s="568"/>
      <c r="V36" s="568"/>
      <c r="W36" s="568"/>
      <c r="X36" s="549">
        <v>2145132186</v>
      </c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F36" s="549"/>
      <c r="BG36" s="549"/>
      <c r="BH36" s="549"/>
      <c r="BI36" s="549"/>
      <c r="BJ36" s="203"/>
    </row>
    <row r="37" spans="1:62" ht="21" customHeight="1">
      <c r="A37" s="580"/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 t="s">
        <v>166</v>
      </c>
      <c r="Q37" s="550"/>
      <c r="R37" s="550"/>
      <c r="S37" s="550"/>
      <c r="T37" s="550"/>
      <c r="U37" s="550"/>
      <c r="V37" s="550"/>
      <c r="W37" s="550"/>
      <c r="X37" s="551">
        <v>351265281</v>
      </c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>
        <v>908543</v>
      </c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157"/>
    </row>
    <row r="38" spans="1:62" ht="21" customHeight="1">
      <c r="A38" s="581"/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 t="s">
        <v>167</v>
      </c>
      <c r="Q38" s="563"/>
      <c r="R38" s="563"/>
      <c r="S38" s="563"/>
      <c r="T38" s="563"/>
      <c r="U38" s="563"/>
      <c r="V38" s="563"/>
      <c r="W38" s="563"/>
      <c r="X38" s="582">
        <f>X37/X36*100</f>
        <v>16.374994664314826</v>
      </c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583"/>
      <c r="BC38" s="583"/>
      <c r="BD38" s="583"/>
      <c r="BE38" s="583"/>
      <c r="BF38" s="583"/>
      <c r="BG38" s="583"/>
      <c r="BH38" s="583"/>
      <c r="BI38" s="583"/>
      <c r="BJ38" s="584"/>
    </row>
    <row r="39" ht="15" customHeight="1">
      <c r="A39" s="12" t="s">
        <v>294</v>
      </c>
    </row>
  </sheetData>
  <sheetProtection/>
  <mergeCells count="143">
    <mergeCell ref="A6:E8"/>
    <mergeCell ref="F8:M8"/>
    <mergeCell ref="N8:X8"/>
    <mergeCell ref="Y8:AI8"/>
    <mergeCell ref="A2:BJ2"/>
    <mergeCell ref="A5:E5"/>
    <mergeCell ref="F5:M5"/>
    <mergeCell ref="N5:X5"/>
    <mergeCell ref="Y5:AI5"/>
    <mergeCell ref="AJ5:AT5"/>
    <mergeCell ref="AU5:BJ5"/>
    <mergeCell ref="A9:E11"/>
    <mergeCell ref="F9:M9"/>
    <mergeCell ref="N9:X9"/>
    <mergeCell ref="Y9:AI9"/>
    <mergeCell ref="AJ9:AT9"/>
    <mergeCell ref="AU9:BJ9"/>
    <mergeCell ref="F10:M10"/>
    <mergeCell ref="N10:X10"/>
    <mergeCell ref="Y10:AI10"/>
    <mergeCell ref="AJ13:AT13"/>
    <mergeCell ref="AJ10:AT10"/>
    <mergeCell ref="AU10:BJ10"/>
    <mergeCell ref="F11:M11"/>
    <mergeCell ref="N11:X11"/>
    <mergeCell ref="Y11:AI11"/>
    <mergeCell ref="AJ11:AT11"/>
    <mergeCell ref="AU11:BJ11"/>
    <mergeCell ref="AU14:BJ14"/>
    <mergeCell ref="A12:E14"/>
    <mergeCell ref="F12:M12"/>
    <mergeCell ref="N12:X12"/>
    <mergeCell ref="Y12:AI12"/>
    <mergeCell ref="AJ12:AT12"/>
    <mergeCell ref="AU12:BJ12"/>
    <mergeCell ref="F13:M13"/>
    <mergeCell ref="N13:X13"/>
    <mergeCell ref="Y13:AI13"/>
    <mergeCell ref="AU15:BJ15"/>
    <mergeCell ref="F16:M16"/>
    <mergeCell ref="N16:X16"/>
    <mergeCell ref="Y16:AI16"/>
    <mergeCell ref="AJ16:AT16"/>
    <mergeCell ref="AU13:BJ13"/>
    <mergeCell ref="F14:M14"/>
    <mergeCell ref="N14:X14"/>
    <mergeCell ref="Y14:AI14"/>
    <mergeCell ref="AJ14:AT14"/>
    <mergeCell ref="F17:M17"/>
    <mergeCell ref="N17:X17"/>
    <mergeCell ref="Y17:AI17"/>
    <mergeCell ref="AJ17:AT17"/>
    <mergeCell ref="AU17:BJ17"/>
    <mergeCell ref="A15:E17"/>
    <mergeCell ref="F15:M15"/>
    <mergeCell ref="N15:X15"/>
    <mergeCell ref="Y15:AI15"/>
    <mergeCell ref="AJ15:AT15"/>
    <mergeCell ref="F18:M18"/>
    <mergeCell ref="N18:X18"/>
    <mergeCell ref="Y18:AI18"/>
    <mergeCell ref="AJ18:AT18"/>
    <mergeCell ref="AU18:BJ18"/>
    <mergeCell ref="F19:M19"/>
    <mergeCell ref="N19:X19"/>
    <mergeCell ref="Y19:AI19"/>
    <mergeCell ref="AJ19:AT19"/>
    <mergeCell ref="P26:W26"/>
    <mergeCell ref="AU19:BJ19"/>
    <mergeCell ref="F20:M20"/>
    <mergeCell ref="N20:X20"/>
    <mergeCell ref="Y20:AI20"/>
    <mergeCell ref="AJ20:AT20"/>
    <mergeCell ref="AU20:BJ20"/>
    <mergeCell ref="A21:BJ21"/>
    <mergeCell ref="A22:BJ22"/>
    <mergeCell ref="A18:E20"/>
    <mergeCell ref="A27:O29"/>
    <mergeCell ref="P27:W27"/>
    <mergeCell ref="X27:AN27"/>
    <mergeCell ref="AO27:BJ27"/>
    <mergeCell ref="P28:W28"/>
    <mergeCell ref="X28:AN28"/>
    <mergeCell ref="AO28:BJ28"/>
    <mergeCell ref="P29:W29"/>
    <mergeCell ref="X29:AN29"/>
    <mergeCell ref="AO29:BJ29"/>
    <mergeCell ref="A30:O32"/>
    <mergeCell ref="P30:W30"/>
    <mergeCell ref="X30:AN30"/>
    <mergeCell ref="AO30:BJ30"/>
    <mergeCell ref="P31:W31"/>
    <mergeCell ref="X31:AN31"/>
    <mergeCell ref="AO31:BJ31"/>
    <mergeCell ref="P32:W32"/>
    <mergeCell ref="X32:AN32"/>
    <mergeCell ref="AO32:BJ32"/>
    <mergeCell ref="A33:O35"/>
    <mergeCell ref="P33:W33"/>
    <mergeCell ref="X33:AN33"/>
    <mergeCell ref="AO33:BJ33"/>
    <mergeCell ref="P34:W34"/>
    <mergeCell ref="X34:AN34"/>
    <mergeCell ref="AO34:BJ34"/>
    <mergeCell ref="P35:W35"/>
    <mergeCell ref="X35:AN35"/>
    <mergeCell ref="AO35:BJ35"/>
    <mergeCell ref="A36:O38"/>
    <mergeCell ref="P36:W36"/>
    <mergeCell ref="X36:AN36"/>
    <mergeCell ref="AO36:BJ36"/>
    <mergeCell ref="P37:W37"/>
    <mergeCell ref="X37:AN37"/>
    <mergeCell ref="AO37:BJ37"/>
    <mergeCell ref="P38:W38"/>
    <mergeCell ref="X38:AN38"/>
    <mergeCell ref="AO38:BJ38"/>
    <mergeCell ref="F6:M6"/>
    <mergeCell ref="N6:X6"/>
    <mergeCell ref="Y6:AI6"/>
    <mergeCell ref="AJ6:AT6"/>
    <mergeCell ref="AU6:BJ6"/>
    <mergeCell ref="F7:M7"/>
    <mergeCell ref="X26:AN26"/>
    <mergeCell ref="AO26:BJ26"/>
    <mergeCell ref="AJ8:AT8"/>
    <mergeCell ref="AU8:BJ8"/>
    <mergeCell ref="A24:O26"/>
    <mergeCell ref="P24:W24"/>
    <mergeCell ref="A23:O23"/>
    <mergeCell ref="P23:W23"/>
    <mergeCell ref="X23:AN23"/>
    <mergeCell ref="AO23:BJ23"/>
    <mergeCell ref="X24:AN24"/>
    <mergeCell ref="AO24:BJ24"/>
    <mergeCell ref="P25:W25"/>
    <mergeCell ref="X25:AN25"/>
    <mergeCell ref="N7:X7"/>
    <mergeCell ref="Y7:AI7"/>
    <mergeCell ref="AJ7:AT7"/>
    <mergeCell ref="AU7:BJ7"/>
    <mergeCell ref="AO25:BJ25"/>
    <mergeCell ref="AU16:BJ16"/>
  </mergeCells>
  <printOptions horizontalCentered="1"/>
  <pageMargins left="0.2362204724409449" right="0.5905511811023623" top="0.7480314960629921" bottom="0.7480314960629921" header="0.31496062992125984" footer="0.31496062992125984"/>
  <pageSetup firstPageNumber="13" useFirstPageNumber="1" horizontalDpi="300" verticalDpi="300" orientation="portrait" paperSize="9" scale="99" r:id="rId1"/>
  <headerFooter scaleWithDoc="0" alignWithMargins="0">
    <oddFooter>&amp;C&amp;P</oddFooter>
  </headerFooter>
  <ignoredErrors>
    <ignoredError sqref="AJ8 AJ11 AJ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BZ39"/>
  <sheetViews>
    <sheetView showGridLines="0" view="pageBreakPreview" zoomScaleSheetLayoutView="100" workbookViewId="0" topLeftCell="A28">
      <selection activeCell="BI10" sqref="BI10"/>
    </sheetView>
  </sheetViews>
  <sheetFormatPr defaultColWidth="1.625" defaultRowHeight="21.75" customHeight="1"/>
  <cols>
    <col min="1" max="58" width="1.4921875" style="1" customWidth="1"/>
    <col min="59" max="16384" width="1.625" style="1" customWidth="1"/>
  </cols>
  <sheetData>
    <row r="1" spans="1:59" ht="21.75" customHeight="1">
      <c r="A1" s="135" t="s">
        <v>171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213"/>
      <c r="BD1" s="213"/>
      <c r="BE1" s="213"/>
      <c r="BF1" s="213"/>
      <c r="BG1" s="15"/>
    </row>
    <row r="2" spans="1:14" ht="21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66" ht="17.25" customHeight="1">
      <c r="A3" s="178" t="s">
        <v>321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9"/>
      <c r="BH3" s="19"/>
      <c r="BI3" s="19"/>
      <c r="BJ3" s="19"/>
      <c r="BK3" s="19"/>
      <c r="BL3" s="19"/>
      <c r="BM3" s="19"/>
      <c r="BN3" s="19"/>
    </row>
    <row r="4" spans="1:58" ht="15" customHeight="1">
      <c r="A4" s="647" t="s">
        <v>367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</row>
    <row r="5" spans="1:58" ht="21" customHeight="1">
      <c r="A5" s="144" t="s">
        <v>172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30"/>
      <c r="U5" s="648" t="s">
        <v>173</v>
      </c>
      <c r="V5" s="649"/>
      <c r="W5" s="649"/>
      <c r="X5" s="649"/>
      <c r="Y5" s="649"/>
      <c r="Z5" s="649"/>
      <c r="AA5" s="649"/>
      <c r="AB5" s="649"/>
      <c r="AC5" s="5"/>
      <c r="AD5" s="144" t="s">
        <v>172</v>
      </c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6"/>
      <c r="AY5" s="648" t="s">
        <v>173</v>
      </c>
      <c r="AZ5" s="649"/>
      <c r="BA5" s="649"/>
      <c r="BB5" s="649"/>
      <c r="BC5" s="649"/>
      <c r="BD5" s="649"/>
      <c r="BE5" s="649"/>
      <c r="BF5" s="649"/>
    </row>
    <row r="6" spans="1:58" ht="21" customHeight="1">
      <c r="A6" s="630" t="s">
        <v>174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5"/>
      <c r="S6" s="7"/>
      <c r="T6" s="30"/>
      <c r="U6" s="157">
        <f>SUM(U7:AB11)</f>
        <v>63682023</v>
      </c>
      <c r="V6" s="158"/>
      <c r="W6" s="158"/>
      <c r="X6" s="158"/>
      <c r="Y6" s="158"/>
      <c r="Z6" s="158"/>
      <c r="AA6" s="158"/>
      <c r="AB6" s="158"/>
      <c r="AC6" s="5"/>
      <c r="AD6" s="5" t="s">
        <v>346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22"/>
      <c r="AY6" s="157">
        <f>SUM(AY7:BF14)</f>
        <v>14490009</v>
      </c>
      <c r="AZ6" s="158"/>
      <c r="BA6" s="158"/>
      <c r="BB6" s="158"/>
      <c r="BC6" s="158"/>
      <c r="BD6" s="158"/>
      <c r="BE6" s="158"/>
      <c r="BF6" s="158"/>
    </row>
    <row r="7" spans="1:78" ht="21" customHeight="1">
      <c r="A7" s="5"/>
      <c r="B7" s="5"/>
      <c r="C7" s="27" t="s">
        <v>355</v>
      </c>
      <c r="D7" s="5" t="s">
        <v>212</v>
      </c>
      <c r="E7" s="5"/>
      <c r="F7" s="5"/>
      <c r="G7" s="5"/>
      <c r="H7" s="33"/>
      <c r="I7" s="5"/>
      <c r="J7" s="5"/>
      <c r="K7" s="5"/>
      <c r="L7" s="5"/>
      <c r="M7" s="5"/>
      <c r="N7" s="5"/>
      <c r="O7" s="5"/>
      <c r="P7" s="5"/>
      <c r="Q7" s="5"/>
      <c r="R7" s="5"/>
      <c r="S7" s="7"/>
      <c r="T7" s="30"/>
      <c r="U7" s="158">
        <v>51003101</v>
      </c>
      <c r="V7" s="158"/>
      <c r="W7" s="158"/>
      <c r="X7" s="158"/>
      <c r="Y7" s="158"/>
      <c r="Z7" s="158"/>
      <c r="AA7" s="158"/>
      <c r="AB7" s="158"/>
      <c r="AC7" s="5"/>
      <c r="AD7" s="5"/>
      <c r="AE7" s="5"/>
      <c r="AF7" s="31" t="s">
        <v>355</v>
      </c>
      <c r="AG7" s="645" t="s">
        <v>213</v>
      </c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6"/>
      <c r="AY7" s="158">
        <v>779645</v>
      </c>
      <c r="AZ7" s="158"/>
      <c r="BA7" s="158"/>
      <c r="BB7" s="158"/>
      <c r="BC7" s="158"/>
      <c r="BD7" s="158"/>
      <c r="BE7" s="158"/>
      <c r="BF7" s="158"/>
      <c r="BH7" s="5"/>
      <c r="BI7" s="5"/>
      <c r="BJ7" s="638"/>
      <c r="BK7" s="638"/>
      <c r="BL7" s="638"/>
      <c r="BM7" s="638"/>
      <c r="BN7" s="638"/>
      <c r="BO7" s="638"/>
      <c r="BP7" s="638"/>
      <c r="BQ7" s="638"/>
      <c r="BR7" s="638"/>
      <c r="BS7" s="638"/>
      <c r="BT7" s="638"/>
      <c r="BU7" s="638"/>
      <c r="BV7" s="638"/>
      <c r="BW7" s="638"/>
      <c r="BX7" s="638"/>
      <c r="BY7" s="638"/>
      <c r="BZ7" s="638"/>
    </row>
    <row r="8" spans="1:78" ht="21" customHeight="1">
      <c r="A8" s="5"/>
      <c r="B8" s="5"/>
      <c r="C8" s="27" t="s">
        <v>356</v>
      </c>
      <c r="D8" s="5" t="s">
        <v>214</v>
      </c>
      <c r="E8" s="5"/>
      <c r="F8" s="5"/>
      <c r="G8" s="5"/>
      <c r="H8" s="33"/>
      <c r="I8" s="5"/>
      <c r="J8" s="5"/>
      <c r="K8" s="5"/>
      <c r="L8" s="5"/>
      <c r="M8" s="5"/>
      <c r="N8" s="5"/>
      <c r="O8" s="5"/>
      <c r="P8" s="5"/>
      <c r="Q8" s="5"/>
      <c r="R8" s="5"/>
      <c r="S8" s="7"/>
      <c r="T8" s="30"/>
      <c r="U8" s="158">
        <v>1190903</v>
      </c>
      <c r="V8" s="158"/>
      <c r="W8" s="158"/>
      <c r="X8" s="158"/>
      <c r="Y8" s="158"/>
      <c r="Z8" s="158"/>
      <c r="AA8" s="158"/>
      <c r="AB8" s="158"/>
      <c r="AC8" s="5"/>
      <c r="AD8" s="5"/>
      <c r="AE8" s="5"/>
      <c r="AF8" s="27" t="s">
        <v>356</v>
      </c>
      <c r="AG8" s="5" t="s">
        <v>215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13"/>
      <c r="AV8" s="13"/>
      <c r="AW8" s="5"/>
      <c r="AX8" s="22"/>
      <c r="AY8" s="158">
        <v>55657</v>
      </c>
      <c r="AZ8" s="158"/>
      <c r="BA8" s="158"/>
      <c r="BB8" s="158"/>
      <c r="BC8" s="158"/>
      <c r="BD8" s="158"/>
      <c r="BE8" s="158"/>
      <c r="BF8" s="158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1" customHeight="1">
      <c r="A9" s="5"/>
      <c r="B9" s="5"/>
      <c r="C9" s="27" t="s">
        <v>357</v>
      </c>
      <c r="D9" s="5" t="s">
        <v>216</v>
      </c>
      <c r="E9" s="5"/>
      <c r="F9" s="5"/>
      <c r="G9" s="5"/>
      <c r="H9" s="33"/>
      <c r="I9" s="5"/>
      <c r="J9" s="5"/>
      <c r="K9" s="5"/>
      <c r="L9" s="5"/>
      <c r="M9" s="5"/>
      <c r="N9" s="5"/>
      <c r="O9" s="5"/>
      <c r="P9" s="5"/>
      <c r="Q9" s="5"/>
      <c r="R9" s="5"/>
      <c r="S9" s="7"/>
      <c r="T9" s="30"/>
      <c r="U9" s="158">
        <v>6540807</v>
      </c>
      <c r="V9" s="158"/>
      <c r="W9" s="158"/>
      <c r="X9" s="158"/>
      <c r="Y9" s="158"/>
      <c r="Z9" s="158"/>
      <c r="AA9" s="158"/>
      <c r="AB9" s="158"/>
      <c r="AC9" s="5"/>
      <c r="AD9" s="5"/>
      <c r="AE9" s="5"/>
      <c r="AF9" s="27" t="s">
        <v>357</v>
      </c>
      <c r="AG9" s="5" t="s">
        <v>217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5"/>
      <c r="AX9" s="22"/>
      <c r="AY9" s="158">
        <v>1429302</v>
      </c>
      <c r="AZ9" s="158"/>
      <c r="BA9" s="158"/>
      <c r="BB9" s="158"/>
      <c r="BC9" s="158"/>
      <c r="BD9" s="158"/>
      <c r="BE9" s="158"/>
      <c r="BF9" s="158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21" customHeight="1">
      <c r="A10" s="5"/>
      <c r="B10" s="5"/>
      <c r="C10" s="27" t="s">
        <v>358</v>
      </c>
      <c r="D10" s="5" t="s">
        <v>218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7"/>
      <c r="T10" s="30"/>
      <c r="U10" s="158">
        <v>1088204</v>
      </c>
      <c r="V10" s="158"/>
      <c r="W10" s="158"/>
      <c r="X10" s="158"/>
      <c r="Y10" s="158"/>
      <c r="Z10" s="158"/>
      <c r="AA10" s="158"/>
      <c r="AB10" s="158"/>
      <c r="AC10" s="5"/>
      <c r="AD10" s="5"/>
      <c r="AE10" s="5"/>
      <c r="AF10" s="27" t="s">
        <v>358</v>
      </c>
      <c r="AG10" s="5" t="s">
        <v>219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5"/>
      <c r="AX10" s="22"/>
      <c r="AY10" s="158">
        <v>1799913</v>
      </c>
      <c r="AZ10" s="158"/>
      <c r="BA10" s="158"/>
      <c r="BB10" s="158"/>
      <c r="BC10" s="158"/>
      <c r="BD10" s="158"/>
      <c r="BE10" s="158"/>
      <c r="BF10" s="158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21" customHeight="1">
      <c r="A11" s="5"/>
      <c r="B11" s="5"/>
      <c r="C11" s="27" t="s">
        <v>359</v>
      </c>
      <c r="D11" s="5" t="s">
        <v>220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4"/>
      <c r="S11" s="21"/>
      <c r="T11" s="25"/>
      <c r="U11" s="634">
        <v>3859008</v>
      </c>
      <c r="V11" s="634"/>
      <c r="W11" s="634"/>
      <c r="X11" s="634"/>
      <c r="Y11" s="634"/>
      <c r="Z11" s="634"/>
      <c r="AA11" s="634"/>
      <c r="AB11" s="634"/>
      <c r="AC11" s="5"/>
      <c r="AD11" s="5"/>
      <c r="AE11" s="5"/>
      <c r="AF11" s="27" t="s">
        <v>359</v>
      </c>
      <c r="AG11" s="5" t="s">
        <v>221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5"/>
      <c r="AX11" s="22"/>
      <c r="AY11" s="158">
        <v>9566281</v>
      </c>
      <c r="AZ11" s="158"/>
      <c r="BA11" s="158"/>
      <c r="BB11" s="158"/>
      <c r="BC11" s="158"/>
      <c r="BD11" s="158"/>
      <c r="BE11" s="158"/>
      <c r="BF11" s="158"/>
      <c r="BG11" s="7"/>
      <c r="BH11" s="5"/>
      <c r="BI11" s="5"/>
      <c r="BJ11" s="5"/>
      <c r="BK11" s="644"/>
      <c r="BL11" s="644"/>
      <c r="BM11" s="644"/>
      <c r="BN11" s="644"/>
      <c r="BO11" s="644"/>
      <c r="BP11" s="644"/>
      <c r="BQ11" s="644"/>
      <c r="BR11" s="644"/>
      <c r="BS11" s="644"/>
      <c r="BT11" s="644"/>
      <c r="BU11" s="644"/>
      <c r="BV11" s="644"/>
      <c r="BW11" s="644"/>
      <c r="BX11" s="644"/>
      <c r="BY11" s="644"/>
      <c r="BZ11" s="5"/>
    </row>
    <row r="12" spans="1:78" ht="21" customHeight="1">
      <c r="A12" s="630" t="s">
        <v>175</v>
      </c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0"/>
      <c r="R12" s="5"/>
      <c r="S12" s="7"/>
      <c r="T12" s="20"/>
      <c r="U12" s="158">
        <f>SUM(U13:AB14)</f>
        <v>36435653</v>
      </c>
      <c r="V12" s="158"/>
      <c r="W12" s="158"/>
      <c r="X12" s="158"/>
      <c r="Y12" s="158"/>
      <c r="Z12" s="158"/>
      <c r="AA12" s="158"/>
      <c r="AB12" s="158"/>
      <c r="AC12" s="5"/>
      <c r="AD12" s="5"/>
      <c r="AE12" s="5"/>
      <c r="AF12" s="27" t="s">
        <v>360</v>
      </c>
      <c r="AG12" s="640" t="s">
        <v>222</v>
      </c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0"/>
      <c r="AU12" s="640"/>
      <c r="AV12" s="640"/>
      <c r="AW12" s="640"/>
      <c r="AX12" s="641"/>
      <c r="AY12" s="158">
        <v>225593</v>
      </c>
      <c r="AZ12" s="158"/>
      <c r="BA12" s="158"/>
      <c r="BB12" s="158"/>
      <c r="BC12" s="158"/>
      <c r="BD12" s="158"/>
      <c r="BE12" s="158"/>
      <c r="BF12" s="158"/>
      <c r="BH12" s="5"/>
      <c r="BI12" s="5"/>
      <c r="BJ12" s="5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5"/>
    </row>
    <row r="13" spans="1:78" ht="21" customHeight="1">
      <c r="A13" s="5"/>
      <c r="B13" s="5"/>
      <c r="C13" s="27" t="s">
        <v>360</v>
      </c>
      <c r="D13" s="5" t="s">
        <v>223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"/>
      <c r="T13" s="22"/>
      <c r="U13" s="158">
        <v>28514971</v>
      </c>
      <c r="V13" s="158"/>
      <c r="W13" s="158"/>
      <c r="X13" s="158"/>
      <c r="Y13" s="158"/>
      <c r="Z13" s="158"/>
      <c r="AA13" s="158"/>
      <c r="AB13" s="158"/>
      <c r="AC13" s="5"/>
      <c r="AD13" s="5"/>
      <c r="AE13" s="5"/>
      <c r="AF13" s="27" t="s">
        <v>361</v>
      </c>
      <c r="AG13" s="640" t="s">
        <v>224</v>
      </c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1"/>
      <c r="AY13" s="158">
        <v>376691</v>
      </c>
      <c r="AZ13" s="158"/>
      <c r="BA13" s="158"/>
      <c r="BB13" s="158"/>
      <c r="BC13" s="158"/>
      <c r="BD13" s="158"/>
      <c r="BE13" s="158"/>
      <c r="BF13" s="158"/>
      <c r="BH13" s="639"/>
      <c r="BI13" s="639"/>
      <c r="BJ13" s="639"/>
      <c r="BK13" s="639"/>
      <c r="BL13" s="639"/>
      <c r="BM13" s="639"/>
      <c r="BN13" s="639"/>
      <c r="BO13" s="639"/>
      <c r="BP13" s="639"/>
      <c r="BQ13" s="639"/>
      <c r="BR13" s="639"/>
      <c r="BS13" s="639"/>
      <c r="BT13" s="639"/>
      <c r="BU13" s="639"/>
      <c r="BV13" s="639"/>
      <c r="BW13" s="639"/>
      <c r="BX13" s="639"/>
      <c r="BY13" s="5"/>
      <c r="BZ13" s="5"/>
    </row>
    <row r="14" spans="1:78" ht="21" customHeight="1">
      <c r="A14" s="24"/>
      <c r="B14" s="24"/>
      <c r="C14" s="26" t="s">
        <v>361</v>
      </c>
      <c r="D14" s="24" t="s">
        <v>225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1"/>
      <c r="T14" s="25"/>
      <c r="U14" s="634">
        <v>7920682</v>
      </c>
      <c r="V14" s="634"/>
      <c r="W14" s="634"/>
      <c r="X14" s="634"/>
      <c r="Y14" s="634"/>
      <c r="Z14" s="634"/>
      <c r="AA14" s="634"/>
      <c r="AB14" s="634"/>
      <c r="AC14" s="5"/>
      <c r="AD14" s="24"/>
      <c r="AE14" s="24"/>
      <c r="AF14" s="26" t="s">
        <v>362</v>
      </c>
      <c r="AG14" s="642" t="s">
        <v>226</v>
      </c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3"/>
      <c r="AY14" s="634">
        <v>256927</v>
      </c>
      <c r="AZ14" s="634"/>
      <c r="BA14" s="634"/>
      <c r="BB14" s="634"/>
      <c r="BC14" s="634"/>
      <c r="BD14" s="634"/>
      <c r="BE14" s="634"/>
      <c r="BF14" s="634"/>
      <c r="BH14" s="639"/>
      <c r="BI14" s="639"/>
      <c r="BJ14" s="639"/>
      <c r="BK14" s="639"/>
      <c r="BL14" s="639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5"/>
      <c r="BZ14" s="5"/>
    </row>
    <row r="15" spans="1:58" ht="21" customHeight="1">
      <c r="A15" s="637" t="s">
        <v>176</v>
      </c>
      <c r="B15" s="637"/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5"/>
      <c r="S15" s="7"/>
      <c r="T15" s="30"/>
      <c r="U15" s="158">
        <f>SUM(U16:AB17)</f>
        <v>5039037</v>
      </c>
      <c r="V15" s="158"/>
      <c r="W15" s="158"/>
      <c r="X15" s="158"/>
      <c r="Y15" s="158"/>
      <c r="Z15" s="158"/>
      <c r="AA15" s="158"/>
      <c r="AB15" s="158"/>
      <c r="AC15" s="5"/>
      <c r="AD15" s="637" t="s">
        <v>347</v>
      </c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5"/>
      <c r="AV15" s="7"/>
      <c r="AW15" s="5"/>
      <c r="AX15" s="22"/>
      <c r="AY15" s="158">
        <f>SUM(AV16:BF18)</f>
        <v>54857893</v>
      </c>
      <c r="AZ15" s="158"/>
      <c r="BA15" s="158"/>
      <c r="BB15" s="158"/>
      <c r="BC15" s="158"/>
      <c r="BD15" s="158"/>
      <c r="BE15" s="158"/>
      <c r="BF15" s="158"/>
    </row>
    <row r="16" spans="1:58" ht="21" customHeight="1">
      <c r="A16" s="5"/>
      <c r="B16" s="5"/>
      <c r="C16" s="27" t="s">
        <v>362</v>
      </c>
      <c r="D16" s="5" t="s">
        <v>227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/>
      <c r="T16" s="30"/>
      <c r="U16" s="158">
        <v>4162350</v>
      </c>
      <c r="V16" s="158"/>
      <c r="W16" s="158"/>
      <c r="X16" s="158"/>
      <c r="Y16" s="158"/>
      <c r="Z16" s="158"/>
      <c r="AA16" s="158"/>
      <c r="AB16" s="158"/>
      <c r="AC16" s="5"/>
      <c r="AD16" s="5"/>
      <c r="AE16" s="5"/>
      <c r="AF16" s="27" t="s">
        <v>355</v>
      </c>
      <c r="AG16" s="5" t="s">
        <v>228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5"/>
      <c r="AX16" s="22"/>
      <c r="AY16" s="158">
        <v>30779759</v>
      </c>
      <c r="AZ16" s="158"/>
      <c r="BA16" s="158"/>
      <c r="BB16" s="158"/>
      <c r="BC16" s="158"/>
      <c r="BD16" s="158"/>
      <c r="BE16" s="158"/>
      <c r="BF16" s="158"/>
    </row>
    <row r="17" spans="1:58" ht="21" customHeight="1">
      <c r="A17" s="24"/>
      <c r="B17" s="24"/>
      <c r="C17" s="26" t="s">
        <v>363</v>
      </c>
      <c r="D17" s="24" t="s">
        <v>229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1"/>
      <c r="T17" s="25"/>
      <c r="U17" s="634">
        <v>876687</v>
      </c>
      <c r="V17" s="634"/>
      <c r="W17" s="634"/>
      <c r="X17" s="634"/>
      <c r="Y17" s="634"/>
      <c r="Z17" s="634"/>
      <c r="AA17" s="634"/>
      <c r="AB17" s="634"/>
      <c r="AC17" s="5"/>
      <c r="AD17" s="5"/>
      <c r="AE17" s="5"/>
      <c r="AF17" s="27" t="s">
        <v>356</v>
      </c>
      <c r="AG17" s="5" t="s">
        <v>230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5"/>
      <c r="AX17" s="22"/>
      <c r="AY17" s="158">
        <v>21299219</v>
      </c>
      <c r="AZ17" s="158"/>
      <c r="BA17" s="158"/>
      <c r="BB17" s="158"/>
      <c r="BC17" s="158"/>
      <c r="BD17" s="158"/>
      <c r="BE17" s="158"/>
      <c r="BF17" s="158"/>
    </row>
    <row r="18" spans="1:58" ht="21" customHeight="1">
      <c r="A18" s="638" t="s">
        <v>342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30"/>
      <c r="U18" s="158">
        <f>SUM(U19:AB21)</f>
        <v>9745477</v>
      </c>
      <c r="V18" s="158"/>
      <c r="W18" s="158"/>
      <c r="X18" s="158"/>
      <c r="Y18" s="158"/>
      <c r="Z18" s="158"/>
      <c r="AA18" s="158"/>
      <c r="AB18" s="158"/>
      <c r="AC18" s="5"/>
      <c r="AD18" s="5"/>
      <c r="AE18" s="5"/>
      <c r="AF18" s="27" t="s">
        <v>357</v>
      </c>
      <c r="AG18" s="5" t="s">
        <v>231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5"/>
      <c r="AX18" s="22"/>
      <c r="AY18" s="158">
        <v>2778915</v>
      </c>
      <c r="AZ18" s="158"/>
      <c r="BA18" s="158"/>
      <c r="BB18" s="158"/>
      <c r="BC18" s="158"/>
      <c r="BD18" s="158"/>
      <c r="BE18" s="158"/>
      <c r="BF18" s="158"/>
    </row>
    <row r="19" spans="1:58" ht="21" customHeight="1">
      <c r="A19" s="5"/>
      <c r="B19" s="5"/>
      <c r="C19" s="27" t="s">
        <v>364</v>
      </c>
      <c r="D19" s="5" t="s">
        <v>232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/>
      <c r="T19" s="30"/>
      <c r="U19" s="158">
        <v>8317945</v>
      </c>
      <c r="V19" s="158"/>
      <c r="W19" s="158"/>
      <c r="X19" s="158"/>
      <c r="Y19" s="158"/>
      <c r="Z19" s="158"/>
      <c r="AA19" s="158"/>
      <c r="AB19" s="158"/>
      <c r="AC19" s="5"/>
      <c r="AD19" s="635" t="s">
        <v>348</v>
      </c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28"/>
      <c r="AV19" s="29"/>
      <c r="AW19" s="28"/>
      <c r="AX19" s="32"/>
      <c r="AY19" s="636">
        <f>SUM(U24,AY6,AY15)</f>
        <v>208366659</v>
      </c>
      <c r="AZ19" s="636"/>
      <c r="BA19" s="636"/>
      <c r="BB19" s="636"/>
      <c r="BC19" s="636"/>
      <c r="BD19" s="636"/>
      <c r="BE19" s="636"/>
      <c r="BF19" s="636"/>
    </row>
    <row r="20" spans="1:58" ht="21" customHeight="1">
      <c r="A20" s="5"/>
      <c r="B20" s="5"/>
      <c r="C20" s="27" t="s">
        <v>365</v>
      </c>
      <c r="D20" s="5" t="s">
        <v>343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/>
      <c r="T20" s="30"/>
      <c r="U20" s="158">
        <v>461566</v>
      </c>
      <c r="V20" s="158"/>
      <c r="W20" s="158"/>
      <c r="X20" s="158"/>
      <c r="Y20" s="158"/>
      <c r="Z20" s="158"/>
      <c r="AA20" s="158"/>
      <c r="AB20" s="158"/>
      <c r="AC20" s="5"/>
      <c r="AD20" s="635" t="s">
        <v>177</v>
      </c>
      <c r="AE20" s="635"/>
      <c r="AF20" s="635"/>
      <c r="AG20" s="635"/>
      <c r="AH20" s="635"/>
      <c r="AI20" s="635"/>
      <c r="AJ20" s="635"/>
      <c r="AK20" s="635"/>
      <c r="AL20" s="635"/>
      <c r="AM20" s="635"/>
      <c r="AN20" s="635"/>
      <c r="AO20" s="635"/>
      <c r="AP20" s="635"/>
      <c r="AQ20" s="635"/>
      <c r="AR20" s="635"/>
      <c r="AS20" s="635"/>
      <c r="AT20" s="635"/>
      <c r="AU20" s="28"/>
      <c r="AV20" s="29"/>
      <c r="AW20" s="28"/>
      <c r="AX20" s="32"/>
      <c r="AY20" s="636">
        <v>5298191</v>
      </c>
      <c r="AZ20" s="636"/>
      <c r="BA20" s="636"/>
      <c r="BB20" s="636"/>
      <c r="BC20" s="636"/>
      <c r="BD20" s="636"/>
      <c r="BE20" s="636"/>
      <c r="BF20" s="636"/>
    </row>
    <row r="21" spans="1:58" ht="21" customHeight="1">
      <c r="A21" s="24"/>
      <c r="B21" s="24"/>
      <c r="C21" s="26" t="s">
        <v>366</v>
      </c>
      <c r="D21" s="24" t="s">
        <v>344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1"/>
      <c r="T21" s="25"/>
      <c r="U21" s="634">
        <v>965966</v>
      </c>
      <c r="V21" s="634"/>
      <c r="W21" s="634"/>
      <c r="X21" s="634"/>
      <c r="Y21" s="634"/>
      <c r="Z21" s="634"/>
      <c r="AA21" s="634"/>
      <c r="AB21" s="634"/>
      <c r="AC21" s="5"/>
      <c r="AD21" s="635" t="s">
        <v>178</v>
      </c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28"/>
      <c r="AV21" s="29"/>
      <c r="AW21" s="28"/>
      <c r="AX21" s="32"/>
      <c r="AY21" s="636">
        <v>578090</v>
      </c>
      <c r="AZ21" s="636"/>
      <c r="BA21" s="636"/>
      <c r="BB21" s="636"/>
      <c r="BC21" s="636"/>
      <c r="BD21" s="636"/>
      <c r="BE21" s="636"/>
      <c r="BF21" s="636"/>
    </row>
    <row r="22" spans="1:58" ht="21" customHeight="1">
      <c r="A22" s="637" t="s">
        <v>179</v>
      </c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5"/>
      <c r="S22" s="7"/>
      <c r="T22" s="30"/>
      <c r="U22" s="158">
        <v>10649462</v>
      </c>
      <c r="V22" s="158"/>
      <c r="W22" s="158"/>
      <c r="X22" s="158"/>
      <c r="Y22" s="158"/>
      <c r="Z22" s="158"/>
      <c r="AA22" s="158"/>
      <c r="AB22" s="158"/>
      <c r="AC22" s="5"/>
      <c r="AD22" s="635" t="s">
        <v>180</v>
      </c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  <c r="AS22" s="635"/>
      <c r="AT22" s="635"/>
      <c r="AU22" s="28"/>
      <c r="AV22" s="29"/>
      <c r="AW22" s="28"/>
      <c r="AX22" s="32"/>
      <c r="AY22" s="636">
        <v>6576447</v>
      </c>
      <c r="AZ22" s="636"/>
      <c r="BA22" s="636"/>
      <c r="BB22" s="636"/>
      <c r="BC22" s="636"/>
      <c r="BD22" s="636"/>
      <c r="BE22" s="636"/>
      <c r="BF22" s="636"/>
    </row>
    <row r="23" spans="1:58" ht="21" customHeight="1">
      <c r="A23" s="630" t="s">
        <v>181</v>
      </c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111"/>
      <c r="S23" s="113"/>
      <c r="T23" s="114"/>
      <c r="U23" s="204">
        <v>13467105</v>
      </c>
      <c r="V23" s="204"/>
      <c r="W23" s="204"/>
      <c r="X23" s="204"/>
      <c r="Y23" s="204"/>
      <c r="Z23" s="204"/>
      <c r="AA23" s="204"/>
      <c r="AB23" s="204"/>
      <c r="AC23" s="5"/>
      <c r="AD23" s="630" t="s">
        <v>182</v>
      </c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111"/>
      <c r="AV23" s="113"/>
      <c r="AW23" s="111"/>
      <c r="AX23" s="118"/>
      <c r="AY23" s="204">
        <v>203664</v>
      </c>
      <c r="AZ23" s="204"/>
      <c r="BA23" s="204"/>
      <c r="BB23" s="204"/>
      <c r="BC23" s="204"/>
      <c r="BD23" s="204"/>
      <c r="BE23" s="204"/>
      <c r="BF23" s="204"/>
    </row>
    <row r="24" spans="1:62" ht="21" customHeight="1">
      <c r="A24" s="601" t="s">
        <v>345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31"/>
      <c r="U24" s="211">
        <f>SUM(U6,U12,U15,U18,U22:AB23)</f>
        <v>139018757</v>
      </c>
      <c r="V24" s="211"/>
      <c r="W24" s="211"/>
      <c r="X24" s="211"/>
      <c r="Y24" s="211"/>
      <c r="Z24" s="211"/>
      <c r="AA24" s="211"/>
      <c r="AB24" s="211"/>
      <c r="AC24" s="5"/>
      <c r="AD24" s="650" t="s">
        <v>183</v>
      </c>
      <c r="AE24" s="650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9"/>
      <c r="AV24" s="8"/>
      <c r="AW24" s="9"/>
      <c r="AX24" s="23"/>
      <c r="AY24" s="211">
        <f>SUM(AY19:BF23)</f>
        <v>221023051</v>
      </c>
      <c r="AZ24" s="211"/>
      <c r="BA24" s="211"/>
      <c r="BB24" s="211"/>
      <c r="BC24" s="211"/>
      <c r="BD24" s="211"/>
      <c r="BE24" s="211"/>
      <c r="BF24" s="211"/>
      <c r="BG24" s="5"/>
      <c r="BH24" s="5"/>
      <c r="BI24" s="5"/>
      <c r="BJ24" s="111"/>
    </row>
    <row r="25" spans="1:58" ht="15" customHeight="1">
      <c r="A25" s="12" t="s">
        <v>332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"/>
      <c r="U25" s="37"/>
      <c r="V25" s="37"/>
      <c r="W25" s="37"/>
      <c r="X25" s="37"/>
      <c r="Y25" s="37"/>
      <c r="Z25" s="37"/>
      <c r="AA25" s="37"/>
      <c r="AB25" s="37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5"/>
      <c r="AX25" s="7"/>
      <c r="AY25" s="37"/>
      <c r="AZ25" s="37"/>
      <c r="BA25" s="37"/>
      <c r="BB25" s="37"/>
      <c r="BC25" s="37"/>
      <c r="BD25" s="37"/>
      <c r="BE25" s="37"/>
      <c r="BF25" s="37"/>
    </row>
    <row r="26" spans="1:58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14" ht="21.75" customHeight="1">
      <c r="A27" s="15" t="s">
        <v>184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ht="21" customHeight="1"/>
    <row r="29" spans="1:66" ht="17.25" customHeight="1">
      <c r="A29" s="178" t="s">
        <v>270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9"/>
      <c r="BH29" s="19"/>
      <c r="BI29" s="19"/>
      <c r="BJ29" s="19"/>
      <c r="BK29" s="19"/>
      <c r="BL29" s="19"/>
      <c r="BM29" s="19"/>
      <c r="BN29" s="19"/>
    </row>
    <row r="30" ht="15" customHeight="1">
      <c r="BF30" s="2" t="s">
        <v>74</v>
      </c>
    </row>
    <row r="31" spans="1:58" ht="21" customHeight="1">
      <c r="A31" s="141"/>
      <c r="B31" s="619"/>
      <c r="C31" s="619"/>
      <c r="D31" s="619"/>
      <c r="E31" s="619"/>
      <c r="F31" s="619"/>
      <c r="G31" s="619"/>
      <c r="H31" s="619"/>
      <c r="I31" s="619"/>
      <c r="J31" s="633" t="s">
        <v>185</v>
      </c>
      <c r="K31" s="633"/>
      <c r="L31" s="633"/>
      <c r="M31" s="633"/>
      <c r="N31" s="633"/>
      <c r="O31" s="633"/>
      <c r="P31" s="633"/>
      <c r="Q31" s="633"/>
      <c r="R31" s="633" t="s">
        <v>186</v>
      </c>
      <c r="S31" s="633"/>
      <c r="T31" s="633"/>
      <c r="U31" s="633"/>
      <c r="V31" s="633"/>
      <c r="W31" s="633"/>
      <c r="X31" s="633"/>
      <c r="Y31" s="633"/>
      <c r="Z31" s="615" t="s">
        <v>192</v>
      </c>
      <c r="AA31" s="615"/>
      <c r="AB31" s="615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27" t="s">
        <v>75</v>
      </c>
      <c r="AY31" s="627"/>
      <c r="AZ31" s="627"/>
      <c r="BA31" s="627"/>
      <c r="BB31" s="627"/>
      <c r="BC31" s="627"/>
      <c r="BD31" s="627"/>
      <c r="BE31" s="627"/>
      <c r="BF31" s="628"/>
    </row>
    <row r="32" spans="1:58" ht="30" customHeight="1">
      <c r="A32" s="143"/>
      <c r="B32" s="632"/>
      <c r="C32" s="632"/>
      <c r="D32" s="632"/>
      <c r="E32" s="632"/>
      <c r="F32" s="632"/>
      <c r="G32" s="632"/>
      <c r="H32" s="632"/>
      <c r="I32" s="632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29" t="s">
        <v>187</v>
      </c>
      <c r="AA32" s="629"/>
      <c r="AB32" s="629"/>
      <c r="AC32" s="629"/>
      <c r="AD32" s="629"/>
      <c r="AE32" s="629"/>
      <c r="AF32" s="629"/>
      <c r="AG32" s="629"/>
      <c r="AH32" s="629" t="s">
        <v>188</v>
      </c>
      <c r="AI32" s="629"/>
      <c r="AJ32" s="629"/>
      <c r="AK32" s="629"/>
      <c r="AL32" s="629"/>
      <c r="AM32" s="629"/>
      <c r="AN32" s="629"/>
      <c r="AO32" s="629"/>
      <c r="AP32" s="629" t="s">
        <v>189</v>
      </c>
      <c r="AQ32" s="629"/>
      <c r="AR32" s="629"/>
      <c r="AS32" s="629"/>
      <c r="AT32" s="629"/>
      <c r="AU32" s="629"/>
      <c r="AV32" s="629"/>
      <c r="AW32" s="629"/>
      <c r="AX32" s="592"/>
      <c r="AY32" s="592"/>
      <c r="AZ32" s="592"/>
      <c r="BA32" s="592"/>
      <c r="BB32" s="592"/>
      <c r="BC32" s="592"/>
      <c r="BD32" s="592"/>
      <c r="BE32" s="592"/>
      <c r="BF32" s="221"/>
    </row>
    <row r="33" spans="1:58" ht="21" customHeight="1">
      <c r="A33" s="225" t="s">
        <v>48</v>
      </c>
      <c r="B33" s="626"/>
      <c r="C33" s="626"/>
      <c r="D33" s="626"/>
      <c r="E33" s="626"/>
      <c r="F33" s="626"/>
      <c r="G33" s="626"/>
      <c r="H33" s="626"/>
      <c r="I33" s="626"/>
      <c r="J33" s="605">
        <v>84946</v>
      </c>
      <c r="K33" s="605"/>
      <c r="L33" s="605"/>
      <c r="M33" s="605"/>
      <c r="N33" s="605"/>
      <c r="O33" s="605"/>
      <c r="P33" s="605"/>
      <c r="Q33" s="605"/>
      <c r="R33" s="605">
        <v>4262</v>
      </c>
      <c r="S33" s="605"/>
      <c r="T33" s="605"/>
      <c r="U33" s="605"/>
      <c r="V33" s="605"/>
      <c r="W33" s="605"/>
      <c r="X33" s="605"/>
      <c r="Y33" s="605"/>
      <c r="Z33" s="605">
        <v>9202</v>
      </c>
      <c r="AA33" s="605"/>
      <c r="AB33" s="605"/>
      <c r="AC33" s="605"/>
      <c r="AD33" s="605"/>
      <c r="AE33" s="605"/>
      <c r="AF33" s="605"/>
      <c r="AG33" s="605"/>
      <c r="AH33" s="605">
        <v>5793</v>
      </c>
      <c r="AI33" s="605"/>
      <c r="AJ33" s="605"/>
      <c r="AK33" s="605"/>
      <c r="AL33" s="605"/>
      <c r="AM33" s="605"/>
      <c r="AN33" s="605"/>
      <c r="AO33" s="605"/>
      <c r="AP33" s="605">
        <v>1057</v>
      </c>
      <c r="AQ33" s="605"/>
      <c r="AR33" s="605"/>
      <c r="AS33" s="605"/>
      <c r="AT33" s="605"/>
      <c r="AU33" s="605"/>
      <c r="AV33" s="605"/>
      <c r="AW33" s="605"/>
      <c r="AX33" s="112"/>
      <c r="AY33" s="625">
        <f>SUM(J33:AW33)</f>
        <v>105260</v>
      </c>
      <c r="AZ33" s="625"/>
      <c r="BA33" s="625"/>
      <c r="BB33" s="625"/>
      <c r="BC33" s="625"/>
      <c r="BD33" s="625"/>
      <c r="BE33" s="625"/>
      <c r="BF33" s="625"/>
    </row>
    <row r="34" spans="1:58" ht="21" customHeight="1">
      <c r="A34" s="156" t="s">
        <v>233</v>
      </c>
      <c r="B34" s="621"/>
      <c r="C34" s="621"/>
      <c r="D34" s="621"/>
      <c r="E34" s="621"/>
      <c r="F34" s="621"/>
      <c r="G34" s="621"/>
      <c r="H34" s="621"/>
      <c r="I34" s="621"/>
      <c r="J34" s="552">
        <v>90199</v>
      </c>
      <c r="K34" s="552"/>
      <c r="L34" s="552"/>
      <c r="M34" s="552"/>
      <c r="N34" s="552"/>
      <c r="O34" s="552"/>
      <c r="P34" s="552"/>
      <c r="Q34" s="552"/>
      <c r="R34" s="552">
        <v>4620</v>
      </c>
      <c r="S34" s="552"/>
      <c r="T34" s="552"/>
      <c r="U34" s="552"/>
      <c r="V34" s="552"/>
      <c r="W34" s="552"/>
      <c r="X34" s="552"/>
      <c r="Y34" s="552"/>
      <c r="Z34" s="552">
        <v>9476</v>
      </c>
      <c r="AA34" s="552"/>
      <c r="AB34" s="552"/>
      <c r="AC34" s="552"/>
      <c r="AD34" s="552"/>
      <c r="AE34" s="552"/>
      <c r="AF34" s="552"/>
      <c r="AG34" s="552"/>
      <c r="AH34" s="552">
        <v>6032</v>
      </c>
      <c r="AI34" s="552"/>
      <c r="AJ34" s="552"/>
      <c r="AK34" s="552"/>
      <c r="AL34" s="552"/>
      <c r="AM34" s="552"/>
      <c r="AN34" s="552"/>
      <c r="AO34" s="552"/>
      <c r="AP34" s="552">
        <v>914</v>
      </c>
      <c r="AQ34" s="552"/>
      <c r="AR34" s="552"/>
      <c r="AS34" s="552"/>
      <c r="AT34" s="552"/>
      <c r="AU34" s="552"/>
      <c r="AV34" s="552"/>
      <c r="AW34" s="552"/>
      <c r="AX34" s="33"/>
      <c r="AY34" s="576">
        <f>SUM(J34:AW34)</f>
        <v>111241</v>
      </c>
      <c r="AZ34" s="576"/>
      <c r="BA34" s="576"/>
      <c r="BB34" s="576"/>
      <c r="BC34" s="576"/>
      <c r="BD34" s="576"/>
      <c r="BE34" s="576"/>
      <c r="BF34" s="576"/>
    </row>
    <row r="35" spans="1:58" ht="21" customHeight="1">
      <c r="A35" s="156" t="s">
        <v>243</v>
      </c>
      <c r="B35" s="621"/>
      <c r="C35" s="621"/>
      <c r="D35" s="621"/>
      <c r="E35" s="621"/>
      <c r="F35" s="621"/>
      <c r="G35" s="621"/>
      <c r="H35" s="621"/>
      <c r="I35" s="621"/>
      <c r="J35" s="552">
        <v>96432</v>
      </c>
      <c r="K35" s="552"/>
      <c r="L35" s="552"/>
      <c r="M35" s="552"/>
      <c r="N35" s="552"/>
      <c r="O35" s="552"/>
      <c r="P35" s="552"/>
      <c r="Q35" s="552"/>
      <c r="R35" s="552">
        <v>4929</v>
      </c>
      <c r="S35" s="552"/>
      <c r="T35" s="552"/>
      <c r="U35" s="552"/>
      <c r="V35" s="552"/>
      <c r="W35" s="552"/>
      <c r="X35" s="552"/>
      <c r="Y35" s="552"/>
      <c r="Z35" s="552">
        <v>9703</v>
      </c>
      <c r="AA35" s="552"/>
      <c r="AB35" s="552"/>
      <c r="AC35" s="552"/>
      <c r="AD35" s="552"/>
      <c r="AE35" s="552"/>
      <c r="AF35" s="552"/>
      <c r="AG35" s="552"/>
      <c r="AH35" s="552">
        <v>6247</v>
      </c>
      <c r="AI35" s="552"/>
      <c r="AJ35" s="552"/>
      <c r="AK35" s="552"/>
      <c r="AL35" s="552"/>
      <c r="AM35" s="552"/>
      <c r="AN35" s="552"/>
      <c r="AO35" s="552"/>
      <c r="AP35" s="552">
        <v>783</v>
      </c>
      <c r="AQ35" s="552"/>
      <c r="AR35" s="552"/>
      <c r="AS35" s="552"/>
      <c r="AT35" s="552"/>
      <c r="AU35" s="552"/>
      <c r="AV35" s="552"/>
      <c r="AW35" s="552"/>
      <c r="AX35" s="33"/>
      <c r="AY35" s="576">
        <f>SUM(J35:AW35)</f>
        <v>118094</v>
      </c>
      <c r="AZ35" s="576"/>
      <c r="BA35" s="576"/>
      <c r="BB35" s="576"/>
      <c r="BC35" s="576"/>
      <c r="BD35" s="576"/>
      <c r="BE35" s="576"/>
      <c r="BF35" s="576"/>
    </row>
    <row r="36" spans="1:58" ht="21" customHeight="1">
      <c r="A36" s="156" t="s">
        <v>310</v>
      </c>
      <c r="B36" s="621"/>
      <c r="C36" s="621"/>
      <c r="D36" s="621"/>
      <c r="E36" s="621"/>
      <c r="F36" s="621"/>
      <c r="G36" s="621"/>
      <c r="H36" s="621"/>
      <c r="I36" s="621"/>
      <c r="J36" s="552">
        <v>102401</v>
      </c>
      <c r="K36" s="552"/>
      <c r="L36" s="552"/>
      <c r="M36" s="552"/>
      <c r="N36" s="552"/>
      <c r="O36" s="552"/>
      <c r="P36" s="552"/>
      <c r="Q36" s="552"/>
      <c r="R36" s="552">
        <v>5358</v>
      </c>
      <c r="S36" s="552"/>
      <c r="T36" s="552"/>
      <c r="U36" s="552"/>
      <c r="V36" s="552"/>
      <c r="W36" s="552"/>
      <c r="X36" s="552"/>
      <c r="Y36" s="552"/>
      <c r="Z36" s="552">
        <v>9994</v>
      </c>
      <c r="AA36" s="552"/>
      <c r="AB36" s="552"/>
      <c r="AC36" s="552"/>
      <c r="AD36" s="552"/>
      <c r="AE36" s="552"/>
      <c r="AF36" s="552"/>
      <c r="AG36" s="552"/>
      <c r="AH36" s="552">
        <v>6392</v>
      </c>
      <c r="AI36" s="552"/>
      <c r="AJ36" s="552"/>
      <c r="AK36" s="552"/>
      <c r="AL36" s="552"/>
      <c r="AM36" s="552"/>
      <c r="AN36" s="552"/>
      <c r="AO36" s="552"/>
      <c r="AP36" s="552">
        <v>672</v>
      </c>
      <c r="AQ36" s="552"/>
      <c r="AR36" s="552"/>
      <c r="AS36" s="552"/>
      <c r="AT36" s="552"/>
      <c r="AU36" s="552"/>
      <c r="AV36" s="552"/>
      <c r="AW36" s="552"/>
      <c r="AX36" s="33"/>
      <c r="AY36" s="576">
        <f>SUM(J36:AW36)</f>
        <v>124817</v>
      </c>
      <c r="AZ36" s="576"/>
      <c r="BA36" s="576"/>
      <c r="BB36" s="576"/>
      <c r="BC36" s="576"/>
      <c r="BD36" s="576"/>
      <c r="BE36" s="576"/>
      <c r="BF36" s="576"/>
    </row>
    <row r="37" spans="1:58" ht="21" customHeight="1">
      <c r="A37" s="435" t="s">
        <v>328</v>
      </c>
      <c r="B37" s="623"/>
      <c r="C37" s="623"/>
      <c r="D37" s="623"/>
      <c r="E37" s="623"/>
      <c r="F37" s="623"/>
      <c r="G37" s="623"/>
      <c r="H37" s="623"/>
      <c r="I37" s="623"/>
      <c r="J37" s="624">
        <v>107306</v>
      </c>
      <c r="K37" s="624"/>
      <c r="L37" s="624"/>
      <c r="M37" s="624"/>
      <c r="N37" s="624"/>
      <c r="O37" s="624"/>
      <c r="P37" s="624"/>
      <c r="Q37" s="624"/>
      <c r="R37" s="624">
        <v>5806</v>
      </c>
      <c r="S37" s="624"/>
      <c r="T37" s="624"/>
      <c r="U37" s="624"/>
      <c r="V37" s="624"/>
      <c r="W37" s="624"/>
      <c r="X37" s="624"/>
      <c r="Y37" s="624"/>
      <c r="Z37" s="624">
        <v>10167</v>
      </c>
      <c r="AA37" s="624"/>
      <c r="AB37" s="624"/>
      <c r="AC37" s="624"/>
      <c r="AD37" s="624"/>
      <c r="AE37" s="624"/>
      <c r="AF37" s="624"/>
      <c r="AG37" s="624"/>
      <c r="AH37" s="624">
        <v>6347</v>
      </c>
      <c r="AI37" s="624"/>
      <c r="AJ37" s="624"/>
      <c r="AK37" s="624"/>
      <c r="AL37" s="624"/>
      <c r="AM37" s="624"/>
      <c r="AN37" s="624"/>
      <c r="AO37" s="624"/>
      <c r="AP37" s="624">
        <v>626</v>
      </c>
      <c r="AQ37" s="624"/>
      <c r="AR37" s="624"/>
      <c r="AS37" s="624"/>
      <c r="AT37" s="624"/>
      <c r="AU37" s="624"/>
      <c r="AV37" s="624"/>
      <c r="AW37" s="624"/>
      <c r="AX37" s="41"/>
      <c r="AY37" s="622">
        <f>SUM(J37:AW37)</f>
        <v>130252</v>
      </c>
      <c r="AZ37" s="622"/>
      <c r="BA37" s="622"/>
      <c r="BB37" s="622"/>
      <c r="BC37" s="622"/>
      <c r="BD37" s="622"/>
      <c r="BE37" s="622"/>
      <c r="BF37" s="622"/>
    </row>
    <row r="38" spans="1:59" ht="15" customHeight="1">
      <c r="A38" s="12" t="s">
        <v>308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ht="15" customHeight="1">
      <c r="A39" s="12" t="s">
        <v>320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110">
    <mergeCell ref="AY17:BF17"/>
    <mergeCell ref="AY18:BF18"/>
    <mergeCell ref="AD23:AT23"/>
    <mergeCell ref="AY23:BF23"/>
    <mergeCell ref="AD24:AT24"/>
    <mergeCell ref="AY24:BF24"/>
    <mergeCell ref="AD20:AT20"/>
    <mergeCell ref="AY20:BF20"/>
    <mergeCell ref="AD21:AT21"/>
    <mergeCell ref="AY21:BF21"/>
    <mergeCell ref="AY9:BF9"/>
    <mergeCell ref="AY10:BF10"/>
    <mergeCell ref="AY14:BF14"/>
    <mergeCell ref="AD15:AT15"/>
    <mergeCell ref="AY15:BF15"/>
    <mergeCell ref="AY16:BF16"/>
    <mergeCell ref="A1:BF1"/>
    <mergeCell ref="A3:BF3"/>
    <mergeCell ref="A4:BF4"/>
    <mergeCell ref="A5:S5"/>
    <mergeCell ref="U5:AB5"/>
    <mergeCell ref="AD5:AX5"/>
    <mergeCell ref="AY5:BF5"/>
    <mergeCell ref="A6:Q6"/>
    <mergeCell ref="U6:AB6"/>
    <mergeCell ref="U7:AB7"/>
    <mergeCell ref="BJ7:BZ7"/>
    <mergeCell ref="U8:AB8"/>
    <mergeCell ref="U9:AB9"/>
    <mergeCell ref="AY6:BF6"/>
    <mergeCell ref="AG7:AX7"/>
    <mergeCell ref="AY7:BF7"/>
    <mergeCell ref="AY8:BF8"/>
    <mergeCell ref="U10:AB10"/>
    <mergeCell ref="U11:AB11"/>
    <mergeCell ref="AY11:BF11"/>
    <mergeCell ref="BK11:BY11"/>
    <mergeCell ref="A12:Q12"/>
    <mergeCell ref="U12:AB12"/>
    <mergeCell ref="AG12:AX12"/>
    <mergeCell ref="AY12:BF12"/>
    <mergeCell ref="U13:AB13"/>
    <mergeCell ref="BH13:BX14"/>
    <mergeCell ref="U14:AB14"/>
    <mergeCell ref="AG13:AX13"/>
    <mergeCell ref="AY13:BF13"/>
    <mergeCell ref="AG14:AX14"/>
    <mergeCell ref="A15:Q15"/>
    <mergeCell ref="U15:AB15"/>
    <mergeCell ref="U16:AB16"/>
    <mergeCell ref="U17:AB17"/>
    <mergeCell ref="A18:S18"/>
    <mergeCell ref="U18:AB18"/>
    <mergeCell ref="U20:AB20"/>
    <mergeCell ref="U21:AB21"/>
    <mergeCell ref="AD19:AT19"/>
    <mergeCell ref="AY19:BF19"/>
    <mergeCell ref="A22:Q22"/>
    <mergeCell ref="U22:AB22"/>
    <mergeCell ref="AD22:AT22"/>
    <mergeCell ref="AY22:BF22"/>
    <mergeCell ref="A23:Q23"/>
    <mergeCell ref="U23:AB23"/>
    <mergeCell ref="A24:T24"/>
    <mergeCell ref="U19:AB19"/>
    <mergeCell ref="AP33:AW33"/>
    <mergeCell ref="U24:AB24"/>
    <mergeCell ref="A29:BF29"/>
    <mergeCell ref="A31:I32"/>
    <mergeCell ref="J31:Q32"/>
    <mergeCell ref="R31:Y32"/>
    <mergeCell ref="Z31:AW31"/>
    <mergeCell ref="AX31:BF32"/>
    <mergeCell ref="AP34:AW34"/>
    <mergeCell ref="AY34:BF34"/>
    <mergeCell ref="Z32:AG32"/>
    <mergeCell ref="AH32:AO32"/>
    <mergeCell ref="AP32:AW32"/>
    <mergeCell ref="R33:Y33"/>
    <mergeCell ref="Z33:AG33"/>
    <mergeCell ref="AH33:AO33"/>
    <mergeCell ref="R35:Y35"/>
    <mergeCell ref="Z35:AG35"/>
    <mergeCell ref="AH35:AO35"/>
    <mergeCell ref="AP35:AW35"/>
    <mergeCell ref="AY33:BF33"/>
    <mergeCell ref="A34:I34"/>
    <mergeCell ref="J34:Q34"/>
    <mergeCell ref="R34:Y34"/>
    <mergeCell ref="Z34:AG34"/>
    <mergeCell ref="AH34:AO34"/>
    <mergeCell ref="AY35:BF35"/>
    <mergeCell ref="A33:I33"/>
    <mergeCell ref="J33:Q33"/>
    <mergeCell ref="A36:I36"/>
    <mergeCell ref="J36:Q36"/>
    <mergeCell ref="R36:Y36"/>
    <mergeCell ref="Z36:AG36"/>
    <mergeCell ref="AH36:AO36"/>
    <mergeCell ref="AP36:AW36"/>
    <mergeCell ref="AY36:BF36"/>
    <mergeCell ref="A35:I35"/>
    <mergeCell ref="J35:Q35"/>
    <mergeCell ref="AY37:BF37"/>
    <mergeCell ref="A37:I37"/>
    <mergeCell ref="J37:Q37"/>
    <mergeCell ref="R37:Y37"/>
    <mergeCell ref="Z37:AG37"/>
    <mergeCell ref="AH37:AO37"/>
    <mergeCell ref="AP37:AW37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14" useFirstPageNumber="1" horizontalDpi="300" verticalDpi="300" orientation="portrait" paperSize="9" scale="96" r:id="rId1"/>
  <headerFooter scaleWithDoc="0" alignWithMargins="0">
    <oddFooter>&amp;C&amp;P</oddFooter>
    <firstFooter>&amp;C13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K34"/>
  <sheetViews>
    <sheetView showGridLines="0" view="pageBreakPreview" zoomScaleSheetLayoutView="100" workbookViewId="0" topLeftCell="A25">
      <selection activeCell="BI10" sqref="BI10"/>
    </sheetView>
  </sheetViews>
  <sheetFormatPr defaultColWidth="1.625" defaultRowHeight="21.75" customHeight="1"/>
  <cols>
    <col min="1" max="55" width="1.625" style="1" customWidth="1"/>
    <col min="56" max="16384" width="1.625" style="1" customWidth="1"/>
  </cols>
  <sheetData>
    <row r="1" spans="1:54" ht="21.75" customHeight="1">
      <c r="A1" s="119" t="s">
        <v>190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12" ht="21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3" ht="17.25" customHeight="1">
      <c r="A3" s="178" t="s">
        <v>271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9"/>
      <c r="BE3" s="19"/>
      <c r="BF3" s="19"/>
      <c r="BG3" s="19"/>
      <c r="BH3" s="19"/>
      <c r="BI3" s="19"/>
      <c r="BJ3" s="19"/>
      <c r="BK3" s="19"/>
    </row>
    <row r="4" spans="1:55" ht="21" customHeight="1">
      <c r="A4" s="138" t="s">
        <v>191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</row>
    <row r="5" spans="1:55" ht="21" customHeight="1">
      <c r="A5" s="140"/>
      <c r="B5" s="140"/>
      <c r="C5" s="140"/>
      <c r="D5" s="141"/>
      <c r="E5" s="653" t="s">
        <v>185</v>
      </c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5"/>
      <c r="V5" s="653" t="s">
        <v>192</v>
      </c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5"/>
      <c r="AM5" s="653" t="s">
        <v>144</v>
      </c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</row>
    <row r="6" spans="1:55" ht="21" customHeight="1">
      <c r="A6" s="192"/>
      <c r="B6" s="192"/>
      <c r="C6" s="192"/>
      <c r="D6" s="192"/>
      <c r="E6" s="651" t="s">
        <v>193</v>
      </c>
      <c r="F6" s="652"/>
      <c r="G6" s="652"/>
      <c r="H6" s="652"/>
      <c r="I6" s="652" t="s">
        <v>194</v>
      </c>
      <c r="J6" s="652"/>
      <c r="K6" s="652"/>
      <c r="L6" s="704"/>
      <c r="M6" s="651" t="s">
        <v>195</v>
      </c>
      <c r="N6" s="652"/>
      <c r="O6" s="652"/>
      <c r="P6" s="704"/>
      <c r="Q6" s="651" t="s">
        <v>144</v>
      </c>
      <c r="R6" s="652"/>
      <c r="S6" s="652"/>
      <c r="T6" s="652"/>
      <c r="U6" s="704"/>
      <c r="V6" s="651" t="s">
        <v>193</v>
      </c>
      <c r="W6" s="652"/>
      <c r="X6" s="652"/>
      <c r="Y6" s="704"/>
      <c r="Z6" s="651" t="s">
        <v>194</v>
      </c>
      <c r="AA6" s="652"/>
      <c r="AB6" s="652"/>
      <c r="AC6" s="704"/>
      <c r="AD6" s="651" t="s">
        <v>195</v>
      </c>
      <c r="AE6" s="652"/>
      <c r="AF6" s="652"/>
      <c r="AG6" s="704"/>
      <c r="AH6" s="651" t="s">
        <v>144</v>
      </c>
      <c r="AI6" s="652"/>
      <c r="AJ6" s="652"/>
      <c r="AK6" s="652"/>
      <c r="AL6" s="704"/>
      <c r="AM6" s="651" t="s">
        <v>193</v>
      </c>
      <c r="AN6" s="652"/>
      <c r="AO6" s="652"/>
      <c r="AP6" s="704"/>
      <c r="AQ6" s="651" t="s">
        <v>194</v>
      </c>
      <c r="AR6" s="652"/>
      <c r="AS6" s="652"/>
      <c r="AT6" s="704"/>
      <c r="AU6" s="651" t="s">
        <v>195</v>
      </c>
      <c r="AV6" s="652"/>
      <c r="AW6" s="652"/>
      <c r="AX6" s="704"/>
      <c r="AY6" s="651" t="s">
        <v>144</v>
      </c>
      <c r="AZ6" s="652"/>
      <c r="BA6" s="652"/>
      <c r="BB6" s="652"/>
      <c r="BC6" s="652"/>
    </row>
    <row r="7" spans="1:55" ht="21" customHeight="1">
      <c r="A7" s="198" t="s">
        <v>48</v>
      </c>
      <c r="B7" s="199"/>
      <c r="C7" s="199"/>
      <c r="D7" s="202"/>
      <c r="E7" s="705">
        <v>37519</v>
      </c>
      <c r="F7" s="706"/>
      <c r="G7" s="707"/>
      <c r="H7" s="708"/>
      <c r="I7" s="705">
        <v>89112</v>
      </c>
      <c r="J7" s="706"/>
      <c r="K7" s="706"/>
      <c r="L7" s="709"/>
      <c r="M7" s="693">
        <v>21295</v>
      </c>
      <c r="N7" s="694"/>
      <c r="O7" s="694"/>
      <c r="P7" s="695"/>
      <c r="Q7" s="688">
        <f>SUM(E7:P7)</f>
        <v>147926</v>
      </c>
      <c r="R7" s="689"/>
      <c r="S7" s="689"/>
      <c r="T7" s="689"/>
      <c r="U7" s="692"/>
      <c r="V7" s="688">
        <v>46</v>
      </c>
      <c r="W7" s="689"/>
      <c r="X7" s="689"/>
      <c r="Y7" s="692"/>
      <c r="Z7" s="688">
        <v>6596</v>
      </c>
      <c r="AA7" s="689"/>
      <c r="AB7" s="689"/>
      <c r="AC7" s="692"/>
      <c r="AD7" s="688">
        <v>752</v>
      </c>
      <c r="AE7" s="689"/>
      <c r="AF7" s="689"/>
      <c r="AG7" s="692"/>
      <c r="AH7" s="688">
        <f>SUM(V7:AG7)</f>
        <v>7394</v>
      </c>
      <c r="AI7" s="689"/>
      <c r="AJ7" s="689"/>
      <c r="AK7" s="689"/>
      <c r="AL7" s="692"/>
      <c r="AM7" s="693">
        <f>SUM(E7,V7)</f>
        <v>37565</v>
      </c>
      <c r="AN7" s="694"/>
      <c r="AO7" s="694"/>
      <c r="AP7" s="695"/>
      <c r="AQ7" s="693">
        <f>SUM(I7,Z7)</f>
        <v>95708</v>
      </c>
      <c r="AR7" s="694"/>
      <c r="AS7" s="694"/>
      <c r="AT7" s="695"/>
      <c r="AU7" s="693">
        <f>SUM(M7,AD7)</f>
        <v>22047</v>
      </c>
      <c r="AV7" s="694"/>
      <c r="AW7" s="694"/>
      <c r="AX7" s="695"/>
      <c r="AY7" s="688">
        <f>SUM(AM7:AX7)</f>
        <v>155320</v>
      </c>
      <c r="AZ7" s="689"/>
      <c r="BA7" s="689"/>
      <c r="BB7" s="689"/>
      <c r="BC7" s="690"/>
    </row>
    <row r="8" spans="1:55" ht="21" customHeight="1">
      <c r="A8" s="164" t="s">
        <v>233</v>
      </c>
      <c r="B8" s="165"/>
      <c r="C8" s="165"/>
      <c r="D8" s="166"/>
      <c r="E8" s="693">
        <v>38321</v>
      </c>
      <c r="F8" s="694"/>
      <c r="G8" s="702"/>
      <c r="H8" s="703"/>
      <c r="I8" s="693">
        <v>84842</v>
      </c>
      <c r="J8" s="694"/>
      <c r="K8" s="694"/>
      <c r="L8" s="695"/>
      <c r="M8" s="693">
        <v>21304</v>
      </c>
      <c r="N8" s="694"/>
      <c r="O8" s="694"/>
      <c r="P8" s="695"/>
      <c r="Q8" s="688">
        <f>SUM(E8:P8)</f>
        <v>144467</v>
      </c>
      <c r="R8" s="689"/>
      <c r="S8" s="689"/>
      <c r="T8" s="689"/>
      <c r="U8" s="692"/>
      <c r="V8" s="688">
        <v>58</v>
      </c>
      <c r="W8" s="689"/>
      <c r="X8" s="689"/>
      <c r="Y8" s="692"/>
      <c r="Z8" s="688">
        <v>8812</v>
      </c>
      <c r="AA8" s="689"/>
      <c r="AB8" s="689"/>
      <c r="AC8" s="692"/>
      <c r="AD8" s="688">
        <v>659</v>
      </c>
      <c r="AE8" s="689"/>
      <c r="AF8" s="689"/>
      <c r="AG8" s="692"/>
      <c r="AH8" s="688">
        <v>9529</v>
      </c>
      <c r="AI8" s="689"/>
      <c r="AJ8" s="689"/>
      <c r="AK8" s="689"/>
      <c r="AL8" s="692"/>
      <c r="AM8" s="693">
        <f>SUM(E8,V8)</f>
        <v>38379</v>
      </c>
      <c r="AN8" s="694"/>
      <c r="AO8" s="694"/>
      <c r="AP8" s="695"/>
      <c r="AQ8" s="693">
        <f>SUM(I8,Z8)</f>
        <v>93654</v>
      </c>
      <c r="AR8" s="694"/>
      <c r="AS8" s="694"/>
      <c r="AT8" s="695"/>
      <c r="AU8" s="693">
        <f>SUM(M8,AD8)</f>
        <v>21963</v>
      </c>
      <c r="AV8" s="694"/>
      <c r="AW8" s="694"/>
      <c r="AX8" s="695"/>
      <c r="AY8" s="688">
        <f>SUM(AM8:AX8)</f>
        <v>153996</v>
      </c>
      <c r="AZ8" s="689"/>
      <c r="BA8" s="689"/>
      <c r="BB8" s="689"/>
      <c r="BC8" s="690"/>
    </row>
    <row r="9" spans="1:55" ht="21" customHeight="1">
      <c r="A9" s="164" t="s">
        <v>243</v>
      </c>
      <c r="B9" s="165"/>
      <c r="C9" s="165"/>
      <c r="D9" s="166"/>
      <c r="E9" s="693">
        <v>36694</v>
      </c>
      <c r="F9" s="694"/>
      <c r="G9" s="702"/>
      <c r="H9" s="703"/>
      <c r="I9" s="693">
        <v>91998</v>
      </c>
      <c r="J9" s="694"/>
      <c r="K9" s="694"/>
      <c r="L9" s="695"/>
      <c r="M9" s="693">
        <v>22915</v>
      </c>
      <c r="N9" s="694"/>
      <c r="O9" s="694"/>
      <c r="P9" s="695"/>
      <c r="Q9" s="688">
        <f>SUM(E9:P9)</f>
        <v>151607</v>
      </c>
      <c r="R9" s="689"/>
      <c r="S9" s="689"/>
      <c r="T9" s="689"/>
      <c r="U9" s="692"/>
      <c r="V9" s="688">
        <v>26</v>
      </c>
      <c r="W9" s="689"/>
      <c r="X9" s="689"/>
      <c r="Y9" s="692"/>
      <c r="Z9" s="688">
        <v>7684</v>
      </c>
      <c r="AA9" s="689"/>
      <c r="AB9" s="689"/>
      <c r="AC9" s="692"/>
      <c r="AD9" s="688">
        <v>717</v>
      </c>
      <c r="AE9" s="689"/>
      <c r="AF9" s="689"/>
      <c r="AG9" s="692"/>
      <c r="AH9" s="688">
        <f>SUM(V9:AG9)</f>
        <v>8427</v>
      </c>
      <c r="AI9" s="689"/>
      <c r="AJ9" s="689"/>
      <c r="AK9" s="689"/>
      <c r="AL9" s="692"/>
      <c r="AM9" s="699">
        <f>SUM(E9,V9)</f>
        <v>36720</v>
      </c>
      <c r="AN9" s="700"/>
      <c r="AO9" s="700"/>
      <c r="AP9" s="701"/>
      <c r="AQ9" s="693">
        <f>SUM(I9,Z9)</f>
        <v>99682</v>
      </c>
      <c r="AR9" s="694"/>
      <c r="AS9" s="694"/>
      <c r="AT9" s="695"/>
      <c r="AU9" s="693">
        <f>SUM(M9,AD9)</f>
        <v>23632</v>
      </c>
      <c r="AV9" s="694"/>
      <c r="AW9" s="694"/>
      <c r="AX9" s="695"/>
      <c r="AY9" s="688">
        <f>SUM(AM9:AX9)</f>
        <v>160034</v>
      </c>
      <c r="AZ9" s="689"/>
      <c r="BA9" s="689"/>
      <c r="BB9" s="689"/>
      <c r="BC9" s="690"/>
    </row>
    <row r="10" spans="1:55" ht="21" customHeight="1">
      <c r="A10" s="164" t="s">
        <v>310</v>
      </c>
      <c r="B10" s="165"/>
      <c r="C10" s="165"/>
      <c r="D10" s="166"/>
      <c r="E10" s="693">
        <v>36787</v>
      </c>
      <c r="F10" s="694"/>
      <c r="G10" s="694"/>
      <c r="H10" s="695"/>
      <c r="I10" s="693">
        <v>97368</v>
      </c>
      <c r="J10" s="694"/>
      <c r="K10" s="694"/>
      <c r="L10" s="695"/>
      <c r="M10" s="693">
        <v>23888</v>
      </c>
      <c r="N10" s="694"/>
      <c r="O10" s="694"/>
      <c r="P10" s="695"/>
      <c r="Q10" s="688">
        <f>SUM(E10:P10)</f>
        <v>158043</v>
      </c>
      <c r="R10" s="689"/>
      <c r="S10" s="689"/>
      <c r="T10" s="689"/>
      <c r="U10" s="692"/>
      <c r="V10" s="688">
        <v>18</v>
      </c>
      <c r="W10" s="689"/>
      <c r="X10" s="689"/>
      <c r="Y10" s="692"/>
      <c r="Z10" s="688">
        <v>9082</v>
      </c>
      <c r="AA10" s="689"/>
      <c r="AB10" s="689"/>
      <c r="AC10" s="692"/>
      <c r="AD10" s="688">
        <v>738</v>
      </c>
      <c r="AE10" s="689"/>
      <c r="AF10" s="689"/>
      <c r="AG10" s="692"/>
      <c r="AH10" s="688">
        <f>SUM(V10:AG10)</f>
        <v>9838</v>
      </c>
      <c r="AI10" s="689"/>
      <c r="AJ10" s="689"/>
      <c r="AK10" s="689"/>
      <c r="AL10" s="692"/>
      <c r="AM10" s="693">
        <f>SUM(E10,V10)</f>
        <v>36805</v>
      </c>
      <c r="AN10" s="694"/>
      <c r="AO10" s="694"/>
      <c r="AP10" s="695"/>
      <c r="AQ10" s="696">
        <f>SUM(I10,Z10)</f>
        <v>106450</v>
      </c>
      <c r="AR10" s="697"/>
      <c r="AS10" s="697"/>
      <c r="AT10" s="698"/>
      <c r="AU10" s="693">
        <f>SUM(M10,AD10)</f>
        <v>24626</v>
      </c>
      <c r="AV10" s="694"/>
      <c r="AW10" s="694"/>
      <c r="AX10" s="695"/>
      <c r="AY10" s="688">
        <f>SUM(AM10:AX10)</f>
        <v>167881</v>
      </c>
      <c r="AZ10" s="689"/>
      <c r="BA10" s="689"/>
      <c r="BB10" s="689"/>
      <c r="BC10" s="690"/>
    </row>
    <row r="11" spans="1:55" ht="21" customHeight="1">
      <c r="A11" s="167" t="s">
        <v>328</v>
      </c>
      <c r="B11" s="168"/>
      <c r="C11" s="168"/>
      <c r="D11" s="169"/>
      <c r="E11" s="680">
        <v>36343</v>
      </c>
      <c r="F11" s="681"/>
      <c r="G11" s="681"/>
      <c r="H11" s="682"/>
      <c r="I11" s="680">
        <v>99433</v>
      </c>
      <c r="J11" s="681"/>
      <c r="K11" s="681"/>
      <c r="L11" s="682"/>
      <c r="M11" s="680">
        <v>22740</v>
      </c>
      <c r="N11" s="681"/>
      <c r="O11" s="681"/>
      <c r="P11" s="682"/>
      <c r="Q11" s="685">
        <f>SUM(E11:P11)</f>
        <v>158516</v>
      </c>
      <c r="R11" s="686"/>
      <c r="S11" s="686"/>
      <c r="T11" s="686"/>
      <c r="U11" s="691"/>
      <c r="V11" s="685">
        <v>30</v>
      </c>
      <c r="W11" s="686"/>
      <c r="X11" s="686"/>
      <c r="Y11" s="691"/>
      <c r="Z11" s="685">
        <v>8445</v>
      </c>
      <c r="AA11" s="686"/>
      <c r="AB11" s="686"/>
      <c r="AC11" s="691"/>
      <c r="AD11" s="685">
        <v>728</v>
      </c>
      <c r="AE11" s="686"/>
      <c r="AF11" s="686"/>
      <c r="AG11" s="691"/>
      <c r="AH11" s="685">
        <f>SUM(V11:AG11)</f>
        <v>9203</v>
      </c>
      <c r="AI11" s="686"/>
      <c r="AJ11" s="686"/>
      <c r="AK11" s="686"/>
      <c r="AL11" s="691"/>
      <c r="AM11" s="680">
        <f>SUM(E11,V11)</f>
        <v>36373</v>
      </c>
      <c r="AN11" s="681"/>
      <c r="AO11" s="681"/>
      <c r="AP11" s="682"/>
      <c r="AQ11" s="683">
        <f>SUM(I11,Z11)</f>
        <v>107878</v>
      </c>
      <c r="AR11" s="683"/>
      <c r="AS11" s="683"/>
      <c r="AT11" s="684"/>
      <c r="AU11" s="680">
        <f>SUM(M11,AD11)</f>
        <v>23468</v>
      </c>
      <c r="AV11" s="681"/>
      <c r="AW11" s="681"/>
      <c r="AX11" s="682"/>
      <c r="AY11" s="685">
        <f>SUM(AM11:AX11)</f>
        <v>167719</v>
      </c>
      <c r="AZ11" s="686"/>
      <c r="BA11" s="686"/>
      <c r="BB11" s="686"/>
      <c r="BC11" s="687"/>
    </row>
    <row r="12" ht="15" customHeight="1">
      <c r="A12" s="12" t="s">
        <v>295</v>
      </c>
    </row>
    <row r="13" ht="21.75" customHeight="1"/>
    <row r="14" spans="1:60" ht="17.25" customHeight="1">
      <c r="A14" s="178" t="s">
        <v>272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9"/>
      <c r="BE14" s="19"/>
      <c r="BF14" s="19"/>
      <c r="BG14" s="19"/>
      <c r="BH14" s="19"/>
    </row>
    <row r="15" spans="1:55" ht="19.5" customHeight="1">
      <c r="A15" s="138" t="s">
        <v>191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</row>
    <row r="16" spans="1:55" ht="21.75" customHeight="1">
      <c r="A16" s="665"/>
      <c r="B16" s="235"/>
      <c r="C16" s="235"/>
      <c r="D16" s="236"/>
      <c r="E16" s="672" t="s">
        <v>196</v>
      </c>
      <c r="F16" s="673"/>
      <c r="G16" s="673"/>
      <c r="H16" s="674"/>
      <c r="I16" s="649" t="s">
        <v>197</v>
      </c>
      <c r="J16" s="649"/>
      <c r="K16" s="649"/>
      <c r="L16" s="649"/>
      <c r="M16" s="649"/>
      <c r="N16" s="649"/>
      <c r="O16" s="649"/>
      <c r="P16" s="649"/>
      <c r="Q16" s="649"/>
      <c r="R16" s="649"/>
      <c r="S16" s="566"/>
      <c r="T16" s="181" t="s">
        <v>198</v>
      </c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94"/>
      <c r="AX16" s="672" t="s">
        <v>144</v>
      </c>
      <c r="AY16" s="673"/>
      <c r="AZ16" s="673"/>
      <c r="BA16" s="673"/>
      <c r="BB16" s="673"/>
      <c r="BC16" s="678"/>
    </row>
    <row r="17" spans="1:55" ht="21.75" customHeight="1">
      <c r="A17" s="233"/>
      <c r="B17" s="234"/>
      <c r="C17" s="234"/>
      <c r="D17" s="433"/>
      <c r="E17" s="675"/>
      <c r="F17" s="676"/>
      <c r="G17" s="676"/>
      <c r="H17" s="677"/>
      <c r="I17" s="664">
        <v>1</v>
      </c>
      <c r="J17" s="428"/>
      <c r="K17" s="428"/>
      <c r="L17" s="428"/>
      <c r="M17" s="429"/>
      <c r="N17" s="664">
        <v>2</v>
      </c>
      <c r="O17" s="428"/>
      <c r="P17" s="428"/>
      <c r="Q17" s="428"/>
      <c r="R17" s="428"/>
      <c r="S17" s="429"/>
      <c r="T17" s="664">
        <v>1</v>
      </c>
      <c r="U17" s="428"/>
      <c r="V17" s="428"/>
      <c r="W17" s="428"/>
      <c r="X17" s="428"/>
      <c r="Y17" s="429"/>
      <c r="Z17" s="664">
        <v>2</v>
      </c>
      <c r="AA17" s="428"/>
      <c r="AB17" s="428"/>
      <c r="AC17" s="428"/>
      <c r="AD17" s="428"/>
      <c r="AE17" s="429"/>
      <c r="AF17" s="664">
        <v>3</v>
      </c>
      <c r="AG17" s="428"/>
      <c r="AH17" s="428"/>
      <c r="AI17" s="428"/>
      <c r="AJ17" s="428"/>
      <c r="AK17" s="429"/>
      <c r="AL17" s="664">
        <v>4</v>
      </c>
      <c r="AM17" s="428"/>
      <c r="AN17" s="428"/>
      <c r="AO17" s="428"/>
      <c r="AP17" s="428"/>
      <c r="AQ17" s="429"/>
      <c r="AR17" s="664">
        <v>5</v>
      </c>
      <c r="AS17" s="428"/>
      <c r="AT17" s="428"/>
      <c r="AU17" s="428"/>
      <c r="AV17" s="428"/>
      <c r="AW17" s="429"/>
      <c r="AX17" s="675"/>
      <c r="AY17" s="676"/>
      <c r="AZ17" s="676"/>
      <c r="BA17" s="676"/>
      <c r="BB17" s="676"/>
      <c r="BC17" s="679"/>
    </row>
    <row r="18" spans="1:55" ht="21.75" customHeight="1">
      <c r="A18" s="164" t="s">
        <v>48</v>
      </c>
      <c r="B18" s="165"/>
      <c r="C18" s="165"/>
      <c r="D18" s="166"/>
      <c r="E18" s="660">
        <v>1853</v>
      </c>
      <c r="F18" s="661"/>
      <c r="G18" s="661"/>
      <c r="H18" s="663"/>
      <c r="I18" s="660">
        <v>34891</v>
      </c>
      <c r="J18" s="661"/>
      <c r="K18" s="661"/>
      <c r="L18" s="661"/>
      <c r="M18" s="663"/>
      <c r="N18" s="660">
        <v>27585</v>
      </c>
      <c r="O18" s="661"/>
      <c r="P18" s="661"/>
      <c r="Q18" s="661"/>
      <c r="R18" s="661"/>
      <c r="S18" s="663"/>
      <c r="T18" s="660">
        <v>26000</v>
      </c>
      <c r="U18" s="661"/>
      <c r="V18" s="661"/>
      <c r="W18" s="661"/>
      <c r="X18" s="661"/>
      <c r="Y18" s="663"/>
      <c r="Z18" s="660">
        <v>20555</v>
      </c>
      <c r="AA18" s="661"/>
      <c r="AB18" s="661"/>
      <c r="AC18" s="661"/>
      <c r="AD18" s="661"/>
      <c r="AE18" s="663"/>
      <c r="AF18" s="660">
        <v>13484</v>
      </c>
      <c r="AG18" s="661"/>
      <c r="AH18" s="661"/>
      <c r="AI18" s="661"/>
      <c r="AJ18" s="661"/>
      <c r="AK18" s="663"/>
      <c r="AL18" s="660">
        <v>14012</v>
      </c>
      <c r="AM18" s="661"/>
      <c r="AN18" s="661"/>
      <c r="AO18" s="661"/>
      <c r="AP18" s="661"/>
      <c r="AQ18" s="663"/>
      <c r="AR18" s="660">
        <v>12869</v>
      </c>
      <c r="AS18" s="661"/>
      <c r="AT18" s="661"/>
      <c r="AU18" s="661"/>
      <c r="AV18" s="661"/>
      <c r="AW18" s="663"/>
      <c r="AX18" s="660">
        <f>SUM(E18:AW18)</f>
        <v>151249</v>
      </c>
      <c r="AY18" s="661"/>
      <c r="AZ18" s="661"/>
      <c r="BA18" s="661"/>
      <c r="BB18" s="661"/>
      <c r="BC18" s="662"/>
    </row>
    <row r="19" spans="1:55" ht="21.75" customHeight="1">
      <c r="A19" s="164" t="s">
        <v>233</v>
      </c>
      <c r="B19" s="165"/>
      <c r="C19" s="165"/>
      <c r="D19" s="166"/>
      <c r="E19" s="660">
        <v>1985</v>
      </c>
      <c r="F19" s="661"/>
      <c r="G19" s="661"/>
      <c r="H19" s="663"/>
      <c r="I19" s="660">
        <v>33555</v>
      </c>
      <c r="J19" s="661"/>
      <c r="K19" s="661"/>
      <c r="L19" s="661"/>
      <c r="M19" s="663"/>
      <c r="N19" s="660">
        <v>26413</v>
      </c>
      <c r="O19" s="661"/>
      <c r="P19" s="661"/>
      <c r="Q19" s="661"/>
      <c r="R19" s="661"/>
      <c r="S19" s="663"/>
      <c r="T19" s="660">
        <v>24445</v>
      </c>
      <c r="U19" s="661"/>
      <c r="V19" s="661"/>
      <c r="W19" s="661"/>
      <c r="X19" s="661"/>
      <c r="Y19" s="663"/>
      <c r="Z19" s="660">
        <v>19799</v>
      </c>
      <c r="AA19" s="661"/>
      <c r="AB19" s="661"/>
      <c r="AC19" s="661"/>
      <c r="AD19" s="661"/>
      <c r="AE19" s="663"/>
      <c r="AF19" s="660">
        <v>14009</v>
      </c>
      <c r="AG19" s="661"/>
      <c r="AH19" s="661"/>
      <c r="AI19" s="661"/>
      <c r="AJ19" s="661"/>
      <c r="AK19" s="663"/>
      <c r="AL19" s="660">
        <v>15090</v>
      </c>
      <c r="AM19" s="661"/>
      <c r="AN19" s="661"/>
      <c r="AO19" s="661"/>
      <c r="AP19" s="661"/>
      <c r="AQ19" s="663"/>
      <c r="AR19" s="660">
        <v>13964</v>
      </c>
      <c r="AS19" s="661"/>
      <c r="AT19" s="661"/>
      <c r="AU19" s="661"/>
      <c r="AV19" s="661"/>
      <c r="AW19" s="663"/>
      <c r="AX19" s="660">
        <f>SUM(E19:AW19)</f>
        <v>149260</v>
      </c>
      <c r="AY19" s="661"/>
      <c r="AZ19" s="661"/>
      <c r="BA19" s="661"/>
      <c r="BB19" s="661"/>
      <c r="BC19" s="662"/>
    </row>
    <row r="20" spans="1:55" ht="21.75" customHeight="1">
      <c r="A20" s="164" t="s">
        <v>243</v>
      </c>
      <c r="B20" s="165"/>
      <c r="C20" s="165"/>
      <c r="D20" s="166"/>
      <c r="E20" s="660">
        <v>2289</v>
      </c>
      <c r="F20" s="661"/>
      <c r="G20" s="661"/>
      <c r="H20" s="663"/>
      <c r="I20" s="660">
        <v>35866</v>
      </c>
      <c r="J20" s="661"/>
      <c r="K20" s="661"/>
      <c r="L20" s="661"/>
      <c r="M20" s="663"/>
      <c r="N20" s="660">
        <v>27725</v>
      </c>
      <c r="O20" s="661"/>
      <c r="P20" s="661"/>
      <c r="Q20" s="661"/>
      <c r="R20" s="661"/>
      <c r="S20" s="663"/>
      <c r="T20" s="660">
        <v>26146</v>
      </c>
      <c r="U20" s="661"/>
      <c r="V20" s="661"/>
      <c r="W20" s="661"/>
      <c r="X20" s="661"/>
      <c r="Y20" s="663"/>
      <c r="Z20" s="660">
        <v>21136</v>
      </c>
      <c r="AA20" s="661"/>
      <c r="AB20" s="661"/>
      <c r="AC20" s="661"/>
      <c r="AD20" s="661"/>
      <c r="AE20" s="663"/>
      <c r="AF20" s="660">
        <v>14153</v>
      </c>
      <c r="AG20" s="661"/>
      <c r="AH20" s="661"/>
      <c r="AI20" s="661"/>
      <c r="AJ20" s="661"/>
      <c r="AK20" s="663"/>
      <c r="AL20" s="660">
        <v>14406</v>
      </c>
      <c r="AM20" s="661"/>
      <c r="AN20" s="661"/>
      <c r="AO20" s="661"/>
      <c r="AP20" s="661"/>
      <c r="AQ20" s="663"/>
      <c r="AR20" s="660">
        <v>12705</v>
      </c>
      <c r="AS20" s="661"/>
      <c r="AT20" s="661"/>
      <c r="AU20" s="661"/>
      <c r="AV20" s="661"/>
      <c r="AW20" s="663"/>
      <c r="AX20" s="660">
        <f>SUM(E20:AW20)</f>
        <v>154426</v>
      </c>
      <c r="AY20" s="661"/>
      <c r="AZ20" s="661"/>
      <c r="BA20" s="661"/>
      <c r="BB20" s="661"/>
      <c r="BC20" s="662"/>
    </row>
    <row r="21" spans="1:55" ht="21.75" customHeight="1">
      <c r="A21" s="164" t="s">
        <v>310</v>
      </c>
      <c r="B21" s="165"/>
      <c r="C21" s="165"/>
      <c r="D21" s="166"/>
      <c r="E21" s="660">
        <v>3252</v>
      </c>
      <c r="F21" s="661"/>
      <c r="G21" s="661"/>
      <c r="H21" s="663"/>
      <c r="I21" s="660">
        <v>37476</v>
      </c>
      <c r="J21" s="661"/>
      <c r="K21" s="661"/>
      <c r="L21" s="661"/>
      <c r="M21" s="663"/>
      <c r="N21" s="660">
        <v>27736</v>
      </c>
      <c r="O21" s="661"/>
      <c r="P21" s="661"/>
      <c r="Q21" s="661"/>
      <c r="R21" s="661"/>
      <c r="S21" s="663"/>
      <c r="T21" s="660">
        <v>25117</v>
      </c>
      <c r="U21" s="661"/>
      <c r="V21" s="661"/>
      <c r="W21" s="661"/>
      <c r="X21" s="661"/>
      <c r="Y21" s="663"/>
      <c r="Z21" s="660">
        <v>20609</v>
      </c>
      <c r="AA21" s="661"/>
      <c r="AB21" s="661"/>
      <c r="AC21" s="661"/>
      <c r="AD21" s="661"/>
      <c r="AE21" s="663"/>
      <c r="AF21" s="660">
        <v>14226</v>
      </c>
      <c r="AG21" s="661"/>
      <c r="AH21" s="661"/>
      <c r="AI21" s="661"/>
      <c r="AJ21" s="661"/>
      <c r="AK21" s="663"/>
      <c r="AL21" s="660">
        <v>14502</v>
      </c>
      <c r="AM21" s="661"/>
      <c r="AN21" s="661"/>
      <c r="AO21" s="661"/>
      <c r="AP21" s="661"/>
      <c r="AQ21" s="663"/>
      <c r="AR21" s="660">
        <v>12917</v>
      </c>
      <c r="AS21" s="661"/>
      <c r="AT21" s="661"/>
      <c r="AU21" s="661"/>
      <c r="AV21" s="661"/>
      <c r="AW21" s="663"/>
      <c r="AX21" s="660">
        <f>SUM(E21:AW21)</f>
        <v>155835</v>
      </c>
      <c r="AY21" s="661"/>
      <c r="AZ21" s="661"/>
      <c r="BA21" s="661"/>
      <c r="BB21" s="661"/>
      <c r="BC21" s="662"/>
    </row>
    <row r="22" spans="1:55" ht="21.75" customHeight="1">
      <c r="A22" s="167" t="s">
        <v>328</v>
      </c>
      <c r="B22" s="168"/>
      <c r="C22" s="168"/>
      <c r="D22" s="169"/>
      <c r="E22" s="656">
        <v>3626</v>
      </c>
      <c r="F22" s="657"/>
      <c r="G22" s="657"/>
      <c r="H22" s="658"/>
      <c r="I22" s="656">
        <v>39403</v>
      </c>
      <c r="J22" s="657"/>
      <c r="K22" s="657"/>
      <c r="L22" s="657"/>
      <c r="M22" s="658"/>
      <c r="N22" s="656">
        <v>28000</v>
      </c>
      <c r="O22" s="657"/>
      <c r="P22" s="657"/>
      <c r="Q22" s="657"/>
      <c r="R22" s="657"/>
      <c r="S22" s="658"/>
      <c r="T22" s="656">
        <v>25705</v>
      </c>
      <c r="U22" s="657"/>
      <c r="V22" s="657"/>
      <c r="W22" s="657"/>
      <c r="X22" s="657"/>
      <c r="Y22" s="658"/>
      <c r="Z22" s="656">
        <v>21677</v>
      </c>
      <c r="AA22" s="657"/>
      <c r="AB22" s="657"/>
      <c r="AC22" s="657"/>
      <c r="AD22" s="657"/>
      <c r="AE22" s="658"/>
      <c r="AF22" s="656">
        <v>14527</v>
      </c>
      <c r="AG22" s="657"/>
      <c r="AH22" s="657"/>
      <c r="AI22" s="657"/>
      <c r="AJ22" s="657"/>
      <c r="AK22" s="658"/>
      <c r="AL22" s="656">
        <v>15027</v>
      </c>
      <c r="AM22" s="657"/>
      <c r="AN22" s="657"/>
      <c r="AO22" s="657"/>
      <c r="AP22" s="657"/>
      <c r="AQ22" s="658"/>
      <c r="AR22" s="656">
        <v>12794</v>
      </c>
      <c r="AS22" s="657"/>
      <c r="AT22" s="657"/>
      <c r="AU22" s="657"/>
      <c r="AV22" s="657"/>
      <c r="AW22" s="658"/>
      <c r="AX22" s="656">
        <f>SUM(E22:AW22)</f>
        <v>160759</v>
      </c>
      <c r="AY22" s="657"/>
      <c r="AZ22" s="657"/>
      <c r="BA22" s="657"/>
      <c r="BB22" s="657"/>
      <c r="BC22" s="659"/>
    </row>
    <row r="23" spans="1:15" ht="15" customHeight="1">
      <c r="A23" s="39" t="s">
        <v>295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62" ht="21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11"/>
    </row>
    <row r="25" spans="1:60" ht="17.25" customHeight="1">
      <c r="A25" s="178" t="s">
        <v>273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9"/>
      <c r="BE25" s="19"/>
      <c r="BF25" s="19"/>
      <c r="BG25" s="19"/>
      <c r="BH25" s="19"/>
    </row>
    <row r="26" spans="1:55" ht="19.5" customHeight="1">
      <c r="A26" s="138" t="s">
        <v>74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</row>
    <row r="27" spans="1:55" ht="21.75" customHeight="1">
      <c r="A27" s="665"/>
      <c r="B27" s="235"/>
      <c r="C27" s="235"/>
      <c r="D27" s="235"/>
      <c r="E27" s="236"/>
      <c r="F27" s="666" t="s">
        <v>197</v>
      </c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8"/>
      <c r="R27" s="181" t="s">
        <v>198</v>
      </c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94"/>
      <c r="AV27" s="669" t="s">
        <v>144</v>
      </c>
      <c r="AW27" s="670"/>
      <c r="AX27" s="670"/>
      <c r="AY27" s="670"/>
      <c r="AZ27" s="670"/>
      <c r="BA27" s="670"/>
      <c r="BB27" s="670"/>
      <c r="BC27" s="671"/>
    </row>
    <row r="28" spans="1:55" ht="21.75" customHeight="1">
      <c r="A28" s="233"/>
      <c r="B28" s="234"/>
      <c r="C28" s="234"/>
      <c r="D28" s="234"/>
      <c r="E28" s="433"/>
      <c r="F28" s="664">
        <v>1</v>
      </c>
      <c r="G28" s="428"/>
      <c r="H28" s="428"/>
      <c r="I28" s="428"/>
      <c r="J28" s="428"/>
      <c r="K28" s="429"/>
      <c r="L28" s="664">
        <v>2</v>
      </c>
      <c r="M28" s="428"/>
      <c r="N28" s="428"/>
      <c r="O28" s="428"/>
      <c r="P28" s="428"/>
      <c r="Q28" s="429"/>
      <c r="R28" s="664">
        <v>1</v>
      </c>
      <c r="S28" s="428"/>
      <c r="T28" s="428"/>
      <c r="U28" s="428"/>
      <c r="V28" s="428"/>
      <c r="W28" s="429"/>
      <c r="X28" s="664">
        <v>2</v>
      </c>
      <c r="Y28" s="428"/>
      <c r="Z28" s="428"/>
      <c r="AA28" s="428"/>
      <c r="AB28" s="428"/>
      <c r="AC28" s="429"/>
      <c r="AD28" s="664">
        <v>3</v>
      </c>
      <c r="AE28" s="428"/>
      <c r="AF28" s="428"/>
      <c r="AG28" s="428"/>
      <c r="AH28" s="428"/>
      <c r="AI28" s="429"/>
      <c r="AJ28" s="664">
        <v>4</v>
      </c>
      <c r="AK28" s="428"/>
      <c r="AL28" s="428"/>
      <c r="AM28" s="428"/>
      <c r="AN28" s="428"/>
      <c r="AO28" s="429"/>
      <c r="AP28" s="664">
        <v>5</v>
      </c>
      <c r="AQ28" s="428"/>
      <c r="AR28" s="428"/>
      <c r="AS28" s="428"/>
      <c r="AT28" s="428"/>
      <c r="AU28" s="429"/>
      <c r="AV28" s="430"/>
      <c r="AW28" s="425"/>
      <c r="AX28" s="425"/>
      <c r="AY28" s="425"/>
      <c r="AZ28" s="425"/>
      <c r="BA28" s="425"/>
      <c r="BB28" s="425"/>
      <c r="BC28" s="431"/>
    </row>
    <row r="29" spans="1:55" ht="21.75" customHeight="1">
      <c r="A29" s="164" t="s">
        <v>48</v>
      </c>
      <c r="B29" s="165"/>
      <c r="C29" s="165"/>
      <c r="D29" s="165"/>
      <c r="E29" s="166"/>
      <c r="F29" s="660">
        <v>25482</v>
      </c>
      <c r="G29" s="661"/>
      <c r="H29" s="661"/>
      <c r="I29" s="661"/>
      <c r="J29" s="661"/>
      <c r="K29" s="663"/>
      <c r="L29" s="660">
        <v>19660</v>
      </c>
      <c r="M29" s="661"/>
      <c r="N29" s="661"/>
      <c r="O29" s="661"/>
      <c r="P29" s="661"/>
      <c r="Q29" s="663"/>
      <c r="R29" s="660">
        <v>19918</v>
      </c>
      <c r="S29" s="661"/>
      <c r="T29" s="661"/>
      <c r="U29" s="661"/>
      <c r="V29" s="661"/>
      <c r="W29" s="663"/>
      <c r="X29" s="660">
        <v>23367</v>
      </c>
      <c r="Y29" s="661"/>
      <c r="Z29" s="661"/>
      <c r="AA29" s="661"/>
      <c r="AB29" s="661"/>
      <c r="AC29" s="663"/>
      <c r="AD29" s="660">
        <v>16155</v>
      </c>
      <c r="AE29" s="661"/>
      <c r="AF29" s="661"/>
      <c r="AG29" s="661"/>
      <c r="AH29" s="661"/>
      <c r="AI29" s="663"/>
      <c r="AJ29" s="660">
        <v>16055</v>
      </c>
      <c r="AK29" s="661"/>
      <c r="AL29" s="661"/>
      <c r="AM29" s="661"/>
      <c r="AN29" s="661"/>
      <c r="AO29" s="663"/>
      <c r="AP29" s="660">
        <v>13801</v>
      </c>
      <c r="AQ29" s="661"/>
      <c r="AR29" s="661"/>
      <c r="AS29" s="661"/>
      <c r="AT29" s="661"/>
      <c r="AU29" s="663"/>
      <c r="AV29" s="660">
        <f>SUM(F29:AU29)</f>
        <v>134438</v>
      </c>
      <c r="AW29" s="661"/>
      <c r="AX29" s="661"/>
      <c r="AY29" s="661"/>
      <c r="AZ29" s="661"/>
      <c r="BA29" s="661"/>
      <c r="BB29" s="661"/>
      <c r="BC29" s="662"/>
    </row>
    <row r="30" spans="1:55" ht="21.75" customHeight="1">
      <c r="A30" s="164" t="s">
        <v>233</v>
      </c>
      <c r="B30" s="165"/>
      <c r="C30" s="165"/>
      <c r="D30" s="165"/>
      <c r="E30" s="166"/>
      <c r="F30" s="660">
        <v>28765</v>
      </c>
      <c r="G30" s="661"/>
      <c r="H30" s="661"/>
      <c r="I30" s="661"/>
      <c r="J30" s="661"/>
      <c r="K30" s="663"/>
      <c r="L30" s="660">
        <v>21469</v>
      </c>
      <c r="M30" s="661"/>
      <c r="N30" s="661"/>
      <c r="O30" s="661"/>
      <c r="P30" s="661"/>
      <c r="Q30" s="663"/>
      <c r="R30" s="660">
        <v>20849</v>
      </c>
      <c r="S30" s="661"/>
      <c r="T30" s="661"/>
      <c r="U30" s="661"/>
      <c r="V30" s="661"/>
      <c r="W30" s="663"/>
      <c r="X30" s="660">
        <v>24611</v>
      </c>
      <c r="Y30" s="661"/>
      <c r="Z30" s="661"/>
      <c r="AA30" s="661"/>
      <c r="AB30" s="661"/>
      <c r="AC30" s="663"/>
      <c r="AD30" s="660">
        <v>16970</v>
      </c>
      <c r="AE30" s="661"/>
      <c r="AF30" s="661"/>
      <c r="AG30" s="661"/>
      <c r="AH30" s="661"/>
      <c r="AI30" s="663"/>
      <c r="AJ30" s="660">
        <v>16922</v>
      </c>
      <c r="AK30" s="661"/>
      <c r="AL30" s="661"/>
      <c r="AM30" s="661"/>
      <c r="AN30" s="661"/>
      <c r="AO30" s="663"/>
      <c r="AP30" s="660">
        <v>14255</v>
      </c>
      <c r="AQ30" s="661"/>
      <c r="AR30" s="661"/>
      <c r="AS30" s="661"/>
      <c r="AT30" s="661"/>
      <c r="AU30" s="663"/>
      <c r="AV30" s="660">
        <f>SUM(F30:AU30)</f>
        <v>143841</v>
      </c>
      <c r="AW30" s="661"/>
      <c r="AX30" s="661"/>
      <c r="AY30" s="661"/>
      <c r="AZ30" s="661"/>
      <c r="BA30" s="661"/>
      <c r="BB30" s="661"/>
      <c r="BC30" s="662"/>
    </row>
    <row r="31" spans="1:55" ht="21.75" customHeight="1">
      <c r="A31" s="164" t="s">
        <v>243</v>
      </c>
      <c r="B31" s="165"/>
      <c r="C31" s="165"/>
      <c r="D31" s="165"/>
      <c r="E31" s="166"/>
      <c r="F31" s="660">
        <v>32056</v>
      </c>
      <c r="G31" s="661"/>
      <c r="H31" s="661"/>
      <c r="I31" s="661"/>
      <c r="J31" s="661"/>
      <c r="K31" s="663"/>
      <c r="L31" s="660">
        <v>23247</v>
      </c>
      <c r="M31" s="661"/>
      <c r="N31" s="661"/>
      <c r="O31" s="661"/>
      <c r="P31" s="661"/>
      <c r="Q31" s="663"/>
      <c r="R31" s="660">
        <v>22456</v>
      </c>
      <c r="S31" s="661"/>
      <c r="T31" s="661"/>
      <c r="U31" s="661"/>
      <c r="V31" s="661"/>
      <c r="W31" s="663"/>
      <c r="X31" s="660">
        <v>25840</v>
      </c>
      <c r="Y31" s="661"/>
      <c r="Z31" s="661"/>
      <c r="AA31" s="661"/>
      <c r="AB31" s="661"/>
      <c r="AC31" s="663"/>
      <c r="AD31" s="660">
        <v>17736</v>
      </c>
      <c r="AE31" s="661"/>
      <c r="AF31" s="661"/>
      <c r="AG31" s="661"/>
      <c r="AH31" s="661"/>
      <c r="AI31" s="663"/>
      <c r="AJ31" s="660">
        <v>17103</v>
      </c>
      <c r="AK31" s="661"/>
      <c r="AL31" s="661"/>
      <c r="AM31" s="661"/>
      <c r="AN31" s="661"/>
      <c r="AO31" s="663"/>
      <c r="AP31" s="660">
        <v>14280</v>
      </c>
      <c r="AQ31" s="661"/>
      <c r="AR31" s="661"/>
      <c r="AS31" s="661"/>
      <c r="AT31" s="661"/>
      <c r="AU31" s="663"/>
      <c r="AV31" s="660">
        <f>SUM(F31:AU31)</f>
        <v>152718</v>
      </c>
      <c r="AW31" s="661"/>
      <c r="AX31" s="661"/>
      <c r="AY31" s="661"/>
      <c r="AZ31" s="661"/>
      <c r="BA31" s="661"/>
      <c r="BB31" s="661"/>
      <c r="BC31" s="662"/>
    </row>
    <row r="32" spans="1:55" ht="21.75" customHeight="1">
      <c r="A32" s="164" t="s">
        <v>310</v>
      </c>
      <c r="B32" s="165"/>
      <c r="C32" s="165"/>
      <c r="D32" s="165"/>
      <c r="E32" s="166"/>
      <c r="F32" s="660">
        <v>35294</v>
      </c>
      <c r="G32" s="661"/>
      <c r="H32" s="661"/>
      <c r="I32" s="661"/>
      <c r="J32" s="661"/>
      <c r="K32" s="663"/>
      <c r="L32" s="660">
        <v>24278</v>
      </c>
      <c r="M32" s="661"/>
      <c r="N32" s="661"/>
      <c r="O32" s="661"/>
      <c r="P32" s="661"/>
      <c r="Q32" s="663"/>
      <c r="R32" s="660">
        <v>23282</v>
      </c>
      <c r="S32" s="661"/>
      <c r="T32" s="661"/>
      <c r="U32" s="661"/>
      <c r="V32" s="661"/>
      <c r="W32" s="663"/>
      <c r="X32" s="660">
        <v>26686</v>
      </c>
      <c r="Y32" s="661"/>
      <c r="Z32" s="661"/>
      <c r="AA32" s="661"/>
      <c r="AB32" s="661"/>
      <c r="AC32" s="663"/>
      <c r="AD32" s="660">
        <v>18162</v>
      </c>
      <c r="AE32" s="661"/>
      <c r="AF32" s="661"/>
      <c r="AG32" s="661"/>
      <c r="AH32" s="661"/>
      <c r="AI32" s="663"/>
      <c r="AJ32" s="660">
        <v>17213</v>
      </c>
      <c r="AK32" s="661"/>
      <c r="AL32" s="661"/>
      <c r="AM32" s="661"/>
      <c r="AN32" s="661"/>
      <c r="AO32" s="663"/>
      <c r="AP32" s="660">
        <v>14163</v>
      </c>
      <c r="AQ32" s="661"/>
      <c r="AR32" s="661"/>
      <c r="AS32" s="661"/>
      <c r="AT32" s="661"/>
      <c r="AU32" s="663"/>
      <c r="AV32" s="660">
        <f>SUM(F32:AU32)</f>
        <v>159078</v>
      </c>
      <c r="AW32" s="661"/>
      <c r="AX32" s="661"/>
      <c r="AY32" s="661"/>
      <c r="AZ32" s="661"/>
      <c r="BA32" s="661"/>
      <c r="BB32" s="661"/>
      <c r="BC32" s="662"/>
    </row>
    <row r="33" spans="1:55" ht="21.75" customHeight="1">
      <c r="A33" s="167" t="s">
        <v>328</v>
      </c>
      <c r="B33" s="168"/>
      <c r="C33" s="168"/>
      <c r="D33" s="168"/>
      <c r="E33" s="169"/>
      <c r="F33" s="656">
        <v>35961</v>
      </c>
      <c r="G33" s="657"/>
      <c r="H33" s="657"/>
      <c r="I33" s="657"/>
      <c r="J33" s="657"/>
      <c r="K33" s="658"/>
      <c r="L33" s="656">
        <v>24081</v>
      </c>
      <c r="M33" s="657"/>
      <c r="N33" s="657"/>
      <c r="O33" s="657"/>
      <c r="P33" s="657"/>
      <c r="Q33" s="658"/>
      <c r="R33" s="656">
        <v>23723</v>
      </c>
      <c r="S33" s="657"/>
      <c r="T33" s="657"/>
      <c r="U33" s="657"/>
      <c r="V33" s="657"/>
      <c r="W33" s="658"/>
      <c r="X33" s="656">
        <v>27588</v>
      </c>
      <c r="Y33" s="657"/>
      <c r="Z33" s="657"/>
      <c r="AA33" s="657"/>
      <c r="AB33" s="657"/>
      <c r="AC33" s="658"/>
      <c r="AD33" s="656">
        <v>18659</v>
      </c>
      <c r="AE33" s="657"/>
      <c r="AF33" s="657"/>
      <c r="AG33" s="657"/>
      <c r="AH33" s="657"/>
      <c r="AI33" s="658"/>
      <c r="AJ33" s="656">
        <v>17883</v>
      </c>
      <c r="AK33" s="657"/>
      <c r="AL33" s="657"/>
      <c r="AM33" s="657"/>
      <c r="AN33" s="657"/>
      <c r="AO33" s="658"/>
      <c r="AP33" s="656">
        <v>14381</v>
      </c>
      <c r="AQ33" s="657"/>
      <c r="AR33" s="657"/>
      <c r="AS33" s="657"/>
      <c r="AT33" s="657"/>
      <c r="AU33" s="658"/>
      <c r="AV33" s="656">
        <f>SUM(F33:AU33)</f>
        <v>162276</v>
      </c>
      <c r="AW33" s="657"/>
      <c r="AX33" s="657"/>
      <c r="AY33" s="657"/>
      <c r="AZ33" s="657"/>
      <c r="BA33" s="657"/>
      <c r="BB33" s="657"/>
      <c r="BC33" s="659"/>
    </row>
    <row r="34" ht="15" customHeight="1">
      <c r="A34" s="12" t="s">
        <v>295</v>
      </c>
    </row>
  </sheetData>
  <sheetProtection/>
  <mergeCells count="205">
    <mergeCell ref="Q6:U6"/>
    <mergeCell ref="M6:P6"/>
    <mergeCell ref="I6:L6"/>
    <mergeCell ref="A3:BC3"/>
    <mergeCell ref="A4:BC4"/>
    <mergeCell ref="V6:Y6"/>
    <mergeCell ref="Z6:AC6"/>
    <mergeCell ref="AD6:AG6"/>
    <mergeCell ref="AH6:AL6"/>
    <mergeCell ref="AM6:AP6"/>
    <mergeCell ref="AQ6:AT6"/>
    <mergeCell ref="AU6:AX6"/>
    <mergeCell ref="AY6:BC6"/>
    <mergeCell ref="A7:D7"/>
    <mergeCell ref="E7:H7"/>
    <mergeCell ref="I7:L7"/>
    <mergeCell ref="M7:P7"/>
    <mergeCell ref="Q7:U7"/>
    <mergeCell ref="V7:Y7"/>
    <mergeCell ref="Z7:AC7"/>
    <mergeCell ref="AD7:AG7"/>
    <mergeCell ref="AH7:AL7"/>
    <mergeCell ref="AM7:AP7"/>
    <mergeCell ref="AQ7:AT7"/>
    <mergeCell ref="AU7:AX7"/>
    <mergeCell ref="AY7:BC7"/>
    <mergeCell ref="A8:D8"/>
    <mergeCell ref="E8:H8"/>
    <mergeCell ref="I8:L8"/>
    <mergeCell ref="M8:P8"/>
    <mergeCell ref="Q8:U8"/>
    <mergeCell ref="V8:Y8"/>
    <mergeCell ref="Z8:AC8"/>
    <mergeCell ref="AD8:AG8"/>
    <mergeCell ref="AH8:AL8"/>
    <mergeCell ref="AM8:AP8"/>
    <mergeCell ref="AQ8:AT8"/>
    <mergeCell ref="AU8:AX8"/>
    <mergeCell ref="AY8:BC8"/>
    <mergeCell ref="A9:D9"/>
    <mergeCell ref="E9:H9"/>
    <mergeCell ref="I9:L9"/>
    <mergeCell ref="M9:P9"/>
    <mergeCell ref="Q9:U9"/>
    <mergeCell ref="V9:Y9"/>
    <mergeCell ref="Z9:AC9"/>
    <mergeCell ref="AD9:AG9"/>
    <mergeCell ref="AH9:AL9"/>
    <mergeCell ref="AM9:AP9"/>
    <mergeCell ref="AQ9:AT9"/>
    <mergeCell ref="AU9:AX9"/>
    <mergeCell ref="AY9:BC9"/>
    <mergeCell ref="A10:D10"/>
    <mergeCell ref="E10:H10"/>
    <mergeCell ref="I10:L10"/>
    <mergeCell ref="M10:P10"/>
    <mergeCell ref="Q10:U10"/>
    <mergeCell ref="V10:Y10"/>
    <mergeCell ref="Z10:AC10"/>
    <mergeCell ref="AD10:AG10"/>
    <mergeCell ref="AH10:AL10"/>
    <mergeCell ref="AM10:AP10"/>
    <mergeCell ref="AQ10:AT10"/>
    <mergeCell ref="AU10:AX10"/>
    <mergeCell ref="AY10:BC10"/>
    <mergeCell ref="A11:D11"/>
    <mergeCell ref="E11:H11"/>
    <mergeCell ref="I11:L11"/>
    <mergeCell ref="M11:P11"/>
    <mergeCell ref="Q11:U11"/>
    <mergeCell ref="V11:Y11"/>
    <mergeCell ref="Z11:AC11"/>
    <mergeCell ref="AD11:AG11"/>
    <mergeCell ref="AH11:AL11"/>
    <mergeCell ref="AM11:AP11"/>
    <mergeCell ref="AQ11:AT11"/>
    <mergeCell ref="AU11:AX11"/>
    <mergeCell ref="AY11:BC11"/>
    <mergeCell ref="A14:BC14"/>
    <mergeCell ref="A15:BC15"/>
    <mergeCell ref="A16:D17"/>
    <mergeCell ref="E16:H17"/>
    <mergeCell ref="I16:S16"/>
    <mergeCell ref="T16:AW16"/>
    <mergeCell ref="AX16:BC17"/>
    <mergeCell ref="I17:M17"/>
    <mergeCell ref="N17:S17"/>
    <mergeCell ref="T17:Y17"/>
    <mergeCell ref="Z17:AE17"/>
    <mergeCell ref="AF17:AK17"/>
    <mergeCell ref="AL17:AQ17"/>
    <mergeCell ref="AR17:AW17"/>
    <mergeCell ref="A18:D18"/>
    <mergeCell ref="E18:H18"/>
    <mergeCell ref="I18:M18"/>
    <mergeCell ref="N18:S18"/>
    <mergeCell ref="T18:Y18"/>
    <mergeCell ref="Z18:AE18"/>
    <mergeCell ref="AF18:AK18"/>
    <mergeCell ref="AL18:AQ18"/>
    <mergeCell ref="AR18:AW18"/>
    <mergeCell ref="AX18:BC18"/>
    <mergeCell ref="A19:D19"/>
    <mergeCell ref="E19:H19"/>
    <mergeCell ref="I19:M19"/>
    <mergeCell ref="N19:S19"/>
    <mergeCell ref="T19:Y19"/>
    <mergeCell ref="Z19:AE19"/>
    <mergeCell ref="AF19:AK19"/>
    <mergeCell ref="AL19:AQ19"/>
    <mergeCell ref="AR19:AW19"/>
    <mergeCell ref="AX19:BC19"/>
    <mergeCell ref="A20:D20"/>
    <mergeCell ref="E20:H20"/>
    <mergeCell ref="I20:M20"/>
    <mergeCell ref="N20:S20"/>
    <mergeCell ref="T20:Y20"/>
    <mergeCell ref="Z20:AE20"/>
    <mergeCell ref="AF20:AK20"/>
    <mergeCell ref="AL20:AQ20"/>
    <mergeCell ref="AR20:AW20"/>
    <mergeCell ref="AX20:BC20"/>
    <mergeCell ref="A21:D21"/>
    <mergeCell ref="E21:H21"/>
    <mergeCell ref="I21:M21"/>
    <mergeCell ref="N21:S21"/>
    <mergeCell ref="T21:Y21"/>
    <mergeCell ref="Z21:AE21"/>
    <mergeCell ref="AF21:AK21"/>
    <mergeCell ref="AL21:AQ21"/>
    <mergeCell ref="AR21:AW21"/>
    <mergeCell ref="AX21:BC21"/>
    <mergeCell ref="A22:D22"/>
    <mergeCell ref="E22:H22"/>
    <mergeCell ref="I22:M22"/>
    <mergeCell ref="N22:S22"/>
    <mergeCell ref="T22:Y22"/>
    <mergeCell ref="Z22:AE22"/>
    <mergeCell ref="AF22:AK22"/>
    <mergeCell ref="AL22:AQ22"/>
    <mergeCell ref="AR22:AW22"/>
    <mergeCell ref="AX22:BC22"/>
    <mergeCell ref="A25:BC25"/>
    <mergeCell ref="A26:BC26"/>
    <mergeCell ref="A27:E28"/>
    <mergeCell ref="F27:Q27"/>
    <mergeCell ref="R27:AU27"/>
    <mergeCell ref="AV27:BC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V29:BC29"/>
    <mergeCell ref="A30:E30"/>
    <mergeCell ref="F30:K30"/>
    <mergeCell ref="L30:Q30"/>
    <mergeCell ref="R30:W30"/>
    <mergeCell ref="X30:AC30"/>
    <mergeCell ref="AD30:AI30"/>
    <mergeCell ref="A31:E31"/>
    <mergeCell ref="F31:K31"/>
    <mergeCell ref="L31:Q31"/>
    <mergeCell ref="R31:W31"/>
    <mergeCell ref="X31:AC31"/>
    <mergeCell ref="AD31:AI31"/>
    <mergeCell ref="AD32:AI32"/>
    <mergeCell ref="AJ32:AO32"/>
    <mergeCell ref="AP32:AU32"/>
    <mergeCell ref="AV32:BC32"/>
    <mergeCell ref="AP30:AU30"/>
    <mergeCell ref="AV30:BC30"/>
    <mergeCell ref="AJ31:AO31"/>
    <mergeCell ref="AP31:AU31"/>
    <mergeCell ref="AJ30:AO30"/>
    <mergeCell ref="L33:Q33"/>
    <mergeCell ref="R33:W33"/>
    <mergeCell ref="X33:AC33"/>
    <mergeCell ref="AD33:AI33"/>
    <mergeCell ref="AV31:BC31"/>
    <mergeCell ref="A32:E32"/>
    <mergeCell ref="F32:K32"/>
    <mergeCell ref="L32:Q32"/>
    <mergeCell ref="R32:W32"/>
    <mergeCell ref="X32:AC32"/>
    <mergeCell ref="E6:H6"/>
    <mergeCell ref="AM5:BC5"/>
    <mergeCell ref="V5:AL5"/>
    <mergeCell ref="E5:U5"/>
    <mergeCell ref="A5:D6"/>
    <mergeCell ref="AJ33:AO33"/>
    <mergeCell ref="AP33:AU33"/>
    <mergeCell ref="AV33:BC33"/>
    <mergeCell ref="A33:E33"/>
    <mergeCell ref="F33:K33"/>
  </mergeCells>
  <printOptions horizontalCentered="1"/>
  <pageMargins left="0.7086614173228347" right="0.7086614173228347" top="0.7480314960629921" bottom="0.7480314960629921" header="0.31496062992125984" footer="0.31496062992125984"/>
  <pageSetup firstPageNumber="15" useFirstPageNumber="1" horizontalDpi="300" verticalDpi="300" orientation="portrait" paperSize="9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J51"/>
  <sheetViews>
    <sheetView view="pageBreakPreview" zoomScaleSheetLayoutView="100" workbookViewId="0" topLeftCell="C37">
      <selection activeCell="BI10" sqref="BI10"/>
    </sheetView>
  </sheetViews>
  <sheetFormatPr defaultColWidth="9.00390625" defaultRowHeight="13.5"/>
  <cols>
    <col min="1" max="1" width="11.25390625" style="104" customWidth="1"/>
    <col min="2" max="6" width="14.75390625" style="62" customWidth="1"/>
    <col min="7" max="16384" width="9.00390625" style="62" customWidth="1"/>
  </cols>
  <sheetData>
    <row r="1" spans="1:54" ht="19.5" customHeight="1">
      <c r="A1" s="710" t="s">
        <v>101</v>
      </c>
      <c r="B1" s="711"/>
      <c r="C1" s="711"/>
      <c r="D1" s="711"/>
      <c r="E1" s="711"/>
      <c r="F1" s="71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</row>
    <row r="2" spans="1:6" ht="21" customHeight="1">
      <c r="A2" s="63"/>
      <c r="B2" s="64"/>
      <c r="C2" s="64"/>
      <c r="D2" s="64"/>
      <c r="E2" s="64"/>
      <c r="F2" s="64"/>
    </row>
    <row r="3" spans="1:6" ht="12" customHeight="1">
      <c r="A3" s="712" t="s">
        <v>242</v>
      </c>
      <c r="B3" s="713"/>
      <c r="C3" s="713"/>
      <c r="D3" s="713"/>
      <c r="E3" s="713"/>
      <c r="F3" s="713"/>
    </row>
    <row r="4" spans="1:6" ht="21" customHeight="1">
      <c r="A4" s="63"/>
      <c r="B4" s="64"/>
      <c r="C4" s="64"/>
      <c r="D4" s="64"/>
      <c r="E4" s="64"/>
      <c r="F4" s="64"/>
    </row>
    <row r="5" spans="1:55" s="65" customFormat="1" ht="15.75" customHeight="1">
      <c r="A5" s="714" t="s">
        <v>274</v>
      </c>
      <c r="B5" s="714"/>
      <c r="C5" s="714"/>
      <c r="D5" s="714"/>
      <c r="E5" s="714"/>
      <c r="F5" s="71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</row>
    <row r="6" spans="1:55" s="66" customFormat="1" ht="15" customHeight="1">
      <c r="A6" s="715" t="s">
        <v>351</v>
      </c>
      <c r="B6" s="715"/>
      <c r="C6" s="715"/>
      <c r="D6" s="715"/>
      <c r="E6" s="715"/>
      <c r="F6" s="7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</row>
    <row r="7" spans="1:55" s="67" customFormat="1" ht="25.5" customHeight="1">
      <c r="A7" s="716"/>
      <c r="B7" s="719" t="s">
        <v>102</v>
      </c>
      <c r="C7" s="720"/>
      <c r="D7" s="721"/>
      <c r="E7" s="722" t="s">
        <v>103</v>
      </c>
      <c r="F7" s="723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</row>
    <row r="8" spans="1:19" s="67" customFormat="1" ht="18" customHeight="1">
      <c r="A8" s="717"/>
      <c r="B8" s="724" t="s">
        <v>352</v>
      </c>
      <c r="C8" s="726" t="s">
        <v>353</v>
      </c>
      <c r="D8" s="726" t="s">
        <v>104</v>
      </c>
      <c r="E8" s="726" t="s">
        <v>199</v>
      </c>
      <c r="F8" s="728" t="s">
        <v>200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s="68" customFormat="1" ht="16.5" customHeight="1">
      <c r="A9" s="717"/>
      <c r="B9" s="724"/>
      <c r="C9" s="726"/>
      <c r="D9" s="726"/>
      <c r="E9" s="726"/>
      <c r="F9" s="72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1" s="68" customFormat="1" ht="14.25" customHeight="1">
      <c r="A10" s="718"/>
      <c r="B10" s="725"/>
      <c r="C10" s="727"/>
      <c r="D10" s="727"/>
      <c r="E10" s="727"/>
      <c r="F10" s="729"/>
      <c r="G10" s="108"/>
      <c r="H10" s="108"/>
      <c r="I10" s="108"/>
      <c r="J10" s="108"/>
      <c r="K10" s="108"/>
    </row>
    <row r="11" spans="1:6" s="66" customFormat="1" ht="15.75" customHeight="1">
      <c r="A11" s="69" t="s">
        <v>105</v>
      </c>
      <c r="B11" s="70">
        <v>23241</v>
      </c>
      <c r="C11" s="71">
        <v>417</v>
      </c>
      <c r="D11" s="72">
        <v>925</v>
      </c>
      <c r="E11" s="71">
        <v>235</v>
      </c>
      <c r="F11" s="73">
        <f aca="true" t="shared" si="0" ref="F11:F35">ROUND(E11/C11,3)*100</f>
        <v>56.39999999999999</v>
      </c>
    </row>
    <row r="12" spans="1:6" s="66" customFormat="1" ht="15.75" customHeight="1">
      <c r="A12" s="69" t="s">
        <v>106</v>
      </c>
      <c r="B12" s="70">
        <v>24254</v>
      </c>
      <c r="C12" s="71">
        <v>435</v>
      </c>
      <c r="D12" s="72">
        <v>1106</v>
      </c>
      <c r="E12" s="71">
        <v>148</v>
      </c>
      <c r="F12" s="73">
        <f t="shared" si="0"/>
        <v>34</v>
      </c>
    </row>
    <row r="13" spans="1:6" s="66" customFormat="1" ht="15.75" customHeight="1">
      <c r="A13" s="69" t="s">
        <v>107</v>
      </c>
      <c r="B13" s="70">
        <v>14479</v>
      </c>
      <c r="C13" s="71">
        <v>260</v>
      </c>
      <c r="D13" s="72">
        <v>558</v>
      </c>
      <c r="E13" s="71">
        <v>137</v>
      </c>
      <c r="F13" s="73">
        <f t="shared" si="0"/>
        <v>52.7</v>
      </c>
    </row>
    <row r="14" spans="1:6" s="66" customFormat="1" ht="15.75" customHeight="1">
      <c r="A14" s="69" t="s">
        <v>108</v>
      </c>
      <c r="B14" s="70">
        <v>17857</v>
      </c>
      <c r="C14" s="71">
        <v>320</v>
      </c>
      <c r="D14" s="72">
        <v>573</v>
      </c>
      <c r="E14" s="71">
        <v>135</v>
      </c>
      <c r="F14" s="73">
        <f t="shared" si="0"/>
        <v>42.199999999999996</v>
      </c>
    </row>
    <row r="15" spans="1:6" s="66" customFormat="1" ht="15.75" customHeight="1">
      <c r="A15" s="69" t="s">
        <v>109</v>
      </c>
      <c r="B15" s="70">
        <v>15617</v>
      </c>
      <c r="C15" s="71">
        <v>280</v>
      </c>
      <c r="D15" s="72">
        <v>734</v>
      </c>
      <c r="E15" s="71">
        <v>214</v>
      </c>
      <c r="F15" s="73">
        <f t="shared" si="0"/>
        <v>76.4</v>
      </c>
    </row>
    <row r="16" spans="1:6" s="66" customFormat="1" ht="15.75" customHeight="1">
      <c r="A16" s="69" t="s">
        <v>110</v>
      </c>
      <c r="B16" s="70">
        <v>14880</v>
      </c>
      <c r="C16" s="71">
        <v>267</v>
      </c>
      <c r="D16" s="72">
        <v>513</v>
      </c>
      <c r="E16" s="71">
        <v>151</v>
      </c>
      <c r="F16" s="73">
        <f t="shared" si="0"/>
        <v>56.599999999999994</v>
      </c>
    </row>
    <row r="17" spans="1:6" s="66" customFormat="1" ht="15.75" customHeight="1">
      <c r="A17" s="69" t="s">
        <v>111</v>
      </c>
      <c r="B17" s="70">
        <v>22028</v>
      </c>
      <c r="C17" s="71">
        <v>395</v>
      </c>
      <c r="D17" s="72">
        <v>764</v>
      </c>
      <c r="E17" s="71">
        <v>213</v>
      </c>
      <c r="F17" s="73">
        <f t="shared" si="0"/>
        <v>53.900000000000006</v>
      </c>
    </row>
    <row r="18" spans="1:6" s="66" customFormat="1" ht="15.75" customHeight="1">
      <c r="A18" s="69" t="s">
        <v>112</v>
      </c>
      <c r="B18" s="70">
        <v>19917</v>
      </c>
      <c r="C18" s="71">
        <v>357</v>
      </c>
      <c r="D18" s="72">
        <v>649</v>
      </c>
      <c r="E18" s="71">
        <v>184</v>
      </c>
      <c r="F18" s="73">
        <f t="shared" si="0"/>
        <v>51.5</v>
      </c>
    </row>
    <row r="19" spans="1:6" s="66" customFormat="1" ht="15.75" customHeight="1">
      <c r="A19" s="69" t="s">
        <v>113</v>
      </c>
      <c r="B19" s="70">
        <v>14420</v>
      </c>
      <c r="C19" s="71">
        <v>259</v>
      </c>
      <c r="D19" s="72">
        <v>523</v>
      </c>
      <c r="E19" s="71">
        <v>159</v>
      </c>
      <c r="F19" s="73">
        <f t="shared" si="0"/>
        <v>61.4</v>
      </c>
    </row>
    <row r="20" spans="1:6" s="66" customFormat="1" ht="15.75" customHeight="1">
      <c r="A20" s="69" t="s">
        <v>114</v>
      </c>
      <c r="B20" s="70">
        <v>12532</v>
      </c>
      <c r="C20" s="71">
        <v>225</v>
      </c>
      <c r="D20" s="72">
        <v>440</v>
      </c>
      <c r="E20" s="71">
        <v>122</v>
      </c>
      <c r="F20" s="73">
        <f t="shared" si="0"/>
        <v>54.2</v>
      </c>
    </row>
    <row r="21" spans="1:6" s="66" customFormat="1" ht="15.75" customHeight="1">
      <c r="A21" s="69" t="s">
        <v>115</v>
      </c>
      <c r="B21" s="70">
        <v>23743</v>
      </c>
      <c r="C21" s="71">
        <v>426</v>
      </c>
      <c r="D21" s="72">
        <v>745</v>
      </c>
      <c r="E21" s="71">
        <v>226</v>
      </c>
      <c r="F21" s="73">
        <f t="shared" si="0"/>
        <v>53.1</v>
      </c>
    </row>
    <row r="22" spans="1:6" s="66" customFormat="1" ht="15.75" customHeight="1">
      <c r="A22" s="69" t="s">
        <v>116</v>
      </c>
      <c r="B22" s="70">
        <v>39983</v>
      </c>
      <c r="C22" s="71">
        <v>717</v>
      </c>
      <c r="D22" s="72">
        <v>1455</v>
      </c>
      <c r="E22" s="71">
        <v>391</v>
      </c>
      <c r="F22" s="73">
        <f t="shared" si="0"/>
        <v>54.50000000000001</v>
      </c>
    </row>
    <row r="23" spans="1:15" s="66" customFormat="1" ht="15.75" customHeight="1">
      <c r="A23" s="69" t="s">
        <v>117</v>
      </c>
      <c r="B23" s="70">
        <v>41008</v>
      </c>
      <c r="C23" s="71">
        <v>735</v>
      </c>
      <c r="D23" s="72">
        <v>1414</v>
      </c>
      <c r="E23" s="71">
        <v>463</v>
      </c>
      <c r="F23" s="73">
        <f t="shared" si="0"/>
        <v>63</v>
      </c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2" s="66" customFormat="1" ht="15.75" customHeight="1">
      <c r="A24" s="69" t="s">
        <v>118</v>
      </c>
      <c r="B24" s="70">
        <v>20617</v>
      </c>
      <c r="C24" s="71">
        <v>370</v>
      </c>
      <c r="D24" s="72">
        <v>826</v>
      </c>
      <c r="E24" s="71">
        <v>304</v>
      </c>
      <c r="F24" s="73">
        <f t="shared" si="0"/>
        <v>82.19999999999999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16"/>
    </row>
    <row r="25" spans="1:6" s="66" customFormat="1" ht="15.75" customHeight="1">
      <c r="A25" s="69" t="s">
        <v>119</v>
      </c>
      <c r="B25" s="70">
        <v>37978</v>
      </c>
      <c r="C25" s="71">
        <v>681</v>
      </c>
      <c r="D25" s="72">
        <v>1506</v>
      </c>
      <c r="E25" s="71">
        <v>509</v>
      </c>
      <c r="F25" s="73">
        <f t="shared" si="0"/>
        <v>74.7</v>
      </c>
    </row>
    <row r="26" spans="1:6" s="66" customFormat="1" ht="15.75" customHeight="1">
      <c r="A26" s="69" t="s">
        <v>120</v>
      </c>
      <c r="B26" s="70">
        <v>26795</v>
      </c>
      <c r="C26" s="71">
        <v>481</v>
      </c>
      <c r="D26" s="72">
        <v>961</v>
      </c>
      <c r="E26" s="71">
        <v>274</v>
      </c>
      <c r="F26" s="73">
        <f t="shared" si="0"/>
        <v>56.99999999999999</v>
      </c>
    </row>
    <row r="27" spans="1:6" s="66" customFormat="1" ht="15.75" customHeight="1">
      <c r="A27" s="69" t="s">
        <v>121</v>
      </c>
      <c r="B27" s="70">
        <v>42142</v>
      </c>
      <c r="C27" s="71">
        <v>756</v>
      </c>
      <c r="D27" s="72">
        <v>1428</v>
      </c>
      <c r="E27" s="71">
        <v>409</v>
      </c>
      <c r="F27" s="73">
        <f t="shared" si="0"/>
        <v>54.1</v>
      </c>
    </row>
    <row r="28" spans="1:6" s="66" customFormat="1" ht="15.75" customHeight="1">
      <c r="A28" s="69" t="s">
        <v>122</v>
      </c>
      <c r="B28" s="70">
        <v>24512</v>
      </c>
      <c r="C28" s="71">
        <v>440</v>
      </c>
      <c r="D28" s="72">
        <v>953</v>
      </c>
      <c r="E28" s="71">
        <v>241</v>
      </c>
      <c r="F28" s="73">
        <f t="shared" si="0"/>
        <v>54.800000000000004</v>
      </c>
    </row>
    <row r="29" spans="1:6" s="66" customFormat="1" ht="15.75" customHeight="1">
      <c r="A29" s="69" t="s">
        <v>123</v>
      </c>
      <c r="B29" s="74">
        <v>27620</v>
      </c>
      <c r="C29" s="71">
        <v>495</v>
      </c>
      <c r="D29" s="72">
        <v>995</v>
      </c>
      <c r="E29" s="71">
        <v>275</v>
      </c>
      <c r="F29" s="73">
        <f t="shared" si="0"/>
        <v>55.60000000000001</v>
      </c>
    </row>
    <row r="30" spans="1:6" s="66" customFormat="1" ht="15.75" customHeight="1">
      <c r="A30" s="69" t="s">
        <v>124</v>
      </c>
      <c r="B30" s="74">
        <v>34905</v>
      </c>
      <c r="C30" s="71">
        <v>626</v>
      </c>
      <c r="D30" s="72">
        <v>1316</v>
      </c>
      <c r="E30" s="71">
        <v>484</v>
      </c>
      <c r="F30" s="73">
        <f t="shared" si="0"/>
        <v>77.3</v>
      </c>
    </row>
    <row r="31" spans="1:6" s="66" customFormat="1" ht="15.75" customHeight="1">
      <c r="A31" s="69" t="s">
        <v>125</v>
      </c>
      <c r="B31" s="74">
        <v>41537</v>
      </c>
      <c r="C31" s="71">
        <v>745</v>
      </c>
      <c r="D31" s="72">
        <v>1265</v>
      </c>
      <c r="E31" s="71">
        <v>366</v>
      </c>
      <c r="F31" s="73">
        <f t="shared" si="0"/>
        <v>49.1</v>
      </c>
    </row>
    <row r="32" spans="1:6" s="66" customFormat="1" ht="15.75" customHeight="1">
      <c r="A32" s="69" t="s">
        <v>126</v>
      </c>
      <c r="B32" s="74">
        <v>37304</v>
      </c>
      <c r="C32" s="71">
        <v>669</v>
      </c>
      <c r="D32" s="72">
        <v>1194</v>
      </c>
      <c r="E32" s="71">
        <v>450</v>
      </c>
      <c r="F32" s="73">
        <f t="shared" si="0"/>
        <v>67.30000000000001</v>
      </c>
    </row>
    <row r="33" spans="1:55" s="66" customFormat="1" ht="15.75" customHeight="1">
      <c r="A33" s="69" t="s">
        <v>127</v>
      </c>
      <c r="B33" s="74">
        <v>54314</v>
      </c>
      <c r="C33" s="71">
        <v>974</v>
      </c>
      <c r="D33" s="72">
        <v>1816</v>
      </c>
      <c r="E33" s="71">
        <v>472</v>
      </c>
      <c r="F33" s="73">
        <f t="shared" si="0"/>
        <v>48.5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10"/>
      <c r="BA33" s="110"/>
      <c r="BB33" s="110"/>
      <c r="BC33" s="110"/>
    </row>
    <row r="34" spans="1:51" s="66" customFormat="1" ht="15.75" customHeight="1">
      <c r="A34" s="75" t="s">
        <v>128</v>
      </c>
      <c r="B34" s="76">
        <v>41091</v>
      </c>
      <c r="C34" s="77">
        <v>737</v>
      </c>
      <c r="D34" s="78">
        <v>1121</v>
      </c>
      <c r="E34" s="79">
        <v>181</v>
      </c>
      <c r="F34" s="80">
        <f t="shared" si="0"/>
        <v>24.6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</row>
    <row r="35" spans="1:6" s="66" customFormat="1" ht="15.75" customHeight="1">
      <c r="A35" s="81" t="s">
        <v>129</v>
      </c>
      <c r="B35" s="82">
        <f>SUM(B11:B34)</f>
        <v>672774</v>
      </c>
      <c r="C35" s="82">
        <f>SUM(C11:C34)</f>
        <v>12067</v>
      </c>
      <c r="D35" s="82">
        <f>SUM(D11:D34)</f>
        <v>23780</v>
      </c>
      <c r="E35" s="83">
        <f>SUM(E11:E34)</f>
        <v>6743</v>
      </c>
      <c r="F35" s="84">
        <f t="shared" si="0"/>
        <v>55.900000000000006</v>
      </c>
    </row>
    <row r="36" spans="1:9" s="86" customFormat="1" ht="13.5" customHeight="1">
      <c r="A36" s="730" t="s">
        <v>329</v>
      </c>
      <c r="B36" s="730"/>
      <c r="C36" s="730"/>
      <c r="D36" s="730"/>
      <c r="E36" s="730"/>
      <c r="F36" s="730"/>
      <c r="G36" s="85"/>
      <c r="H36" s="85"/>
      <c r="I36" s="85"/>
    </row>
    <row r="37" spans="1:9" s="86" customFormat="1" ht="12.75" customHeight="1">
      <c r="A37" s="54" t="s">
        <v>330</v>
      </c>
      <c r="B37" s="85"/>
      <c r="C37" s="85"/>
      <c r="D37" s="85"/>
      <c r="E37" s="85"/>
      <c r="F37" s="85"/>
      <c r="G37" s="85"/>
      <c r="H37" s="85"/>
      <c r="I37" s="85"/>
    </row>
    <row r="38" spans="1:9" s="66" customFormat="1" ht="17.25" customHeight="1">
      <c r="A38" s="67"/>
      <c r="C38" s="87"/>
      <c r="G38" s="85"/>
      <c r="H38" s="85"/>
      <c r="I38" s="85"/>
    </row>
    <row r="39" spans="1:6" s="88" customFormat="1" ht="15.75" customHeight="1">
      <c r="A39" s="731" t="s">
        <v>275</v>
      </c>
      <c r="B39" s="731"/>
      <c r="C39" s="731"/>
      <c r="D39" s="731"/>
      <c r="E39" s="731"/>
      <c r="F39" s="731"/>
    </row>
    <row r="40" spans="1:6" s="67" customFormat="1" ht="13.5" customHeight="1">
      <c r="A40" s="67" t="s">
        <v>130</v>
      </c>
      <c r="D40" s="89"/>
      <c r="F40" s="90" t="s">
        <v>354</v>
      </c>
    </row>
    <row r="41" spans="1:6" s="67" customFormat="1" ht="15.75" customHeight="1">
      <c r="A41" s="732"/>
      <c r="B41" s="733"/>
      <c r="C41" s="733"/>
      <c r="D41" s="718"/>
      <c r="E41" s="91" t="s">
        <v>131</v>
      </c>
      <c r="F41" s="92" t="s">
        <v>132</v>
      </c>
    </row>
    <row r="42" spans="1:6" s="66" customFormat="1" ht="15.75" customHeight="1">
      <c r="A42" s="734" t="s">
        <v>133</v>
      </c>
      <c r="B42" s="735"/>
      <c r="C42" s="735"/>
      <c r="D42" s="736"/>
      <c r="E42" s="93">
        <v>2106</v>
      </c>
      <c r="F42" s="94">
        <v>53825</v>
      </c>
    </row>
    <row r="43" spans="1:6" s="66" customFormat="1" ht="15.75" customHeight="1">
      <c r="A43" s="734" t="s">
        <v>238</v>
      </c>
      <c r="B43" s="735"/>
      <c r="C43" s="735"/>
      <c r="D43" s="736"/>
      <c r="E43" s="93">
        <v>264</v>
      </c>
      <c r="F43" s="94">
        <v>3743</v>
      </c>
    </row>
    <row r="44" spans="1:6" s="66" customFormat="1" ht="15.75" customHeight="1">
      <c r="A44" s="737" t="s">
        <v>134</v>
      </c>
      <c r="B44" s="738"/>
      <c r="C44" s="738"/>
      <c r="D44" s="739"/>
      <c r="E44" s="95">
        <v>3542</v>
      </c>
      <c r="F44" s="96">
        <v>23883</v>
      </c>
    </row>
    <row r="45" spans="1:6" s="66" customFormat="1" ht="5.25" customHeight="1">
      <c r="A45" s="67"/>
      <c r="B45" s="67"/>
      <c r="C45" s="67"/>
      <c r="D45" s="67"/>
      <c r="E45" s="67"/>
      <c r="F45" s="67"/>
    </row>
    <row r="46" spans="1:6" s="66" customFormat="1" ht="15" customHeight="1">
      <c r="A46" s="67" t="s">
        <v>135</v>
      </c>
      <c r="B46" s="67"/>
      <c r="C46" s="67"/>
      <c r="D46" s="67"/>
      <c r="E46" s="67"/>
      <c r="F46" s="67"/>
    </row>
    <row r="47" spans="1:6" s="66" customFormat="1" ht="15.75" customHeight="1">
      <c r="A47" s="740"/>
      <c r="B47" s="741"/>
      <c r="C47" s="741"/>
      <c r="D47" s="742"/>
      <c r="E47" s="97" t="s">
        <v>136</v>
      </c>
      <c r="F47" s="92" t="s">
        <v>137</v>
      </c>
    </row>
    <row r="48" spans="1:6" s="66" customFormat="1" ht="15.75" customHeight="1">
      <c r="A48" s="734" t="s">
        <v>239</v>
      </c>
      <c r="B48" s="735"/>
      <c r="C48" s="735"/>
      <c r="D48" s="736"/>
      <c r="E48" s="98">
        <v>192</v>
      </c>
      <c r="F48" s="99">
        <v>3817</v>
      </c>
    </row>
    <row r="49" spans="1:6" s="66" customFormat="1" ht="15.75" customHeight="1">
      <c r="A49" s="734" t="s">
        <v>138</v>
      </c>
      <c r="B49" s="735"/>
      <c r="C49" s="735"/>
      <c r="D49" s="736"/>
      <c r="E49" s="100">
        <v>1445</v>
      </c>
      <c r="F49" s="101" t="s">
        <v>331</v>
      </c>
    </row>
    <row r="50" spans="1:6" s="66" customFormat="1" ht="15.75" customHeight="1">
      <c r="A50" s="737" t="s">
        <v>139</v>
      </c>
      <c r="B50" s="738"/>
      <c r="C50" s="738"/>
      <c r="D50" s="739"/>
      <c r="E50" s="102">
        <v>2846</v>
      </c>
      <c r="F50" s="103">
        <v>6489</v>
      </c>
    </row>
    <row r="51" ht="15" customHeight="1">
      <c r="A51" s="54" t="s">
        <v>332</v>
      </c>
    </row>
  </sheetData>
  <sheetProtection/>
  <mergeCells count="22">
    <mergeCell ref="A43:D43"/>
    <mergeCell ref="A44:D44"/>
    <mergeCell ref="A47:D47"/>
    <mergeCell ref="A48:D48"/>
    <mergeCell ref="A49:D49"/>
    <mergeCell ref="A50:D50"/>
    <mergeCell ref="E8:E10"/>
    <mergeCell ref="F8:F10"/>
    <mergeCell ref="A36:F36"/>
    <mergeCell ref="A39:F39"/>
    <mergeCell ref="A41:D41"/>
    <mergeCell ref="A42:D42"/>
    <mergeCell ref="A1:F1"/>
    <mergeCell ref="A3:F3"/>
    <mergeCell ref="A5:F5"/>
    <mergeCell ref="A6:F6"/>
    <mergeCell ref="A7:A10"/>
    <mergeCell ref="B7:D7"/>
    <mergeCell ref="E7:F7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300" verticalDpi="300" orientation="portrait" paperSize="9" scale="99" r:id="rId1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J34"/>
  <sheetViews>
    <sheetView showGridLines="0" view="pageBreakPreview" zoomScaleSheetLayoutView="100" workbookViewId="0" topLeftCell="A1">
      <selection activeCell="BI10" sqref="BI10"/>
    </sheetView>
  </sheetViews>
  <sheetFormatPr defaultColWidth="1.625" defaultRowHeight="22.5" customHeight="1"/>
  <cols>
    <col min="1" max="56" width="1.4921875" style="1" customWidth="1"/>
    <col min="57" max="16384" width="1.625" style="1" customWidth="1"/>
  </cols>
  <sheetData>
    <row r="1" spans="1:56" ht="21.75" customHeight="1">
      <c r="A1" s="284" t="s">
        <v>276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134"/>
      <c r="BD1" s="134"/>
    </row>
    <row r="2" spans="1:3" ht="22.5" customHeight="1">
      <c r="A2" s="14"/>
      <c r="B2" s="14"/>
      <c r="C2" s="14"/>
    </row>
    <row r="3" spans="1:56" ht="21.75" customHeight="1">
      <c r="A3" s="213" t="s">
        <v>277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</row>
    <row r="4" spans="1:2" ht="22.5" customHeight="1">
      <c r="A4" s="15"/>
      <c r="B4" s="16"/>
    </row>
    <row r="5" spans="1:56" ht="17.25" customHeight="1">
      <c r="A5" s="136" t="s">
        <v>278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78"/>
    </row>
    <row r="6" spans="1:56" ht="15" customHeight="1">
      <c r="A6" s="285" t="s">
        <v>191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</row>
    <row r="7" spans="1:56" ht="30" customHeight="1">
      <c r="A7" s="140"/>
      <c r="B7" s="140"/>
      <c r="C7" s="140"/>
      <c r="D7" s="141"/>
      <c r="E7" s="743" t="s">
        <v>75</v>
      </c>
      <c r="F7" s="744"/>
      <c r="G7" s="745"/>
      <c r="H7" s="743"/>
      <c r="I7" s="746"/>
      <c r="J7" s="751"/>
      <c r="K7" s="752"/>
      <c r="L7" s="755" t="s">
        <v>279</v>
      </c>
      <c r="M7" s="756"/>
      <c r="N7" s="757"/>
      <c r="O7" s="760" t="s">
        <v>280</v>
      </c>
      <c r="P7" s="744"/>
      <c r="Q7" s="744"/>
      <c r="R7" s="744"/>
      <c r="S7" s="746"/>
      <c r="T7" s="762" t="s">
        <v>281</v>
      </c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  <c r="BB7" s="763"/>
      <c r="BC7" s="763"/>
      <c r="BD7" s="764"/>
    </row>
    <row r="8" spans="1:56" ht="129.75" customHeight="1">
      <c r="A8" s="142"/>
      <c r="B8" s="142"/>
      <c r="C8" s="142"/>
      <c r="D8" s="143"/>
      <c r="E8" s="747"/>
      <c r="F8" s="748"/>
      <c r="G8" s="749"/>
      <c r="H8" s="747"/>
      <c r="I8" s="750"/>
      <c r="J8" s="753"/>
      <c r="K8" s="754"/>
      <c r="L8" s="758"/>
      <c r="M8" s="758"/>
      <c r="N8" s="759"/>
      <c r="O8" s="761"/>
      <c r="P8" s="748"/>
      <c r="Q8" s="748"/>
      <c r="R8" s="748"/>
      <c r="S8" s="750"/>
      <c r="T8" s="765" t="s">
        <v>282</v>
      </c>
      <c r="U8" s="766"/>
      <c r="V8" s="766"/>
      <c r="W8" s="766"/>
      <c r="X8" s="767"/>
      <c r="Y8" s="765" t="s">
        <v>283</v>
      </c>
      <c r="Z8" s="766"/>
      <c r="AA8" s="766"/>
      <c r="AB8" s="766"/>
      <c r="AC8" s="767"/>
      <c r="AD8" s="765" t="s">
        <v>284</v>
      </c>
      <c r="AE8" s="766"/>
      <c r="AF8" s="766"/>
      <c r="AG8" s="767"/>
      <c r="AH8" s="765" t="s">
        <v>285</v>
      </c>
      <c r="AI8" s="766"/>
      <c r="AJ8" s="766"/>
      <c r="AK8" s="767"/>
      <c r="AL8" s="765" t="s">
        <v>286</v>
      </c>
      <c r="AM8" s="766"/>
      <c r="AN8" s="766"/>
      <c r="AO8" s="767"/>
      <c r="AP8" s="765" t="s">
        <v>287</v>
      </c>
      <c r="AQ8" s="766"/>
      <c r="AR8" s="766"/>
      <c r="AS8" s="766"/>
      <c r="AT8" s="767"/>
      <c r="AU8" s="765" t="s">
        <v>288</v>
      </c>
      <c r="AV8" s="766"/>
      <c r="AW8" s="766"/>
      <c r="AX8" s="766"/>
      <c r="AY8" s="767"/>
      <c r="AZ8" s="765" t="s">
        <v>289</v>
      </c>
      <c r="BA8" s="766"/>
      <c r="BB8" s="766"/>
      <c r="BC8" s="766"/>
      <c r="BD8" s="768"/>
    </row>
    <row r="9" spans="1:56" ht="30" customHeight="1" hidden="1">
      <c r="A9" s="164" t="s">
        <v>46</v>
      </c>
      <c r="B9" s="165"/>
      <c r="C9" s="165"/>
      <c r="D9" s="166"/>
      <c r="E9" s="160">
        <v>13768</v>
      </c>
      <c r="F9" s="161"/>
      <c r="G9" s="163"/>
      <c r="H9" s="208"/>
      <c r="I9" s="162"/>
      <c r="J9" s="160">
        <v>13326</v>
      </c>
      <c r="K9" s="161"/>
      <c r="L9" s="161"/>
      <c r="M9" s="161"/>
      <c r="N9" s="162"/>
      <c r="O9" s="160">
        <v>442</v>
      </c>
      <c r="P9" s="161"/>
      <c r="Q9" s="161"/>
      <c r="R9" s="161"/>
      <c r="S9" s="162"/>
      <c r="T9" s="160">
        <v>176</v>
      </c>
      <c r="U9" s="161"/>
      <c r="V9" s="161"/>
      <c r="W9" s="161"/>
      <c r="X9" s="162"/>
      <c r="Y9" s="160">
        <v>6</v>
      </c>
      <c r="Z9" s="161"/>
      <c r="AA9" s="161"/>
      <c r="AB9" s="161"/>
      <c r="AC9" s="162"/>
      <c r="AD9" s="160">
        <v>1</v>
      </c>
      <c r="AE9" s="161"/>
      <c r="AF9" s="161"/>
      <c r="AG9" s="162"/>
      <c r="AH9" s="160">
        <v>1</v>
      </c>
      <c r="AI9" s="161"/>
      <c r="AJ9" s="161"/>
      <c r="AK9" s="162"/>
      <c r="AL9" s="769" t="s">
        <v>240</v>
      </c>
      <c r="AM9" s="770"/>
      <c r="AN9" s="770"/>
      <c r="AO9" s="771"/>
      <c r="AP9" s="160">
        <v>119</v>
      </c>
      <c r="AQ9" s="161"/>
      <c r="AR9" s="161"/>
      <c r="AS9" s="161"/>
      <c r="AT9" s="162"/>
      <c r="AU9" s="160">
        <v>2</v>
      </c>
      <c r="AV9" s="161"/>
      <c r="AW9" s="161"/>
      <c r="AX9" s="161"/>
      <c r="AY9" s="162"/>
      <c r="AZ9" s="160">
        <v>137</v>
      </c>
      <c r="BA9" s="161"/>
      <c r="BB9" s="161"/>
      <c r="BC9" s="161"/>
      <c r="BD9" s="163"/>
    </row>
    <row r="10" spans="1:56" ht="30" customHeight="1">
      <c r="A10" s="167" t="s">
        <v>48</v>
      </c>
      <c r="B10" s="168"/>
      <c r="C10" s="168"/>
      <c r="D10" s="169"/>
      <c r="E10" s="173">
        <v>16868</v>
      </c>
      <c r="F10" s="174"/>
      <c r="G10" s="174"/>
      <c r="H10" s="174"/>
      <c r="I10" s="175"/>
      <c r="J10" s="173">
        <v>16437</v>
      </c>
      <c r="K10" s="174"/>
      <c r="L10" s="174"/>
      <c r="M10" s="174"/>
      <c r="N10" s="175"/>
      <c r="O10" s="173">
        <v>431</v>
      </c>
      <c r="P10" s="174"/>
      <c r="Q10" s="174"/>
      <c r="R10" s="174"/>
      <c r="S10" s="175"/>
      <c r="T10" s="173">
        <v>150</v>
      </c>
      <c r="U10" s="174"/>
      <c r="V10" s="174"/>
      <c r="W10" s="174"/>
      <c r="X10" s="175"/>
      <c r="Y10" s="173">
        <v>7</v>
      </c>
      <c r="Z10" s="174"/>
      <c r="AA10" s="174"/>
      <c r="AB10" s="174"/>
      <c r="AC10" s="175"/>
      <c r="AD10" s="173">
        <v>1</v>
      </c>
      <c r="AE10" s="174"/>
      <c r="AF10" s="174"/>
      <c r="AG10" s="175"/>
      <c r="AH10" s="773" t="s">
        <v>240</v>
      </c>
      <c r="AI10" s="171"/>
      <c r="AJ10" s="171"/>
      <c r="AK10" s="172"/>
      <c r="AL10" s="773" t="s">
        <v>240</v>
      </c>
      <c r="AM10" s="171"/>
      <c r="AN10" s="171"/>
      <c r="AO10" s="172"/>
      <c r="AP10" s="173">
        <v>121</v>
      </c>
      <c r="AQ10" s="174"/>
      <c r="AR10" s="174"/>
      <c r="AS10" s="174"/>
      <c r="AT10" s="175"/>
      <c r="AU10" s="173">
        <v>1</v>
      </c>
      <c r="AV10" s="174"/>
      <c r="AW10" s="174"/>
      <c r="AX10" s="174"/>
      <c r="AY10" s="175"/>
      <c r="AZ10" s="173">
        <v>151</v>
      </c>
      <c r="BA10" s="174"/>
      <c r="BB10" s="174"/>
      <c r="BC10" s="174"/>
      <c r="BD10" s="176"/>
    </row>
    <row r="11" spans="1:56" ht="15" customHeight="1">
      <c r="A11" s="772" t="s">
        <v>309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</row>
    <row r="12" ht="15" customHeight="1">
      <c r="A12" s="12" t="s">
        <v>306</v>
      </c>
    </row>
    <row r="23" spans="1:15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62" ht="22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11"/>
    </row>
    <row r="33" spans="8:55" ht="22.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8:55" ht="22.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</sheetData>
  <sheetProtection/>
  <mergeCells count="43">
    <mergeCell ref="A11:BD11"/>
    <mergeCell ref="AD10:AG10"/>
    <mergeCell ref="AH10:AK10"/>
    <mergeCell ref="AL10:AO10"/>
    <mergeCell ref="AP10:AT10"/>
    <mergeCell ref="AU10:AY10"/>
    <mergeCell ref="AZ10:BD10"/>
    <mergeCell ref="A10:D10"/>
    <mergeCell ref="E10:I10"/>
    <mergeCell ref="J10:N10"/>
    <mergeCell ref="O10:S10"/>
    <mergeCell ref="T10:X10"/>
    <mergeCell ref="Y10:AC10"/>
    <mergeCell ref="AD9:AG9"/>
    <mergeCell ref="AH9:AK9"/>
    <mergeCell ref="AL9:AO9"/>
    <mergeCell ref="AP9:AT9"/>
    <mergeCell ref="AU9:AY9"/>
    <mergeCell ref="AZ9:BD9"/>
    <mergeCell ref="A9:D9"/>
    <mergeCell ref="E9:I9"/>
    <mergeCell ref="J9:N9"/>
    <mergeCell ref="O9:S9"/>
    <mergeCell ref="T9:X9"/>
    <mergeCell ref="Y9:AC9"/>
    <mergeCell ref="AU8:AY8"/>
    <mergeCell ref="AZ8:BD8"/>
    <mergeCell ref="T8:X8"/>
    <mergeCell ref="Y8:AC8"/>
    <mergeCell ref="AD8:AG8"/>
    <mergeCell ref="AH8:AK8"/>
    <mergeCell ref="AL8:AO8"/>
    <mergeCell ref="AP8:AT8"/>
    <mergeCell ref="A1:BD1"/>
    <mergeCell ref="A3:BD3"/>
    <mergeCell ref="A5:BD5"/>
    <mergeCell ref="A6:BD6"/>
    <mergeCell ref="A7:D8"/>
    <mergeCell ref="E7:I8"/>
    <mergeCell ref="J7:K8"/>
    <mergeCell ref="L7:N8"/>
    <mergeCell ref="O7:S8"/>
    <mergeCell ref="T7:BD7"/>
  </mergeCells>
  <printOptions horizontalCentered="1"/>
  <pageMargins left="0.7086614173228347" right="0.7086614173228347" top="0.7480314960629921" bottom="0.7480314960629921" header="0.31496062992125984" footer="0.31496062992125984"/>
  <pageSetup firstPageNumber="17" useFirstPageNumber="1" horizontalDpi="300" verticalDpi="300" orientation="portrait" paperSize="9" scale="97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51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55" width="1.4921875" style="1" customWidth="1"/>
    <col min="56" max="16384" width="1.625" style="1" customWidth="1"/>
  </cols>
  <sheetData>
    <row r="1" spans="1:55" ht="21.75" customHeight="1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3"/>
    </row>
    <row r="2" spans="1:55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ht="21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4" ht="15" customHeight="1">
      <c r="A4" s="14"/>
      <c r="B4" s="14"/>
      <c r="C4" s="14"/>
      <c r="D4" s="14"/>
    </row>
    <row r="5" spans="1:55" ht="21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</row>
    <row r="6" spans="1:55" ht="15" customHeight="1">
      <c r="A6" s="119"/>
      <c r="B6" s="120"/>
      <c r="C6" s="1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7.25" customHeight="1">
      <c r="A7" s="136" t="s">
        <v>3</v>
      </c>
      <c r="B7" s="136"/>
      <c r="C7" s="136"/>
      <c r="D7" s="136"/>
      <c r="E7" s="136"/>
      <c r="F7" s="136"/>
      <c r="G7" s="136"/>
      <c r="H7" s="13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</row>
    <row r="8" spans="1:55" ht="15" customHeight="1">
      <c r="A8" s="138" t="s">
        <v>4</v>
      </c>
      <c r="B8" s="138"/>
      <c r="C8" s="138"/>
      <c r="D8" s="138"/>
      <c r="E8" s="138"/>
      <c r="F8" s="138"/>
      <c r="G8" s="138"/>
      <c r="H8" s="139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</row>
    <row r="9" spans="1:55" ht="15" customHeight="1">
      <c r="A9" s="140"/>
      <c r="B9" s="140"/>
      <c r="C9" s="140"/>
      <c r="D9" s="140"/>
      <c r="E9" s="140"/>
      <c r="F9" s="141"/>
      <c r="G9" s="144" t="s">
        <v>0</v>
      </c>
      <c r="H9" s="145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 t="s">
        <v>5</v>
      </c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6"/>
      <c r="AI9" s="147" t="s">
        <v>9</v>
      </c>
      <c r="AJ9" s="148"/>
      <c r="AK9" s="148"/>
      <c r="AL9" s="148"/>
      <c r="AM9" s="148"/>
      <c r="AN9" s="148"/>
      <c r="AO9" s="149"/>
      <c r="AP9" s="147" t="s">
        <v>10</v>
      </c>
      <c r="AQ9" s="148"/>
      <c r="AR9" s="148"/>
      <c r="AS9" s="148"/>
      <c r="AT9" s="148"/>
      <c r="AU9" s="148"/>
      <c r="AV9" s="149"/>
      <c r="AW9" s="147" t="s">
        <v>6</v>
      </c>
      <c r="AX9" s="148"/>
      <c r="AY9" s="148"/>
      <c r="AZ9" s="148"/>
      <c r="BA9" s="148"/>
      <c r="BB9" s="148"/>
      <c r="BC9" s="148"/>
    </row>
    <row r="10" spans="1:55" ht="15" customHeight="1">
      <c r="A10" s="142"/>
      <c r="B10" s="142"/>
      <c r="C10" s="142"/>
      <c r="D10" s="142"/>
      <c r="E10" s="142"/>
      <c r="F10" s="143"/>
      <c r="G10" s="152" t="s">
        <v>7</v>
      </c>
      <c r="H10" s="153"/>
      <c r="I10" s="153"/>
      <c r="J10" s="153"/>
      <c r="K10" s="153"/>
      <c r="L10" s="153"/>
      <c r="M10" s="154"/>
      <c r="N10" s="152" t="s">
        <v>8</v>
      </c>
      <c r="O10" s="153"/>
      <c r="P10" s="153"/>
      <c r="Q10" s="153"/>
      <c r="R10" s="153"/>
      <c r="S10" s="153"/>
      <c r="T10" s="154"/>
      <c r="U10" s="152" t="s">
        <v>7</v>
      </c>
      <c r="V10" s="153"/>
      <c r="W10" s="153"/>
      <c r="X10" s="153"/>
      <c r="Y10" s="153"/>
      <c r="Z10" s="153"/>
      <c r="AA10" s="154"/>
      <c r="AB10" s="152" t="s">
        <v>8</v>
      </c>
      <c r="AC10" s="153"/>
      <c r="AD10" s="153"/>
      <c r="AE10" s="153"/>
      <c r="AF10" s="153"/>
      <c r="AG10" s="153"/>
      <c r="AH10" s="154"/>
      <c r="AI10" s="150"/>
      <c r="AJ10" s="150"/>
      <c r="AK10" s="150"/>
      <c r="AL10" s="150"/>
      <c r="AM10" s="150"/>
      <c r="AN10" s="150"/>
      <c r="AO10" s="151"/>
      <c r="AP10" s="150"/>
      <c r="AQ10" s="150"/>
      <c r="AR10" s="150"/>
      <c r="AS10" s="150"/>
      <c r="AT10" s="150"/>
      <c r="AU10" s="150"/>
      <c r="AV10" s="151"/>
      <c r="AW10" s="150"/>
      <c r="AX10" s="150"/>
      <c r="AY10" s="150"/>
      <c r="AZ10" s="150"/>
      <c r="BA10" s="150"/>
      <c r="BB10" s="150"/>
      <c r="BC10" s="150"/>
    </row>
    <row r="11" spans="1:55" ht="15" customHeight="1">
      <c r="A11" s="155" t="s">
        <v>48</v>
      </c>
      <c r="B11" s="155"/>
      <c r="C11" s="155"/>
      <c r="D11" s="155"/>
      <c r="E11" s="155"/>
      <c r="F11" s="156"/>
      <c r="G11" s="157">
        <v>1</v>
      </c>
      <c r="H11" s="158"/>
      <c r="I11" s="158"/>
      <c r="J11" s="158"/>
      <c r="K11" s="158"/>
      <c r="L11" s="158"/>
      <c r="M11" s="159"/>
      <c r="N11" s="157">
        <v>10</v>
      </c>
      <c r="O11" s="158"/>
      <c r="P11" s="158"/>
      <c r="Q11" s="158"/>
      <c r="R11" s="158"/>
      <c r="S11" s="158"/>
      <c r="T11" s="159"/>
      <c r="U11" s="157">
        <v>270</v>
      </c>
      <c r="V11" s="158"/>
      <c r="W11" s="158"/>
      <c r="X11" s="158"/>
      <c r="Y11" s="158"/>
      <c r="Z11" s="158"/>
      <c r="AA11" s="159"/>
      <c r="AB11" s="157">
        <v>647</v>
      </c>
      <c r="AC11" s="158"/>
      <c r="AD11" s="158"/>
      <c r="AE11" s="158"/>
      <c r="AF11" s="158"/>
      <c r="AG11" s="158"/>
      <c r="AH11" s="159"/>
      <c r="AI11" s="157">
        <v>288</v>
      </c>
      <c r="AJ11" s="158"/>
      <c r="AK11" s="158"/>
      <c r="AL11" s="158"/>
      <c r="AM11" s="158"/>
      <c r="AN11" s="158"/>
      <c r="AO11" s="159"/>
      <c r="AP11" s="157">
        <v>371</v>
      </c>
      <c r="AQ11" s="158"/>
      <c r="AR11" s="158"/>
      <c r="AS11" s="158"/>
      <c r="AT11" s="158"/>
      <c r="AU11" s="158"/>
      <c r="AV11" s="159"/>
      <c r="AW11" s="157">
        <v>1307</v>
      </c>
      <c r="AX11" s="158"/>
      <c r="AY11" s="158"/>
      <c r="AZ11" s="158"/>
      <c r="BA11" s="158"/>
      <c r="BB11" s="158"/>
      <c r="BC11" s="158"/>
    </row>
    <row r="12" spans="1:55" ht="15" customHeight="1">
      <c r="A12" s="155" t="s">
        <v>233</v>
      </c>
      <c r="B12" s="155"/>
      <c r="C12" s="155"/>
      <c r="D12" s="155"/>
      <c r="E12" s="155"/>
      <c r="F12" s="156"/>
      <c r="G12" s="160">
        <v>1</v>
      </c>
      <c r="H12" s="161"/>
      <c r="I12" s="161"/>
      <c r="J12" s="161"/>
      <c r="K12" s="161"/>
      <c r="L12" s="161"/>
      <c r="M12" s="162"/>
      <c r="N12" s="160">
        <v>12</v>
      </c>
      <c r="O12" s="161"/>
      <c r="P12" s="161"/>
      <c r="Q12" s="161"/>
      <c r="R12" s="161"/>
      <c r="S12" s="161"/>
      <c r="T12" s="162"/>
      <c r="U12" s="160">
        <v>270</v>
      </c>
      <c r="V12" s="161"/>
      <c r="W12" s="161"/>
      <c r="X12" s="161"/>
      <c r="Y12" s="161"/>
      <c r="Z12" s="161"/>
      <c r="AA12" s="162"/>
      <c r="AB12" s="160">
        <v>767</v>
      </c>
      <c r="AC12" s="161"/>
      <c r="AD12" s="161"/>
      <c r="AE12" s="161"/>
      <c r="AF12" s="161"/>
      <c r="AG12" s="161"/>
      <c r="AH12" s="162"/>
      <c r="AI12" s="160">
        <v>208</v>
      </c>
      <c r="AJ12" s="161"/>
      <c r="AK12" s="161"/>
      <c r="AL12" s="161"/>
      <c r="AM12" s="161"/>
      <c r="AN12" s="161"/>
      <c r="AO12" s="162"/>
      <c r="AP12" s="160">
        <v>218</v>
      </c>
      <c r="AQ12" s="161"/>
      <c r="AR12" s="161"/>
      <c r="AS12" s="161"/>
      <c r="AT12" s="161"/>
      <c r="AU12" s="161"/>
      <c r="AV12" s="162"/>
      <c r="AW12" s="160">
        <v>1297</v>
      </c>
      <c r="AX12" s="161"/>
      <c r="AY12" s="161"/>
      <c r="AZ12" s="161"/>
      <c r="BA12" s="161"/>
      <c r="BB12" s="161"/>
      <c r="BC12" s="163"/>
    </row>
    <row r="13" spans="1:55" ht="15" customHeight="1">
      <c r="A13" s="164" t="s">
        <v>243</v>
      </c>
      <c r="B13" s="165"/>
      <c r="C13" s="165"/>
      <c r="D13" s="165"/>
      <c r="E13" s="165"/>
      <c r="F13" s="166"/>
      <c r="G13" s="160">
        <v>1</v>
      </c>
      <c r="H13" s="161"/>
      <c r="I13" s="161"/>
      <c r="J13" s="161"/>
      <c r="K13" s="161"/>
      <c r="L13" s="161"/>
      <c r="M13" s="162"/>
      <c r="N13" s="160">
        <v>12</v>
      </c>
      <c r="O13" s="161"/>
      <c r="P13" s="161"/>
      <c r="Q13" s="161"/>
      <c r="R13" s="161"/>
      <c r="S13" s="161"/>
      <c r="T13" s="162"/>
      <c r="U13" s="160">
        <v>270</v>
      </c>
      <c r="V13" s="161"/>
      <c r="W13" s="161"/>
      <c r="X13" s="161"/>
      <c r="Y13" s="161"/>
      <c r="Z13" s="161"/>
      <c r="AA13" s="162"/>
      <c r="AB13" s="160">
        <v>767</v>
      </c>
      <c r="AC13" s="161"/>
      <c r="AD13" s="161"/>
      <c r="AE13" s="161"/>
      <c r="AF13" s="161"/>
      <c r="AG13" s="161"/>
      <c r="AH13" s="162"/>
      <c r="AI13" s="160">
        <v>234</v>
      </c>
      <c r="AJ13" s="161"/>
      <c r="AK13" s="161"/>
      <c r="AL13" s="161"/>
      <c r="AM13" s="161"/>
      <c r="AN13" s="161"/>
      <c r="AO13" s="162"/>
      <c r="AP13" s="160">
        <v>249</v>
      </c>
      <c r="AQ13" s="161"/>
      <c r="AR13" s="161"/>
      <c r="AS13" s="161"/>
      <c r="AT13" s="161"/>
      <c r="AU13" s="161"/>
      <c r="AV13" s="162"/>
      <c r="AW13" s="160">
        <v>1282</v>
      </c>
      <c r="AX13" s="161"/>
      <c r="AY13" s="161"/>
      <c r="AZ13" s="161"/>
      <c r="BA13" s="161"/>
      <c r="BB13" s="161"/>
      <c r="BC13" s="163"/>
    </row>
    <row r="14" spans="1:55" ht="15" customHeight="1">
      <c r="A14" s="164" t="s">
        <v>310</v>
      </c>
      <c r="B14" s="165"/>
      <c r="C14" s="165"/>
      <c r="D14" s="165"/>
      <c r="E14" s="165"/>
      <c r="F14" s="166"/>
      <c r="G14" s="160" t="s">
        <v>250</v>
      </c>
      <c r="H14" s="161"/>
      <c r="I14" s="161"/>
      <c r="J14" s="161"/>
      <c r="K14" s="161"/>
      <c r="L14" s="161"/>
      <c r="M14" s="162"/>
      <c r="N14" s="160">
        <v>12</v>
      </c>
      <c r="O14" s="161"/>
      <c r="P14" s="161"/>
      <c r="Q14" s="161"/>
      <c r="R14" s="161"/>
      <c r="S14" s="161"/>
      <c r="T14" s="162"/>
      <c r="U14" s="160" t="s">
        <v>250</v>
      </c>
      <c r="V14" s="161"/>
      <c r="W14" s="161"/>
      <c r="X14" s="161"/>
      <c r="Y14" s="161"/>
      <c r="Z14" s="161"/>
      <c r="AA14" s="162"/>
      <c r="AB14" s="160">
        <v>767</v>
      </c>
      <c r="AC14" s="161"/>
      <c r="AD14" s="161"/>
      <c r="AE14" s="161"/>
      <c r="AF14" s="161"/>
      <c r="AG14" s="161"/>
      <c r="AH14" s="162"/>
      <c r="AI14" s="160">
        <v>286</v>
      </c>
      <c r="AJ14" s="161"/>
      <c r="AK14" s="161"/>
      <c r="AL14" s="161"/>
      <c r="AM14" s="161"/>
      <c r="AN14" s="161"/>
      <c r="AO14" s="162"/>
      <c r="AP14" s="160">
        <v>321</v>
      </c>
      <c r="AQ14" s="161"/>
      <c r="AR14" s="161"/>
      <c r="AS14" s="161"/>
      <c r="AT14" s="161"/>
      <c r="AU14" s="161"/>
      <c r="AV14" s="162"/>
      <c r="AW14" s="160">
        <v>1247</v>
      </c>
      <c r="AX14" s="161"/>
      <c r="AY14" s="161"/>
      <c r="AZ14" s="161"/>
      <c r="BA14" s="161"/>
      <c r="BB14" s="161"/>
      <c r="BC14" s="163"/>
    </row>
    <row r="15" spans="1:55" ht="15" customHeight="1">
      <c r="A15" s="167" t="s">
        <v>328</v>
      </c>
      <c r="B15" s="168"/>
      <c r="C15" s="168"/>
      <c r="D15" s="168"/>
      <c r="E15" s="168"/>
      <c r="F15" s="169"/>
      <c r="G15" s="170" t="s">
        <v>350</v>
      </c>
      <c r="H15" s="171"/>
      <c r="I15" s="171"/>
      <c r="J15" s="171"/>
      <c r="K15" s="171"/>
      <c r="L15" s="171"/>
      <c r="M15" s="172"/>
      <c r="N15" s="173">
        <v>12</v>
      </c>
      <c r="O15" s="174"/>
      <c r="P15" s="174"/>
      <c r="Q15" s="174"/>
      <c r="R15" s="174"/>
      <c r="S15" s="174"/>
      <c r="T15" s="175"/>
      <c r="U15" s="170" t="s">
        <v>350</v>
      </c>
      <c r="V15" s="171"/>
      <c r="W15" s="171"/>
      <c r="X15" s="171"/>
      <c r="Y15" s="171"/>
      <c r="Z15" s="171"/>
      <c r="AA15" s="172"/>
      <c r="AB15" s="173">
        <v>767</v>
      </c>
      <c r="AC15" s="174"/>
      <c r="AD15" s="174"/>
      <c r="AE15" s="174"/>
      <c r="AF15" s="174"/>
      <c r="AG15" s="174"/>
      <c r="AH15" s="175"/>
      <c r="AI15" s="173">
        <v>198</v>
      </c>
      <c r="AJ15" s="174"/>
      <c r="AK15" s="174"/>
      <c r="AL15" s="174"/>
      <c r="AM15" s="174"/>
      <c r="AN15" s="174"/>
      <c r="AO15" s="175"/>
      <c r="AP15" s="173">
        <v>232</v>
      </c>
      <c r="AQ15" s="174"/>
      <c r="AR15" s="174"/>
      <c r="AS15" s="174"/>
      <c r="AT15" s="174"/>
      <c r="AU15" s="174"/>
      <c r="AV15" s="175"/>
      <c r="AW15" s="173">
        <f>AW14+AI15-AP15</f>
        <v>1213</v>
      </c>
      <c r="AX15" s="174"/>
      <c r="AY15" s="174"/>
      <c r="AZ15" s="174"/>
      <c r="BA15" s="174"/>
      <c r="BB15" s="174"/>
      <c r="BC15" s="176"/>
    </row>
    <row r="16" spans="1:55" ht="14.25" customHeight="1">
      <c r="A16" s="177" t="s">
        <v>301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</row>
    <row r="17" spans="1:55" ht="15" customHeight="1">
      <c r="A17" s="185" t="s">
        <v>302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</row>
    <row r="18" ht="15" customHeight="1"/>
    <row r="19" spans="1:55" ht="17.25" customHeight="1">
      <c r="A19" s="178" t="s">
        <v>11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</row>
    <row r="20" spans="8:55" ht="15" customHeight="1">
      <c r="H20" s="138" t="s">
        <v>326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BC20" s="2"/>
    </row>
    <row r="21" spans="8:48" ht="15" customHeight="1"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80"/>
      <c r="X21" s="181" t="s">
        <v>12</v>
      </c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</row>
    <row r="22" spans="8:48" ht="15" customHeight="1">
      <c r="H22" s="182" t="s">
        <v>48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3"/>
      <c r="X22" s="184">
        <v>1307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1:62" ht="15" customHeight="1">
      <c r="A23" s="5"/>
      <c r="B23" s="5"/>
      <c r="C23" s="5"/>
      <c r="D23" s="5"/>
      <c r="E23" s="5"/>
      <c r="F23" s="5"/>
      <c r="G23" s="5"/>
      <c r="H23" s="182" t="s">
        <v>233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3"/>
      <c r="X23" s="184">
        <v>1297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5" customHeight="1">
      <c r="A24" s="5"/>
      <c r="B24" s="5"/>
      <c r="C24" s="5"/>
      <c r="D24" s="5"/>
      <c r="E24" s="5"/>
      <c r="F24" s="5"/>
      <c r="G24" s="5"/>
      <c r="H24" s="182" t="s">
        <v>243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3"/>
      <c r="X24" s="184">
        <v>1282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8:48" ht="15" customHeight="1">
      <c r="H25" s="182" t="s">
        <v>310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3"/>
      <c r="X25" s="184">
        <v>1247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</row>
    <row r="26" spans="8:48" ht="15" customHeight="1">
      <c r="H26" s="186" t="s">
        <v>328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7"/>
      <c r="X26" s="188">
        <f>SUM(X27:AV50)</f>
        <v>1213</v>
      </c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</row>
    <row r="27" spans="8:48" ht="15" customHeight="1">
      <c r="H27" s="182" t="s">
        <v>50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3"/>
      <c r="X27" s="184">
        <v>36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</row>
    <row r="28" spans="8:48" ht="15" customHeight="1">
      <c r="H28" s="182" t="s">
        <v>13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/>
      <c r="X28" s="184">
        <v>32</v>
      </c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8:48" ht="15" customHeight="1">
      <c r="H29" s="182" t="s">
        <v>14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3"/>
      <c r="X29" s="184">
        <v>24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8:48" ht="15" customHeight="1">
      <c r="H30" s="182" t="s">
        <v>15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3"/>
      <c r="X30" s="184">
        <v>14</v>
      </c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</row>
    <row r="31" spans="8:48" ht="15" customHeight="1">
      <c r="H31" s="182" t="s">
        <v>16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3"/>
      <c r="X31" s="184">
        <v>26</v>
      </c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</row>
    <row r="32" spans="8:48" ht="15" customHeight="1">
      <c r="H32" s="182" t="s">
        <v>17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3"/>
      <c r="X32" s="184">
        <v>54</v>
      </c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</row>
    <row r="33" spans="8:55" ht="15" customHeight="1">
      <c r="H33" s="182" t="s">
        <v>18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3"/>
      <c r="X33" s="184">
        <v>41</v>
      </c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5"/>
      <c r="AX33" s="5"/>
      <c r="AY33" s="5"/>
      <c r="AZ33" s="5"/>
      <c r="BA33" s="5"/>
      <c r="BB33" s="5"/>
      <c r="BC33" s="5"/>
    </row>
    <row r="34" spans="8:48" ht="15" customHeight="1">
      <c r="H34" s="182" t="s">
        <v>19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3"/>
      <c r="X34" s="184">
        <v>29</v>
      </c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</row>
    <row r="35" spans="8:48" ht="15" customHeight="1">
      <c r="H35" s="182" t="s">
        <v>20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3"/>
      <c r="X35" s="184">
        <v>39</v>
      </c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</row>
    <row r="36" spans="8:48" ht="15" customHeight="1">
      <c r="H36" s="182" t="s">
        <v>21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3"/>
      <c r="X36" s="184">
        <v>32</v>
      </c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</row>
    <row r="37" spans="8:48" ht="15" customHeight="1">
      <c r="H37" s="182" t="s">
        <v>22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3"/>
      <c r="X37" s="184">
        <v>36</v>
      </c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</row>
    <row r="38" spans="8:48" ht="15" customHeight="1">
      <c r="H38" s="182" t="s">
        <v>23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3"/>
      <c r="X38" s="184">
        <v>55</v>
      </c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</row>
    <row r="39" spans="8:48" ht="15" customHeight="1">
      <c r="H39" s="182" t="s">
        <v>24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3"/>
      <c r="X39" s="184">
        <v>29</v>
      </c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</row>
    <row r="40" spans="8:48" ht="15" customHeight="1">
      <c r="H40" s="182" t="s">
        <v>25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3"/>
      <c r="X40" s="184">
        <v>21</v>
      </c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8:48" ht="15" customHeight="1">
      <c r="H41" s="182" t="s">
        <v>26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  <c r="X41" s="184">
        <v>89</v>
      </c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</row>
    <row r="42" spans="8:48" ht="15" customHeight="1">
      <c r="H42" s="182" t="s">
        <v>27</v>
      </c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  <c r="X42" s="184">
        <v>45</v>
      </c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</row>
    <row r="43" spans="8:48" ht="15" customHeight="1">
      <c r="H43" s="182" t="s">
        <v>28</v>
      </c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3"/>
      <c r="X43" s="184">
        <v>73</v>
      </c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</row>
    <row r="44" spans="8:48" ht="15" customHeight="1">
      <c r="H44" s="182" t="s">
        <v>29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  <c r="X44" s="189">
        <v>36</v>
      </c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1"/>
    </row>
    <row r="45" spans="8:48" ht="15" customHeight="1">
      <c r="H45" s="182" t="s">
        <v>30</v>
      </c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  <c r="X45" s="189">
        <v>62</v>
      </c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1"/>
    </row>
    <row r="46" spans="8:48" ht="15" customHeight="1">
      <c r="H46" s="182" t="s">
        <v>31</v>
      </c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  <c r="X46" s="189">
        <v>55</v>
      </c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1"/>
    </row>
    <row r="47" spans="8:48" ht="15" customHeight="1">
      <c r="H47" s="182" t="s">
        <v>32</v>
      </c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  <c r="X47" s="189">
        <v>50</v>
      </c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1"/>
    </row>
    <row r="48" spans="8:48" ht="15" customHeight="1">
      <c r="H48" s="182" t="s">
        <v>33</v>
      </c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3"/>
      <c r="X48" s="189">
        <v>65</v>
      </c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</row>
    <row r="49" spans="8:48" ht="15" customHeight="1">
      <c r="H49" s="182" t="s">
        <v>34</v>
      </c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3"/>
      <c r="X49" s="189">
        <v>84</v>
      </c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1"/>
    </row>
    <row r="50" spans="8:48" ht="15" customHeight="1">
      <c r="H50" s="182" t="s">
        <v>35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3"/>
      <c r="X50" s="189">
        <v>186</v>
      </c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1"/>
    </row>
    <row r="51" spans="2:55" ht="15" customHeight="1">
      <c r="B51" s="39"/>
      <c r="C51" s="39"/>
      <c r="D51" s="39"/>
      <c r="E51" s="39"/>
      <c r="F51" s="39"/>
      <c r="G51" s="39"/>
      <c r="H51" s="40" t="s">
        <v>292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39"/>
      <c r="AX51" s="39"/>
      <c r="AY51" s="39"/>
      <c r="AZ51" s="39"/>
      <c r="BA51" s="39"/>
      <c r="BB51" s="39"/>
      <c r="BC51" s="39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119">
    <mergeCell ref="H50:W50"/>
    <mergeCell ref="X50:AV50"/>
    <mergeCell ref="H47:W47"/>
    <mergeCell ref="X47:AV47"/>
    <mergeCell ref="H48:W48"/>
    <mergeCell ref="X48:AV48"/>
    <mergeCell ref="H49:W49"/>
    <mergeCell ref="X49:AV49"/>
    <mergeCell ref="H44:W44"/>
    <mergeCell ref="X44:AV44"/>
    <mergeCell ref="H45:W45"/>
    <mergeCell ref="X45:AV45"/>
    <mergeCell ref="H46:W46"/>
    <mergeCell ref="X46:AV46"/>
    <mergeCell ref="H41:W41"/>
    <mergeCell ref="X41:AV41"/>
    <mergeCell ref="H42:W42"/>
    <mergeCell ref="X42:AV42"/>
    <mergeCell ref="H43:W43"/>
    <mergeCell ref="X43:AV43"/>
    <mergeCell ref="H38:W38"/>
    <mergeCell ref="X38:AV38"/>
    <mergeCell ref="H39:W39"/>
    <mergeCell ref="X39:AV39"/>
    <mergeCell ref="H40:W40"/>
    <mergeCell ref="X40:AV40"/>
    <mergeCell ref="H35:W35"/>
    <mergeCell ref="X35:AV35"/>
    <mergeCell ref="H36:W36"/>
    <mergeCell ref="X36:AV36"/>
    <mergeCell ref="H37:W37"/>
    <mergeCell ref="X37:AV37"/>
    <mergeCell ref="H32:W32"/>
    <mergeCell ref="X32:AV32"/>
    <mergeCell ref="H33:W33"/>
    <mergeCell ref="X33:AV33"/>
    <mergeCell ref="H34:W34"/>
    <mergeCell ref="X34:AV34"/>
    <mergeCell ref="H29:W29"/>
    <mergeCell ref="X29:AV29"/>
    <mergeCell ref="H30:W30"/>
    <mergeCell ref="X30:AV30"/>
    <mergeCell ref="H31:W31"/>
    <mergeCell ref="X31:AV31"/>
    <mergeCell ref="H26:W26"/>
    <mergeCell ref="X26:AV26"/>
    <mergeCell ref="H27:W27"/>
    <mergeCell ref="X27:AV27"/>
    <mergeCell ref="H28:W28"/>
    <mergeCell ref="X28:AV28"/>
    <mergeCell ref="H23:W23"/>
    <mergeCell ref="X23:AV23"/>
    <mergeCell ref="H24:W24"/>
    <mergeCell ref="X24:AV24"/>
    <mergeCell ref="H25:W25"/>
    <mergeCell ref="X25:AV25"/>
    <mergeCell ref="A16:BC16"/>
    <mergeCell ref="A19:BC19"/>
    <mergeCell ref="H20:AV20"/>
    <mergeCell ref="H21:W21"/>
    <mergeCell ref="X21:AV21"/>
    <mergeCell ref="H22:W22"/>
    <mergeCell ref="X22:AV22"/>
    <mergeCell ref="A17:BC17"/>
    <mergeCell ref="AP14:AV14"/>
    <mergeCell ref="AW14:BC14"/>
    <mergeCell ref="A15:F15"/>
    <mergeCell ref="G15:M15"/>
    <mergeCell ref="N15:T15"/>
    <mergeCell ref="U15:AA15"/>
    <mergeCell ref="AB15:AH15"/>
    <mergeCell ref="AI15:AO15"/>
    <mergeCell ref="AP15:AV15"/>
    <mergeCell ref="AW15:BC15"/>
    <mergeCell ref="A14:F14"/>
    <mergeCell ref="G14:M14"/>
    <mergeCell ref="N14:T14"/>
    <mergeCell ref="U14:AA14"/>
    <mergeCell ref="AB14:AH14"/>
    <mergeCell ref="AI14:AO14"/>
    <mergeCell ref="AW12:BC12"/>
    <mergeCell ref="A13:F13"/>
    <mergeCell ref="G13:M13"/>
    <mergeCell ref="N13:T13"/>
    <mergeCell ref="U13:AA13"/>
    <mergeCell ref="AB13:AH13"/>
    <mergeCell ref="AI13:AO13"/>
    <mergeCell ref="AP13:AV13"/>
    <mergeCell ref="AW13:BC13"/>
    <mergeCell ref="AI11:AO11"/>
    <mergeCell ref="AP11:AV11"/>
    <mergeCell ref="AW11:BC11"/>
    <mergeCell ref="A12:F12"/>
    <mergeCell ref="G12:M12"/>
    <mergeCell ref="N12:T12"/>
    <mergeCell ref="U12:AA12"/>
    <mergeCell ref="AB12:AH12"/>
    <mergeCell ref="AI12:AO12"/>
    <mergeCell ref="AP12:AV12"/>
    <mergeCell ref="AW9:BC10"/>
    <mergeCell ref="G10:M10"/>
    <mergeCell ref="N10:T10"/>
    <mergeCell ref="U10:AA10"/>
    <mergeCell ref="AB10:AH10"/>
    <mergeCell ref="A11:F11"/>
    <mergeCell ref="G11:M11"/>
    <mergeCell ref="N11:T11"/>
    <mergeCell ref="U11:AA11"/>
    <mergeCell ref="AB11:AH11"/>
    <mergeCell ref="A1:BC1"/>
    <mergeCell ref="A3:BC3"/>
    <mergeCell ref="A5:BC5"/>
    <mergeCell ref="A7:BC7"/>
    <mergeCell ref="A8:BC8"/>
    <mergeCell ref="A9:F10"/>
    <mergeCell ref="G9:T9"/>
    <mergeCell ref="U9:AH9"/>
    <mergeCell ref="AI9:AO10"/>
    <mergeCell ref="AP9:AV10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33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16384" width="1.625" style="1" customWidth="1"/>
  </cols>
  <sheetData>
    <row r="1" spans="1:54" ht="21.75" customHeight="1">
      <c r="A1" s="135" t="s">
        <v>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</row>
    <row r="2" spans="1:54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7.25" customHeight="1">
      <c r="A3" s="178" t="s">
        <v>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</row>
    <row r="4" spans="1:54" ht="19.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</row>
    <row r="5" spans="1:55" ht="31.5" customHeight="1">
      <c r="A5" s="140"/>
      <c r="B5" s="140"/>
      <c r="C5" s="140"/>
      <c r="D5" s="140"/>
      <c r="E5" s="140"/>
      <c r="F5" s="140"/>
      <c r="G5" s="140"/>
      <c r="H5" s="140"/>
      <c r="I5" s="140"/>
      <c r="J5" s="141"/>
      <c r="K5" s="193" t="s">
        <v>0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94"/>
      <c r="AG5" s="181" t="s">
        <v>5</v>
      </c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5"/>
    </row>
    <row r="6" spans="1:55" ht="31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5" t="s">
        <v>7</v>
      </c>
      <c r="L6" s="196"/>
      <c r="M6" s="196"/>
      <c r="N6" s="196"/>
      <c r="O6" s="196"/>
      <c r="P6" s="196"/>
      <c r="Q6" s="196"/>
      <c r="R6" s="196"/>
      <c r="S6" s="196"/>
      <c r="T6" s="196"/>
      <c r="U6" s="197"/>
      <c r="V6" s="195" t="s">
        <v>8</v>
      </c>
      <c r="W6" s="196"/>
      <c r="X6" s="196"/>
      <c r="Y6" s="196"/>
      <c r="Z6" s="196"/>
      <c r="AA6" s="196"/>
      <c r="AB6" s="196"/>
      <c r="AC6" s="196"/>
      <c r="AD6" s="196"/>
      <c r="AE6" s="196"/>
      <c r="AF6" s="197"/>
      <c r="AG6" s="195" t="s">
        <v>7</v>
      </c>
      <c r="AH6" s="196"/>
      <c r="AI6" s="196"/>
      <c r="AJ6" s="196"/>
      <c r="AK6" s="196"/>
      <c r="AL6" s="196"/>
      <c r="AM6" s="196"/>
      <c r="AN6" s="196"/>
      <c r="AO6" s="196"/>
      <c r="AP6" s="196"/>
      <c r="AQ6" s="197"/>
      <c r="AR6" s="195" t="s">
        <v>8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5"/>
    </row>
    <row r="7" spans="1:55" ht="31.5" customHeight="1">
      <c r="A7" s="198" t="s">
        <v>48</v>
      </c>
      <c r="B7" s="199"/>
      <c r="C7" s="199"/>
      <c r="D7" s="199"/>
      <c r="E7" s="199"/>
      <c r="F7" s="199"/>
      <c r="G7" s="200"/>
      <c r="H7" s="201"/>
      <c r="I7" s="199"/>
      <c r="J7" s="202"/>
      <c r="K7" s="203">
        <v>3</v>
      </c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157">
        <v>101</v>
      </c>
      <c r="W7" s="158"/>
      <c r="X7" s="158"/>
      <c r="Y7" s="158"/>
      <c r="Z7" s="158"/>
      <c r="AA7" s="158"/>
      <c r="AB7" s="158"/>
      <c r="AC7" s="158"/>
      <c r="AD7" s="158"/>
      <c r="AE7" s="158"/>
      <c r="AF7" s="159"/>
      <c r="AG7" s="157">
        <v>410</v>
      </c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157">
        <v>9342</v>
      </c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5"/>
    </row>
    <row r="8" spans="1:54" ht="31.5" customHeight="1">
      <c r="A8" s="164" t="s">
        <v>233</v>
      </c>
      <c r="B8" s="165"/>
      <c r="C8" s="165"/>
      <c r="D8" s="165"/>
      <c r="E8" s="165"/>
      <c r="F8" s="165"/>
      <c r="G8" s="206"/>
      <c r="H8" s="207"/>
      <c r="I8" s="165"/>
      <c r="J8" s="166"/>
      <c r="K8" s="157">
        <v>3</v>
      </c>
      <c r="L8" s="158"/>
      <c r="M8" s="158"/>
      <c r="N8" s="158"/>
      <c r="O8" s="158"/>
      <c r="P8" s="158"/>
      <c r="Q8" s="158"/>
      <c r="R8" s="158"/>
      <c r="S8" s="158"/>
      <c r="T8" s="158"/>
      <c r="U8" s="159"/>
      <c r="V8" s="157">
        <v>105</v>
      </c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157">
        <v>410</v>
      </c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157">
        <v>9547</v>
      </c>
      <c r="AS8" s="158"/>
      <c r="AT8" s="158"/>
      <c r="AU8" s="158"/>
      <c r="AV8" s="158"/>
      <c r="AW8" s="158"/>
      <c r="AX8" s="158"/>
      <c r="AY8" s="158"/>
      <c r="AZ8" s="158"/>
      <c r="BA8" s="158"/>
      <c r="BB8" s="158"/>
    </row>
    <row r="9" spans="1:54" ht="31.5" customHeight="1">
      <c r="A9" s="164" t="s">
        <v>243</v>
      </c>
      <c r="B9" s="165"/>
      <c r="C9" s="165"/>
      <c r="D9" s="165"/>
      <c r="E9" s="165"/>
      <c r="F9" s="165"/>
      <c r="G9" s="206"/>
      <c r="H9" s="207"/>
      <c r="I9" s="165"/>
      <c r="J9" s="166"/>
      <c r="K9" s="157">
        <v>3</v>
      </c>
      <c r="L9" s="158"/>
      <c r="M9" s="158"/>
      <c r="N9" s="158"/>
      <c r="O9" s="158"/>
      <c r="P9" s="158"/>
      <c r="Q9" s="158"/>
      <c r="R9" s="158"/>
      <c r="S9" s="158"/>
      <c r="T9" s="158"/>
      <c r="U9" s="159"/>
      <c r="V9" s="157">
        <v>109</v>
      </c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57">
        <v>410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9"/>
      <c r="AR9" s="157">
        <v>9947</v>
      </c>
      <c r="AS9" s="158"/>
      <c r="AT9" s="158"/>
      <c r="AU9" s="158"/>
      <c r="AV9" s="158"/>
      <c r="AW9" s="158"/>
      <c r="AX9" s="158"/>
      <c r="AY9" s="158"/>
      <c r="AZ9" s="158"/>
      <c r="BA9" s="158"/>
      <c r="BB9" s="158"/>
    </row>
    <row r="10" spans="1:54" ht="31.5" customHeight="1">
      <c r="A10" s="164" t="s">
        <v>310</v>
      </c>
      <c r="B10" s="165"/>
      <c r="C10" s="165"/>
      <c r="D10" s="165"/>
      <c r="E10" s="165"/>
      <c r="F10" s="165"/>
      <c r="G10" s="165"/>
      <c r="H10" s="165"/>
      <c r="I10" s="165"/>
      <c r="J10" s="166"/>
      <c r="K10" s="160">
        <v>3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208">
        <v>114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60">
        <v>410</v>
      </c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  <c r="AR10" s="208">
        <v>10298</v>
      </c>
      <c r="AS10" s="161"/>
      <c r="AT10" s="161"/>
      <c r="AU10" s="161"/>
      <c r="AV10" s="161"/>
      <c r="AW10" s="161"/>
      <c r="AX10" s="161"/>
      <c r="AY10" s="161"/>
      <c r="AZ10" s="161"/>
      <c r="BA10" s="161"/>
      <c r="BB10" s="163"/>
    </row>
    <row r="11" spans="1:58" ht="31.5" customHeight="1">
      <c r="A11" s="164" t="s">
        <v>328</v>
      </c>
      <c r="B11" s="165"/>
      <c r="C11" s="165"/>
      <c r="D11" s="165"/>
      <c r="E11" s="165"/>
      <c r="F11" s="165"/>
      <c r="G11" s="165"/>
      <c r="H11" s="165"/>
      <c r="I11" s="165"/>
      <c r="J11" s="166"/>
      <c r="K11" s="209">
        <v>3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5"/>
      <c r="V11" s="209">
        <v>114</v>
      </c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3">
        <v>410</v>
      </c>
      <c r="AH11" s="174"/>
      <c r="AI11" s="174"/>
      <c r="AJ11" s="174"/>
      <c r="AK11" s="174"/>
      <c r="AL11" s="174"/>
      <c r="AM11" s="174"/>
      <c r="AN11" s="174"/>
      <c r="AO11" s="174"/>
      <c r="AP11" s="174"/>
      <c r="AQ11" s="175"/>
      <c r="AR11" s="210">
        <v>11125</v>
      </c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F11" s="5"/>
    </row>
    <row r="12" spans="1:54" ht="15" customHeight="1">
      <c r="A12" s="177" t="s">
        <v>49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</row>
    <row r="13" spans="1:54" ht="15" customHeight="1">
      <c r="A13" s="212" t="s">
        <v>306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</row>
    <row r="16" spans="1:54" ht="21.75" customHeight="1">
      <c r="A16" s="213" t="s">
        <v>38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</row>
    <row r="17" spans="1:2" ht="21" customHeight="1">
      <c r="A17" s="15"/>
      <c r="B17" s="16"/>
    </row>
    <row r="18" spans="1:54" ht="17.25" customHeight="1">
      <c r="A18" s="178" t="s">
        <v>39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</row>
    <row r="19" spans="1:54" ht="19.5" customHeight="1">
      <c r="A19" s="138" t="s">
        <v>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</row>
    <row r="20" spans="1:54" ht="31.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1"/>
      <c r="K20" s="181" t="s">
        <v>0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94"/>
      <c r="AG20" s="181" t="s">
        <v>5</v>
      </c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</row>
    <row r="21" spans="1:54" ht="31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3"/>
      <c r="K21" s="214" t="s">
        <v>7</v>
      </c>
      <c r="L21" s="215"/>
      <c r="M21" s="215"/>
      <c r="N21" s="215"/>
      <c r="O21" s="215"/>
      <c r="P21" s="215"/>
      <c r="Q21" s="215"/>
      <c r="R21" s="215"/>
      <c r="S21" s="215"/>
      <c r="T21" s="215"/>
      <c r="U21" s="216"/>
      <c r="V21" s="214" t="s">
        <v>8</v>
      </c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214" t="s">
        <v>7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6"/>
      <c r="AR21" s="214" t="s">
        <v>8</v>
      </c>
      <c r="AS21" s="215"/>
      <c r="AT21" s="215"/>
      <c r="AU21" s="215"/>
      <c r="AV21" s="215"/>
      <c r="AW21" s="215"/>
      <c r="AX21" s="215"/>
      <c r="AY21" s="215"/>
      <c r="AZ21" s="215"/>
      <c r="BA21" s="215"/>
      <c r="BB21" s="217"/>
    </row>
    <row r="22" spans="1:54" ht="31.5" customHeight="1">
      <c r="A22" s="164" t="s">
        <v>48</v>
      </c>
      <c r="B22" s="165"/>
      <c r="C22" s="165"/>
      <c r="D22" s="165"/>
      <c r="E22" s="165"/>
      <c r="F22" s="165"/>
      <c r="G22" s="165"/>
      <c r="H22" s="165"/>
      <c r="I22" s="165"/>
      <c r="J22" s="166"/>
      <c r="K22" s="158">
        <v>5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9"/>
      <c r="V22" s="158">
        <v>62</v>
      </c>
      <c r="W22" s="158"/>
      <c r="X22" s="158"/>
      <c r="Y22" s="158"/>
      <c r="Z22" s="158"/>
      <c r="AA22" s="158"/>
      <c r="AB22" s="158"/>
      <c r="AC22" s="158"/>
      <c r="AD22" s="158"/>
      <c r="AE22" s="158"/>
      <c r="AF22" s="159"/>
      <c r="AG22" s="158">
        <v>470</v>
      </c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158">
        <v>5781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</row>
    <row r="23" spans="1:54" ht="31.5" customHeight="1">
      <c r="A23" s="164" t="s">
        <v>233</v>
      </c>
      <c r="B23" s="165"/>
      <c r="C23" s="165"/>
      <c r="D23" s="165"/>
      <c r="E23" s="165"/>
      <c r="F23" s="165"/>
      <c r="G23" s="165"/>
      <c r="H23" s="165"/>
      <c r="I23" s="165"/>
      <c r="J23" s="166"/>
      <c r="K23" s="160">
        <v>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60">
        <v>64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0">
        <v>470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  <c r="AR23" s="160">
        <v>6061</v>
      </c>
      <c r="AS23" s="161"/>
      <c r="AT23" s="161"/>
      <c r="AU23" s="161"/>
      <c r="AV23" s="161"/>
      <c r="AW23" s="161"/>
      <c r="AX23" s="161"/>
      <c r="AY23" s="161"/>
      <c r="AZ23" s="161"/>
      <c r="BA23" s="161"/>
      <c r="BB23" s="163"/>
    </row>
    <row r="24" spans="1:62" ht="31.5" customHeight="1">
      <c r="A24" s="164" t="s">
        <v>243</v>
      </c>
      <c r="B24" s="165"/>
      <c r="C24" s="165"/>
      <c r="D24" s="165"/>
      <c r="E24" s="165"/>
      <c r="F24" s="165"/>
      <c r="G24" s="165"/>
      <c r="H24" s="165"/>
      <c r="I24" s="165"/>
      <c r="J24" s="166"/>
      <c r="K24" s="160">
        <v>5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160">
        <v>67</v>
      </c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0">
        <v>470</v>
      </c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160">
        <v>6312</v>
      </c>
      <c r="AS24" s="161"/>
      <c r="AT24" s="161"/>
      <c r="AU24" s="161"/>
      <c r="AV24" s="161"/>
      <c r="AW24" s="161"/>
      <c r="AX24" s="161"/>
      <c r="AY24" s="161"/>
      <c r="AZ24" s="161"/>
      <c r="BA24" s="161"/>
      <c r="BB24" s="163"/>
      <c r="BC24" s="5"/>
      <c r="BD24" s="5"/>
      <c r="BE24" s="5"/>
      <c r="BF24" s="5"/>
      <c r="BG24" s="5"/>
      <c r="BH24" s="5"/>
      <c r="BI24" s="5"/>
      <c r="BJ24" s="111"/>
    </row>
    <row r="25" spans="1:54" ht="31.5" customHeight="1">
      <c r="A25" s="164" t="s">
        <v>310</v>
      </c>
      <c r="B25" s="165"/>
      <c r="C25" s="165"/>
      <c r="D25" s="165"/>
      <c r="E25" s="165"/>
      <c r="F25" s="165"/>
      <c r="G25" s="165"/>
      <c r="H25" s="165"/>
      <c r="I25" s="165"/>
      <c r="J25" s="166"/>
      <c r="K25" s="160">
        <v>5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2"/>
      <c r="V25" s="160">
        <v>68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0">
        <v>470</v>
      </c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160">
        <v>6412</v>
      </c>
      <c r="AS25" s="161"/>
      <c r="AT25" s="161"/>
      <c r="AU25" s="161"/>
      <c r="AV25" s="161"/>
      <c r="AW25" s="161"/>
      <c r="AX25" s="161"/>
      <c r="AY25" s="161"/>
      <c r="AZ25" s="161"/>
      <c r="BA25" s="161"/>
      <c r="BB25" s="163"/>
    </row>
    <row r="26" spans="1:54" ht="31.5" customHeight="1">
      <c r="A26" s="167" t="s">
        <v>328</v>
      </c>
      <c r="B26" s="168"/>
      <c r="C26" s="168"/>
      <c r="D26" s="168"/>
      <c r="E26" s="168"/>
      <c r="F26" s="168"/>
      <c r="G26" s="168"/>
      <c r="H26" s="168"/>
      <c r="I26" s="168"/>
      <c r="J26" s="169"/>
      <c r="K26" s="173">
        <v>5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5"/>
      <c r="V26" s="173">
        <v>70</v>
      </c>
      <c r="W26" s="174"/>
      <c r="X26" s="174"/>
      <c r="Y26" s="174"/>
      <c r="Z26" s="174"/>
      <c r="AA26" s="174"/>
      <c r="AB26" s="174"/>
      <c r="AC26" s="174"/>
      <c r="AD26" s="174"/>
      <c r="AE26" s="174"/>
      <c r="AF26" s="175"/>
      <c r="AG26" s="173">
        <v>470</v>
      </c>
      <c r="AH26" s="174"/>
      <c r="AI26" s="174"/>
      <c r="AJ26" s="174"/>
      <c r="AK26" s="174"/>
      <c r="AL26" s="174"/>
      <c r="AM26" s="174"/>
      <c r="AN26" s="174"/>
      <c r="AO26" s="174"/>
      <c r="AP26" s="174"/>
      <c r="AQ26" s="175"/>
      <c r="AR26" s="173">
        <v>6606</v>
      </c>
      <c r="AS26" s="174"/>
      <c r="AT26" s="174"/>
      <c r="AU26" s="174"/>
      <c r="AV26" s="174"/>
      <c r="AW26" s="174"/>
      <c r="AX26" s="174"/>
      <c r="AY26" s="174"/>
      <c r="AZ26" s="174"/>
      <c r="BA26" s="174"/>
      <c r="BB26" s="176"/>
    </row>
    <row r="27" spans="1:54" ht="15" customHeight="1">
      <c r="A27" s="177" t="s">
        <v>49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</row>
    <row r="28" spans="1:54" ht="15" customHeight="1">
      <c r="A28" s="212" t="s">
        <v>306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</row>
    <row r="33" spans="8:56" ht="21.7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</sheetData>
  <sheetProtection/>
  <mergeCells count="74">
    <mergeCell ref="A27:BB27"/>
    <mergeCell ref="A28:BB28"/>
    <mergeCell ref="A25:J25"/>
    <mergeCell ref="K25:U25"/>
    <mergeCell ref="V25:AF25"/>
    <mergeCell ref="AG25:AQ25"/>
    <mergeCell ref="AR25:BB25"/>
    <mergeCell ref="A26:J26"/>
    <mergeCell ref="K26:U26"/>
    <mergeCell ref="V26:AF26"/>
    <mergeCell ref="AG26:AQ26"/>
    <mergeCell ref="AR26:BB26"/>
    <mergeCell ref="A23:J23"/>
    <mergeCell ref="K23:U23"/>
    <mergeCell ref="V23:AF23"/>
    <mergeCell ref="AG23:AQ23"/>
    <mergeCell ref="AR23:BB23"/>
    <mergeCell ref="A24:J24"/>
    <mergeCell ref="K24:U24"/>
    <mergeCell ref="V24:AF24"/>
    <mergeCell ref="AG21:AQ21"/>
    <mergeCell ref="AG24:AQ24"/>
    <mergeCell ref="AR24:BB24"/>
    <mergeCell ref="AR21:BB21"/>
    <mergeCell ref="K22:U22"/>
    <mergeCell ref="V22:AF22"/>
    <mergeCell ref="AG22:AQ22"/>
    <mergeCell ref="AR22:BB22"/>
    <mergeCell ref="A12:BB12"/>
    <mergeCell ref="A13:BB13"/>
    <mergeCell ref="A16:BB16"/>
    <mergeCell ref="A18:BB18"/>
    <mergeCell ref="A19:BB19"/>
    <mergeCell ref="A20:J21"/>
    <mergeCell ref="K20:AF20"/>
    <mergeCell ref="AG20:BB20"/>
    <mergeCell ref="K21:U21"/>
    <mergeCell ref="V21:AF21"/>
    <mergeCell ref="A10:J10"/>
    <mergeCell ref="K10:U10"/>
    <mergeCell ref="V10:AF10"/>
    <mergeCell ref="AG10:AQ10"/>
    <mergeCell ref="AR10:BB10"/>
    <mergeCell ref="A11:J11"/>
    <mergeCell ref="K11:U11"/>
    <mergeCell ref="V11:AF11"/>
    <mergeCell ref="AG11:AQ11"/>
    <mergeCell ref="AR11:BB11"/>
    <mergeCell ref="A8:J8"/>
    <mergeCell ref="K8:U8"/>
    <mergeCell ref="V8:AF8"/>
    <mergeCell ref="AG8:AQ8"/>
    <mergeCell ref="AR8:BB8"/>
    <mergeCell ref="A9:J9"/>
    <mergeCell ref="K9:U9"/>
    <mergeCell ref="V9:AF9"/>
    <mergeCell ref="AG9:AQ9"/>
    <mergeCell ref="AR9:BB9"/>
    <mergeCell ref="AR6:BB6"/>
    <mergeCell ref="A7:J7"/>
    <mergeCell ref="K7:U7"/>
    <mergeCell ref="V7:AF7"/>
    <mergeCell ref="AG7:AQ7"/>
    <mergeCell ref="AR7:BB7"/>
    <mergeCell ref="A22:J22"/>
    <mergeCell ref="A1:BB1"/>
    <mergeCell ref="A3:BB3"/>
    <mergeCell ref="A4:BB4"/>
    <mergeCell ref="A5:J6"/>
    <mergeCell ref="K5:AF5"/>
    <mergeCell ref="AG5:BB5"/>
    <mergeCell ref="K6:U6"/>
    <mergeCell ref="V6:AF6"/>
    <mergeCell ref="AG6:AQ6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40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16384" width="1.625" style="1" customWidth="1"/>
  </cols>
  <sheetData>
    <row r="1" spans="1:54" ht="21.75" customHeight="1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</row>
    <row r="2" spans="1:54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7.25" customHeight="1">
      <c r="A3" s="178" t="s">
        <v>41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</row>
    <row r="4" spans="1:54" ht="15" customHeight="1">
      <c r="A4" s="138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</row>
    <row r="5" spans="1:55" ht="21.75" customHeight="1">
      <c r="A5" s="140"/>
      <c r="B5" s="140"/>
      <c r="C5" s="140"/>
      <c r="D5" s="140"/>
      <c r="E5" s="141"/>
      <c r="F5" s="218" t="s">
        <v>0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20"/>
      <c r="T5" s="218" t="s">
        <v>5</v>
      </c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147" t="s">
        <v>324</v>
      </c>
      <c r="AI5" s="148"/>
      <c r="AJ5" s="148"/>
      <c r="AK5" s="148"/>
      <c r="AL5" s="148"/>
      <c r="AM5" s="148"/>
      <c r="AN5" s="149"/>
      <c r="AO5" s="147" t="s">
        <v>10</v>
      </c>
      <c r="AP5" s="148"/>
      <c r="AQ5" s="148"/>
      <c r="AR5" s="148"/>
      <c r="AS5" s="148"/>
      <c r="AT5" s="148"/>
      <c r="AU5" s="149"/>
      <c r="AV5" s="147" t="s">
        <v>42</v>
      </c>
      <c r="AW5" s="148"/>
      <c r="AX5" s="148"/>
      <c r="AY5" s="148"/>
      <c r="AZ5" s="148"/>
      <c r="BA5" s="148"/>
      <c r="BB5" s="148"/>
      <c r="BC5" s="5"/>
    </row>
    <row r="6" spans="1:55" ht="21.75" customHeight="1">
      <c r="A6" s="192"/>
      <c r="B6" s="192"/>
      <c r="C6" s="192"/>
      <c r="D6" s="192"/>
      <c r="E6" s="192"/>
      <c r="F6" s="221" t="s">
        <v>7</v>
      </c>
      <c r="G6" s="222"/>
      <c r="H6" s="222"/>
      <c r="I6" s="222"/>
      <c r="J6" s="222"/>
      <c r="K6" s="222"/>
      <c r="L6" s="223"/>
      <c r="M6" s="221" t="s">
        <v>8</v>
      </c>
      <c r="N6" s="222"/>
      <c r="O6" s="222"/>
      <c r="P6" s="222"/>
      <c r="Q6" s="222"/>
      <c r="R6" s="222"/>
      <c r="S6" s="223"/>
      <c r="T6" s="221" t="s">
        <v>7</v>
      </c>
      <c r="U6" s="222"/>
      <c r="V6" s="222"/>
      <c r="W6" s="222"/>
      <c r="X6" s="222"/>
      <c r="Y6" s="222"/>
      <c r="Z6" s="223"/>
      <c r="AA6" s="221" t="s">
        <v>8</v>
      </c>
      <c r="AB6" s="222"/>
      <c r="AC6" s="222"/>
      <c r="AD6" s="222"/>
      <c r="AE6" s="222"/>
      <c r="AF6" s="222"/>
      <c r="AG6" s="223"/>
      <c r="AH6" s="150"/>
      <c r="AI6" s="150"/>
      <c r="AJ6" s="150"/>
      <c r="AK6" s="150"/>
      <c r="AL6" s="150"/>
      <c r="AM6" s="150"/>
      <c r="AN6" s="151"/>
      <c r="AO6" s="150"/>
      <c r="AP6" s="150"/>
      <c r="AQ6" s="150"/>
      <c r="AR6" s="150"/>
      <c r="AS6" s="150"/>
      <c r="AT6" s="150"/>
      <c r="AU6" s="151"/>
      <c r="AV6" s="150"/>
      <c r="AW6" s="150"/>
      <c r="AX6" s="150"/>
      <c r="AY6" s="150"/>
      <c r="AZ6" s="150"/>
      <c r="BA6" s="150"/>
      <c r="BB6" s="150"/>
      <c r="BC6" s="5"/>
    </row>
    <row r="7" spans="1:55" ht="21.75" customHeight="1">
      <c r="A7" s="224" t="s">
        <v>48</v>
      </c>
      <c r="B7" s="224"/>
      <c r="C7" s="224"/>
      <c r="D7" s="224"/>
      <c r="E7" s="225"/>
      <c r="F7" s="203">
        <v>1</v>
      </c>
      <c r="G7" s="204"/>
      <c r="H7" s="203"/>
      <c r="I7" s="204"/>
      <c r="J7" s="204"/>
      <c r="K7" s="204"/>
      <c r="L7" s="205"/>
      <c r="M7" s="157">
        <v>1</v>
      </c>
      <c r="N7" s="158"/>
      <c r="O7" s="158"/>
      <c r="P7" s="158"/>
      <c r="Q7" s="158"/>
      <c r="R7" s="158"/>
      <c r="S7" s="159"/>
      <c r="T7" s="157">
        <v>90</v>
      </c>
      <c r="U7" s="158"/>
      <c r="V7" s="158"/>
      <c r="W7" s="158"/>
      <c r="X7" s="158"/>
      <c r="Y7" s="158"/>
      <c r="Z7" s="159"/>
      <c r="AA7" s="157">
        <v>50</v>
      </c>
      <c r="AB7" s="158"/>
      <c r="AC7" s="158"/>
      <c r="AD7" s="158"/>
      <c r="AE7" s="158"/>
      <c r="AF7" s="158"/>
      <c r="AG7" s="159"/>
      <c r="AH7" s="157">
        <v>6</v>
      </c>
      <c r="AI7" s="158"/>
      <c r="AJ7" s="158"/>
      <c r="AK7" s="158"/>
      <c r="AL7" s="158"/>
      <c r="AM7" s="158"/>
      <c r="AN7" s="159"/>
      <c r="AO7" s="157">
        <v>20</v>
      </c>
      <c r="AP7" s="158"/>
      <c r="AQ7" s="158"/>
      <c r="AR7" s="158"/>
      <c r="AS7" s="158"/>
      <c r="AT7" s="158"/>
      <c r="AU7" s="159"/>
      <c r="AV7" s="157">
        <v>40</v>
      </c>
      <c r="AW7" s="158"/>
      <c r="AX7" s="158"/>
      <c r="AY7" s="158"/>
      <c r="AZ7" s="158"/>
      <c r="BA7" s="158"/>
      <c r="BB7" s="158"/>
      <c r="BC7" s="5"/>
    </row>
    <row r="8" spans="1:54" ht="21.75" customHeight="1">
      <c r="A8" s="155" t="s">
        <v>233</v>
      </c>
      <c r="B8" s="155"/>
      <c r="C8" s="155"/>
      <c r="D8" s="155"/>
      <c r="E8" s="156"/>
      <c r="F8" s="157" t="s">
        <v>250</v>
      </c>
      <c r="G8" s="158"/>
      <c r="H8" s="157"/>
      <c r="I8" s="158"/>
      <c r="J8" s="158"/>
      <c r="K8" s="158"/>
      <c r="L8" s="159"/>
      <c r="M8" s="157">
        <v>1</v>
      </c>
      <c r="N8" s="158"/>
      <c r="O8" s="158"/>
      <c r="P8" s="158"/>
      <c r="Q8" s="158"/>
      <c r="R8" s="158"/>
      <c r="S8" s="159"/>
      <c r="T8" s="157" t="s">
        <v>250</v>
      </c>
      <c r="U8" s="158"/>
      <c r="V8" s="158"/>
      <c r="W8" s="158"/>
      <c r="X8" s="158"/>
      <c r="Y8" s="158"/>
      <c r="Z8" s="159"/>
      <c r="AA8" s="157">
        <v>50</v>
      </c>
      <c r="AB8" s="158"/>
      <c r="AC8" s="158"/>
      <c r="AD8" s="158"/>
      <c r="AE8" s="158"/>
      <c r="AF8" s="158"/>
      <c r="AG8" s="159"/>
      <c r="AH8" s="157">
        <v>3</v>
      </c>
      <c r="AI8" s="158"/>
      <c r="AJ8" s="158"/>
      <c r="AK8" s="158"/>
      <c r="AL8" s="158"/>
      <c r="AM8" s="158"/>
      <c r="AN8" s="159"/>
      <c r="AO8" s="157">
        <v>4</v>
      </c>
      <c r="AP8" s="158"/>
      <c r="AQ8" s="158"/>
      <c r="AR8" s="158"/>
      <c r="AS8" s="158"/>
      <c r="AT8" s="158"/>
      <c r="AU8" s="159"/>
      <c r="AV8" s="157">
        <v>39</v>
      </c>
      <c r="AW8" s="158"/>
      <c r="AX8" s="158"/>
      <c r="AY8" s="158"/>
      <c r="AZ8" s="158"/>
      <c r="BA8" s="158"/>
      <c r="BB8" s="158"/>
    </row>
    <row r="9" spans="1:54" ht="21.75" customHeight="1">
      <c r="A9" s="155" t="s">
        <v>243</v>
      </c>
      <c r="B9" s="155"/>
      <c r="C9" s="155"/>
      <c r="D9" s="155"/>
      <c r="E9" s="156"/>
      <c r="F9" s="157" t="s">
        <v>250</v>
      </c>
      <c r="G9" s="158"/>
      <c r="H9" s="157"/>
      <c r="I9" s="158"/>
      <c r="J9" s="158"/>
      <c r="K9" s="158"/>
      <c r="L9" s="159"/>
      <c r="M9" s="157">
        <v>1</v>
      </c>
      <c r="N9" s="158"/>
      <c r="O9" s="158"/>
      <c r="P9" s="158"/>
      <c r="Q9" s="158"/>
      <c r="R9" s="158"/>
      <c r="S9" s="159"/>
      <c r="T9" s="157" t="s">
        <v>250</v>
      </c>
      <c r="U9" s="158"/>
      <c r="V9" s="158"/>
      <c r="W9" s="158"/>
      <c r="X9" s="158"/>
      <c r="Y9" s="158"/>
      <c r="Z9" s="159"/>
      <c r="AA9" s="157">
        <v>50</v>
      </c>
      <c r="AB9" s="158"/>
      <c r="AC9" s="158"/>
      <c r="AD9" s="158"/>
      <c r="AE9" s="158"/>
      <c r="AF9" s="158"/>
      <c r="AG9" s="159"/>
      <c r="AH9" s="157">
        <v>4</v>
      </c>
      <c r="AI9" s="158"/>
      <c r="AJ9" s="158"/>
      <c r="AK9" s="158"/>
      <c r="AL9" s="158"/>
      <c r="AM9" s="158"/>
      <c r="AN9" s="159"/>
      <c r="AO9" s="157">
        <v>6</v>
      </c>
      <c r="AP9" s="158"/>
      <c r="AQ9" s="158"/>
      <c r="AR9" s="158"/>
      <c r="AS9" s="158"/>
      <c r="AT9" s="158"/>
      <c r="AU9" s="159"/>
      <c r="AV9" s="157">
        <v>37</v>
      </c>
      <c r="AW9" s="158"/>
      <c r="AX9" s="158"/>
      <c r="AY9" s="158"/>
      <c r="AZ9" s="158"/>
      <c r="BA9" s="158"/>
      <c r="BB9" s="158"/>
    </row>
    <row r="10" spans="1:54" ht="21.75" customHeight="1">
      <c r="A10" s="164" t="s">
        <v>310</v>
      </c>
      <c r="B10" s="165"/>
      <c r="C10" s="165"/>
      <c r="D10" s="165"/>
      <c r="E10" s="166"/>
      <c r="F10" s="160" t="s">
        <v>250</v>
      </c>
      <c r="G10" s="161"/>
      <c r="H10" s="161"/>
      <c r="I10" s="161"/>
      <c r="J10" s="161"/>
      <c r="K10" s="161"/>
      <c r="L10" s="162"/>
      <c r="M10" s="160">
        <v>1</v>
      </c>
      <c r="N10" s="161"/>
      <c r="O10" s="161"/>
      <c r="P10" s="161"/>
      <c r="Q10" s="161"/>
      <c r="R10" s="161"/>
      <c r="S10" s="162"/>
      <c r="T10" s="160" t="s">
        <v>250</v>
      </c>
      <c r="U10" s="161"/>
      <c r="V10" s="161"/>
      <c r="W10" s="161"/>
      <c r="X10" s="161"/>
      <c r="Y10" s="161"/>
      <c r="Z10" s="162"/>
      <c r="AA10" s="160">
        <v>50</v>
      </c>
      <c r="AB10" s="161"/>
      <c r="AC10" s="161"/>
      <c r="AD10" s="161"/>
      <c r="AE10" s="161"/>
      <c r="AF10" s="161"/>
      <c r="AG10" s="162"/>
      <c r="AH10" s="160">
        <v>12</v>
      </c>
      <c r="AI10" s="161"/>
      <c r="AJ10" s="161"/>
      <c r="AK10" s="161"/>
      <c r="AL10" s="161"/>
      <c r="AM10" s="161"/>
      <c r="AN10" s="162"/>
      <c r="AO10" s="160">
        <v>5</v>
      </c>
      <c r="AP10" s="161"/>
      <c r="AQ10" s="161"/>
      <c r="AR10" s="161"/>
      <c r="AS10" s="161"/>
      <c r="AT10" s="161"/>
      <c r="AU10" s="162"/>
      <c r="AV10" s="158">
        <v>43</v>
      </c>
      <c r="AW10" s="158"/>
      <c r="AX10" s="158"/>
      <c r="AY10" s="158"/>
      <c r="AZ10" s="158"/>
      <c r="BA10" s="158"/>
      <c r="BB10" s="158"/>
    </row>
    <row r="11" spans="1:54" ht="21.75" customHeight="1">
      <c r="A11" s="164" t="s">
        <v>328</v>
      </c>
      <c r="B11" s="165"/>
      <c r="C11" s="165"/>
      <c r="D11" s="165"/>
      <c r="E11" s="166"/>
      <c r="F11" s="160" t="s">
        <v>250</v>
      </c>
      <c r="G11" s="161"/>
      <c r="H11" s="161"/>
      <c r="I11" s="161"/>
      <c r="J11" s="161"/>
      <c r="K11" s="161"/>
      <c r="L11" s="162"/>
      <c r="M11" s="160">
        <v>1</v>
      </c>
      <c r="N11" s="161"/>
      <c r="O11" s="161"/>
      <c r="P11" s="161"/>
      <c r="Q11" s="161"/>
      <c r="R11" s="161"/>
      <c r="S11" s="162"/>
      <c r="T11" s="160" t="s">
        <v>250</v>
      </c>
      <c r="U11" s="161"/>
      <c r="V11" s="161"/>
      <c r="W11" s="161"/>
      <c r="X11" s="161"/>
      <c r="Y11" s="161"/>
      <c r="Z11" s="162"/>
      <c r="AA11" s="160">
        <v>50</v>
      </c>
      <c r="AB11" s="161"/>
      <c r="AC11" s="161"/>
      <c r="AD11" s="161"/>
      <c r="AE11" s="161"/>
      <c r="AF11" s="161"/>
      <c r="AG11" s="162"/>
      <c r="AH11" s="160">
        <v>12</v>
      </c>
      <c r="AI11" s="161"/>
      <c r="AJ11" s="161"/>
      <c r="AK11" s="161"/>
      <c r="AL11" s="161"/>
      <c r="AM11" s="161"/>
      <c r="AN11" s="162"/>
      <c r="AO11" s="160">
        <v>9</v>
      </c>
      <c r="AP11" s="161"/>
      <c r="AQ11" s="161"/>
      <c r="AR11" s="161"/>
      <c r="AS11" s="161"/>
      <c r="AT11" s="161"/>
      <c r="AU11" s="162"/>
      <c r="AV11" s="158">
        <v>45</v>
      </c>
      <c r="AW11" s="158"/>
      <c r="AX11" s="158"/>
      <c r="AY11" s="158"/>
      <c r="AZ11" s="158"/>
      <c r="BA11" s="158"/>
      <c r="BB11" s="158"/>
    </row>
    <row r="12" spans="1:54" ht="15" customHeight="1">
      <c r="A12" s="177" t="s">
        <v>293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</row>
    <row r="13" spans="1:55" ht="15" customHeight="1">
      <c r="A13" s="185" t="s">
        <v>290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39"/>
    </row>
    <row r="14" ht="15" customHeight="1"/>
    <row r="15" ht="17.25" customHeight="1"/>
    <row r="16" spans="1:54" ht="15" customHeight="1">
      <c r="A16" s="178" t="s">
        <v>43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</row>
    <row r="17" spans="1:54" ht="15" customHeight="1">
      <c r="A17" s="138" t="s">
        <v>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</row>
    <row r="18" spans="1:54" ht="21.75" customHeight="1">
      <c r="A18" s="140"/>
      <c r="B18" s="140"/>
      <c r="C18" s="140"/>
      <c r="D18" s="140"/>
      <c r="E18" s="141"/>
      <c r="F18" s="219" t="s">
        <v>0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20"/>
      <c r="T18" s="219" t="s">
        <v>5</v>
      </c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0"/>
      <c r="AH18" s="147" t="s">
        <v>324</v>
      </c>
      <c r="AI18" s="148"/>
      <c r="AJ18" s="148"/>
      <c r="AK18" s="148"/>
      <c r="AL18" s="148"/>
      <c r="AM18" s="148"/>
      <c r="AN18" s="149"/>
      <c r="AO18" s="147" t="s">
        <v>10</v>
      </c>
      <c r="AP18" s="148"/>
      <c r="AQ18" s="148"/>
      <c r="AR18" s="148"/>
      <c r="AS18" s="148"/>
      <c r="AT18" s="148"/>
      <c r="AU18" s="149"/>
      <c r="AV18" s="147" t="s">
        <v>42</v>
      </c>
      <c r="AW18" s="148"/>
      <c r="AX18" s="148"/>
      <c r="AY18" s="148"/>
      <c r="AZ18" s="148"/>
      <c r="BA18" s="148"/>
      <c r="BB18" s="148"/>
    </row>
    <row r="19" spans="1:54" ht="21.75" customHeight="1">
      <c r="A19" s="142"/>
      <c r="B19" s="142"/>
      <c r="C19" s="142"/>
      <c r="D19" s="142"/>
      <c r="E19" s="143"/>
      <c r="F19" s="152" t="s">
        <v>7</v>
      </c>
      <c r="G19" s="153"/>
      <c r="H19" s="153"/>
      <c r="I19" s="153"/>
      <c r="J19" s="153"/>
      <c r="K19" s="153"/>
      <c r="L19" s="154"/>
      <c r="M19" s="152" t="s">
        <v>8</v>
      </c>
      <c r="N19" s="153"/>
      <c r="O19" s="153"/>
      <c r="P19" s="153"/>
      <c r="Q19" s="153"/>
      <c r="R19" s="153"/>
      <c r="S19" s="154"/>
      <c r="T19" s="152" t="s">
        <v>7</v>
      </c>
      <c r="U19" s="153"/>
      <c r="V19" s="153"/>
      <c r="W19" s="153"/>
      <c r="X19" s="153"/>
      <c r="Y19" s="153"/>
      <c r="Z19" s="154"/>
      <c r="AA19" s="152" t="s">
        <v>8</v>
      </c>
      <c r="AB19" s="153"/>
      <c r="AC19" s="153"/>
      <c r="AD19" s="153"/>
      <c r="AE19" s="153"/>
      <c r="AF19" s="153"/>
      <c r="AG19" s="154"/>
      <c r="AH19" s="150"/>
      <c r="AI19" s="150"/>
      <c r="AJ19" s="150"/>
      <c r="AK19" s="150"/>
      <c r="AL19" s="150"/>
      <c r="AM19" s="150"/>
      <c r="AN19" s="151"/>
      <c r="AO19" s="150"/>
      <c r="AP19" s="150"/>
      <c r="AQ19" s="150"/>
      <c r="AR19" s="150"/>
      <c r="AS19" s="150"/>
      <c r="AT19" s="150"/>
      <c r="AU19" s="151"/>
      <c r="AV19" s="150"/>
      <c r="AW19" s="150"/>
      <c r="AX19" s="150"/>
      <c r="AY19" s="150"/>
      <c r="AZ19" s="150"/>
      <c r="BA19" s="150"/>
      <c r="BB19" s="150"/>
    </row>
    <row r="20" spans="1:54" ht="21.75" customHeight="1">
      <c r="A20" s="164" t="s">
        <v>48</v>
      </c>
      <c r="B20" s="165"/>
      <c r="C20" s="165"/>
      <c r="D20" s="165"/>
      <c r="E20" s="166"/>
      <c r="F20" s="226" t="s">
        <v>350</v>
      </c>
      <c r="G20" s="226"/>
      <c r="H20" s="226"/>
      <c r="I20" s="226"/>
      <c r="J20" s="226"/>
      <c r="K20" s="226"/>
      <c r="L20" s="227"/>
      <c r="M20" s="228">
        <v>19</v>
      </c>
      <c r="N20" s="229"/>
      <c r="O20" s="229"/>
      <c r="P20" s="229"/>
      <c r="Q20" s="229"/>
      <c r="R20" s="229"/>
      <c r="S20" s="230"/>
      <c r="T20" s="226" t="s">
        <v>350</v>
      </c>
      <c r="U20" s="226"/>
      <c r="V20" s="226"/>
      <c r="W20" s="226"/>
      <c r="X20" s="226"/>
      <c r="Y20" s="226"/>
      <c r="Z20" s="227"/>
      <c r="AA20" s="228">
        <v>705</v>
      </c>
      <c r="AB20" s="229"/>
      <c r="AC20" s="229"/>
      <c r="AD20" s="229"/>
      <c r="AE20" s="229"/>
      <c r="AF20" s="229"/>
      <c r="AG20" s="230"/>
      <c r="AH20" s="231">
        <v>123</v>
      </c>
      <c r="AI20" s="231"/>
      <c r="AJ20" s="231"/>
      <c r="AK20" s="231"/>
      <c r="AL20" s="231"/>
      <c r="AM20" s="231"/>
      <c r="AN20" s="232"/>
      <c r="AO20" s="231">
        <v>122</v>
      </c>
      <c r="AP20" s="231"/>
      <c r="AQ20" s="231"/>
      <c r="AR20" s="231"/>
      <c r="AS20" s="231"/>
      <c r="AT20" s="231"/>
      <c r="AU20" s="232"/>
      <c r="AV20" s="231">
        <v>658</v>
      </c>
      <c r="AW20" s="231"/>
      <c r="AX20" s="231"/>
      <c r="AY20" s="231"/>
      <c r="AZ20" s="231"/>
      <c r="BA20" s="231"/>
      <c r="BB20" s="231"/>
    </row>
    <row r="21" spans="1:54" ht="21.75" customHeight="1">
      <c r="A21" s="164" t="s">
        <v>233</v>
      </c>
      <c r="B21" s="165"/>
      <c r="C21" s="165"/>
      <c r="D21" s="165"/>
      <c r="E21" s="166"/>
      <c r="F21" s="226" t="s">
        <v>350</v>
      </c>
      <c r="G21" s="226"/>
      <c r="H21" s="226"/>
      <c r="I21" s="226"/>
      <c r="J21" s="226"/>
      <c r="K21" s="226"/>
      <c r="L21" s="227"/>
      <c r="M21" s="228">
        <v>19</v>
      </c>
      <c r="N21" s="229"/>
      <c r="O21" s="229"/>
      <c r="P21" s="229"/>
      <c r="Q21" s="229"/>
      <c r="R21" s="229"/>
      <c r="S21" s="230"/>
      <c r="T21" s="226" t="s">
        <v>350</v>
      </c>
      <c r="U21" s="226"/>
      <c r="V21" s="226"/>
      <c r="W21" s="226"/>
      <c r="X21" s="226"/>
      <c r="Y21" s="226"/>
      <c r="Z21" s="227"/>
      <c r="AA21" s="228">
        <v>705</v>
      </c>
      <c r="AB21" s="229"/>
      <c r="AC21" s="229"/>
      <c r="AD21" s="229"/>
      <c r="AE21" s="229"/>
      <c r="AF21" s="229"/>
      <c r="AG21" s="230"/>
      <c r="AH21" s="228">
        <v>114</v>
      </c>
      <c r="AI21" s="229"/>
      <c r="AJ21" s="229"/>
      <c r="AK21" s="229"/>
      <c r="AL21" s="229"/>
      <c r="AM21" s="229"/>
      <c r="AN21" s="230"/>
      <c r="AO21" s="228">
        <v>99</v>
      </c>
      <c r="AP21" s="229"/>
      <c r="AQ21" s="229"/>
      <c r="AR21" s="229"/>
      <c r="AS21" s="229"/>
      <c r="AT21" s="229"/>
      <c r="AU21" s="230"/>
      <c r="AV21" s="231">
        <v>670</v>
      </c>
      <c r="AW21" s="231"/>
      <c r="AX21" s="231"/>
      <c r="AY21" s="231"/>
      <c r="AZ21" s="231"/>
      <c r="BA21" s="231"/>
      <c r="BB21" s="231"/>
    </row>
    <row r="22" spans="1:54" ht="21.75" customHeight="1">
      <c r="A22" s="164" t="s">
        <v>243</v>
      </c>
      <c r="B22" s="165"/>
      <c r="C22" s="165"/>
      <c r="D22" s="165"/>
      <c r="E22" s="166"/>
      <c r="F22" s="226" t="s">
        <v>250</v>
      </c>
      <c r="G22" s="226"/>
      <c r="H22" s="226"/>
      <c r="I22" s="226"/>
      <c r="J22" s="226"/>
      <c r="K22" s="226"/>
      <c r="L22" s="227"/>
      <c r="M22" s="228">
        <v>19</v>
      </c>
      <c r="N22" s="229"/>
      <c r="O22" s="229"/>
      <c r="P22" s="229"/>
      <c r="Q22" s="229"/>
      <c r="R22" s="229"/>
      <c r="S22" s="230"/>
      <c r="T22" s="226" t="s">
        <v>250</v>
      </c>
      <c r="U22" s="226"/>
      <c r="V22" s="226"/>
      <c r="W22" s="226"/>
      <c r="X22" s="226"/>
      <c r="Y22" s="226"/>
      <c r="Z22" s="227"/>
      <c r="AA22" s="228">
        <v>705</v>
      </c>
      <c r="AB22" s="229"/>
      <c r="AC22" s="229"/>
      <c r="AD22" s="229"/>
      <c r="AE22" s="229"/>
      <c r="AF22" s="229"/>
      <c r="AG22" s="230"/>
      <c r="AH22" s="228">
        <v>98</v>
      </c>
      <c r="AI22" s="229"/>
      <c r="AJ22" s="229"/>
      <c r="AK22" s="229"/>
      <c r="AL22" s="229"/>
      <c r="AM22" s="229"/>
      <c r="AN22" s="230"/>
      <c r="AO22" s="228">
        <v>100</v>
      </c>
      <c r="AP22" s="229"/>
      <c r="AQ22" s="229"/>
      <c r="AR22" s="229"/>
      <c r="AS22" s="229"/>
      <c r="AT22" s="229"/>
      <c r="AU22" s="230"/>
      <c r="AV22" s="231">
        <v>667</v>
      </c>
      <c r="AW22" s="231"/>
      <c r="AX22" s="231"/>
      <c r="AY22" s="231"/>
      <c r="AZ22" s="231"/>
      <c r="BA22" s="231"/>
      <c r="BB22" s="231"/>
    </row>
    <row r="23" spans="1:54" ht="21.75" customHeight="1">
      <c r="A23" s="164" t="s">
        <v>310</v>
      </c>
      <c r="B23" s="165"/>
      <c r="C23" s="165"/>
      <c r="D23" s="165"/>
      <c r="E23" s="166"/>
      <c r="F23" s="226" t="s">
        <v>250</v>
      </c>
      <c r="G23" s="226"/>
      <c r="H23" s="226"/>
      <c r="I23" s="226"/>
      <c r="J23" s="226"/>
      <c r="K23" s="226"/>
      <c r="L23" s="227"/>
      <c r="M23" s="228">
        <v>19</v>
      </c>
      <c r="N23" s="229"/>
      <c r="O23" s="229"/>
      <c r="P23" s="229"/>
      <c r="Q23" s="229"/>
      <c r="R23" s="229"/>
      <c r="S23" s="230"/>
      <c r="T23" s="226" t="s">
        <v>250</v>
      </c>
      <c r="U23" s="226"/>
      <c r="V23" s="226"/>
      <c r="W23" s="226"/>
      <c r="X23" s="226"/>
      <c r="Y23" s="226"/>
      <c r="Z23" s="227"/>
      <c r="AA23" s="228">
        <v>705</v>
      </c>
      <c r="AB23" s="229"/>
      <c r="AC23" s="229"/>
      <c r="AD23" s="229"/>
      <c r="AE23" s="229"/>
      <c r="AF23" s="229"/>
      <c r="AG23" s="230"/>
      <c r="AH23" s="228">
        <v>98</v>
      </c>
      <c r="AI23" s="229"/>
      <c r="AJ23" s="229"/>
      <c r="AK23" s="229"/>
      <c r="AL23" s="229"/>
      <c r="AM23" s="229"/>
      <c r="AN23" s="230"/>
      <c r="AO23" s="228">
        <v>98</v>
      </c>
      <c r="AP23" s="229"/>
      <c r="AQ23" s="229"/>
      <c r="AR23" s="229"/>
      <c r="AS23" s="229"/>
      <c r="AT23" s="229"/>
      <c r="AU23" s="230"/>
      <c r="AV23" s="231">
        <v>655</v>
      </c>
      <c r="AW23" s="231"/>
      <c r="AX23" s="231"/>
      <c r="AY23" s="231"/>
      <c r="AZ23" s="231"/>
      <c r="BA23" s="231"/>
      <c r="BB23" s="231"/>
    </row>
    <row r="24" spans="1:62" ht="21.75" customHeight="1">
      <c r="A24" s="164" t="s">
        <v>328</v>
      </c>
      <c r="B24" s="165"/>
      <c r="C24" s="165"/>
      <c r="D24" s="165"/>
      <c r="E24" s="166"/>
      <c r="F24" s="226" t="s">
        <v>250</v>
      </c>
      <c r="G24" s="226"/>
      <c r="H24" s="226"/>
      <c r="I24" s="226"/>
      <c r="J24" s="226"/>
      <c r="K24" s="226"/>
      <c r="L24" s="227"/>
      <c r="M24" s="228">
        <v>19</v>
      </c>
      <c r="N24" s="229"/>
      <c r="O24" s="229"/>
      <c r="P24" s="229"/>
      <c r="Q24" s="229"/>
      <c r="R24" s="229"/>
      <c r="S24" s="230"/>
      <c r="T24" s="226" t="s">
        <v>250</v>
      </c>
      <c r="U24" s="226"/>
      <c r="V24" s="226"/>
      <c r="W24" s="226"/>
      <c r="X24" s="226"/>
      <c r="Y24" s="226"/>
      <c r="Z24" s="227"/>
      <c r="AA24" s="228">
        <v>705</v>
      </c>
      <c r="AB24" s="229"/>
      <c r="AC24" s="229"/>
      <c r="AD24" s="229"/>
      <c r="AE24" s="229"/>
      <c r="AF24" s="229"/>
      <c r="AG24" s="230"/>
      <c r="AH24" s="228">
        <v>149</v>
      </c>
      <c r="AI24" s="229"/>
      <c r="AJ24" s="229"/>
      <c r="AK24" s="229"/>
      <c r="AL24" s="229"/>
      <c r="AM24" s="229"/>
      <c r="AN24" s="230"/>
      <c r="AO24" s="228">
        <v>151</v>
      </c>
      <c r="AP24" s="229"/>
      <c r="AQ24" s="229"/>
      <c r="AR24" s="229"/>
      <c r="AS24" s="229"/>
      <c r="AT24" s="229"/>
      <c r="AU24" s="230"/>
      <c r="AV24" s="231">
        <v>670</v>
      </c>
      <c r="AW24" s="231"/>
      <c r="AX24" s="231"/>
      <c r="AY24" s="231"/>
      <c r="AZ24" s="231"/>
      <c r="BA24" s="231"/>
      <c r="BB24" s="231"/>
      <c r="BC24" s="5"/>
      <c r="BD24" s="5"/>
      <c r="BE24" s="5"/>
      <c r="BF24" s="5"/>
      <c r="BG24" s="5"/>
      <c r="BH24" s="5"/>
      <c r="BI24" s="5"/>
      <c r="BJ24" s="111"/>
    </row>
    <row r="25" spans="1:54" ht="15" customHeight="1">
      <c r="A25" s="177" t="s">
        <v>303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</row>
    <row r="26" spans="1:54" ht="15" customHeight="1">
      <c r="A26" s="185" t="s">
        <v>302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</row>
    <row r="27" ht="15" customHeight="1"/>
    <row r="28" ht="21.75" customHeight="1"/>
    <row r="29" spans="1:54" ht="21" customHeight="1">
      <c r="A29" s="213" t="s">
        <v>44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</row>
    <row r="30" ht="17.25" customHeight="1"/>
    <row r="31" spans="1:54" ht="15" customHeight="1">
      <c r="A31" s="178" t="s">
        <v>45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</row>
    <row r="32" spans="6:47" ht="15" customHeight="1">
      <c r="F32" s="138" t="s">
        <v>4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</row>
    <row r="33" spans="6:55" ht="21.75" customHeight="1">
      <c r="F33" s="233"/>
      <c r="G33" s="234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  <c r="T33" s="237" t="s">
        <v>0</v>
      </c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9"/>
      <c r="AH33" s="237" t="s">
        <v>5</v>
      </c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40"/>
      <c r="AV33" s="5"/>
      <c r="AW33" s="5"/>
      <c r="AX33" s="5"/>
      <c r="AY33" s="5"/>
      <c r="AZ33" s="5"/>
      <c r="BA33" s="5"/>
      <c r="BB33" s="5"/>
      <c r="BC33" s="5"/>
    </row>
    <row r="34" spans="6:47" ht="21.75" customHeight="1">
      <c r="F34" s="241" t="s">
        <v>48</v>
      </c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  <c r="T34" s="160">
        <v>4</v>
      </c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  <c r="AH34" s="160">
        <v>80</v>
      </c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3"/>
    </row>
    <row r="35" spans="6:47" ht="21.75" customHeight="1">
      <c r="F35" s="241" t="s">
        <v>233</v>
      </c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3"/>
      <c r="T35" s="160">
        <v>4</v>
      </c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2"/>
      <c r="AH35" s="160">
        <v>80</v>
      </c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3"/>
    </row>
    <row r="36" spans="6:47" ht="21.75" customHeight="1">
      <c r="F36" s="241" t="s">
        <v>243</v>
      </c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3"/>
      <c r="T36" s="160">
        <v>4</v>
      </c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  <c r="AH36" s="160">
        <v>80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3"/>
    </row>
    <row r="37" spans="6:47" ht="21.75" customHeight="1">
      <c r="F37" s="241" t="s">
        <v>310</v>
      </c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3"/>
      <c r="T37" s="160">
        <v>4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  <c r="AH37" s="160">
        <v>80</v>
      </c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3"/>
    </row>
    <row r="38" spans="6:47" ht="21.75" customHeight="1">
      <c r="F38" s="241" t="s">
        <v>328</v>
      </c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3"/>
      <c r="T38" s="173">
        <v>4</v>
      </c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5"/>
      <c r="AH38" s="173">
        <v>80</v>
      </c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6"/>
    </row>
    <row r="39" spans="6:47" ht="15" customHeight="1">
      <c r="F39" s="177" t="s">
        <v>303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</row>
    <row r="40" spans="6:47" ht="15" customHeight="1">
      <c r="F40" s="212" t="s">
        <v>306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</row>
  </sheetData>
  <sheetProtection/>
  <mergeCells count="132">
    <mergeCell ref="A13:BB13"/>
    <mergeCell ref="A26:BB26"/>
    <mergeCell ref="F38:S38"/>
    <mergeCell ref="T38:AG38"/>
    <mergeCell ref="AH38:AU38"/>
    <mergeCell ref="F39:AU39"/>
    <mergeCell ref="F34:S34"/>
    <mergeCell ref="T34:AG34"/>
    <mergeCell ref="AH34:AU34"/>
    <mergeCell ref="F35:S35"/>
    <mergeCell ref="F40:AU40"/>
    <mergeCell ref="F36:S36"/>
    <mergeCell ref="T36:AG36"/>
    <mergeCell ref="AH36:AU36"/>
    <mergeCell ref="F37:S37"/>
    <mergeCell ref="T37:AG37"/>
    <mergeCell ref="AH37:AU37"/>
    <mergeCell ref="T35:AG35"/>
    <mergeCell ref="AH35:AU35"/>
    <mergeCell ref="A25:BB25"/>
    <mergeCell ref="A29:BB29"/>
    <mergeCell ref="A31:BB31"/>
    <mergeCell ref="F32:AU32"/>
    <mergeCell ref="F33:S33"/>
    <mergeCell ref="T33:AG33"/>
    <mergeCell ref="AH33:AU33"/>
    <mergeCell ref="AO23:AU23"/>
    <mergeCell ref="AV23:BB23"/>
    <mergeCell ref="A24:E24"/>
    <mergeCell ref="F24:L24"/>
    <mergeCell ref="M24:S24"/>
    <mergeCell ref="T24:Z24"/>
    <mergeCell ref="AA24:AG24"/>
    <mergeCell ref="AH24:AN24"/>
    <mergeCell ref="AO24:AU24"/>
    <mergeCell ref="AV24:BB24"/>
    <mergeCell ref="A23:E23"/>
    <mergeCell ref="F23:L23"/>
    <mergeCell ref="M23:S23"/>
    <mergeCell ref="T23:Z23"/>
    <mergeCell ref="AA23:AG23"/>
    <mergeCell ref="AH23:AN23"/>
    <mergeCell ref="AV21:BB21"/>
    <mergeCell ref="A22:E22"/>
    <mergeCell ref="F22:L22"/>
    <mergeCell ref="M22:S22"/>
    <mergeCell ref="T22:Z22"/>
    <mergeCell ref="AA22:AG22"/>
    <mergeCell ref="AH22:AN22"/>
    <mergeCell ref="AO22:AU22"/>
    <mergeCell ref="AV22:BB22"/>
    <mergeCell ref="AH20:AN20"/>
    <mergeCell ref="AO20:AU20"/>
    <mergeCell ref="AV20:BB20"/>
    <mergeCell ref="A21:E21"/>
    <mergeCell ref="F21:L21"/>
    <mergeCell ref="M21:S21"/>
    <mergeCell ref="T21:Z21"/>
    <mergeCell ref="AA21:AG21"/>
    <mergeCell ref="AH21:AN21"/>
    <mergeCell ref="AO21:AU21"/>
    <mergeCell ref="M19:S19"/>
    <mergeCell ref="T19:Z19"/>
    <mergeCell ref="AA19:AG19"/>
    <mergeCell ref="A20:E20"/>
    <mergeCell ref="F20:L20"/>
    <mergeCell ref="M20:S20"/>
    <mergeCell ref="T20:Z20"/>
    <mergeCell ref="AA20:AG20"/>
    <mergeCell ref="A12:BB12"/>
    <mergeCell ref="A16:BB16"/>
    <mergeCell ref="A17:BB17"/>
    <mergeCell ref="A18:E19"/>
    <mergeCell ref="F18:S18"/>
    <mergeCell ref="T18:AG18"/>
    <mergeCell ref="AH18:AN19"/>
    <mergeCell ref="AO18:AU19"/>
    <mergeCell ref="AV18:BB19"/>
    <mergeCell ref="F19:L19"/>
    <mergeCell ref="AO10:AU10"/>
    <mergeCell ref="AV10:BB10"/>
    <mergeCell ref="A11:E11"/>
    <mergeCell ref="F11:L11"/>
    <mergeCell ref="M11:S11"/>
    <mergeCell ref="T11:Z11"/>
    <mergeCell ref="AA11:AG11"/>
    <mergeCell ref="AH11:AN11"/>
    <mergeCell ref="AO11:AU11"/>
    <mergeCell ref="AV11:BB11"/>
    <mergeCell ref="A10:E10"/>
    <mergeCell ref="F10:L10"/>
    <mergeCell ref="M10:S10"/>
    <mergeCell ref="T10:Z10"/>
    <mergeCell ref="AA10:AG10"/>
    <mergeCell ref="AH10:AN10"/>
    <mergeCell ref="AV8:BB8"/>
    <mergeCell ref="A9:E9"/>
    <mergeCell ref="F9:L9"/>
    <mergeCell ref="M9:S9"/>
    <mergeCell ref="T9:Z9"/>
    <mergeCell ref="AA9:AG9"/>
    <mergeCell ref="AH9:AN9"/>
    <mergeCell ref="AO9:AU9"/>
    <mergeCell ref="AV9:BB9"/>
    <mergeCell ref="AH7:AN7"/>
    <mergeCell ref="AO7:AU7"/>
    <mergeCell ref="AV7:BB7"/>
    <mergeCell ref="A8:E8"/>
    <mergeCell ref="F8:L8"/>
    <mergeCell ref="M8:S8"/>
    <mergeCell ref="T8:Z8"/>
    <mergeCell ref="AA8:AG8"/>
    <mergeCell ref="AH8:AN8"/>
    <mergeCell ref="AO8:AU8"/>
    <mergeCell ref="M6:S6"/>
    <mergeCell ref="T6:Z6"/>
    <mergeCell ref="AA6:AG6"/>
    <mergeCell ref="A7:E7"/>
    <mergeCell ref="F7:L7"/>
    <mergeCell ref="M7:S7"/>
    <mergeCell ref="T7:Z7"/>
    <mergeCell ref="AA7:AG7"/>
    <mergeCell ref="A1:BB1"/>
    <mergeCell ref="A3:BB3"/>
    <mergeCell ref="A4:BB4"/>
    <mergeCell ref="A5:E6"/>
    <mergeCell ref="F5:S5"/>
    <mergeCell ref="T5:AG5"/>
    <mergeCell ref="AH5:AN6"/>
    <mergeCell ref="AO5:AU6"/>
    <mergeCell ref="AV5:BB6"/>
    <mergeCell ref="F6:L6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horizontalDpi="300" verticalDpi="300" orientation="portrait" pageOrder="overThenDown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38"/>
  <sheetViews>
    <sheetView showGridLines="0" view="pageBreakPreview" zoomScaleSheetLayoutView="100" workbookViewId="0" topLeftCell="A25">
      <selection activeCell="CD14" sqref="CD14"/>
    </sheetView>
  </sheetViews>
  <sheetFormatPr defaultColWidth="1.625" defaultRowHeight="409.5" customHeight="1"/>
  <cols>
    <col min="1" max="7" width="1.875" style="1" customWidth="1"/>
    <col min="8" max="55" width="1.4921875" style="1" customWidth="1"/>
    <col min="56" max="16384" width="1.625" style="1" customWidth="1"/>
  </cols>
  <sheetData>
    <row r="1" spans="1:55" ht="21.75" customHeight="1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213"/>
    </row>
    <row r="2" spans="1:55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ht="17.25" customHeight="1">
      <c r="A3" s="178" t="s">
        <v>52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ht="15" customHeight="1">
      <c r="A4" s="138" t="s">
        <v>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</row>
    <row r="5" spans="1:55" ht="21" customHeight="1">
      <c r="A5" s="140"/>
      <c r="B5" s="140"/>
      <c r="C5" s="140"/>
      <c r="D5" s="140"/>
      <c r="E5" s="140"/>
      <c r="F5" s="140"/>
      <c r="G5" s="141"/>
      <c r="H5" s="278" t="s">
        <v>54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80"/>
      <c r="X5" s="279" t="s">
        <v>55</v>
      </c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80"/>
      <c r="AN5" s="279" t="s">
        <v>56</v>
      </c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</row>
    <row r="6" spans="1:55" ht="30" customHeight="1">
      <c r="A6" s="192"/>
      <c r="B6" s="192"/>
      <c r="C6" s="192"/>
      <c r="D6" s="192"/>
      <c r="E6" s="192"/>
      <c r="F6" s="192"/>
      <c r="G6" s="192"/>
      <c r="H6" s="221" t="s">
        <v>57</v>
      </c>
      <c r="I6" s="222"/>
      <c r="J6" s="222"/>
      <c r="K6" s="222"/>
      <c r="L6" s="222"/>
      <c r="M6" s="222"/>
      <c r="N6" s="222"/>
      <c r="O6" s="223"/>
      <c r="P6" s="274" t="s">
        <v>58</v>
      </c>
      <c r="Q6" s="275"/>
      <c r="R6" s="275"/>
      <c r="S6" s="275"/>
      <c r="T6" s="275"/>
      <c r="U6" s="275"/>
      <c r="V6" s="275"/>
      <c r="W6" s="276"/>
      <c r="X6" s="221" t="s">
        <v>59</v>
      </c>
      <c r="Y6" s="222"/>
      <c r="Z6" s="222"/>
      <c r="AA6" s="222"/>
      <c r="AB6" s="222"/>
      <c r="AC6" s="222"/>
      <c r="AD6" s="222"/>
      <c r="AE6" s="223"/>
      <c r="AF6" s="221" t="s">
        <v>60</v>
      </c>
      <c r="AG6" s="222"/>
      <c r="AH6" s="222"/>
      <c r="AI6" s="222"/>
      <c r="AJ6" s="222"/>
      <c r="AK6" s="222"/>
      <c r="AL6" s="222"/>
      <c r="AM6" s="223"/>
      <c r="AN6" s="221" t="s">
        <v>59</v>
      </c>
      <c r="AO6" s="222"/>
      <c r="AP6" s="222"/>
      <c r="AQ6" s="222"/>
      <c r="AR6" s="222"/>
      <c r="AS6" s="222"/>
      <c r="AT6" s="222"/>
      <c r="AU6" s="223"/>
      <c r="AV6" s="221" t="s">
        <v>60</v>
      </c>
      <c r="AW6" s="222"/>
      <c r="AX6" s="222"/>
      <c r="AY6" s="222"/>
      <c r="AZ6" s="222"/>
      <c r="BA6" s="222"/>
      <c r="BB6" s="222"/>
      <c r="BC6" s="222"/>
    </row>
    <row r="7" spans="1:55" ht="21" customHeight="1">
      <c r="A7" s="277" t="s">
        <v>48</v>
      </c>
      <c r="B7" s="277"/>
      <c r="C7" s="277"/>
      <c r="D7" s="277"/>
      <c r="E7" s="277"/>
      <c r="F7" s="277"/>
      <c r="G7" s="277"/>
      <c r="H7" s="203">
        <v>827383</v>
      </c>
      <c r="I7" s="204"/>
      <c r="J7" s="204"/>
      <c r="K7" s="204"/>
      <c r="L7" s="204"/>
      <c r="M7" s="204"/>
      <c r="N7" s="204"/>
      <c r="O7" s="205"/>
      <c r="P7" s="203">
        <v>67155</v>
      </c>
      <c r="Q7" s="204"/>
      <c r="R7" s="204"/>
      <c r="S7" s="204"/>
      <c r="T7" s="204"/>
      <c r="U7" s="204"/>
      <c r="V7" s="204"/>
      <c r="W7" s="205"/>
      <c r="X7" s="203">
        <v>7388</v>
      </c>
      <c r="Y7" s="204"/>
      <c r="Z7" s="204"/>
      <c r="AA7" s="204"/>
      <c r="AB7" s="204"/>
      <c r="AC7" s="204"/>
      <c r="AD7" s="204"/>
      <c r="AE7" s="205"/>
      <c r="AF7" s="203">
        <v>184875</v>
      </c>
      <c r="AG7" s="204"/>
      <c r="AH7" s="204"/>
      <c r="AI7" s="204"/>
      <c r="AJ7" s="204"/>
      <c r="AK7" s="204"/>
      <c r="AL7" s="204"/>
      <c r="AM7" s="205"/>
      <c r="AN7" s="203">
        <v>2895</v>
      </c>
      <c r="AO7" s="204"/>
      <c r="AP7" s="204"/>
      <c r="AQ7" s="204"/>
      <c r="AR7" s="204"/>
      <c r="AS7" s="204"/>
      <c r="AT7" s="204"/>
      <c r="AU7" s="205"/>
      <c r="AV7" s="203">
        <v>65608</v>
      </c>
      <c r="AW7" s="204"/>
      <c r="AX7" s="204"/>
      <c r="AY7" s="204"/>
      <c r="AZ7" s="204"/>
      <c r="BA7" s="204"/>
      <c r="BB7" s="204"/>
      <c r="BC7" s="204"/>
    </row>
    <row r="8" spans="1:55" ht="21" customHeight="1">
      <c r="A8" s="270" t="s">
        <v>233</v>
      </c>
      <c r="B8" s="270"/>
      <c r="C8" s="270"/>
      <c r="D8" s="270"/>
      <c r="E8" s="270"/>
      <c r="F8" s="270"/>
      <c r="G8" s="270"/>
      <c r="H8" s="157">
        <v>822215</v>
      </c>
      <c r="I8" s="158"/>
      <c r="J8" s="158"/>
      <c r="K8" s="158"/>
      <c r="L8" s="158"/>
      <c r="M8" s="158"/>
      <c r="N8" s="158"/>
      <c r="O8" s="159"/>
      <c r="P8" s="157">
        <v>62514</v>
      </c>
      <c r="Q8" s="158"/>
      <c r="R8" s="158"/>
      <c r="S8" s="158"/>
      <c r="T8" s="158"/>
      <c r="U8" s="158"/>
      <c r="V8" s="158"/>
      <c r="W8" s="159"/>
      <c r="X8" s="157">
        <v>4556</v>
      </c>
      <c r="Y8" s="158"/>
      <c r="Z8" s="158"/>
      <c r="AA8" s="158"/>
      <c r="AB8" s="158"/>
      <c r="AC8" s="158"/>
      <c r="AD8" s="158"/>
      <c r="AE8" s="159"/>
      <c r="AF8" s="157">
        <v>156293</v>
      </c>
      <c r="AG8" s="158"/>
      <c r="AH8" s="158"/>
      <c r="AI8" s="158"/>
      <c r="AJ8" s="158"/>
      <c r="AK8" s="158"/>
      <c r="AL8" s="158"/>
      <c r="AM8" s="159"/>
      <c r="AN8" s="157">
        <v>2581</v>
      </c>
      <c r="AO8" s="158"/>
      <c r="AP8" s="158"/>
      <c r="AQ8" s="158"/>
      <c r="AR8" s="158"/>
      <c r="AS8" s="158"/>
      <c r="AT8" s="158"/>
      <c r="AU8" s="159"/>
      <c r="AV8" s="157">
        <v>61813</v>
      </c>
      <c r="AW8" s="158"/>
      <c r="AX8" s="158"/>
      <c r="AY8" s="158"/>
      <c r="AZ8" s="158"/>
      <c r="BA8" s="158"/>
      <c r="BB8" s="158"/>
      <c r="BC8" s="158"/>
    </row>
    <row r="9" spans="1:55" ht="21" customHeight="1">
      <c r="A9" s="270" t="s">
        <v>243</v>
      </c>
      <c r="B9" s="270"/>
      <c r="C9" s="270"/>
      <c r="D9" s="270"/>
      <c r="E9" s="270"/>
      <c r="F9" s="270"/>
      <c r="G9" s="270"/>
      <c r="H9" s="157">
        <v>884955</v>
      </c>
      <c r="I9" s="158"/>
      <c r="J9" s="158"/>
      <c r="K9" s="158"/>
      <c r="L9" s="158"/>
      <c r="M9" s="158"/>
      <c r="N9" s="158"/>
      <c r="O9" s="159"/>
      <c r="P9" s="157">
        <v>54612</v>
      </c>
      <c r="Q9" s="158"/>
      <c r="R9" s="158"/>
      <c r="S9" s="158"/>
      <c r="T9" s="158"/>
      <c r="U9" s="158"/>
      <c r="V9" s="158"/>
      <c r="W9" s="159"/>
      <c r="X9" s="157">
        <v>4759</v>
      </c>
      <c r="Y9" s="158"/>
      <c r="Z9" s="158"/>
      <c r="AA9" s="158"/>
      <c r="AB9" s="158"/>
      <c r="AC9" s="158"/>
      <c r="AD9" s="158"/>
      <c r="AE9" s="159"/>
      <c r="AF9" s="157">
        <v>150816</v>
      </c>
      <c r="AG9" s="158"/>
      <c r="AH9" s="158"/>
      <c r="AI9" s="158"/>
      <c r="AJ9" s="158"/>
      <c r="AK9" s="158"/>
      <c r="AL9" s="158"/>
      <c r="AM9" s="159"/>
      <c r="AN9" s="157">
        <v>2507</v>
      </c>
      <c r="AO9" s="158"/>
      <c r="AP9" s="158"/>
      <c r="AQ9" s="158"/>
      <c r="AR9" s="158"/>
      <c r="AS9" s="158"/>
      <c r="AT9" s="158"/>
      <c r="AU9" s="159"/>
      <c r="AV9" s="157">
        <v>58060</v>
      </c>
      <c r="AW9" s="158"/>
      <c r="AX9" s="158"/>
      <c r="AY9" s="158"/>
      <c r="AZ9" s="158"/>
      <c r="BA9" s="158"/>
      <c r="BB9" s="158"/>
      <c r="BC9" s="158"/>
    </row>
    <row r="10" spans="1:55" ht="21" customHeight="1">
      <c r="A10" s="271" t="s">
        <v>310</v>
      </c>
      <c r="B10" s="272"/>
      <c r="C10" s="272"/>
      <c r="D10" s="272"/>
      <c r="E10" s="272"/>
      <c r="F10" s="272"/>
      <c r="G10" s="273"/>
      <c r="H10" s="157">
        <v>825517</v>
      </c>
      <c r="I10" s="158"/>
      <c r="J10" s="158"/>
      <c r="K10" s="158"/>
      <c r="L10" s="158"/>
      <c r="M10" s="158"/>
      <c r="N10" s="158"/>
      <c r="O10" s="159"/>
      <c r="P10" s="157">
        <v>63645</v>
      </c>
      <c r="Q10" s="158"/>
      <c r="R10" s="158"/>
      <c r="S10" s="158"/>
      <c r="T10" s="158"/>
      <c r="U10" s="158"/>
      <c r="V10" s="158"/>
      <c r="W10" s="159"/>
      <c r="X10" s="157">
        <v>5436</v>
      </c>
      <c r="Y10" s="158"/>
      <c r="Z10" s="158"/>
      <c r="AA10" s="158"/>
      <c r="AB10" s="158"/>
      <c r="AC10" s="158"/>
      <c r="AD10" s="158"/>
      <c r="AE10" s="159"/>
      <c r="AF10" s="157">
        <v>184564</v>
      </c>
      <c r="AG10" s="158"/>
      <c r="AH10" s="158"/>
      <c r="AI10" s="158"/>
      <c r="AJ10" s="158"/>
      <c r="AK10" s="158"/>
      <c r="AL10" s="158"/>
      <c r="AM10" s="159"/>
      <c r="AN10" s="157">
        <v>2821</v>
      </c>
      <c r="AO10" s="158"/>
      <c r="AP10" s="158"/>
      <c r="AQ10" s="158"/>
      <c r="AR10" s="158"/>
      <c r="AS10" s="158"/>
      <c r="AT10" s="158"/>
      <c r="AU10" s="159"/>
      <c r="AV10" s="157">
        <v>67580</v>
      </c>
      <c r="AW10" s="158"/>
      <c r="AX10" s="158"/>
      <c r="AY10" s="158"/>
      <c r="AZ10" s="158"/>
      <c r="BA10" s="158"/>
      <c r="BB10" s="158"/>
      <c r="BC10" s="158"/>
    </row>
    <row r="11" spans="1:55" ht="21" customHeight="1">
      <c r="A11" s="247" t="s">
        <v>328</v>
      </c>
      <c r="B11" s="248"/>
      <c r="C11" s="248"/>
      <c r="D11" s="248"/>
      <c r="E11" s="248"/>
      <c r="F11" s="248"/>
      <c r="G11" s="249"/>
      <c r="H11" s="266">
        <f>SUM(H12:O37)</f>
        <v>841339</v>
      </c>
      <c r="I11" s="267"/>
      <c r="J11" s="267"/>
      <c r="K11" s="267"/>
      <c r="L11" s="267"/>
      <c r="M11" s="267"/>
      <c r="N11" s="267"/>
      <c r="O11" s="268"/>
      <c r="P11" s="266">
        <f>SUM(P12:W37)</f>
        <v>50601</v>
      </c>
      <c r="Q11" s="267"/>
      <c r="R11" s="267"/>
      <c r="S11" s="267"/>
      <c r="T11" s="267"/>
      <c r="U11" s="267"/>
      <c r="V11" s="267"/>
      <c r="W11" s="268"/>
      <c r="X11" s="266">
        <f>SUM(X12:AE37)</f>
        <v>6260</v>
      </c>
      <c r="Y11" s="267"/>
      <c r="Z11" s="267"/>
      <c r="AA11" s="267"/>
      <c r="AB11" s="267"/>
      <c r="AC11" s="267"/>
      <c r="AD11" s="267"/>
      <c r="AE11" s="268"/>
      <c r="AF11" s="266">
        <f>SUM(AF12:AM37)</f>
        <v>190267</v>
      </c>
      <c r="AG11" s="267"/>
      <c r="AH11" s="267"/>
      <c r="AI11" s="267"/>
      <c r="AJ11" s="267"/>
      <c r="AK11" s="267"/>
      <c r="AL11" s="267"/>
      <c r="AM11" s="268"/>
      <c r="AN11" s="266">
        <f>SUM(AN12:AU37)</f>
        <v>2769</v>
      </c>
      <c r="AO11" s="267"/>
      <c r="AP11" s="267"/>
      <c r="AQ11" s="267"/>
      <c r="AR11" s="267"/>
      <c r="AS11" s="267"/>
      <c r="AT11" s="267"/>
      <c r="AU11" s="268"/>
      <c r="AV11" s="266">
        <f>SUM(AV12:BC37)</f>
        <v>55596</v>
      </c>
      <c r="AW11" s="267"/>
      <c r="AX11" s="267"/>
      <c r="AY11" s="267"/>
      <c r="AZ11" s="267"/>
      <c r="BA11" s="267"/>
      <c r="BB11" s="267"/>
      <c r="BC11" s="267"/>
    </row>
    <row r="12" spans="1:55" ht="21" customHeight="1">
      <c r="A12" s="260" t="s">
        <v>61</v>
      </c>
      <c r="B12" s="261"/>
      <c r="C12" s="261"/>
      <c r="D12" s="261"/>
      <c r="E12" s="261"/>
      <c r="F12" s="261"/>
      <c r="G12" s="262"/>
      <c r="H12" s="263">
        <v>29051</v>
      </c>
      <c r="I12" s="264"/>
      <c r="J12" s="264"/>
      <c r="K12" s="264"/>
      <c r="L12" s="264"/>
      <c r="M12" s="264"/>
      <c r="N12" s="264"/>
      <c r="O12" s="265"/>
      <c r="P12" s="250">
        <v>335</v>
      </c>
      <c r="Q12" s="251"/>
      <c r="R12" s="251"/>
      <c r="S12" s="251"/>
      <c r="T12" s="251"/>
      <c r="U12" s="251"/>
      <c r="V12" s="251"/>
      <c r="W12" s="258"/>
      <c r="X12" s="269">
        <v>201</v>
      </c>
      <c r="Y12" s="264"/>
      <c r="Z12" s="264"/>
      <c r="AA12" s="264"/>
      <c r="AB12" s="264"/>
      <c r="AC12" s="264"/>
      <c r="AD12" s="264"/>
      <c r="AE12" s="265"/>
      <c r="AF12" s="263">
        <v>6833</v>
      </c>
      <c r="AG12" s="264"/>
      <c r="AH12" s="264"/>
      <c r="AI12" s="264"/>
      <c r="AJ12" s="264"/>
      <c r="AK12" s="264"/>
      <c r="AL12" s="264"/>
      <c r="AM12" s="265"/>
      <c r="AN12" s="263">
        <v>21</v>
      </c>
      <c r="AO12" s="264"/>
      <c r="AP12" s="264"/>
      <c r="AQ12" s="264"/>
      <c r="AR12" s="264"/>
      <c r="AS12" s="264"/>
      <c r="AT12" s="264"/>
      <c r="AU12" s="265"/>
      <c r="AV12" s="250">
        <v>335</v>
      </c>
      <c r="AW12" s="251"/>
      <c r="AX12" s="251"/>
      <c r="AY12" s="251"/>
      <c r="AZ12" s="251"/>
      <c r="BA12" s="251"/>
      <c r="BB12" s="251"/>
      <c r="BC12" s="258"/>
    </row>
    <row r="13" spans="1:55" ht="21" customHeight="1">
      <c r="A13" s="247" t="s">
        <v>62</v>
      </c>
      <c r="B13" s="248"/>
      <c r="C13" s="248"/>
      <c r="D13" s="248"/>
      <c r="E13" s="248"/>
      <c r="F13" s="248"/>
      <c r="G13" s="249"/>
      <c r="H13" s="250">
        <v>43908</v>
      </c>
      <c r="I13" s="251"/>
      <c r="J13" s="251"/>
      <c r="K13" s="251"/>
      <c r="L13" s="251"/>
      <c r="M13" s="251"/>
      <c r="N13" s="251"/>
      <c r="O13" s="252"/>
      <c r="P13" s="250">
        <v>28</v>
      </c>
      <c r="Q13" s="251"/>
      <c r="R13" s="251"/>
      <c r="S13" s="251"/>
      <c r="T13" s="251"/>
      <c r="U13" s="251"/>
      <c r="V13" s="251"/>
      <c r="W13" s="258"/>
      <c r="X13" s="259">
        <v>585</v>
      </c>
      <c r="Y13" s="251"/>
      <c r="Z13" s="251"/>
      <c r="AA13" s="251"/>
      <c r="AB13" s="251"/>
      <c r="AC13" s="251"/>
      <c r="AD13" s="251"/>
      <c r="AE13" s="252"/>
      <c r="AF13" s="250">
        <v>17272</v>
      </c>
      <c r="AG13" s="251"/>
      <c r="AH13" s="251"/>
      <c r="AI13" s="251"/>
      <c r="AJ13" s="251"/>
      <c r="AK13" s="251"/>
      <c r="AL13" s="251"/>
      <c r="AM13" s="252"/>
      <c r="AN13" s="250">
        <v>5</v>
      </c>
      <c r="AO13" s="251"/>
      <c r="AP13" s="251"/>
      <c r="AQ13" s="251"/>
      <c r="AR13" s="251"/>
      <c r="AS13" s="251"/>
      <c r="AT13" s="251"/>
      <c r="AU13" s="252"/>
      <c r="AV13" s="250">
        <v>28</v>
      </c>
      <c r="AW13" s="251"/>
      <c r="AX13" s="251"/>
      <c r="AY13" s="251"/>
      <c r="AZ13" s="251"/>
      <c r="BA13" s="251"/>
      <c r="BB13" s="251"/>
      <c r="BC13" s="258"/>
    </row>
    <row r="14" spans="1:55" ht="21" customHeight="1">
      <c r="A14" s="247" t="s">
        <v>63</v>
      </c>
      <c r="B14" s="248"/>
      <c r="C14" s="248"/>
      <c r="D14" s="248"/>
      <c r="E14" s="248"/>
      <c r="F14" s="248"/>
      <c r="G14" s="249"/>
      <c r="H14" s="250">
        <v>22436</v>
      </c>
      <c r="I14" s="251"/>
      <c r="J14" s="251"/>
      <c r="K14" s="251"/>
      <c r="L14" s="251"/>
      <c r="M14" s="251"/>
      <c r="N14" s="251"/>
      <c r="O14" s="252"/>
      <c r="P14" s="250">
        <v>256</v>
      </c>
      <c r="Q14" s="251"/>
      <c r="R14" s="251"/>
      <c r="S14" s="251"/>
      <c r="T14" s="251"/>
      <c r="U14" s="251"/>
      <c r="V14" s="251"/>
      <c r="W14" s="258"/>
      <c r="X14" s="259">
        <v>63</v>
      </c>
      <c r="Y14" s="251"/>
      <c r="Z14" s="251"/>
      <c r="AA14" s="251"/>
      <c r="AB14" s="251"/>
      <c r="AC14" s="251"/>
      <c r="AD14" s="251"/>
      <c r="AE14" s="252"/>
      <c r="AF14" s="250">
        <v>1451</v>
      </c>
      <c r="AG14" s="251"/>
      <c r="AH14" s="251"/>
      <c r="AI14" s="251"/>
      <c r="AJ14" s="251"/>
      <c r="AK14" s="251"/>
      <c r="AL14" s="251"/>
      <c r="AM14" s="252"/>
      <c r="AN14" s="250">
        <v>16</v>
      </c>
      <c r="AO14" s="251"/>
      <c r="AP14" s="251"/>
      <c r="AQ14" s="251"/>
      <c r="AR14" s="251"/>
      <c r="AS14" s="251"/>
      <c r="AT14" s="251"/>
      <c r="AU14" s="252"/>
      <c r="AV14" s="250">
        <v>256</v>
      </c>
      <c r="AW14" s="251"/>
      <c r="AX14" s="251"/>
      <c r="AY14" s="251"/>
      <c r="AZ14" s="251"/>
      <c r="BA14" s="251"/>
      <c r="BB14" s="251"/>
      <c r="BC14" s="258"/>
    </row>
    <row r="15" spans="1:55" ht="21" customHeight="1">
      <c r="A15" s="247" t="s">
        <v>14</v>
      </c>
      <c r="B15" s="248"/>
      <c r="C15" s="248"/>
      <c r="D15" s="248"/>
      <c r="E15" s="248"/>
      <c r="F15" s="248"/>
      <c r="G15" s="249"/>
      <c r="H15" s="250">
        <v>28930</v>
      </c>
      <c r="I15" s="251"/>
      <c r="J15" s="251"/>
      <c r="K15" s="251"/>
      <c r="L15" s="251"/>
      <c r="M15" s="251"/>
      <c r="N15" s="251"/>
      <c r="O15" s="252"/>
      <c r="P15" s="250">
        <v>2822</v>
      </c>
      <c r="Q15" s="251"/>
      <c r="R15" s="251"/>
      <c r="S15" s="251"/>
      <c r="T15" s="251"/>
      <c r="U15" s="251"/>
      <c r="V15" s="251"/>
      <c r="W15" s="258"/>
      <c r="X15" s="259">
        <v>169</v>
      </c>
      <c r="Y15" s="251"/>
      <c r="Z15" s="251"/>
      <c r="AA15" s="251"/>
      <c r="AB15" s="251"/>
      <c r="AC15" s="251"/>
      <c r="AD15" s="251"/>
      <c r="AE15" s="252"/>
      <c r="AF15" s="250">
        <v>4413</v>
      </c>
      <c r="AG15" s="251"/>
      <c r="AH15" s="251"/>
      <c r="AI15" s="251"/>
      <c r="AJ15" s="251"/>
      <c r="AK15" s="251"/>
      <c r="AL15" s="251"/>
      <c r="AM15" s="252"/>
      <c r="AN15" s="250">
        <v>84</v>
      </c>
      <c r="AO15" s="251"/>
      <c r="AP15" s="251"/>
      <c r="AQ15" s="251"/>
      <c r="AR15" s="251"/>
      <c r="AS15" s="251"/>
      <c r="AT15" s="251"/>
      <c r="AU15" s="252"/>
      <c r="AV15" s="250">
        <v>2552</v>
      </c>
      <c r="AW15" s="251"/>
      <c r="AX15" s="251"/>
      <c r="AY15" s="251"/>
      <c r="AZ15" s="251"/>
      <c r="BA15" s="251"/>
      <c r="BB15" s="251"/>
      <c r="BC15" s="258"/>
    </row>
    <row r="16" spans="1:55" ht="21" customHeight="1">
      <c r="A16" s="247" t="s">
        <v>15</v>
      </c>
      <c r="B16" s="248"/>
      <c r="C16" s="248"/>
      <c r="D16" s="248"/>
      <c r="E16" s="248"/>
      <c r="F16" s="248"/>
      <c r="G16" s="249"/>
      <c r="H16" s="250">
        <v>26663</v>
      </c>
      <c r="I16" s="251"/>
      <c r="J16" s="251"/>
      <c r="K16" s="251"/>
      <c r="L16" s="251"/>
      <c r="M16" s="251"/>
      <c r="N16" s="251"/>
      <c r="O16" s="252"/>
      <c r="P16" s="250">
        <v>2448</v>
      </c>
      <c r="Q16" s="251"/>
      <c r="R16" s="251"/>
      <c r="S16" s="251"/>
      <c r="T16" s="251"/>
      <c r="U16" s="251"/>
      <c r="V16" s="251"/>
      <c r="W16" s="258"/>
      <c r="X16" s="259">
        <v>128</v>
      </c>
      <c r="Y16" s="251"/>
      <c r="Z16" s="251"/>
      <c r="AA16" s="251"/>
      <c r="AB16" s="251"/>
      <c r="AC16" s="251"/>
      <c r="AD16" s="251"/>
      <c r="AE16" s="252"/>
      <c r="AF16" s="250">
        <v>4636</v>
      </c>
      <c r="AG16" s="251"/>
      <c r="AH16" s="251"/>
      <c r="AI16" s="251"/>
      <c r="AJ16" s="251"/>
      <c r="AK16" s="251"/>
      <c r="AL16" s="251"/>
      <c r="AM16" s="252"/>
      <c r="AN16" s="250">
        <v>62</v>
      </c>
      <c r="AO16" s="251"/>
      <c r="AP16" s="251"/>
      <c r="AQ16" s="251"/>
      <c r="AR16" s="251"/>
      <c r="AS16" s="251"/>
      <c r="AT16" s="251"/>
      <c r="AU16" s="252"/>
      <c r="AV16" s="250">
        <v>2448</v>
      </c>
      <c r="AW16" s="251"/>
      <c r="AX16" s="251"/>
      <c r="AY16" s="251"/>
      <c r="AZ16" s="251"/>
      <c r="BA16" s="251"/>
      <c r="BB16" s="251"/>
      <c r="BC16" s="258"/>
    </row>
    <row r="17" spans="1:55" ht="21" customHeight="1">
      <c r="A17" s="247" t="s">
        <v>64</v>
      </c>
      <c r="B17" s="248"/>
      <c r="C17" s="248"/>
      <c r="D17" s="248"/>
      <c r="E17" s="248"/>
      <c r="F17" s="248"/>
      <c r="G17" s="249"/>
      <c r="H17" s="250">
        <v>17136</v>
      </c>
      <c r="I17" s="251"/>
      <c r="J17" s="251"/>
      <c r="K17" s="251"/>
      <c r="L17" s="251"/>
      <c r="M17" s="251"/>
      <c r="N17" s="251"/>
      <c r="O17" s="252"/>
      <c r="P17" s="250">
        <v>3700</v>
      </c>
      <c r="Q17" s="251"/>
      <c r="R17" s="251"/>
      <c r="S17" s="251"/>
      <c r="T17" s="251"/>
      <c r="U17" s="251"/>
      <c r="V17" s="251"/>
      <c r="W17" s="258"/>
      <c r="X17" s="259">
        <v>204</v>
      </c>
      <c r="Y17" s="251"/>
      <c r="Z17" s="251"/>
      <c r="AA17" s="251"/>
      <c r="AB17" s="251"/>
      <c r="AC17" s="251"/>
      <c r="AD17" s="251"/>
      <c r="AE17" s="252"/>
      <c r="AF17" s="250">
        <v>4956</v>
      </c>
      <c r="AG17" s="251"/>
      <c r="AH17" s="251"/>
      <c r="AI17" s="251"/>
      <c r="AJ17" s="251"/>
      <c r="AK17" s="251"/>
      <c r="AL17" s="251"/>
      <c r="AM17" s="252"/>
      <c r="AN17" s="250">
        <v>101</v>
      </c>
      <c r="AO17" s="251"/>
      <c r="AP17" s="251"/>
      <c r="AQ17" s="251"/>
      <c r="AR17" s="251"/>
      <c r="AS17" s="251"/>
      <c r="AT17" s="251"/>
      <c r="AU17" s="252"/>
      <c r="AV17" s="250">
        <v>3700</v>
      </c>
      <c r="AW17" s="251"/>
      <c r="AX17" s="251"/>
      <c r="AY17" s="251"/>
      <c r="AZ17" s="251"/>
      <c r="BA17" s="251"/>
      <c r="BB17" s="251"/>
      <c r="BC17" s="258"/>
    </row>
    <row r="18" spans="1:55" ht="21" customHeight="1">
      <c r="A18" s="247" t="s">
        <v>65</v>
      </c>
      <c r="B18" s="248"/>
      <c r="C18" s="248"/>
      <c r="D18" s="248"/>
      <c r="E18" s="248"/>
      <c r="F18" s="248"/>
      <c r="G18" s="249"/>
      <c r="H18" s="250">
        <v>17661</v>
      </c>
      <c r="I18" s="251"/>
      <c r="J18" s="251"/>
      <c r="K18" s="251"/>
      <c r="L18" s="251"/>
      <c r="M18" s="251"/>
      <c r="N18" s="251"/>
      <c r="O18" s="252"/>
      <c r="P18" s="250">
        <v>2699</v>
      </c>
      <c r="Q18" s="251"/>
      <c r="R18" s="251"/>
      <c r="S18" s="251"/>
      <c r="T18" s="251"/>
      <c r="U18" s="251"/>
      <c r="V18" s="251"/>
      <c r="W18" s="258"/>
      <c r="X18" s="259">
        <v>429</v>
      </c>
      <c r="Y18" s="251"/>
      <c r="Z18" s="251"/>
      <c r="AA18" s="251"/>
      <c r="AB18" s="251"/>
      <c r="AC18" s="251"/>
      <c r="AD18" s="251"/>
      <c r="AE18" s="252"/>
      <c r="AF18" s="250">
        <v>9959</v>
      </c>
      <c r="AG18" s="251"/>
      <c r="AH18" s="251"/>
      <c r="AI18" s="251"/>
      <c r="AJ18" s="251"/>
      <c r="AK18" s="251"/>
      <c r="AL18" s="251"/>
      <c r="AM18" s="252"/>
      <c r="AN18" s="250">
        <v>46</v>
      </c>
      <c r="AO18" s="251"/>
      <c r="AP18" s="251"/>
      <c r="AQ18" s="251"/>
      <c r="AR18" s="251"/>
      <c r="AS18" s="251"/>
      <c r="AT18" s="251"/>
      <c r="AU18" s="252"/>
      <c r="AV18" s="250">
        <v>2699</v>
      </c>
      <c r="AW18" s="251"/>
      <c r="AX18" s="251"/>
      <c r="AY18" s="251"/>
      <c r="AZ18" s="251"/>
      <c r="BA18" s="251"/>
      <c r="BB18" s="251"/>
      <c r="BC18" s="258"/>
    </row>
    <row r="19" spans="1:55" ht="21" customHeight="1">
      <c r="A19" s="247" t="s">
        <v>17</v>
      </c>
      <c r="B19" s="248"/>
      <c r="C19" s="248"/>
      <c r="D19" s="248"/>
      <c r="E19" s="248"/>
      <c r="F19" s="248"/>
      <c r="G19" s="249"/>
      <c r="H19" s="250">
        <v>28863</v>
      </c>
      <c r="I19" s="251"/>
      <c r="J19" s="251"/>
      <c r="K19" s="251"/>
      <c r="L19" s="251"/>
      <c r="M19" s="251"/>
      <c r="N19" s="251"/>
      <c r="O19" s="252"/>
      <c r="P19" s="250">
        <v>1675</v>
      </c>
      <c r="Q19" s="251"/>
      <c r="R19" s="251"/>
      <c r="S19" s="251"/>
      <c r="T19" s="251"/>
      <c r="U19" s="251"/>
      <c r="V19" s="251"/>
      <c r="W19" s="258"/>
      <c r="X19" s="259">
        <v>237</v>
      </c>
      <c r="Y19" s="251"/>
      <c r="Z19" s="251"/>
      <c r="AA19" s="251"/>
      <c r="AB19" s="251"/>
      <c r="AC19" s="251"/>
      <c r="AD19" s="251"/>
      <c r="AE19" s="252"/>
      <c r="AF19" s="250">
        <v>11306</v>
      </c>
      <c r="AG19" s="251"/>
      <c r="AH19" s="251"/>
      <c r="AI19" s="251"/>
      <c r="AJ19" s="251"/>
      <c r="AK19" s="251"/>
      <c r="AL19" s="251"/>
      <c r="AM19" s="252"/>
      <c r="AN19" s="250">
        <v>50</v>
      </c>
      <c r="AO19" s="251"/>
      <c r="AP19" s="251"/>
      <c r="AQ19" s="251"/>
      <c r="AR19" s="251"/>
      <c r="AS19" s="251"/>
      <c r="AT19" s="251"/>
      <c r="AU19" s="252"/>
      <c r="AV19" s="250">
        <v>1678</v>
      </c>
      <c r="AW19" s="251"/>
      <c r="AX19" s="251"/>
      <c r="AY19" s="251"/>
      <c r="AZ19" s="251"/>
      <c r="BA19" s="251"/>
      <c r="BB19" s="251"/>
      <c r="BC19" s="258"/>
    </row>
    <row r="20" spans="1:55" ht="21" customHeight="1">
      <c r="A20" s="247" t="s">
        <v>18</v>
      </c>
      <c r="B20" s="248"/>
      <c r="C20" s="248"/>
      <c r="D20" s="248"/>
      <c r="E20" s="248"/>
      <c r="F20" s="248"/>
      <c r="G20" s="249"/>
      <c r="H20" s="250">
        <v>23076</v>
      </c>
      <c r="I20" s="251"/>
      <c r="J20" s="251"/>
      <c r="K20" s="251"/>
      <c r="L20" s="251"/>
      <c r="M20" s="251"/>
      <c r="N20" s="251"/>
      <c r="O20" s="252"/>
      <c r="P20" s="250">
        <v>2622</v>
      </c>
      <c r="Q20" s="251"/>
      <c r="R20" s="251"/>
      <c r="S20" s="251"/>
      <c r="T20" s="251"/>
      <c r="U20" s="251"/>
      <c r="V20" s="251"/>
      <c r="W20" s="258"/>
      <c r="X20" s="259">
        <v>585</v>
      </c>
      <c r="Y20" s="251"/>
      <c r="Z20" s="251"/>
      <c r="AA20" s="251"/>
      <c r="AB20" s="251"/>
      <c r="AC20" s="251"/>
      <c r="AD20" s="251"/>
      <c r="AE20" s="252"/>
      <c r="AF20" s="250">
        <v>12016</v>
      </c>
      <c r="AG20" s="251"/>
      <c r="AH20" s="251"/>
      <c r="AI20" s="251"/>
      <c r="AJ20" s="251"/>
      <c r="AK20" s="251"/>
      <c r="AL20" s="251"/>
      <c r="AM20" s="252"/>
      <c r="AN20" s="250">
        <v>181</v>
      </c>
      <c r="AO20" s="251"/>
      <c r="AP20" s="251"/>
      <c r="AQ20" s="251"/>
      <c r="AR20" s="251"/>
      <c r="AS20" s="251"/>
      <c r="AT20" s="251"/>
      <c r="AU20" s="252"/>
      <c r="AV20" s="250">
        <v>2622</v>
      </c>
      <c r="AW20" s="251"/>
      <c r="AX20" s="251"/>
      <c r="AY20" s="251"/>
      <c r="AZ20" s="251"/>
      <c r="BA20" s="251"/>
      <c r="BB20" s="251"/>
      <c r="BC20" s="258"/>
    </row>
    <row r="21" spans="1:55" ht="21" customHeight="1">
      <c r="A21" s="247" t="s">
        <v>19</v>
      </c>
      <c r="B21" s="248"/>
      <c r="C21" s="248"/>
      <c r="D21" s="248"/>
      <c r="E21" s="248"/>
      <c r="F21" s="248"/>
      <c r="G21" s="249"/>
      <c r="H21" s="250">
        <v>42977</v>
      </c>
      <c r="I21" s="251"/>
      <c r="J21" s="251"/>
      <c r="K21" s="251"/>
      <c r="L21" s="251"/>
      <c r="M21" s="251"/>
      <c r="N21" s="251"/>
      <c r="O21" s="252"/>
      <c r="P21" s="250">
        <v>1455</v>
      </c>
      <c r="Q21" s="251"/>
      <c r="R21" s="251"/>
      <c r="S21" s="251"/>
      <c r="T21" s="251"/>
      <c r="U21" s="251"/>
      <c r="V21" s="251"/>
      <c r="W21" s="258"/>
      <c r="X21" s="259">
        <v>163</v>
      </c>
      <c r="Y21" s="251"/>
      <c r="Z21" s="251"/>
      <c r="AA21" s="251"/>
      <c r="AB21" s="251"/>
      <c r="AC21" s="251"/>
      <c r="AD21" s="251"/>
      <c r="AE21" s="252"/>
      <c r="AF21" s="250">
        <v>13773</v>
      </c>
      <c r="AG21" s="251"/>
      <c r="AH21" s="251"/>
      <c r="AI21" s="251"/>
      <c r="AJ21" s="251"/>
      <c r="AK21" s="251"/>
      <c r="AL21" s="251"/>
      <c r="AM21" s="252"/>
      <c r="AN21" s="250">
        <v>88</v>
      </c>
      <c r="AO21" s="251"/>
      <c r="AP21" s="251"/>
      <c r="AQ21" s="251"/>
      <c r="AR21" s="251"/>
      <c r="AS21" s="251"/>
      <c r="AT21" s="251"/>
      <c r="AU21" s="252"/>
      <c r="AV21" s="250">
        <v>1455</v>
      </c>
      <c r="AW21" s="251"/>
      <c r="AX21" s="251"/>
      <c r="AY21" s="251"/>
      <c r="AZ21" s="251"/>
      <c r="BA21" s="251"/>
      <c r="BB21" s="251"/>
      <c r="BC21" s="258"/>
    </row>
    <row r="22" spans="1:55" ht="21" customHeight="1">
      <c r="A22" s="247" t="s">
        <v>20</v>
      </c>
      <c r="B22" s="248"/>
      <c r="C22" s="248"/>
      <c r="D22" s="248"/>
      <c r="E22" s="248"/>
      <c r="F22" s="248"/>
      <c r="G22" s="249"/>
      <c r="H22" s="250">
        <v>20269</v>
      </c>
      <c r="I22" s="251"/>
      <c r="J22" s="251"/>
      <c r="K22" s="251"/>
      <c r="L22" s="251"/>
      <c r="M22" s="251"/>
      <c r="N22" s="251"/>
      <c r="O22" s="252"/>
      <c r="P22" s="250">
        <v>3906</v>
      </c>
      <c r="Q22" s="251"/>
      <c r="R22" s="251"/>
      <c r="S22" s="251"/>
      <c r="T22" s="251"/>
      <c r="U22" s="251"/>
      <c r="V22" s="251"/>
      <c r="W22" s="258"/>
      <c r="X22" s="259">
        <v>8</v>
      </c>
      <c r="Y22" s="251"/>
      <c r="Z22" s="251"/>
      <c r="AA22" s="251"/>
      <c r="AB22" s="251"/>
      <c r="AC22" s="251"/>
      <c r="AD22" s="251"/>
      <c r="AE22" s="252"/>
      <c r="AF22" s="250">
        <v>239</v>
      </c>
      <c r="AG22" s="251"/>
      <c r="AH22" s="251"/>
      <c r="AI22" s="251"/>
      <c r="AJ22" s="251"/>
      <c r="AK22" s="251"/>
      <c r="AL22" s="251"/>
      <c r="AM22" s="252"/>
      <c r="AN22" s="250">
        <v>109</v>
      </c>
      <c r="AO22" s="251"/>
      <c r="AP22" s="251"/>
      <c r="AQ22" s="251"/>
      <c r="AR22" s="251"/>
      <c r="AS22" s="251"/>
      <c r="AT22" s="251"/>
      <c r="AU22" s="252"/>
      <c r="AV22" s="250">
        <v>4068</v>
      </c>
      <c r="AW22" s="251"/>
      <c r="AX22" s="251"/>
      <c r="AY22" s="251"/>
      <c r="AZ22" s="251"/>
      <c r="BA22" s="251"/>
      <c r="BB22" s="251"/>
      <c r="BC22" s="258"/>
    </row>
    <row r="23" spans="1:55" ht="21" customHeight="1">
      <c r="A23" s="247" t="s">
        <v>21</v>
      </c>
      <c r="B23" s="248"/>
      <c r="C23" s="248"/>
      <c r="D23" s="248"/>
      <c r="E23" s="248"/>
      <c r="F23" s="248"/>
      <c r="G23" s="249"/>
      <c r="H23" s="250">
        <v>18871</v>
      </c>
      <c r="I23" s="251"/>
      <c r="J23" s="251"/>
      <c r="K23" s="251"/>
      <c r="L23" s="251"/>
      <c r="M23" s="251"/>
      <c r="N23" s="251"/>
      <c r="O23" s="252"/>
      <c r="P23" s="250">
        <v>1404</v>
      </c>
      <c r="Q23" s="251"/>
      <c r="R23" s="251"/>
      <c r="S23" s="251"/>
      <c r="T23" s="251"/>
      <c r="U23" s="251"/>
      <c r="V23" s="251"/>
      <c r="W23" s="258"/>
      <c r="X23" s="259">
        <v>528</v>
      </c>
      <c r="Y23" s="251"/>
      <c r="Z23" s="251"/>
      <c r="AA23" s="251"/>
      <c r="AB23" s="251"/>
      <c r="AC23" s="251"/>
      <c r="AD23" s="251"/>
      <c r="AE23" s="252"/>
      <c r="AF23" s="250">
        <v>7141</v>
      </c>
      <c r="AG23" s="251"/>
      <c r="AH23" s="251"/>
      <c r="AI23" s="251"/>
      <c r="AJ23" s="251"/>
      <c r="AK23" s="251"/>
      <c r="AL23" s="251"/>
      <c r="AM23" s="252"/>
      <c r="AN23" s="250">
        <v>57</v>
      </c>
      <c r="AO23" s="251"/>
      <c r="AP23" s="251"/>
      <c r="AQ23" s="251"/>
      <c r="AR23" s="251"/>
      <c r="AS23" s="251"/>
      <c r="AT23" s="251"/>
      <c r="AU23" s="252"/>
      <c r="AV23" s="250">
        <v>1404</v>
      </c>
      <c r="AW23" s="251"/>
      <c r="AX23" s="251"/>
      <c r="AY23" s="251"/>
      <c r="AZ23" s="251"/>
      <c r="BA23" s="251"/>
      <c r="BB23" s="251"/>
      <c r="BC23" s="258"/>
    </row>
    <row r="24" spans="1:62" ht="21" customHeight="1">
      <c r="A24" s="247" t="s">
        <v>22</v>
      </c>
      <c r="B24" s="248"/>
      <c r="C24" s="248"/>
      <c r="D24" s="248"/>
      <c r="E24" s="248"/>
      <c r="F24" s="248"/>
      <c r="G24" s="249"/>
      <c r="H24" s="250">
        <v>27955</v>
      </c>
      <c r="I24" s="251"/>
      <c r="J24" s="251"/>
      <c r="K24" s="251"/>
      <c r="L24" s="251"/>
      <c r="M24" s="251"/>
      <c r="N24" s="251"/>
      <c r="O24" s="252"/>
      <c r="P24" s="250">
        <v>1925</v>
      </c>
      <c r="Q24" s="251"/>
      <c r="R24" s="251"/>
      <c r="S24" s="251"/>
      <c r="T24" s="251"/>
      <c r="U24" s="251"/>
      <c r="V24" s="251"/>
      <c r="W24" s="258"/>
      <c r="X24" s="259">
        <v>208</v>
      </c>
      <c r="Y24" s="251"/>
      <c r="Z24" s="251"/>
      <c r="AA24" s="251"/>
      <c r="AB24" s="251"/>
      <c r="AC24" s="251"/>
      <c r="AD24" s="251"/>
      <c r="AE24" s="252"/>
      <c r="AF24" s="250">
        <v>4074</v>
      </c>
      <c r="AG24" s="251"/>
      <c r="AH24" s="251"/>
      <c r="AI24" s="251"/>
      <c r="AJ24" s="251"/>
      <c r="AK24" s="251"/>
      <c r="AL24" s="251"/>
      <c r="AM24" s="252"/>
      <c r="AN24" s="250">
        <v>93</v>
      </c>
      <c r="AO24" s="251"/>
      <c r="AP24" s="251"/>
      <c r="AQ24" s="251"/>
      <c r="AR24" s="251"/>
      <c r="AS24" s="251"/>
      <c r="AT24" s="251"/>
      <c r="AU24" s="252"/>
      <c r="AV24" s="250">
        <v>1925</v>
      </c>
      <c r="AW24" s="251"/>
      <c r="AX24" s="251"/>
      <c r="AY24" s="251"/>
      <c r="AZ24" s="251"/>
      <c r="BA24" s="251"/>
      <c r="BB24" s="251"/>
      <c r="BC24" s="258"/>
      <c r="BD24" s="5"/>
      <c r="BE24" s="5"/>
      <c r="BF24" s="5"/>
      <c r="BG24" s="5"/>
      <c r="BH24" s="5"/>
      <c r="BI24" s="5"/>
      <c r="BJ24" s="111"/>
    </row>
    <row r="25" spans="1:55" ht="21" customHeight="1">
      <c r="A25" s="247" t="s">
        <v>23</v>
      </c>
      <c r="B25" s="248"/>
      <c r="C25" s="248"/>
      <c r="D25" s="248"/>
      <c r="E25" s="248"/>
      <c r="F25" s="248"/>
      <c r="G25" s="249"/>
      <c r="H25" s="250">
        <v>27624</v>
      </c>
      <c r="I25" s="251"/>
      <c r="J25" s="251"/>
      <c r="K25" s="251"/>
      <c r="L25" s="251"/>
      <c r="M25" s="251"/>
      <c r="N25" s="251"/>
      <c r="O25" s="252"/>
      <c r="P25" s="250">
        <v>3421</v>
      </c>
      <c r="Q25" s="251"/>
      <c r="R25" s="251"/>
      <c r="S25" s="251"/>
      <c r="T25" s="251"/>
      <c r="U25" s="251"/>
      <c r="V25" s="251"/>
      <c r="W25" s="258"/>
      <c r="X25" s="259">
        <v>430</v>
      </c>
      <c r="Y25" s="251"/>
      <c r="Z25" s="251"/>
      <c r="AA25" s="251"/>
      <c r="AB25" s="251"/>
      <c r="AC25" s="251"/>
      <c r="AD25" s="251"/>
      <c r="AE25" s="252"/>
      <c r="AF25" s="250">
        <v>6011</v>
      </c>
      <c r="AG25" s="251"/>
      <c r="AH25" s="251"/>
      <c r="AI25" s="251"/>
      <c r="AJ25" s="251"/>
      <c r="AK25" s="251"/>
      <c r="AL25" s="251"/>
      <c r="AM25" s="252"/>
      <c r="AN25" s="250">
        <v>114</v>
      </c>
      <c r="AO25" s="251"/>
      <c r="AP25" s="251"/>
      <c r="AQ25" s="251"/>
      <c r="AR25" s="251"/>
      <c r="AS25" s="251"/>
      <c r="AT25" s="251"/>
      <c r="AU25" s="252"/>
      <c r="AV25" s="250">
        <v>3471</v>
      </c>
      <c r="AW25" s="251"/>
      <c r="AX25" s="251"/>
      <c r="AY25" s="251"/>
      <c r="AZ25" s="251"/>
      <c r="BA25" s="251"/>
      <c r="BB25" s="251"/>
      <c r="BC25" s="258"/>
    </row>
    <row r="26" spans="1:55" ht="21" customHeight="1">
      <c r="A26" s="247" t="s">
        <v>24</v>
      </c>
      <c r="B26" s="248"/>
      <c r="C26" s="248"/>
      <c r="D26" s="248"/>
      <c r="E26" s="248"/>
      <c r="F26" s="248"/>
      <c r="G26" s="249"/>
      <c r="H26" s="250">
        <v>31159</v>
      </c>
      <c r="I26" s="251"/>
      <c r="J26" s="251"/>
      <c r="K26" s="251"/>
      <c r="L26" s="251"/>
      <c r="M26" s="251"/>
      <c r="N26" s="251"/>
      <c r="O26" s="252"/>
      <c r="P26" s="250">
        <v>4611</v>
      </c>
      <c r="Q26" s="251"/>
      <c r="R26" s="251"/>
      <c r="S26" s="251"/>
      <c r="T26" s="251"/>
      <c r="U26" s="251"/>
      <c r="V26" s="251"/>
      <c r="W26" s="258"/>
      <c r="X26" s="259">
        <v>514</v>
      </c>
      <c r="Y26" s="251"/>
      <c r="Z26" s="251"/>
      <c r="AA26" s="251"/>
      <c r="AB26" s="251"/>
      <c r="AC26" s="251"/>
      <c r="AD26" s="251"/>
      <c r="AE26" s="252"/>
      <c r="AF26" s="250">
        <v>11588</v>
      </c>
      <c r="AG26" s="251"/>
      <c r="AH26" s="251"/>
      <c r="AI26" s="251"/>
      <c r="AJ26" s="251"/>
      <c r="AK26" s="251"/>
      <c r="AL26" s="251"/>
      <c r="AM26" s="252"/>
      <c r="AN26" s="250">
        <v>243</v>
      </c>
      <c r="AO26" s="251"/>
      <c r="AP26" s="251"/>
      <c r="AQ26" s="251"/>
      <c r="AR26" s="251"/>
      <c r="AS26" s="251"/>
      <c r="AT26" s="251"/>
      <c r="AU26" s="252"/>
      <c r="AV26" s="250">
        <v>4611</v>
      </c>
      <c r="AW26" s="251"/>
      <c r="AX26" s="251"/>
      <c r="AY26" s="251"/>
      <c r="AZ26" s="251"/>
      <c r="BA26" s="251"/>
      <c r="BB26" s="251"/>
      <c r="BC26" s="258"/>
    </row>
    <row r="27" spans="1:55" ht="21" customHeight="1">
      <c r="A27" s="247" t="s">
        <v>25</v>
      </c>
      <c r="B27" s="248"/>
      <c r="C27" s="248"/>
      <c r="D27" s="248"/>
      <c r="E27" s="248"/>
      <c r="F27" s="248"/>
      <c r="G27" s="249"/>
      <c r="H27" s="250">
        <v>41563</v>
      </c>
      <c r="I27" s="251"/>
      <c r="J27" s="251"/>
      <c r="K27" s="251"/>
      <c r="L27" s="251"/>
      <c r="M27" s="251"/>
      <c r="N27" s="251"/>
      <c r="O27" s="252"/>
      <c r="P27" s="250">
        <v>690</v>
      </c>
      <c r="Q27" s="251"/>
      <c r="R27" s="251"/>
      <c r="S27" s="251"/>
      <c r="T27" s="251"/>
      <c r="U27" s="251"/>
      <c r="V27" s="251"/>
      <c r="W27" s="258"/>
      <c r="X27" s="259">
        <v>155</v>
      </c>
      <c r="Y27" s="251"/>
      <c r="Z27" s="251"/>
      <c r="AA27" s="251"/>
      <c r="AB27" s="251"/>
      <c r="AC27" s="251"/>
      <c r="AD27" s="251"/>
      <c r="AE27" s="252"/>
      <c r="AF27" s="250">
        <v>5736</v>
      </c>
      <c r="AG27" s="251"/>
      <c r="AH27" s="251"/>
      <c r="AI27" s="251"/>
      <c r="AJ27" s="251"/>
      <c r="AK27" s="251"/>
      <c r="AL27" s="251"/>
      <c r="AM27" s="252"/>
      <c r="AN27" s="250">
        <v>42</v>
      </c>
      <c r="AO27" s="251"/>
      <c r="AP27" s="251"/>
      <c r="AQ27" s="251"/>
      <c r="AR27" s="251"/>
      <c r="AS27" s="251"/>
      <c r="AT27" s="251"/>
      <c r="AU27" s="252"/>
      <c r="AV27" s="250">
        <v>711</v>
      </c>
      <c r="AW27" s="251"/>
      <c r="AX27" s="251"/>
      <c r="AY27" s="251"/>
      <c r="AZ27" s="251"/>
      <c r="BA27" s="251"/>
      <c r="BB27" s="251"/>
      <c r="BC27" s="258"/>
    </row>
    <row r="28" spans="1:55" ht="21" customHeight="1">
      <c r="A28" s="247" t="s">
        <v>26</v>
      </c>
      <c r="B28" s="248"/>
      <c r="C28" s="248"/>
      <c r="D28" s="248"/>
      <c r="E28" s="248"/>
      <c r="F28" s="248"/>
      <c r="G28" s="249"/>
      <c r="H28" s="250">
        <v>49872</v>
      </c>
      <c r="I28" s="251"/>
      <c r="J28" s="251"/>
      <c r="K28" s="251"/>
      <c r="L28" s="251"/>
      <c r="M28" s="251"/>
      <c r="N28" s="251"/>
      <c r="O28" s="252"/>
      <c r="P28" s="250">
        <v>1046</v>
      </c>
      <c r="Q28" s="251"/>
      <c r="R28" s="251"/>
      <c r="S28" s="251"/>
      <c r="T28" s="251"/>
      <c r="U28" s="251"/>
      <c r="V28" s="251"/>
      <c r="W28" s="258"/>
      <c r="X28" s="259">
        <v>96</v>
      </c>
      <c r="Y28" s="251"/>
      <c r="Z28" s="251"/>
      <c r="AA28" s="251"/>
      <c r="AB28" s="251"/>
      <c r="AC28" s="251"/>
      <c r="AD28" s="251"/>
      <c r="AE28" s="252"/>
      <c r="AF28" s="250">
        <v>4334</v>
      </c>
      <c r="AG28" s="251"/>
      <c r="AH28" s="251"/>
      <c r="AI28" s="251"/>
      <c r="AJ28" s="251"/>
      <c r="AK28" s="251"/>
      <c r="AL28" s="251"/>
      <c r="AM28" s="252"/>
      <c r="AN28" s="250">
        <v>78</v>
      </c>
      <c r="AO28" s="251"/>
      <c r="AP28" s="251"/>
      <c r="AQ28" s="251"/>
      <c r="AR28" s="251"/>
      <c r="AS28" s="251"/>
      <c r="AT28" s="251"/>
      <c r="AU28" s="252"/>
      <c r="AV28" s="250">
        <v>1046</v>
      </c>
      <c r="AW28" s="251"/>
      <c r="AX28" s="251"/>
      <c r="AY28" s="251"/>
      <c r="AZ28" s="251"/>
      <c r="BA28" s="251"/>
      <c r="BB28" s="251"/>
      <c r="BC28" s="258"/>
    </row>
    <row r="29" spans="1:55" ht="21" customHeight="1">
      <c r="A29" s="247" t="s">
        <v>27</v>
      </c>
      <c r="B29" s="248"/>
      <c r="C29" s="248"/>
      <c r="D29" s="248"/>
      <c r="E29" s="248"/>
      <c r="F29" s="248"/>
      <c r="G29" s="249"/>
      <c r="H29" s="250">
        <v>32543</v>
      </c>
      <c r="I29" s="251"/>
      <c r="J29" s="251"/>
      <c r="K29" s="251"/>
      <c r="L29" s="251"/>
      <c r="M29" s="251"/>
      <c r="N29" s="251"/>
      <c r="O29" s="252"/>
      <c r="P29" s="250">
        <v>550</v>
      </c>
      <c r="Q29" s="251"/>
      <c r="R29" s="251"/>
      <c r="S29" s="251"/>
      <c r="T29" s="251"/>
      <c r="U29" s="251"/>
      <c r="V29" s="251"/>
      <c r="W29" s="258"/>
      <c r="X29" s="259">
        <v>135</v>
      </c>
      <c r="Y29" s="251"/>
      <c r="Z29" s="251"/>
      <c r="AA29" s="251"/>
      <c r="AB29" s="251"/>
      <c r="AC29" s="251"/>
      <c r="AD29" s="251"/>
      <c r="AE29" s="252"/>
      <c r="AF29" s="250">
        <v>2581</v>
      </c>
      <c r="AG29" s="251"/>
      <c r="AH29" s="251"/>
      <c r="AI29" s="251"/>
      <c r="AJ29" s="251"/>
      <c r="AK29" s="251"/>
      <c r="AL29" s="251"/>
      <c r="AM29" s="252"/>
      <c r="AN29" s="250">
        <v>462</v>
      </c>
      <c r="AO29" s="251"/>
      <c r="AP29" s="251"/>
      <c r="AQ29" s="251"/>
      <c r="AR29" s="251"/>
      <c r="AS29" s="251"/>
      <c r="AT29" s="251"/>
      <c r="AU29" s="252"/>
      <c r="AV29" s="250">
        <v>5581</v>
      </c>
      <c r="AW29" s="251"/>
      <c r="AX29" s="251"/>
      <c r="AY29" s="251"/>
      <c r="AZ29" s="251"/>
      <c r="BA29" s="251"/>
      <c r="BB29" s="251"/>
      <c r="BC29" s="258"/>
    </row>
    <row r="30" spans="1:55" ht="21" customHeight="1">
      <c r="A30" s="247" t="s">
        <v>28</v>
      </c>
      <c r="B30" s="248"/>
      <c r="C30" s="248"/>
      <c r="D30" s="248"/>
      <c r="E30" s="248"/>
      <c r="F30" s="248"/>
      <c r="G30" s="249"/>
      <c r="H30" s="250">
        <v>35715</v>
      </c>
      <c r="I30" s="251"/>
      <c r="J30" s="251"/>
      <c r="K30" s="251"/>
      <c r="L30" s="251"/>
      <c r="M30" s="251"/>
      <c r="N30" s="251"/>
      <c r="O30" s="252"/>
      <c r="P30" s="250">
        <v>602</v>
      </c>
      <c r="Q30" s="251"/>
      <c r="R30" s="251"/>
      <c r="S30" s="251"/>
      <c r="T30" s="251"/>
      <c r="U30" s="251"/>
      <c r="V30" s="251"/>
      <c r="W30" s="258"/>
      <c r="X30" s="259">
        <v>358</v>
      </c>
      <c r="Y30" s="251"/>
      <c r="Z30" s="251"/>
      <c r="AA30" s="251"/>
      <c r="AB30" s="251"/>
      <c r="AC30" s="251"/>
      <c r="AD30" s="251"/>
      <c r="AE30" s="252"/>
      <c r="AF30" s="250">
        <v>10395</v>
      </c>
      <c r="AG30" s="251"/>
      <c r="AH30" s="251"/>
      <c r="AI30" s="251"/>
      <c r="AJ30" s="251"/>
      <c r="AK30" s="251"/>
      <c r="AL30" s="251"/>
      <c r="AM30" s="252"/>
      <c r="AN30" s="250">
        <v>43</v>
      </c>
      <c r="AO30" s="251"/>
      <c r="AP30" s="251"/>
      <c r="AQ30" s="251"/>
      <c r="AR30" s="251"/>
      <c r="AS30" s="251"/>
      <c r="AT30" s="251"/>
      <c r="AU30" s="252"/>
      <c r="AV30" s="250">
        <v>602</v>
      </c>
      <c r="AW30" s="251"/>
      <c r="AX30" s="251"/>
      <c r="AY30" s="251"/>
      <c r="AZ30" s="251"/>
      <c r="BA30" s="251"/>
      <c r="BB30" s="251"/>
      <c r="BC30" s="258"/>
    </row>
    <row r="31" spans="1:55" ht="21" customHeight="1">
      <c r="A31" s="247" t="s">
        <v>29</v>
      </c>
      <c r="B31" s="248"/>
      <c r="C31" s="248"/>
      <c r="D31" s="248"/>
      <c r="E31" s="248"/>
      <c r="F31" s="248"/>
      <c r="G31" s="249"/>
      <c r="H31" s="250">
        <v>51779</v>
      </c>
      <c r="I31" s="251"/>
      <c r="J31" s="251"/>
      <c r="K31" s="251"/>
      <c r="L31" s="251"/>
      <c r="M31" s="251"/>
      <c r="N31" s="251"/>
      <c r="O31" s="252"/>
      <c r="P31" s="250">
        <v>1371</v>
      </c>
      <c r="Q31" s="251"/>
      <c r="R31" s="251"/>
      <c r="S31" s="251"/>
      <c r="T31" s="251"/>
      <c r="U31" s="251"/>
      <c r="V31" s="251"/>
      <c r="W31" s="258"/>
      <c r="X31" s="259">
        <v>151</v>
      </c>
      <c r="Y31" s="251"/>
      <c r="Z31" s="251"/>
      <c r="AA31" s="251"/>
      <c r="AB31" s="251"/>
      <c r="AC31" s="251"/>
      <c r="AD31" s="251"/>
      <c r="AE31" s="252"/>
      <c r="AF31" s="250">
        <v>12122</v>
      </c>
      <c r="AG31" s="251"/>
      <c r="AH31" s="251"/>
      <c r="AI31" s="251"/>
      <c r="AJ31" s="251"/>
      <c r="AK31" s="251"/>
      <c r="AL31" s="251"/>
      <c r="AM31" s="252"/>
      <c r="AN31" s="250">
        <v>85</v>
      </c>
      <c r="AO31" s="251"/>
      <c r="AP31" s="251"/>
      <c r="AQ31" s="251"/>
      <c r="AR31" s="251"/>
      <c r="AS31" s="251"/>
      <c r="AT31" s="251"/>
      <c r="AU31" s="252"/>
      <c r="AV31" s="250">
        <v>1371</v>
      </c>
      <c r="AW31" s="251"/>
      <c r="AX31" s="251"/>
      <c r="AY31" s="251"/>
      <c r="AZ31" s="251"/>
      <c r="BA31" s="251"/>
      <c r="BB31" s="251"/>
      <c r="BC31" s="258"/>
    </row>
    <row r="32" spans="1:55" ht="21" customHeight="1">
      <c r="A32" s="247" t="s">
        <v>30</v>
      </c>
      <c r="B32" s="248"/>
      <c r="C32" s="248"/>
      <c r="D32" s="248"/>
      <c r="E32" s="248"/>
      <c r="F32" s="248"/>
      <c r="G32" s="249"/>
      <c r="H32" s="250">
        <v>18110</v>
      </c>
      <c r="I32" s="251"/>
      <c r="J32" s="251"/>
      <c r="K32" s="251"/>
      <c r="L32" s="251"/>
      <c r="M32" s="251"/>
      <c r="N32" s="251"/>
      <c r="O32" s="252"/>
      <c r="P32" s="250">
        <v>543</v>
      </c>
      <c r="Q32" s="251"/>
      <c r="R32" s="251"/>
      <c r="S32" s="251"/>
      <c r="T32" s="251"/>
      <c r="U32" s="251"/>
      <c r="V32" s="251"/>
      <c r="W32" s="258"/>
      <c r="X32" s="259">
        <v>64</v>
      </c>
      <c r="Y32" s="251"/>
      <c r="Z32" s="251"/>
      <c r="AA32" s="251"/>
      <c r="AB32" s="251"/>
      <c r="AC32" s="251"/>
      <c r="AD32" s="251"/>
      <c r="AE32" s="252"/>
      <c r="AF32" s="250">
        <v>2171</v>
      </c>
      <c r="AG32" s="251"/>
      <c r="AH32" s="251"/>
      <c r="AI32" s="251"/>
      <c r="AJ32" s="251"/>
      <c r="AK32" s="251"/>
      <c r="AL32" s="251"/>
      <c r="AM32" s="252"/>
      <c r="AN32" s="250">
        <v>28</v>
      </c>
      <c r="AO32" s="251"/>
      <c r="AP32" s="251"/>
      <c r="AQ32" s="251"/>
      <c r="AR32" s="251"/>
      <c r="AS32" s="251"/>
      <c r="AT32" s="251"/>
      <c r="AU32" s="252"/>
      <c r="AV32" s="250">
        <v>543</v>
      </c>
      <c r="AW32" s="251"/>
      <c r="AX32" s="251"/>
      <c r="AY32" s="251"/>
      <c r="AZ32" s="251"/>
      <c r="BA32" s="251"/>
      <c r="BB32" s="251"/>
      <c r="BC32" s="258"/>
    </row>
    <row r="33" spans="1:55" ht="21" customHeight="1">
      <c r="A33" s="247" t="s">
        <v>31</v>
      </c>
      <c r="B33" s="248"/>
      <c r="C33" s="248"/>
      <c r="D33" s="248"/>
      <c r="E33" s="248"/>
      <c r="F33" s="248"/>
      <c r="G33" s="249"/>
      <c r="H33" s="259">
        <v>27013</v>
      </c>
      <c r="I33" s="251"/>
      <c r="J33" s="251"/>
      <c r="K33" s="251"/>
      <c r="L33" s="251"/>
      <c r="M33" s="251"/>
      <c r="N33" s="251"/>
      <c r="O33" s="252"/>
      <c r="P33" s="250">
        <v>3541</v>
      </c>
      <c r="Q33" s="251"/>
      <c r="R33" s="251"/>
      <c r="S33" s="251"/>
      <c r="T33" s="251"/>
      <c r="U33" s="251"/>
      <c r="V33" s="251"/>
      <c r="W33" s="258"/>
      <c r="X33" s="259">
        <v>164</v>
      </c>
      <c r="Y33" s="251"/>
      <c r="Z33" s="251"/>
      <c r="AA33" s="251"/>
      <c r="AB33" s="251"/>
      <c r="AC33" s="251"/>
      <c r="AD33" s="251"/>
      <c r="AE33" s="252"/>
      <c r="AF33" s="250">
        <v>4234</v>
      </c>
      <c r="AG33" s="251"/>
      <c r="AH33" s="251"/>
      <c r="AI33" s="251"/>
      <c r="AJ33" s="251"/>
      <c r="AK33" s="251"/>
      <c r="AL33" s="251"/>
      <c r="AM33" s="252"/>
      <c r="AN33" s="250">
        <v>90</v>
      </c>
      <c r="AO33" s="251"/>
      <c r="AP33" s="251"/>
      <c r="AQ33" s="251"/>
      <c r="AR33" s="251"/>
      <c r="AS33" s="251"/>
      <c r="AT33" s="251"/>
      <c r="AU33" s="252"/>
      <c r="AV33" s="250">
        <v>3541</v>
      </c>
      <c r="AW33" s="251"/>
      <c r="AX33" s="251"/>
      <c r="AY33" s="251"/>
      <c r="AZ33" s="251"/>
      <c r="BA33" s="251"/>
      <c r="BB33" s="251"/>
      <c r="BC33" s="258"/>
    </row>
    <row r="34" spans="1:55" ht="21" customHeight="1">
      <c r="A34" s="247" t="s">
        <v>32</v>
      </c>
      <c r="B34" s="248"/>
      <c r="C34" s="248"/>
      <c r="D34" s="248"/>
      <c r="E34" s="248"/>
      <c r="F34" s="248"/>
      <c r="G34" s="249"/>
      <c r="H34" s="250">
        <v>46582</v>
      </c>
      <c r="I34" s="251"/>
      <c r="J34" s="251"/>
      <c r="K34" s="251"/>
      <c r="L34" s="251"/>
      <c r="M34" s="251"/>
      <c r="N34" s="251"/>
      <c r="O34" s="252"/>
      <c r="P34" s="250">
        <v>3577</v>
      </c>
      <c r="Q34" s="251"/>
      <c r="R34" s="251"/>
      <c r="S34" s="251"/>
      <c r="T34" s="251"/>
      <c r="U34" s="251"/>
      <c r="V34" s="251"/>
      <c r="W34" s="258"/>
      <c r="X34" s="259">
        <v>284</v>
      </c>
      <c r="Y34" s="251"/>
      <c r="Z34" s="251"/>
      <c r="AA34" s="251"/>
      <c r="AB34" s="251"/>
      <c r="AC34" s="251"/>
      <c r="AD34" s="251"/>
      <c r="AE34" s="252"/>
      <c r="AF34" s="250">
        <v>17149</v>
      </c>
      <c r="AG34" s="251"/>
      <c r="AH34" s="251"/>
      <c r="AI34" s="251"/>
      <c r="AJ34" s="251"/>
      <c r="AK34" s="251"/>
      <c r="AL34" s="251"/>
      <c r="AM34" s="252"/>
      <c r="AN34" s="250">
        <v>364</v>
      </c>
      <c r="AO34" s="251"/>
      <c r="AP34" s="251"/>
      <c r="AQ34" s="251"/>
      <c r="AR34" s="251"/>
      <c r="AS34" s="251"/>
      <c r="AT34" s="251"/>
      <c r="AU34" s="252"/>
      <c r="AV34" s="250">
        <v>3577</v>
      </c>
      <c r="AW34" s="251"/>
      <c r="AX34" s="251"/>
      <c r="AY34" s="251"/>
      <c r="AZ34" s="251"/>
      <c r="BA34" s="251"/>
      <c r="BB34" s="251"/>
      <c r="BC34" s="258"/>
    </row>
    <row r="35" spans="1:55" ht="21" customHeight="1">
      <c r="A35" s="247" t="s">
        <v>33</v>
      </c>
      <c r="B35" s="248"/>
      <c r="C35" s="248"/>
      <c r="D35" s="248"/>
      <c r="E35" s="248"/>
      <c r="F35" s="248"/>
      <c r="G35" s="249"/>
      <c r="H35" s="250">
        <v>32133</v>
      </c>
      <c r="I35" s="251"/>
      <c r="J35" s="251"/>
      <c r="K35" s="251"/>
      <c r="L35" s="251"/>
      <c r="M35" s="251"/>
      <c r="N35" s="251"/>
      <c r="O35" s="252"/>
      <c r="P35" s="250">
        <v>557</v>
      </c>
      <c r="Q35" s="251"/>
      <c r="R35" s="251"/>
      <c r="S35" s="251"/>
      <c r="T35" s="251"/>
      <c r="U35" s="251"/>
      <c r="V35" s="251"/>
      <c r="W35" s="258"/>
      <c r="X35" s="259">
        <v>158</v>
      </c>
      <c r="Y35" s="251"/>
      <c r="Z35" s="251"/>
      <c r="AA35" s="251"/>
      <c r="AB35" s="251"/>
      <c r="AC35" s="251"/>
      <c r="AD35" s="251"/>
      <c r="AE35" s="252"/>
      <c r="AF35" s="250">
        <v>5494</v>
      </c>
      <c r="AG35" s="251"/>
      <c r="AH35" s="251"/>
      <c r="AI35" s="251"/>
      <c r="AJ35" s="251"/>
      <c r="AK35" s="251"/>
      <c r="AL35" s="251"/>
      <c r="AM35" s="252"/>
      <c r="AN35" s="250">
        <v>58</v>
      </c>
      <c r="AO35" s="251"/>
      <c r="AP35" s="251"/>
      <c r="AQ35" s="251"/>
      <c r="AR35" s="251"/>
      <c r="AS35" s="251"/>
      <c r="AT35" s="251"/>
      <c r="AU35" s="252"/>
      <c r="AV35" s="250">
        <v>557</v>
      </c>
      <c r="AW35" s="251"/>
      <c r="AX35" s="251"/>
      <c r="AY35" s="251"/>
      <c r="AZ35" s="251"/>
      <c r="BA35" s="251"/>
      <c r="BB35" s="251"/>
      <c r="BC35" s="258"/>
    </row>
    <row r="36" spans="1:55" ht="21" customHeight="1">
      <c r="A36" s="247" t="s">
        <v>34</v>
      </c>
      <c r="B36" s="248"/>
      <c r="C36" s="248"/>
      <c r="D36" s="248"/>
      <c r="E36" s="248"/>
      <c r="F36" s="248"/>
      <c r="G36" s="249"/>
      <c r="H36" s="250">
        <v>31800</v>
      </c>
      <c r="I36" s="251"/>
      <c r="J36" s="251"/>
      <c r="K36" s="251"/>
      <c r="L36" s="251"/>
      <c r="M36" s="251"/>
      <c r="N36" s="251"/>
      <c r="O36" s="252"/>
      <c r="P36" s="250">
        <v>1236</v>
      </c>
      <c r="Q36" s="251"/>
      <c r="R36" s="251"/>
      <c r="S36" s="251"/>
      <c r="T36" s="251"/>
      <c r="U36" s="251"/>
      <c r="V36" s="251"/>
      <c r="W36" s="258"/>
      <c r="X36" s="259">
        <v>88</v>
      </c>
      <c r="Y36" s="251"/>
      <c r="Z36" s="251"/>
      <c r="AA36" s="251"/>
      <c r="AB36" s="251"/>
      <c r="AC36" s="251"/>
      <c r="AD36" s="251"/>
      <c r="AE36" s="252"/>
      <c r="AF36" s="250">
        <v>3582</v>
      </c>
      <c r="AG36" s="251"/>
      <c r="AH36" s="251"/>
      <c r="AI36" s="251"/>
      <c r="AJ36" s="251"/>
      <c r="AK36" s="251"/>
      <c r="AL36" s="251"/>
      <c r="AM36" s="252"/>
      <c r="AN36" s="250">
        <v>53</v>
      </c>
      <c r="AO36" s="251"/>
      <c r="AP36" s="251"/>
      <c r="AQ36" s="251"/>
      <c r="AR36" s="251"/>
      <c r="AS36" s="251"/>
      <c r="AT36" s="251"/>
      <c r="AU36" s="252"/>
      <c r="AV36" s="250">
        <v>1236</v>
      </c>
      <c r="AW36" s="251"/>
      <c r="AX36" s="251"/>
      <c r="AY36" s="251"/>
      <c r="AZ36" s="251"/>
      <c r="BA36" s="251"/>
      <c r="BB36" s="251"/>
      <c r="BC36" s="258"/>
    </row>
    <row r="37" spans="1:55" ht="15" customHeight="1">
      <c r="A37" s="253" t="s">
        <v>35</v>
      </c>
      <c r="B37" s="254"/>
      <c r="C37" s="254"/>
      <c r="D37" s="254"/>
      <c r="E37" s="254"/>
      <c r="F37" s="254"/>
      <c r="G37" s="255"/>
      <c r="H37" s="244">
        <v>67650</v>
      </c>
      <c r="I37" s="245"/>
      <c r="J37" s="245"/>
      <c r="K37" s="245"/>
      <c r="L37" s="245"/>
      <c r="M37" s="245"/>
      <c r="N37" s="245"/>
      <c r="O37" s="256"/>
      <c r="P37" s="244">
        <v>3581</v>
      </c>
      <c r="Q37" s="245"/>
      <c r="R37" s="245"/>
      <c r="S37" s="245"/>
      <c r="T37" s="245"/>
      <c r="U37" s="245"/>
      <c r="V37" s="245"/>
      <c r="W37" s="246"/>
      <c r="X37" s="257">
        <v>155</v>
      </c>
      <c r="Y37" s="245"/>
      <c r="Z37" s="245"/>
      <c r="AA37" s="245"/>
      <c r="AB37" s="245"/>
      <c r="AC37" s="245"/>
      <c r="AD37" s="245"/>
      <c r="AE37" s="256"/>
      <c r="AF37" s="244">
        <v>6801</v>
      </c>
      <c r="AG37" s="245"/>
      <c r="AH37" s="245"/>
      <c r="AI37" s="245"/>
      <c r="AJ37" s="245"/>
      <c r="AK37" s="245"/>
      <c r="AL37" s="245"/>
      <c r="AM37" s="256"/>
      <c r="AN37" s="244">
        <v>196</v>
      </c>
      <c r="AO37" s="245"/>
      <c r="AP37" s="245"/>
      <c r="AQ37" s="245"/>
      <c r="AR37" s="245"/>
      <c r="AS37" s="245"/>
      <c r="AT37" s="245"/>
      <c r="AU37" s="256"/>
      <c r="AV37" s="244">
        <v>3579</v>
      </c>
      <c r="AW37" s="245"/>
      <c r="AX37" s="245"/>
      <c r="AY37" s="245"/>
      <c r="AZ37" s="245"/>
      <c r="BA37" s="245"/>
      <c r="BB37" s="245"/>
      <c r="BC37" s="246"/>
    </row>
    <row r="38" spans="1:55" ht="15" customHeight="1">
      <c r="A38" s="177" t="s">
        <v>333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</row>
  </sheetData>
  <sheetProtection/>
  <mergeCells count="231">
    <mergeCell ref="X6:AE6"/>
    <mergeCell ref="A38:BC38"/>
    <mergeCell ref="A1:BC1"/>
    <mergeCell ref="A3:BC3"/>
    <mergeCell ref="A4:BC4"/>
    <mergeCell ref="A5:G6"/>
    <mergeCell ref="H5:W5"/>
    <mergeCell ref="X5:AM5"/>
    <mergeCell ref="AN5:BC5"/>
    <mergeCell ref="H6:O6"/>
    <mergeCell ref="A7:G7"/>
    <mergeCell ref="H7:O7"/>
    <mergeCell ref="P7:W7"/>
    <mergeCell ref="X7:AE7"/>
    <mergeCell ref="AF7:AM7"/>
    <mergeCell ref="AN7:AU7"/>
    <mergeCell ref="AF6:AM6"/>
    <mergeCell ref="P8:W8"/>
    <mergeCell ref="X8:AE8"/>
    <mergeCell ref="AF8:AM8"/>
    <mergeCell ref="AN8:AU8"/>
    <mergeCell ref="AV8:BC8"/>
    <mergeCell ref="P6:W6"/>
    <mergeCell ref="AV6:BC6"/>
    <mergeCell ref="AV7:BC7"/>
    <mergeCell ref="AN6:AU6"/>
    <mergeCell ref="A9:G9"/>
    <mergeCell ref="H9:O9"/>
    <mergeCell ref="P9:W9"/>
    <mergeCell ref="X9:AE9"/>
    <mergeCell ref="AF9:AM9"/>
    <mergeCell ref="AN9:AU9"/>
    <mergeCell ref="AV9:BC9"/>
    <mergeCell ref="A8:G8"/>
    <mergeCell ref="H8:O8"/>
    <mergeCell ref="AN11:AU11"/>
    <mergeCell ref="AV11:BC11"/>
    <mergeCell ref="A10:G10"/>
    <mergeCell ref="H10:O10"/>
    <mergeCell ref="P10:W10"/>
    <mergeCell ref="X10:AE10"/>
    <mergeCell ref="AF10:AM10"/>
    <mergeCell ref="AN10:AU10"/>
    <mergeCell ref="P12:W12"/>
    <mergeCell ref="X12:AE12"/>
    <mergeCell ref="AF12:AM12"/>
    <mergeCell ref="AN12:AU12"/>
    <mergeCell ref="AV10:BC10"/>
    <mergeCell ref="A11:G11"/>
    <mergeCell ref="H11:O11"/>
    <mergeCell ref="P11:W11"/>
    <mergeCell ref="X11:AE11"/>
    <mergeCell ref="AF11:AM11"/>
    <mergeCell ref="AV12:BC12"/>
    <mergeCell ref="A13:G13"/>
    <mergeCell ref="H13:O13"/>
    <mergeCell ref="P13:W13"/>
    <mergeCell ref="X13:AE13"/>
    <mergeCell ref="AF13:AM13"/>
    <mergeCell ref="AN13:AU13"/>
    <mergeCell ref="AV13:BC13"/>
    <mergeCell ref="A12:G12"/>
    <mergeCell ref="H12:O12"/>
    <mergeCell ref="AN15:AU15"/>
    <mergeCell ref="AV15:BC15"/>
    <mergeCell ref="A14:G14"/>
    <mergeCell ref="H14:O14"/>
    <mergeCell ref="P14:W14"/>
    <mergeCell ref="X14:AE14"/>
    <mergeCell ref="AF14:AM14"/>
    <mergeCell ref="AN14:AU14"/>
    <mergeCell ref="P16:W16"/>
    <mergeCell ref="X16:AE16"/>
    <mergeCell ref="AF16:AM16"/>
    <mergeCell ref="AN16:AU16"/>
    <mergeCell ref="AV14:BC14"/>
    <mergeCell ref="A15:G15"/>
    <mergeCell ref="H15:O15"/>
    <mergeCell ref="P15:W15"/>
    <mergeCell ref="X15:AE15"/>
    <mergeCell ref="AF15:AM15"/>
    <mergeCell ref="AV16:BC16"/>
    <mergeCell ref="A17:G17"/>
    <mergeCell ref="H17:O17"/>
    <mergeCell ref="P17:W17"/>
    <mergeCell ref="X17:AE17"/>
    <mergeCell ref="AF17:AM17"/>
    <mergeCell ref="AN17:AU17"/>
    <mergeCell ref="AV17:BC17"/>
    <mergeCell ref="A16:G16"/>
    <mergeCell ref="H16:O16"/>
    <mergeCell ref="AN19:AU19"/>
    <mergeCell ref="AV19:BC19"/>
    <mergeCell ref="A18:G18"/>
    <mergeCell ref="H18:O18"/>
    <mergeCell ref="P18:W18"/>
    <mergeCell ref="X18:AE18"/>
    <mergeCell ref="AF18:AM18"/>
    <mergeCell ref="AN18:AU18"/>
    <mergeCell ref="P20:W20"/>
    <mergeCell ref="X20:AE20"/>
    <mergeCell ref="AF20:AM20"/>
    <mergeCell ref="AN20:AU20"/>
    <mergeCell ref="AV18:BC18"/>
    <mergeCell ref="A19:G19"/>
    <mergeCell ref="H19:O19"/>
    <mergeCell ref="P19:W19"/>
    <mergeCell ref="X19:AE19"/>
    <mergeCell ref="AF19:AM19"/>
    <mergeCell ref="AV20:BC20"/>
    <mergeCell ref="A21:G21"/>
    <mergeCell ref="H21:O21"/>
    <mergeCell ref="P21:W21"/>
    <mergeCell ref="X21:AE21"/>
    <mergeCell ref="AF21:AM21"/>
    <mergeCell ref="AN21:AU21"/>
    <mergeCell ref="AV21:BC21"/>
    <mergeCell ref="A20:G20"/>
    <mergeCell ref="H20:O20"/>
    <mergeCell ref="AN23:AU23"/>
    <mergeCell ref="AV23:BC23"/>
    <mergeCell ref="A22:G22"/>
    <mergeCell ref="H22:O22"/>
    <mergeCell ref="P22:W22"/>
    <mergeCell ref="X22:AE22"/>
    <mergeCell ref="AF22:AM22"/>
    <mergeCell ref="AN22:AU22"/>
    <mergeCell ref="P24:W24"/>
    <mergeCell ref="X24:AE24"/>
    <mergeCell ref="AF24:AM24"/>
    <mergeCell ref="AN24:AU24"/>
    <mergeCell ref="AV22:BC22"/>
    <mergeCell ref="A23:G23"/>
    <mergeCell ref="H23:O23"/>
    <mergeCell ref="P23:W23"/>
    <mergeCell ref="X23:AE23"/>
    <mergeCell ref="AF23:AM23"/>
    <mergeCell ref="AV24:BC24"/>
    <mergeCell ref="A25:G25"/>
    <mergeCell ref="H25:O25"/>
    <mergeCell ref="P25:W25"/>
    <mergeCell ref="X25:AE25"/>
    <mergeCell ref="AF25:AM25"/>
    <mergeCell ref="AN25:AU25"/>
    <mergeCell ref="AV25:BC25"/>
    <mergeCell ref="A24:G24"/>
    <mergeCell ref="H24:O24"/>
    <mergeCell ref="AN27:AU27"/>
    <mergeCell ref="AV27:BC27"/>
    <mergeCell ref="A26:G26"/>
    <mergeCell ref="H26:O26"/>
    <mergeCell ref="P26:W26"/>
    <mergeCell ref="X26:AE26"/>
    <mergeCell ref="AF26:AM26"/>
    <mergeCell ref="AN26:AU26"/>
    <mergeCell ref="P28:W28"/>
    <mergeCell ref="X28:AE28"/>
    <mergeCell ref="AF28:AM28"/>
    <mergeCell ref="AN28:AU28"/>
    <mergeCell ref="AV26:BC26"/>
    <mergeCell ref="A27:G27"/>
    <mergeCell ref="H27:O27"/>
    <mergeCell ref="P27:W27"/>
    <mergeCell ref="X27:AE27"/>
    <mergeCell ref="AF27:AM27"/>
    <mergeCell ref="AV28:BC28"/>
    <mergeCell ref="A29:G29"/>
    <mergeCell ref="H29:O29"/>
    <mergeCell ref="P29:W29"/>
    <mergeCell ref="X29:AE29"/>
    <mergeCell ref="AF29:AM29"/>
    <mergeCell ref="AN29:AU29"/>
    <mergeCell ref="AV29:BC29"/>
    <mergeCell ref="A28:G28"/>
    <mergeCell ref="H28:O28"/>
    <mergeCell ref="AN31:AU31"/>
    <mergeCell ref="AV31:BC31"/>
    <mergeCell ref="A30:G30"/>
    <mergeCell ref="H30:O30"/>
    <mergeCell ref="P30:W30"/>
    <mergeCell ref="X30:AE30"/>
    <mergeCell ref="AF30:AM30"/>
    <mergeCell ref="AN30:AU30"/>
    <mergeCell ref="P32:W32"/>
    <mergeCell ref="X32:AE32"/>
    <mergeCell ref="AF32:AM32"/>
    <mergeCell ref="AN32:AU32"/>
    <mergeCell ref="AV30:BC30"/>
    <mergeCell ref="A31:G31"/>
    <mergeCell ref="H31:O31"/>
    <mergeCell ref="P31:W31"/>
    <mergeCell ref="X31:AE31"/>
    <mergeCell ref="AF31:AM31"/>
    <mergeCell ref="AV32:BC32"/>
    <mergeCell ref="A33:G33"/>
    <mergeCell ref="H33:O33"/>
    <mergeCell ref="P33:W33"/>
    <mergeCell ref="X33:AE33"/>
    <mergeCell ref="AF33:AM33"/>
    <mergeCell ref="AN33:AU33"/>
    <mergeCell ref="AV33:BC33"/>
    <mergeCell ref="A32:G32"/>
    <mergeCell ref="H32:O32"/>
    <mergeCell ref="AN35:AU35"/>
    <mergeCell ref="AV35:BC35"/>
    <mergeCell ref="A34:G34"/>
    <mergeCell ref="H34:O34"/>
    <mergeCell ref="P34:W34"/>
    <mergeCell ref="X34:AE34"/>
    <mergeCell ref="AF34:AM34"/>
    <mergeCell ref="AN34:AU34"/>
    <mergeCell ref="P36:W36"/>
    <mergeCell ref="X36:AE36"/>
    <mergeCell ref="AF36:AM36"/>
    <mergeCell ref="AN36:AU36"/>
    <mergeCell ref="AV34:BC34"/>
    <mergeCell ref="A35:G35"/>
    <mergeCell ref="H35:O35"/>
    <mergeCell ref="P35:W35"/>
    <mergeCell ref="X35:AE35"/>
    <mergeCell ref="AF35:AM35"/>
    <mergeCell ref="AV36:BC36"/>
    <mergeCell ref="AV37:BC37"/>
    <mergeCell ref="A36:G36"/>
    <mergeCell ref="H36:O36"/>
    <mergeCell ref="A37:G37"/>
    <mergeCell ref="H37:O37"/>
    <mergeCell ref="P37:W37"/>
    <mergeCell ref="X37:AE37"/>
    <mergeCell ref="AF37:AM37"/>
    <mergeCell ref="AN37:AU37"/>
  </mergeCells>
  <printOptions horizontalCentered="1"/>
  <pageMargins left="0.7086614173228347" right="0.7086614173228347" top="0.7480314960629921" bottom="0.7480314960629921" header="0.31496062992125984" footer="0.31496062992125984"/>
  <pageSetup firstPageNumber="4" useFirstPageNumber="1" horizontalDpi="300" verticalDpi="3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35"/>
  <sheetViews>
    <sheetView showGridLines="0" view="pageBreakPreview" zoomScaleSheetLayoutView="100" workbookViewId="0" topLeftCell="B1">
      <selection activeCell="BS15" sqref="BS15"/>
    </sheetView>
  </sheetViews>
  <sheetFormatPr defaultColWidth="1.625" defaultRowHeight="21.75" customHeight="1"/>
  <cols>
    <col min="1" max="3" width="29.25390625" style="42" customWidth="1"/>
    <col min="4" max="16384" width="1.625" style="42" customWidth="1"/>
  </cols>
  <sheetData>
    <row r="1" spans="1:54" ht="21.75" customHeight="1">
      <c r="A1" s="281" t="s">
        <v>244</v>
      </c>
      <c r="B1" s="281"/>
      <c r="C1" s="28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ht="21" customHeight="1">
      <c r="A2" s="43"/>
    </row>
    <row r="3" spans="1:3" ht="17.25" customHeight="1">
      <c r="A3" s="282" t="s">
        <v>245</v>
      </c>
      <c r="B3" s="282"/>
      <c r="C3" s="282"/>
    </row>
    <row r="4" spans="1:3" ht="15" customHeight="1">
      <c r="A4" s="283" t="s">
        <v>66</v>
      </c>
      <c r="B4" s="283"/>
      <c r="C4" s="283"/>
    </row>
    <row r="5" spans="1:55" ht="36" customHeight="1">
      <c r="A5" s="125"/>
      <c r="B5" s="126" t="s">
        <v>323</v>
      </c>
      <c r="C5" s="127" t="s">
        <v>322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</row>
    <row r="6" spans="1:55" ht="21.75" customHeight="1">
      <c r="A6" s="50" t="s">
        <v>48</v>
      </c>
      <c r="B6" s="128">
        <v>384</v>
      </c>
      <c r="C6" s="129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ht="21.75" customHeight="1">
      <c r="A7" s="44" t="s">
        <v>233</v>
      </c>
      <c r="B7" s="45">
        <v>384</v>
      </c>
      <c r="C7" s="46" t="s">
        <v>334</v>
      </c>
      <c r="D7" s="117"/>
      <c r="E7" s="117"/>
      <c r="F7" s="117"/>
      <c r="G7" s="117"/>
      <c r="H7" s="117"/>
      <c r="I7" s="117"/>
      <c r="J7" s="117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19" ht="21.75" customHeight="1">
      <c r="A8" s="44" t="s">
        <v>243</v>
      </c>
      <c r="B8" s="45">
        <v>383</v>
      </c>
      <c r="C8" s="46" t="s">
        <v>334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21.75" customHeight="1">
      <c r="A9" s="44" t="s">
        <v>310</v>
      </c>
      <c r="B9" s="45">
        <v>383</v>
      </c>
      <c r="C9" s="46" t="s">
        <v>251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3" ht="21.75" customHeight="1">
      <c r="A10" s="47" t="s">
        <v>328</v>
      </c>
      <c r="B10" s="48">
        <f>SUM(B11:B34)</f>
        <v>382</v>
      </c>
      <c r="C10" s="49" t="s">
        <v>334</v>
      </c>
    </row>
    <row r="11" spans="1:3" ht="21.75" customHeight="1">
      <c r="A11" s="50" t="s">
        <v>50</v>
      </c>
      <c r="B11" s="45">
        <v>16</v>
      </c>
      <c r="C11" s="46" t="s">
        <v>335</v>
      </c>
    </row>
    <row r="12" spans="1:3" ht="21.75" customHeight="1">
      <c r="A12" s="44" t="s">
        <v>63</v>
      </c>
      <c r="B12" s="45">
        <v>9</v>
      </c>
      <c r="C12" s="46" t="s">
        <v>335</v>
      </c>
    </row>
    <row r="13" spans="1:3" ht="21.75" customHeight="1">
      <c r="A13" s="44" t="s">
        <v>14</v>
      </c>
      <c r="B13" s="45">
        <v>10</v>
      </c>
      <c r="C13" s="46" t="s">
        <v>335</v>
      </c>
    </row>
    <row r="14" spans="1:3" ht="21.75" customHeight="1">
      <c r="A14" s="44" t="s">
        <v>15</v>
      </c>
      <c r="B14" s="45">
        <v>13</v>
      </c>
      <c r="C14" s="46" t="s">
        <v>335</v>
      </c>
    </row>
    <row r="15" spans="1:3" ht="21.75" customHeight="1">
      <c r="A15" s="44" t="s">
        <v>16</v>
      </c>
      <c r="B15" s="45">
        <v>15</v>
      </c>
      <c r="C15" s="46" t="s">
        <v>335</v>
      </c>
    </row>
    <row r="16" spans="1:3" ht="21.75" customHeight="1">
      <c r="A16" s="44" t="s">
        <v>17</v>
      </c>
      <c r="B16" s="45">
        <v>14</v>
      </c>
      <c r="C16" s="46" t="s">
        <v>336</v>
      </c>
    </row>
    <row r="17" spans="1:3" ht="21.75" customHeight="1">
      <c r="A17" s="44" t="s">
        <v>18</v>
      </c>
      <c r="B17" s="45">
        <v>15</v>
      </c>
      <c r="C17" s="46" t="s">
        <v>336</v>
      </c>
    </row>
    <row r="18" spans="1:3" ht="21.75" customHeight="1">
      <c r="A18" s="44" t="s">
        <v>19</v>
      </c>
      <c r="B18" s="45">
        <v>12</v>
      </c>
      <c r="C18" s="46" t="s">
        <v>336</v>
      </c>
    </row>
    <row r="19" spans="1:3" ht="21.75" customHeight="1">
      <c r="A19" s="44" t="s">
        <v>20</v>
      </c>
      <c r="B19" s="45">
        <v>9</v>
      </c>
      <c r="C19" s="46" t="s">
        <v>336</v>
      </c>
    </row>
    <row r="20" spans="1:3" ht="21.75" customHeight="1">
      <c r="A20" s="44" t="s">
        <v>21</v>
      </c>
      <c r="B20" s="45">
        <v>15</v>
      </c>
      <c r="C20" s="46" t="s">
        <v>336</v>
      </c>
    </row>
    <row r="21" spans="1:3" ht="21.75" customHeight="1">
      <c r="A21" s="44" t="s">
        <v>22</v>
      </c>
      <c r="B21" s="45">
        <v>16</v>
      </c>
      <c r="C21" s="46" t="s">
        <v>336</v>
      </c>
    </row>
    <row r="22" spans="1:3" ht="21.75" customHeight="1">
      <c r="A22" s="44" t="s">
        <v>23</v>
      </c>
      <c r="B22" s="45">
        <v>17</v>
      </c>
      <c r="C22" s="46" t="s">
        <v>336</v>
      </c>
    </row>
    <row r="23" spans="1:15" ht="21.75" customHeight="1">
      <c r="A23" s="44" t="s">
        <v>24</v>
      </c>
      <c r="B23" s="45">
        <v>22</v>
      </c>
      <c r="C23" s="46" t="s">
        <v>336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62" ht="21.75" customHeight="1">
      <c r="A24" s="44" t="s">
        <v>25</v>
      </c>
      <c r="B24" s="45">
        <v>11</v>
      </c>
      <c r="C24" s="46" t="s">
        <v>336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117"/>
    </row>
    <row r="25" spans="1:3" ht="21.75" customHeight="1">
      <c r="A25" s="44" t="s">
        <v>26</v>
      </c>
      <c r="B25" s="45">
        <v>22</v>
      </c>
      <c r="C25" s="46" t="s">
        <v>336</v>
      </c>
    </row>
    <row r="26" spans="1:3" ht="21.75" customHeight="1">
      <c r="A26" s="44" t="s">
        <v>27</v>
      </c>
      <c r="B26" s="45">
        <v>11</v>
      </c>
      <c r="C26" s="46" t="s">
        <v>336</v>
      </c>
    </row>
    <row r="27" spans="1:3" ht="21.75" customHeight="1">
      <c r="A27" s="44" t="s">
        <v>28</v>
      </c>
      <c r="B27" s="45">
        <v>17</v>
      </c>
      <c r="C27" s="46" t="s">
        <v>336</v>
      </c>
    </row>
    <row r="28" spans="1:3" ht="21.75" customHeight="1">
      <c r="A28" s="44" t="s">
        <v>29</v>
      </c>
      <c r="B28" s="45">
        <v>12</v>
      </c>
      <c r="C28" s="46" t="s">
        <v>336</v>
      </c>
    </row>
    <row r="29" spans="1:3" ht="21.75" customHeight="1">
      <c r="A29" s="44" t="s">
        <v>30</v>
      </c>
      <c r="B29" s="45">
        <v>12</v>
      </c>
      <c r="C29" s="46" t="s">
        <v>336</v>
      </c>
    </row>
    <row r="30" spans="1:3" ht="21.75" customHeight="1">
      <c r="A30" s="44" t="s">
        <v>31</v>
      </c>
      <c r="B30" s="45">
        <v>30</v>
      </c>
      <c r="C30" s="46" t="s">
        <v>336</v>
      </c>
    </row>
    <row r="31" spans="1:3" ht="21.75" customHeight="1">
      <c r="A31" s="44" t="s">
        <v>32</v>
      </c>
      <c r="B31" s="45">
        <v>14</v>
      </c>
      <c r="C31" s="46" t="s">
        <v>336</v>
      </c>
    </row>
    <row r="32" spans="1:3" ht="21.75" customHeight="1">
      <c r="A32" s="44" t="s">
        <v>33</v>
      </c>
      <c r="B32" s="45">
        <v>22</v>
      </c>
      <c r="C32" s="46" t="s">
        <v>336</v>
      </c>
    </row>
    <row r="33" spans="1:61" ht="21.75" customHeight="1">
      <c r="A33" s="44" t="s">
        <v>34</v>
      </c>
      <c r="B33" s="45">
        <v>28</v>
      </c>
      <c r="C33" s="46" t="s">
        <v>336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</row>
    <row r="34" spans="1:3" ht="21.75" customHeight="1">
      <c r="A34" s="51" t="s">
        <v>35</v>
      </c>
      <c r="B34" s="52">
        <v>20</v>
      </c>
      <c r="C34" s="53" t="s">
        <v>336</v>
      </c>
    </row>
    <row r="35" spans="1:3" ht="15" customHeight="1">
      <c r="A35" s="54" t="s">
        <v>333</v>
      </c>
      <c r="B35" s="55"/>
      <c r="C35" s="55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firstPageNumber="5" useFirstPageNumber="1" horizontalDpi="300" verticalDpi="300" orientation="portrait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46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13" width="1.625" style="1" customWidth="1"/>
    <col min="14" max="24" width="2.625" style="1" customWidth="1"/>
    <col min="25" max="16384" width="1.625" style="1" customWidth="1"/>
  </cols>
  <sheetData>
    <row r="1" spans="1:54" ht="21.75" customHeight="1">
      <c r="A1" s="284" t="s">
        <v>85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24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8" customFormat="1" ht="21.75" customHeight="1">
      <c r="A3" s="213" t="s">
        <v>86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12" ht="21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55" ht="17.25" customHeight="1">
      <c r="A5" s="136" t="s">
        <v>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5" customHeight="1">
      <c r="A6" s="285" t="s">
        <v>74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9.5" customHeight="1">
      <c r="A7" s="140"/>
      <c r="B7" s="140"/>
      <c r="C7" s="140"/>
      <c r="D7" s="140"/>
      <c r="E7" s="140"/>
      <c r="F7" s="140"/>
      <c r="G7" s="140"/>
      <c r="H7" s="286"/>
      <c r="I7" s="140"/>
      <c r="J7" s="140"/>
      <c r="K7" s="140"/>
      <c r="L7" s="140"/>
      <c r="M7" s="141"/>
      <c r="N7" s="148" t="s">
        <v>88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24" ht="19.5" customHeight="1">
      <c r="A8" s="142"/>
      <c r="B8" s="142"/>
      <c r="C8" s="142"/>
      <c r="D8" s="142"/>
      <c r="E8" s="142"/>
      <c r="F8" s="142"/>
      <c r="G8" s="142"/>
      <c r="H8" s="287"/>
      <c r="I8" s="142"/>
      <c r="J8" s="142"/>
      <c r="K8" s="142"/>
      <c r="L8" s="142"/>
      <c r="M8" s="143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9.5" customHeight="1">
      <c r="A9" s="241" t="s">
        <v>48</v>
      </c>
      <c r="B9" s="242"/>
      <c r="C9" s="242"/>
      <c r="D9" s="242"/>
      <c r="E9" s="242"/>
      <c r="F9" s="242"/>
      <c r="G9" s="288"/>
      <c r="H9" s="289"/>
      <c r="I9" s="242"/>
      <c r="J9" s="242"/>
      <c r="K9" s="242"/>
      <c r="L9" s="242"/>
      <c r="M9" s="243"/>
      <c r="N9" s="290">
        <v>33079</v>
      </c>
      <c r="O9" s="290"/>
      <c r="P9" s="290"/>
      <c r="Q9" s="290"/>
      <c r="R9" s="290"/>
      <c r="S9" s="290"/>
      <c r="T9" s="290"/>
      <c r="U9" s="290"/>
      <c r="V9" s="290"/>
      <c r="W9" s="290"/>
      <c r="X9" s="290"/>
    </row>
    <row r="10" spans="1:24" ht="19.5" customHeight="1">
      <c r="A10" s="241" t="s">
        <v>233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290">
        <v>34213</v>
      </c>
      <c r="O10" s="290"/>
      <c r="P10" s="290"/>
      <c r="Q10" s="290"/>
      <c r="R10" s="290"/>
      <c r="S10" s="290"/>
      <c r="T10" s="290"/>
      <c r="U10" s="290"/>
      <c r="V10" s="290"/>
      <c r="W10" s="290"/>
      <c r="X10" s="290"/>
    </row>
    <row r="11" spans="1:24" ht="19.5" customHeight="1">
      <c r="A11" s="241" t="s">
        <v>243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  <c r="N11" s="290">
        <v>35364</v>
      </c>
      <c r="O11" s="290"/>
      <c r="P11" s="290"/>
      <c r="Q11" s="290"/>
      <c r="R11" s="290"/>
      <c r="S11" s="290"/>
      <c r="T11" s="290"/>
      <c r="U11" s="290"/>
      <c r="V11" s="290"/>
      <c r="W11" s="290"/>
      <c r="X11" s="290"/>
    </row>
    <row r="12" spans="1:24" ht="19.5" customHeight="1">
      <c r="A12" s="241" t="s">
        <v>310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90">
        <v>37088</v>
      </c>
      <c r="O12" s="290"/>
      <c r="P12" s="290"/>
      <c r="Q12" s="290"/>
      <c r="R12" s="290"/>
      <c r="S12" s="290"/>
      <c r="T12" s="290"/>
      <c r="U12" s="290"/>
      <c r="V12" s="290"/>
      <c r="W12" s="290"/>
      <c r="X12" s="290"/>
    </row>
    <row r="13" spans="1:24" ht="19.5" customHeight="1">
      <c r="A13" s="214" t="s">
        <v>328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6"/>
      <c r="N13" s="291">
        <f>SUM(N14:X37)</f>
        <v>37938</v>
      </c>
      <c r="O13" s="292"/>
      <c r="P13" s="292"/>
      <c r="Q13" s="292"/>
      <c r="R13" s="292"/>
      <c r="S13" s="292"/>
      <c r="T13" s="292"/>
      <c r="U13" s="292"/>
      <c r="V13" s="292"/>
      <c r="W13" s="292"/>
      <c r="X13" s="292"/>
    </row>
    <row r="14" spans="1:24" ht="19.5" customHeight="1">
      <c r="A14" s="241" t="s">
        <v>50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290">
        <v>1242</v>
      </c>
      <c r="O14" s="290"/>
      <c r="P14" s="290"/>
      <c r="Q14" s="290"/>
      <c r="R14" s="290"/>
      <c r="S14" s="290"/>
      <c r="T14" s="290"/>
      <c r="U14" s="290"/>
      <c r="V14" s="290"/>
      <c r="W14" s="290"/>
      <c r="X14" s="290"/>
    </row>
    <row r="15" spans="1:24" ht="19.5" customHeight="1">
      <c r="A15" s="241" t="s">
        <v>63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3"/>
      <c r="N15" s="290">
        <v>1301</v>
      </c>
      <c r="O15" s="290"/>
      <c r="P15" s="290"/>
      <c r="Q15" s="290"/>
      <c r="R15" s="290"/>
      <c r="S15" s="290"/>
      <c r="T15" s="290"/>
      <c r="U15" s="290"/>
      <c r="V15" s="290"/>
      <c r="W15" s="290"/>
      <c r="X15" s="290"/>
    </row>
    <row r="16" spans="1:24" ht="19.5" customHeight="1">
      <c r="A16" s="241" t="s">
        <v>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290">
        <v>837</v>
      </c>
      <c r="O16" s="290"/>
      <c r="P16" s="290"/>
      <c r="Q16" s="290"/>
      <c r="R16" s="290"/>
      <c r="S16" s="290"/>
      <c r="T16" s="290"/>
      <c r="U16" s="290"/>
      <c r="V16" s="290"/>
      <c r="W16" s="290"/>
      <c r="X16" s="290"/>
    </row>
    <row r="17" spans="1:24" ht="19.5" customHeight="1">
      <c r="A17" s="241" t="s">
        <v>15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90">
        <v>1080</v>
      </c>
      <c r="O17" s="290"/>
      <c r="P17" s="290"/>
      <c r="Q17" s="290"/>
      <c r="R17" s="290"/>
      <c r="S17" s="290"/>
      <c r="T17" s="290"/>
      <c r="U17" s="290"/>
      <c r="V17" s="290"/>
      <c r="W17" s="290"/>
      <c r="X17" s="290"/>
    </row>
    <row r="18" spans="1:24" ht="19.5" customHeight="1">
      <c r="A18" s="241" t="s">
        <v>16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290">
        <v>784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</row>
    <row r="19" spans="1:24" ht="19.5" customHeight="1">
      <c r="A19" s="241" t="s">
        <v>17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290">
        <v>655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</row>
    <row r="20" spans="1:24" ht="19.5" customHeight="1">
      <c r="A20" s="241" t="s">
        <v>18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290">
        <v>1413</v>
      </c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1:24" ht="19.5" customHeight="1">
      <c r="A21" s="241" t="s">
        <v>19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3"/>
      <c r="N21" s="290">
        <v>1399</v>
      </c>
      <c r="O21" s="290"/>
      <c r="P21" s="290"/>
      <c r="Q21" s="290"/>
      <c r="R21" s="290"/>
      <c r="S21" s="290"/>
      <c r="T21" s="290"/>
      <c r="U21" s="290"/>
      <c r="V21" s="290"/>
      <c r="W21" s="290"/>
      <c r="X21" s="290"/>
    </row>
    <row r="22" spans="1:24" ht="19.5" customHeight="1">
      <c r="A22" s="241" t="s">
        <v>20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290">
        <v>821</v>
      </c>
      <c r="O22" s="290"/>
      <c r="P22" s="290"/>
      <c r="Q22" s="290"/>
      <c r="R22" s="290"/>
      <c r="S22" s="290"/>
      <c r="T22" s="290"/>
      <c r="U22" s="290"/>
      <c r="V22" s="290"/>
      <c r="W22" s="290"/>
      <c r="X22" s="290"/>
    </row>
    <row r="23" spans="1:24" ht="19.5" customHeight="1">
      <c r="A23" s="241" t="s">
        <v>21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3"/>
      <c r="N23" s="290">
        <v>623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</row>
    <row r="24" spans="1:62" ht="19.5" customHeight="1">
      <c r="A24" s="241" t="s">
        <v>22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290">
        <v>1510</v>
      </c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11"/>
    </row>
    <row r="25" spans="1:24" ht="19.5" customHeight="1">
      <c r="A25" s="241" t="s">
        <v>23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290">
        <v>2179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</row>
    <row r="26" spans="1:24" ht="19.5" customHeight="1">
      <c r="A26" s="241" t="s">
        <v>24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290">
        <v>2313</v>
      </c>
      <c r="O26" s="290"/>
      <c r="P26" s="290"/>
      <c r="Q26" s="290"/>
      <c r="R26" s="290"/>
      <c r="S26" s="290"/>
      <c r="T26" s="290"/>
      <c r="U26" s="290"/>
      <c r="V26" s="290"/>
      <c r="W26" s="290"/>
      <c r="X26" s="290"/>
    </row>
    <row r="27" spans="1:24" ht="19.5" customHeight="1">
      <c r="A27" s="241" t="s">
        <v>25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3"/>
      <c r="N27" s="290">
        <v>1211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</row>
    <row r="28" spans="1:24" ht="19.5" customHeight="1">
      <c r="A28" s="241" t="s">
        <v>26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290">
        <v>2163</v>
      </c>
      <c r="O28" s="290"/>
      <c r="P28" s="290"/>
      <c r="Q28" s="290"/>
      <c r="R28" s="290"/>
      <c r="S28" s="290"/>
      <c r="T28" s="290"/>
      <c r="U28" s="290"/>
      <c r="V28" s="290"/>
      <c r="W28" s="290"/>
      <c r="X28" s="290"/>
    </row>
    <row r="29" spans="1:24" ht="19.5" customHeight="1">
      <c r="A29" s="241" t="s">
        <v>27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3"/>
      <c r="N29" s="290">
        <v>1643</v>
      </c>
      <c r="O29" s="290"/>
      <c r="P29" s="290"/>
      <c r="Q29" s="290"/>
      <c r="R29" s="290"/>
      <c r="S29" s="290"/>
      <c r="T29" s="290"/>
      <c r="U29" s="290"/>
      <c r="V29" s="290"/>
      <c r="W29" s="290"/>
      <c r="X29" s="290"/>
    </row>
    <row r="30" spans="1:24" ht="19.5" customHeight="1">
      <c r="A30" s="241" t="s">
        <v>28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290">
        <v>2376</v>
      </c>
      <c r="O30" s="290"/>
      <c r="P30" s="290"/>
      <c r="Q30" s="290"/>
      <c r="R30" s="290"/>
      <c r="S30" s="290"/>
      <c r="T30" s="290"/>
      <c r="U30" s="290"/>
      <c r="V30" s="290"/>
      <c r="W30" s="290"/>
      <c r="X30" s="290"/>
    </row>
    <row r="31" spans="1:24" ht="19.5" customHeight="1">
      <c r="A31" s="241" t="s">
        <v>29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290">
        <v>1482</v>
      </c>
      <c r="O31" s="290"/>
      <c r="P31" s="290"/>
      <c r="Q31" s="290"/>
      <c r="R31" s="290"/>
      <c r="S31" s="290"/>
      <c r="T31" s="290"/>
      <c r="U31" s="290"/>
      <c r="V31" s="290"/>
      <c r="W31" s="290"/>
      <c r="X31" s="290"/>
    </row>
    <row r="32" spans="1:24" ht="19.5" customHeight="1">
      <c r="A32" s="241" t="s">
        <v>30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290">
        <v>1620</v>
      </c>
      <c r="O32" s="290"/>
      <c r="P32" s="290"/>
      <c r="Q32" s="290"/>
      <c r="R32" s="290"/>
      <c r="S32" s="290"/>
      <c r="T32" s="290"/>
      <c r="U32" s="290"/>
      <c r="V32" s="290"/>
      <c r="W32" s="290"/>
      <c r="X32" s="290"/>
    </row>
    <row r="33" spans="1:55" ht="19.5" customHeight="1">
      <c r="A33" s="241" t="s">
        <v>31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3"/>
      <c r="N33" s="290">
        <v>2021</v>
      </c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24" ht="19.5" customHeight="1">
      <c r="A34" s="241" t="s">
        <v>32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290">
        <v>2522</v>
      </c>
      <c r="O34" s="290"/>
      <c r="P34" s="290"/>
      <c r="Q34" s="290"/>
      <c r="R34" s="290"/>
      <c r="S34" s="290"/>
      <c r="T34" s="290"/>
      <c r="U34" s="290"/>
      <c r="V34" s="290"/>
      <c r="W34" s="290"/>
      <c r="X34" s="290"/>
    </row>
    <row r="35" spans="1:24" ht="19.5" customHeight="1">
      <c r="A35" s="241" t="s">
        <v>33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3"/>
      <c r="N35" s="290">
        <v>2209</v>
      </c>
      <c r="O35" s="290"/>
      <c r="P35" s="290"/>
      <c r="Q35" s="290"/>
      <c r="R35" s="290"/>
      <c r="S35" s="290"/>
      <c r="T35" s="290"/>
      <c r="U35" s="290"/>
      <c r="V35" s="290"/>
      <c r="W35" s="290"/>
      <c r="X35" s="290"/>
    </row>
    <row r="36" spans="1:24" ht="19.5" customHeight="1">
      <c r="A36" s="241" t="s">
        <v>34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290">
        <v>3107</v>
      </c>
      <c r="O36" s="290"/>
      <c r="P36" s="290"/>
      <c r="Q36" s="290"/>
      <c r="R36" s="290"/>
      <c r="S36" s="290"/>
      <c r="T36" s="290"/>
      <c r="U36" s="290"/>
      <c r="V36" s="290"/>
      <c r="W36" s="290"/>
      <c r="X36" s="290"/>
    </row>
    <row r="37" spans="1:24" ht="19.5" customHeight="1">
      <c r="A37" s="293" t="s">
        <v>35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6">
        <v>1427</v>
      </c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spans="1:24" ht="15" customHeight="1">
      <c r="A38" s="177" t="s">
        <v>292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</row>
    <row r="45" ht="21.75" customHeight="1">
      <c r="G45" s="18"/>
    </row>
    <row r="46" ht="21.75" customHeight="1">
      <c r="G46" s="18"/>
    </row>
  </sheetData>
  <sheetProtection/>
  <mergeCells count="65">
    <mergeCell ref="A36:M36"/>
    <mergeCell ref="N36:X36"/>
    <mergeCell ref="A37:M37"/>
    <mergeCell ref="N37:X37"/>
    <mergeCell ref="A38:X38"/>
    <mergeCell ref="A33:M33"/>
    <mergeCell ref="N33:X33"/>
    <mergeCell ref="A34:M34"/>
    <mergeCell ref="N34:X34"/>
    <mergeCell ref="A35:M35"/>
    <mergeCell ref="N35:X35"/>
    <mergeCell ref="A30:M30"/>
    <mergeCell ref="N30:X30"/>
    <mergeCell ref="A31:M31"/>
    <mergeCell ref="N31:X31"/>
    <mergeCell ref="A32:M32"/>
    <mergeCell ref="N32:X32"/>
    <mergeCell ref="A27:M27"/>
    <mergeCell ref="N27:X27"/>
    <mergeCell ref="A28:M28"/>
    <mergeCell ref="N28:X28"/>
    <mergeCell ref="A29:M29"/>
    <mergeCell ref="N29:X29"/>
    <mergeCell ref="A24:M24"/>
    <mergeCell ref="N24:X24"/>
    <mergeCell ref="A25:M25"/>
    <mergeCell ref="N25:X25"/>
    <mergeCell ref="A26:M26"/>
    <mergeCell ref="N26:X26"/>
    <mergeCell ref="A21:M21"/>
    <mergeCell ref="N21:X21"/>
    <mergeCell ref="A22:M22"/>
    <mergeCell ref="N22:X22"/>
    <mergeCell ref="A23:M23"/>
    <mergeCell ref="N23:X23"/>
    <mergeCell ref="A18:M18"/>
    <mergeCell ref="N18:X18"/>
    <mergeCell ref="A19:M19"/>
    <mergeCell ref="N19:X19"/>
    <mergeCell ref="A20:M20"/>
    <mergeCell ref="N20:X20"/>
    <mergeCell ref="A15:M15"/>
    <mergeCell ref="N15:X15"/>
    <mergeCell ref="A16:M16"/>
    <mergeCell ref="N16:X16"/>
    <mergeCell ref="A17:M17"/>
    <mergeCell ref="N17:X17"/>
    <mergeCell ref="A12:M12"/>
    <mergeCell ref="N12:X12"/>
    <mergeCell ref="A13:M13"/>
    <mergeCell ref="N13:X13"/>
    <mergeCell ref="A14:M14"/>
    <mergeCell ref="N14:X14"/>
    <mergeCell ref="A9:M9"/>
    <mergeCell ref="N9:X9"/>
    <mergeCell ref="A10:M10"/>
    <mergeCell ref="N10:X10"/>
    <mergeCell ref="A11:M11"/>
    <mergeCell ref="N11:X11"/>
    <mergeCell ref="A1:X1"/>
    <mergeCell ref="A3:X3"/>
    <mergeCell ref="A5:X5"/>
    <mergeCell ref="A6:X6"/>
    <mergeCell ref="A7:M8"/>
    <mergeCell ref="N7:X8"/>
  </mergeCells>
  <printOptions horizontalCentered="1"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28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23" width="1.625" style="1" customWidth="1"/>
    <col min="24" max="24" width="1.12109375" style="1" customWidth="1"/>
    <col min="25" max="34" width="1.625" style="1" customWidth="1"/>
    <col min="35" max="35" width="1.12109375" style="1" customWidth="1"/>
    <col min="36" max="36" width="1.625" style="1" customWidth="1"/>
    <col min="37" max="37" width="1.00390625" style="1" customWidth="1"/>
    <col min="38" max="45" width="1.875" style="1" customWidth="1"/>
    <col min="46" max="53" width="1.625" style="1" customWidth="1"/>
    <col min="54" max="54" width="2.125" style="1" customWidth="1"/>
    <col min="55" max="55" width="1.625" style="1" customWidth="1"/>
    <col min="56" max="56" width="6.75390625" style="1" bestFit="1" customWidth="1"/>
    <col min="57" max="16384" width="1.625" style="1" customWidth="1"/>
  </cols>
  <sheetData>
    <row r="1" spans="1:54" ht="21.75" customHeight="1">
      <c r="A1" s="135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</row>
    <row r="2" spans="1:9" ht="21" customHeight="1">
      <c r="A2" s="15"/>
      <c r="B2" s="16"/>
      <c r="C2" s="16"/>
      <c r="D2" s="16"/>
      <c r="E2" s="16"/>
      <c r="F2" s="16"/>
      <c r="G2" s="16"/>
      <c r="H2" s="16"/>
      <c r="I2" s="16"/>
    </row>
    <row r="3" spans="1:54" ht="17.25" customHeight="1">
      <c r="A3" s="178" t="s">
        <v>90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</row>
    <row r="4" spans="1:54" ht="15" customHeight="1">
      <c r="A4" s="138" t="s">
        <v>237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</row>
    <row r="5" spans="1:55" ht="31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297" t="s">
        <v>234</v>
      </c>
      <c r="Q5" s="297"/>
      <c r="R5" s="298"/>
      <c r="S5" s="298"/>
      <c r="T5" s="298"/>
      <c r="U5" s="298"/>
      <c r="V5" s="298"/>
      <c r="W5" s="298"/>
      <c r="X5" s="298"/>
      <c r="Y5" s="299"/>
      <c r="Z5" s="148" t="s">
        <v>91</v>
      </c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  <c r="AL5" s="297" t="s">
        <v>92</v>
      </c>
      <c r="AM5" s="298"/>
      <c r="AN5" s="298"/>
      <c r="AO5" s="298"/>
      <c r="AP5" s="298"/>
      <c r="AQ5" s="298"/>
      <c r="AR5" s="298"/>
      <c r="AS5" s="299"/>
      <c r="AT5" s="297" t="s">
        <v>235</v>
      </c>
      <c r="AU5" s="298"/>
      <c r="AV5" s="298"/>
      <c r="AW5" s="298"/>
      <c r="AX5" s="298"/>
      <c r="AY5" s="298"/>
      <c r="AZ5" s="298"/>
      <c r="BA5" s="298"/>
      <c r="BB5" s="298"/>
      <c r="BC5" s="5"/>
    </row>
    <row r="6" spans="1:55" ht="31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50"/>
      <c r="L6" s="150"/>
      <c r="M6" s="150"/>
      <c r="N6" s="150"/>
      <c r="O6" s="151"/>
      <c r="P6" s="222"/>
      <c r="Q6" s="222"/>
      <c r="R6" s="222"/>
      <c r="S6" s="222"/>
      <c r="T6" s="222"/>
      <c r="U6" s="222"/>
      <c r="V6" s="222"/>
      <c r="W6" s="222"/>
      <c r="X6" s="222"/>
      <c r="Y6" s="223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L6" s="222"/>
      <c r="AM6" s="222"/>
      <c r="AN6" s="222"/>
      <c r="AO6" s="222"/>
      <c r="AP6" s="222"/>
      <c r="AQ6" s="222"/>
      <c r="AR6" s="222"/>
      <c r="AS6" s="223"/>
      <c r="AT6" s="222"/>
      <c r="AU6" s="222"/>
      <c r="AV6" s="222"/>
      <c r="AW6" s="222"/>
      <c r="AX6" s="222"/>
      <c r="AY6" s="222"/>
      <c r="AZ6" s="222"/>
      <c r="BA6" s="222"/>
      <c r="BB6" s="222"/>
      <c r="BC6" s="5"/>
    </row>
    <row r="7" spans="1:56" ht="31.5" customHeight="1">
      <c r="A7" s="300" t="s">
        <v>93</v>
      </c>
      <c r="B7" s="301"/>
      <c r="C7" s="301"/>
      <c r="D7" s="301"/>
      <c r="E7" s="301"/>
      <c r="F7" s="301"/>
      <c r="G7" s="302"/>
      <c r="H7" s="307" t="s">
        <v>48</v>
      </c>
      <c r="I7" s="308"/>
      <c r="J7" s="308"/>
      <c r="K7" s="308"/>
      <c r="L7" s="308"/>
      <c r="M7" s="308"/>
      <c r="N7" s="308"/>
      <c r="O7" s="309"/>
      <c r="P7" s="310" t="s">
        <v>349</v>
      </c>
      <c r="Q7" s="310"/>
      <c r="R7" s="310"/>
      <c r="S7" s="310"/>
      <c r="T7" s="310"/>
      <c r="U7" s="310"/>
      <c r="V7" s="310"/>
      <c r="W7" s="310"/>
      <c r="X7" s="310"/>
      <c r="Y7" s="311"/>
      <c r="Z7" s="312">
        <v>260439</v>
      </c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L7" s="312" t="s">
        <v>251</v>
      </c>
      <c r="AM7" s="313"/>
      <c r="AN7" s="313"/>
      <c r="AO7" s="313"/>
      <c r="AP7" s="313"/>
      <c r="AQ7" s="313"/>
      <c r="AR7" s="313"/>
      <c r="AS7" s="314"/>
      <c r="AT7" s="315" t="s">
        <v>251</v>
      </c>
      <c r="AU7" s="316"/>
      <c r="AV7" s="316"/>
      <c r="AW7" s="316"/>
      <c r="AX7" s="316"/>
      <c r="AY7" s="316"/>
      <c r="AZ7" s="316"/>
      <c r="BA7" s="316"/>
      <c r="BB7" s="317"/>
      <c r="BC7" s="5"/>
      <c r="BD7" s="3"/>
    </row>
    <row r="8" spans="1:56" ht="31.5" customHeight="1">
      <c r="A8" s="303"/>
      <c r="B8" s="303"/>
      <c r="C8" s="303"/>
      <c r="D8" s="303"/>
      <c r="E8" s="303"/>
      <c r="F8" s="303"/>
      <c r="G8" s="304"/>
      <c r="H8" s="318" t="s">
        <v>233</v>
      </c>
      <c r="I8" s="272"/>
      <c r="J8" s="272"/>
      <c r="K8" s="272"/>
      <c r="L8" s="272"/>
      <c r="M8" s="272"/>
      <c r="N8" s="272"/>
      <c r="O8" s="273"/>
      <c r="P8" s="310" t="s">
        <v>349</v>
      </c>
      <c r="Q8" s="310"/>
      <c r="R8" s="310"/>
      <c r="S8" s="310"/>
      <c r="T8" s="310"/>
      <c r="U8" s="310"/>
      <c r="V8" s="310"/>
      <c r="W8" s="310"/>
      <c r="X8" s="310"/>
      <c r="Y8" s="311"/>
      <c r="Z8" s="312">
        <v>368</v>
      </c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/>
      <c r="AL8" s="312" t="s">
        <v>251</v>
      </c>
      <c r="AM8" s="313"/>
      <c r="AN8" s="313"/>
      <c r="AO8" s="313"/>
      <c r="AP8" s="313"/>
      <c r="AQ8" s="313"/>
      <c r="AR8" s="313"/>
      <c r="AS8" s="314"/>
      <c r="AT8" s="315" t="s">
        <v>251</v>
      </c>
      <c r="AU8" s="316"/>
      <c r="AV8" s="316"/>
      <c r="AW8" s="316"/>
      <c r="AX8" s="316"/>
      <c r="AY8" s="316"/>
      <c r="AZ8" s="316"/>
      <c r="BA8" s="316"/>
      <c r="BB8" s="317"/>
      <c r="BD8" s="3"/>
    </row>
    <row r="9" spans="1:54" ht="31.5" customHeight="1">
      <c r="A9" s="303"/>
      <c r="B9" s="303"/>
      <c r="C9" s="303"/>
      <c r="D9" s="303"/>
      <c r="E9" s="303"/>
      <c r="F9" s="303"/>
      <c r="G9" s="304"/>
      <c r="H9" s="318" t="s">
        <v>243</v>
      </c>
      <c r="I9" s="272"/>
      <c r="J9" s="272"/>
      <c r="K9" s="272"/>
      <c r="L9" s="272"/>
      <c r="M9" s="272"/>
      <c r="N9" s="272"/>
      <c r="O9" s="273"/>
      <c r="P9" s="319" t="s">
        <v>349</v>
      </c>
      <c r="Q9" s="320"/>
      <c r="R9" s="320"/>
      <c r="S9" s="320"/>
      <c r="T9" s="320"/>
      <c r="U9" s="320"/>
      <c r="V9" s="320"/>
      <c r="W9" s="320"/>
      <c r="X9" s="320"/>
      <c r="Y9" s="321"/>
      <c r="Z9" s="312" t="s">
        <v>251</v>
      </c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/>
      <c r="AL9" s="312" t="s">
        <v>251</v>
      </c>
      <c r="AM9" s="313"/>
      <c r="AN9" s="313"/>
      <c r="AO9" s="313"/>
      <c r="AP9" s="313"/>
      <c r="AQ9" s="313"/>
      <c r="AR9" s="313"/>
      <c r="AS9" s="314"/>
      <c r="AT9" s="315" t="s">
        <v>251</v>
      </c>
      <c r="AU9" s="316"/>
      <c r="AV9" s="316"/>
      <c r="AW9" s="316"/>
      <c r="AX9" s="316"/>
      <c r="AY9" s="316"/>
      <c r="AZ9" s="316"/>
      <c r="BA9" s="316"/>
      <c r="BB9" s="317"/>
    </row>
    <row r="10" spans="1:54" ht="31.5" customHeight="1">
      <c r="A10" s="303"/>
      <c r="B10" s="303"/>
      <c r="C10" s="303"/>
      <c r="D10" s="303"/>
      <c r="E10" s="303"/>
      <c r="F10" s="303"/>
      <c r="G10" s="304"/>
      <c r="H10" s="271" t="s">
        <v>310</v>
      </c>
      <c r="I10" s="272"/>
      <c r="J10" s="272"/>
      <c r="K10" s="272"/>
      <c r="L10" s="272"/>
      <c r="M10" s="272"/>
      <c r="N10" s="272"/>
      <c r="O10" s="273"/>
      <c r="P10" s="319" t="s">
        <v>349</v>
      </c>
      <c r="Q10" s="320"/>
      <c r="R10" s="320"/>
      <c r="S10" s="320"/>
      <c r="T10" s="320"/>
      <c r="U10" s="320"/>
      <c r="V10" s="320"/>
      <c r="W10" s="320"/>
      <c r="X10" s="320"/>
      <c r="Y10" s="321"/>
      <c r="Z10" s="312" t="s">
        <v>251</v>
      </c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/>
      <c r="AL10" s="312" t="s">
        <v>251</v>
      </c>
      <c r="AM10" s="313"/>
      <c r="AN10" s="313"/>
      <c r="AO10" s="313"/>
      <c r="AP10" s="313"/>
      <c r="AQ10" s="313"/>
      <c r="AR10" s="313"/>
      <c r="AS10" s="314"/>
      <c r="AT10" s="315" t="s">
        <v>251</v>
      </c>
      <c r="AU10" s="316"/>
      <c r="AV10" s="316"/>
      <c r="AW10" s="316"/>
      <c r="AX10" s="316"/>
      <c r="AY10" s="316"/>
      <c r="AZ10" s="316"/>
      <c r="BA10" s="316"/>
      <c r="BB10" s="317"/>
    </row>
    <row r="11" spans="1:54" ht="31.5" customHeight="1">
      <c r="A11" s="305"/>
      <c r="B11" s="305"/>
      <c r="C11" s="305"/>
      <c r="D11" s="305"/>
      <c r="E11" s="305"/>
      <c r="F11" s="305"/>
      <c r="G11" s="306"/>
      <c r="H11" s="322" t="s">
        <v>328</v>
      </c>
      <c r="I11" s="153"/>
      <c r="J11" s="153"/>
      <c r="K11" s="153"/>
      <c r="L11" s="153"/>
      <c r="M11" s="153"/>
      <c r="N11" s="153"/>
      <c r="O11" s="154"/>
      <c r="P11" s="323" t="s">
        <v>349</v>
      </c>
      <c r="Q11" s="324"/>
      <c r="R11" s="324"/>
      <c r="S11" s="324"/>
      <c r="T11" s="324"/>
      <c r="U11" s="324"/>
      <c r="V11" s="324"/>
      <c r="W11" s="324"/>
      <c r="X11" s="324"/>
      <c r="Y11" s="325"/>
      <c r="Z11" s="326" t="s">
        <v>349</v>
      </c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8"/>
      <c r="AL11" s="326" t="s">
        <v>349</v>
      </c>
      <c r="AM11" s="327"/>
      <c r="AN11" s="327"/>
      <c r="AO11" s="327"/>
      <c r="AP11" s="327"/>
      <c r="AQ11" s="327"/>
      <c r="AR11" s="327"/>
      <c r="AS11" s="328"/>
      <c r="AT11" s="329" t="s">
        <v>349</v>
      </c>
      <c r="AU11" s="330"/>
      <c r="AV11" s="330"/>
      <c r="AW11" s="330"/>
      <c r="AX11" s="330"/>
      <c r="AY11" s="330"/>
      <c r="AZ11" s="330"/>
      <c r="BA11" s="330"/>
      <c r="BB11" s="331"/>
    </row>
    <row r="12" spans="1:54" ht="31.5" customHeight="1">
      <c r="A12" s="332" t="s">
        <v>94</v>
      </c>
      <c r="B12" s="303"/>
      <c r="C12" s="303"/>
      <c r="D12" s="303"/>
      <c r="E12" s="303"/>
      <c r="F12" s="303"/>
      <c r="G12" s="304"/>
      <c r="H12" s="271" t="s">
        <v>48</v>
      </c>
      <c r="I12" s="272"/>
      <c r="J12" s="272"/>
      <c r="K12" s="272"/>
      <c r="L12" s="272"/>
      <c r="M12" s="272"/>
      <c r="N12" s="272"/>
      <c r="O12" s="273"/>
      <c r="P12" s="312">
        <v>32647</v>
      </c>
      <c r="Q12" s="313"/>
      <c r="R12" s="313"/>
      <c r="S12" s="313"/>
      <c r="T12" s="313"/>
      <c r="U12" s="313"/>
      <c r="V12" s="313"/>
      <c r="W12" s="313"/>
      <c r="X12" s="313"/>
      <c r="Y12" s="314"/>
      <c r="Z12" s="312">
        <v>4275533149</v>
      </c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/>
      <c r="AL12" s="312">
        <v>130963</v>
      </c>
      <c r="AM12" s="313"/>
      <c r="AN12" s="313"/>
      <c r="AO12" s="313"/>
      <c r="AP12" s="313"/>
      <c r="AQ12" s="313"/>
      <c r="AR12" s="313"/>
      <c r="AS12" s="314"/>
      <c r="AT12" s="315">
        <v>34.1</v>
      </c>
      <c r="AU12" s="316"/>
      <c r="AV12" s="316"/>
      <c r="AW12" s="316"/>
      <c r="AX12" s="316"/>
      <c r="AY12" s="316"/>
      <c r="AZ12" s="316"/>
      <c r="BA12" s="316"/>
      <c r="BB12" s="317"/>
    </row>
    <row r="13" spans="1:54" ht="31.5" customHeight="1">
      <c r="A13" s="303"/>
      <c r="B13" s="303"/>
      <c r="C13" s="303"/>
      <c r="D13" s="303"/>
      <c r="E13" s="303"/>
      <c r="F13" s="303"/>
      <c r="G13" s="304"/>
      <c r="H13" s="271" t="s">
        <v>233</v>
      </c>
      <c r="I13" s="272"/>
      <c r="J13" s="272"/>
      <c r="K13" s="272"/>
      <c r="L13" s="272"/>
      <c r="M13" s="272"/>
      <c r="N13" s="272"/>
      <c r="O13" s="273"/>
      <c r="P13" s="312">
        <v>33605</v>
      </c>
      <c r="Q13" s="313"/>
      <c r="R13" s="313"/>
      <c r="S13" s="313"/>
      <c r="T13" s="313"/>
      <c r="U13" s="313"/>
      <c r="V13" s="313"/>
      <c r="W13" s="313"/>
      <c r="X13" s="313"/>
      <c r="Y13" s="314"/>
      <c r="Z13" s="312">
        <v>4380010902</v>
      </c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/>
      <c r="AL13" s="312">
        <v>130338</v>
      </c>
      <c r="AM13" s="313"/>
      <c r="AN13" s="313"/>
      <c r="AO13" s="313"/>
      <c r="AP13" s="313"/>
      <c r="AQ13" s="313"/>
      <c r="AR13" s="313"/>
      <c r="AS13" s="314"/>
      <c r="AT13" s="315">
        <v>34.38</v>
      </c>
      <c r="AU13" s="316"/>
      <c r="AV13" s="316"/>
      <c r="AW13" s="316"/>
      <c r="AX13" s="316"/>
      <c r="AY13" s="316"/>
      <c r="AZ13" s="316"/>
      <c r="BA13" s="316"/>
      <c r="BB13" s="317"/>
    </row>
    <row r="14" spans="1:54" ht="31.5" customHeight="1">
      <c r="A14" s="303"/>
      <c r="B14" s="303"/>
      <c r="C14" s="303"/>
      <c r="D14" s="303"/>
      <c r="E14" s="303"/>
      <c r="F14" s="303"/>
      <c r="G14" s="304"/>
      <c r="H14" s="318" t="s">
        <v>243</v>
      </c>
      <c r="I14" s="272"/>
      <c r="J14" s="272"/>
      <c r="K14" s="272"/>
      <c r="L14" s="272"/>
      <c r="M14" s="272"/>
      <c r="N14" s="272"/>
      <c r="O14" s="273"/>
      <c r="P14" s="312">
        <v>34762</v>
      </c>
      <c r="Q14" s="313"/>
      <c r="R14" s="313"/>
      <c r="S14" s="313"/>
      <c r="T14" s="313"/>
      <c r="U14" s="313"/>
      <c r="V14" s="313"/>
      <c r="W14" s="313"/>
      <c r="X14" s="313"/>
      <c r="Y14" s="314"/>
      <c r="Z14" s="312">
        <v>4535148650</v>
      </c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4"/>
      <c r="AL14" s="312">
        <v>130463</v>
      </c>
      <c r="AM14" s="313"/>
      <c r="AN14" s="313"/>
      <c r="AO14" s="313"/>
      <c r="AP14" s="313"/>
      <c r="AQ14" s="313"/>
      <c r="AR14" s="313"/>
      <c r="AS14" s="314"/>
      <c r="AT14" s="315">
        <v>34.5</v>
      </c>
      <c r="AU14" s="316"/>
      <c r="AV14" s="316"/>
      <c r="AW14" s="316"/>
      <c r="AX14" s="316"/>
      <c r="AY14" s="316"/>
      <c r="AZ14" s="316"/>
      <c r="BA14" s="316"/>
      <c r="BB14" s="317"/>
    </row>
    <row r="15" spans="1:54" ht="31.5" customHeight="1">
      <c r="A15" s="303"/>
      <c r="B15" s="303"/>
      <c r="C15" s="303"/>
      <c r="D15" s="303"/>
      <c r="E15" s="303"/>
      <c r="F15" s="303"/>
      <c r="G15" s="304"/>
      <c r="H15" s="318" t="s">
        <v>310</v>
      </c>
      <c r="I15" s="272"/>
      <c r="J15" s="272"/>
      <c r="K15" s="272"/>
      <c r="L15" s="272"/>
      <c r="M15" s="272"/>
      <c r="N15" s="272"/>
      <c r="O15" s="273"/>
      <c r="P15" s="335">
        <v>36023</v>
      </c>
      <c r="Q15" s="313"/>
      <c r="R15" s="313"/>
      <c r="S15" s="313"/>
      <c r="T15" s="313"/>
      <c r="U15" s="313"/>
      <c r="V15" s="313"/>
      <c r="W15" s="313"/>
      <c r="X15" s="313"/>
      <c r="Y15" s="314"/>
      <c r="Z15" s="312">
        <v>4602171344</v>
      </c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/>
      <c r="AL15" s="312">
        <v>127756</v>
      </c>
      <c r="AM15" s="313"/>
      <c r="AN15" s="313"/>
      <c r="AO15" s="313"/>
      <c r="AP15" s="313"/>
      <c r="AQ15" s="313"/>
      <c r="AR15" s="313"/>
      <c r="AS15" s="314"/>
      <c r="AT15" s="315">
        <v>35.24</v>
      </c>
      <c r="AU15" s="316"/>
      <c r="AV15" s="316"/>
      <c r="AW15" s="316"/>
      <c r="AX15" s="316"/>
      <c r="AY15" s="316"/>
      <c r="AZ15" s="316"/>
      <c r="BA15" s="316"/>
      <c r="BB15" s="317"/>
    </row>
    <row r="16" spans="1:54" ht="31.5" customHeight="1">
      <c r="A16" s="333"/>
      <c r="B16" s="333"/>
      <c r="C16" s="333"/>
      <c r="D16" s="333"/>
      <c r="E16" s="333"/>
      <c r="F16" s="333"/>
      <c r="G16" s="334"/>
      <c r="H16" s="336" t="s">
        <v>328</v>
      </c>
      <c r="I16" s="337"/>
      <c r="J16" s="337"/>
      <c r="K16" s="337"/>
      <c r="L16" s="337"/>
      <c r="M16" s="337"/>
      <c r="N16" s="337"/>
      <c r="O16" s="338"/>
      <c r="P16" s="339">
        <v>37454</v>
      </c>
      <c r="Q16" s="340"/>
      <c r="R16" s="340"/>
      <c r="S16" s="340"/>
      <c r="T16" s="340"/>
      <c r="U16" s="340"/>
      <c r="V16" s="340"/>
      <c r="W16" s="340"/>
      <c r="X16" s="340"/>
      <c r="Y16" s="341"/>
      <c r="Z16" s="342">
        <v>4785602437</v>
      </c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1"/>
      <c r="AL16" s="342">
        <f>ROUND(Z16/P16,0)</f>
        <v>127773</v>
      </c>
      <c r="AM16" s="340"/>
      <c r="AN16" s="340"/>
      <c r="AO16" s="340"/>
      <c r="AP16" s="340"/>
      <c r="AQ16" s="340"/>
      <c r="AR16" s="340"/>
      <c r="AS16" s="341"/>
      <c r="AT16" s="343">
        <f>ROUND(1372961/P16,2)</f>
        <v>36.66</v>
      </c>
      <c r="AU16" s="344"/>
      <c r="AV16" s="344"/>
      <c r="AW16" s="344"/>
      <c r="AX16" s="344"/>
      <c r="AY16" s="344"/>
      <c r="AZ16" s="344"/>
      <c r="BA16" s="344"/>
      <c r="BB16" s="345"/>
    </row>
    <row r="17" spans="1:54" ht="15" customHeight="1" hidden="1">
      <c r="A17" s="12" t="s">
        <v>304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15" customHeight="1" hidden="1">
      <c r="A18" s="12" t="s">
        <v>236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ht="15" customHeight="1">
      <c r="A19" s="12" t="s">
        <v>369</v>
      </c>
    </row>
    <row r="23" spans="1:15" ht="21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62" ht="21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11"/>
    </row>
    <row r="28" spans="8:56" ht="21.75" customHeight="1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</sheetData>
  <sheetProtection/>
  <mergeCells count="60">
    <mergeCell ref="H15:O15"/>
    <mergeCell ref="P15:Y15"/>
    <mergeCell ref="Z15:AK15"/>
    <mergeCell ref="AL15:AS15"/>
    <mergeCell ref="AT15:BB15"/>
    <mergeCell ref="H16:O16"/>
    <mergeCell ref="P16:Y16"/>
    <mergeCell ref="Z16:AK16"/>
    <mergeCell ref="AL16:AS16"/>
    <mergeCell ref="AT16:BB16"/>
    <mergeCell ref="AT13:BB13"/>
    <mergeCell ref="H14:O14"/>
    <mergeCell ref="P14:Y14"/>
    <mergeCell ref="Z14:AK14"/>
    <mergeCell ref="AL14:AS14"/>
    <mergeCell ref="AT14:BB14"/>
    <mergeCell ref="A12:G16"/>
    <mergeCell ref="H12:O12"/>
    <mergeCell ref="P12:Y12"/>
    <mergeCell ref="Z12:AK12"/>
    <mergeCell ref="AL12:AS12"/>
    <mergeCell ref="AT12:BB12"/>
    <mergeCell ref="H13:O13"/>
    <mergeCell ref="P13:Y13"/>
    <mergeCell ref="Z13:AK13"/>
    <mergeCell ref="AL13:AS13"/>
    <mergeCell ref="H10:O10"/>
    <mergeCell ref="P10:Y10"/>
    <mergeCell ref="Z10:AK10"/>
    <mergeCell ref="AL10:AS10"/>
    <mergeCell ref="AT10:BB10"/>
    <mergeCell ref="H11:O11"/>
    <mergeCell ref="P11:Y11"/>
    <mergeCell ref="Z11:AK11"/>
    <mergeCell ref="AL11:AS11"/>
    <mergeCell ref="AT11:BB11"/>
    <mergeCell ref="AT8:BB8"/>
    <mergeCell ref="H9:O9"/>
    <mergeCell ref="P9:Y9"/>
    <mergeCell ref="Z9:AK9"/>
    <mergeCell ref="AL9:AS9"/>
    <mergeCell ref="AT9:BB9"/>
    <mergeCell ref="A7:G11"/>
    <mergeCell ref="H7:O7"/>
    <mergeCell ref="P7:Y7"/>
    <mergeCell ref="Z7:AK7"/>
    <mergeCell ref="AL7:AS7"/>
    <mergeCell ref="AT7:BB7"/>
    <mergeCell ref="H8:O8"/>
    <mergeCell ref="P8:Y8"/>
    <mergeCell ref="Z8:AK8"/>
    <mergeCell ref="AL8:AS8"/>
    <mergeCell ref="A1:BB1"/>
    <mergeCell ref="A3:BB3"/>
    <mergeCell ref="A4:BB4"/>
    <mergeCell ref="A5:O6"/>
    <mergeCell ref="P5:Y6"/>
    <mergeCell ref="Z5:AK6"/>
    <mergeCell ref="AL5:AS6"/>
    <mergeCell ref="AT5:BB6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7" useFirstPageNumber="1" horizontalDpi="300" verticalDpi="300" orientation="portrait" paperSize="9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32"/>
  <sheetViews>
    <sheetView showGridLines="0" view="pageBreakPreview" zoomScaleSheetLayoutView="100" workbookViewId="0" topLeftCell="A1">
      <selection activeCell="BS15" sqref="BS15"/>
    </sheetView>
  </sheetViews>
  <sheetFormatPr defaultColWidth="1.625" defaultRowHeight="21.75" customHeight="1"/>
  <cols>
    <col min="1" max="55" width="1.4921875" style="42" customWidth="1"/>
    <col min="56" max="16384" width="1.625" style="42" customWidth="1"/>
  </cols>
  <sheetData>
    <row r="1" spans="1:55" ht="19.5" customHeight="1">
      <c r="A1" s="355" t="s">
        <v>95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6"/>
    </row>
    <row r="2" spans="1:55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</row>
    <row r="3" spans="1:55" ht="21.75" customHeight="1">
      <c r="A3" s="357" t="s">
        <v>96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</row>
    <row r="4" spans="1:11" ht="21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56" ht="19.5" customHeight="1">
      <c r="A5" s="358" t="s">
        <v>313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59"/>
    </row>
    <row r="6" spans="1:55" ht="15" customHeight="1">
      <c r="A6" s="359" t="s">
        <v>97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</row>
    <row r="7" spans="1:55" ht="30" customHeight="1">
      <c r="A7" s="360"/>
      <c r="B7" s="361"/>
      <c r="C7" s="361"/>
      <c r="D7" s="361"/>
      <c r="E7" s="361"/>
      <c r="F7" s="361"/>
      <c r="G7" s="362"/>
      <c r="H7" s="361"/>
      <c r="I7" s="361"/>
      <c r="J7" s="361"/>
      <c r="K7" s="361"/>
      <c r="L7" s="352" t="s">
        <v>314</v>
      </c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 t="s">
        <v>315</v>
      </c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 t="s">
        <v>316</v>
      </c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 t="s">
        <v>317</v>
      </c>
      <c r="AT7" s="352"/>
      <c r="AU7" s="352"/>
      <c r="AV7" s="352"/>
      <c r="AW7" s="352"/>
      <c r="AX7" s="352"/>
      <c r="AY7" s="352"/>
      <c r="AZ7" s="352"/>
      <c r="BA7" s="352"/>
      <c r="BB7" s="352"/>
      <c r="BC7" s="353"/>
    </row>
    <row r="8" spans="1:55" ht="30" customHeight="1">
      <c r="A8" s="365" t="s">
        <v>48</v>
      </c>
      <c r="B8" s="365"/>
      <c r="C8" s="365"/>
      <c r="D8" s="365"/>
      <c r="E8" s="365"/>
      <c r="F8" s="365"/>
      <c r="G8" s="365"/>
      <c r="H8" s="366"/>
      <c r="I8" s="365"/>
      <c r="J8" s="365"/>
      <c r="K8" s="349"/>
      <c r="L8" s="354">
        <v>51</v>
      </c>
      <c r="M8" s="367"/>
      <c r="N8" s="367"/>
      <c r="O8" s="367"/>
      <c r="P8" s="367"/>
      <c r="Q8" s="367"/>
      <c r="R8" s="367"/>
      <c r="S8" s="367"/>
      <c r="T8" s="367"/>
      <c r="U8" s="367"/>
      <c r="V8" s="368"/>
      <c r="W8" s="354">
        <v>119</v>
      </c>
      <c r="X8" s="367"/>
      <c r="Y8" s="367"/>
      <c r="Z8" s="367"/>
      <c r="AA8" s="367"/>
      <c r="AB8" s="367"/>
      <c r="AC8" s="367"/>
      <c r="AD8" s="367"/>
      <c r="AE8" s="367"/>
      <c r="AF8" s="367"/>
      <c r="AG8" s="368"/>
      <c r="AH8" s="354">
        <v>566</v>
      </c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54">
        <v>347</v>
      </c>
      <c r="AT8" s="367"/>
      <c r="AU8" s="367"/>
      <c r="AV8" s="367"/>
      <c r="AW8" s="367"/>
      <c r="AX8" s="367"/>
      <c r="AY8" s="367"/>
      <c r="AZ8" s="367"/>
      <c r="BA8" s="367"/>
      <c r="BB8" s="367"/>
      <c r="BC8" s="367"/>
    </row>
    <row r="9" spans="1:55" ht="30" customHeight="1">
      <c r="A9" s="349" t="s">
        <v>233</v>
      </c>
      <c r="B9" s="350"/>
      <c r="C9" s="350"/>
      <c r="D9" s="350"/>
      <c r="E9" s="350"/>
      <c r="F9" s="350"/>
      <c r="G9" s="366"/>
      <c r="H9" s="350"/>
      <c r="I9" s="350"/>
      <c r="J9" s="350"/>
      <c r="K9" s="350"/>
      <c r="L9" s="351">
        <v>39</v>
      </c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>
        <v>33</v>
      </c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>
        <v>428</v>
      </c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>
        <v>264</v>
      </c>
      <c r="AT9" s="351"/>
      <c r="AU9" s="351"/>
      <c r="AV9" s="351"/>
      <c r="AW9" s="351"/>
      <c r="AX9" s="351"/>
      <c r="AY9" s="351"/>
      <c r="AZ9" s="351"/>
      <c r="BA9" s="351"/>
      <c r="BB9" s="351"/>
      <c r="BC9" s="354"/>
    </row>
    <row r="10" spans="1:55" ht="30" customHeight="1">
      <c r="A10" s="349" t="s">
        <v>243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1">
        <v>34</v>
      </c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>
        <v>17</v>
      </c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>
        <v>400</v>
      </c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>
        <v>165</v>
      </c>
      <c r="AT10" s="351"/>
      <c r="AU10" s="351"/>
      <c r="AV10" s="351"/>
      <c r="AW10" s="351"/>
      <c r="AX10" s="351"/>
      <c r="AY10" s="351"/>
      <c r="AZ10" s="351"/>
      <c r="BA10" s="351"/>
      <c r="BB10" s="351"/>
      <c r="BC10" s="354"/>
    </row>
    <row r="11" spans="1:55" ht="30" customHeight="1">
      <c r="A11" s="349" t="s">
        <v>310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1">
        <v>23</v>
      </c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>
        <v>23</v>
      </c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>
        <v>392</v>
      </c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>
        <v>146</v>
      </c>
      <c r="AT11" s="351"/>
      <c r="AU11" s="351"/>
      <c r="AV11" s="351"/>
      <c r="AW11" s="351"/>
      <c r="AX11" s="351"/>
      <c r="AY11" s="351"/>
      <c r="AZ11" s="351"/>
      <c r="BA11" s="351"/>
      <c r="BB11" s="351"/>
      <c r="BC11" s="354"/>
    </row>
    <row r="12" spans="1:55" ht="30" customHeight="1">
      <c r="A12" s="375" t="s">
        <v>328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63">
        <v>26</v>
      </c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>
        <v>15</v>
      </c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>
        <v>328</v>
      </c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>
        <v>120</v>
      </c>
      <c r="AT12" s="363"/>
      <c r="AU12" s="363"/>
      <c r="AV12" s="363"/>
      <c r="AW12" s="363"/>
      <c r="AX12" s="363"/>
      <c r="AY12" s="363"/>
      <c r="AZ12" s="363"/>
      <c r="BA12" s="363"/>
      <c r="BB12" s="363"/>
      <c r="BC12" s="364"/>
    </row>
    <row r="13" ht="15" customHeight="1">
      <c r="A13" s="54" t="s">
        <v>311</v>
      </c>
    </row>
    <row r="14" ht="21.75" customHeight="1">
      <c r="A14" s="54"/>
    </row>
    <row r="16" spans="1:55" ht="21.75" customHeight="1">
      <c r="A16" s="357" t="s">
        <v>98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</row>
    <row r="17" spans="1:11" ht="21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56" ht="23.25" customHeight="1">
      <c r="A18" s="282" t="s">
        <v>99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59"/>
    </row>
    <row r="19" spans="14:42" ht="15" customHeight="1">
      <c r="N19" s="283" t="s">
        <v>97</v>
      </c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</row>
    <row r="20" spans="14:42" ht="30" customHeight="1">
      <c r="N20" s="369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1"/>
      <c r="Z20" s="372" t="s">
        <v>100</v>
      </c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4"/>
    </row>
    <row r="21" spans="14:42" ht="30" customHeight="1">
      <c r="N21" s="365" t="s">
        <v>48</v>
      </c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49"/>
      <c r="Z21" s="378">
        <v>17105</v>
      </c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</row>
    <row r="22" spans="14:42" ht="30" customHeight="1">
      <c r="N22" s="247" t="s">
        <v>233</v>
      </c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383"/>
      <c r="Z22" s="346">
        <v>16723</v>
      </c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8"/>
    </row>
    <row r="23" spans="1:42" ht="30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247" t="s">
        <v>243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383"/>
      <c r="Z23" s="346">
        <v>16231</v>
      </c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8"/>
    </row>
    <row r="24" spans="1:62" ht="30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247" t="s">
        <v>310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383"/>
      <c r="Z24" s="346">
        <v>15563</v>
      </c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8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117"/>
    </row>
    <row r="25" spans="14:42" ht="30" customHeight="1">
      <c r="N25" s="253" t="s">
        <v>328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5"/>
      <c r="Z25" s="380">
        <v>14759</v>
      </c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2"/>
    </row>
    <row r="26" spans="14:42" ht="15" customHeight="1">
      <c r="N26" s="377" t="s">
        <v>368</v>
      </c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</row>
    <row r="32" spans="8:56" ht="21.7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</sheetData>
  <sheetProtection/>
  <mergeCells count="50">
    <mergeCell ref="N26:AP26"/>
    <mergeCell ref="N21:Y21"/>
    <mergeCell ref="Z21:AP21"/>
    <mergeCell ref="N25:Y25"/>
    <mergeCell ref="Z25:AP25"/>
    <mergeCell ref="N22:Y22"/>
    <mergeCell ref="Z22:AP22"/>
    <mergeCell ref="N24:Y24"/>
    <mergeCell ref="Z24:AP24"/>
    <mergeCell ref="N23:Y23"/>
    <mergeCell ref="A18:BC18"/>
    <mergeCell ref="N19:AP19"/>
    <mergeCell ref="N20:Y20"/>
    <mergeCell ref="Z20:AP20"/>
    <mergeCell ref="AH11:AR11"/>
    <mergeCell ref="AS11:BC11"/>
    <mergeCell ref="A16:BC16"/>
    <mergeCell ref="A12:K12"/>
    <mergeCell ref="L12:V12"/>
    <mergeCell ref="W12:AG12"/>
    <mergeCell ref="AH12:AR12"/>
    <mergeCell ref="AS12:BC12"/>
    <mergeCell ref="A8:K8"/>
    <mergeCell ref="L8:V8"/>
    <mergeCell ref="W8:AG8"/>
    <mergeCell ref="AH8:AR8"/>
    <mergeCell ref="AS8:BC8"/>
    <mergeCell ref="A9:K9"/>
    <mergeCell ref="AS9:BC9"/>
    <mergeCell ref="L9:V9"/>
    <mergeCell ref="W9:AG9"/>
    <mergeCell ref="AH9:AR9"/>
    <mergeCell ref="A1:BC1"/>
    <mergeCell ref="A3:BC3"/>
    <mergeCell ref="A5:BC5"/>
    <mergeCell ref="A6:BC6"/>
    <mergeCell ref="A7:K7"/>
    <mergeCell ref="L7:V7"/>
    <mergeCell ref="W7:AG7"/>
    <mergeCell ref="AH7:AR7"/>
    <mergeCell ref="Z23:AP23"/>
    <mergeCell ref="A11:K11"/>
    <mergeCell ref="L11:V11"/>
    <mergeCell ref="W11:AG11"/>
    <mergeCell ref="AS7:BC7"/>
    <mergeCell ref="A10:K10"/>
    <mergeCell ref="L10:V10"/>
    <mergeCell ref="W10:AG10"/>
    <mergeCell ref="AH10:AR10"/>
    <mergeCell ref="AS10:BC10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rstPageNumber="8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2018-01-30T06:49:33Z</dcterms:created>
  <dcterms:modified xsi:type="dcterms:W3CDTF">2018-01-30T06:49:48Z</dcterms:modified>
  <cp:category/>
  <cp:version/>
  <cp:contentType/>
  <cp:contentStatus/>
</cp:coreProperties>
</file>