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公会計制度担当\0401_181815_業務移管対象ファイル\財務書類4表\28年度\04 一般・政令会計財務諸表作成\05 公表関係\07　ホームページ関係\04 オープンデータ\会計別データ\"/>
    </mc:Choice>
  </mc:AlternateContent>
  <bookViews>
    <workbookView xWindow="-15" yWindow="-15" windowWidth="10245" windowHeight="8100" tabRatio="861"/>
  </bookViews>
  <sheets>
    <sheet name="会計別）表紙" sheetId="10" r:id="rId1"/>
    <sheet name="目次" sheetId="16" r:id="rId2"/>
    <sheet name="一般）表紙" sheetId="15" r:id="rId3"/>
    <sheet name="一般）貸借対照表" sheetId="111" r:id="rId4"/>
    <sheet name="一般）行政コスト計算書" sheetId="112" r:id="rId5"/>
    <sheet name="一般）純資産変動計算書" sheetId="113" r:id="rId6"/>
    <sheet name="一般）キャッシュフロー計算書" sheetId="114" r:id="rId7"/>
    <sheet name="一般）注記" sheetId="115" r:id="rId8"/>
    <sheet name="一般）有形固定資産等明細表" sheetId="18" r:id="rId9"/>
    <sheet name="一般）基金明細" sheetId="19" r:id="rId10"/>
    <sheet name="一般）出資金明細" sheetId="20" r:id="rId11"/>
    <sheet name="一般）貸付金明細" sheetId="21" r:id="rId12"/>
    <sheet name="一般）引当金明細表 " sheetId="22" r:id="rId13"/>
    <sheet name="食肉）表紙" sheetId="25" r:id="rId14"/>
    <sheet name="食肉）貸借対照表" sheetId="26" r:id="rId15"/>
    <sheet name="食肉）行政コスト計算書" sheetId="27" r:id="rId16"/>
    <sheet name="食肉）純資産変動計算書" sheetId="29" r:id="rId17"/>
    <sheet name="食肉）キャッシュフロー計算書" sheetId="28" r:id="rId18"/>
    <sheet name="食肉）注記" sheetId="85" r:id="rId19"/>
    <sheet name="食肉）有形固定資産等明細表" sheetId="76" r:id="rId20"/>
    <sheet name="食肉）貸付金明細" sheetId="98" r:id="rId21"/>
    <sheet name="食肉）引当金明細表 " sheetId="100" r:id="rId22"/>
    <sheet name="市街地）表紙" sheetId="30" r:id="rId23"/>
    <sheet name="市街地）貸借対照表" sheetId="31" r:id="rId24"/>
    <sheet name="市街地）行政コスト計算書" sheetId="32" r:id="rId25"/>
    <sheet name="市街地）純資産変動計算書" sheetId="34" r:id="rId26"/>
    <sheet name="市街地）キャッシュフロー計算書" sheetId="33" r:id="rId27"/>
    <sheet name="市街地）注記" sheetId="86" r:id="rId28"/>
    <sheet name="市街地）有形固定資産等明細表 " sheetId="77" r:id="rId29"/>
    <sheet name="市街地）引当金明細表" sheetId="101" r:id="rId30"/>
    <sheet name="駐車場）表紙" sheetId="35" r:id="rId31"/>
    <sheet name="駐車場）貸借対照表" sheetId="36" r:id="rId32"/>
    <sheet name="駐車場）行政コスト計算書" sheetId="37" r:id="rId33"/>
    <sheet name="駐車場）純資産変動計算書" sheetId="39" r:id="rId34"/>
    <sheet name="駐車場）キャッシュフロー計算書" sheetId="38" r:id="rId35"/>
    <sheet name="駐車場）注記" sheetId="87" r:id="rId36"/>
    <sheet name="駐車場）有形固定資産等明細表" sheetId="83" r:id="rId37"/>
    <sheet name="駐車場）引当金明細表" sheetId="102" r:id="rId38"/>
    <sheet name="土地先行）表紙 " sheetId="41" r:id="rId39"/>
    <sheet name="土地先行）貸借対照表" sheetId="42" r:id="rId40"/>
    <sheet name="土地先行）行政コスト計算書" sheetId="43" r:id="rId41"/>
    <sheet name="土地先行）純資産変動計算書" sheetId="45" r:id="rId42"/>
    <sheet name="土地先行）キャッシュフロー計算書" sheetId="44" r:id="rId43"/>
    <sheet name="土地先行）注記" sheetId="88" r:id="rId44"/>
    <sheet name="土地先行）有形固定資産等明細表" sheetId="84" r:id="rId45"/>
    <sheet name="母子）表紙" sheetId="46" r:id="rId46"/>
    <sheet name="母子）貸借対照表" sheetId="47" r:id="rId47"/>
    <sheet name="母子）行政コスト計算書" sheetId="48" r:id="rId48"/>
    <sheet name="母子）純資産変動計算書" sheetId="50" r:id="rId49"/>
    <sheet name="母子）キャッシュフロー計算書" sheetId="49" r:id="rId50"/>
    <sheet name="母子）注記" sheetId="89" r:id="rId51"/>
    <sheet name="母子）貸付金明細" sheetId="99" r:id="rId52"/>
    <sheet name="母子）引当金明細表" sheetId="104" r:id="rId53"/>
    <sheet name="国保）表紙" sheetId="51" r:id="rId54"/>
    <sheet name="国保）貸借対照表" sheetId="52" r:id="rId55"/>
    <sheet name="国保）行政コスト計算書" sheetId="53" r:id="rId56"/>
    <sheet name="国保）純資産変動計算書" sheetId="55" r:id="rId57"/>
    <sheet name="国保）キャッシュフロー計算書" sheetId="54" r:id="rId58"/>
    <sheet name="国保）注記" sheetId="90" r:id="rId59"/>
    <sheet name="国保）有形固定資産等明細表 " sheetId="78" r:id="rId60"/>
    <sheet name="国保）引当金明細表" sheetId="105" r:id="rId61"/>
    <sheet name="心身）表紙" sheetId="56" r:id="rId62"/>
    <sheet name="心身）貸借対照表" sheetId="57" r:id="rId63"/>
    <sheet name="心身）行政コスト計算書" sheetId="58" r:id="rId64"/>
    <sheet name="心身）純資産変動計算書" sheetId="60" r:id="rId65"/>
    <sheet name="心身）キャッシュフロー計算書" sheetId="59" r:id="rId66"/>
    <sheet name="心身）注記" sheetId="91" r:id="rId67"/>
    <sheet name="心身）基金明細" sheetId="95" r:id="rId68"/>
    <sheet name="心身）引当金明細表" sheetId="106" r:id="rId69"/>
    <sheet name="介護）表紙 " sheetId="61" r:id="rId70"/>
    <sheet name="介護）貸借対照表" sheetId="62" r:id="rId71"/>
    <sheet name="介護）行政コスト計算書" sheetId="63" r:id="rId72"/>
    <sheet name="介護）純資産変動計算書" sheetId="65" r:id="rId73"/>
    <sheet name="介護）キャッシュフロー計算書" sheetId="64" r:id="rId74"/>
    <sheet name="介護）注記" sheetId="92" r:id="rId75"/>
    <sheet name="介護）有形固定資産等明細表" sheetId="79" r:id="rId76"/>
    <sheet name="介護）基金明細 " sheetId="96" r:id="rId77"/>
    <sheet name="介護）引当金明細表" sheetId="107" r:id="rId78"/>
    <sheet name="後期）表紙" sheetId="66" r:id="rId79"/>
    <sheet name="後期）貸借対照表" sheetId="67" r:id="rId80"/>
    <sheet name="後期）行政コスト計算書" sheetId="68" r:id="rId81"/>
    <sheet name="後期）純資産変動計算書" sheetId="70" r:id="rId82"/>
    <sheet name="後期）キャッシュフロー計算書" sheetId="69" r:id="rId83"/>
    <sheet name="後期）注記" sheetId="93" r:id="rId84"/>
    <sheet name="後期）有形固定資産等明細表" sheetId="80" r:id="rId85"/>
    <sheet name="後期）引当金明細表" sheetId="108" r:id="rId86"/>
    <sheet name="公債費）表紙" sheetId="71" r:id="rId87"/>
    <sheet name="公債費）貸借対照表" sheetId="72" r:id="rId88"/>
    <sheet name="公債費）行政コスト計算書" sheetId="73" r:id="rId89"/>
    <sheet name="公債費）純資産変動計算書" sheetId="75" r:id="rId90"/>
    <sheet name="公債費）キャッシュフロー計算書" sheetId="74" r:id="rId91"/>
    <sheet name="公債費）注記" sheetId="94" r:id="rId92"/>
    <sheet name="公債費）有形固定資産等明細表" sheetId="81" r:id="rId93"/>
    <sheet name="公債費）基金明細" sheetId="97" r:id="rId94"/>
    <sheet name="公債費）引当金明細表" sheetId="109" r:id="rId95"/>
  </sheets>
  <externalReferences>
    <externalReference r:id="rId96"/>
    <externalReference r:id="rId97"/>
    <externalReference r:id="rId98"/>
    <externalReference r:id="rId99"/>
    <externalReference r:id="rId100"/>
    <externalReference r:id="rId101"/>
  </externalReferences>
  <definedNames>
    <definedName name="_xlnm._FilterDatabase" localSheetId="9" hidden="1">'一般）基金明細'!$B$7:$Q$43</definedName>
    <definedName name="_xlnm._FilterDatabase" localSheetId="10" hidden="1">'一般）出資金明細'!$A$16:$U$42</definedName>
    <definedName name="_xlnm._FilterDatabase" localSheetId="11" hidden="1">'一般）貸付金明細'!$B$41:$P$44</definedName>
    <definedName name="_xlnm._FilterDatabase" localSheetId="76" hidden="1">'介護）基金明細 '!$B$7:$Q$10</definedName>
    <definedName name="_xlnm._FilterDatabase" localSheetId="93" hidden="1">'公債費）基金明細'!$B$7:$Q$10</definedName>
    <definedName name="_xlnm._FilterDatabase" localSheetId="20" hidden="1">'食肉）貸付金明細'!$A$8:$Q$9</definedName>
    <definedName name="_xlnm._FilterDatabase" localSheetId="67" hidden="1">'心身）基金明細'!$B$14:$Q$17</definedName>
    <definedName name="_xlnm._FilterDatabase" localSheetId="51" hidden="1">'母子）貸付金明細'!$A$15:$Q$16</definedName>
    <definedName name="CTI番号" localSheetId="10">#REF!</definedName>
    <definedName name="CTI番号" localSheetId="77">#REF!</definedName>
    <definedName name="CTI番号" localSheetId="76">#REF!</definedName>
    <definedName name="CTI番号" localSheetId="69">#REF!</definedName>
    <definedName name="CTI番号" localSheetId="75">#REF!</definedName>
    <definedName name="CTI番号" localSheetId="85">#REF!</definedName>
    <definedName name="CTI番号" localSheetId="78">#REF!</definedName>
    <definedName name="CTI番号" localSheetId="84">#REF!</definedName>
    <definedName name="CTI番号" localSheetId="94">#REF!</definedName>
    <definedName name="CTI番号" localSheetId="93">#REF!</definedName>
    <definedName name="CTI番号" localSheetId="86">#REF!</definedName>
    <definedName name="CTI番号" localSheetId="92">#REF!</definedName>
    <definedName name="CTI番号" localSheetId="60">#REF!</definedName>
    <definedName name="CTI番号" localSheetId="53">#REF!</definedName>
    <definedName name="CTI番号" localSheetId="59">#REF!</definedName>
    <definedName name="CTI番号" localSheetId="29">#REF!</definedName>
    <definedName name="CTI番号" localSheetId="22">#REF!</definedName>
    <definedName name="CTI番号" localSheetId="28">#REF!</definedName>
    <definedName name="CTI番号" localSheetId="21">#REF!</definedName>
    <definedName name="CTI番号" localSheetId="20">#REF!</definedName>
    <definedName name="CTI番号" localSheetId="13">#REF!</definedName>
    <definedName name="CTI番号" localSheetId="19">#REF!</definedName>
    <definedName name="CTI番号" localSheetId="68">#REF!</definedName>
    <definedName name="CTI番号" localSheetId="67">#REF!</definedName>
    <definedName name="CTI番号" localSheetId="61">#REF!</definedName>
    <definedName name="CTI番号" localSheetId="37">#REF!</definedName>
    <definedName name="CTI番号" localSheetId="30">#REF!</definedName>
    <definedName name="CTI番号" localSheetId="36">#REF!</definedName>
    <definedName name="CTI番号" localSheetId="38">#REF!</definedName>
    <definedName name="CTI番号" localSheetId="44">#REF!</definedName>
    <definedName name="CTI番号" localSheetId="52">#REF!</definedName>
    <definedName name="CTI番号" localSheetId="51">#REF!</definedName>
    <definedName name="CTI番号" localSheetId="45">#REF!</definedName>
    <definedName name="CTI番号">#REF!</definedName>
    <definedName name="DB型２">[1]リスト!$A$2:$A$4</definedName>
    <definedName name="FAX番号" localSheetId="10">#REF!</definedName>
    <definedName name="FAX番号" localSheetId="77">#REF!</definedName>
    <definedName name="FAX番号" localSheetId="76">#REF!</definedName>
    <definedName name="FAX番号" localSheetId="69">#REF!</definedName>
    <definedName name="FAX番号" localSheetId="75">#REF!</definedName>
    <definedName name="FAX番号" localSheetId="85">#REF!</definedName>
    <definedName name="FAX番号" localSheetId="78">#REF!</definedName>
    <definedName name="FAX番号" localSheetId="84">#REF!</definedName>
    <definedName name="FAX番号" localSheetId="94">#REF!</definedName>
    <definedName name="FAX番号" localSheetId="93">#REF!</definedName>
    <definedName name="FAX番号" localSheetId="86">#REF!</definedName>
    <definedName name="FAX番号" localSheetId="92">#REF!</definedName>
    <definedName name="FAX番号" localSheetId="60">#REF!</definedName>
    <definedName name="FAX番号" localSheetId="53">#REF!</definedName>
    <definedName name="FAX番号" localSheetId="59">#REF!</definedName>
    <definedName name="FAX番号" localSheetId="29">#REF!</definedName>
    <definedName name="FAX番号" localSheetId="22">#REF!</definedName>
    <definedName name="FAX番号" localSheetId="28">#REF!</definedName>
    <definedName name="FAX番号" localSheetId="21">#REF!</definedName>
    <definedName name="FAX番号" localSheetId="20">#REF!</definedName>
    <definedName name="FAX番号" localSheetId="13">#REF!</definedName>
    <definedName name="FAX番号" localSheetId="19">#REF!</definedName>
    <definedName name="FAX番号" localSheetId="68">#REF!</definedName>
    <definedName name="FAX番号" localSheetId="67">#REF!</definedName>
    <definedName name="FAX番号" localSheetId="61">#REF!</definedName>
    <definedName name="FAX番号" localSheetId="37">#REF!</definedName>
    <definedName name="FAX番号" localSheetId="30">#REF!</definedName>
    <definedName name="FAX番号" localSheetId="36">#REF!</definedName>
    <definedName name="FAX番号" localSheetId="38">#REF!</definedName>
    <definedName name="FAX番号" localSheetId="44">#REF!</definedName>
    <definedName name="FAX番号" localSheetId="52">#REF!</definedName>
    <definedName name="FAX番号" localSheetId="51">#REF!</definedName>
    <definedName name="FAX番号" localSheetId="45">#REF!</definedName>
    <definedName name="FAX番号">#REF!</definedName>
    <definedName name="FDDW0012new">[2]リスト!$A$2:$A$4</definedName>
    <definedName name="fffff">[3]リスト!$A$2:$A$4</definedName>
    <definedName name="_xlnm.Print_Area" localSheetId="6">'一般）キャッシュフロー計算書'!$A$1:$U$70</definedName>
    <definedName name="_xlnm.Print_Area" localSheetId="12">'一般）引当金明細表 '!$A$1:$O$19,'一般）引当金明細表 '!$A$21:$J$28</definedName>
    <definedName name="_xlnm.Print_Area" localSheetId="9">'一般）基金明細'!$A$1:$O$44</definedName>
    <definedName name="_xlnm.Print_Area" localSheetId="4">'一般）行政コスト計算書'!$A$1:$M$71</definedName>
    <definedName name="_xlnm.Print_Area" localSheetId="10">'一般）出資金明細'!$A$1:$R$117</definedName>
    <definedName name="_xlnm.Print_Area" localSheetId="5">'一般）純資産変動計算書'!$A$1:$N$68</definedName>
    <definedName name="_xlnm.Print_Area" localSheetId="3">'一般）貸借対照表'!$A$1:$T$71</definedName>
    <definedName name="_xlnm.Print_Area" localSheetId="11">'一般）貸付金明細'!$A$1:$M$46</definedName>
    <definedName name="_xlnm.Print_Area" localSheetId="7">'一般）注記'!$A$1:$D$39</definedName>
    <definedName name="_xlnm.Print_Area" localSheetId="8">'一般）有形固定資産等明細表'!$A$1:$P$44</definedName>
    <definedName name="_xlnm.Print_Area" localSheetId="73">'介護）キャッシュフロー計算書'!$A$1:$U$70</definedName>
    <definedName name="_xlnm.Print_Area" localSheetId="77">'介護）引当金明細表'!$A$1:$O$19,'介護）引当金明細表'!$A$22:$J$27</definedName>
    <definedName name="_xlnm.Print_Area" localSheetId="76">'介護）基金明細 '!$A$1:$O$11</definedName>
    <definedName name="_xlnm.Print_Area" localSheetId="71">'介護）行政コスト計算書'!$A$1:$M$71</definedName>
    <definedName name="_xlnm.Print_Area" localSheetId="72">'介護）純資産変動計算書'!$A$1:$N$68</definedName>
    <definedName name="_xlnm.Print_Area" localSheetId="70">'介護）貸借対照表'!$A$1:$T$71</definedName>
    <definedName name="_xlnm.Print_Area" localSheetId="74">'介護）注記'!$A$1:$D$25</definedName>
    <definedName name="_xlnm.Print_Area" localSheetId="75">'介護）有形固定資産等明細表'!$A$1:$P$44</definedName>
    <definedName name="_xlnm.Print_Area" localSheetId="0">'会計別）表紙'!$A$1:$I$109</definedName>
    <definedName name="_xlnm.Print_Area" localSheetId="82">'後期）キャッシュフロー計算書'!$A$1:$U$70</definedName>
    <definedName name="_xlnm.Print_Area" localSheetId="85">'後期）引当金明細表'!$A$1:$O$19,'後期）引当金明細表'!$A$22:$J$26</definedName>
    <definedName name="_xlnm.Print_Area" localSheetId="80">'後期）行政コスト計算書'!$A$1:$M$71</definedName>
    <definedName name="_xlnm.Print_Area" localSheetId="81">'後期）純資産変動計算書'!$A$1:$N$68</definedName>
    <definedName name="_xlnm.Print_Area" localSheetId="79">'後期）貸借対照表'!$A$1:$T$71</definedName>
    <definedName name="_xlnm.Print_Area" localSheetId="83">'後期）注記'!$A$1:$D$25</definedName>
    <definedName name="_xlnm.Print_Area" localSheetId="84">'後期）有形固定資産等明細表'!$A$1:$P$44</definedName>
    <definedName name="_xlnm.Print_Area" localSheetId="90">'公債費）キャッシュフロー計算書'!$A$1:$U$70</definedName>
    <definedName name="_xlnm.Print_Area" localSheetId="94">'公債費）引当金明細表'!$A$1:$O$19</definedName>
    <definedName name="_xlnm.Print_Area" localSheetId="93">'公債費）基金明細'!$A$1:$O$10</definedName>
    <definedName name="_xlnm.Print_Area" localSheetId="88">'公債費）行政コスト計算書'!$A$1:$M$71</definedName>
    <definedName name="_xlnm.Print_Area" localSheetId="89">'公債費）純資産変動計算書'!$A$1:$N$68</definedName>
    <definedName name="_xlnm.Print_Area" localSheetId="87">'公債費）貸借対照表'!$A$1:$T$71</definedName>
    <definedName name="_xlnm.Print_Area" localSheetId="91">'公債費）注記'!$A$1:$D$25</definedName>
    <definedName name="_xlnm.Print_Area" localSheetId="92">'公債費）有形固定資産等明細表'!$A$1:$P$44</definedName>
    <definedName name="_xlnm.Print_Area" localSheetId="57">'国保）キャッシュフロー計算書'!$A$1:$U$70</definedName>
    <definedName name="_xlnm.Print_Area" localSheetId="60">'国保）引当金明細表'!$A$1:$O$19,'国保）引当金明細表'!$A$21:$J$26</definedName>
    <definedName name="_xlnm.Print_Area" localSheetId="55">'国保）行政コスト計算書'!$A$1:$M$71</definedName>
    <definedName name="_xlnm.Print_Area" localSheetId="56">'国保）純資産変動計算書'!$A$1:$N$68</definedName>
    <definedName name="_xlnm.Print_Area" localSheetId="54">'国保）貸借対照表'!$A$1:$T$71</definedName>
    <definedName name="_xlnm.Print_Area" localSheetId="58">'国保）注記'!$A$1:$D$25</definedName>
    <definedName name="_xlnm.Print_Area" localSheetId="59">'国保）有形固定資産等明細表 '!$A$1:$P$44</definedName>
    <definedName name="_xlnm.Print_Area" localSheetId="26">'市街地）キャッシュフロー計算書'!$A$1:$U$70</definedName>
    <definedName name="_xlnm.Print_Area" localSheetId="29">'市街地）引当金明細表'!$A$1:$O$19,'市街地）引当金明細表'!$A$22:$J$26</definedName>
    <definedName name="_xlnm.Print_Area" localSheetId="24">'市街地）行政コスト計算書'!$A$1:$M$71</definedName>
    <definedName name="_xlnm.Print_Area" localSheetId="25">'市街地）純資産変動計算書'!$A$1:$N$68</definedName>
    <definedName name="_xlnm.Print_Area" localSheetId="23">'市街地）貸借対照表'!$A$1:$T$71</definedName>
    <definedName name="_xlnm.Print_Area" localSheetId="27">'市街地）注記'!$A$1:$D$25</definedName>
    <definedName name="_xlnm.Print_Area" localSheetId="28">'市街地）有形固定資産等明細表 '!$A$1:$P$44</definedName>
    <definedName name="_xlnm.Print_Area" localSheetId="17">'食肉）キャッシュフロー計算書'!$A$1:$U$70</definedName>
    <definedName name="_xlnm.Print_Area" localSheetId="21">'食肉）引当金明細表 '!$A$1:$O$19,'食肉）引当金明細表 '!$A$21:$J$26</definedName>
    <definedName name="_xlnm.Print_Area" localSheetId="15">'食肉）行政コスト計算書'!$A$1:$M$71</definedName>
    <definedName name="_xlnm.Print_Area" localSheetId="16">'食肉）純資産変動計算書'!$A$1:$N$68</definedName>
    <definedName name="_xlnm.Print_Area" localSheetId="14">'食肉）貸借対照表'!$A$1:$T$71</definedName>
    <definedName name="_xlnm.Print_Area" localSheetId="20">'食肉）貸付金明細'!$A$1:$O$11</definedName>
    <definedName name="_xlnm.Print_Area" localSheetId="18">'食肉）注記'!$A$1:$D$25</definedName>
    <definedName name="_xlnm.Print_Area" localSheetId="19">'食肉）有形固定資産等明細表'!$A$1:$P$44</definedName>
    <definedName name="_xlnm.Print_Area" localSheetId="65">'心身）キャッシュフロー計算書'!$A$1:$U$70</definedName>
    <definedName name="_xlnm.Print_Area" localSheetId="68">'心身）引当金明細表'!$A$1:$O$19,'心身）引当金明細表'!$A$22:$J$26</definedName>
    <definedName name="_xlnm.Print_Area" localSheetId="67">'心身）基金明細'!$A$1:$O$18</definedName>
    <definedName name="_xlnm.Print_Area" localSheetId="63">'心身）行政コスト計算書'!$A$1:$M$71</definedName>
    <definedName name="_xlnm.Print_Area" localSheetId="64">'心身）純資産変動計算書'!$A$1:$N$68</definedName>
    <definedName name="_xlnm.Print_Area" localSheetId="62">'心身）貸借対照表'!$A$1:$T$71</definedName>
    <definedName name="_xlnm.Print_Area" localSheetId="66">'心身）注記'!$A$1:$D$25</definedName>
    <definedName name="_xlnm.Print_Area" localSheetId="34">'駐車場）キャッシュフロー計算書'!$A$1:$U$70</definedName>
    <definedName name="_xlnm.Print_Area" localSheetId="37">'駐車場）引当金明細表'!$A$1:$O$19,'駐車場）引当金明細表'!$A$21:$J$27</definedName>
    <definedName name="_xlnm.Print_Area" localSheetId="32">'駐車場）行政コスト計算書'!$A$1:$M$71</definedName>
    <definedName name="_xlnm.Print_Area" localSheetId="33">'駐車場）純資産変動計算書'!$A$1:$N$68</definedName>
    <definedName name="_xlnm.Print_Area" localSheetId="31">'駐車場）貸借対照表'!$A$1:$T$71</definedName>
    <definedName name="_xlnm.Print_Area" localSheetId="35">'駐車場）注記'!$A$1:$D$25</definedName>
    <definedName name="_xlnm.Print_Area" localSheetId="36">'駐車場）有形固定資産等明細表'!$A$1:$P$44</definedName>
    <definedName name="_xlnm.Print_Area" localSheetId="42">'土地先行）キャッシュフロー計算書'!$A$1:$U$70</definedName>
    <definedName name="_xlnm.Print_Area" localSheetId="40">'土地先行）行政コスト計算書'!$A$1:$M$71</definedName>
    <definedName name="_xlnm.Print_Area" localSheetId="41">'土地先行）純資産変動計算書'!$A$1:$N$68</definedName>
    <definedName name="_xlnm.Print_Area" localSheetId="39">'土地先行）貸借対照表'!$A$1:$T$71</definedName>
    <definedName name="_xlnm.Print_Area" localSheetId="43">'土地先行）注記'!$A$1:$D$25</definedName>
    <definedName name="_xlnm.Print_Area" localSheetId="44">'土地先行）有形固定資産等明細表'!$A$1:$P$44,'土地先行）有形固定資産等明細表'!$A$48:$K$50</definedName>
    <definedName name="_xlnm.Print_Area" localSheetId="49">'母子）キャッシュフロー計算書'!$A$1:$U$70</definedName>
    <definedName name="_xlnm.Print_Area" localSheetId="52">'母子）引当金明細表'!$A$1:$O$19,'母子）引当金明細表'!$A$23:$J$28</definedName>
    <definedName name="_xlnm.Print_Area" localSheetId="47">'母子）行政コスト計算書'!$A$1:$M$71</definedName>
    <definedName name="_xlnm.Print_Area" localSheetId="48">'母子）純資産変動計算書'!$A$1:$N$68</definedName>
    <definedName name="_xlnm.Print_Area" localSheetId="46">'母子）貸借対照表'!$A$1:$T$71</definedName>
    <definedName name="_xlnm.Print_Area" localSheetId="51">'母子）貸付金明細'!$A$1:$O$18</definedName>
    <definedName name="_xlnm.Print_Area" localSheetId="50">'母子）注記'!$A$1:$D$25</definedName>
    <definedName name="_xlnm.Print_Titles" localSheetId="9">'一般）基金明細'!$3:$8</definedName>
    <definedName name="_xlnm.Print_Titles" localSheetId="7">'一般）注記'!$1:$3</definedName>
    <definedName name="_xlnm.Print_Titles" localSheetId="76">'介護）基金明細 '!$3:$8</definedName>
    <definedName name="_xlnm.Print_Titles" localSheetId="74">'介護）注記'!$1:$3</definedName>
    <definedName name="_xlnm.Print_Titles" localSheetId="83">'後期）注記'!$1:$3</definedName>
    <definedName name="_xlnm.Print_Titles" localSheetId="93">'公債費）基金明細'!$3:$8</definedName>
    <definedName name="_xlnm.Print_Titles" localSheetId="91">'公債費）注記'!$1:$3</definedName>
    <definedName name="_xlnm.Print_Titles" localSheetId="58">'国保）注記'!$1:$3</definedName>
    <definedName name="_xlnm.Print_Titles" localSheetId="27">'市街地）注記'!$1:$3</definedName>
    <definedName name="_xlnm.Print_Titles" localSheetId="18">'食肉）注記'!$1:$3</definedName>
    <definedName name="_xlnm.Print_Titles" localSheetId="67">'心身）基金明細'!$10:$15</definedName>
    <definedName name="_xlnm.Print_Titles" localSheetId="66">'心身）注記'!$1:$3</definedName>
    <definedName name="_xlnm.Print_Titles" localSheetId="35">'駐車場）注記'!$1:$3</definedName>
    <definedName name="_xlnm.Print_Titles" localSheetId="43">'土地先行）注記'!$1:$3</definedName>
    <definedName name="_xlnm.Print_Titles" localSheetId="50">'母子）注記'!$1:$3</definedName>
    <definedName name="UI変更有無" localSheetId="10">#REF!</definedName>
    <definedName name="UI変更有無" localSheetId="77">#REF!</definedName>
    <definedName name="UI変更有無" localSheetId="76">#REF!</definedName>
    <definedName name="UI変更有無" localSheetId="69">#REF!</definedName>
    <definedName name="UI変更有無" localSheetId="75">#REF!</definedName>
    <definedName name="UI変更有無" localSheetId="85">#REF!</definedName>
    <definedName name="UI変更有無" localSheetId="78">#REF!</definedName>
    <definedName name="UI変更有無" localSheetId="84">#REF!</definedName>
    <definedName name="UI変更有無" localSheetId="94">#REF!</definedName>
    <definedName name="UI変更有無" localSheetId="93">#REF!</definedName>
    <definedName name="UI変更有無" localSheetId="86">#REF!</definedName>
    <definedName name="UI変更有無" localSheetId="92">#REF!</definedName>
    <definedName name="UI変更有無" localSheetId="60">#REF!</definedName>
    <definedName name="UI変更有無" localSheetId="53">#REF!</definedName>
    <definedName name="UI変更有無" localSheetId="59">#REF!</definedName>
    <definedName name="UI変更有無" localSheetId="29">#REF!</definedName>
    <definedName name="UI変更有無" localSheetId="22">#REF!</definedName>
    <definedName name="UI変更有無" localSheetId="28">#REF!</definedName>
    <definedName name="UI変更有無" localSheetId="21">#REF!</definedName>
    <definedName name="UI変更有無" localSheetId="20">#REF!</definedName>
    <definedName name="UI変更有無" localSheetId="13">#REF!</definedName>
    <definedName name="UI変更有無" localSheetId="19">#REF!</definedName>
    <definedName name="UI変更有無" localSheetId="68">#REF!</definedName>
    <definedName name="UI変更有無" localSheetId="67">#REF!</definedName>
    <definedName name="UI変更有無" localSheetId="61">#REF!</definedName>
    <definedName name="UI変更有無" localSheetId="37">#REF!</definedName>
    <definedName name="UI変更有無" localSheetId="30">#REF!</definedName>
    <definedName name="UI変更有無" localSheetId="36">#REF!</definedName>
    <definedName name="UI変更有無" localSheetId="38">#REF!</definedName>
    <definedName name="UI変更有無" localSheetId="44">#REF!</definedName>
    <definedName name="UI変更有無" localSheetId="52">#REF!</definedName>
    <definedName name="UI変更有無" localSheetId="51">#REF!</definedName>
    <definedName name="UI変更有無" localSheetId="45">#REF!</definedName>
    <definedName name="UI変更有無">#REF!</definedName>
    <definedName name="エスカレーション担当者" localSheetId="10">#REF!</definedName>
    <definedName name="エスカレーション担当者" localSheetId="77">#REF!</definedName>
    <definedName name="エスカレーション担当者" localSheetId="76">#REF!</definedName>
    <definedName name="エスカレーション担当者" localSheetId="69">#REF!</definedName>
    <definedName name="エスカレーション担当者" localSheetId="75">#REF!</definedName>
    <definedName name="エスカレーション担当者" localSheetId="85">#REF!</definedName>
    <definedName name="エスカレーション担当者" localSheetId="78">#REF!</definedName>
    <definedName name="エスカレーション担当者" localSheetId="84">#REF!</definedName>
    <definedName name="エスカレーション担当者" localSheetId="94">#REF!</definedName>
    <definedName name="エスカレーション担当者" localSheetId="93">#REF!</definedName>
    <definedName name="エスカレーション担当者" localSheetId="86">#REF!</definedName>
    <definedName name="エスカレーション担当者" localSheetId="92">#REF!</definedName>
    <definedName name="エスカレーション担当者" localSheetId="60">#REF!</definedName>
    <definedName name="エスカレーション担当者" localSheetId="53">#REF!</definedName>
    <definedName name="エスカレーション担当者" localSheetId="59">#REF!</definedName>
    <definedName name="エスカレーション担当者" localSheetId="29">#REF!</definedName>
    <definedName name="エスカレーション担当者" localSheetId="22">#REF!</definedName>
    <definedName name="エスカレーション担当者" localSheetId="28">#REF!</definedName>
    <definedName name="エスカレーション担当者" localSheetId="21">#REF!</definedName>
    <definedName name="エスカレーション担当者" localSheetId="20">#REF!</definedName>
    <definedName name="エスカレーション担当者" localSheetId="13">#REF!</definedName>
    <definedName name="エスカレーション担当者" localSheetId="19">#REF!</definedName>
    <definedName name="エスカレーション担当者" localSheetId="68">#REF!</definedName>
    <definedName name="エスカレーション担当者" localSheetId="67">#REF!</definedName>
    <definedName name="エスカレーション担当者" localSheetId="61">#REF!</definedName>
    <definedName name="エスカレーション担当者" localSheetId="37">#REF!</definedName>
    <definedName name="エスカレーション担当者" localSheetId="30">#REF!</definedName>
    <definedName name="エスカレーション担当者" localSheetId="36">#REF!</definedName>
    <definedName name="エスカレーション担当者" localSheetId="38">#REF!</definedName>
    <definedName name="エスカレーション担当者" localSheetId="44">#REF!</definedName>
    <definedName name="エスカレーション担当者" localSheetId="52">#REF!</definedName>
    <definedName name="エスカレーション担当者" localSheetId="51">#REF!</definedName>
    <definedName name="エスカレーション担当者" localSheetId="45">#REF!</definedName>
    <definedName name="エスカレーション担当者">#REF!</definedName>
    <definedName name="エスカレーション日時" localSheetId="10">#REF!</definedName>
    <definedName name="エスカレーション日時" localSheetId="77">#REF!</definedName>
    <definedName name="エスカレーション日時" localSheetId="76">#REF!</definedName>
    <definedName name="エスカレーション日時" localSheetId="69">#REF!</definedName>
    <definedName name="エスカレーション日時" localSheetId="75">#REF!</definedName>
    <definedName name="エスカレーション日時" localSheetId="85">#REF!</definedName>
    <definedName name="エスカレーション日時" localSheetId="78">#REF!</definedName>
    <definedName name="エスカレーション日時" localSheetId="84">#REF!</definedName>
    <definedName name="エスカレーション日時" localSheetId="94">#REF!</definedName>
    <definedName name="エスカレーション日時" localSheetId="93">#REF!</definedName>
    <definedName name="エスカレーション日時" localSheetId="86">#REF!</definedName>
    <definedName name="エスカレーション日時" localSheetId="92">#REF!</definedName>
    <definedName name="エスカレーション日時" localSheetId="60">#REF!</definedName>
    <definedName name="エスカレーション日時" localSheetId="53">#REF!</definedName>
    <definedName name="エスカレーション日時" localSheetId="59">#REF!</definedName>
    <definedName name="エスカレーション日時" localSheetId="29">#REF!</definedName>
    <definedName name="エスカレーション日時" localSheetId="22">#REF!</definedName>
    <definedName name="エスカレーション日時" localSheetId="28">#REF!</definedName>
    <definedName name="エスカレーション日時" localSheetId="21">#REF!</definedName>
    <definedName name="エスカレーション日時" localSheetId="20">#REF!</definedName>
    <definedName name="エスカレーション日時" localSheetId="13">#REF!</definedName>
    <definedName name="エスカレーション日時" localSheetId="19">#REF!</definedName>
    <definedName name="エスカレーション日時" localSheetId="68">#REF!</definedName>
    <definedName name="エスカレーション日時" localSheetId="67">#REF!</definedName>
    <definedName name="エスカレーション日時" localSheetId="61">#REF!</definedName>
    <definedName name="エスカレーション日時" localSheetId="37">#REF!</definedName>
    <definedName name="エスカレーション日時" localSheetId="30">#REF!</definedName>
    <definedName name="エスカレーション日時" localSheetId="36">#REF!</definedName>
    <definedName name="エスカレーション日時" localSheetId="38">#REF!</definedName>
    <definedName name="エスカレーション日時" localSheetId="44">#REF!</definedName>
    <definedName name="エスカレーション日時" localSheetId="52">#REF!</definedName>
    <definedName name="エスカレーション日時" localSheetId="51">#REF!</definedName>
    <definedName name="エスカレーション日時" localSheetId="45">#REF!</definedName>
    <definedName name="エスカレーション日時">#REF!</definedName>
    <definedName name="オンライン障害" localSheetId="10">#REF!</definedName>
    <definedName name="オンライン障害" localSheetId="77">#REF!</definedName>
    <definedName name="オンライン障害" localSheetId="76">#REF!</definedName>
    <definedName name="オンライン障害" localSheetId="69">#REF!</definedName>
    <definedName name="オンライン障害" localSheetId="75">#REF!</definedName>
    <definedName name="オンライン障害" localSheetId="85">#REF!</definedName>
    <definedName name="オンライン障害" localSheetId="78">#REF!</definedName>
    <definedName name="オンライン障害" localSheetId="84">#REF!</definedName>
    <definedName name="オンライン障害" localSheetId="94">#REF!</definedName>
    <definedName name="オンライン障害" localSheetId="93">#REF!</definedName>
    <definedName name="オンライン障害" localSheetId="86">#REF!</definedName>
    <definedName name="オンライン障害" localSheetId="92">#REF!</definedName>
    <definedName name="オンライン障害" localSheetId="60">#REF!</definedName>
    <definedName name="オンライン障害" localSheetId="53">#REF!</definedName>
    <definedName name="オンライン障害" localSheetId="59">#REF!</definedName>
    <definedName name="オンライン障害" localSheetId="29">#REF!</definedName>
    <definedName name="オンライン障害" localSheetId="22">#REF!</definedName>
    <definedName name="オンライン障害" localSheetId="28">#REF!</definedName>
    <definedName name="オンライン障害" localSheetId="21">#REF!</definedName>
    <definedName name="オンライン障害" localSheetId="20">#REF!</definedName>
    <definedName name="オンライン障害" localSheetId="13">#REF!</definedName>
    <definedName name="オンライン障害" localSheetId="19">#REF!</definedName>
    <definedName name="オンライン障害" localSheetId="68">#REF!</definedName>
    <definedName name="オンライン障害" localSheetId="67">#REF!</definedName>
    <definedName name="オンライン障害" localSheetId="61">#REF!</definedName>
    <definedName name="オンライン障害" localSheetId="37">#REF!</definedName>
    <definedName name="オンライン障害" localSheetId="30">#REF!</definedName>
    <definedName name="オンライン障害" localSheetId="36">#REF!</definedName>
    <definedName name="オンライン障害" localSheetId="38">#REF!</definedName>
    <definedName name="オンライン障害" localSheetId="44">#REF!</definedName>
    <definedName name="オンライン障害" localSheetId="52">#REF!</definedName>
    <definedName name="オンライン障害" localSheetId="51">#REF!</definedName>
    <definedName name="オンライン障害" localSheetId="45">#REF!</definedName>
    <definedName name="オンライン障害">#REF!</definedName>
    <definedName name="カテゴリ１" localSheetId="10">#REF!</definedName>
    <definedName name="カテゴリ１" localSheetId="77">#REF!</definedName>
    <definedName name="カテゴリ１" localSheetId="76">#REF!</definedName>
    <definedName name="カテゴリ１" localSheetId="69">#REF!</definedName>
    <definedName name="カテゴリ１" localSheetId="75">#REF!</definedName>
    <definedName name="カテゴリ１" localSheetId="85">#REF!</definedName>
    <definedName name="カテゴリ１" localSheetId="78">#REF!</definedName>
    <definedName name="カテゴリ１" localSheetId="84">#REF!</definedName>
    <definedName name="カテゴリ１" localSheetId="94">#REF!</definedName>
    <definedName name="カテゴリ１" localSheetId="93">#REF!</definedName>
    <definedName name="カテゴリ１" localSheetId="86">#REF!</definedName>
    <definedName name="カテゴリ１" localSheetId="92">#REF!</definedName>
    <definedName name="カテゴリ１" localSheetId="60">#REF!</definedName>
    <definedName name="カテゴリ１" localSheetId="53">#REF!</definedName>
    <definedName name="カテゴリ１" localSheetId="59">#REF!</definedName>
    <definedName name="カテゴリ１" localSheetId="29">#REF!</definedName>
    <definedName name="カテゴリ１" localSheetId="22">#REF!</definedName>
    <definedName name="カテゴリ１" localSheetId="28">#REF!</definedName>
    <definedName name="カテゴリ１" localSheetId="21">#REF!</definedName>
    <definedName name="カテゴリ１" localSheetId="20">#REF!</definedName>
    <definedName name="カテゴリ１" localSheetId="13">#REF!</definedName>
    <definedName name="カテゴリ１" localSheetId="19">#REF!</definedName>
    <definedName name="カテゴリ１" localSheetId="68">#REF!</definedName>
    <definedName name="カテゴリ１" localSheetId="67">#REF!</definedName>
    <definedName name="カテゴリ１" localSheetId="61">#REF!</definedName>
    <definedName name="カテゴリ１" localSheetId="37">#REF!</definedName>
    <definedName name="カテゴリ１" localSheetId="30">#REF!</definedName>
    <definedName name="カテゴリ１" localSheetId="36">#REF!</definedName>
    <definedName name="カテゴリ１" localSheetId="38">#REF!</definedName>
    <definedName name="カテゴリ１" localSheetId="44">#REF!</definedName>
    <definedName name="カテゴリ１" localSheetId="52">#REF!</definedName>
    <definedName name="カテゴリ１" localSheetId="51">#REF!</definedName>
    <definedName name="カテゴリ１" localSheetId="45">#REF!</definedName>
    <definedName name="カテゴリ１">#REF!</definedName>
    <definedName name="カテゴリ２" localSheetId="10">#REF!</definedName>
    <definedName name="カテゴリ２" localSheetId="77">#REF!</definedName>
    <definedName name="カテゴリ２" localSheetId="76">#REF!</definedName>
    <definedName name="カテゴリ２" localSheetId="69">#REF!</definedName>
    <definedName name="カテゴリ２" localSheetId="75">#REF!</definedName>
    <definedName name="カテゴリ２" localSheetId="85">#REF!</definedName>
    <definedName name="カテゴリ２" localSheetId="78">#REF!</definedName>
    <definedName name="カテゴリ２" localSheetId="84">#REF!</definedName>
    <definedName name="カテゴリ２" localSheetId="94">#REF!</definedName>
    <definedName name="カテゴリ２" localSheetId="93">#REF!</definedName>
    <definedName name="カテゴリ２" localSheetId="86">#REF!</definedName>
    <definedName name="カテゴリ２" localSheetId="92">#REF!</definedName>
    <definedName name="カテゴリ２" localSheetId="60">#REF!</definedName>
    <definedName name="カテゴリ２" localSheetId="53">#REF!</definedName>
    <definedName name="カテゴリ２" localSheetId="59">#REF!</definedName>
    <definedName name="カテゴリ２" localSheetId="29">#REF!</definedName>
    <definedName name="カテゴリ２" localSheetId="22">#REF!</definedName>
    <definedName name="カテゴリ２" localSheetId="28">#REF!</definedName>
    <definedName name="カテゴリ２" localSheetId="21">#REF!</definedName>
    <definedName name="カテゴリ２" localSheetId="20">#REF!</definedName>
    <definedName name="カテゴリ２" localSheetId="13">#REF!</definedName>
    <definedName name="カテゴリ２" localSheetId="19">#REF!</definedName>
    <definedName name="カテゴリ２" localSheetId="68">#REF!</definedName>
    <definedName name="カテゴリ２" localSheetId="67">#REF!</definedName>
    <definedName name="カテゴリ２" localSheetId="61">#REF!</definedName>
    <definedName name="カテゴリ２" localSheetId="37">#REF!</definedName>
    <definedName name="カテゴリ２" localSheetId="30">#REF!</definedName>
    <definedName name="カテゴリ２" localSheetId="36">#REF!</definedName>
    <definedName name="カテゴリ２" localSheetId="38">#REF!</definedName>
    <definedName name="カテゴリ２" localSheetId="44">#REF!</definedName>
    <definedName name="カテゴリ２" localSheetId="52">#REF!</definedName>
    <definedName name="カテゴリ２" localSheetId="51">#REF!</definedName>
    <definedName name="カテゴリ２" localSheetId="45">#REF!</definedName>
    <definedName name="カテゴリ２">#REF!</definedName>
    <definedName name="カテゴリ３" localSheetId="10">#REF!</definedName>
    <definedName name="カテゴリ３" localSheetId="77">#REF!</definedName>
    <definedName name="カテゴリ３" localSheetId="76">#REF!</definedName>
    <definedName name="カテゴリ３" localSheetId="69">#REF!</definedName>
    <definedName name="カテゴリ３" localSheetId="75">#REF!</definedName>
    <definedName name="カテゴリ３" localSheetId="85">#REF!</definedName>
    <definedName name="カテゴリ３" localSheetId="78">#REF!</definedName>
    <definedName name="カテゴリ３" localSheetId="84">#REF!</definedName>
    <definedName name="カテゴリ３" localSheetId="94">#REF!</definedName>
    <definedName name="カテゴリ３" localSheetId="93">#REF!</definedName>
    <definedName name="カテゴリ３" localSheetId="86">#REF!</definedName>
    <definedName name="カテゴリ３" localSheetId="92">#REF!</definedName>
    <definedName name="カテゴリ３" localSheetId="60">#REF!</definedName>
    <definedName name="カテゴリ３" localSheetId="53">#REF!</definedName>
    <definedName name="カテゴリ３" localSheetId="59">#REF!</definedName>
    <definedName name="カテゴリ３" localSheetId="29">#REF!</definedName>
    <definedName name="カテゴリ３" localSheetId="22">#REF!</definedName>
    <definedName name="カテゴリ３" localSheetId="28">#REF!</definedName>
    <definedName name="カテゴリ３" localSheetId="21">#REF!</definedName>
    <definedName name="カテゴリ３" localSheetId="20">#REF!</definedName>
    <definedName name="カテゴリ３" localSheetId="13">#REF!</definedName>
    <definedName name="カテゴリ３" localSheetId="19">#REF!</definedName>
    <definedName name="カテゴリ３" localSheetId="68">#REF!</definedName>
    <definedName name="カテゴリ３" localSheetId="67">#REF!</definedName>
    <definedName name="カテゴリ３" localSheetId="61">#REF!</definedName>
    <definedName name="カテゴリ３" localSheetId="37">#REF!</definedName>
    <definedName name="カテゴリ３" localSheetId="30">#REF!</definedName>
    <definedName name="カテゴリ３" localSheetId="36">#REF!</definedName>
    <definedName name="カテゴリ３" localSheetId="38">#REF!</definedName>
    <definedName name="カテゴリ３" localSheetId="44">#REF!</definedName>
    <definedName name="カテゴリ３" localSheetId="52">#REF!</definedName>
    <definedName name="カテゴリ３" localSheetId="51">#REF!</definedName>
    <definedName name="カテゴリ３" localSheetId="45">#REF!</definedName>
    <definedName name="カテゴリ３">#REF!</definedName>
    <definedName name="グループ" localSheetId="10">#REF!</definedName>
    <definedName name="グループ" localSheetId="77">#REF!</definedName>
    <definedName name="グループ" localSheetId="76">#REF!</definedName>
    <definedName name="グループ" localSheetId="69">#REF!</definedName>
    <definedName name="グループ" localSheetId="75">#REF!</definedName>
    <definedName name="グループ" localSheetId="85">#REF!</definedName>
    <definedName name="グループ" localSheetId="78">#REF!</definedName>
    <definedName name="グループ" localSheetId="84">#REF!</definedName>
    <definedName name="グループ" localSheetId="94">#REF!</definedName>
    <definedName name="グループ" localSheetId="93">#REF!</definedName>
    <definedName name="グループ" localSheetId="86">#REF!</definedName>
    <definedName name="グループ" localSheetId="92">#REF!</definedName>
    <definedName name="グループ" localSheetId="60">#REF!</definedName>
    <definedName name="グループ" localSheetId="53">#REF!</definedName>
    <definedName name="グループ" localSheetId="59">#REF!</definedName>
    <definedName name="グループ" localSheetId="29">#REF!</definedName>
    <definedName name="グループ" localSheetId="22">#REF!</definedName>
    <definedName name="グループ" localSheetId="28">#REF!</definedName>
    <definedName name="グループ" localSheetId="21">#REF!</definedName>
    <definedName name="グループ" localSheetId="20">#REF!</definedName>
    <definedName name="グループ" localSheetId="13">#REF!</definedName>
    <definedName name="グループ" localSheetId="19">#REF!</definedName>
    <definedName name="グループ" localSheetId="68">#REF!</definedName>
    <definedName name="グループ" localSheetId="67">#REF!</definedName>
    <definedName name="グループ" localSheetId="61">#REF!</definedName>
    <definedName name="グループ" localSheetId="37">#REF!</definedName>
    <definedName name="グループ" localSheetId="30">#REF!</definedName>
    <definedName name="グループ" localSheetId="36">#REF!</definedName>
    <definedName name="グループ" localSheetId="38">#REF!</definedName>
    <definedName name="グループ" localSheetId="44">#REF!</definedName>
    <definedName name="グループ" localSheetId="52">#REF!</definedName>
    <definedName name="グループ" localSheetId="51">#REF!</definedName>
    <definedName name="グループ" localSheetId="45">#REF!</definedName>
    <definedName name="グループ">#REF!</definedName>
    <definedName name="ご連絡先" localSheetId="10">#REF!</definedName>
    <definedName name="ご連絡先" localSheetId="77">#REF!</definedName>
    <definedName name="ご連絡先" localSheetId="76">#REF!</definedName>
    <definedName name="ご連絡先" localSheetId="69">#REF!</definedName>
    <definedName name="ご連絡先" localSheetId="75">#REF!</definedName>
    <definedName name="ご連絡先" localSheetId="85">#REF!</definedName>
    <definedName name="ご連絡先" localSheetId="78">#REF!</definedName>
    <definedName name="ご連絡先" localSheetId="84">#REF!</definedName>
    <definedName name="ご連絡先" localSheetId="94">#REF!</definedName>
    <definedName name="ご連絡先" localSheetId="93">#REF!</definedName>
    <definedName name="ご連絡先" localSheetId="86">#REF!</definedName>
    <definedName name="ご連絡先" localSheetId="92">#REF!</definedName>
    <definedName name="ご連絡先" localSheetId="60">#REF!</definedName>
    <definedName name="ご連絡先" localSheetId="53">#REF!</definedName>
    <definedName name="ご連絡先" localSheetId="59">#REF!</definedName>
    <definedName name="ご連絡先" localSheetId="29">#REF!</definedName>
    <definedName name="ご連絡先" localSheetId="22">#REF!</definedName>
    <definedName name="ご連絡先" localSheetId="28">#REF!</definedName>
    <definedName name="ご連絡先" localSheetId="21">#REF!</definedName>
    <definedName name="ご連絡先" localSheetId="20">#REF!</definedName>
    <definedName name="ご連絡先" localSheetId="13">#REF!</definedName>
    <definedName name="ご連絡先" localSheetId="19">#REF!</definedName>
    <definedName name="ご連絡先" localSheetId="68">#REF!</definedName>
    <definedName name="ご連絡先" localSheetId="67">#REF!</definedName>
    <definedName name="ご連絡先" localSheetId="61">#REF!</definedName>
    <definedName name="ご連絡先" localSheetId="37">#REF!</definedName>
    <definedName name="ご連絡先" localSheetId="30">#REF!</definedName>
    <definedName name="ご連絡先" localSheetId="36">#REF!</definedName>
    <definedName name="ご連絡先" localSheetId="38">#REF!</definedName>
    <definedName name="ご連絡先" localSheetId="44">#REF!</definedName>
    <definedName name="ご連絡先" localSheetId="52">#REF!</definedName>
    <definedName name="ご連絡先" localSheetId="51">#REF!</definedName>
    <definedName name="ご連絡先" localSheetId="45">#REF!</definedName>
    <definedName name="ご連絡先">#REF!</definedName>
    <definedName name="チェックフラグ" localSheetId="10">#REF!</definedName>
    <definedName name="チェックフラグ" localSheetId="77">#REF!</definedName>
    <definedName name="チェックフラグ" localSheetId="76">#REF!</definedName>
    <definedName name="チェックフラグ" localSheetId="69">#REF!</definedName>
    <definedName name="チェックフラグ" localSheetId="75">#REF!</definedName>
    <definedName name="チェックフラグ" localSheetId="85">#REF!</definedName>
    <definedName name="チェックフラグ" localSheetId="78">#REF!</definedName>
    <definedName name="チェックフラグ" localSheetId="84">#REF!</definedName>
    <definedName name="チェックフラグ" localSheetId="94">#REF!</definedName>
    <definedName name="チェックフラグ" localSheetId="93">#REF!</definedName>
    <definedName name="チェックフラグ" localSheetId="86">#REF!</definedName>
    <definedName name="チェックフラグ" localSheetId="92">#REF!</definedName>
    <definedName name="チェックフラグ" localSheetId="60">#REF!</definedName>
    <definedName name="チェックフラグ" localSheetId="53">#REF!</definedName>
    <definedName name="チェックフラグ" localSheetId="59">#REF!</definedName>
    <definedName name="チェックフラグ" localSheetId="29">#REF!</definedName>
    <definedName name="チェックフラグ" localSheetId="22">#REF!</definedName>
    <definedName name="チェックフラグ" localSheetId="28">#REF!</definedName>
    <definedName name="チェックフラグ" localSheetId="21">#REF!</definedName>
    <definedName name="チェックフラグ" localSheetId="20">#REF!</definedName>
    <definedName name="チェックフラグ" localSheetId="13">#REF!</definedName>
    <definedName name="チェックフラグ" localSheetId="19">#REF!</definedName>
    <definedName name="チェックフラグ" localSheetId="68">#REF!</definedName>
    <definedName name="チェックフラグ" localSheetId="67">#REF!</definedName>
    <definedName name="チェックフラグ" localSheetId="61">#REF!</definedName>
    <definedName name="チェックフラグ" localSheetId="37">#REF!</definedName>
    <definedName name="チェックフラグ" localSheetId="30">#REF!</definedName>
    <definedName name="チェックフラグ" localSheetId="36">#REF!</definedName>
    <definedName name="チェックフラグ" localSheetId="38">#REF!</definedName>
    <definedName name="チェックフラグ" localSheetId="44">#REF!</definedName>
    <definedName name="チェックフラグ" localSheetId="52">#REF!</definedName>
    <definedName name="チェックフラグ" localSheetId="51">#REF!</definedName>
    <definedName name="チェックフラグ" localSheetId="45">#REF!</definedName>
    <definedName name="チェックフラグ">#REF!</definedName>
    <definedName name="データパッチ" localSheetId="10">#REF!</definedName>
    <definedName name="データパッチ" localSheetId="77">#REF!</definedName>
    <definedName name="データパッチ" localSheetId="76">#REF!</definedName>
    <definedName name="データパッチ" localSheetId="69">#REF!</definedName>
    <definedName name="データパッチ" localSheetId="75">#REF!</definedName>
    <definedName name="データパッチ" localSheetId="85">#REF!</definedName>
    <definedName name="データパッチ" localSheetId="78">#REF!</definedName>
    <definedName name="データパッチ" localSheetId="84">#REF!</definedName>
    <definedName name="データパッチ" localSheetId="94">#REF!</definedName>
    <definedName name="データパッチ" localSheetId="93">#REF!</definedName>
    <definedName name="データパッチ" localSheetId="86">#REF!</definedName>
    <definedName name="データパッチ" localSheetId="92">#REF!</definedName>
    <definedName name="データパッチ" localSheetId="60">#REF!</definedName>
    <definedName name="データパッチ" localSheetId="53">#REF!</definedName>
    <definedName name="データパッチ" localSheetId="59">#REF!</definedName>
    <definedName name="データパッチ" localSheetId="29">#REF!</definedName>
    <definedName name="データパッチ" localSheetId="22">#REF!</definedName>
    <definedName name="データパッチ" localSheetId="28">#REF!</definedName>
    <definedName name="データパッチ" localSheetId="21">#REF!</definedName>
    <definedName name="データパッチ" localSheetId="20">#REF!</definedName>
    <definedName name="データパッチ" localSheetId="13">#REF!</definedName>
    <definedName name="データパッチ" localSheetId="19">#REF!</definedName>
    <definedName name="データパッチ" localSheetId="68">#REF!</definedName>
    <definedName name="データパッチ" localSheetId="67">#REF!</definedName>
    <definedName name="データパッチ" localSheetId="61">#REF!</definedName>
    <definedName name="データパッチ" localSheetId="37">#REF!</definedName>
    <definedName name="データパッチ" localSheetId="30">#REF!</definedName>
    <definedName name="データパッチ" localSheetId="36">#REF!</definedName>
    <definedName name="データパッチ" localSheetId="38">#REF!</definedName>
    <definedName name="データパッチ" localSheetId="44">#REF!</definedName>
    <definedName name="データパッチ" localSheetId="52">#REF!</definedName>
    <definedName name="データパッチ" localSheetId="51">#REF!</definedName>
    <definedName name="データパッチ" localSheetId="45">#REF!</definedName>
    <definedName name="データパッチ">#REF!</definedName>
    <definedName name="プログラム修正" localSheetId="10">#REF!</definedName>
    <definedName name="プログラム修正" localSheetId="77">#REF!</definedName>
    <definedName name="プログラム修正" localSheetId="76">#REF!</definedName>
    <definedName name="プログラム修正" localSheetId="69">#REF!</definedName>
    <definedName name="プログラム修正" localSheetId="75">#REF!</definedName>
    <definedName name="プログラム修正" localSheetId="85">#REF!</definedName>
    <definedName name="プログラム修正" localSheetId="78">#REF!</definedName>
    <definedName name="プログラム修正" localSheetId="84">#REF!</definedName>
    <definedName name="プログラム修正" localSheetId="94">#REF!</definedName>
    <definedName name="プログラム修正" localSheetId="93">#REF!</definedName>
    <definedName name="プログラム修正" localSheetId="86">#REF!</definedName>
    <definedName name="プログラム修正" localSheetId="92">#REF!</definedName>
    <definedName name="プログラム修正" localSheetId="60">#REF!</definedName>
    <definedName name="プログラム修正" localSheetId="53">#REF!</definedName>
    <definedName name="プログラム修正" localSheetId="59">#REF!</definedName>
    <definedName name="プログラム修正" localSheetId="29">#REF!</definedName>
    <definedName name="プログラム修正" localSheetId="22">#REF!</definedName>
    <definedName name="プログラム修正" localSheetId="28">#REF!</definedName>
    <definedName name="プログラム修正" localSheetId="21">#REF!</definedName>
    <definedName name="プログラム修正" localSheetId="20">#REF!</definedName>
    <definedName name="プログラム修正" localSheetId="13">#REF!</definedName>
    <definedName name="プログラム修正" localSheetId="19">#REF!</definedName>
    <definedName name="プログラム修正" localSheetId="68">#REF!</definedName>
    <definedName name="プログラム修正" localSheetId="67">#REF!</definedName>
    <definedName name="プログラム修正" localSheetId="61">#REF!</definedName>
    <definedName name="プログラム修正" localSheetId="37">#REF!</definedName>
    <definedName name="プログラム修正" localSheetId="30">#REF!</definedName>
    <definedName name="プログラム修正" localSheetId="36">#REF!</definedName>
    <definedName name="プログラム修正" localSheetId="38">#REF!</definedName>
    <definedName name="プログラム修正" localSheetId="44">#REF!</definedName>
    <definedName name="プログラム修正" localSheetId="52">#REF!</definedName>
    <definedName name="プログラム修正" localSheetId="51">#REF!</definedName>
    <definedName name="プログラム修正" localSheetId="45">#REF!</definedName>
    <definedName name="プログラム修正">#REF!</definedName>
    <definedName name="リリース日" localSheetId="10">#REF!</definedName>
    <definedName name="リリース日" localSheetId="77">#REF!</definedName>
    <definedName name="リリース日" localSheetId="76">#REF!</definedName>
    <definedName name="リリース日" localSheetId="69">#REF!</definedName>
    <definedName name="リリース日" localSheetId="75">#REF!</definedName>
    <definedName name="リリース日" localSheetId="85">#REF!</definedName>
    <definedName name="リリース日" localSheetId="78">#REF!</definedName>
    <definedName name="リリース日" localSheetId="84">#REF!</definedName>
    <definedName name="リリース日" localSheetId="94">#REF!</definedName>
    <definedName name="リリース日" localSheetId="93">#REF!</definedName>
    <definedName name="リリース日" localSheetId="86">#REF!</definedName>
    <definedName name="リリース日" localSheetId="92">#REF!</definedName>
    <definedName name="リリース日" localSheetId="60">#REF!</definedName>
    <definedName name="リリース日" localSheetId="53">#REF!</definedName>
    <definedName name="リリース日" localSheetId="59">#REF!</definedName>
    <definedName name="リリース日" localSheetId="29">#REF!</definedName>
    <definedName name="リリース日" localSheetId="22">#REF!</definedName>
    <definedName name="リリース日" localSheetId="28">#REF!</definedName>
    <definedName name="リリース日" localSheetId="21">#REF!</definedName>
    <definedName name="リリース日" localSheetId="20">#REF!</definedName>
    <definedName name="リリース日" localSheetId="13">#REF!</definedName>
    <definedName name="リリース日" localSheetId="19">#REF!</definedName>
    <definedName name="リリース日" localSheetId="68">#REF!</definedName>
    <definedName name="リリース日" localSheetId="67">#REF!</definedName>
    <definedName name="リリース日" localSheetId="61">#REF!</definedName>
    <definedName name="リリース日" localSheetId="37">#REF!</definedName>
    <definedName name="リリース日" localSheetId="30">#REF!</definedName>
    <definedName name="リリース日" localSheetId="36">#REF!</definedName>
    <definedName name="リリース日" localSheetId="38">#REF!</definedName>
    <definedName name="リリース日" localSheetId="44">#REF!</definedName>
    <definedName name="リリース日" localSheetId="52">#REF!</definedName>
    <definedName name="リリース日" localSheetId="51">#REF!</definedName>
    <definedName name="リリース日" localSheetId="45">#REF!</definedName>
    <definedName name="リリース日">#REF!</definedName>
    <definedName name="運用SE受領日時" localSheetId="10">#REF!</definedName>
    <definedName name="運用SE受領日時" localSheetId="77">#REF!</definedName>
    <definedName name="運用SE受領日時" localSheetId="76">#REF!</definedName>
    <definedName name="運用SE受領日時" localSheetId="69">#REF!</definedName>
    <definedName name="運用SE受領日時" localSheetId="75">#REF!</definedName>
    <definedName name="運用SE受領日時" localSheetId="85">#REF!</definedName>
    <definedName name="運用SE受領日時" localSheetId="78">#REF!</definedName>
    <definedName name="運用SE受領日時" localSheetId="84">#REF!</definedName>
    <definedName name="運用SE受領日時" localSheetId="94">#REF!</definedName>
    <definedName name="運用SE受領日時" localSheetId="93">#REF!</definedName>
    <definedName name="運用SE受領日時" localSheetId="86">#REF!</definedName>
    <definedName name="運用SE受領日時" localSheetId="92">#REF!</definedName>
    <definedName name="運用SE受領日時" localSheetId="60">#REF!</definedName>
    <definedName name="運用SE受領日時" localSheetId="53">#REF!</definedName>
    <definedName name="運用SE受領日時" localSheetId="59">#REF!</definedName>
    <definedName name="運用SE受領日時" localSheetId="29">#REF!</definedName>
    <definedName name="運用SE受領日時" localSheetId="22">#REF!</definedName>
    <definedName name="運用SE受領日時" localSheetId="28">#REF!</definedName>
    <definedName name="運用SE受領日時" localSheetId="21">#REF!</definedName>
    <definedName name="運用SE受領日時" localSheetId="20">#REF!</definedName>
    <definedName name="運用SE受領日時" localSheetId="13">#REF!</definedName>
    <definedName name="運用SE受領日時" localSheetId="19">#REF!</definedName>
    <definedName name="運用SE受領日時" localSheetId="68">#REF!</definedName>
    <definedName name="運用SE受領日時" localSheetId="67">#REF!</definedName>
    <definedName name="運用SE受領日時" localSheetId="61">#REF!</definedName>
    <definedName name="運用SE受領日時" localSheetId="37">#REF!</definedName>
    <definedName name="運用SE受領日時" localSheetId="30">#REF!</definedName>
    <definedName name="運用SE受領日時" localSheetId="36">#REF!</definedName>
    <definedName name="運用SE受領日時" localSheetId="38">#REF!</definedName>
    <definedName name="運用SE受領日時" localSheetId="44">#REF!</definedName>
    <definedName name="運用SE受領日時" localSheetId="52">#REF!</definedName>
    <definedName name="運用SE受領日時" localSheetId="51">#REF!</definedName>
    <definedName name="運用SE受領日時" localSheetId="45">#REF!</definedName>
    <definedName name="運用SE受領日時">#REF!</definedName>
    <definedName name="運用SE担当者" localSheetId="10">#REF!</definedName>
    <definedName name="運用SE担当者" localSheetId="77">#REF!</definedName>
    <definedName name="運用SE担当者" localSheetId="76">#REF!</definedName>
    <definedName name="運用SE担当者" localSheetId="69">#REF!</definedName>
    <definedName name="運用SE担当者" localSheetId="75">#REF!</definedName>
    <definedName name="運用SE担当者" localSheetId="85">#REF!</definedName>
    <definedName name="運用SE担当者" localSheetId="78">#REF!</definedName>
    <definedName name="運用SE担当者" localSheetId="84">#REF!</definedName>
    <definedName name="運用SE担当者" localSheetId="94">#REF!</definedName>
    <definedName name="運用SE担当者" localSheetId="93">#REF!</definedName>
    <definedName name="運用SE担当者" localSheetId="86">#REF!</definedName>
    <definedName name="運用SE担当者" localSheetId="92">#REF!</definedName>
    <definedName name="運用SE担当者" localSheetId="60">#REF!</definedName>
    <definedName name="運用SE担当者" localSheetId="53">#REF!</definedName>
    <definedName name="運用SE担当者" localSheetId="59">#REF!</definedName>
    <definedName name="運用SE担当者" localSheetId="29">#REF!</definedName>
    <definedName name="運用SE担当者" localSheetId="22">#REF!</definedName>
    <definedName name="運用SE担当者" localSheetId="28">#REF!</definedName>
    <definedName name="運用SE担当者" localSheetId="21">#REF!</definedName>
    <definedName name="運用SE担当者" localSheetId="20">#REF!</definedName>
    <definedName name="運用SE担当者" localSheetId="13">#REF!</definedName>
    <definedName name="運用SE担当者" localSheetId="19">#REF!</definedName>
    <definedName name="運用SE担当者" localSheetId="68">#REF!</definedName>
    <definedName name="運用SE担当者" localSheetId="67">#REF!</definedName>
    <definedName name="運用SE担当者" localSheetId="61">#REF!</definedName>
    <definedName name="運用SE担当者" localSheetId="37">#REF!</definedName>
    <definedName name="運用SE担当者" localSheetId="30">#REF!</definedName>
    <definedName name="運用SE担当者" localSheetId="36">#REF!</definedName>
    <definedName name="運用SE担当者" localSheetId="38">#REF!</definedName>
    <definedName name="運用SE担当者" localSheetId="44">#REF!</definedName>
    <definedName name="運用SE担当者" localSheetId="52">#REF!</definedName>
    <definedName name="運用SE担当者" localSheetId="51">#REF!</definedName>
    <definedName name="運用SE担当者" localSheetId="45">#REF!</definedName>
    <definedName name="運用SE担当者">#REF!</definedName>
    <definedName name="影響範囲" localSheetId="10">#REF!</definedName>
    <definedName name="影響範囲" localSheetId="77">#REF!</definedName>
    <definedName name="影響範囲" localSheetId="76">#REF!</definedName>
    <definedName name="影響範囲" localSheetId="69">#REF!</definedName>
    <definedName name="影響範囲" localSheetId="75">#REF!</definedName>
    <definedName name="影響範囲" localSheetId="85">#REF!</definedName>
    <definedName name="影響範囲" localSheetId="78">#REF!</definedName>
    <definedName name="影響範囲" localSheetId="84">#REF!</definedName>
    <definedName name="影響範囲" localSheetId="94">#REF!</definedName>
    <definedName name="影響範囲" localSheetId="93">#REF!</definedName>
    <definedName name="影響範囲" localSheetId="86">#REF!</definedName>
    <definedName name="影響範囲" localSheetId="92">#REF!</definedName>
    <definedName name="影響範囲" localSheetId="60">#REF!</definedName>
    <definedName name="影響範囲" localSheetId="53">#REF!</definedName>
    <definedName name="影響範囲" localSheetId="59">#REF!</definedName>
    <definedName name="影響範囲" localSheetId="29">#REF!</definedName>
    <definedName name="影響範囲" localSheetId="22">#REF!</definedName>
    <definedName name="影響範囲" localSheetId="28">#REF!</definedName>
    <definedName name="影響範囲" localSheetId="21">#REF!</definedName>
    <definedName name="影響範囲" localSheetId="20">#REF!</definedName>
    <definedName name="影響範囲" localSheetId="13">#REF!</definedName>
    <definedName name="影響範囲" localSheetId="19">#REF!</definedName>
    <definedName name="影響範囲" localSheetId="68">#REF!</definedName>
    <definedName name="影響範囲" localSheetId="67">#REF!</definedName>
    <definedName name="影響範囲" localSheetId="61">#REF!</definedName>
    <definedName name="影響範囲" localSheetId="37">#REF!</definedName>
    <definedName name="影響範囲" localSheetId="30">#REF!</definedName>
    <definedName name="影響範囲" localSheetId="36">#REF!</definedName>
    <definedName name="影響範囲" localSheetId="38">#REF!</definedName>
    <definedName name="影響範囲" localSheetId="44">#REF!</definedName>
    <definedName name="影響範囲" localSheetId="52">#REF!</definedName>
    <definedName name="影響範囲" localSheetId="51">#REF!</definedName>
    <definedName name="影響範囲" localSheetId="45">#REF!</definedName>
    <definedName name="影響範囲">#REF!</definedName>
    <definedName name="画面ID" localSheetId="10">#REF!</definedName>
    <definedName name="画面ID" localSheetId="77">#REF!</definedName>
    <definedName name="画面ID" localSheetId="76">#REF!</definedName>
    <definedName name="画面ID" localSheetId="69">#REF!</definedName>
    <definedName name="画面ID" localSheetId="75">#REF!</definedName>
    <definedName name="画面ID" localSheetId="85">#REF!</definedName>
    <definedName name="画面ID" localSheetId="78">#REF!</definedName>
    <definedName name="画面ID" localSheetId="84">#REF!</definedName>
    <definedName name="画面ID" localSheetId="94">#REF!</definedName>
    <definedName name="画面ID" localSheetId="93">#REF!</definedName>
    <definedName name="画面ID" localSheetId="86">#REF!</definedName>
    <definedName name="画面ID" localSheetId="92">#REF!</definedName>
    <definedName name="画面ID" localSheetId="60">#REF!</definedName>
    <definedName name="画面ID" localSheetId="53">#REF!</definedName>
    <definedName name="画面ID" localSheetId="59">#REF!</definedName>
    <definedName name="画面ID" localSheetId="29">#REF!</definedName>
    <definedName name="画面ID" localSheetId="22">#REF!</definedName>
    <definedName name="画面ID" localSheetId="28">#REF!</definedName>
    <definedName name="画面ID" localSheetId="21">#REF!</definedName>
    <definedName name="画面ID" localSheetId="20">#REF!</definedName>
    <definedName name="画面ID" localSheetId="13">#REF!</definedName>
    <definedName name="画面ID" localSheetId="19">#REF!</definedName>
    <definedName name="画面ID" localSheetId="68">#REF!</definedName>
    <definedName name="画面ID" localSheetId="67">#REF!</definedName>
    <definedName name="画面ID" localSheetId="61">#REF!</definedName>
    <definedName name="画面ID" localSheetId="37">#REF!</definedName>
    <definedName name="画面ID" localSheetId="30">#REF!</definedName>
    <definedName name="画面ID" localSheetId="36">#REF!</definedName>
    <definedName name="画面ID" localSheetId="38">#REF!</definedName>
    <definedName name="画面ID" localSheetId="44">#REF!</definedName>
    <definedName name="画面ID" localSheetId="52">#REF!</definedName>
    <definedName name="画面ID" localSheetId="51">#REF!</definedName>
    <definedName name="画面ID" localSheetId="45">#REF!</definedName>
    <definedName name="画面ID">#REF!</definedName>
    <definedName name="画面名" localSheetId="10">#REF!</definedName>
    <definedName name="画面名" localSheetId="77">#REF!</definedName>
    <definedName name="画面名" localSheetId="76">#REF!</definedName>
    <definedName name="画面名" localSheetId="69">#REF!</definedName>
    <definedName name="画面名" localSheetId="75">#REF!</definedName>
    <definedName name="画面名" localSheetId="85">#REF!</definedName>
    <definedName name="画面名" localSheetId="78">#REF!</definedName>
    <definedName name="画面名" localSheetId="84">#REF!</definedName>
    <definedName name="画面名" localSheetId="94">#REF!</definedName>
    <definedName name="画面名" localSheetId="93">#REF!</definedName>
    <definedName name="画面名" localSheetId="86">#REF!</definedName>
    <definedName name="画面名" localSheetId="92">#REF!</definedName>
    <definedName name="画面名" localSheetId="60">#REF!</definedName>
    <definedName name="画面名" localSheetId="53">#REF!</definedName>
    <definedName name="画面名" localSheetId="59">#REF!</definedName>
    <definedName name="画面名" localSheetId="29">#REF!</definedName>
    <definedName name="画面名" localSheetId="22">#REF!</definedName>
    <definedName name="画面名" localSheetId="28">#REF!</definedName>
    <definedName name="画面名" localSheetId="21">#REF!</definedName>
    <definedName name="画面名" localSheetId="20">#REF!</definedName>
    <definedName name="画面名" localSheetId="13">#REF!</definedName>
    <definedName name="画面名" localSheetId="19">#REF!</definedName>
    <definedName name="画面名" localSheetId="68">#REF!</definedName>
    <definedName name="画面名" localSheetId="67">#REF!</definedName>
    <definedName name="画面名" localSheetId="61">#REF!</definedName>
    <definedName name="画面名" localSheetId="37">#REF!</definedName>
    <definedName name="画面名" localSheetId="30">#REF!</definedName>
    <definedName name="画面名" localSheetId="36">#REF!</definedName>
    <definedName name="画面名" localSheetId="38">#REF!</definedName>
    <definedName name="画面名" localSheetId="44">#REF!</definedName>
    <definedName name="画面名" localSheetId="52">#REF!</definedName>
    <definedName name="画面名" localSheetId="51">#REF!</definedName>
    <definedName name="画面名" localSheetId="45">#REF!</definedName>
    <definedName name="画面名">#REF!</definedName>
    <definedName name="回復確認日時" localSheetId="10">#REF!</definedName>
    <definedName name="回復確認日時" localSheetId="77">#REF!</definedName>
    <definedName name="回復確認日時" localSheetId="76">#REF!</definedName>
    <definedName name="回復確認日時" localSheetId="69">#REF!</definedName>
    <definedName name="回復確認日時" localSheetId="75">#REF!</definedName>
    <definedName name="回復確認日時" localSheetId="85">#REF!</definedName>
    <definedName name="回復確認日時" localSheetId="78">#REF!</definedName>
    <definedName name="回復確認日時" localSheetId="84">#REF!</definedName>
    <definedName name="回復確認日時" localSheetId="94">#REF!</definedName>
    <definedName name="回復確認日時" localSheetId="93">#REF!</definedName>
    <definedName name="回復確認日時" localSheetId="86">#REF!</definedName>
    <definedName name="回復確認日時" localSheetId="92">#REF!</definedName>
    <definedName name="回復確認日時" localSheetId="60">#REF!</definedName>
    <definedName name="回復確認日時" localSheetId="53">#REF!</definedName>
    <definedName name="回復確認日時" localSheetId="59">#REF!</definedName>
    <definedName name="回復確認日時" localSheetId="29">#REF!</definedName>
    <definedName name="回復確認日時" localSheetId="22">#REF!</definedName>
    <definedName name="回復確認日時" localSheetId="28">#REF!</definedName>
    <definedName name="回復確認日時" localSheetId="21">#REF!</definedName>
    <definedName name="回復確認日時" localSheetId="20">#REF!</definedName>
    <definedName name="回復確認日時" localSheetId="13">#REF!</definedName>
    <definedName name="回復確認日時" localSheetId="19">#REF!</definedName>
    <definedName name="回復確認日時" localSheetId="68">#REF!</definedName>
    <definedName name="回復確認日時" localSheetId="67">#REF!</definedName>
    <definedName name="回復確認日時" localSheetId="61">#REF!</definedName>
    <definedName name="回復確認日時" localSheetId="37">#REF!</definedName>
    <definedName name="回復確認日時" localSheetId="30">#REF!</definedName>
    <definedName name="回復確認日時" localSheetId="36">#REF!</definedName>
    <definedName name="回復確認日時" localSheetId="38">#REF!</definedName>
    <definedName name="回復確認日時" localSheetId="44">#REF!</definedName>
    <definedName name="回復確認日時" localSheetId="52">#REF!</definedName>
    <definedName name="回復確認日時" localSheetId="51">#REF!</definedName>
    <definedName name="回復確認日時" localSheetId="45">#REF!</definedName>
    <definedName name="回復確認日時">#REF!</definedName>
    <definedName name="確認担当者" localSheetId="10">#REF!</definedName>
    <definedName name="確認担当者" localSheetId="77">#REF!</definedName>
    <definedName name="確認担当者" localSheetId="76">#REF!</definedName>
    <definedName name="確認担当者" localSheetId="69">#REF!</definedName>
    <definedName name="確認担当者" localSheetId="75">#REF!</definedName>
    <definedName name="確認担当者" localSheetId="85">#REF!</definedName>
    <definedName name="確認担当者" localSheetId="78">#REF!</definedName>
    <definedName name="確認担当者" localSheetId="84">#REF!</definedName>
    <definedName name="確認担当者" localSheetId="94">#REF!</definedName>
    <definedName name="確認担当者" localSheetId="93">#REF!</definedName>
    <definedName name="確認担当者" localSheetId="86">#REF!</definedName>
    <definedName name="確認担当者" localSheetId="92">#REF!</definedName>
    <definedName name="確認担当者" localSheetId="60">#REF!</definedName>
    <definedName name="確認担当者" localSheetId="53">#REF!</definedName>
    <definedName name="確認担当者" localSheetId="59">#REF!</definedName>
    <definedName name="確認担当者" localSheetId="29">#REF!</definedName>
    <definedName name="確認担当者" localSheetId="22">#REF!</definedName>
    <definedName name="確認担当者" localSheetId="28">#REF!</definedName>
    <definedName name="確認担当者" localSheetId="21">#REF!</definedName>
    <definedName name="確認担当者" localSheetId="20">#REF!</definedName>
    <definedName name="確認担当者" localSheetId="13">#REF!</definedName>
    <definedName name="確認担当者" localSheetId="19">#REF!</definedName>
    <definedName name="確認担当者" localSheetId="68">#REF!</definedName>
    <definedName name="確認担当者" localSheetId="67">#REF!</definedName>
    <definedName name="確認担当者" localSheetId="61">#REF!</definedName>
    <definedName name="確認担当者" localSheetId="37">#REF!</definedName>
    <definedName name="確認担当者" localSheetId="30">#REF!</definedName>
    <definedName name="確認担当者" localSheetId="36">#REF!</definedName>
    <definedName name="確認担当者" localSheetId="38">#REF!</definedName>
    <definedName name="確認担当者" localSheetId="44">#REF!</definedName>
    <definedName name="確認担当者" localSheetId="52">#REF!</definedName>
    <definedName name="確認担当者" localSheetId="51">#REF!</definedName>
    <definedName name="確認担当者" localSheetId="45">#REF!</definedName>
    <definedName name="確認担当者">#REF!</definedName>
    <definedName name="勘定科目テーブル">[4]勘定科目!$A$7:$X$577</definedName>
    <definedName name="管理番号" localSheetId="10">#REF!</definedName>
    <definedName name="管理番号" localSheetId="77">#REF!</definedName>
    <definedName name="管理番号" localSheetId="76">#REF!</definedName>
    <definedName name="管理番号" localSheetId="69">#REF!</definedName>
    <definedName name="管理番号" localSheetId="75">#REF!</definedName>
    <definedName name="管理番号" localSheetId="85">#REF!</definedName>
    <definedName name="管理番号" localSheetId="78">#REF!</definedName>
    <definedName name="管理番号" localSheetId="84">#REF!</definedName>
    <definedName name="管理番号" localSheetId="94">#REF!</definedName>
    <definedName name="管理番号" localSheetId="93">#REF!</definedName>
    <definedName name="管理番号" localSheetId="86">#REF!</definedName>
    <definedName name="管理番号" localSheetId="92">#REF!</definedName>
    <definedName name="管理番号" localSheetId="60">#REF!</definedName>
    <definedName name="管理番号" localSheetId="53">#REF!</definedName>
    <definedName name="管理番号" localSheetId="59">#REF!</definedName>
    <definedName name="管理番号" localSheetId="29">#REF!</definedName>
    <definedName name="管理番号" localSheetId="22">#REF!</definedName>
    <definedName name="管理番号" localSheetId="28">#REF!</definedName>
    <definedName name="管理番号" localSheetId="21">#REF!</definedName>
    <definedName name="管理番号" localSheetId="20">#REF!</definedName>
    <definedName name="管理番号" localSheetId="13">#REF!</definedName>
    <definedName name="管理番号" localSheetId="19">#REF!</definedName>
    <definedName name="管理番号" localSheetId="68">#REF!</definedName>
    <definedName name="管理番号" localSheetId="67">#REF!</definedName>
    <definedName name="管理番号" localSheetId="61">#REF!</definedName>
    <definedName name="管理番号" localSheetId="37">#REF!</definedName>
    <definedName name="管理番号" localSheetId="30">#REF!</definedName>
    <definedName name="管理番号" localSheetId="36">#REF!</definedName>
    <definedName name="管理番号" localSheetId="38">#REF!</definedName>
    <definedName name="管理番号" localSheetId="44">#REF!</definedName>
    <definedName name="管理番号" localSheetId="52">#REF!</definedName>
    <definedName name="管理番号" localSheetId="51">#REF!</definedName>
    <definedName name="管理番号" localSheetId="45">#REF!</definedName>
    <definedName name="管理番号">#REF!</definedName>
    <definedName name="件名" localSheetId="10">#REF!</definedName>
    <definedName name="件名" localSheetId="77">#REF!</definedName>
    <definedName name="件名" localSheetId="76">#REF!</definedName>
    <definedName name="件名" localSheetId="69">#REF!</definedName>
    <definedName name="件名" localSheetId="75">#REF!</definedName>
    <definedName name="件名" localSheetId="85">#REF!</definedName>
    <definedName name="件名" localSheetId="78">#REF!</definedName>
    <definedName name="件名" localSheetId="84">#REF!</definedName>
    <definedName name="件名" localSheetId="94">#REF!</definedName>
    <definedName name="件名" localSheetId="93">#REF!</definedName>
    <definedName name="件名" localSheetId="86">#REF!</definedName>
    <definedName name="件名" localSheetId="92">#REF!</definedName>
    <definedName name="件名" localSheetId="60">#REF!</definedName>
    <definedName name="件名" localSheetId="53">#REF!</definedName>
    <definedName name="件名" localSheetId="59">#REF!</definedName>
    <definedName name="件名" localSheetId="29">#REF!</definedName>
    <definedName name="件名" localSheetId="22">#REF!</definedName>
    <definedName name="件名" localSheetId="28">#REF!</definedName>
    <definedName name="件名" localSheetId="21">#REF!</definedName>
    <definedName name="件名" localSheetId="20">#REF!</definedName>
    <definedName name="件名" localSheetId="13">#REF!</definedName>
    <definedName name="件名" localSheetId="19">#REF!</definedName>
    <definedName name="件名" localSheetId="68">#REF!</definedName>
    <definedName name="件名" localSheetId="67">#REF!</definedName>
    <definedName name="件名" localSheetId="61">#REF!</definedName>
    <definedName name="件名" localSheetId="37">#REF!</definedName>
    <definedName name="件名" localSheetId="30">#REF!</definedName>
    <definedName name="件名" localSheetId="36">#REF!</definedName>
    <definedName name="件名" localSheetId="38">#REF!</definedName>
    <definedName name="件名" localSheetId="44">#REF!</definedName>
    <definedName name="件名" localSheetId="52">#REF!</definedName>
    <definedName name="件名" localSheetId="51">#REF!</definedName>
    <definedName name="件名" localSheetId="45">#REF!</definedName>
    <definedName name="件名">#REF!</definedName>
    <definedName name="原因分類" localSheetId="10">#REF!</definedName>
    <definedName name="原因分類" localSheetId="77">#REF!</definedName>
    <definedName name="原因分類" localSheetId="76">#REF!</definedName>
    <definedName name="原因分類" localSheetId="69">#REF!</definedName>
    <definedName name="原因分類" localSheetId="75">#REF!</definedName>
    <definedName name="原因分類" localSheetId="85">#REF!</definedName>
    <definedName name="原因分類" localSheetId="78">#REF!</definedName>
    <definedName name="原因分類" localSheetId="84">#REF!</definedName>
    <definedName name="原因分類" localSheetId="94">#REF!</definedName>
    <definedName name="原因分類" localSheetId="93">#REF!</definedName>
    <definedName name="原因分類" localSheetId="86">#REF!</definedName>
    <definedName name="原因分類" localSheetId="92">#REF!</definedName>
    <definedName name="原因分類" localSheetId="60">#REF!</definedName>
    <definedName name="原因分類" localSheetId="53">#REF!</definedName>
    <definedName name="原因分類" localSheetId="59">#REF!</definedName>
    <definedName name="原因分類" localSheetId="29">#REF!</definedName>
    <definedName name="原因分類" localSheetId="22">#REF!</definedName>
    <definedName name="原因分類" localSheetId="28">#REF!</definedName>
    <definedName name="原因分類" localSheetId="21">#REF!</definedName>
    <definedName name="原因分類" localSheetId="20">#REF!</definedName>
    <definedName name="原因分類" localSheetId="13">#REF!</definedName>
    <definedName name="原因分類" localSheetId="19">#REF!</definedName>
    <definedName name="原因分類" localSheetId="68">#REF!</definedName>
    <definedName name="原因分類" localSheetId="67">#REF!</definedName>
    <definedName name="原因分類" localSheetId="61">#REF!</definedName>
    <definedName name="原因分類" localSheetId="37">#REF!</definedName>
    <definedName name="原因分類" localSheetId="30">#REF!</definedName>
    <definedName name="原因分類" localSheetId="36">#REF!</definedName>
    <definedName name="原因分類" localSheetId="38">#REF!</definedName>
    <definedName name="原因分類" localSheetId="44">#REF!</definedName>
    <definedName name="原因分類" localSheetId="52">#REF!</definedName>
    <definedName name="原因分類" localSheetId="51">#REF!</definedName>
    <definedName name="原因分類" localSheetId="45">#REF!</definedName>
    <definedName name="原因分類">#REF!</definedName>
    <definedName name="公開不可" localSheetId="10">#REF!</definedName>
    <definedName name="公開不可" localSheetId="77">#REF!</definedName>
    <definedName name="公開不可" localSheetId="76">#REF!</definedName>
    <definedName name="公開不可" localSheetId="69">#REF!</definedName>
    <definedName name="公開不可" localSheetId="75">#REF!</definedName>
    <definedName name="公開不可" localSheetId="85">#REF!</definedName>
    <definedName name="公開不可" localSheetId="78">#REF!</definedName>
    <definedName name="公開不可" localSheetId="84">#REF!</definedName>
    <definedName name="公開不可" localSheetId="94">#REF!</definedName>
    <definedName name="公開不可" localSheetId="93">#REF!</definedName>
    <definedName name="公開不可" localSheetId="86">#REF!</definedName>
    <definedName name="公開不可" localSheetId="92">#REF!</definedName>
    <definedName name="公開不可" localSheetId="60">#REF!</definedName>
    <definedName name="公開不可" localSheetId="53">#REF!</definedName>
    <definedName name="公開不可" localSheetId="59">#REF!</definedName>
    <definedName name="公開不可" localSheetId="29">#REF!</definedName>
    <definedName name="公開不可" localSheetId="22">#REF!</definedName>
    <definedName name="公開不可" localSheetId="28">#REF!</definedName>
    <definedName name="公開不可" localSheetId="21">#REF!</definedName>
    <definedName name="公開不可" localSheetId="20">#REF!</definedName>
    <definedName name="公開不可" localSheetId="13">#REF!</definedName>
    <definedName name="公開不可" localSheetId="19">#REF!</definedName>
    <definedName name="公開不可" localSheetId="68">#REF!</definedName>
    <definedName name="公開不可" localSheetId="67">#REF!</definedName>
    <definedName name="公開不可" localSheetId="61">#REF!</definedName>
    <definedName name="公開不可" localSheetId="37">#REF!</definedName>
    <definedName name="公開不可" localSheetId="30">#REF!</definedName>
    <definedName name="公開不可" localSheetId="36">#REF!</definedName>
    <definedName name="公開不可" localSheetId="38">#REF!</definedName>
    <definedName name="公開不可" localSheetId="44">#REF!</definedName>
    <definedName name="公開不可" localSheetId="52">#REF!</definedName>
    <definedName name="公開不可" localSheetId="51">#REF!</definedName>
    <definedName name="公開不可" localSheetId="45">#REF!</definedName>
    <definedName name="公開不可">#REF!</definedName>
    <definedName name="作業日時開始" localSheetId="10">#REF!</definedName>
    <definedName name="作業日時開始" localSheetId="77">#REF!</definedName>
    <definedName name="作業日時開始" localSheetId="76">#REF!</definedName>
    <definedName name="作業日時開始" localSheetId="69">#REF!</definedName>
    <definedName name="作業日時開始" localSheetId="75">#REF!</definedName>
    <definedName name="作業日時開始" localSheetId="85">#REF!</definedName>
    <definedName name="作業日時開始" localSheetId="78">#REF!</definedName>
    <definedName name="作業日時開始" localSheetId="84">#REF!</definedName>
    <definedName name="作業日時開始" localSheetId="94">#REF!</definedName>
    <definedName name="作業日時開始" localSheetId="93">#REF!</definedName>
    <definedName name="作業日時開始" localSheetId="86">#REF!</definedName>
    <definedName name="作業日時開始" localSheetId="92">#REF!</definedName>
    <definedName name="作業日時開始" localSheetId="60">#REF!</definedName>
    <definedName name="作業日時開始" localSheetId="53">#REF!</definedName>
    <definedName name="作業日時開始" localSheetId="59">#REF!</definedName>
    <definedName name="作業日時開始" localSheetId="29">#REF!</definedName>
    <definedName name="作業日時開始" localSheetId="22">#REF!</definedName>
    <definedName name="作業日時開始" localSheetId="28">#REF!</definedName>
    <definedName name="作業日時開始" localSheetId="21">#REF!</definedName>
    <definedName name="作業日時開始" localSheetId="20">#REF!</definedName>
    <definedName name="作業日時開始" localSheetId="13">#REF!</definedName>
    <definedName name="作業日時開始" localSheetId="19">#REF!</definedName>
    <definedName name="作業日時開始" localSheetId="68">#REF!</definedName>
    <definedName name="作業日時開始" localSheetId="67">#REF!</definedName>
    <definedName name="作業日時開始" localSheetId="61">#REF!</definedName>
    <definedName name="作業日時開始" localSheetId="37">#REF!</definedName>
    <definedName name="作業日時開始" localSheetId="30">#REF!</definedName>
    <definedName name="作業日時開始" localSheetId="36">#REF!</definedName>
    <definedName name="作業日時開始" localSheetId="38">#REF!</definedName>
    <definedName name="作業日時開始" localSheetId="44">#REF!</definedName>
    <definedName name="作業日時開始" localSheetId="52">#REF!</definedName>
    <definedName name="作業日時開始" localSheetId="51">#REF!</definedName>
    <definedName name="作業日時開始" localSheetId="45">#REF!</definedName>
    <definedName name="作業日時開始">#REF!</definedName>
    <definedName name="作業日時終了" localSheetId="10">#REF!</definedName>
    <definedName name="作業日時終了" localSheetId="77">#REF!</definedName>
    <definedName name="作業日時終了" localSheetId="76">#REF!</definedName>
    <definedName name="作業日時終了" localSheetId="69">#REF!</definedName>
    <definedName name="作業日時終了" localSheetId="75">#REF!</definedName>
    <definedName name="作業日時終了" localSheetId="85">#REF!</definedName>
    <definedName name="作業日時終了" localSheetId="78">#REF!</definedName>
    <definedName name="作業日時終了" localSheetId="84">#REF!</definedName>
    <definedName name="作業日時終了" localSheetId="94">#REF!</definedName>
    <definedName name="作業日時終了" localSheetId="93">#REF!</definedName>
    <definedName name="作業日時終了" localSheetId="86">#REF!</definedName>
    <definedName name="作業日時終了" localSheetId="92">#REF!</definedName>
    <definedName name="作業日時終了" localSheetId="60">#REF!</definedName>
    <definedName name="作業日時終了" localSheetId="53">#REF!</definedName>
    <definedName name="作業日時終了" localSheetId="59">#REF!</definedName>
    <definedName name="作業日時終了" localSheetId="29">#REF!</definedName>
    <definedName name="作業日時終了" localSheetId="22">#REF!</definedName>
    <definedName name="作業日時終了" localSheetId="28">#REF!</definedName>
    <definedName name="作業日時終了" localSheetId="21">#REF!</definedName>
    <definedName name="作業日時終了" localSheetId="20">#REF!</definedName>
    <definedName name="作業日時終了" localSheetId="13">#REF!</definedName>
    <definedName name="作業日時終了" localSheetId="19">#REF!</definedName>
    <definedName name="作業日時終了" localSheetId="68">#REF!</definedName>
    <definedName name="作業日時終了" localSheetId="67">#REF!</definedName>
    <definedName name="作業日時終了" localSheetId="61">#REF!</definedName>
    <definedName name="作業日時終了" localSheetId="37">#REF!</definedName>
    <definedName name="作業日時終了" localSheetId="30">#REF!</definedName>
    <definedName name="作業日時終了" localSheetId="36">#REF!</definedName>
    <definedName name="作業日時終了" localSheetId="38">#REF!</definedName>
    <definedName name="作業日時終了" localSheetId="44">#REF!</definedName>
    <definedName name="作業日時終了" localSheetId="52">#REF!</definedName>
    <definedName name="作業日時終了" localSheetId="51">#REF!</definedName>
    <definedName name="作業日時終了" localSheetId="45">#REF!</definedName>
    <definedName name="作業日時終了">#REF!</definedName>
    <definedName name="受付区分" localSheetId="10">#REF!</definedName>
    <definedName name="受付区分" localSheetId="77">#REF!</definedName>
    <definedName name="受付区分" localSheetId="76">#REF!</definedName>
    <definedName name="受付区分" localSheetId="69">#REF!</definedName>
    <definedName name="受付区分" localSheetId="75">#REF!</definedName>
    <definedName name="受付区分" localSheetId="85">#REF!</definedName>
    <definedName name="受付区分" localSheetId="78">#REF!</definedName>
    <definedName name="受付区分" localSheetId="84">#REF!</definedName>
    <definedName name="受付区分" localSheetId="94">#REF!</definedName>
    <definedName name="受付区分" localSheetId="93">#REF!</definedName>
    <definedName name="受付区分" localSheetId="86">#REF!</definedName>
    <definedName name="受付区分" localSheetId="92">#REF!</definedName>
    <definedName name="受付区分" localSheetId="60">#REF!</definedName>
    <definedName name="受付区分" localSheetId="53">#REF!</definedName>
    <definedName name="受付区分" localSheetId="59">#REF!</definedName>
    <definedName name="受付区分" localSheetId="29">#REF!</definedName>
    <definedName name="受付区分" localSheetId="22">#REF!</definedName>
    <definedName name="受付区分" localSheetId="28">#REF!</definedName>
    <definedName name="受付区分" localSheetId="21">#REF!</definedName>
    <definedName name="受付区分" localSheetId="20">#REF!</definedName>
    <definedName name="受付区分" localSheetId="13">#REF!</definedName>
    <definedName name="受付区分" localSheetId="19">#REF!</definedName>
    <definedName name="受付区分" localSheetId="68">#REF!</definedName>
    <definedName name="受付区分" localSheetId="67">#REF!</definedName>
    <definedName name="受付区分" localSheetId="61">#REF!</definedName>
    <definedName name="受付区分" localSheetId="37">#REF!</definedName>
    <definedName name="受付区分" localSheetId="30">#REF!</definedName>
    <definedName name="受付区分" localSheetId="36">#REF!</definedName>
    <definedName name="受付区分" localSheetId="38">#REF!</definedName>
    <definedName name="受付区分" localSheetId="44">#REF!</definedName>
    <definedName name="受付区分" localSheetId="52">#REF!</definedName>
    <definedName name="受付区分" localSheetId="51">#REF!</definedName>
    <definedName name="受付区分" localSheetId="45">#REF!</definedName>
    <definedName name="受付区分">#REF!</definedName>
    <definedName name="受付時間" localSheetId="10">#REF!</definedName>
    <definedName name="受付時間" localSheetId="77">#REF!</definedName>
    <definedName name="受付時間" localSheetId="76">#REF!</definedName>
    <definedName name="受付時間" localSheetId="69">#REF!</definedName>
    <definedName name="受付時間" localSheetId="75">#REF!</definedName>
    <definedName name="受付時間" localSheetId="85">#REF!</definedName>
    <definedName name="受付時間" localSheetId="78">#REF!</definedName>
    <definedName name="受付時間" localSheetId="84">#REF!</definedName>
    <definedName name="受付時間" localSheetId="94">#REF!</definedName>
    <definedName name="受付時間" localSheetId="93">#REF!</definedName>
    <definedName name="受付時間" localSheetId="86">#REF!</definedName>
    <definedName name="受付時間" localSheetId="92">#REF!</definedName>
    <definedName name="受付時間" localSheetId="60">#REF!</definedName>
    <definedName name="受付時間" localSheetId="53">#REF!</definedName>
    <definedName name="受付時間" localSheetId="59">#REF!</definedName>
    <definedName name="受付時間" localSheetId="29">#REF!</definedName>
    <definedName name="受付時間" localSheetId="22">#REF!</definedName>
    <definedName name="受付時間" localSheetId="28">#REF!</definedName>
    <definedName name="受付時間" localSheetId="21">#REF!</definedName>
    <definedName name="受付時間" localSheetId="20">#REF!</definedName>
    <definedName name="受付時間" localSheetId="13">#REF!</definedName>
    <definedName name="受付時間" localSheetId="19">#REF!</definedName>
    <definedName name="受付時間" localSheetId="68">#REF!</definedName>
    <definedName name="受付時間" localSheetId="67">#REF!</definedName>
    <definedName name="受付時間" localSheetId="61">#REF!</definedName>
    <definedName name="受付時間" localSheetId="37">#REF!</definedName>
    <definedName name="受付時間" localSheetId="30">#REF!</definedName>
    <definedName name="受付時間" localSheetId="36">#REF!</definedName>
    <definedName name="受付時間" localSheetId="38">#REF!</definedName>
    <definedName name="受付時間" localSheetId="44">#REF!</definedName>
    <definedName name="受付時間" localSheetId="52">#REF!</definedName>
    <definedName name="受付時間" localSheetId="51">#REF!</definedName>
    <definedName name="受付時間" localSheetId="45">#REF!</definedName>
    <definedName name="受付時間">#REF!</definedName>
    <definedName name="受付日" localSheetId="10">#REF!</definedName>
    <definedName name="受付日" localSheetId="77">#REF!</definedName>
    <definedName name="受付日" localSheetId="76">#REF!</definedName>
    <definedName name="受付日" localSheetId="69">#REF!</definedName>
    <definedName name="受付日" localSheetId="75">#REF!</definedName>
    <definedName name="受付日" localSheetId="85">#REF!</definedName>
    <definedName name="受付日" localSheetId="78">#REF!</definedName>
    <definedName name="受付日" localSheetId="84">#REF!</definedName>
    <definedName name="受付日" localSheetId="94">#REF!</definedName>
    <definedName name="受付日" localSheetId="93">#REF!</definedName>
    <definedName name="受付日" localSheetId="86">#REF!</definedName>
    <definedName name="受付日" localSheetId="92">#REF!</definedName>
    <definedName name="受付日" localSheetId="60">#REF!</definedName>
    <definedName name="受付日" localSheetId="53">#REF!</definedName>
    <definedName name="受付日" localSheetId="59">#REF!</definedName>
    <definedName name="受付日" localSheetId="29">#REF!</definedName>
    <definedName name="受付日" localSheetId="22">#REF!</definedName>
    <definedName name="受付日" localSheetId="28">#REF!</definedName>
    <definedName name="受付日" localSheetId="21">#REF!</definedName>
    <definedName name="受付日" localSheetId="20">#REF!</definedName>
    <definedName name="受付日" localSheetId="13">#REF!</definedName>
    <definedName name="受付日" localSheetId="19">#REF!</definedName>
    <definedName name="受付日" localSheetId="68">#REF!</definedName>
    <definedName name="受付日" localSheetId="67">#REF!</definedName>
    <definedName name="受付日" localSheetId="61">#REF!</definedName>
    <definedName name="受付日" localSheetId="37">#REF!</definedName>
    <definedName name="受付日" localSheetId="30">#REF!</definedName>
    <definedName name="受付日" localSheetId="36">#REF!</definedName>
    <definedName name="受付日" localSheetId="38">#REF!</definedName>
    <definedName name="受付日" localSheetId="44">#REF!</definedName>
    <definedName name="受付日" localSheetId="52">#REF!</definedName>
    <definedName name="受付日" localSheetId="51">#REF!</definedName>
    <definedName name="受付日" localSheetId="45">#REF!</definedName>
    <definedName name="受付日">#REF!</definedName>
    <definedName name="受付日時" localSheetId="10">#REF!</definedName>
    <definedName name="受付日時" localSheetId="77">#REF!</definedName>
    <definedName name="受付日時" localSheetId="76">#REF!</definedName>
    <definedName name="受付日時" localSheetId="69">#REF!</definedName>
    <definedName name="受付日時" localSheetId="75">#REF!</definedName>
    <definedName name="受付日時" localSheetId="85">#REF!</definedName>
    <definedName name="受付日時" localSheetId="78">#REF!</definedName>
    <definedName name="受付日時" localSheetId="84">#REF!</definedName>
    <definedName name="受付日時" localSheetId="94">#REF!</definedName>
    <definedName name="受付日時" localSheetId="93">#REF!</definedName>
    <definedName name="受付日時" localSheetId="86">#REF!</definedName>
    <definedName name="受付日時" localSheetId="92">#REF!</definedName>
    <definedName name="受付日時" localSheetId="60">#REF!</definedName>
    <definedName name="受付日時" localSheetId="53">#REF!</definedName>
    <definedName name="受付日時" localSheetId="59">#REF!</definedName>
    <definedName name="受付日時" localSheetId="29">#REF!</definedName>
    <definedName name="受付日時" localSheetId="22">#REF!</definedName>
    <definedName name="受付日時" localSheetId="28">#REF!</definedName>
    <definedName name="受付日時" localSheetId="21">#REF!</definedName>
    <definedName name="受付日時" localSheetId="20">#REF!</definedName>
    <definedName name="受付日時" localSheetId="13">#REF!</definedName>
    <definedName name="受付日時" localSheetId="19">#REF!</definedName>
    <definedName name="受付日時" localSheetId="68">#REF!</definedName>
    <definedName name="受付日時" localSheetId="67">#REF!</definedName>
    <definedName name="受付日時" localSheetId="61">#REF!</definedName>
    <definedName name="受付日時" localSheetId="37">#REF!</definedName>
    <definedName name="受付日時" localSheetId="30">#REF!</definedName>
    <definedName name="受付日時" localSheetId="36">#REF!</definedName>
    <definedName name="受付日時" localSheetId="38">#REF!</definedName>
    <definedName name="受付日時" localSheetId="44">#REF!</definedName>
    <definedName name="受付日時" localSheetId="52">#REF!</definedName>
    <definedName name="受付日時" localSheetId="51">#REF!</definedName>
    <definedName name="受付日時" localSheetId="45">#REF!</definedName>
    <definedName name="受付日時">#REF!</definedName>
    <definedName name="収入未済" localSheetId="9">#REF!</definedName>
    <definedName name="収入未済" localSheetId="10">#REF!</definedName>
    <definedName name="収入未済" localSheetId="11">#REF!</definedName>
    <definedName name="収入未済" localSheetId="77">#REF!</definedName>
    <definedName name="収入未済" localSheetId="76">#REF!</definedName>
    <definedName name="収入未済" localSheetId="69">#REF!</definedName>
    <definedName name="収入未済" localSheetId="75">#REF!</definedName>
    <definedName name="収入未済" localSheetId="85">#REF!</definedName>
    <definedName name="収入未済" localSheetId="78">#REF!</definedName>
    <definedName name="収入未済" localSheetId="84">#REF!</definedName>
    <definedName name="収入未済" localSheetId="94">#REF!</definedName>
    <definedName name="収入未済" localSheetId="93">#REF!</definedName>
    <definedName name="収入未済" localSheetId="86">#REF!</definedName>
    <definedName name="収入未済" localSheetId="92">#REF!</definedName>
    <definedName name="収入未済" localSheetId="60">#REF!</definedName>
    <definedName name="収入未済" localSheetId="53">#REF!</definedName>
    <definedName name="収入未済" localSheetId="59">#REF!</definedName>
    <definedName name="収入未済" localSheetId="29">#REF!</definedName>
    <definedName name="収入未済" localSheetId="22">#REF!</definedName>
    <definedName name="収入未済" localSheetId="28">#REF!</definedName>
    <definedName name="収入未済" localSheetId="21">#REF!</definedName>
    <definedName name="収入未済" localSheetId="20">#REF!</definedName>
    <definedName name="収入未済" localSheetId="13">#REF!</definedName>
    <definedName name="収入未済" localSheetId="19">#REF!</definedName>
    <definedName name="収入未済" localSheetId="68">#REF!</definedName>
    <definedName name="収入未済" localSheetId="67">#REF!</definedName>
    <definedName name="収入未済" localSheetId="61">#REF!</definedName>
    <definedName name="収入未済" localSheetId="37">#REF!</definedName>
    <definedName name="収入未済" localSheetId="30">#REF!</definedName>
    <definedName name="収入未済" localSheetId="36">#REF!</definedName>
    <definedName name="収入未済" localSheetId="38">#REF!</definedName>
    <definedName name="収入未済" localSheetId="44">#REF!</definedName>
    <definedName name="収入未済" localSheetId="52">#REF!</definedName>
    <definedName name="収入未済" localSheetId="51">#REF!</definedName>
    <definedName name="収入未済" localSheetId="45">#REF!</definedName>
    <definedName name="収入未済">#REF!</definedName>
    <definedName name="所属" localSheetId="10">#REF!</definedName>
    <definedName name="所属" localSheetId="77">#REF!</definedName>
    <definedName name="所属" localSheetId="76">#REF!</definedName>
    <definedName name="所属" localSheetId="69">#REF!</definedName>
    <definedName name="所属" localSheetId="75">#REF!</definedName>
    <definedName name="所属" localSheetId="85">#REF!</definedName>
    <definedName name="所属" localSheetId="78">#REF!</definedName>
    <definedName name="所属" localSheetId="84">#REF!</definedName>
    <definedName name="所属" localSheetId="94">#REF!</definedName>
    <definedName name="所属" localSheetId="93">#REF!</definedName>
    <definedName name="所属" localSheetId="86">#REF!</definedName>
    <definedName name="所属" localSheetId="92">#REF!</definedName>
    <definedName name="所属" localSheetId="60">#REF!</definedName>
    <definedName name="所属" localSheetId="53">#REF!</definedName>
    <definedName name="所属" localSheetId="59">#REF!</definedName>
    <definedName name="所属" localSheetId="29">#REF!</definedName>
    <definedName name="所属" localSheetId="22">#REF!</definedName>
    <definedName name="所属" localSheetId="28">#REF!</definedName>
    <definedName name="所属" localSheetId="21">#REF!</definedName>
    <definedName name="所属" localSheetId="20">#REF!</definedName>
    <definedName name="所属" localSheetId="13">#REF!</definedName>
    <definedName name="所属" localSheetId="19">#REF!</definedName>
    <definedName name="所属" localSheetId="68">#REF!</definedName>
    <definedName name="所属" localSheetId="67">#REF!</definedName>
    <definedName name="所属" localSheetId="61">#REF!</definedName>
    <definedName name="所属" localSheetId="37">#REF!</definedName>
    <definedName name="所属" localSheetId="30">#REF!</definedName>
    <definedName name="所属" localSheetId="36">#REF!</definedName>
    <definedName name="所属" localSheetId="38">#REF!</definedName>
    <definedName name="所属" localSheetId="44">#REF!</definedName>
    <definedName name="所属" localSheetId="52">#REF!</definedName>
    <definedName name="所属" localSheetId="51">#REF!</definedName>
    <definedName name="所属" localSheetId="45">#REF!</definedName>
    <definedName name="所属">#REF!</definedName>
    <definedName name="詳細コード" localSheetId="10">#REF!</definedName>
    <definedName name="詳細コード" localSheetId="77">#REF!</definedName>
    <definedName name="詳細コード" localSheetId="76">#REF!</definedName>
    <definedName name="詳細コード" localSheetId="69">#REF!</definedName>
    <definedName name="詳細コード" localSheetId="75">#REF!</definedName>
    <definedName name="詳細コード" localSheetId="85">#REF!</definedName>
    <definedName name="詳細コード" localSheetId="78">#REF!</definedName>
    <definedName name="詳細コード" localSheetId="84">#REF!</definedName>
    <definedName name="詳細コード" localSheetId="94">#REF!</definedName>
    <definedName name="詳細コード" localSheetId="93">#REF!</definedName>
    <definedName name="詳細コード" localSheetId="86">#REF!</definedName>
    <definedName name="詳細コード" localSheetId="92">#REF!</definedName>
    <definedName name="詳細コード" localSheetId="60">#REF!</definedName>
    <definedName name="詳細コード" localSheetId="53">#REF!</definedName>
    <definedName name="詳細コード" localSheetId="59">#REF!</definedName>
    <definedName name="詳細コード" localSheetId="29">#REF!</definedName>
    <definedName name="詳細コード" localSheetId="22">#REF!</definedName>
    <definedName name="詳細コード" localSheetId="28">#REF!</definedName>
    <definedName name="詳細コード" localSheetId="21">#REF!</definedName>
    <definedName name="詳細コード" localSheetId="20">#REF!</definedName>
    <definedName name="詳細コード" localSheetId="13">#REF!</definedName>
    <definedName name="詳細コード" localSheetId="19">#REF!</definedName>
    <definedName name="詳細コード" localSheetId="68">#REF!</definedName>
    <definedName name="詳細コード" localSheetId="67">#REF!</definedName>
    <definedName name="詳細コード" localSheetId="61">#REF!</definedName>
    <definedName name="詳細コード" localSheetId="37">#REF!</definedName>
    <definedName name="詳細コード" localSheetId="30">#REF!</definedName>
    <definedName name="詳細コード" localSheetId="36">#REF!</definedName>
    <definedName name="詳細コード" localSheetId="38">#REF!</definedName>
    <definedName name="詳細コード" localSheetId="44">#REF!</definedName>
    <definedName name="詳細コード" localSheetId="52">#REF!</definedName>
    <definedName name="詳細コード" localSheetId="51">#REF!</definedName>
    <definedName name="詳細コード" localSheetId="45">#REF!</definedName>
    <definedName name="詳細コード">#REF!</definedName>
    <definedName name="障害発生日時" localSheetId="10">#REF!</definedName>
    <definedName name="障害発生日時" localSheetId="77">#REF!</definedName>
    <definedName name="障害発生日時" localSheetId="76">#REF!</definedName>
    <definedName name="障害発生日時" localSheetId="69">#REF!</definedName>
    <definedName name="障害発生日時" localSheetId="75">#REF!</definedName>
    <definedName name="障害発生日時" localSheetId="85">#REF!</definedName>
    <definedName name="障害発生日時" localSheetId="78">#REF!</definedName>
    <definedName name="障害発生日時" localSheetId="84">#REF!</definedName>
    <definedName name="障害発生日時" localSheetId="94">#REF!</definedName>
    <definedName name="障害発生日時" localSheetId="93">#REF!</definedName>
    <definedName name="障害発生日時" localSheetId="86">#REF!</definedName>
    <definedName name="障害発生日時" localSheetId="92">#REF!</definedName>
    <definedName name="障害発生日時" localSheetId="60">#REF!</definedName>
    <definedName name="障害発生日時" localSheetId="53">#REF!</definedName>
    <definedName name="障害発生日時" localSheetId="59">#REF!</definedName>
    <definedName name="障害発生日時" localSheetId="29">#REF!</definedName>
    <definedName name="障害発生日時" localSheetId="22">#REF!</definedName>
    <definedName name="障害発生日時" localSheetId="28">#REF!</definedName>
    <definedName name="障害発生日時" localSheetId="21">#REF!</definedName>
    <definedName name="障害発生日時" localSheetId="20">#REF!</definedName>
    <definedName name="障害発生日時" localSheetId="13">#REF!</definedName>
    <definedName name="障害発生日時" localSheetId="19">#REF!</definedName>
    <definedName name="障害発生日時" localSheetId="68">#REF!</definedName>
    <definedName name="障害発生日時" localSheetId="67">#REF!</definedName>
    <definedName name="障害発生日時" localSheetId="61">#REF!</definedName>
    <definedName name="障害発生日時" localSheetId="37">#REF!</definedName>
    <definedName name="障害発生日時" localSheetId="30">#REF!</definedName>
    <definedName name="障害発生日時" localSheetId="36">#REF!</definedName>
    <definedName name="障害発生日時" localSheetId="38">#REF!</definedName>
    <definedName name="障害発生日時" localSheetId="44">#REF!</definedName>
    <definedName name="障害発生日時" localSheetId="52">#REF!</definedName>
    <definedName name="障害発生日時" localSheetId="51">#REF!</definedName>
    <definedName name="障害発生日時" localSheetId="45">#REF!</definedName>
    <definedName name="障害発生日時">#REF!</definedName>
    <definedName name="状態" localSheetId="10">#REF!</definedName>
    <definedName name="状態" localSheetId="77">#REF!</definedName>
    <definedName name="状態" localSheetId="76">#REF!</definedName>
    <definedName name="状態" localSheetId="69">#REF!</definedName>
    <definedName name="状態" localSheetId="75">#REF!</definedName>
    <definedName name="状態" localSheetId="85">#REF!</definedName>
    <definedName name="状態" localSheetId="78">#REF!</definedName>
    <definedName name="状態" localSheetId="84">#REF!</definedName>
    <definedName name="状態" localSheetId="94">#REF!</definedName>
    <definedName name="状態" localSheetId="93">#REF!</definedName>
    <definedName name="状態" localSheetId="86">#REF!</definedName>
    <definedName name="状態" localSheetId="92">#REF!</definedName>
    <definedName name="状態" localSheetId="60">#REF!</definedName>
    <definedName name="状態" localSheetId="53">#REF!</definedName>
    <definedName name="状態" localSheetId="59">#REF!</definedName>
    <definedName name="状態" localSheetId="29">#REF!</definedName>
    <definedName name="状態" localSheetId="22">#REF!</definedName>
    <definedName name="状態" localSheetId="28">#REF!</definedName>
    <definedName name="状態" localSheetId="21">#REF!</definedName>
    <definedName name="状態" localSheetId="20">#REF!</definedName>
    <definedName name="状態" localSheetId="13">#REF!</definedName>
    <definedName name="状態" localSheetId="19">#REF!</definedName>
    <definedName name="状態" localSheetId="68">#REF!</definedName>
    <definedName name="状態" localSheetId="67">#REF!</definedName>
    <definedName name="状態" localSheetId="61">#REF!</definedName>
    <definedName name="状態" localSheetId="37">#REF!</definedName>
    <definedName name="状態" localSheetId="30">#REF!</definedName>
    <definedName name="状態" localSheetId="36">#REF!</definedName>
    <definedName name="状態" localSheetId="38">#REF!</definedName>
    <definedName name="状態" localSheetId="44">#REF!</definedName>
    <definedName name="状態" localSheetId="52">#REF!</definedName>
    <definedName name="状態" localSheetId="51">#REF!</definedName>
    <definedName name="状態" localSheetId="45">#REF!</definedName>
    <definedName name="状態">#REF!</definedName>
    <definedName name="職員番号" localSheetId="10">#REF!</definedName>
    <definedName name="職員番号" localSheetId="77">#REF!</definedName>
    <definedName name="職員番号" localSheetId="76">#REF!</definedName>
    <definedName name="職員番号" localSheetId="69">#REF!</definedName>
    <definedName name="職員番号" localSheetId="75">#REF!</definedName>
    <definedName name="職員番号" localSheetId="85">#REF!</definedName>
    <definedName name="職員番号" localSheetId="78">#REF!</definedName>
    <definedName name="職員番号" localSheetId="84">#REF!</definedName>
    <definedName name="職員番号" localSheetId="94">#REF!</definedName>
    <definedName name="職員番号" localSheetId="93">#REF!</definedName>
    <definedName name="職員番号" localSheetId="86">#REF!</definedName>
    <definedName name="職員番号" localSheetId="92">#REF!</definedName>
    <definedName name="職員番号" localSheetId="60">#REF!</definedName>
    <definedName name="職員番号" localSheetId="53">#REF!</definedName>
    <definedName name="職員番号" localSheetId="59">#REF!</definedName>
    <definedName name="職員番号" localSheetId="29">#REF!</definedName>
    <definedName name="職員番号" localSheetId="22">#REF!</definedName>
    <definedName name="職員番号" localSheetId="28">#REF!</definedName>
    <definedName name="職員番号" localSheetId="21">#REF!</definedName>
    <definedName name="職員番号" localSheetId="20">#REF!</definedName>
    <definedName name="職員番号" localSheetId="13">#REF!</definedName>
    <definedName name="職員番号" localSheetId="19">#REF!</definedName>
    <definedName name="職員番号" localSheetId="68">#REF!</definedName>
    <definedName name="職員番号" localSheetId="67">#REF!</definedName>
    <definedName name="職員番号" localSheetId="61">#REF!</definedName>
    <definedName name="職員番号" localSheetId="37">#REF!</definedName>
    <definedName name="職員番号" localSheetId="30">#REF!</definedName>
    <definedName name="職員番号" localSheetId="36">#REF!</definedName>
    <definedName name="職員番号" localSheetId="38">#REF!</definedName>
    <definedName name="職員番号" localSheetId="44">#REF!</definedName>
    <definedName name="職員番号" localSheetId="52">#REF!</definedName>
    <definedName name="職員番号" localSheetId="51">#REF!</definedName>
    <definedName name="職員番号" localSheetId="45">#REF!</definedName>
    <definedName name="職員番号">#REF!</definedName>
    <definedName name="職員名" localSheetId="10">#REF!</definedName>
    <definedName name="職員名" localSheetId="77">#REF!</definedName>
    <definedName name="職員名" localSheetId="76">#REF!</definedName>
    <definedName name="職員名" localSheetId="69">#REF!</definedName>
    <definedName name="職員名" localSheetId="75">#REF!</definedName>
    <definedName name="職員名" localSheetId="85">#REF!</definedName>
    <definedName name="職員名" localSheetId="78">#REF!</definedName>
    <definedName name="職員名" localSheetId="84">#REF!</definedName>
    <definedName name="職員名" localSheetId="94">#REF!</definedName>
    <definedName name="職員名" localSheetId="93">#REF!</definedName>
    <definedName name="職員名" localSheetId="86">#REF!</definedName>
    <definedName name="職員名" localSheetId="92">#REF!</definedName>
    <definedName name="職員名" localSheetId="60">#REF!</definedName>
    <definedName name="職員名" localSheetId="53">#REF!</definedName>
    <definedName name="職員名" localSheetId="59">#REF!</definedName>
    <definedName name="職員名" localSheetId="29">#REF!</definedName>
    <definedName name="職員名" localSheetId="22">#REF!</definedName>
    <definedName name="職員名" localSheetId="28">#REF!</definedName>
    <definedName name="職員名" localSheetId="21">#REF!</definedName>
    <definedName name="職員名" localSheetId="20">#REF!</definedName>
    <definedName name="職員名" localSheetId="13">#REF!</definedName>
    <definedName name="職員名" localSheetId="19">#REF!</definedName>
    <definedName name="職員名" localSheetId="68">#REF!</definedName>
    <definedName name="職員名" localSheetId="67">#REF!</definedName>
    <definedName name="職員名" localSheetId="61">#REF!</definedName>
    <definedName name="職員名" localSheetId="37">#REF!</definedName>
    <definedName name="職員名" localSheetId="30">#REF!</definedName>
    <definedName name="職員名" localSheetId="36">#REF!</definedName>
    <definedName name="職員名" localSheetId="38">#REF!</definedName>
    <definedName name="職員名" localSheetId="44">#REF!</definedName>
    <definedName name="職員名" localSheetId="52">#REF!</definedName>
    <definedName name="職員名" localSheetId="51">#REF!</definedName>
    <definedName name="職員名" localSheetId="45">#REF!</definedName>
    <definedName name="職員名">#REF!</definedName>
    <definedName name="切り分け完了日時" localSheetId="10">#REF!</definedName>
    <definedName name="切り分け完了日時" localSheetId="77">#REF!</definedName>
    <definedName name="切り分け完了日時" localSheetId="76">#REF!</definedName>
    <definedName name="切り分け完了日時" localSheetId="69">#REF!</definedName>
    <definedName name="切り分け完了日時" localSheetId="75">#REF!</definedName>
    <definedName name="切り分け完了日時" localSheetId="85">#REF!</definedName>
    <definedName name="切り分け完了日時" localSheetId="78">#REF!</definedName>
    <definedName name="切り分け完了日時" localSheetId="84">#REF!</definedName>
    <definedName name="切り分け完了日時" localSheetId="94">#REF!</definedName>
    <definedName name="切り分け完了日時" localSheetId="93">#REF!</definedName>
    <definedName name="切り分け完了日時" localSheetId="86">#REF!</definedName>
    <definedName name="切り分け完了日時" localSheetId="92">#REF!</definedName>
    <definedName name="切り分け完了日時" localSheetId="60">#REF!</definedName>
    <definedName name="切り分け完了日時" localSheetId="53">#REF!</definedName>
    <definedName name="切り分け完了日時" localSheetId="59">#REF!</definedName>
    <definedName name="切り分け完了日時" localSheetId="29">#REF!</definedName>
    <definedName name="切り分け完了日時" localSheetId="22">#REF!</definedName>
    <definedName name="切り分け完了日時" localSheetId="28">#REF!</definedName>
    <definedName name="切り分け完了日時" localSheetId="21">#REF!</definedName>
    <definedName name="切り分け完了日時" localSheetId="20">#REF!</definedName>
    <definedName name="切り分け完了日時" localSheetId="13">#REF!</definedName>
    <definedName name="切り分け完了日時" localSheetId="19">#REF!</definedName>
    <definedName name="切り分け完了日時" localSheetId="68">#REF!</definedName>
    <definedName name="切り分け完了日時" localSheetId="67">#REF!</definedName>
    <definedName name="切り分け完了日時" localSheetId="61">#REF!</definedName>
    <definedName name="切り分け完了日時" localSheetId="37">#REF!</definedName>
    <definedName name="切り分け完了日時" localSheetId="30">#REF!</definedName>
    <definedName name="切り分け完了日時" localSheetId="36">#REF!</definedName>
    <definedName name="切り分け完了日時" localSheetId="38">#REF!</definedName>
    <definedName name="切り分け完了日時" localSheetId="44">#REF!</definedName>
    <definedName name="切り分け完了日時" localSheetId="52">#REF!</definedName>
    <definedName name="切り分け完了日時" localSheetId="51">#REF!</definedName>
    <definedName name="切り分け完了日時" localSheetId="45">#REF!</definedName>
    <definedName name="切り分け完了日時">#REF!</definedName>
    <definedName name="切り分け担当者" localSheetId="10">#REF!</definedName>
    <definedName name="切り分け担当者" localSheetId="77">#REF!</definedName>
    <definedName name="切り分け担当者" localSheetId="76">#REF!</definedName>
    <definedName name="切り分け担当者" localSheetId="69">#REF!</definedName>
    <definedName name="切り分け担当者" localSheetId="75">#REF!</definedName>
    <definedName name="切り分け担当者" localSheetId="85">#REF!</definedName>
    <definedName name="切り分け担当者" localSheetId="78">#REF!</definedName>
    <definedName name="切り分け担当者" localSheetId="84">#REF!</definedName>
    <definedName name="切り分け担当者" localSheetId="94">#REF!</definedName>
    <definedName name="切り分け担当者" localSheetId="93">#REF!</definedName>
    <definedName name="切り分け担当者" localSheetId="86">#REF!</definedName>
    <definedName name="切り分け担当者" localSheetId="92">#REF!</definedName>
    <definedName name="切り分け担当者" localSheetId="60">#REF!</definedName>
    <definedName name="切り分け担当者" localSheetId="53">#REF!</definedName>
    <definedName name="切り分け担当者" localSheetId="59">#REF!</definedName>
    <definedName name="切り分け担当者" localSheetId="29">#REF!</definedName>
    <definedName name="切り分け担当者" localSheetId="22">#REF!</definedName>
    <definedName name="切り分け担当者" localSheetId="28">#REF!</definedName>
    <definedName name="切り分け担当者" localSheetId="21">#REF!</definedName>
    <definedName name="切り分け担当者" localSheetId="20">#REF!</definedName>
    <definedName name="切り分け担当者" localSheetId="13">#REF!</definedName>
    <definedName name="切り分け担当者" localSheetId="19">#REF!</definedName>
    <definedName name="切り分け担当者" localSheetId="68">#REF!</definedName>
    <definedName name="切り分け担当者" localSheetId="67">#REF!</definedName>
    <definedName name="切り分け担当者" localSheetId="61">#REF!</definedName>
    <definedName name="切り分け担当者" localSheetId="37">#REF!</definedName>
    <definedName name="切り分け担当者" localSheetId="30">#REF!</definedName>
    <definedName name="切り分け担当者" localSheetId="36">#REF!</definedName>
    <definedName name="切り分け担当者" localSheetId="38">#REF!</definedName>
    <definedName name="切り分け担当者" localSheetId="44">#REF!</definedName>
    <definedName name="切り分け担当者" localSheetId="52">#REF!</definedName>
    <definedName name="切り分け担当者" localSheetId="51">#REF!</definedName>
    <definedName name="切り分け担当者" localSheetId="45">#REF!</definedName>
    <definedName name="切り分け担当者">#REF!</definedName>
    <definedName name="対応サブシステムコード" localSheetId="10">#REF!</definedName>
    <definedName name="対応サブシステムコード" localSheetId="77">#REF!</definedName>
    <definedName name="対応サブシステムコード" localSheetId="76">#REF!</definedName>
    <definedName name="対応サブシステムコード" localSheetId="69">#REF!</definedName>
    <definedName name="対応サブシステムコード" localSheetId="75">#REF!</definedName>
    <definedName name="対応サブシステムコード" localSheetId="85">#REF!</definedName>
    <definedName name="対応サブシステムコード" localSheetId="78">#REF!</definedName>
    <definedName name="対応サブシステムコード" localSheetId="84">#REF!</definedName>
    <definedName name="対応サブシステムコード" localSheetId="94">#REF!</definedName>
    <definedName name="対応サブシステムコード" localSheetId="93">#REF!</definedName>
    <definedName name="対応サブシステムコード" localSheetId="86">#REF!</definedName>
    <definedName name="対応サブシステムコード" localSheetId="92">#REF!</definedName>
    <definedName name="対応サブシステムコード" localSheetId="60">#REF!</definedName>
    <definedName name="対応サブシステムコード" localSheetId="53">#REF!</definedName>
    <definedName name="対応サブシステムコード" localSheetId="59">#REF!</definedName>
    <definedName name="対応サブシステムコード" localSheetId="29">#REF!</definedName>
    <definedName name="対応サブシステムコード" localSheetId="22">#REF!</definedName>
    <definedName name="対応サブシステムコード" localSheetId="28">#REF!</definedName>
    <definedName name="対応サブシステムコード" localSheetId="21">#REF!</definedName>
    <definedName name="対応サブシステムコード" localSheetId="20">#REF!</definedName>
    <definedName name="対応サブシステムコード" localSheetId="13">#REF!</definedName>
    <definedName name="対応サブシステムコード" localSheetId="19">#REF!</definedName>
    <definedName name="対応サブシステムコード" localSheetId="68">#REF!</definedName>
    <definedName name="対応サブシステムコード" localSheetId="67">#REF!</definedName>
    <definedName name="対応サブシステムコード" localSheetId="61">#REF!</definedName>
    <definedName name="対応サブシステムコード" localSheetId="37">#REF!</definedName>
    <definedName name="対応サブシステムコード" localSheetId="30">#REF!</definedName>
    <definedName name="対応サブシステムコード" localSheetId="36">#REF!</definedName>
    <definedName name="対応サブシステムコード" localSheetId="38">#REF!</definedName>
    <definedName name="対応サブシステムコード" localSheetId="44">#REF!</definedName>
    <definedName name="対応サブシステムコード" localSheetId="52">#REF!</definedName>
    <definedName name="対応サブシステムコード" localSheetId="51">#REF!</definedName>
    <definedName name="対応サブシステムコード" localSheetId="45">#REF!</definedName>
    <definedName name="対応サブシステムコード">#REF!</definedName>
    <definedName name="対応サブシステム名" localSheetId="10">#REF!</definedName>
    <definedName name="対応サブシステム名" localSheetId="77">#REF!</definedName>
    <definedName name="対応サブシステム名" localSheetId="76">#REF!</definedName>
    <definedName name="対応サブシステム名" localSheetId="69">#REF!</definedName>
    <definedName name="対応サブシステム名" localSheetId="75">#REF!</definedName>
    <definedName name="対応サブシステム名" localSheetId="85">#REF!</definedName>
    <definedName name="対応サブシステム名" localSheetId="78">#REF!</definedName>
    <definedName name="対応サブシステム名" localSheetId="84">#REF!</definedName>
    <definedName name="対応サブシステム名" localSheetId="94">#REF!</definedName>
    <definedName name="対応サブシステム名" localSheetId="93">#REF!</definedName>
    <definedName name="対応サブシステム名" localSheetId="86">#REF!</definedName>
    <definedName name="対応サブシステム名" localSheetId="92">#REF!</definedName>
    <definedName name="対応サブシステム名" localSheetId="60">#REF!</definedName>
    <definedName name="対応サブシステム名" localSheetId="53">#REF!</definedName>
    <definedName name="対応サブシステム名" localSheetId="59">#REF!</definedName>
    <definedName name="対応サブシステム名" localSheetId="29">#REF!</definedName>
    <definedName name="対応サブシステム名" localSheetId="22">#REF!</definedName>
    <definedName name="対応サブシステム名" localSheetId="28">#REF!</definedName>
    <definedName name="対応サブシステム名" localSheetId="21">#REF!</definedName>
    <definedName name="対応サブシステム名" localSheetId="20">#REF!</definedName>
    <definedName name="対応サブシステム名" localSheetId="13">#REF!</definedName>
    <definedName name="対応サブシステム名" localSheetId="19">#REF!</definedName>
    <definedName name="対応サブシステム名" localSheetId="68">#REF!</definedName>
    <definedName name="対応サブシステム名" localSheetId="67">#REF!</definedName>
    <definedName name="対応サブシステム名" localSheetId="61">#REF!</definedName>
    <definedName name="対応サブシステム名" localSheetId="37">#REF!</definedName>
    <definedName name="対応サブシステム名" localSheetId="30">#REF!</definedName>
    <definedName name="対応サブシステム名" localSheetId="36">#REF!</definedName>
    <definedName name="対応サブシステム名" localSheetId="38">#REF!</definedName>
    <definedName name="対応サブシステム名" localSheetId="44">#REF!</definedName>
    <definedName name="対応サブシステム名" localSheetId="52">#REF!</definedName>
    <definedName name="対応サブシステム名" localSheetId="51">#REF!</definedName>
    <definedName name="対応サブシステム名" localSheetId="45">#REF!</definedName>
    <definedName name="対応サブシステム名">#REF!</definedName>
    <definedName name="対応システムコード" localSheetId="10">#REF!</definedName>
    <definedName name="対応システムコード" localSheetId="77">#REF!</definedName>
    <definedName name="対応システムコード" localSheetId="76">#REF!</definedName>
    <definedName name="対応システムコード" localSheetId="69">#REF!</definedName>
    <definedName name="対応システムコード" localSheetId="75">#REF!</definedName>
    <definedName name="対応システムコード" localSheetId="85">#REF!</definedName>
    <definedName name="対応システムコード" localSheetId="78">#REF!</definedName>
    <definedName name="対応システムコード" localSheetId="84">#REF!</definedName>
    <definedName name="対応システムコード" localSheetId="94">#REF!</definedName>
    <definedName name="対応システムコード" localSheetId="93">#REF!</definedName>
    <definedName name="対応システムコード" localSheetId="86">#REF!</definedName>
    <definedName name="対応システムコード" localSheetId="92">#REF!</definedName>
    <definedName name="対応システムコード" localSheetId="60">#REF!</definedName>
    <definedName name="対応システムコード" localSheetId="53">#REF!</definedName>
    <definedName name="対応システムコード" localSheetId="59">#REF!</definedName>
    <definedName name="対応システムコード" localSheetId="29">#REF!</definedName>
    <definedName name="対応システムコード" localSheetId="22">#REF!</definedName>
    <definedName name="対応システムコード" localSheetId="28">#REF!</definedName>
    <definedName name="対応システムコード" localSheetId="21">#REF!</definedName>
    <definedName name="対応システムコード" localSheetId="20">#REF!</definedName>
    <definedName name="対応システムコード" localSheetId="13">#REF!</definedName>
    <definedName name="対応システムコード" localSheetId="19">#REF!</definedName>
    <definedName name="対応システムコード" localSheetId="68">#REF!</definedName>
    <definedName name="対応システムコード" localSheetId="67">#REF!</definedName>
    <definedName name="対応システムコード" localSheetId="61">#REF!</definedName>
    <definedName name="対応システムコード" localSheetId="37">#REF!</definedName>
    <definedName name="対応システムコード" localSheetId="30">#REF!</definedName>
    <definedName name="対応システムコード" localSheetId="36">#REF!</definedName>
    <definedName name="対応システムコード" localSheetId="38">#REF!</definedName>
    <definedName name="対応システムコード" localSheetId="44">#REF!</definedName>
    <definedName name="対応システムコード" localSheetId="52">#REF!</definedName>
    <definedName name="対応システムコード" localSheetId="51">#REF!</definedName>
    <definedName name="対応システムコード" localSheetId="45">#REF!</definedName>
    <definedName name="対応システムコード">#REF!</definedName>
    <definedName name="対応システム名" localSheetId="10">#REF!</definedName>
    <definedName name="対応システム名" localSheetId="77">#REF!</definedName>
    <definedName name="対応システム名" localSheetId="76">#REF!</definedName>
    <definedName name="対応システム名" localSheetId="69">#REF!</definedName>
    <definedName name="対応システム名" localSheetId="75">#REF!</definedName>
    <definedName name="対応システム名" localSheetId="85">#REF!</definedName>
    <definedName name="対応システム名" localSheetId="78">#REF!</definedName>
    <definedName name="対応システム名" localSheetId="84">#REF!</definedName>
    <definedName name="対応システム名" localSheetId="94">#REF!</definedName>
    <definedName name="対応システム名" localSheetId="93">#REF!</definedName>
    <definedName name="対応システム名" localSheetId="86">#REF!</definedName>
    <definedName name="対応システム名" localSheetId="92">#REF!</definedName>
    <definedName name="対応システム名" localSheetId="60">#REF!</definedName>
    <definedName name="対応システム名" localSheetId="53">#REF!</definedName>
    <definedName name="対応システム名" localSheetId="59">#REF!</definedName>
    <definedName name="対応システム名" localSheetId="29">#REF!</definedName>
    <definedName name="対応システム名" localSheetId="22">#REF!</definedName>
    <definedName name="対応システム名" localSheetId="28">#REF!</definedName>
    <definedName name="対応システム名" localSheetId="21">#REF!</definedName>
    <definedName name="対応システム名" localSheetId="20">#REF!</definedName>
    <definedName name="対応システム名" localSheetId="13">#REF!</definedName>
    <definedName name="対応システム名" localSheetId="19">#REF!</definedName>
    <definedName name="対応システム名" localSheetId="68">#REF!</definedName>
    <definedName name="対応システム名" localSheetId="67">#REF!</definedName>
    <definedName name="対応システム名" localSheetId="61">#REF!</definedName>
    <definedName name="対応システム名" localSheetId="37">#REF!</definedName>
    <definedName name="対応システム名" localSheetId="30">#REF!</definedName>
    <definedName name="対応システム名" localSheetId="36">#REF!</definedName>
    <definedName name="対応システム名" localSheetId="38">#REF!</definedName>
    <definedName name="対応システム名" localSheetId="44">#REF!</definedName>
    <definedName name="対応システム名" localSheetId="52">#REF!</definedName>
    <definedName name="対応システム名" localSheetId="51">#REF!</definedName>
    <definedName name="対応システム名" localSheetId="45">#REF!</definedName>
    <definedName name="対応システム名">#REF!</definedName>
    <definedName name="対応策" localSheetId="10">#REF!</definedName>
    <definedName name="対応策" localSheetId="77">#REF!</definedName>
    <definedName name="対応策" localSheetId="76">#REF!</definedName>
    <definedName name="対応策" localSheetId="69">#REF!</definedName>
    <definedName name="対応策" localSheetId="75">#REF!</definedName>
    <definedName name="対応策" localSheetId="85">#REF!</definedName>
    <definedName name="対応策" localSheetId="78">#REF!</definedName>
    <definedName name="対応策" localSheetId="84">#REF!</definedName>
    <definedName name="対応策" localSheetId="94">#REF!</definedName>
    <definedName name="対応策" localSheetId="93">#REF!</definedName>
    <definedName name="対応策" localSheetId="86">#REF!</definedName>
    <definedName name="対応策" localSheetId="92">#REF!</definedName>
    <definedName name="対応策" localSheetId="60">#REF!</definedName>
    <definedName name="対応策" localSheetId="53">#REF!</definedName>
    <definedName name="対応策" localSheetId="59">#REF!</definedName>
    <definedName name="対応策" localSheetId="29">#REF!</definedName>
    <definedName name="対応策" localSheetId="22">#REF!</definedName>
    <definedName name="対応策" localSheetId="28">#REF!</definedName>
    <definedName name="対応策" localSheetId="21">#REF!</definedName>
    <definedName name="対応策" localSheetId="20">#REF!</definedName>
    <definedName name="対応策" localSheetId="13">#REF!</definedName>
    <definedName name="対応策" localSheetId="19">#REF!</definedName>
    <definedName name="対応策" localSheetId="68">#REF!</definedName>
    <definedName name="対応策" localSheetId="67">#REF!</definedName>
    <definedName name="対応策" localSheetId="61">#REF!</definedName>
    <definedName name="対応策" localSheetId="37">#REF!</definedName>
    <definedName name="対応策" localSheetId="30">#REF!</definedName>
    <definedName name="対応策" localSheetId="36">#REF!</definedName>
    <definedName name="対応策" localSheetId="38">#REF!</definedName>
    <definedName name="対応策" localSheetId="44">#REF!</definedName>
    <definedName name="対応策" localSheetId="52">#REF!</definedName>
    <definedName name="対応策" localSheetId="51">#REF!</definedName>
    <definedName name="対応策" localSheetId="45">#REF!</definedName>
    <definedName name="対応策">#REF!</definedName>
    <definedName name="対応策立案日時" localSheetId="10">#REF!</definedName>
    <definedName name="対応策立案日時" localSheetId="77">#REF!</definedName>
    <definedName name="対応策立案日時" localSheetId="76">#REF!</definedName>
    <definedName name="対応策立案日時" localSheetId="69">#REF!</definedName>
    <definedName name="対応策立案日時" localSheetId="75">#REF!</definedName>
    <definedName name="対応策立案日時" localSheetId="85">#REF!</definedName>
    <definedName name="対応策立案日時" localSheetId="78">#REF!</definedName>
    <definedName name="対応策立案日時" localSheetId="84">#REF!</definedName>
    <definedName name="対応策立案日時" localSheetId="94">#REF!</definedName>
    <definedName name="対応策立案日時" localSheetId="93">#REF!</definedName>
    <definedName name="対応策立案日時" localSheetId="86">#REF!</definedName>
    <definedName name="対応策立案日時" localSheetId="92">#REF!</definedName>
    <definedName name="対応策立案日時" localSheetId="60">#REF!</definedName>
    <definedName name="対応策立案日時" localSheetId="53">#REF!</definedName>
    <definedName name="対応策立案日時" localSheetId="59">#REF!</definedName>
    <definedName name="対応策立案日時" localSheetId="29">#REF!</definedName>
    <definedName name="対応策立案日時" localSheetId="22">#REF!</definedName>
    <definedName name="対応策立案日時" localSheetId="28">#REF!</definedName>
    <definedName name="対応策立案日時" localSheetId="21">#REF!</definedName>
    <definedName name="対応策立案日時" localSheetId="20">#REF!</definedName>
    <definedName name="対応策立案日時" localSheetId="13">#REF!</definedName>
    <definedName name="対応策立案日時" localSheetId="19">#REF!</definedName>
    <definedName name="対応策立案日時" localSheetId="68">#REF!</definedName>
    <definedName name="対応策立案日時" localSheetId="67">#REF!</definedName>
    <definedName name="対応策立案日時" localSheetId="61">#REF!</definedName>
    <definedName name="対応策立案日時" localSheetId="37">#REF!</definedName>
    <definedName name="対応策立案日時" localSheetId="30">#REF!</definedName>
    <definedName name="対応策立案日時" localSheetId="36">#REF!</definedName>
    <definedName name="対応策立案日時" localSheetId="38">#REF!</definedName>
    <definedName name="対応策立案日時" localSheetId="44">#REF!</definedName>
    <definedName name="対応策立案日時" localSheetId="52">#REF!</definedName>
    <definedName name="対応策立案日時" localSheetId="51">#REF!</definedName>
    <definedName name="対応策立案日時" localSheetId="45">#REF!</definedName>
    <definedName name="対応策立案日時">#REF!</definedName>
    <definedName name="対応変更結果" localSheetId="10">#REF!</definedName>
    <definedName name="対応変更結果" localSheetId="77">#REF!</definedName>
    <definedName name="対応変更結果" localSheetId="76">#REF!</definedName>
    <definedName name="対応変更結果" localSheetId="69">#REF!</definedName>
    <definedName name="対応変更結果" localSheetId="75">#REF!</definedName>
    <definedName name="対応変更結果" localSheetId="85">#REF!</definedName>
    <definedName name="対応変更結果" localSheetId="78">#REF!</definedName>
    <definedName name="対応変更結果" localSheetId="84">#REF!</definedName>
    <definedName name="対応変更結果" localSheetId="94">#REF!</definedName>
    <definedName name="対応変更結果" localSheetId="93">#REF!</definedName>
    <definedName name="対応変更結果" localSheetId="86">#REF!</definedName>
    <definedName name="対応変更結果" localSheetId="92">#REF!</definedName>
    <definedName name="対応変更結果" localSheetId="60">#REF!</definedName>
    <definedName name="対応変更結果" localSheetId="53">#REF!</definedName>
    <definedName name="対応変更結果" localSheetId="59">#REF!</definedName>
    <definedName name="対応変更結果" localSheetId="29">#REF!</definedName>
    <definedName name="対応変更結果" localSheetId="22">#REF!</definedName>
    <definedName name="対応変更結果" localSheetId="28">#REF!</definedName>
    <definedName name="対応変更結果" localSheetId="21">#REF!</definedName>
    <definedName name="対応変更結果" localSheetId="20">#REF!</definedName>
    <definedName name="対応変更結果" localSheetId="13">#REF!</definedName>
    <definedName name="対応変更結果" localSheetId="19">#REF!</definedName>
    <definedName name="対応変更結果" localSheetId="68">#REF!</definedName>
    <definedName name="対応変更結果" localSheetId="67">#REF!</definedName>
    <definedName name="対応変更結果" localSheetId="61">#REF!</definedName>
    <definedName name="対応変更結果" localSheetId="37">#REF!</definedName>
    <definedName name="対応変更結果" localSheetId="30">#REF!</definedName>
    <definedName name="対応変更結果" localSheetId="36">#REF!</definedName>
    <definedName name="対応変更結果" localSheetId="38">#REF!</definedName>
    <definedName name="対応変更結果" localSheetId="44">#REF!</definedName>
    <definedName name="対応変更結果" localSheetId="52">#REF!</definedName>
    <definedName name="対応変更結果" localSheetId="51">#REF!</definedName>
    <definedName name="対応変更結果" localSheetId="45">#REF!</definedName>
    <definedName name="対応変更結果">#REF!</definedName>
    <definedName name="担当Ope" localSheetId="10">#REF!</definedName>
    <definedName name="担当Ope" localSheetId="77">#REF!</definedName>
    <definedName name="担当Ope" localSheetId="76">#REF!</definedName>
    <definedName name="担当Ope" localSheetId="69">#REF!</definedName>
    <definedName name="担当Ope" localSheetId="75">#REF!</definedName>
    <definedName name="担当Ope" localSheetId="85">#REF!</definedName>
    <definedName name="担当Ope" localSheetId="78">#REF!</definedName>
    <definedName name="担当Ope" localSheetId="84">#REF!</definedName>
    <definedName name="担当Ope" localSheetId="94">#REF!</definedName>
    <definedName name="担当Ope" localSheetId="93">#REF!</definedName>
    <definedName name="担当Ope" localSheetId="86">#REF!</definedName>
    <definedName name="担当Ope" localSheetId="92">#REF!</definedName>
    <definedName name="担当Ope" localSheetId="60">#REF!</definedName>
    <definedName name="担当Ope" localSheetId="53">#REF!</definedName>
    <definedName name="担当Ope" localSheetId="59">#REF!</definedName>
    <definedName name="担当Ope" localSheetId="29">#REF!</definedName>
    <definedName name="担当Ope" localSheetId="22">#REF!</definedName>
    <definedName name="担当Ope" localSheetId="28">#REF!</definedName>
    <definedName name="担当Ope" localSheetId="21">#REF!</definedName>
    <definedName name="担当Ope" localSheetId="20">#REF!</definedName>
    <definedName name="担当Ope" localSheetId="13">#REF!</definedName>
    <definedName name="担当Ope" localSheetId="19">#REF!</definedName>
    <definedName name="担当Ope" localSheetId="68">#REF!</definedName>
    <definedName name="担当Ope" localSheetId="67">#REF!</definedName>
    <definedName name="担当Ope" localSheetId="61">#REF!</definedName>
    <definedName name="担当Ope" localSheetId="37">#REF!</definedName>
    <definedName name="担当Ope" localSheetId="30">#REF!</definedName>
    <definedName name="担当Ope" localSheetId="36">#REF!</definedName>
    <definedName name="担当Ope" localSheetId="38">#REF!</definedName>
    <definedName name="担当Ope" localSheetId="44">#REF!</definedName>
    <definedName name="担当Ope" localSheetId="52">#REF!</definedName>
    <definedName name="担当Ope" localSheetId="51">#REF!</definedName>
    <definedName name="担当Ope" localSheetId="45">#REF!</definedName>
    <definedName name="担当Ope">#REF!</definedName>
    <definedName name="担当者" localSheetId="10">#REF!</definedName>
    <definedName name="担当者" localSheetId="77">#REF!</definedName>
    <definedName name="担当者" localSheetId="76">#REF!</definedName>
    <definedName name="担当者" localSheetId="69">#REF!</definedName>
    <definedName name="担当者" localSheetId="75">#REF!</definedName>
    <definedName name="担当者" localSheetId="85">#REF!</definedName>
    <definedName name="担当者" localSheetId="78">#REF!</definedName>
    <definedName name="担当者" localSheetId="84">#REF!</definedName>
    <definedName name="担当者" localSheetId="94">#REF!</definedName>
    <definedName name="担当者" localSheetId="93">#REF!</definedName>
    <definedName name="担当者" localSheetId="86">#REF!</definedName>
    <definedName name="担当者" localSheetId="92">#REF!</definedName>
    <definedName name="担当者" localSheetId="60">#REF!</definedName>
    <definedName name="担当者" localSheetId="53">#REF!</definedName>
    <definedName name="担当者" localSheetId="59">#REF!</definedName>
    <definedName name="担当者" localSheetId="29">#REF!</definedName>
    <definedName name="担当者" localSheetId="22">#REF!</definedName>
    <definedName name="担当者" localSheetId="28">#REF!</definedName>
    <definedName name="担当者" localSheetId="21">#REF!</definedName>
    <definedName name="担当者" localSheetId="20">#REF!</definedName>
    <definedName name="担当者" localSheetId="13">#REF!</definedName>
    <definedName name="担当者" localSheetId="19">#REF!</definedName>
    <definedName name="担当者" localSheetId="68">#REF!</definedName>
    <definedName name="担当者" localSheetId="67">#REF!</definedName>
    <definedName name="担当者" localSheetId="61">#REF!</definedName>
    <definedName name="担当者" localSheetId="37">#REF!</definedName>
    <definedName name="担当者" localSheetId="30">#REF!</definedName>
    <definedName name="担当者" localSheetId="36">#REF!</definedName>
    <definedName name="担当者" localSheetId="38">#REF!</definedName>
    <definedName name="担当者" localSheetId="44">#REF!</definedName>
    <definedName name="担当者" localSheetId="52">#REF!</definedName>
    <definedName name="担当者" localSheetId="51">#REF!</definedName>
    <definedName name="担当者" localSheetId="45">#REF!</definedName>
    <definedName name="担当者">#REF!</definedName>
    <definedName name="調査結果内容" localSheetId="10">#REF!</definedName>
    <definedName name="調査結果内容" localSheetId="77">#REF!</definedName>
    <definedName name="調査結果内容" localSheetId="76">#REF!</definedName>
    <definedName name="調査結果内容" localSheetId="69">#REF!</definedName>
    <definedName name="調査結果内容" localSheetId="75">#REF!</definedName>
    <definedName name="調査結果内容" localSheetId="85">#REF!</definedName>
    <definedName name="調査結果内容" localSheetId="78">#REF!</definedName>
    <definedName name="調査結果内容" localSheetId="84">#REF!</definedName>
    <definedName name="調査結果内容" localSheetId="94">#REF!</definedName>
    <definedName name="調査結果内容" localSheetId="93">#REF!</definedName>
    <definedName name="調査結果内容" localSheetId="86">#REF!</definedName>
    <definedName name="調査結果内容" localSheetId="92">#REF!</definedName>
    <definedName name="調査結果内容" localSheetId="60">#REF!</definedName>
    <definedName name="調査結果内容" localSheetId="53">#REF!</definedName>
    <definedName name="調査結果内容" localSheetId="59">#REF!</definedName>
    <definedName name="調査結果内容" localSheetId="29">#REF!</definedName>
    <definedName name="調査結果内容" localSheetId="22">#REF!</definedName>
    <definedName name="調査結果内容" localSheetId="28">#REF!</definedName>
    <definedName name="調査結果内容" localSheetId="21">#REF!</definedName>
    <definedName name="調査結果内容" localSheetId="20">#REF!</definedName>
    <definedName name="調査結果内容" localSheetId="13">#REF!</definedName>
    <definedName name="調査結果内容" localSheetId="19">#REF!</definedName>
    <definedName name="調査結果内容" localSheetId="68">#REF!</definedName>
    <definedName name="調査結果内容" localSheetId="67">#REF!</definedName>
    <definedName name="調査結果内容" localSheetId="61">#REF!</definedName>
    <definedName name="調査結果内容" localSheetId="37">#REF!</definedName>
    <definedName name="調査結果内容" localSheetId="30">#REF!</definedName>
    <definedName name="調査結果内容" localSheetId="36">#REF!</definedName>
    <definedName name="調査結果内容" localSheetId="38">#REF!</definedName>
    <definedName name="調査結果内容" localSheetId="44">#REF!</definedName>
    <definedName name="調査結果内容" localSheetId="52">#REF!</definedName>
    <definedName name="調査結果内容" localSheetId="51">#REF!</definedName>
    <definedName name="調査結果内容" localSheetId="45">#REF!</definedName>
    <definedName name="調査結果内容">#REF!</definedName>
    <definedName name="調査内容" localSheetId="10">#REF!</definedName>
    <definedName name="調査内容" localSheetId="77">#REF!</definedName>
    <definedName name="調査内容" localSheetId="76">#REF!</definedName>
    <definedName name="調査内容" localSheetId="69">#REF!</definedName>
    <definedName name="調査内容" localSheetId="75">#REF!</definedName>
    <definedName name="調査内容" localSheetId="85">#REF!</definedName>
    <definedName name="調査内容" localSheetId="78">#REF!</definedName>
    <definedName name="調査内容" localSheetId="84">#REF!</definedName>
    <definedName name="調査内容" localSheetId="94">#REF!</definedName>
    <definedName name="調査内容" localSheetId="93">#REF!</definedName>
    <definedName name="調査内容" localSheetId="86">#REF!</definedName>
    <definedName name="調査内容" localSheetId="92">#REF!</definedName>
    <definedName name="調査内容" localSheetId="60">#REF!</definedName>
    <definedName name="調査内容" localSheetId="53">#REF!</definedName>
    <definedName name="調査内容" localSheetId="59">#REF!</definedName>
    <definedName name="調査内容" localSheetId="29">#REF!</definedName>
    <definedName name="調査内容" localSheetId="22">#REF!</definedName>
    <definedName name="調査内容" localSheetId="28">#REF!</definedName>
    <definedName name="調査内容" localSheetId="21">#REF!</definedName>
    <definedName name="調査内容" localSheetId="20">#REF!</definedName>
    <definedName name="調査内容" localSheetId="13">#REF!</definedName>
    <definedName name="調査内容" localSheetId="19">#REF!</definedName>
    <definedName name="調査内容" localSheetId="68">#REF!</definedName>
    <definedName name="調査内容" localSheetId="67">#REF!</definedName>
    <definedName name="調査内容" localSheetId="61">#REF!</definedName>
    <definedName name="調査内容" localSheetId="37">#REF!</definedName>
    <definedName name="調査内容" localSheetId="30">#REF!</definedName>
    <definedName name="調査内容" localSheetId="36">#REF!</definedName>
    <definedName name="調査内容" localSheetId="38">#REF!</definedName>
    <definedName name="調査内容" localSheetId="44">#REF!</definedName>
    <definedName name="調査内容" localSheetId="52">#REF!</definedName>
    <definedName name="調査内容" localSheetId="51">#REF!</definedName>
    <definedName name="調査内容" localSheetId="45">#REF!</definedName>
    <definedName name="調査内容">#REF!</definedName>
    <definedName name="適用日" localSheetId="10">#REF!</definedName>
    <definedName name="適用日" localSheetId="77">#REF!</definedName>
    <definedName name="適用日" localSheetId="76">#REF!</definedName>
    <definedName name="適用日" localSheetId="69">#REF!</definedName>
    <definedName name="適用日" localSheetId="75">#REF!</definedName>
    <definedName name="適用日" localSheetId="85">#REF!</definedName>
    <definedName name="適用日" localSheetId="78">#REF!</definedName>
    <definedName name="適用日" localSheetId="84">#REF!</definedName>
    <definedName name="適用日" localSheetId="94">#REF!</definedName>
    <definedName name="適用日" localSheetId="93">#REF!</definedName>
    <definedName name="適用日" localSheetId="86">#REF!</definedName>
    <definedName name="適用日" localSheetId="92">#REF!</definedName>
    <definedName name="適用日" localSheetId="60">#REF!</definedName>
    <definedName name="適用日" localSheetId="53">#REF!</definedName>
    <definedName name="適用日" localSheetId="59">#REF!</definedName>
    <definedName name="適用日" localSheetId="29">#REF!</definedName>
    <definedName name="適用日" localSheetId="22">#REF!</definedName>
    <definedName name="適用日" localSheetId="28">#REF!</definedName>
    <definedName name="適用日" localSheetId="21">#REF!</definedName>
    <definedName name="適用日" localSheetId="20">#REF!</definedName>
    <definedName name="適用日" localSheetId="13">#REF!</definedName>
    <definedName name="適用日" localSheetId="19">#REF!</definedName>
    <definedName name="適用日" localSheetId="68">#REF!</definedName>
    <definedName name="適用日" localSheetId="67">#REF!</definedName>
    <definedName name="適用日" localSheetId="61">#REF!</definedName>
    <definedName name="適用日" localSheetId="37">#REF!</definedName>
    <definedName name="適用日" localSheetId="30">#REF!</definedName>
    <definedName name="適用日" localSheetId="36">#REF!</definedName>
    <definedName name="適用日" localSheetId="38">#REF!</definedName>
    <definedName name="適用日" localSheetId="44">#REF!</definedName>
    <definedName name="適用日" localSheetId="52">#REF!</definedName>
    <definedName name="適用日" localSheetId="51">#REF!</definedName>
    <definedName name="適用日" localSheetId="45">#REF!</definedName>
    <definedName name="適用日">#REF!</definedName>
    <definedName name="電話番号" localSheetId="10">#REF!</definedName>
    <definedName name="電話番号" localSheetId="77">#REF!</definedName>
    <definedName name="電話番号" localSheetId="76">#REF!</definedName>
    <definedName name="電話番号" localSheetId="69">#REF!</definedName>
    <definedName name="電話番号" localSheetId="75">#REF!</definedName>
    <definedName name="電話番号" localSheetId="85">#REF!</definedName>
    <definedName name="電話番号" localSheetId="78">#REF!</definedName>
    <definedName name="電話番号" localSheetId="84">#REF!</definedName>
    <definedName name="電話番号" localSheetId="94">#REF!</definedName>
    <definedName name="電話番号" localSheetId="93">#REF!</definedName>
    <definedName name="電話番号" localSheetId="86">#REF!</definedName>
    <definedName name="電話番号" localSheetId="92">#REF!</definedName>
    <definedName name="電話番号" localSheetId="60">#REF!</definedName>
    <definedName name="電話番号" localSheetId="53">#REF!</definedName>
    <definedName name="電話番号" localSheetId="59">#REF!</definedName>
    <definedName name="電話番号" localSheetId="29">#REF!</definedName>
    <definedName name="電話番号" localSheetId="22">#REF!</definedName>
    <definedName name="電話番号" localSheetId="28">#REF!</definedName>
    <definedName name="電話番号" localSheetId="21">#REF!</definedName>
    <definedName name="電話番号" localSheetId="20">#REF!</definedName>
    <definedName name="電話番号" localSheetId="13">#REF!</definedName>
    <definedName name="電話番号" localSheetId="19">#REF!</definedName>
    <definedName name="電話番号" localSheetId="68">#REF!</definedName>
    <definedName name="電話番号" localSheetId="67">#REF!</definedName>
    <definedName name="電話番号" localSheetId="61">#REF!</definedName>
    <definedName name="電話番号" localSheetId="37">#REF!</definedName>
    <definedName name="電話番号" localSheetId="30">#REF!</definedName>
    <definedName name="電話番号" localSheetId="36">#REF!</definedName>
    <definedName name="電話番号" localSheetId="38">#REF!</definedName>
    <definedName name="電話番号" localSheetId="44">#REF!</definedName>
    <definedName name="電話番号" localSheetId="52">#REF!</definedName>
    <definedName name="電話番号" localSheetId="51">#REF!</definedName>
    <definedName name="電話番号" localSheetId="45">#REF!</definedName>
    <definedName name="電話番号">#REF!</definedName>
    <definedName name="内線" localSheetId="10">#REF!</definedName>
    <definedName name="内線" localSheetId="77">#REF!</definedName>
    <definedName name="内線" localSheetId="76">#REF!</definedName>
    <definedName name="内線" localSheetId="69">#REF!</definedName>
    <definedName name="内線" localSheetId="75">#REF!</definedName>
    <definedName name="内線" localSheetId="85">#REF!</definedName>
    <definedName name="内線" localSheetId="78">#REF!</definedName>
    <definedName name="内線" localSheetId="84">#REF!</definedName>
    <definedName name="内線" localSheetId="94">#REF!</definedName>
    <definedName name="内線" localSheetId="93">#REF!</definedName>
    <definedName name="内線" localSheetId="86">#REF!</definedName>
    <definedName name="内線" localSheetId="92">#REF!</definedName>
    <definedName name="内線" localSheetId="60">#REF!</definedName>
    <definedName name="内線" localSheetId="53">#REF!</definedName>
    <definedName name="内線" localSheetId="59">#REF!</definedName>
    <definedName name="内線" localSheetId="29">#REF!</definedName>
    <definedName name="内線" localSheetId="22">#REF!</definedName>
    <definedName name="内線" localSheetId="28">#REF!</definedName>
    <definedName name="内線" localSheetId="21">#REF!</definedName>
    <definedName name="内線" localSheetId="20">#REF!</definedName>
    <definedName name="内線" localSheetId="13">#REF!</definedName>
    <definedName name="内線" localSheetId="19">#REF!</definedName>
    <definedName name="内線" localSheetId="68">#REF!</definedName>
    <definedName name="内線" localSheetId="67">#REF!</definedName>
    <definedName name="内線" localSheetId="61">#REF!</definedName>
    <definedName name="内線" localSheetId="37">#REF!</definedName>
    <definedName name="内線" localSheetId="30">#REF!</definedName>
    <definedName name="内線" localSheetId="36">#REF!</definedName>
    <definedName name="内線" localSheetId="38">#REF!</definedName>
    <definedName name="内線" localSheetId="44">#REF!</definedName>
    <definedName name="内線" localSheetId="52">#REF!</definedName>
    <definedName name="内線" localSheetId="51">#REF!</definedName>
    <definedName name="内線" localSheetId="45">#REF!</definedName>
    <definedName name="内線">#REF!</definedName>
    <definedName name="納期設定" localSheetId="10">#REF!</definedName>
    <definedName name="納期設定" localSheetId="77">#REF!</definedName>
    <definedName name="納期設定" localSheetId="76">#REF!</definedName>
    <definedName name="納期設定" localSheetId="69">#REF!</definedName>
    <definedName name="納期設定" localSheetId="75">#REF!</definedName>
    <definedName name="納期設定" localSheetId="85">#REF!</definedName>
    <definedName name="納期設定" localSheetId="78">#REF!</definedName>
    <definedName name="納期設定" localSheetId="84">#REF!</definedName>
    <definedName name="納期設定" localSheetId="94">#REF!</definedName>
    <definedName name="納期設定" localSheetId="93">#REF!</definedName>
    <definedName name="納期設定" localSheetId="86">#REF!</definedName>
    <definedName name="納期設定" localSheetId="92">#REF!</definedName>
    <definedName name="納期設定" localSheetId="60">#REF!</definedName>
    <definedName name="納期設定" localSheetId="53">#REF!</definedName>
    <definedName name="納期設定" localSheetId="59">#REF!</definedName>
    <definedName name="納期設定" localSheetId="29">#REF!</definedName>
    <definedName name="納期設定" localSheetId="22">#REF!</definedName>
    <definedName name="納期設定" localSheetId="28">#REF!</definedName>
    <definedName name="納期設定" localSheetId="21">#REF!</definedName>
    <definedName name="納期設定" localSheetId="20">#REF!</definedName>
    <definedName name="納期設定" localSheetId="13">#REF!</definedName>
    <definedName name="納期設定" localSheetId="19">#REF!</definedName>
    <definedName name="納期設定" localSheetId="68">#REF!</definedName>
    <definedName name="納期設定" localSheetId="67">#REF!</definedName>
    <definedName name="納期設定" localSheetId="61">#REF!</definedName>
    <definedName name="納期設定" localSheetId="37">#REF!</definedName>
    <definedName name="納期設定" localSheetId="30">#REF!</definedName>
    <definedName name="納期設定" localSheetId="36">#REF!</definedName>
    <definedName name="納期設定" localSheetId="38">#REF!</definedName>
    <definedName name="納期設定" localSheetId="44">#REF!</definedName>
    <definedName name="納期設定" localSheetId="52">#REF!</definedName>
    <definedName name="納期設定" localSheetId="51">#REF!</definedName>
    <definedName name="納期設定" localSheetId="45">#REF!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10">#REF!</definedName>
    <definedName name="部署" localSheetId="77">#REF!</definedName>
    <definedName name="部署" localSheetId="76">#REF!</definedName>
    <definedName name="部署" localSheetId="69">#REF!</definedName>
    <definedName name="部署" localSheetId="75">#REF!</definedName>
    <definedName name="部署" localSheetId="85">#REF!</definedName>
    <definedName name="部署" localSheetId="78">#REF!</definedName>
    <definedName name="部署" localSheetId="84">#REF!</definedName>
    <definedName name="部署" localSheetId="94">#REF!</definedName>
    <definedName name="部署" localSheetId="93">#REF!</definedName>
    <definedName name="部署" localSheetId="86">#REF!</definedName>
    <definedName name="部署" localSheetId="92">#REF!</definedName>
    <definedName name="部署" localSheetId="60">#REF!</definedName>
    <definedName name="部署" localSheetId="53">#REF!</definedName>
    <definedName name="部署" localSheetId="59">#REF!</definedName>
    <definedName name="部署" localSheetId="29">#REF!</definedName>
    <definedName name="部署" localSheetId="22">#REF!</definedName>
    <definedName name="部署" localSheetId="28">#REF!</definedName>
    <definedName name="部署" localSheetId="21">#REF!</definedName>
    <definedName name="部署" localSheetId="20">#REF!</definedName>
    <definedName name="部署" localSheetId="13">#REF!</definedName>
    <definedName name="部署" localSheetId="19">#REF!</definedName>
    <definedName name="部署" localSheetId="68">#REF!</definedName>
    <definedName name="部署" localSheetId="67">#REF!</definedName>
    <definedName name="部署" localSheetId="61">#REF!</definedName>
    <definedName name="部署" localSheetId="37">#REF!</definedName>
    <definedName name="部署" localSheetId="30">#REF!</definedName>
    <definedName name="部署" localSheetId="36">#REF!</definedName>
    <definedName name="部署" localSheetId="38">#REF!</definedName>
    <definedName name="部署" localSheetId="44">#REF!</definedName>
    <definedName name="部署" localSheetId="52">#REF!</definedName>
    <definedName name="部署" localSheetId="51">#REF!</definedName>
    <definedName name="部署" localSheetId="45">#REF!</definedName>
    <definedName name="部署">#REF!</definedName>
    <definedName name="変更環境" localSheetId="10">#REF!</definedName>
    <definedName name="変更環境" localSheetId="77">#REF!</definedName>
    <definedName name="変更環境" localSheetId="76">#REF!</definedName>
    <definedName name="変更環境" localSheetId="69">#REF!</definedName>
    <definedName name="変更環境" localSheetId="75">#REF!</definedName>
    <definedName name="変更環境" localSheetId="85">#REF!</definedName>
    <definedName name="変更環境" localSheetId="78">#REF!</definedName>
    <definedName name="変更環境" localSheetId="84">#REF!</definedName>
    <definedName name="変更環境" localSheetId="94">#REF!</definedName>
    <definedName name="変更環境" localSheetId="93">#REF!</definedName>
    <definedName name="変更環境" localSheetId="86">#REF!</definedName>
    <definedName name="変更環境" localSheetId="92">#REF!</definedName>
    <definedName name="変更環境" localSheetId="60">#REF!</definedName>
    <definedName name="変更環境" localSheetId="53">#REF!</definedName>
    <definedName name="変更環境" localSheetId="59">#REF!</definedName>
    <definedName name="変更環境" localSheetId="29">#REF!</definedName>
    <definedName name="変更環境" localSheetId="22">#REF!</definedName>
    <definedName name="変更環境" localSheetId="28">#REF!</definedName>
    <definedName name="変更環境" localSheetId="21">#REF!</definedName>
    <definedName name="変更環境" localSheetId="20">#REF!</definedName>
    <definedName name="変更環境" localSheetId="13">#REF!</definedName>
    <definedName name="変更環境" localSheetId="19">#REF!</definedName>
    <definedName name="変更環境" localSheetId="68">#REF!</definedName>
    <definedName name="変更環境" localSheetId="67">#REF!</definedName>
    <definedName name="変更環境" localSheetId="61">#REF!</definedName>
    <definedName name="変更環境" localSheetId="37">#REF!</definedName>
    <definedName name="変更環境" localSheetId="30">#REF!</definedName>
    <definedName name="変更環境" localSheetId="36">#REF!</definedName>
    <definedName name="変更環境" localSheetId="38">#REF!</definedName>
    <definedName name="変更環境" localSheetId="44">#REF!</definedName>
    <definedName name="変更環境" localSheetId="52">#REF!</definedName>
    <definedName name="変更環境" localSheetId="51">#REF!</definedName>
    <definedName name="変更環境" localSheetId="45">#REF!</definedName>
    <definedName name="変更環境">#REF!</definedName>
    <definedName name="変更情報変更点" localSheetId="10">#REF!</definedName>
    <definedName name="変更情報変更点" localSheetId="77">#REF!</definedName>
    <definedName name="変更情報変更点" localSheetId="76">#REF!</definedName>
    <definedName name="変更情報変更点" localSheetId="69">#REF!</definedName>
    <definedName name="変更情報変更点" localSheetId="75">#REF!</definedName>
    <definedName name="変更情報変更点" localSheetId="85">#REF!</definedName>
    <definedName name="変更情報変更点" localSheetId="78">#REF!</definedName>
    <definedName name="変更情報変更点" localSheetId="84">#REF!</definedName>
    <definedName name="変更情報変更点" localSheetId="94">#REF!</definedName>
    <definedName name="変更情報変更点" localSheetId="93">#REF!</definedName>
    <definedName name="変更情報変更点" localSheetId="86">#REF!</definedName>
    <definedName name="変更情報変更点" localSheetId="92">#REF!</definedName>
    <definedName name="変更情報変更点" localSheetId="60">#REF!</definedName>
    <definedName name="変更情報変更点" localSheetId="53">#REF!</definedName>
    <definedName name="変更情報変更点" localSheetId="59">#REF!</definedName>
    <definedName name="変更情報変更点" localSheetId="29">#REF!</definedName>
    <definedName name="変更情報変更点" localSheetId="22">#REF!</definedName>
    <definedName name="変更情報変更点" localSheetId="28">#REF!</definedName>
    <definedName name="変更情報変更点" localSheetId="21">#REF!</definedName>
    <definedName name="変更情報変更点" localSheetId="20">#REF!</definedName>
    <definedName name="変更情報変更点" localSheetId="13">#REF!</definedName>
    <definedName name="変更情報変更点" localSheetId="19">#REF!</definedName>
    <definedName name="変更情報変更点" localSheetId="68">#REF!</definedName>
    <definedName name="変更情報変更点" localSheetId="67">#REF!</definedName>
    <definedName name="変更情報変更点" localSheetId="61">#REF!</definedName>
    <definedName name="変更情報変更点" localSheetId="37">#REF!</definedName>
    <definedName name="変更情報変更点" localSheetId="30">#REF!</definedName>
    <definedName name="変更情報変更点" localSheetId="36">#REF!</definedName>
    <definedName name="変更情報変更点" localSheetId="38">#REF!</definedName>
    <definedName name="変更情報変更点" localSheetId="44">#REF!</definedName>
    <definedName name="変更情報変更点" localSheetId="52">#REF!</definedName>
    <definedName name="変更情報変更点" localSheetId="51">#REF!</definedName>
    <definedName name="変更情報変更点" localSheetId="45">#REF!</definedName>
    <definedName name="変更情報変更点">#REF!</definedName>
    <definedName name="変更内容" localSheetId="10">#REF!</definedName>
    <definedName name="変更内容" localSheetId="77">#REF!</definedName>
    <definedName name="変更内容" localSheetId="76">#REF!</definedName>
    <definedName name="変更内容" localSheetId="69">#REF!</definedName>
    <definedName name="変更内容" localSheetId="75">#REF!</definedName>
    <definedName name="変更内容" localSheetId="85">#REF!</definedName>
    <definedName name="変更内容" localSheetId="78">#REF!</definedName>
    <definedName name="変更内容" localSheetId="84">#REF!</definedName>
    <definedName name="変更内容" localSheetId="94">#REF!</definedName>
    <definedName name="変更内容" localSheetId="93">#REF!</definedName>
    <definedName name="変更内容" localSheetId="86">#REF!</definedName>
    <definedName name="変更内容" localSheetId="92">#REF!</definedName>
    <definedName name="変更内容" localSheetId="60">#REF!</definedName>
    <definedName name="変更内容" localSheetId="53">#REF!</definedName>
    <definedName name="変更内容" localSheetId="59">#REF!</definedName>
    <definedName name="変更内容" localSheetId="29">#REF!</definedName>
    <definedName name="変更内容" localSheetId="22">#REF!</definedName>
    <definedName name="変更内容" localSheetId="28">#REF!</definedName>
    <definedName name="変更内容" localSheetId="21">#REF!</definedName>
    <definedName name="変更内容" localSheetId="20">#REF!</definedName>
    <definedName name="変更内容" localSheetId="13">#REF!</definedName>
    <definedName name="変更内容" localSheetId="19">#REF!</definedName>
    <definedName name="変更内容" localSheetId="68">#REF!</definedName>
    <definedName name="変更内容" localSheetId="67">#REF!</definedName>
    <definedName name="変更内容" localSheetId="61">#REF!</definedName>
    <definedName name="変更内容" localSheetId="37">#REF!</definedName>
    <definedName name="変更内容" localSheetId="30">#REF!</definedName>
    <definedName name="変更内容" localSheetId="36">#REF!</definedName>
    <definedName name="変更内容" localSheetId="38">#REF!</definedName>
    <definedName name="変更内容" localSheetId="44">#REF!</definedName>
    <definedName name="変更内容" localSheetId="52">#REF!</definedName>
    <definedName name="変更内容" localSheetId="51">#REF!</definedName>
    <definedName name="変更内容" localSheetId="45">#REF!</definedName>
    <definedName name="変更内容">#REF!</definedName>
    <definedName name="凡例">[6]リスト!$B$2:$B$8</definedName>
    <definedName name="問合せ区分" localSheetId="10">#REF!</definedName>
    <definedName name="問合せ区分" localSheetId="77">#REF!</definedName>
    <definedName name="問合せ区分" localSheetId="76">#REF!</definedName>
    <definedName name="問合せ区分" localSheetId="69">#REF!</definedName>
    <definedName name="問合せ区分" localSheetId="75">#REF!</definedName>
    <definedName name="問合せ区分" localSheetId="85">#REF!</definedName>
    <definedName name="問合せ区分" localSheetId="78">#REF!</definedName>
    <definedName name="問合せ区分" localSheetId="84">#REF!</definedName>
    <definedName name="問合せ区分" localSheetId="94">#REF!</definedName>
    <definedName name="問合せ区分" localSheetId="93">#REF!</definedName>
    <definedName name="問合せ区分" localSheetId="86">#REF!</definedName>
    <definedName name="問合せ区分" localSheetId="92">#REF!</definedName>
    <definedName name="問合せ区分" localSheetId="60">#REF!</definedName>
    <definedName name="問合せ区分" localSheetId="53">#REF!</definedName>
    <definedName name="問合せ区分" localSheetId="59">#REF!</definedName>
    <definedName name="問合せ区分" localSheetId="29">#REF!</definedName>
    <definedName name="問合せ区分" localSheetId="22">#REF!</definedName>
    <definedName name="問合せ区分" localSheetId="28">#REF!</definedName>
    <definedName name="問合せ区分" localSheetId="21">#REF!</definedName>
    <definedName name="問合せ区分" localSheetId="20">#REF!</definedName>
    <definedName name="問合せ区分" localSheetId="13">#REF!</definedName>
    <definedName name="問合せ区分" localSheetId="19">#REF!</definedName>
    <definedName name="問合せ区分" localSheetId="68">#REF!</definedName>
    <definedName name="問合せ区分" localSheetId="67">#REF!</definedName>
    <definedName name="問合せ区分" localSheetId="61">#REF!</definedName>
    <definedName name="問合せ区分" localSheetId="37">#REF!</definedName>
    <definedName name="問合せ区分" localSheetId="30">#REF!</definedName>
    <definedName name="問合せ区分" localSheetId="36">#REF!</definedName>
    <definedName name="問合せ区分" localSheetId="38">#REF!</definedName>
    <definedName name="問合せ区分" localSheetId="44">#REF!</definedName>
    <definedName name="問合せ区分" localSheetId="52">#REF!</definedName>
    <definedName name="問合せ区分" localSheetId="51">#REF!</definedName>
    <definedName name="問合せ区分" localSheetId="45">#REF!</definedName>
    <definedName name="問合せ区分">#REF!</definedName>
    <definedName name="有り無し">[6]リスト!$A$2:$A$3</definedName>
    <definedName name="立案担当者" localSheetId="10">#REF!</definedName>
    <definedName name="立案担当者" localSheetId="77">#REF!</definedName>
    <definedName name="立案担当者" localSheetId="76">#REF!</definedName>
    <definedName name="立案担当者" localSheetId="69">#REF!</definedName>
    <definedName name="立案担当者" localSheetId="75">#REF!</definedName>
    <definedName name="立案担当者" localSheetId="85">#REF!</definedName>
    <definedName name="立案担当者" localSheetId="78">#REF!</definedName>
    <definedName name="立案担当者" localSheetId="84">#REF!</definedName>
    <definedName name="立案担当者" localSheetId="94">#REF!</definedName>
    <definedName name="立案担当者" localSheetId="93">#REF!</definedName>
    <definedName name="立案担当者" localSheetId="86">#REF!</definedName>
    <definedName name="立案担当者" localSheetId="92">#REF!</definedName>
    <definedName name="立案担当者" localSheetId="60">#REF!</definedName>
    <definedName name="立案担当者" localSheetId="53">#REF!</definedName>
    <definedName name="立案担当者" localSheetId="59">#REF!</definedName>
    <definedName name="立案担当者" localSheetId="29">#REF!</definedName>
    <definedName name="立案担当者" localSheetId="22">#REF!</definedName>
    <definedName name="立案担当者" localSheetId="28">#REF!</definedName>
    <definedName name="立案担当者" localSheetId="21">#REF!</definedName>
    <definedName name="立案担当者" localSheetId="20">#REF!</definedName>
    <definedName name="立案担当者" localSheetId="13">#REF!</definedName>
    <definedName name="立案担当者" localSheetId="19">#REF!</definedName>
    <definedName name="立案担当者" localSheetId="68">#REF!</definedName>
    <definedName name="立案担当者" localSheetId="67">#REF!</definedName>
    <definedName name="立案担当者" localSheetId="61">#REF!</definedName>
    <definedName name="立案担当者" localSheetId="37">#REF!</definedName>
    <definedName name="立案担当者" localSheetId="30">#REF!</definedName>
    <definedName name="立案担当者" localSheetId="36">#REF!</definedName>
    <definedName name="立案担当者" localSheetId="38">#REF!</definedName>
    <definedName name="立案担当者" localSheetId="44">#REF!</definedName>
    <definedName name="立案担当者" localSheetId="52">#REF!</definedName>
    <definedName name="立案担当者" localSheetId="51">#REF!</definedName>
    <definedName name="立案担当者" localSheetId="45">#REF!</definedName>
    <definedName name="立案担当者">#REF!</definedName>
    <definedName name="連絡事項" localSheetId="10">#REF!</definedName>
    <definedName name="連絡事項" localSheetId="77">#REF!</definedName>
    <definedName name="連絡事項" localSheetId="76">#REF!</definedName>
    <definedName name="連絡事項" localSheetId="69">#REF!</definedName>
    <definedName name="連絡事項" localSheetId="75">#REF!</definedName>
    <definedName name="連絡事項" localSheetId="85">#REF!</definedName>
    <definedName name="連絡事項" localSheetId="78">#REF!</definedName>
    <definedName name="連絡事項" localSheetId="84">#REF!</definedName>
    <definedName name="連絡事項" localSheetId="94">#REF!</definedName>
    <definedName name="連絡事項" localSheetId="93">#REF!</definedName>
    <definedName name="連絡事項" localSheetId="86">#REF!</definedName>
    <definedName name="連絡事項" localSheetId="92">#REF!</definedName>
    <definedName name="連絡事項" localSheetId="60">#REF!</definedName>
    <definedName name="連絡事項" localSheetId="53">#REF!</definedName>
    <definedName name="連絡事項" localSheetId="59">#REF!</definedName>
    <definedName name="連絡事項" localSheetId="29">#REF!</definedName>
    <definedName name="連絡事項" localSheetId="22">#REF!</definedName>
    <definedName name="連絡事項" localSheetId="28">#REF!</definedName>
    <definedName name="連絡事項" localSheetId="21">#REF!</definedName>
    <definedName name="連絡事項" localSheetId="20">#REF!</definedName>
    <definedName name="連絡事項" localSheetId="13">#REF!</definedName>
    <definedName name="連絡事項" localSheetId="19">#REF!</definedName>
    <definedName name="連絡事項" localSheetId="68">#REF!</definedName>
    <definedName name="連絡事項" localSheetId="67">#REF!</definedName>
    <definedName name="連絡事項" localSheetId="61">#REF!</definedName>
    <definedName name="連絡事項" localSheetId="37">#REF!</definedName>
    <definedName name="連絡事項" localSheetId="30">#REF!</definedName>
    <definedName name="連絡事項" localSheetId="36">#REF!</definedName>
    <definedName name="連絡事項" localSheetId="38">#REF!</definedName>
    <definedName name="連絡事項" localSheetId="44">#REF!</definedName>
    <definedName name="連絡事項" localSheetId="52">#REF!</definedName>
    <definedName name="連絡事項" localSheetId="51">#REF!</definedName>
    <definedName name="連絡事項" localSheetId="45">#REF!</definedName>
    <definedName name="連絡事項">#REF!</definedName>
  </definedNames>
  <calcPr calcId="152511"/>
</workbook>
</file>

<file path=xl/calcChain.xml><?xml version="1.0" encoding="utf-8"?>
<calcChain xmlns="http://schemas.openxmlformats.org/spreadsheetml/2006/main">
  <c r="J10" i="97" l="1"/>
  <c r="K10" i="97"/>
  <c r="L10" i="97"/>
  <c r="I10" i="97"/>
  <c r="J10" i="96"/>
  <c r="K10" i="96"/>
  <c r="L10" i="96"/>
  <c r="I10" i="96"/>
  <c r="J17" i="95"/>
  <c r="K17" i="95"/>
  <c r="L17" i="95"/>
  <c r="I17" i="95"/>
  <c r="J44" i="19"/>
  <c r="K44" i="19"/>
  <c r="L44" i="19"/>
  <c r="I44" i="19"/>
  <c r="I23" i="21" l="1"/>
  <c r="I45" i="21" l="1"/>
  <c r="J45" i="21"/>
  <c r="K45" i="21"/>
  <c r="L45" i="21"/>
  <c r="Q88" i="20" l="1"/>
  <c r="N88" i="20"/>
  <c r="L10" i="98" l="1"/>
  <c r="N16" i="99" l="1"/>
  <c r="M16" i="99"/>
  <c r="K10" i="98"/>
  <c r="J10" i="98"/>
  <c r="I10" i="98"/>
  <c r="N10" i="98"/>
  <c r="M10" i="98"/>
  <c r="M17" i="99" l="1"/>
  <c r="N17" i="99"/>
  <c r="P116" i="20"/>
  <c r="Q110" i="20"/>
  <c r="M110" i="20"/>
  <c r="O110" i="20" s="1"/>
  <c r="Q111" i="20"/>
  <c r="M111" i="20"/>
  <c r="O111" i="20" s="1"/>
  <c r="M109" i="20"/>
  <c r="O109" i="20" s="1"/>
  <c r="I109" i="20"/>
  <c r="I116" i="20" s="1"/>
  <c r="Q108" i="20"/>
  <c r="M108" i="20"/>
  <c r="O108" i="20" s="1"/>
  <c r="Q107" i="20"/>
  <c r="M107" i="20"/>
  <c r="O107" i="20" s="1"/>
  <c r="Q106" i="20"/>
  <c r="M106" i="20"/>
  <c r="N106" i="20" s="1"/>
  <c r="Q105" i="20"/>
  <c r="N105" i="20"/>
  <c r="M105" i="20"/>
  <c r="Q103" i="20"/>
  <c r="M103" i="20"/>
  <c r="O103" i="20" s="1"/>
  <c r="Q102" i="20"/>
  <c r="M102" i="20"/>
  <c r="O102" i="20" s="1"/>
  <c r="Q101" i="20"/>
  <c r="M101" i="20"/>
  <c r="O101" i="20" s="1"/>
  <c r="Q100" i="20"/>
  <c r="M100" i="20"/>
  <c r="O100" i="20" s="1"/>
  <c r="Q99" i="20"/>
  <c r="M99" i="20"/>
  <c r="O99" i="20" s="1"/>
  <c r="Q98" i="20"/>
  <c r="M98" i="20"/>
  <c r="O98" i="20" s="1"/>
  <c r="Q91" i="20"/>
  <c r="M91" i="20"/>
  <c r="O91" i="20" s="1"/>
  <c r="Q90" i="20"/>
  <c r="M90" i="20"/>
  <c r="O90" i="20" s="1"/>
  <c r="Q89" i="20"/>
  <c r="M89" i="20"/>
  <c r="O89" i="20" s="1"/>
  <c r="M88" i="20"/>
  <c r="Q87" i="20"/>
  <c r="M87" i="20"/>
  <c r="O87" i="20" s="1"/>
  <c r="Q80" i="20"/>
  <c r="M80" i="20"/>
  <c r="O80" i="20" s="1"/>
  <c r="Q79" i="20"/>
  <c r="M79" i="20"/>
  <c r="O79" i="20" s="1"/>
  <c r="Q78" i="20"/>
  <c r="M78" i="20"/>
  <c r="O78" i="20" s="1"/>
  <c r="Q77" i="20"/>
  <c r="M77" i="20"/>
  <c r="O77" i="20" s="1"/>
  <c r="Q76" i="20"/>
  <c r="M76" i="20"/>
  <c r="O76" i="20" s="1"/>
  <c r="Q74" i="20"/>
  <c r="N74" i="20"/>
  <c r="M74" i="20"/>
  <c r="Q73" i="20"/>
  <c r="M73" i="20"/>
  <c r="O73" i="20" s="1"/>
  <c r="Q72" i="20"/>
  <c r="M72" i="20"/>
  <c r="O72" i="20" s="1"/>
  <c r="Q71" i="20"/>
  <c r="N71" i="20"/>
  <c r="M71" i="20"/>
  <c r="Q70" i="20"/>
  <c r="M70" i="20"/>
  <c r="O70" i="20" s="1"/>
  <c r="Q69" i="20"/>
  <c r="M69" i="20"/>
  <c r="O69" i="20" s="1"/>
  <c r="M68" i="20"/>
  <c r="J68" i="20"/>
  <c r="Q68" i="20" s="1"/>
  <c r="M67" i="20"/>
  <c r="J67" i="20"/>
  <c r="Q67" i="20" s="1"/>
  <c r="J66" i="20"/>
  <c r="Q66" i="20" s="1"/>
  <c r="M65" i="20"/>
  <c r="J65" i="20"/>
  <c r="Q65" i="20" s="1"/>
  <c r="N64" i="20"/>
  <c r="M64" i="20"/>
  <c r="J64" i="20"/>
  <c r="Q64" i="20" s="1"/>
  <c r="M63" i="20"/>
  <c r="J63" i="20"/>
  <c r="N63" i="20" s="1"/>
  <c r="M62" i="20"/>
  <c r="J62" i="20"/>
  <c r="N62" i="20" s="1"/>
  <c r="M61" i="20"/>
  <c r="J61" i="20"/>
  <c r="Q61" i="20" s="1"/>
  <c r="M60" i="20"/>
  <c r="J60" i="20"/>
  <c r="Q60" i="20" s="1"/>
  <c r="M59" i="20"/>
  <c r="J59" i="20"/>
  <c r="N59" i="20" s="1"/>
  <c r="M58" i="20"/>
  <c r="J58" i="20"/>
  <c r="Q58" i="20" s="1"/>
  <c r="M57" i="20"/>
  <c r="J57" i="20"/>
  <c r="N57" i="20" s="1"/>
  <c r="M56" i="20"/>
  <c r="J56" i="20"/>
  <c r="N56" i="20" s="1"/>
  <c r="M55" i="20"/>
  <c r="J55" i="20"/>
  <c r="N55" i="20" s="1"/>
  <c r="M54" i="20"/>
  <c r="J54" i="20"/>
  <c r="M53" i="20"/>
  <c r="J53" i="20"/>
  <c r="Q53" i="20" s="1"/>
  <c r="N52" i="20"/>
  <c r="M52" i="20"/>
  <c r="J52" i="20"/>
  <c r="Q52" i="20" s="1"/>
  <c r="M51" i="20"/>
  <c r="J51" i="20"/>
  <c r="Q51" i="20" s="1"/>
  <c r="M50" i="20"/>
  <c r="J50" i="20"/>
  <c r="Q50" i="20" s="1"/>
  <c r="Q49" i="20"/>
  <c r="M49" i="20"/>
  <c r="O49" i="20" s="1"/>
  <c r="Q48" i="20"/>
  <c r="M48" i="20"/>
  <c r="O48" i="20" s="1"/>
  <c r="N43" i="20"/>
  <c r="I43" i="20"/>
  <c r="O42" i="20"/>
  <c r="M42" i="20"/>
  <c r="O40" i="20"/>
  <c r="M40" i="20"/>
  <c r="O41" i="20"/>
  <c r="M41" i="20"/>
  <c r="O38" i="20"/>
  <c r="M38" i="20"/>
  <c r="O39" i="20"/>
  <c r="M39" i="20"/>
  <c r="O33" i="20"/>
  <c r="M33" i="20"/>
  <c r="O30" i="20"/>
  <c r="M30" i="20"/>
  <c r="O29" i="20"/>
  <c r="M29" i="20"/>
  <c r="O24" i="20"/>
  <c r="M24" i="20"/>
  <c r="O31" i="20"/>
  <c r="M31" i="20"/>
  <c r="O32" i="20"/>
  <c r="M32" i="20"/>
  <c r="O25" i="20"/>
  <c r="M25" i="20"/>
  <c r="O26" i="20"/>
  <c r="M26" i="20"/>
  <c r="O27" i="20"/>
  <c r="M27" i="20"/>
  <c r="O28" i="20"/>
  <c r="M28" i="20"/>
  <c r="O34" i="20"/>
  <c r="M34" i="20"/>
  <c r="M16" i="20"/>
  <c r="J16" i="20"/>
  <c r="O16" i="20" s="1"/>
  <c r="M19" i="20"/>
  <c r="J19" i="20"/>
  <c r="O19" i="20" s="1"/>
  <c r="M20" i="20"/>
  <c r="J20" i="20"/>
  <c r="O20" i="20" s="1"/>
  <c r="M18" i="20"/>
  <c r="J18" i="20"/>
  <c r="O18" i="20" s="1"/>
  <c r="M21" i="20"/>
  <c r="J21" i="20"/>
  <c r="O21" i="20" s="1"/>
  <c r="M17" i="20"/>
  <c r="J17" i="20"/>
  <c r="O17" i="20" s="1"/>
  <c r="M22" i="20"/>
  <c r="J22" i="20"/>
  <c r="M11" i="20"/>
  <c r="L11" i="20"/>
  <c r="K11" i="20"/>
  <c r="N44" i="19"/>
  <c r="M44" i="19"/>
  <c r="O64" i="20" l="1"/>
  <c r="N50" i="20"/>
  <c r="N51" i="20"/>
  <c r="N58" i="20"/>
  <c r="Q59" i="20"/>
  <c r="J43" i="20"/>
  <c r="O51" i="20"/>
  <c r="O55" i="20"/>
  <c r="O105" i="20"/>
  <c r="Q55" i="20"/>
  <c r="N65" i="20"/>
  <c r="O65" i="20" s="1"/>
  <c r="O52" i="20"/>
  <c r="O63" i="20"/>
  <c r="O50" i="20"/>
  <c r="O57" i="20"/>
  <c r="O58" i="20"/>
  <c r="O56" i="20"/>
  <c r="O71" i="20"/>
  <c r="O74" i="20"/>
  <c r="O22" i="20"/>
  <c r="O43" i="20" s="1"/>
  <c r="Q63" i="20"/>
  <c r="N67" i="20"/>
  <c r="O67" i="20" s="1"/>
  <c r="N68" i="20"/>
  <c r="O68" i="20" s="1"/>
  <c r="N53" i="20"/>
  <c r="O53" i="20" s="1"/>
  <c r="Q56" i="20"/>
  <c r="N60" i="20"/>
  <c r="O60" i="20" s="1"/>
  <c r="O62" i="20"/>
  <c r="Q54" i="20"/>
  <c r="Q62" i="20"/>
  <c r="Q57" i="20"/>
  <c r="O59" i="20"/>
  <c r="J109" i="20"/>
  <c r="Q109" i="20" s="1"/>
  <c r="N54" i="20"/>
  <c r="O54" i="20" s="1"/>
  <c r="N61" i="20"/>
  <c r="O61" i="20" s="1"/>
  <c r="Q116" i="20" l="1"/>
  <c r="J116" i="20"/>
</calcChain>
</file>

<file path=xl/sharedStrings.xml><?xml version="1.0" encoding="utf-8"?>
<sst xmlns="http://schemas.openxmlformats.org/spreadsheetml/2006/main" count="4015" uniqueCount="652">
  <si>
    <t/>
  </si>
  <si>
    <t>年度</t>
  </si>
  <si>
    <t>会計</t>
  </si>
  <si>
    <t>：01</t>
  </si>
  <si>
    <t>一般会計</t>
  </si>
  <si>
    <t>区分</t>
  </si>
  <si>
    <t>資産の部</t>
  </si>
  <si>
    <t>流動資産</t>
  </si>
  <si>
    <t>現金預金</t>
  </si>
  <si>
    <t>歳計現金</t>
  </si>
  <si>
    <t>歳入歳出外現金</t>
  </si>
  <si>
    <t>未収金</t>
  </si>
  <si>
    <t>貸倒引当金</t>
  </si>
  <si>
    <t>基金</t>
  </si>
  <si>
    <t>財政調整基金</t>
  </si>
  <si>
    <t>公債償還基金</t>
  </si>
  <si>
    <t>短期貸付金</t>
  </si>
  <si>
    <t>その他流動資産</t>
  </si>
  <si>
    <t>固定資産</t>
  </si>
  <si>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</si>
  <si>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</si>
  <si>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</si>
  <si>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</si>
  <si>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</si>
  <si>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</si>
  <si>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</si>
  <si>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</si>
  <si>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</si>
  <si>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</si>
  <si>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</si>
  <si>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</si>
  <si>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</si>
  <si>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</si>
  <si>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</si>
  <si>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</si>
  <si>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</si>
  <si>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</si>
  <si>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</si>
  <si>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出資金</t>
  </si>
  <si>
    <t>有価証券</t>
  </si>
  <si>
    <t>出資による権利</t>
  </si>
  <si>
    <t>公営企業会計出資金</t>
  </si>
  <si>
    <t>信託受益権</t>
  </si>
  <si>
    <t>その他基金</t>
  </si>
  <si>
    <t>長期貸付金</t>
  </si>
  <si>
    <t>その他債権</t>
  </si>
  <si>
    <t>負債の部</t>
  </si>
  <si>
    <t>流動負債</t>
  </si>
  <si>
    <t>地方債</t>
  </si>
  <si>
    <t>短期借入金</t>
  </si>
  <si>
    <t>他会計借入金</t>
  </si>
  <si>
    <t>その他短期借入金</t>
  </si>
  <si>
    <t>賞与引当金</t>
  </si>
  <si>
    <t>未払金</t>
  </si>
  <si>
    <t>還付未済金</t>
  </si>
  <si>
    <t>リース債務</t>
  </si>
  <si>
    <t>その他流動負債</t>
  </si>
  <si>
    <t>固定負債</t>
  </si>
  <si>
    <t>長期借入金</t>
  </si>
  <si>
    <t>その他長期借入金</t>
  </si>
  <si>
    <t>退職手当引当金</t>
  </si>
  <si>
    <t>損失補償等引当金</t>
  </si>
  <si>
    <t>長期未払金</t>
  </si>
  <si>
    <t>その他固定負債</t>
  </si>
  <si>
    <t>負債の部合計</t>
  </si>
  <si>
    <t>純資産の部</t>
  </si>
  <si>
    <t>累積余剰</t>
  </si>
  <si>
    <t>評価・換算差額等</t>
  </si>
  <si>
    <t>その他有価証券評価差額金</t>
  </si>
  <si>
    <t>資産の部合計</t>
  </si>
  <si>
    <t>純資産の部合計</t>
  </si>
  <si>
    <t>負債及び純資産の部合計</t>
  </si>
  <si>
    <t>経常収益</t>
  </si>
  <si>
    <t>市税</t>
  </si>
  <si>
    <t>地方譲与税</t>
  </si>
  <si>
    <t>交付金</t>
  </si>
  <si>
    <t>地方特例交付金</t>
  </si>
  <si>
    <t>地方交付税</t>
  </si>
  <si>
    <t>保険料</t>
  </si>
  <si>
    <t>分担金及び負担金</t>
  </si>
  <si>
    <t>使用料及び手数料</t>
  </si>
  <si>
    <t>国・府支出金</t>
  </si>
  <si>
    <t>他会計からの繰入金</t>
  </si>
  <si>
    <t>一般会計からの繰入金</t>
  </si>
  <si>
    <t>特別会計からの繰入金</t>
  </si>
  <si>
    <t>公営企業からの繰入金</t>
  </si>
  <si>
    <t>棚卸資産売却収入</t>
  </si>
  <si>
    <t>受取利息及び配当金</t>
  </si>
  <si>
    <t>その他経常収益</t>
  </si>
  <si>
    <t>経常費用</t>
  </si>
  <si>
    <t>給与関係費</t>
  </si>
  <si>
    <t>賞与引当金繰入額</t>
  </si>
  <si>
    <t>退職手当引当金繰入額</t>
  </si>
  <si>
    <t>物件費</t>
  </si>
  <si>
    <t>維持補修費</t>
  </si>
  <si>
    <t>減価償却費</t>
  </si>
  <si>
    <t>支払利息及び手数料</t>
  </si>
  <si>
    <t>貸倒損失</t>
  </si>
  <si>
    <t>貸倒引当金繰入額</t>
  </si>
  <si>
    <t>損失補償等引当金繰入額</t>
  </si>
  <si>
    <t>棚卸資産売却原価</t>
  </si>
  <si>
    <t>扶助費</t>
  </si>
  <si>
    <t>負担金・補助金・交付金等</t>
  </si>
  <si>
    <t>他会計への繰出金</t>
  </si>
  <si>
    <t>一般会計への繰出金</t>
  </si>
  <si>
    <t>特別会計への繰出金</t>
  </si>
  <si>
    <t>公営企業への繰出金</t>
  </si>
  <si>
    <t>その他経常費用</t>
  </si>
  <si>
    <t>経常収支差額</t>
  </si>
  <si>
    <t>特別利益</t>
  </si>
  <si>
    <t>資産売却益</t>
  </si>
  <si>
    <t>資産受贈益</t>
  </si>
  <si>
    <t>事業再編等に伴う移転損益</t>
  </si>
  <si>
    <t>その他特別利益</t>
  </si>
  <si>
    <t>特別損失</t>
  </si>
  <si>
    <t>資産除売却損</t>
  </si>
  <si>
    <t>災害による損失</t>
  </si>
  <si>
    <t>出資金評価損</t>
  </si>
  <si>
    <t>その他特別損失</t>
  </si>
  <si>
    <t>特別収支差額</t>
  </si>
  <si>
    <t>当年度収支差額</t>
  </si>
  <si>
    <t>行政サービス活動</t>
  </si>
  <si>
    <t>行政サービス活動収入</t>
  </si>
  <si>
    <t>市税収入</t>
  </si>
  <si>
    <t>地方譲与税収入</t>
  </si>
  <si>
    <t>交付金収入</t>
  </si>
  <si>
    <t>地方特例交付金収入</t>
  </si>
  <si>
    <t>地方交付税収入</t>
  </si>
  <si>
    <t>保険料収入</t>
  </si>
  <si>
    <t>分担金及び負担金収入</t>
  </si>
  <si>
    <t>使用料及び手数料収入</t>
  </si>
  <si>
    <t>国・府支出金収入</t>
  </si>
  <si>
    <t>他会計からの繰入金収入</t>
  </si>
  <si>
    <t>一般会計からの繰入金収入</t>
  </si>
  <si>
    <t>特別会計からの繰入金収入</t>
  </si>
  <si>
    <t>公営企業会計からの繰入金収入</t>
  </si>
  <si>
    <t>受取利息及び配当金収入</t>
  </si>
  <si>
    <t>その他行政収入</t>
  </si>
  <si>
    <t>行政サービス活動支出</t>
  </si>
  <si>
    <t>給与関係費支出</t>
  </si>
  <si>
    <t>物件費支出</t>
  </si>
  <si>
    <t>維持補修費支出</t>
  </si>
  <si>
    <t>支払利息及び手数料支出</t>
  </si>
  <si>
    <t>扶助費支出</t>
  </si>
  <si>
    <t>負担金・補助金・交付金等支出</t>
  </si>
  <si>
    <t>他会計への繰出金支出</t>
  </si>
  <si>
    <t>一般会計への繰出金支出</t>
  </si>
  <si>
    <t>特別会計への繰出金支出</t>
  </si>
  <si>
    <t>公営企業会計への繰出金支出</t>
  </si>
  <si>
    <t>その他行政支出</t>
  </si>
  <si>
    <t>行政サービス活動収支差額</t>
  </si>
  <si>
    <t>投資活動</t>
  </si>
  <si>
    <t>投資活動収入</t>
  </si>
  <si>
    <t>資産売却収入</t>
  </si>
  <si>
    <t>基金繰入金（取崩額）</t>
  </si>
  <si>
    <t>財政調整基金（取崩額）</t>
  </si>
  <si>
    <t>その他の基金（取崩額）</t>
  </si>
  <si>
    <t>貸付金回収元金収入</t>
  </si>
  <si>
    <t>保証金等返還収入</t>
  </si>
  <si>
    <t>その他投資活動収入</t>
  </si>
  <si>
    <t>投資活動支出</t>
  </si>
  <si>
    <t>固定資産取得支出</t>
  </si>
  <si>
    <t>基金積立金</t>
  </si>
  <si>
    <t>財政調整基金積立金</t>
  </si>
  <si>
    <t>その他の基金積立金</t>
  </si>
  <si>
    <t>出資金支出</t>
  </si>
  <si>
    <t>貸付金支出</t>
  </si>
  <si>
    <t>保証金等支出</t>
  </si>
  <si>
    <t>投資活動収支差額</t>
  </si>
  <si>
    <t>財務活動</t>
  </si>
  <si>
    <t>財務活動収入</t>
  </si>
  <si>
    <t>地方債収入</t>
  </si>
  <si>
    <t>借入金収入</t>
  </si>
  <si>
    <t>その他財務活動収入</t>
  </si>
  <si>
    <t>財務活動支出</t>
  </si>
  <si>
    <t>地方債償還金支出</t>
  </si>
  <si>
    <t>借入金償還金支出</t>
  </si>
  <si>
    <t>リース債務償還金支出</t>
  </si>
  <si>
    <t>その他財務活動支出</t>
  </si>
  <si>
    <t>財務活動収支差額</t>
  </si>
  <si>
    <t>当年度現金預金増減額</t>
  </si>
  <si>
    <t>前年度末現金預金残高</t>
  </si>
  <si>
    <t>当年度末現金預金残高</t>
  </si>
  <si>
    <t>平成27年度</t>
    <rPh sb="0" eb="2">
      <t>ヘイセイ</t>
    </rPh>
    <rPh sb="4" eb="6">
      <t>ネンド</t>
    </rPh>
    <phoneticPr fontId="7"/>
  </si>
  <si>
    <t>大 阪 市 会 計 別 財 務 諸 表</t>
    <rPh sb="0" eb="1">
      <t>ダイ</t>
    </rPh>
    <rPh sb="2" eb="3">
      <t>サカ</t>
    </rPh>
    <rPh sb="4" eb="5">
      <t>シ</t>
    </rPh>
    <rPh sb="6" eb="7">
      <t>カイ</t>
    </rPh>
    <rPh sb="8" eb="9">
      <t>ケイ</t>
    </rPh>
    <rPh sb="10" eb="11">
      <t>ベツ</t>
    </rPh>
    <rPh sb="12" eb="13">
      <t>ザイ</t>
    </rPh>
    <rPh sb="14" eb="15">
      <t>ツトム</t>
    </rPh>
    <rPh sb="16" eb="17">
      <t>ショ</t>
    </rPh>
    <rPh sb="18" eb="19">
      <t>ヒョウ</t>
    </rPh>
    <phoneticPr fontId="7"/>
  </si>
  <si>
    <t>大阪市市街地再開発事業会計</t>
    <rPh sb="0" eb="3">
      <t>オオサカシ</t>
    </rPh>
    <rPh sb="3" eb="6">
      <t>シガイチ</t>
    </rPh>
    <rPh sb="6" eb="9">
      <t>サイカイハツ</t>
    </rPh>
    <rPh sb="9" eb="11">
      <t>ジギョウ</t>
    </rPh>
    <rPh sb="11" eb="13">
      <t>カイケイ</t>
    </rPh>
    <phoneticPr fontId="7"/>
  </si>
  <si>
    <t>大阪市駐車場事業会計</t>
    <rPh sb="0" eb="3">
      <t>オオサカシ</t>
    </rPh>
    <rPh sb="3" eb="6">
      <t>チュウシャジョウ</t>
    </rPh>
    <rPh sb="6" eb="8">
      <t>ジギョウ</t>
    </rPh>
    <rPh sb="8" eb="10">
      <t>カイケイ</t>
    </rPh>
    <phoneticPr fontId="7"/>
  </si>
  <si>
    <t>大阪市土地先行取得事業会計</t>
    <rPh sb="0" eb="3">
      <t>オオサカシ</t>
    </rPh>
    <rPh sb="3" eb="5">
      <t>トチ</t>
    </rPh>
    <rPh sb="5" eb="7">
      <t>センコウ</t>
    </rPh>
    <rPh sb="7" eb="9">
      <t>シュトク</t>
    </rPh>
    <rPh sb="9" eb="11">
      <t>ジギョウ</t>
    </rPh>
    <rPh sb="11" eb="13">
      <t>カイケイ</t>
    </rPh>
    <phoneticPr fontId="7"/>
  </si>
  <si>
    <t>大阪市国民健康保険事業会計</t>
    <rPh sb="0" eb="3">
      <t>オオサカシ</t>
    </rPh>
    <rPh sb="3" eb="5">
      <t>コクミン</t>
    </rPh>
    <rPh sb="5" eb="7">
      <t>ケンコウ</t>
    </rPh>
    <rPh sb="7" eb="9">
      <t>ホケン</t>
    </rPh>
    <rPh sb="9" eb="11">
      <t>ジギョウ</t>
    </rPh>
    <rPh sb="11" eb="13">
      <t>カイケイ</t>
    </rPh>
    <phoneticPr fontId="7"/>
  </si>
  <si>
    <t>大阪市介護保険事業会計</t>
    <rPh sb="0" eb="3">
      <t>オオサカシ</t>
    </rPh>
    <rPh sb="3" eb="5">
      <t>カイゴ</t>
    </rPh>
    <rPh sb="5" eb="7">
      <t>ホケン</t>
    </rPh>
    <rPh sb="7" eb="9">
      <t>ジギョウ</t>
    </rPh>
    <rPh sb="9" eb="11">
      <t>カイケイ</t>
    </rPh>
    <phoneticPr fontId="7"/>
  </si>
  <si>
    <t>財 務 諸 表</t>
    <rPh sb="0" eb="1">
      <t>ザイ</t>
    </rPh>
    <rPh sb="2" eb="3">
      <t>ツトム</t>
    </rPh>
    <rPh sb="4" eb="5">
      <t>ショ</t>
    </rPh>
    <rPh sb="6" eb="7">
      <t>ヒョウ</t>
    </rPh>
    <phoneticPr fontId="7"/>
  </si>
  <si>
    <t>大阪市一般会計</t>
    <rPh sb="0" eb="2">
      <t>オオサカ</t>
    </rPh>
    <rPh sb="2" eb="3">
      <t>シ</t>
    </rPh>
    <rPh sb="3" eb="5">
      <t>イッパン</t>
    </rPh>
    <rPh sb="5" eb="7">
      <t>カイケイ</t>
    </rPh>
    <phoneticPr fontId="7"/>
  </si>
  <si>
    <t>一般会計</t>
    <rPh sb="0" eb="2">
      <t>イッパン</t>
    </rPh>
    <rPh sb="2" eb="4">
      <t>カイケイ</t>
    </rPh>
    <phoneticPr fontId="9"/>
  </si>
  <si>
    <t>貸借対照表</t>
    <rPh sb="0" eb="2">
      <t>タイシャク</t>
    </rPh>
    <rPh sb="2" eb="5">
      <t>タイショウヒョウ</t>
    </rPh>
    <phoneticPr fontId="9"/>
  </si>
  <si>
    <t>キャッシュ・フロー計算書</t>
    <rPh sb="9" eb="12">
      <t>ケイサンショ</t>
    </rPh>
    <phoneticPr fontId="9"/>
  </si>
  <si>
    <t>行政コスト計算書</t>
    <rPh sb="0" eb="2">
      <t>ギョウセイ</t>
    </rPh>
    <rPh sb="5" eb="8">
      <t>ケイサンショ</t>
    </rPh>
    <phoneticPr fontId="9"/>
  </si>
  <si>
    <t>純資産変動計算書</t>
    <rPh sb="0" eb="3">
      <t>ジュンシサン</t>
    </rPh>
    <rPh sb="3" eb="5">
      <t>ヘンドウ</t>
    </rPh>
    <rPh sb="5" eb="8">
      <t>ケイサンショ</t>
    </rPh>
    <phoneticPr fontId="9"/>
  </si>
  <si>
    <t>食肉市場事業会計</t>
    <rPh sb="0" eb="2">
      <t>ショクニク</t>
    </rPh>
    <rPh sb="2" eb="4">
      <t>シジョウ</t>
    </rPh>
    <rPh sb="4" eb="6">
      <t>ジギョウ</t>
    </rPh>
    <rPh sb="6" eb="8">
      <t>カイケイ</t>
    </rPh>
    <phoneticPr fontId="9"/>
  </si>
  <si>
    <t>大阪市食肉市場事業会計</t>
    <rPh sb="0" eb="3">
      <t>オオサカシ</t>
    </rPh>
    <rPh sb="3" eb="5">
      <t>ショクニク</t>
    </rPh>
    <rPh sb="5" eb="7">
      <t>シジョウ</t>
    </rPh>
    <rPh sb="7" eb="9">
      <t>ジギョウ</t>
    </rPh>
    <rPh sb="9" eb="11">
      <t>カイケイ</t>
    </rPh>
    <phoneticPr fontId="7"/>
  </si>
  <si>
    <t>頁</t>
    <rPh sb="0" eb="1">
      <t>ページ</t>
    </rPh>
    <phoneticPr fontId="9"/>
  </si>
  <si>
    <t>・・・・・・・・・・・・・・</t>
    <phoneticPr fontId="9"/>
  </si>
  <si>
    <t>市街地再開発事業会計</t>
    <rPh sb="0" eb="3">
      <t>シガイチ</t>
    </rPh>
    <rPh sb="3" eb="4">
      <t>サイ</t>
    </rPh>
    <rPh sb="4" eb="6">
      <t>カイハツ</t>
    </rPh>
    <rPh sb="6" eb="8">
      <t>ジギョウ</t>
    </rPh>
    <rPh sb="8" eb="10">
      <t>カイケイ</t>
    </rPh>
    <phoneticPr fontId="9"/>
  </si>
  <si>
    <t>駐車場事業会計</t>
    <rPh sb="0" eb="3">
      <t>チュウシャジョウ</t>
    </rPh>
    <rPh sb="3" eb="5">
      <t>ジギョウ</t>
    </rPh>
    <rPh sb="5" eb="7">
      <t>カイケイ</t>
    </rPh>
    <phoneticPr fontId="9"/>
  </si>
  <si>
    <t>土地先行取得事業会計</t>
    <rPh sb="0" eb="2">
      <t>トチ</t>
    </rPh>
    <rPh sb="2" eb="4">
      <t>センコウ</t>
    </rPh>
    <rPh sb="4" eb="6">
      <t>シュトク</t>
    </rPh>
    <rPh sb="6" eb="8">
      <t>ジギョウ</t>
    </rPh>
    <rPh sb="8" eb="10">
      <t>カイケイ</t>
    </rPh>
    <phoneticPr fontId="9"/>
  </si>
  <si>
    <t>国民健康保険事業会計</t>
    <rPh sb="0" eb="2">
      <t>コクミン</t>
    </rPh>
    <rPh sb="2" eb="4">
      <t>ケンコウ</t>
    </rPh>
    <rPh sb="4" eb="6">
      <t>ホケン</t>
    </rPh>
    <rPh sb="6" eb="8">
      <t>ジギョウ</t>
    </rPh>
    <rPh sb="8" eb="10">
      <t>カイケイ</t>
    </rPh>
    <phoneticPr fontId="9"/>
  </si>
  <si>
    <t>心身障害者扶養共済事業会計</t>
    <rPh sb="0" eb="2">
      <t>シンシン</t>
    </rPh>
    <rPh sb="2" eb="5">
      <t>ショウガイシャ</t>
    </rPh>
    <rPh sb="5" eb="7">
      <t>フヨウ</t>
    </rPh>
    <rPh sb="7" eb="9">
      <t>キョウサイ</t>
    </rPh>
    <rPh sb="9" eb="11">
      <t>ジギョウ</t>
    </rPh>
    <rPh sb="11" eb="13">
      <t>カイケイ</t>
    </rPh>
    <phoneticPr fontId="9"/>
  </si>
  <si>
    <t>大阪市会計別財務諸表　目次</t>
    <rPh sb="0" eb="3">
      <t>オオサカシ</t>
    </rPh>
    <rPh sb="3" eb="5">
      <t>カイケイ</t>
    </rPh>
    <rPh sb="5" eb="6">
      <t>ベツ</t>
    </rPh>
    <rPh sb="6" eb="8">
      <t>ザイム</t>
    </rPh>
    <rPh sb="8" eb="10">
      <t>ショヒョウ</t>
    </rPh>
    <rPh sb="11" eb="12">
      <t>メ</t>
    </rPh>
    <rPh sb="12" eb="13">
      <t>ツギ</t>
    </rPh>
    <phoneticPr fontId="9"/>
  </si>
  <si>
    <t>介護保険事業会計</t>
    <rPh sb="0" eb="2">
      <t>カイゴ</t>
    </rPh>
    <rPh sb="2" eb="4">
      <t>ホケン</t>
    </rPh>
    <rPh sb="4" eb="6">
      <t>ジギョウ</t>
    </rPh>
    <rPh sb="6" eb="8">
      <t>カイケイ</t>
    </rPh>
    <phoneticPr fontId="9"/>
  </si>
  <si>
    <t>後期高齢者医療事業会計</t>
    <rPh sb="0" eb="2">
      <t>コウキ</t>
    </rPh>
    <rPh sb="2" eb="4">
      <t>コウレイ</t>
    </rPh>
    <rPh sb="4" eb="5">
      <t>シャ</t>
    </rPh>
    <rPh sb="5" eb="7">
      <t>イリョウ</t>
    </rPh>
    <rPh sb="7" eb="9">
      <t>ジギョウ</t>
    </rPh>
    <rPh sb="9" eb="11">
      <t>カイケイ</t>
    </rPh>
    <phoneticPr fontId="9"/>
  </si>
  <si>
    <t>公債費会計</t>
    <rPh sb="0" eb="2">
      <t>コウサイ</t>
    </rPh>
    <rPh sb="2" eb="3">
      <t>ヒ</t>
    </rPh>
    <rPh sb="3" eb="5">
      <t>カイケイ</t>
    </rPh>
    <phoneticPr fontId="9"/>
  </si>
  <si>
    <t>母子父子寡婦福祉貸付資金会計</t>
    <rPh sb="0" eb="2">
      <t>ボシ</t>
    </rPh>
    <rPh sb="2" eb="4">
      <t>フシ</t>
    </rPh>
    <rPh sb="4" eb="6">
      <t>カフ</t>
    </rPh>
    <rPh sb="6" eb="8">
      <t>フクシ</t>
    </rPh>
    <rPh sb="8" eb="10">
      <t>カシツケ</t>
    </rPh>
    <rPh sb="10" eb="12">
      <t>シキン</t>
    </rPh>
    <rPh sb="12" eb="14">
      <t>カイケイ</t>
    </rPh>
    <phoneticPr fontId="9"/>
  </si>
  <si>
    <t>（単位：円）</t>
    <phoneticPr fontId="5"/>
  </si>
  <si>
    <t>区分</t>
    <phoneticPr fontId="5"/>
  </si>
  <si>
    <t>前年度末残高</t>
    <rPh sb="0" eb="3">
      <t>ゼンネンド</t>
    </rPh>
    <rPh sb="3" eb="4">
      <t>マツ</t>
    </rPh>
    <rPh sb="4" eb="6">
      <t>ザンダカ</t>
    </rPh>
    <phoneticPr fontId="5"/>
  </si>
  <si>
    <t>当年度増加額</t>
    <rPh sb="0" eb="1">
      <t>トウ</t>
    </rPh>
    <rPh sb="1" eb="3">
      <t>ネンド</t>
    </rPh>
    <rPh sb="3" eb="5">
      <t>ゾウカ</t>
    </rPh>
    <rPh sb="5" eb="6">
      <t>ガク</t>
    </rPh>
    <phoneticPr fontId="5"/>
  </si>
  <si>
    <t>当年度減少額</t>
    <rPh sb="0" eb="1">
      <t>トウ</t>
    </rPh>
    <rPh sb="1" eb="3">
      <t>ネンド</t>
    </rPh>
    <rPh sb="3" eb="5">
      <t>ゲンショウ</t>
    </rPh>
    <rPh sb="5" eb="6">
      <t>ガク</t>
    </rPh>
    <phoneticPr fontId="5"/>
  </si>
  <si>
    <t>当年度末残高</t>
    <rPh sb="3" eb="4">
      <t>マツ</t>
    </rPh>
    <rPh sb="4" eb="6">
      <t>ザンダカ</t>
    </rPh>
    <phoneticPr fontId="5"/>
  </si>
  <si>
    <t>当年度末減価償却累計額</t>
    <rPh sb="3" eb="4">
      <t>マツ</t>
    </rPh>
    <rPh sb="4" eb="6">
      <t>ゲンカ</t>
    </rPh>
    <rPh sb="6" eb="8">
      <t>ショウキャク</t>
    </rPh>
    <rPh sb="8" eb="10">
      <t>ルイケイ</t>
    </rPh>
    <rPh sb="10" eb="11">
      <t>ガク</t>
    </rPh>
    <phoneticPr fontId="5"/>
  </si>
  <si>
    <t>当年度償却額</t>
    <phoneticPr fontId="5"/>
  </si>
  <si>
    <t>差引当年度末残高</t>
    <rPh sb="0" eb="2">
      <t>サシヒキ</t>
    </rPh>
    <rPh sb="5" eb="6">
      <t>マツ</t>
    </rPh>
    <rPh sb="6" eb="8">
      <t>ザンダカ</t>
    </rPh>
    <phoneticPr fontId="5"/>
  </si>
  <si>
    <t>①</t>
    <phoneticPr fontId="5"/>
  </si>
  <si>
    <t>②</t>
    <phoneticPr fontId="5"/>
  </si>
  <si>
    <t>③</t>
    <phoneticPr fontId="5"/>
  </si>
  <si>
    <t>④＝①＋②－③</t>
    <phoneticPr fontId="5"/>
  </si>
  <si>
    <t>⑤</t>
    <phoneticPr fontId="5"/>
  </si>
  <si>
    <t>⑥</t>
    <phoneticPr fontId="5"/>
  </si>
  <si>
    <t>④－⑤</t>
    <phoneticPr fontId="5"/>
  </si>
  <si>
    <t>合　　　　計</t>
    <phoneticPr fontId="5"/>
  </si>
  <si>
    <t>（単位：円）</t>
    <rPh sb="4" eb="5">
      <t>エン</t>
    </rPh>
    <phoneticPr fontId="25"/>
  </si>
  <si>
    <t>種類</t>
    <rPh sb="0" eb="2">
      <t>シュルイ</t>
    </rPh>
    <phoneticPr fontId="5"/>
  </si>
  <si>
    <t>現金預金</t>
    <rPh sb="0" eb="2">
      <t>ゲンキン</t>
    </rPh>
    <rPh sb="2" eb="4">
      <t>ヨキン</t>
    </rPh>
    <phoneticPr fontId="25"/>
  </si>
  <si>
    <t>有価証券</t>
    <rPh sb="0" eb="2">
      <t>ユウカ</t>
    </rPh>
    <rPh sb="2" eb="4">
      <t>ショウケン</t>
    </rPh>
    <phoneticPr fontId="5"/>
  </si>
  <si>
    <t>土地</t>
    <rPh sb="0" eb="2">
      <t>トチ</t>
    </rPh>
    <phoneticPr fontId="5"/>
  </si>
  <si>
    <t>その他</t>
    <rPh sb="2" eb="3">
      <t>タ</t>
    </rPh>
    <phoneticPr fontId="5"/>
  </si>
  <si>
    <t>貸倒引当金計上額等</t>
    <rPh sb="0" eb="2">
      <t>カシダオレ</t>
    </rPh>
    <rPh sb="2" eb="4">
      <t>ヒキアテ</t>
    </rPh>
    <rPh sb="4" eb="5">
      <t>キン</t>
    </rPh>
    <rPh sb="5" eb="7">
      <t>ケイジョウ</t>
    </rPh>
    <rPh sb="7" eb="8">
      <t>ガク</t>
    </rPh>
    <rPh sb="8" eb="9">
      <t>トウ</t>
    </rPh>
    <phoneticPr fontId="5"/>
  </si>
  <si>
    <t>合計</t>
    <rPh sb="0" eb="2">
      <t>ゴウケイ</t>
    </rPh>
    <phoneticPr fontId="5"/>
  </si>
  <si>
    <t>大阪市元気づくり基金</t>
    <rPh sb="3" eb="5">
      <t>ゲンキ</t>
    </rPh>
    <rPh sb="8" eb="10">
      <t>キキン</t>
    </rPh>
    <phoneticPr fontId="25"/>
  </si>
  <si>
    <t>大阪市区政推進基金</t>
    <rPh sb="3" eb="5">
      <t>クセイ</t>
    </rPh>
    <rPh sb="5" eb="7">
      <t>スイシン</t>
    </rPh>
    <rPh sb="7" eb="9">
      <t>キキン</t>
    </rPh>
    <phoneticPr fontId="25"/>
  </si>
  <si>
    <t>大阪市雇用施策推進基金</t>
    <rPh sb="3" eb="5">
      <t>コヨウ</t>
    </rPh>
    <rPh sb="5" eb="7">
      <t>シサク</t>
    </rPh>
    <rPh sb="7" eb="9">
      <t>スイシン</t>
    </rPh>
    <rPh sb="9" eb="11">
      <t>キキン</t>
    </rPh>
    <phoneticPr fontId="25"/>
  </si>
  <si>
    <t>大阪市地域活性化事業基金</t>
    <rPh sb="3" eb="5">
      <t>チイキ</t>
    </rPh>
    <rPh sb="5" eb="8">
      <t>カッセイカ</t>
    </rPh>
    <rPh sb="8" eb="10">
      <t>ジギョウ</t>
    </rPh>
    <rPh sb="10" eb="12">
      <t>キキン</t>
    </rPh>
    <phoneticPr fontId="25"/>
  </si>
  <si>
    <t>大阪市財政調整基金</t>
    <rPh sb="3" eb="5">
      <t>ザイセイ</t>
    </rPh>
    <rPh sb="5" eb="7">
      <t>チョウセイ</t>
    </rPh>
    <rPh sb="7" eb="9">
      <t>キキン</t>
    </rPh>
    <phoneticPr fontId="25"/>
  </si>
  <si>
    <t>都市整備事業基金</t>
    <rPh sb="0" eb="2">
      <t>トシ</t>
    </rPh>
    <rPh sb="2" eb="4">
      <t>セイビ</t>
    </rPh>
    <rPh sb="4" eb="6">
      <t>ジギョウ</t>
    </rPh>
    <rPh sb="6" eb="8">
      <t>キキン</t>
    </rPh>
    <phoneticPr fontId="25"/>
  </si>
  <si>
    <t>大阪市駐車対策推進基金</t>
    <rPh sb="3" eb="5">
      <t>チュウシャ</t>
    </rPh>
    <rPh sb="5" eb="7">
      <t>タイサク</t>
    </rPh>
    <rPh sb="7" eb="9">
      <t>スイシン</t>
    </rPh>
    <rPh sb="9" eb="11">
      <t>キキン</t>
    </rPh>
    <phoneticPr fontId="25"/>
  </si>
  <si>
    <t>渡邊心身障害者福祉基金</t>
    <rPh sb="0" eb="2">
      <t>ワタナベ</t>
    </rPh>
    <rPh sb="2" eb="4">
      <t>シンシン</t>
    </rPh>
    <rPh sb="4" eb="7">
      <t>ショウガイシャ</t>
    </rPh>
    <rPh sb="7" eb="9">
      <t>フクシ</t>
    </rPh>
    <rPh sb="9" eb="11">
      <t>キキン</t>
    </rPh>
    <phoneticPr fontId="25"/>
  </si>
  <si>
    <t>社会福祉施設職員福利厚生基金</t>
  </si>
  <si>
    <t>大阪市おとしより健康基金</t>
    <rPh sb="8" eb="10">
      <t>ケンコウ</t>
    </rPh>
    <rPh sb="10" eb="12">
      <t>キキン</t>
    </rPh>
    <phoneticPr fontId="25"/>
  </si>
  <si>
    <t>大阪市青少年活動振興基金</t>
    <rPh sb="3" eb="6">
      <t>セイショウネン</t>
    </rPh>
    <rPh sb="6" eb="8">
      <t>カツドウ</t>
    </rPh>
    <rPh sb="8" eb="10">
      <t>シンコウ</t>
    </rPh>
    <rPh sb="10" eb="12">
      <t>キキン</t>
    </rPh>
    <phoneticPr fontId="25"/>
  </si>
  <si>
    <t>大阪市環境創造基金</t>
    <rPh sb="3" eb="5">
      <t>カンキョウ</t>
    </rPh>
    <rPh sb="5" eb="7">
      <t>ソウゾウ</t>
    </rPh>
    <rPh sb="7" eb="9">
      <t>キキン</t>
    </rPh>
    <phoneticPr fontId="25"/>
  </si>
  <si>
    <t>土地区画整理事業基金</t>
  </si>
  <si>
    <t>大阪市花と緑のまちづくり推進基金</t>
    <rPh sb="3" eb="4">
      <t>ハナ</t>
    </rPh>
    <rPh sb="5" eb="6">
      <t>ミドリ</t>
    </rPh>
    <rPh sb="12" eb="14">
      <t>スイシン</t>
    </rPh>
    <rPh sb="14" eb="16">
      <t>キキン</t>
    </rPh>
    <phoneticPr fontId="25"/>
  </si>
  <si>
    <t>大阪港振興基金</t>
    <rPh sb="0" eb="3">
      <t>オオサカコウ</t>
    </rPh>
    <rPh sb="3" eb="5">
      <t>シンコウ</t>
    </rPh>
    <rPh sb="5" eb="7">
      <t>キキン</t>
    </rPh>
    <phoneticPr fontId="25"/>
  </si>
  <si>
    <t>大阪市教育振興基金</t>
    <rPh sb="3" eb="5">
      <t>キョウイク</t>
    </rPh>
    <rPh sb="5" eb="7">
      <t>シンコウ</t>
    </rPh>
    <rPh sb="7" eb="9">
      <t>キキン</t>
    </rPh>
    <phoneticPr fontId="25"/>
  </si>
  <si>
    <t>田村教育振興基金</t>
    <rPh sb="0" eb="2">
      <t>タムラ</t>
    </rPh>
    <rPh sb="2" eb="4">
      <t>キョウイク</t>
    </rPh>
    <rPh sb="4" eb="6">
      <t>シンコウ</t>
    </rPh>
    <rPh sb="6" eb="8">
      <t>キキン</t>
    </rPh>
    <phoneticPr fontId="25"/>
  </si>
  <si>
    <t>訴訟関係供託基金</t>
  </si>
  <si>
    <t>物品購買基金</t>
    <rPh sb="0" eb="2">
      <t>ブッピン</t>
    </rPh>
    <rPh sb="2" eb="4">
      <t>コウバイ</t>
    </rPh>
    <rPh sb="4" eb="6">
      <t>キキン</t>
    </rPh>
    <phoneticPr fontId="25"/>
  </si>
  <si>
    <t>小口支払基金</t>
    <rPh sb="0" eb="2">
      <t>コグチ</t>
    </rPh>
    <rPh sb="2" eb="4">
      <t>シハライ</t>
    </rPh>
    <rPh sb="4" eb="6">
      <t>キキン</t>
    </rPh>
    <phoneticPr fontId="25"/>
  </si>
  <si>
    <t>不動産運用基金</t>
    <rPh sb="0" eb="3">
      <t>フドウサン</t>
    </rPh>
    <rPh sb="3" eb="5">
      <t>ウンヨウ</t>
    </rPh>
    <rPh sb="5" eb="7">
      <t>キキン</t>
    </rPh>
    <phoneticPr fontId="25"/>
  </si>
  <si>
    <t>高齢者及び重度身体障害者住宅整備資金貸付基金</t>
    <rPh sb="0" eb="3">
      <t>コウレイシャ</t>
    </rPh>
    <rPh sb="3" eb="4">
      <t>オヨ</t>
    </rPh>
    <rPh sb="5" eb="7">
      <t>ジュウド</t>
    </rPh>
    <rPh sb="7" eb="9">
      <t>シンタイ</t>
    </rPh>
    <rPh sb="9" eb="12">
      <t>ショウガイシャ</t>
    </rPh>
    <rPh sb="12" eb="14">
      <t>ジュウタク</t>
    </rPh>
    <rPh sb="14" eb="16">
      <t>セイビ</t>
    </rPh>
    <rPh sb="16" eb="18">
      <t>シキン</t>
    </rPh>
    <rPh sb="18" eb="20">
      <t>カシツケ</t>
    </rPh>
    <rPh sb="20" eb="22">
      <t>キキン</t>
    </rPh>
    <phoneticPr fontId="25"/>
  </si>
  <si>
    <t>建物移転運用基金</t>
  </si>
  <si>
    <t>大阪市立学校維持運営基金</t>
  </si>
  <si>
    <t>合　　　　計</t>
    <rPh sb="0" eb="1">
      <t>ア</t>
    </rPh>
    <rPh sb="5" eb="6">
      <t>ケイ</t>
    </rPh>
    <phoneticPr fontId="5"/>
  </si>
  <si>
    <t>市場価格のあるもののうちその他のもの</t>
    <rPh sb="0" eb="2">
      <t>シジョウ</t>
    </rPh>
    <rPh sb="2" eb="4">
      <t>カカク</t>
    </rPh>
    <rPh sb="14" eb="15">
      <t>タ</t>
    </rPh>
    <phoneticPr fontId="25"/>
  </si>
  <si>
    <t>銘柄名</t>
    <rPh sb="0" eb="2">
      <t>メイガラ</t>
    </rPh>
    <rPh sb="2" eb="3">
      <t>メイ</t>
    </rPh>
    <phoneticPr fontId="5"/>
  </si>
  <si>
    <t>株数・口数など</t>
    <rPh sb="0" eb="2">
      <t>カブスウ</t>
    </rPh>
    <rPh sb="3" eb="4">
      <t>クチ</t>
    </rPh>
    <rPh sb="4" eb="5">
      <t>スウ</t>
    </rPh>
    <phoneticPr fontId="25"/>
  </si>
  <si>
    <t>時価単価</t>
    <rPh sb="0" eb="2">
      <t>ジカ</t>
    </rPh>
    <rPh sb="2" eb="4">
      <t>タンカ</t>
    </rPh>
    <phoneticPr fontId="5"/>
  </si>
  <si>
    <t>貸借対照表計上額</t>
    <rPh sb="0" eb="2">
      <t>タイシャク</t>
    </rPh>
    <rPh sb="2" eb="5">
      <t>タイショウヒョウ</t>
    </rPh>
    <rPh sb="5" eb="7">
      <t>ケイジョウ</t>
    </rPh>
    <rPh sb="7" eb="8">
      <t>ガク</t>
    </rPh>
    <phoneticPr fontId="5"/>
  </si>
  <si>
    <t>取得原価</t>
    <rPh sb="0" eb="2">
      <t>シュトク</t>
    </rPh>
    <rPh sb="2" eb="4">
      <t>ゲンカ</t>
    </rPh>
    <phoneticPr fontId="5"/>
  </si>
  <si>
    <t>評価差額</t>
    <rPh sb="0" eb="2">
      <t>ヒョウカ</t>
    </rPh>
    <rPh sb="2" eb="4">
      <t>サガク</t>
    </rPh>
    <phoneticPr fontId="5"/>
  </si>
  <si>
    <t>③＝①×②</t>
    <phoneticPr fontId="5"/>
  </si>
  <si>
    <t>④</t>
    <phoneticPr fontId="5"/>
  </si>
  <si>
    <t>③－④</t>
    <phoneticPr fontId="5"/>
  </si>
  <si>
    <t>関西電力（株）</t>
  </si>
  <si>
    <t>市場価格のないもの（株式会社）</t>
    <rPh sb="0" eb="2">
      <t>シジョウ</t>
    </rPh>
    <rPh sb="2" eb="4">
      <t>カカク</t>
    </rPh>
    <rPh sb="10" eb="14">
      <t>カブシキガイシャ</t>
    </rPh>
    <phoneticPr fontId="25"/>
  </si>
  <si>
    <t>相手先名</t>
    <rPh sb="0" eb="3">
      <t>アイテサキ</t>
    </rPh>
    <rPh sb="3" eb="4">
      <t>メイ</t>
    </rPh>
    <phoneticPr fontId="5"/>
  </si>
  <si>
    <t>取得原価</t>
    <rPh sb="0" eb="2">
      <t>シュトク</t>
    </rPh>
    <rPh sb="2" eb="4">
      <t>ゲンカ</t>
    </rPh>
    <phoneticPr fontId="25"/>
  </si>
  <si>
    <t>貸借対照表計上額</t>
    <rPh sb="0" eb="2">
      <t>タイシャク</t>
    </rPh>
    <rPh sb="2" eb="5">
      <t>タイショウヒョウ</t>
    </rPh>
    <rPh sb="5" eb="7">
      <t>ケイジョウ</t>
    </rPh>
    <rPh sb="7" eb="8">
      <t>ガク</t>
    </rPh>
    <phoneticPr fontId="25"/>
  </si>
  <si>
    <t>一株あたり純資産額</t>
    <rPh sb="0" eb="2">
      <t>ヒトカブ</t>
    </rPh>
    <rPh sb="5" eb="8">
      <t>ジュンシサン</t>
    </rPh>
    <rPh sb="8" eb="9">
      <t>ガク</t>
    </rPh>
    <phoneticPr fontId="5"/>
  </si>
  <si>
    <t>実質価額</t>
    <rPh sb="0" eb="2">
      <t>ジッシツ</t>
    </rPh>
    <rPh sb="2" eb="4">
      <t>カガク</t>
    </rPh>
    <phoneticPr fontId="25"/>
  </si>
  <si>
    <t>強制評価減</t>
    <rPh sb="0" eb="2">
      <t>キョウセイ</t>
    </rPh>
    <rPh sb="2" eb="4">
      <t>ヒョウカ</t>
    </rPh>
    <rPh sb="4" eb="5">
      <t>ゲン</t>
    </rPh>
    <phoneticPr fontId="5"/>
  </si>
  <si>
    <t>差引貸借対照表計上額</t>
    <rPh sb="0" eb="2">
      <t>サシヒキ</t>
    </rPh>
    <rPh sb="2" eb="4">
      <t>タイシャク</t>
    </rPh>
    <rPh sb="4" eb="7">
      <t>タイショウヒョウ</t>
    </rPh>
    <rPh sb="7" eb="9">
      <t>ケイジョウ</t>
    </rPh>
    <rPh sb="9" eb="10">
      <t>ガク</t>
    </rPh>
    <phoneticPr fontId="5"/>
  </si>
  <si>
    <t>（株）ジェイコムウエスト</t>
  </si>
  <si>
    <t>（株）ベイ・コミュニケーションズ</t>
  </si>
  <si>
    <t>（株）湊町開発センター</t>
  </si>
  <si>
    <t>関西高速鉄道（株）</t>
  </si>
  <si>
    <t>市場価格のないもの（株式会社以外）</t>
    <rPh sb="0" eb="2">
      <t>シジョウ</t>
    </rPh>
    <rPh sb="2" eb="4">
      <t>カカク</t>
    </rPh>
    <rPh sb="10" eb="14">
      <t>カブシキガイシャ</t>
    </rPh>
    <rPh sb="14" eb="16">
      <t>イガイ</t>
    </rPh>
    <phoneticPr fontId="25"/>
  </si>
  <si>
    <t>資産</t>
    <rPh sb="0" eb="2">
      <t>シサン</t>
    </rPh>
    <phoneticPr fontId="5"/>
  </si>
  <si>
    <t>負債</t>
    <rPh sb="0" eb="2">
      <t>フサイ</t>
    </rPh>
    <phoneticPr fontId="5"/>
  </si>
  <si>
    <t>純資産額</t>
    <rPh sb="0" eb="3">
      <t>ジュンシサン</t>
    </rPh>
    <rPh sb="3" eb="4">
      <t>ガク</t>
    </rPh>
    <phoneticPr fontId="5"/>
  </si>
  <si>
    <t>出えん等比率(％)</t>
    <rPh sb="0" eb="1">
      <t>シュツ</t>
    </rPh>
    <rPh sb="3" eb="4">
      <t>トウ</t>
    </rPh>
    <rPh sb="4" eb="6">
      <t>ヒリツ</t>
    </rPh>
    <phoneticPr fontId="5"/>
  </si>
  <si>
    <t>実質価額</t>
    <rPh sb="0" eb="2">
      <t>ジッシツ</t>
    </rPh>
    <rPh sb="2" eb="4">
      <t>カガク</t>
    </rPh>
    <phoneticPr fontId="5"/>
  </si>
  <si>
    <t>大阪信用保証協会</t>
    <rPh sb="0" eb="2">
      <t>オオサカ</t>
    </rPh>
    <rPh sb="2" eb="4">
      <t>シンヨウ</t>
    </rPh>
    <rPh sb="4" eb="6">
      <t>ホショウ</t>
    </rPh>
    <rPh sb="6" eb="8">
      <t>キョウカイ</t>
    </rPh>
    <phoneticPr fontId="25"/>
  </si>
  <si>
    <t>地方公共団体情報システム機構</t>
    <rPh sb="0" eb="2">
      <t>チホウ</t>
    </rPh>
    <rPh sb="2" eb="4">
      <t>コウキョウ</t>
    </rPh>
    <rPh sb="4" eb="6">
      <t>ダンタイ</t>
    </rPh>
    <rPh sb="6" eb="8">
      <t>ジョウホウ</t>
    </rPh>
    <rPh sb="12" eb="14">
      <t>キコウ</t>
    </rPh>
    <phoneticPr fontId="25"/>
  </si>
  <si>
    <t>地方公共団体金融機構</t>
    <rPh sb="0" eb="2">
      <t>チホウ</t>
    </rPh>
    <rPh sb="2" eb="4">
      <t>コウキョウ</t>
    </rPh>
    <rPh sb="4" eb="6">
      <t>ダンタイ</t>
    </rPh>
    <rPh sb="6" eb="8">
      <t>キンユウ</t>
    </rPh>
    <rPh sb="8" eb="10">
      <t>キコウ</t>
    </rPh>
    <phoneticPr fontId="25"/>
  </si>
  <si>
    <t>（社福）大阪社会医療センター</t>
    <rPh sb="1" eb="3">
      <t>シャフク</t>
    </rPh>
    <rPh sb="4" eb="6">
      <t>オオサカ</t>
    </rPh>
    <rPh sb="6" eb="8">
      <t>シャカイ</t>
    </rPh>
    <rPh sb="8" eb="10">
      <t>イリョウ</t>
    </rPh>
    <phoneticPr fontId="5"/>
  </si>
  <si>
    <t>貸付金名称</t>
    <rPh sb="0" eb="2">
      <t>カシツケ</t>
    </rPh>
    <rPh sb="2" eb="3">
      <t>キン</t>
    </rPh>
    <rPh sb="3" eb="5">
      <t>メイショウ</t>
    </rPh>
    <phoneticPr fontId="5"/>
  </si>
  <si>
    <t>長期貸付金</t>
    <rPh sb="0" eb="2">
      <t>チョウキ</t>
    </rPh>
    <rPh sb="2" eb="4">
      <t>カシツケ</t>
    </rPh>
    <rPh sb="4" eb="5">
      <t>キン</t>
    </rPh>
    <phoneticPr fontId="5"/>
  </si>
  <si>
    <t>短期貸付金</t>
    <rPh sb="0" eb="2">
      <t>タンキ</t>
    </rPh>
    <rPh sb="2" eb="4">
      <t>カシツケ</t>
    </rPh>
    <rPh sb="4" eb="5">
      <t>キン</t>
    </rPh>
    <phoneticPr fontId="5"/>
  </si>
  <si>
    <t>計</t>
    <rPh sb="0" eb="1">
      <t>ケイ</t>
    </rPh>
    <phoneticPr fontId="5"/>
  </si>
  <si>
    <t>貸倒引当金計上額</t>
    <rPh sb="0" eb="2">
      <t>カシダオレ</t>
    </rPh>
    <rPh sb="2" eb="4">
      <t>ヒキアテ</t>
    </rPh>
    <rPh sb="4" eb="5">
      <t>キン</t>
    </rPh>
    <rPh sb="5" eb="7">
      <t>ケイジョウ</t>
    </rPh>
    <rPh sb="7" eb="8">
      <t>ガク</t>
    </rPh>
    <phoneticPr fontId="5"/>
  </si>
  <si>
    <t>民間老人福祉施設整備資金貸付金</t>
    <rPh sb="0" eb="2">
      <t>ミンカン</t>
    </rPh>
    <rPh sb="2" eb="4">
      <t>ロウジン</t>
    </rPh>
    <rPh sb="4" eb="6">
      <t>フクシ</t>
    </rPh>
    <rPh sb="6" eb="8">
      <t>シセツ</t>
    </rPh>
    <rPh sb="8" eb="10">
      <t>セイビ</t>
    </rPh>
    <rPh sb="10" eb="12">
      <t>シキン</t>
    </rPh>
    <rPh sb="12" eb="14">
      <t>カシツケ</t>
    </rPh>
    <rPh sb="14" eb="15">
      <t>キン</t>
    </rPh>
    <phoneticPr fontId="25"/>
  </si>
  <si>
    <t>国民年金保険料追納資金貸付金</t>
    <rPh sb="0" eb="2">
      <t>コクミン</t>
    </rPh>
    <rPh sb="2" eb="4">
      <t>ネンキン</t>
    </rPh>
    <rPh sb="4" eb="7">
      <t>ホケンリョウ</t>
    </rPh>
    <rPh sb="7" eb="9">
      <t>ツイノウ</t>
    </rPh>
    <rPh sb="9" eb="11">
      <t>シキン</t>
    </rPh>
    <rPh sb="11" eb="13">
      <t>カシツケ</t>
    </rPh>
    <rPh sb="13" eb="14">
      <t>キン</t>
    </rPh>
    <phoneticPr fontId="25"/>
  </si>
  <si>
    <t>緊急援護資金貸付金</t>
    <rPh sb="0" eb="2">
      <t>キンキュウ</t>
    </rPh>
    <rPh sb="2" eb="4">
      <t>エンゴ</t>
    </rPh>
    <rPh sb="4" eb="6">
      <t>シキン</t>
    </rPh>
    <rPh sb="6" eb="8">
      <t>カシツケ</t>
    </rPh>
    <rPh sb="8" eb="9">
      <t>キン</t>
    </rPh>
    <phoneticPr fontId="25"/>
  </si>
  <si>
    <t>大学奨学金貸付金</t>
    <rPh sb="0" eb="2">
      <t>ダイガク</t>
    </rPh>
    <rPh sb="2" eb="5">
      <t>ショウガクキン</t>
    </rPh>
    <rPh sb="5" eb="7">
      <t>カシツケ</t>
    </rPh>
    <rPh sb="7" eb="8">
      <t>キン</t>
    </rPh>
    <phoneticPr fontId="25"/>
  </si>
  <si>
    <t>心身障がい者福祉資金貸付金</t>
    <rPh sb="0" eb="2">
      <t>シンシン</t>
    </rPh>
    <rPh sb="2" eb="3">
      <t>ショウ</t>
    </rPh>
    <rPh sb="5" eb="6">
      <t>シャ</t>
    </rPh>
    <rPh sb="6" eb="8">
      <t>フクシ</t>
    </rPh>
    <rPh sb="8" eb="10">
      <t>シキン</t>
    </rPh>
    <rPh sb="10" eb="12">
      <t>カシツケ</t>
    </rPh>
    <rPh sb="12" eb="13">
      <t>キン</t>
    </rPh>
    <phoneticPr fontId="25"/>
  </si>
  <si>
    <t>大阪府育英会事業資金貸付金</t>
    <rPh sb="0" eb="3">
      <t>オオサカフ</t>
    </rPh>
    <rPh sb="3" eb="6">
      <t>イクエイカイ</t>
    </rPh>
    <rPh sb="6" eb="8">
      <t>ジギョウ</t>
    </rPh>
    <rPh sb="8" eb="10">
      <t>シキン</t>
    </rPh>
    <rPh sb="10" eb="12">
      <t>カシツケ</t>
    </rPh>
    <rPh sb="12" eb="13">
      <t>キン</t>
    </rPh>
    <phoneticPr fontId="25"/>
  </si>
  <si>
    <t>介護福祉士等修学資金貸与金</t>
    <rPh sb="0" eb="2">
      <t>カイゴ</t>
    </rPh>
    <rPh sb="2" eb="5">
      <t>フクシシ</t>
    </rPh>
    <rPh sb="5" eb="6">
      <t>トウ</t>
    </rPh>
    <rPh sb="6" eb="8">
      <t>シュウガク</t>
    </rPh>
    <rPh sb="8" eb="10">
      <t>シキン</t>
    </rPh>
    <rPh sb="10" eb="12">
      <t>タイヨ</t>
    </rPh>
    <rPh sb="12" eb="13">
      <t>キン</t>
    </rPh>
    <phoneticPr fontId="25"/>
  </si>
  <si>
    <t>賃貸物件を利用した保育所整備事業貸付金</t>
    <rPh sb="0" eb="2">
      <t>チンタイ</t>
    </rPh>
    <rPh sb="2" eb="4">
      <t>ブッケン</t>
    </rPh>
    <rPh sb="5" eb="7">
      <t>リヨウ</t>
    </rPh>
    <rPh sb="9" eb="11">
      <t>ホイク</t>
    </rPh>
    <rPh sb="11" eb="12">
      <t>ショ</t>
    </rPh>
    <rPh sb="12" eb="14">
      <t>セイビ</t>
    </rPh>
    <rPh sb="14" eb="16">
      <t>ジギョウ</t>
    </rPh>
    <rPh sb="16" eb="18">
      <t>カシツケ</t>
    </rPh>
    <rPh sb="18" eb="19">
      <t>キン</t>
    </rPh>
    <phoneticPr fontId="25"/>
  </si>
  <si>
    <t>賃貸住宅建設用地取得資金貸付金</t>
    <rPh sb="0" eb="2">
      <t>チンタイ</t>
    </rPh>
    <rPh sb="2" eb="4">
      <t>ジュウタク</t>
    </rPh>
    <rPh sb="4" eb="6">
      <t>ケンセツ</t>
    </rPh>
    <rPh sb="6" eb="8">
      <t>ヨウチ</t>
    </rPh>
    <rPh sb="8" eb="10">
      <t>シュトク</t>
    </rPh>
    <rPh sb="10" eb="12">
      <t>シキン</t>
    </rPh>
    <rPh sb="12" eb="14">
      <t>カシツケ</t>
    </rPh>
    <rPh sb="14" eb="15">
      <t>キン</t>
    </rPh>
    <phoneticPr fontId="25"/>
  </si>
  <si>
    <t>定期借地方式等による用地取得資金貸付金</t>
    <rPh sb="0" eb="2">
      <t>テイキ</t>
    </rPh>
    <rPh sb="2" eb="4">
      <t>シャクチ</t>
    </rPh>
    <rPh sb="4" eb="6">
      <t>ホウシキ</t>
    </rPh>
    <rPh sb="6" eb="7">
      <t>トウ</t>
    </rPh>
    <rPh sb="10" eb="12">
      <t>ヨウチ</t>
    </rPh>
    <rPh sb="12" eb="14">
      <t>シュトク</t>
    </rPh>
    <rPh sb="14" eb="16">
      <t>シキン</t>
    </rPh>
    <rPh sb="16" eb="18">
      <t>カシツケ</t>
    </rPh>
    <rPh sb="18" eb="19">
      <t>キン</t>
    </rPh>
    <phoneticPr fontId="25"/>
  </si>
  <si>
    <t>従前居住者用賃貸住宅用地取得資金貸付金</t>
    <rPh sb="0" eb="2">
      <t>ジュウゼン</t>
    </rPh>
    <rPh sb="2" eb="5">
      <t>キョジュウシャ</t>
    </rPh>
    <rPh sb="5" eb="6">
      <t>ヨウ</t>
    </rPh>
    <rPh sb="6" eb="8">
      <t>チンタイ</t>
    </rPh>
    <rPh sb="8" eb="10">
      <t>ジュウタク</t>
    </rPh>
    <rPh sb="10" eb="12">
      <t>ヨウチ</t>
    </rPh>
    <rPh sb="12" eb="14">
      <t>シュトク</t>
    </rPh>
    <rPh sb="14" eb="16">
      <t>シキン</t>
    </rPh>
    <rPh sb="16" eb="18">
      <t>カシツケ</t>
    </rPh>
    <rPh sb="18" eb="19">
      <t>キン</t>
    </rPh>
    <phoneticPr fontId="25"/>
  </si>
  <si>
    <t>賃貸住宅建設資金等貸付金</t>
    <rPh sb="0" eb="2">
      <t>チンタイ</t>
    </rPh>
    <rPh sb="2" eb="4">
      <t>ジュウタク</t>
    </rPh>
    <rPh sb="4" eb="6">
      <t>ケンセツ</t>
    </rPh>
    <rPh sb="6" eb="8">
      <t>シキン</t>
    </rPh>
    <rPh sb="8" eb="9">
      <t>トウ</t>
    </rPh>
    <rPh sb="9" eb="11">
      <t>カシツケ</t>
    </rPh>
    <rPh sb="11" eb="12">
      <t>キン</t>
    </rPh>
    <phoneticPr fontId="25"/>
  </si>
  <si>
    <t>賃貸住宅購入資金貸付金</t>
    <rPh sb="0" eb="2">
      <t>チンタイ</t>
    </rPh>
    <rPh sb="2" eb="4">
      <t>ジュウタク</t>
    </rPh>
    <rPh sb="4" eb="6">
      <t>コウニュウ</t>
    </rPh>
    <rPh sb="6" eb="8">
      <t>シキン</t>
    </rPh>
    <rPh sb="8" eb="10">
      <t>カシツケ</t>
    </rPh>
    <rPh sb="10" eb="11">
      <t>キン</t>
    </rPh>
    <phoneticPr fontId="25"/>
  </si>
  <si>
    <t>法人保留床取得資金貸付金</t>
    <rPh sb="0" eb="2">
      <t>ホウジン</t>
    </rPh>
    <rPh sb="2" eb="4">
      <t>ホリュウ</t>
    </rPh>
    <rPh sb="4" eb="5">
      <t>ショウ</t>
    </rPh>
    <rPh sb="5" eb="7">
      <t>シュトク</t>
    </rPh>
    <rPh sb="7" eb="9">
      <t>シキン</t>
    </rPh>
    <rPh sb="9" eb="11">
      <t>カシツケ</t>
    </rPh>
    <rPh sb="11" eb="12">
      <t>キン</t>
    </rPh>
    <phoneticPr fontId="25"/>
  </si>
  <si>
    <t>（単位：円）</t>
    <phoneticPr fontId="5"/>
  </si>
  <si>
    <t>当年度末残高</t>
    <rPh sb="0" eb="1">
      <t>トウ</t>
    </rPh>
    <rPh sb="1" eb="3">
      <t>ネンド</t>
    </rPh>
    <rPh sb="3" eb="4">
      <t>マツ</t>
    </rPh>
    <rPh sb="4" eb="6">
      <t>ザンダカ</t>
    </rPh>
    <phoneticPr fontId="5"/>
  </si>
  <si>
    <t>目的使用</t>
    <rPh sb="0" eb="2">
      <t>モクテキ</t>
    </rPh>
    <rPh sb="2" eb="4">
      <t>シヨウ</t>
    </rPh>
    <phoneticPr fontId="5"/>
  </si>
  <si>
    <t>貸倒引当金（流動：未収金）</t>
  </si>
  <si>
    <t>貸倒引当金（流動：基金）</t>
  </si>
  <si>
    <t>貸倒引当金（流動：短期貸付金）</t>
  </si>
  <si>
    <t>貸倒引当金（固定：基金）</t>
  </si>
  <si>
    <t>貸倒引当金（固定：長期貸付金）</t>
  </si>
  <si>
    <t>貸倒引当金（固定：その他）</t>
  </si>
  <si>
    <t>附属明細表</t>
    <phoneticPr fontId="9"/>
  </si>
  <si>
    <t>・・・・・・・・・・・・・・・・・・・・・</t>
    <phoneticPr fontId="9"/>
  </si>
  <si>
    <t>・・・・・・・・・・・・・・・・・・・・</t>
    <phoneticPr fontId="9"/>
  </si>
  <si>
    <t>・・・・・・・・・・・・・・・・・・</t>
    <phoneticPr fontId="9"/>
  </si>
  <si>
    <t xml:space="preserve">有 形 固 定 </t>
    <phoneticPr fontId="5"/>
  </si>
  <si>
    <t>　明 　 細　  表</t>
    <phoneticPr fontId="25"/>
  </si>
  <si>
    <t>附  　属 　</t>
    <rPh sb="0" eb="1">
      <t>フ</t>
    </rPh>
    <rPh sb="4" eb="5">
      <t>ゾク</t>
    </rPh>
    <phoneticPr fontId="25"/>
  </si>
  <si>
    <t xml:space="preserve">基 金 </t>
    <phoneticPr fontId="25"/>
  </si>
  <si>
    <t>明 細 表</t>
    <rPh sb="0" eb="1">
      <t>メイ</t>
    </rPh>
    <rPh sb="2" eb="3">
      <t>ホソ</t>
    </rPh>
    <rPh sb="4" eb="5">
      <t>ヒョウ</t>
    </rPh>
    <phoneticPr fontId="25"/>
  </si>
  <si>
    <t>資 産 等 明 細 表</t>
    <phoneticPr fontId="25"/>
  </si>
  <si>
    <t>出 資 金</t>
    <phoneticPr fontId="25"/>
  </si>
  <si>
    <t>貸 付 金</t>
    <phoneticPr fontId="25"/>
  </si>
  <si>
    <t>明 細 表</t>
    <phoneticPr fontId="25"/>
  </si>
  <si>
    <t>引 当 金</t>
    <phoneticPr fontId="5"/>
  </si>
  <si>
    <t>大阪市産業経済振興基金</t>
  </si>
  <si>
    <t>大阪市国際交流振興基金</t>
  </si>
  <si>
    <t>大阪市文化集客振興基金</t>
  </si>
  <si>
    <t>大阪市スポーツ振興基金</t>
  </si>
  <si>
    <t>大阪市環境美化運動推進基金</t>
    <rPh sb="3" eb="5">
      <t>カンキョウ</t>
    </rPh>
    <rPh sb="5" eb="7">
      <t>ビカ</t>
    </rPh>
    <rPh sb="7" eb="9">
      <t>ウンドウ</t>
    </rPh>
    <rPh sb="9" eb="11">
      <t>スイシン</t>
    </rPh>
    <rPh sb="11" eb="13">
      <t>キキン</t>
    </rPh>
    <phoneticPr fontId="25"/>
  </si>
  <si>
    <t>大阪市社会福祉振興基金</t>
  </si>
  <si>
    <t>大阪市設泉南メモリアルパーク運営基金</t>
    <rPh sb="3" eb="4">
      <t>セツ</t>
    </rPh>
    <rPh sb="4" eb="6">
      <t>センナン</t>
    </rPh>
    <rPh sb="14" eb="16">
      <t>ウンエイ</t>
    </rPh>
    <rPh sb="16" eb="18">
      <t>キキン</t>
    </rPh>
    <phoneticPr fontId="25"/>
  </si>
  <si>
    <t>東洋陶磁美術振興基金</t>
  </si>
  <si>
    <t>災害救助基金</t>
    <rPh sb="0" eb="2">
      <t>サイガイ</t>
    </rPh>
    <rPh sb="2" eb="4">
      <t>キュウジョ</t>
    </rPh>
    <rPh sb="4" eb="6">
      <t>キキン</t>
    </rPh>
    <phoneticPr fontId="6"/>
  </si>
  <si>
    <t>大阪市美術品等取得基金</t>
  </si>
  <si>
    <t>（株）大阪城ホール</t>
  </si>
  <si>
    <t>（株）大阪市開発公社</t>
  </si>
  <si>
    <t>大阪サッカークラブ（株）</t>
  </si>
  <si>
    <t>アジア太平洋トレードセンター（株）</t>
  </si>
  <si>
    <t>大阪市商業振興企画（株）</t>
  </si>
  <si>
    <t>（株）大阪鶴見フラワーセンター</t>
  </si>
  <si>
    <t>大阪中小企業投資育成（株）</t>
  </si>
  <si>
    <t>（株）日本宝くじシステム</t>
    <rPh sb="3" eb="5">
      <t>ニホン</t>
    </rPh>
    <rPh sb="5" eb="6">
      <t>タカラ</t>
    </rPh>
    <phoneticPr fontId="25"/>
  </si>
  <si>
    <t>関西国際空港土地保有（株）</t>
  </si>
  <si>
    <t>阪神高速道路（株）</t>
  </si>
  <si>
    <t>西大阪高速鉄道（株）</t>
  </si>
  <si>
    <t>大阪ターミナルビル（株）</t>
  </si>
  <si>
    <t>大阪外環状鉄道（株）</t>
  </si>
  <si>
    <t>中之島高速鉄道（株）</t>
  </si>
  <si>
    <t>本州四国連絡高速道路（株）</t>
  </si>
  <si>
    <t>（株）かんでんエルハート</t>
  </si>
  <si>
    <t>大阪市街地開発（株）</t>
  </si>
  <si>
    <t>クリスタ長堀（株）</t>
    <rPh sb="4" eb="6">
      <t>ナガホリ</t>
    </rPh>
    <phoneticPr fontId="25"/>
  </si>
  <si>
    <t>大阪港木材倉庫（株）</t>
    <rPh sb="0" eb="3">
      <t>オオサカコウ</t>
    </rPh>
    <rPh sb="3" eb="5">
      <t>モクザイ</t>
    </rPh>
    <rPh sb="5" eb="7">
      <t>ソウコ</t>
    </rPh>
    <phoneticPr fontId="25"/>
  </si>
  <si>
    <t>大阪港埠頭（株）</t>
    <rPh sb="0" eb="3">
      <t>オオサカコウ</t>
    </rPh>
    <rPh sb="3" eb="5">
      <t>フトウ</t>
    </rPh>
    <phoneticPr fontId="25"/>
  </si>
  <si>
    <t>（株）大阪港トランスポートシステム</t>
    <rPh sb="3" eb="6">
      <t>オオサカコウ</t>
    </rPh>
    <phoneticPr fontId="25"/>
  </si>
  <si>
    <t>阪神国際港湾（株）</t>
    <rPh sb="0" eb="2">
      <t>ハンシン</t>
    </rPh>
    <rPh sb="2" eb="4">
      <t>コクサイ</t>
    </rPh>
    <rPh sb="4" eb="6">
      <t>コウワン</t>
    </rPh>
    <phoneticPr fontId="25"/>
  </si>
  <si>
    <t>（一財）地域社会ライフプラン協会</t>
  </si>
  <si>
    <t>（一財）地方公務員安全衛生推進協会</t>
    <rPh sb="16" eb="17">
      <t>カイ</t>
    </rPh>
    <phoneticPr fontId="25"/>
  </si>
  <si>
    <t>（一財）大阪府地域支援人権金融公社</t>
    <rPh sb="4" eb="7">
      <t>オオサカフ</t>
    </rPh>
    <rPh sb="7" eb="9">
      <t>チイキ</t>
    </rPh>
    <rPh sb="9" eb="11">
      <t>シエン</t>
    </rPh>
    <rPh sb="11" eb="13">
      <t>ジンケン</t>
    </rPh>
    <rPh sb="13" eb="15">
      <t>キンユウ</t>
    </rPh>
    <rPh sb="15" eb="17">
      <t>コウシャ</t>
    </rPh>
    <phoneticPr fontId="25"/>
  </si>
  <si>
    <t>（公財）大阪市中小企業勤労者福祉サービスセンター</t>
  </si>
  <si>
    <t>（公財）大阪市博物館協会</t>
    <rPh sb="4" eb="7">
      <t>オオサカシ</t>
    </rPh>
    <rPh sb="7" eb="10">
      <t>ハクブツカン</t>
    </rPh>
    <rPh sb="10" eb="12">
      <t>キョウカイ</t>
    </rPh>
    <phoneticPr fontId="25"/>
  </si>
  <si>
    <t>（一財）伝統的工芸品産業振興協会</t>
    <rPh sb="4" eb="7">
      <t>_x0002__x0002__x0008__x0004__x0002__x000C_</t>
    </rPh>
    <rPh sb="7" eb="10">
      <t>_x0006__x0003__x0012_	_x0003__x0018_</t>
    </rPh>
    <rPh sb="10" eb="12">
      <t>_x000C__x0002__x001D__x000E__x0002_</t>
    </rPh>
    <rPh sb="12" eb="14">
      <t>!_x0010__x0002__x0000_</t>
    </rPh>
    <rPh sb="14" eb="16">
      <t/>
    </rPh>
    <phoneticPr fontId="25"/>
  </si>
  <si>
    <t>（公財）関西・大阪二十一世紀協会</t>
    <rPh sb="4" eb="6">
      <t>カンサイ</t>
    </rPh>
    <rPh sb="7" eb="9">
      <t>オオサカ</t>
    </rPh>
    <rPh sb="9" eb="12">
      <t>ニジュウイチ</t>
    </rPh>
    <rPh sb="12" eb="14">
      <t>セイキ</t>
    </rPh>
    <rPh sb="14" eb="16">
      <t>キョウカイ</t>
    </rPh>
    <phoneticPr fontId="25"/>
  </si>
  <si>
    <t>（公財）大阪産業振興機構</t>
    <rPh sb="4" eb="6">
      <t>オオサカ</t>
    </rPh>
    <rPh sb="6" eb="8">
      <t>サンギョウ</t>
    </rPh>
    <rPh sb="8" eb="10">
      <t>シンコウ</t>
    </rPh>
    <rPh sb="10" eb="12">
      <t>キコウ</t>
    </rPh>
    <phoneticPr fontId="25"/>
  </si>
  <si>
    <t>（一財）大阪国際経済振興センター</t>
    <rPh sb="4" eb="6">
      <t>オオサカ</t>
    </rPh>
    <rPh sb="6" eb="8">
      <t>コクサイ</t>
    </rPh>
    <rPh sb="8" eb="10">
      <t>ケイザイ</t>
    </rPh>
    <rPh sb="10" eb="12">
      <t>シンコウ</t>
    </rPh>
    <phoneticPr fontId="25"/>
  </si>
  <si>
    <t>（一財）地域活性化センター</t>
    <rPh sb="4" eb="6">
      <t>チイキ</t>
    </rPh>
    <rPh sb="6" eb="9">
      <t>カッセイカ</t>
    </rPh>
    <phoneticPr fontId="25"/>
  </si>
  <si>
    <t>（公財）大阪国際交流センター</t>
    <rPh sb="4" eb="6">
      <t>オオサカ</t>
    </rPh>
    <rPh sb="6" eb="8">
      <t>コクサイ</t>
    </rPh>
    <rPh sb="8" eb="10">
      <t>コウリュウ</t>
    </rPh>
    <phoneticPr fontId="25"/>
  </si>
  <si>
    <t>（公財）大阪科学振興協会</t>
    <rPh sb="4" eb="6">
      <t>オオサカ</t>
    </rPh>
    <rPh sb="6" eb="8">
      <t>カガク</t>
    </rPh>
    <rPh sb="8" eb="10">
      <t>シンコウ</t>
    </rPh>
    <rPh sb="10" eb="12">
      <t>キョウカイ</t>
    </rPh>
    <phoneticPr fontId="25"/>
  </si>
  <si>
    <t>（公財）大阪市都市型産業振興センター</t>
    <rPh sb="4" eb="7">
      <t>オオサカシ</t>
    </rPh>
    <rPh sb="7" eb="10">
      <t>トシガタ</t>
    </rPh>
    <rPh sb="10" eb="12">
      <t>サンギョウ</t>
    </rPh>
    <rPh sb="12" eb="14">
      <t>シンコウ</t>
    </rPh>
    <phoneticPr fontId="25"/>
  </si>
  <si>
    <t>（公財）太平洋人材交流センター</t>
    <rPh sb="4" eb="7">
      <t>タイヘイヨウ</t>
    </rPh>
    <rPh sb="7" eb="9">
      <t>ジンザイ</t>
    </rPh>
    <rPh sb="9" eb="11">
      <t>コウリュウ</t>
    </rPh>
    <phoneticPr fontId="25"/>
  </si>
  <si>
    <t>（公財）大阪コミュニティ財団</t>
    <rPh sb="4" eb="6">
      <t>オオサカ</t>
    </rPh>
    <rPh sb="12" eb="14">
      <t>ザイダン</t>
    </rPh>
    <phoneticPr fontId="25"/>
  </si>
  <si>
    <t>（一財）アジア太平洋観光交流センター</t>
    <rPh sb="7" eb="10">
      <t>タイヘイヨウ</t>
    </rPh>
    <rPh sb="10" eb="12">
      <t>カンコウ</t>
    </rPh>
    <rPh sb="12" eb="14">
      <t>コウリュウ</t>
    </rPh>
    <phoneticPr fontId="6"/>
  </si>
  <si>
    <t>（公財）大阪観光局</t>
    <rPh sb="4" eb="6">
      <t>オオサカ</t>
    </rPh>
    <rPh sb="6" eb="9">
      <t>カンコウキョク</t>
    </rPh>
    <phoneticPr fontId="6"/>
  </si>
  <si>
    <t>ハック大阪投資事業有限責任組合</t>
  </si>
  <si>
    <t>（公財）国立京都国際会館</t>
    <rPh sb="4" eb="6">
      <t>コクリツ</t>
    </rPh>
    <rPh sb="6" eb="8">
      <t>キョウト</t>
    </rPh>
    <rPh sb="8" eb="10">
      <t>コクサイ</t>
    </rPh>
    <rPh sb="10" eb="12">
      <t>カイカン</t>
    </rPh>
    <phoneticPr fontId="25"/>
  </si>
  <si>
    <t>（公財）大阪人権博物館</t>
    <rPh sb="4" eb="6">
      <t>オオサカ</t>
    </rPh>
    <rPh sb="6" eb="8">
      <t>ジンケン</t>
    </rPh>
    <rPh sb="8" eb="11">
      <t>ハクブツカン</t>
    </rPh>
    <phoneticPr fontId="25"/>
  </si>
  <si>
    <t>（公財）大阪府暴力追放推進センター</t>
  </si>
  <si>
    <t>（一財）大阪市男女共同参画のまち創生協会</t>
    <rPh sb="4" eb="7">
      <t>オオサカシ</t>
    </rPh>
    <rPh sb="7" eb="9">
      <t>ダンジョ</t>
    </rPh>
    <rPh sb="9" eb="11">
      <t>キョウドウ</t>
    </rPh>
    <rPh sb="11" eb="13">
      <t>サンカク</t>
    </rPh>
    <rPh sb="16" eb="18">
      <t>ソウセイ</t>
    </rPh>
    <rPh sb="18" eb="20">
      <t>キョウカイ</t>
    </rPh>
    <phoneticPr fontId="25"/>
  </si>
  <si>
    <t>（一財）アジア・太平洋人権情報センター</t>
    <rPh sb="8" eb="11">
      <t>タイヘイヨウ</t>
    </rPh>
    <rPh sb="11" eb="13">
      <t>ジンケン</t>
    </rPh>
    <rPh sb="13" eb="15">
      <t>ジョウホウ</t>
    </rPh>
    <phoneticPr fontId="25"/>
  </si>
  <si>
    <t>（独）日本高速道路保有・債務返済機構</t>
  </si>
  <si>
    <t>（一財）太平洋戦全国空爆犠牲者慰霊協会</t>
  </si>
  <si>
    <t>（一財）大阪府地域福祉推進財団</t>
    <rPh sb="4" eb="7">
      <t>オオサカフ</t>
    </rPh>
    <rPh sb="7" eb="9">
      <t>チイキ</t>
    </rPh>
    <rPh sb="9" eb="11">
      <t>フクシ</t>
    </rPh>
    <rPh sb="11" eb="13">
      <t>スイシン</t>
    </rPh>
    <rPh sb="13" eb="15">
      <t>ザイダン</t>
    </rPh>
    <phoneticPr fontId="5"/>
  </si>
  <si>
    <t>（公財）大阪市救急医療事業団</t>
  </si>
  <si>
    <t>（公財）大阪府保健医療財団</t>
  </si>
  <si>
    <t>（公財）地球環境センター</t>
    <rPh sb="4" eb="6">
      <t>チキュウ</t>
    </rPh>
    <rPh sb="6" eb="8">
      <t>カンキョウ</t>
    </rPh>
    <phoneticPr fontId="25"/>
  </si>
  <si>
    <t xml:space="preserve">（公財）産業廃棄物処理事業振興財団 </t>
  </si>
  <si>
    <t>（公財）国際エメックスセンター</t>
    <rPh sb="4" eb="6">
      <t>コクサイ</t>
    </rPh>
    <phoneticPr fontId="25"/>
  </si>
  <si>
    <t>大阪市住宅供給公社</t>
  </si>
  <si>
    <t>（一財）都市農地活用支援センター</t>
  </si>
  <si>
    <t>（一財）高齢者住宅財団</t>
  </si>
  <si>
    <t>（一財）建築コスト管理システム研究所</t>
  </si>
  <si>
    <t>（公財）河川財団</t>
    <rPh sb="4" eb="6">
      <t>カセン</t>
    </rPh>
    <rPh sb="6" eb="8">
      <t>ザイダン</t>
    </rPh>
    <phoneticPr fontId="25"/>
  </si>
  <si>
    <t>（一財）河川情報センター</t>
    <rPh sb="4" eb="6">
      <t>カセン</t>
    </rPh>
    <rPh sb="6" eb="8">
      <t>ジョウホウ</t>
    </rPh>
    <phoneticPr fontId="25"/>
  </si>
  <si>
    <t>（一財）道路管理センター</t>
    <rPh sb="4" eb="6">
      <t>ドウロ</t>
    </rPh>
    <rPh sb="6" eb="8">
      <t>カンリ</t>
    </rPh>
    <phoneticPr fontId="25"/>
  </si>
  <si>
    <t>（公財）リバーフロント研究所</t>
    <rPh sb="11" eb="14">
      <t>ケンキュウジョ</t>
    </rPh>
    <phoneticPr fontId="25"/>
  </si>
  <si>
    <t>（公財）大阪みどりのトラスト協会</t>
    <rPh sb="4" eb="6">
      <t>オオサカ</t>
    </rPh>
    <rPh sb="14" eb="16">
      <t>キョウカイ</t>
    </rPh>
    <phoneticPr fontId="25"/>
  </si>
  <si>
    <t>（一財）港湾空港総合技術センター</t>
    <rPh sb="4" eb="6">
      <t>コウワン</t>
    </rPh>
    <rPh sb="6" eb="8">
      <t>クウコウ</t>
    </rPh>
    <rPh sb="8" eb="10">
      <t>ソウゴウ</t>
    </rPh>
    <rPh sb="10" eb="12">
      <t>ギジュツ</t>
    </rPh>
    <phoneticPr fontId="25"/>
  </si>
  <si>
    <t>（公財）消防育英会</t>
    <rPh sb="4" eb="6">
      <t>ショウボウ</t>
    </rPh>
    <rPh sb="6" eb="9">
      <t>イクエイカイ</t>
    </rPh>
    <phoneticPr fontId="25"/>
  </si>
  <si>
    <t>（一財）千里文化財団</t>
    <rPh sb="4" eb="6">
      <t>センリ</t>
    </rPh>
    <rPh sb="6" eb="8">
      <t>ブンカ</t>
    </rPh>
    <rPh sb="8" eb="10">
      <t>ザイダン</t>
    </rPh>
    <phoneticPr fontId="25"/>
  </si>
  <si>
    <t>（公財）大阪国際平和センター</t>
    <rPh sb="4" eb="6">
      <t>オオサカ</t>
    </rPh>
    <rPh sb="6" eb="8">
      <t>コクサイ</t>
    </rPh>
    <rPh sb="8" eb="10">
      <t>ヘイワ</t>
    </rPh>
    <phoneticPr fontId="25"/>
  </si>
  <si>
    <t>財務諸表に対する注記</t>
    <rPh sb="0" eb="2">
      <t>ザイム</t>
    </rPh>
    <rPh sb="2" eb="4">
      <t>ショヒョウ</t>
    </rPh>
    <rPh sb="5" eb="6">
      <t>タイ</t>
    </rPh>
    <rPh sb="8" eb="9">
      <t>チュウ</t>
    </rPh>
    <rPh sb="9" eb="10">
      <t>キ</t>
    </rPh>
    <phoneticPr fontId="38"/>
  </si>
  <si>
    <t>１．重要な会計方針</t>
    <rPh sb="2" eb="4">
      <t>ジュウヨウ</t>
    </rPh>
    <rPh sb="5" eb="7">
      <t>カイケイ</t>
    </rPh>
    <rPh sb="7" eb="9">
      <t>ホウシン</t>
    </rPh>
    <phoneticPr fontId="38"/>
  </si>
  <si>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38"/>
  </si>
  <si>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38"/>
  </si>
  <si>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38"/>
  </si>
  <si>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38"/>
  </si>
  <si>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38"/>
  </si>
  <si>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38"/>
  </si>
  <si>
    <t>リース取引の処理方法</t>
    <rPh sb="3" eb="5">
      <t>トリヒキ</t>
    </rPh>
    <rPh sb="6" eb="8">
      <t>ショリ</t>
    </rPh>
    <rPh sb="8" eb="10">
      <t>ホウホウ</t>
    </rPh>
    <phoneticPr fontId="38"/>
  </si>
  <si>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38"/>
  </si>
  <si>
    <t>キャッシュ・フロー計算書における資金の範囲</t>
    <rPh sb="9" eb="12">
      <t>ケイサンショ</t>
    </rPh>
    <rPh sb="16" eb="18">
      <t>シキン</t>
    </rPh>
    <rPh sb="19" eb="21">
      <t>ハンイ</t>
    </rPh>
    <phoneticPr fontId="38"/>
  </si>
  <si>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38"/>
  </si>
  <si>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38"/>
  </si>
  <si>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38"/>
  </si>
  <si>
    <t>２．重要な債務負担行為</t>
    <rPh sb="2" eb="4">
      <t>ジュウヨウ</t>
    </rPh>
    <rPh sb="5" eb="7">
      <t>サイム</t>
    </rPh>
    <rPh sb="7" eb="9">
      <t>フタン</t>
    </rPh>
    <rPh sb="9" eb="11">
      <t>コウイ</t>
    </rPh>
    <phoneticPr fontId="38"/>
  </si>
  <si>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38"/>
  </si>
  <si>
    <t>（単位：百万円）</t>
    <rPh sb="1" eb="3">
      <t>タンイ</t>
    </rPh>
    <rPh sb="4" eb="6">
      <t>ヒャクマン</t>
    </rPh>
    <rPh sb="6" eb="7">
      <t>エン</t>
    </rPh>
    <phoneticPr fontId="38"/>
  </si>
  <si>
    <t>相手先</t>
    <rPh sb="0" eb="3">
      <t>アイテサキ</t>
    </rPh>
    <phoneticPr fontId="38"/>
  </si>
  <si>
    <t>金額</t>
    <rPh sb="0" eb="2">
      <t>キンガク</t>
    </rPh>
    <phoneticPr fontId="38"/>
  </si>
  <si>
    <t>第三セクター等</t>
    <rPh sb="0" eb="2">
      <t>ダイサン</t>
    </rPh>
    <rPh sb="6" eb="7">
      <t>トウ</t>
    </rPh>
    <phoneticPr fontId="38"/>
  </si>
  <si>
    <t>共同発行地方債</t>
    <rPh sb="0" eb="2">
      <t>キョウドウ</t>
    </rPh>
    <rPh sb="2" eb="4">
      <t>ハッコウ</t>
    </rPh>
    <rPh sb="4" eb="7">
      <t>チホウサイ</t>
    </rPh>
    <phoneticPr fontId="38"/>
  </si>
  <si>
    <t>計</t>
    <rPh sb="0" eb="1">
      <t>ケイ</t>
    </rPh>
    <phoneticPr fontId="38"/>
  </si>
  <si>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38"/>
  </si>
  <si>
    <t>３．重要な後発事象</t>
    <rPh sb="2" eb="4">
      <t>ジュウヨウ</t>
    </rPh>
    <rPh sb="5" eb="7">
      <t>コウハツ</t>
    </rPh>
    <rPh sb="7" eb="9">
      <t>ジショウ</t>
    </rPh>
    <phoneticPr fontId="38"/>
  </si>
  <si>
    <t>該当事項はありません。</t>
    <rPh sb="0" eb="2">
      <t>ガイトウ</t>
    </rPh>
    <rPh sb="2" eb="4">
      <t>ジコウ</t>
    </rPh>
    <phoneticPr fontId="38"/>
  </si>
  <si>
    <t>４．追加情報</t>
    <rPh sb="2" eb="4">
      <t>ツイカ</t>
    </rPh>
    <rPh sb="4" eb="6">
      <t>ジョウホウ</t>
    </rPh>
    <phoneticPr fontId="38"/>
  </si>
  <si>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38"/>
  </si>
  <si>
    <t>資産科目</t>
    <rPh sb="0" eb="2">
      <t>シサン</t>
    </rPh>
    <rPh sb="2" eb="4">
      <t>カモク</t>
    </rPh>
    <phoneticPr fontId="38"/>
  </si>
  <si>
    <t>範囲及び評価方法</t>
    <rPh sb="0" eb="2">
      <t>ハンイ</t>
    </rPh>
    <rPh sb="2" eb="3">
      <t>オヨ</t>
    </rPh>
    <rPh sb="4" eb="6">
      <t>ヒョウカ</t>
    </rPh>
    <rPh sb="6" eb="8">
      <t>ホウホウ</t>
    </rPh>
    <phoneticPr fontId="38"/>
  </si>
  <si>
    <t>土地</t>
    <rPh sb="0" eb="2">
      <t>トチ</t>
    </rPh>
    <phoneticPr fontId="38"/>
  </si>
  <si>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38"/>
  </si>
  <si>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38"/>
  </si>
  <si>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38"/>
  </si>
  <si>
    <t>貸 借 対 照 表</t>
    <phoneticPr fontId="5"/>
  </si>
  <si>
    <t>（平成28年3月31日）</t>
    <phoneticPr fontId="5"/>
  </si>
  <si>
    <t>行 政 コ ス ト 計 算 書</t>
    <rPh sb="0" eb="1">
      <t>ギョウ</t>
    </rPh>
    <rPh sb="2" eb="3">
      <t>セイ</t>
    </rPh>
    <rPh sb="10" eb="11">
      <t>ケイ</t>
    </rPh>
    <rPh sb="12" eb="13">
      <t>サン</t>
    </rPh>
    <rPh sb="14" eb="15">
      <t>ショ</t>
    </rPh>
    <phoneticPr fontId="5"/>
  </si>
  <si>
    <t>（自平成27年4月1日　至平成28年3月31日）</t>
    <phoneticPr fontId="5"/>
  </si>
  <si>
    <t>キ ャ ッ シ ュ ・ フ ロ ー 計 算 書</t>
    <phoneticPr fontId="5"/>
  </si>
  <si>
    <t>純 資 産 変 動 計 算 書</t>
    <phoneticPr fontId="5"/>
  </si>
  <si>
    <t>：平成26年度</t>
    <phoneticPr fontId="5"/>
  </si>
  <si>
    <t>作成：平成27年12月24日</t>
    <phoneticPr fontId="5"/>
  </si>
  <si>
    <t>対象</t>
    <rPh sb="0" eb="2">
      <t>タイショウ</t>
    </rPh>
    <phoneticPr fontId="5"/>
  </si>
  <si>
    <t>：平成27年03月</t>
    <phoneticPr fontId="5"/>
  </si>
  <si>
    <t>累積余剰</t>
    <phoneticPr fontId="5"/>
  </si>
  <si>
    <t>評価・換算差額等</t>
    <phoneticPr fontId="5"/>
  </si>
  <si>
    <t>合計</t>
    <phoneticPr fontId="5"/>
  </si>
  <si>
    <t>前年度末残高</t>
    <rPh sb="0" eb="3">
      <t>ゼンネンド</t>
    </rPh>
    <phoneticPr fontId="5"/>
  </si>
  <si>
    <t>当年度変動額</t>
    <rPh sb="0" eb="1">
      <t>トウ</t>
    </rPh>
    <rPh sb="1" eb="3">
      <t>ネンド</t>
    </rPh>
    <rPh sb="3" eb="5">
      <t>ヘンドウ</t>
    </rPh>
    <phoneticPr fontId="5"/>
  </si>
  <si>
    <t>当年度末残高</t>
    <rPh sb="0" eb="1">
      <t>トウ</t>
    </rPh>
    <rPh sb="1" eb="3">
      <t>ネンド</t>
    </rPh>
    <phoneticPr fontId="5"/>
  </si>
  <si>
    <t>貸 借 対 照 表</t>
    <phoneticPr fontId="5"/>
  </si>
  <si>
    <t>（平成28年3月31日）</t>
    <phoneticPr fontId="5"/>
  </si>
  <si>
    <t>（単位：円）</t>
    <phoneticPr fontId="5"/>
  </si>
  <si>
    <t>（自平成27年4月1日　至平成28年3月31日）</t>
    <phoneticPr fontId="5"/>
  </si>
  <si>
    <t>キ ャ ッ シ ュ ・ フ ロ ー 計 算 書</t>
    <phoneticPr fontId="5"/>
  </si>
  <si>
    <t>純 資 産 変 動 計 算 書</t>
    <phoneticPr fontId="5"/>
  </si>
  <si>
    <t>：平成26年度</t>
    <phoneticPr fontId="5"/>
  </si>
  <si>
    <t>作成：平成27年12月24日</t>
    <phoneticPr fontId="5"/>
  </si>
  <si>
    <t>：平成27年03月</t>
    <phoneticPr fontId="5"/>
  </si>
  <si>
    <t>累積余剰</t>
    <phoneticPr fontId="5"/>
  </si>
  <si>
    <t>評価・換算差額等</t>
    <phoneticPr fontId="5"/>
  </si>
  <si>
    <t>合計</t>
    <phoneticPr fontId="5"/>
  </si>
  <si>
    <t>貸 借 対 照 表</t>
    <phoneticPr fontId="5"/>
  </si>
  <si>
    <t>（自平成27年4月1日　至平成28年3月31日）</t>
    <phoneticPr fontId="5"/>
  </si>
  <si>
    <t>（単位：円）</t>
    <phoneticPr fontId="5"/>
  </si>
  <si>
    <t>キ ャ ッ シ ュ ・ フ ロ ー 計 算 書</t>
    <phoneticPr fontId="5"/>
  </si>
  <si>
    <t>（自平成27年4月1日　至平成28年3月31日）</t>
    <phoneticPr fontId="5"/>
  </si>
  <si>
    <t>（単位：円）</t>
    <phoneticPr fontId="5"/>
  </si>
  <si>
    <t>純 資 産 変 動 計 算 書</t>
    <phoneticPr fontId="5"/>
  </si>
  <si>
    <t>（自平成27年4月1日　至平成28年3月31日）</t>
    <phoneticPr fontId="5"/>
  </si>
  <si>
    <t>：平成26年度</t>
    <phoneticPr fontId="5"/>
  </si>
  <si>
    <t>作成：平成27年12月24日</t>
    <phoneticPr fontId="5"/>
  </si>
  <si>
    <t>：平成27年03月</t>
    <phoneticPr fontId="5"/>
  </si>
  <si>
    <t>（単位：円）</t>
    <phoneticPr fontId="5"/>
  </si>
  <si>
    <t>累積余剰</t>
    <phoneticPr fontId="5"/>
  </si>
  <si>
    <t>評価・換算差額等</t>
    <phoneticPr fontId="5"/>
  </si>
  <si>
    <t>合計</t>
    <phoneticPr fontId="5"/>
  </si>
  <si>
    <t>貸 借 対 照 表</t>
    <phoneticPr fontId="5"/>
  </si>
  <si>
    <t>（平成28年3月31日）</t>
    <phoneticPr fontId="5"/>
  </si>
  <si>
    <t>（単位：円）</t>
    <phoneticPr fontId="5"/>
  </si>
  <si>
    <t>（自平成27年4月1日　至平成28年3月31日）</t>
    <phoneticPr fontId="5"/>
  </si>
  <si>
    <t>（単位：円）</t>
    <phoneticPr fontId="5"/>
  </si>
  <si>
    <t>キ ャ ッ シ ュ ・ フ ロ ー 計 算 書</t>
    <phoneticPr fontId="5"/>
  </si>
  <si>
    <t>（自平成27年4月1日　至平成28年3月31日）</t>
    <phoneticPr fontId="5"/>
  </si>
  <si>
    <t>（単位：円）</t>
    <phoneticPr fontId="5"/>
  </si>
  <si>
    <t>純 資 産 変 動 計 算 書</t>
    <phoneticPr fontId="5"/>
  </si>
  <si>
    <t>（自平成27年4月1日　至平成28年3月31日）</t>
    <phoneticPr fontId="5"/>
  </si>
  <si>
    <t>：平成26年度</t>
    <phoneticPr fontId="5"/>
  </si>
  <si>
    <t>作成：平成27年12月24日</t>
    <phoneticPr fontId="5"/>
  </si>
  <si>
    <t>：平成27年03月</t>
    <phoneticPr fontId="5"/>
  </si>
  <si>
    <t>（単位：円）</t>
    <phoneticPr fontId="5"/>
  </si>
  <si>
    <t>累積余剰</t>
    <phoneticPr fontId="5"/>
  </si>
  <si>
    <t>評価・換算差額等</t>
    <phoneticPr fontId="5"/>
  </si>
  <si>
    <t>合計</t>
    <phoneticPr fontId="5"/>
  </si>
  <si>
    <t>貸 借 対 照 表</t>
    <phoneticPr fontId="5"/>
  </si>
  <si>
    <t>（平成28年3月31日）</t>
    <phoneticPr fontId="5"/>
  </si>
  <si>
    <t>（単位：円）</t>
    <phoneticPr fontId="5"/>
  </si>
  <si>
    <t>大阪市心身障害者扶養共済事業会計</t>
    <rPh sb="0" eb="3">
      <t>オオサカシ</t>
    </rPh>
    <rPh sb="3" eb="5">
      <t>シンシン</t>
    </rPh>
    <rPh sb="5" eb="8">
      <t>ショウガイシャ</t>
    </rPh>
    <rPh sb="8" eb="10">
      <t>フヨウ</t>
    </rPh>
    <rPh sb="10" eb="12">
      <t>キョウサイ</t>
    </rPh>
    <rPh sb="12" eb="14">
      <t>ジギョウ</t>
    </rPh>
    <rPh sb="14" eb="16">
      <t>カイケイ</t>
    </rPh>
    <phoneticPr fontId="7"/>
  </si>
  <si>
    <t>貸 借 対 照 表</t>
    <phoneticPr fontId="5"/>
  </si>
  <si>
    <t>（平成28年3月31日）</t>
    <phoneticPr fontId="5"/>
  </si>
  <si>
    <t>（自平成27年4月1日　至平成28年3月31日）</t>
    <phoneticPr fontId="5"/>
  </si>
  <si>
    <t>（単位：円）</t>
    <phoneticPr fontId="5"/>
  </si>
  <si>
    <t>キ ャ ッ シ ュ ・ フ ロ ー 計 算 書</t>
    <phoneticPr fontId="5"/>
  </si>
  <si>
    <t>純 資 産 変 動 計 算 書</t>
    <phoneticPr fontId="5"/>
  </si>
  <si>
    <t>（自平成27年4月1日　至平成28年3月31日）</t>
    <phoneticPr fontId="5"/>
  </si>
  <si>
    <t>：平成26年度</t>
    <phoneticPr fontId="5"/>
  </si>
  <si>
    <t>作成：平成27年12月24日</t>
    <phoneticPr fontId="5"/>
  </si>
  <si>
    <t>：平成27年03月</t>
    <phoneticPr fontId="5"/>
  </si>
  <si>
    <t>（単位：円）</t>
    <phoneticPr fontId="5"/>
  </si>
  <si>
    <t>累積余剰</t>
    <phoneticPr fontId="5"/>
  </si>
  <si>
    <t>評価・換算差額等</t>
    <phoneticPr fontId="5"/>
  </si>
  <si>
    <t>合計</t>
    <phoneticPr fontId="5"/>
  </si>
  <si>
    <t>貸 借 対 照 表</t>
    <phoneticPr fontId="5"/>
  </si>
  <si>
    <t>（平成28年3月31日）</t>
    <phoneticPr fontId="5"/>
  </si>
  <si>
    <t>（単位：円）</t>
    <phoneticPr fontId="5"/>
  </si>
  <si>
    <t>（自平成27年4月1日　至平成28年3月31日）</t>
    <phoneticPr fontId="5"/>
  </si>
  <si>
    <t>キ ャ ッ シ ュ ・ フ ロ ー 計 算 書</t>
    <phoneticPr fontId="5"/>
  </si>
  <si>
    <t>（自平成27年4月1日　至平成28年3月31日）</t>
    <phoneticPr fontId="5"/>
  </si>
  <si>
    <t>（単位：円）</t>
    <phoneticPr fontId="5"/>
  </si>
  <si>
    <t>純 資 産 変 動 計 算 書</t>
    <phoneticPr fontId="5"/>
  </si>
  <si>
    <t>（自平成27年4月1日　至平成28年3月31日）</t>
    <phoneticPr fontId="5"/>
  </si>
  <si>
    <t>：平成26年度</t>
    <phoneticPr fontId="5"/>
  </si>
  <si>
    <t>作成：平成27年12月24日</t>
    <phoneticPr fontId="5"/>
  </si>
  <si>
    <t>：平成27年03月</t>
    <phoneticPr fontId="5"/>
  </si>
  <si>
    <t>（単位：円）</t>
    <phoneticPr fontId="5"/>
  </si>
  <si>
    <t>累積余剰</t>
    <phoneticPr fontId="5"/>
  </si>
  <si>
    <t>評価・換算差額等</t>
    <phoneticPr fontId="5"/>
  </si>
  <si>
    <t>合計</t>
    <phoneticPr fontId="5"/>
  </si>
  <si>
    <t>キ ャ ッ シ ュ ・ フ ロ ー 計 算 書</t>
    <phoneticPr fontId="5"/>
  </si>
  <si>
    <t>（自平成27年4月1日　至平成28年3月31日）</t>
    <phoneticPr fontId="5"/>
  </si>
  <si>
    <t>純 資 産 変 動 計 算 書</t>
    <phoneticPr fontId="5"/>
  </si>
  <si>
    <t>：平成26年度</t>
    <phoneticPr fontId="5"/>
  </si>
  <si>
    <t>作成：平成27年12月24日</t>
    <phoneticPr fontId="5"/>
  </si>
  <si>
    <t>：平成27年03月</t>
    <phoneticPr fontId="5"/>
  </si>
  <si>
    <t>累積余剰</t>
    <phoneticPr fontId="5"/>
  </si>
  <si>
    <t>評価・換算差額等</t>
    <phoneticPr fontId="5"/>
  </si>
  <si>
    <t>合計</t>
    <phoneticPr fontId="5"/>
  </si>
  <si>
    <t>大阪市後期高齢者医療事業会計</t>
    <rPh sb="0" eb="2">
      <t>オオサカ</t>
    </rPh>
    <rPh sb="2" eb="3">
      <t>シ</t>
    </rPh>
    <rPh sb="3" eb="5">
      <t>コウキ</t>
    </rPh>
    <rPh sb="5" eb="8">
      <t>コウレイシャ</t>
    </rPh>
    <rPh sb="8" eb="10">
      <t>イリョウ</t>
    </rPh>
    <rPh sb="10" eb="12">
      <t>ジギョウ</t>
    </rPh>
    <rPh sb="12" eb="14">
      <t>カイケイ</t>
    </rPh>
    <phoneticPr fontId="7"/>
  </si>
  <si>
    <t>大阪市公債費会計</t>
    <rPh sb="0" eb="2">
      <t>オオサカ</t>
    </rPh>
    <rPh sb="2" eb="3">
      <t>シ</t>
    </rPh>
    <rPh sb="3" eb="5">
      <t>コウサイ</t>
    </rPh>
    <rPh sb="5" eb="6">
      <t>ヒ</t>
    </rPh>
    <rPh sb="6" eb="8">
      <t>カイケイ</t>
    </rPh>
    <phoneticPr fontId="7"/>
  </si>
  <si>
    <t>キ ャ ッ シ ュ ・ フ ロ ー 計 算 書</t>
    <phoneticPr fontId="5"/>
  </si>
  <si>
    <t>（自平成27年4月1日　至平成28年3月31日）</t>
    <phoneticPr fontId="5"/>
  </si>
  <si>
    <t>（単位：円）</t>
    <phoneticPr fontId="5"/>
  </si>
  <si>
    <t>純 資 産 変 動 計 算 書</t>
    <phoneticPr fontId="5"/>
  </si>
  <si>
    <t>：平成26年度</t>
    <phoneticPr fontId="5"/>
  </si>
  <si>
    <t>作成：平成27年12月24日</t>
    <phoneticPr fontId="5"/>
  </si>
  <si>
    <t>：平成27年03月</t>
    <phoneticPr fontId="5"/>
  </si>
  <si>
    <t>累積余剰</t>
    <phoneticPr fontId="5"/>
  </si>
  <si>
    <t>評価・換算差額等</t>
    <phoneticPr fontId="5"/>
  </si>
  <si>
    <t>合計</t>
    <phoneticPr fontId="5"/>
  </si>
  <si>
    <t>　市街地再開発事業会計が廃止されたことに伴い諸資産・諸負債を一般会計に引き渡し、62,565百万円の特別利益を計上しております。</t>
    <rPh sb="1" eb="4">
      <t>シガイチ</t>
    </rPh>
    <rPh sb="4" eb="7">
      <t>サイカイハツ</t>
    </rPh>
    <rPh sb="7" eb="9">
      <t>ジギョウ</t>
    </rPh>
    <rPh sb="9" eb="11">
      <t>カイケイ</t>
    </rPh>
    <rPh sb="12" eb="14">
      <t>ハイシ</t>
    </rPh>
    <rPh sb="20" eb="21">
      <t>トモナ</t>
    </rPh>
    <rPh sb="22" eb="23">
      <t>ショ</t>
    </rPh>
    <rPh sb="23" eb="25">
      <t>シサン</t>
    </rPh>
    <rPh sb="26" eb="27">
      <t>ショ</t>
    </rPh>
    <rPh sb="27" eb="29">
      <t>フサイ</t>
    </rPh>
    <rPh sb="30" eb="32">
      <t>イッパン</t>
    </rPh>
    <rPh sb="32" eb="34">
      <t>カイケイ</t>
    </rPh>
    <rPh sb="35" eb="36">
      <t>ヒ</t>
    </rPh>
    <rPh sb="37" eb="38">
      <t>ワタ</t>
    </rPh>
    <rPh sb="46" eb="49">
      <t>ヒャクマンエン</t>
    </rPh>
    <rPh sb="50" eb="52">
      <t>トクベツ</t>
    </rPh>
    <rPh sb="52" eb="54">
      <t>リエキ</t>
    </rPh>
    <rPh sb="55" eb="57">
      <t>ケイジョウ</t>
    </rPh>
    <phoneticPr fontId="38"/>
  </si>
  <si>
    <t>　土地先行取得事業会計が廃止されたことに伴い諸資産・諸負債を一般会計に引き渡し、18,569百万円の特別利益を計上しております。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2">
      <t>イッパン</t>
    </rPh>
    <rPh sb="32" eb="34">
      <t>カイケイ</t>
    </rPh>
    <rPh sb="35" eb="36">
      <t>ヒ</t>
    </rPh>
    <rPh sb="37" eb="38">
      <t>ワタ</t>
    </rPh>
    <rPh sb="46" eb="49">
      <t>ヒャクマンエン</t>
    </rPh>
    <rPh sb="50" eb="52">
      <t>トクベツ</t>
    </rPh>
    <rPh sb="52" eb="54">
      <t>リエキ</t>
    </rPh>
    <rPh sb="55" eb="57">
      <t>ケイジョウ</t>
    </rPh>
    <phoneticPr fontId="38"/>
  </si>
  <si>
    <t>心身障害者扶養共済基金</t>
  </si>
  <si>
    <t>大阪市介護給付費準備基金</t>
  </si>
  <si>
    <t>大阪市食肉市場株式会社貸付金</t>
  </si>
  <si>
    <t>非公開</t>
    <rPh sb="0" eb="3">
      <t>ヒコウカイ</t>
    </rPh>
    <phoneticPr fontId="25"/>
  </si>
  <si>
    <t>（一財）大阪建築防災センター</t>
    <rPh sb="1" eb="2">
      <t>イチ</t>
    </rPh>
    <phoneticPr fontId="25"/>
  </si>
  <si>
    <t>（地独）大阪市民病院機構</t>
    <rPh sb="1" eb="2">
      <t>チ</t>
    </rPh>
    <rPh sb="2" eb="3">
      <t>ドク</t>
    </rPh>
    <rPh sb="4" eb="6">
      <t>オオサカ</t>
    </rPh>
    <rPh sb="6" eb="8">
      <t>シミン</t>
    </rPh>
    <rPh sb="8" eb="10">
      <t>ビョウイン</t>
    </rPh>
    <rPh sb="10" eb="12">
      <t>キコウ</t>
    </rPh>
    <phoneticPr fontId="25"/>
  </si>
  <si>
    <t>①</t>
    <phoneticPr fontId="5"/>
  </si>
  <si>
    <t>②</t>
    <phoneticPr fontId="5"/>
  </si>
  <si>
    <t>③</t>
    <phoneticPr fontId="25"/>
  </si>
  <si>
    <t>④＝②×③</t>
    <phoneticPr fontId="25"/>
  </si>
  <si>
    <t>⑤</t>
    <phoneticPr fontId="25"/>
  </si>
  <si>
    <t>①－⑤</t>
    <phoneticPr fontId="25"/>
  </si>
  <si>
    <t>①</t>
    <phoneticPr fontId="5"/>
  </si>
  <si>
    <t>②</t>
    <phoneticPr fontId="5"/>
  </si>
  <si>
    <t>③</t>
    <phoneticPr fontId="5"/>
  </si>
  <si>
    <t>④＝②－③</t>
    <phoneticPr fontId="5"/>
  </si>
  <si>
    <t>⑤</t>
    <phoneticPr fontId="5"/>
  </si>
  <si>
    <t>⑥＝④×⑤</t>
    <phoneticPr fontId="5"/>
  </si>
  <si>
    <t>⑦</t>
    <phoneticPr fontId="5"/>
  </si>
  <si>
    <t>①－⑦</t>
    <phoneticPr fontId="5"/>
  </si>
  <si>
    <t>（単位：円）</t>
    <phoneticPr fontId="5"/>
  </si>
  <si>
    <t>（平成28年3月31日）</t>
    <phoneticPr fontId="5"/>
  </si>
  <si>
    <t>貸 借 対 照 表</t>
    <phoneticPr fontId="5"/>
  </si>
  <si>
    <t>（自平成27年4月1日　至平成28年3月31日）</t>
    <phoneticPr fontId="5"/>
  </si>
  <si>
    <t>行 政 コ ス ト 計 算 書</t>
    <rPh sb="0" eb="1">
      <t>ギョウ</t>
    </rPh>
    <rPh sb="2" eb="3">
      <t>セイ</t>
    </rPh>
    <rPh sb="10" eb="11">
      <t>ケイ</t>
    </rPh>
    <rPh sb="12" eb="13">
      <t>サン</t>
    </rPh>
    <rPh sb="14" eb="15">
      <t>ショ</t>
    </rPh>
    <phoneticPr fontId="5"/>
  </si>
  <si>
    <t>合計</t>
    <phoneticPr fontId="5"/>
  </si>
  <si>
    <t>評価・換算差額等</t>
    <phoneticPr fontId="5"/>
  </si>
  <si>
    <t>累積余剰</t>
    <phoneticPr fontId="5"/>
  </si>
  <si>
    <t>：平成27年03月</t>
    <phoneticPr fontId="5"/>
  </si>
  <si>
    <t>作成：平成27年12月24日</t>
    <phoneticPr fontId="5"/>
  </si>
  <si>
    <t>：平成26年度</t>
    <phoneticPr fontId="5"/>
  </si>
  <si>
    <t>純 資 産 変 動 計 算 書</t>
    <phoneticPr fontId="5"/>
  </si>
  <si>
    <t>キ ャ ッ シ ュ ・ フ ロ ー 計 算 書</t>
    <phoneticPr fontId="5"/>
  </si>
  <si>
    <t>（一財）みなと総合研究財団</t>
    <rPh sb="1" eb="2">
      <t>イチ</t>
    </rPh>
    <rPh sb="2" eb="3">
      <t>ザイ</t>
    </rPh>
    <rPh sb="7" eb="9">
      <t>ソウゴウ</t>
    </rPh>
    <rPh sb="9" eb="11">
      <t>ケンキュウ</t>
    </rPh>
    <rPh sb="11" eb="13">
      <t>ザイダン</t>
    </rPh>
    <phoneticPr fontId="22"/>
  </si>
  <si>
    <t>（公大）大阪市立大学</t>
    <rPh sb="1" eb="2">
      <t>コウ</t>
    </rPh>
    <rPh sb="4" eb="8">
      <t>オオサカシリツ</t>
    </rPh>
    <rPh sb="8" eb="10">
      <t>ダイガク</t>
    </rPh>
    <phoneticPr fontId="25"/>
  </si>
  <si>
    <t>（地独）大阪市立工業研究所</t>
    <rPh sb="1" eb="2">
      <t>チ</t>
    </rPh>
    <rPh sb="2" eb="3">
      <t>ドク</t>
    </rPh>
    <rPh sb="4" eb="8">
      <t>オオサカシリツ</t>
    </rPh>
    <rPh sb="8" eb="10">
      <t>コウギョウ</t>
    </rPh>
    <rPh sb="10" eb="13">
      <t>ケンキュウショ</t>
    </rPh>
    <phoneticPr fontId="25"/>
  </si>
  <si>
    <t>大阪港埠頭ターミナル（株）</t>
    <rPh sb="0" eb="2">
      <t>オオサカ</t>
    </rPh>
    <rPh sb="3" eb="5">
      <t>フトウ</t>
    </rPh>
    <phoneticPr fontId="25"/>
  </si>
  <si>
    <t>・府営住宅の市への移管に伴い諸資産・諸負債を受け入れ、73,553百万円の特別利益を計上しております。</t>
    <rPh sb="1" eb="3">
      <t>フエイ</t>
    </rPh>
    <rPh sb="3" eb="5">
      <t>ジュウタク</t>
    </rPh>
    <rPh sb="6" eb="7">
      <t>シ</t>
    </rPh>
    <rPh sb="9" eb="11">
      <t>イカン</t>
    </rPh>
    <rPh sb="12" eb="13">
      <t>トモナ</t>
    </rPh>
    <rPh sb="33" eb="36">
      <t>ヒャクマンエン</t>
    </rPh>
    <rPh sb="37" eb="39">
      <t>トクベツ</t>
    </rPh>
    <rPh sb="39" eb="41">
      <t>リエキ</t>
    </rPh>
    <rPh sb="42" eb="44">
      <t>ケイジョウ</t>
    </rPh>
    <phoneticPr fontId="38"/>
  </si>
  <si>
    <t>・ごみ焼却処理事業の一部事務組合への移行に伴い諸資産・諸負債を引渡し、49,526百万円の特別損失を計上しております。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イコウ</t>
    </rPh>
    <rPh sb="21" eb="22">
      <t>トモナ</t>
    </rPh>
    <rPh sb="31" eb="33">
      <t>ヒキワタシ</t>
    </rPh>
    <rPh sb="41" eb="44">
      <t>ヒャクマンエン</t>
    </rPh>
    <rPh sb="45" eb="47">
      <t>トクベツ</t>
    </rPh>
    <rPh sb="47" eb="49">
      <t>ソンシツ</t>
    </rPh>
    <rPh sb="50" eb="52">
      <t>ケイジョウ</t>
    </rPh>
    <phoneticPr fontId="38"/>
  </si>
  <si>
    <t>＊基金として保有する資産を含んでおります。</t>
    <rPh sb="1" eb="3">
      <t>キキン</t>
    </rPh>
    <rPh sb="6" eb="8">
      <t>ホユウ</t>
    </rPh>
    <rPh sb="10" eb="12">
      <t>シサン</t>
    </rPh>
    <rPh sb="13" eb="14">
      <t>フク</t>
    </rPh>
    <phoneticPr fontId="38"/>
  </si>
  <si>
    <t>事業等の活用見込みがなく処分を検討することが適当と判断されるもの
正面相続税路線価に地積を乗じた額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38"/>
  </si>
  <si>
    <t>（単位：百万円）</t>
    <phoneticPr fontId="38"/>
  </si>
  <si>
    <t>大阪府地域支援人権金融公社貸付金</t>
    <phoneticPr fontId="25"/>
  </si>
  <si>
    <t>アジア太平洋トレードセンター貸付金</t>
    <phoneticPr fontId="25"/>
  </si>
  <si>
    <t>公立大学法人大阪市立大学貸付金</t>
    <phoneticPr fontId="25"/>
  </si>
  <si>
    <t>大阪都市計画道路事業大阪駅前第2号線、大阪駅前第3号線、大阪駅前第4号線、大阪駅前第5号線の整備にかかる資金貸付金</t>
    <phoneticPr fontId="25"/>
  </si>
  <si>
    <t>大阪都市計画道路長堀東西線整備事業にかかわる社会資本整備特別措置法に基づく無利子貸付金</t>
    <phoneticPr fontId="25"/>
  </si>
  <si>
    <t>クリスタ長堀株式会社に対する長期貸付金</t>
    <phoneticPr fontId="25"/>
  </si>
  <si>
    <t>大阪都市計画都市高速鉄道関西本線今宮・湊町間連続立体交差事業にかかわる社会資本整備特別措置法に基づく無利子貸付金</t>
    <phoneticPr fontId="25"/>
  </si>
  <si>
    <t>（独）都市再生機構</t>
    <phoneticPr fontId="25"/>
  </si>
  <si>
    <t>（公財）区画整理促進機構</t>
    <phoneticPr fontId="25"/>
  </si>
  <si>
    <t>（一財）大阪市青少年活動協会</t>
    <phoneticPr fontId="25"/>
  </si>
  <si>
    <t>高等学校等奨学金貸付金</t>
    <phoneticPr fontId="25"/>
  </si>
  <si>
    <t>外貿埠頭建設資金貸付金</t>
    <rPh sb="0" eb="2">
      <t>ガイボウ</t>
    </rPh>
    <rPh sb="2" eb="4">
      <t>フトウ</t>
    </rPh>
    <rPh sb="4" eb="6">
      <t>ケンセツ</t>
    </rPh>
    <rPh sb="6" eb="8">
      <t>シキン</t>
    </rPh>
    <rPh sb="8" eb="10">
      <t>カシツケ</t>
    </rPh>
    <rPh sb="10" eb="11">
      <t>キン</t>
    </rPh>
    <phoneticPr fontId="38"/>
  </si>
  <si>
    <t>フェリー埠頭建設資金貸付金</t>
    <phoneticPr fontId="25"/>
  </si>
  <si>
    <t>特定国際コンテナ埠頭港湾施設建設等資金貸付金</t>
    <rPh sb="0" eb="2">
      <t>トクテイ</t>
    </rPh>
    <rPh sb="2" eb="4">
      <t>コクサイ</t>
    </rPh>
    <rPh sb="8" eb="10">
      <t>フトウ</t>
    </rPh>
    <rPh sb="10" eb="12">
      <t>コウワン</t>
    </rPh>
    <rPh sb="12" eb="14">
      <t>シセツ</t>
    </rPh>
    <rPh sb="14" eb="16">
      <t>ケンセツ</t>
    </rPh>
    <rPh sb="16" eb="17">
      <t>トウ</t>
    </rPh>
    <rPh sb="17" eb="19">
      <t>シキン</t>
    </rPh>
    <rPh sb="19" eb="21">
      <t>カシツケ</t>
    </rPh>
    <rPh sb="21" eb="22">
      <t>キン</t>
    </rPh>
    <phoneticPr fontId="25"/>
  </si>
  <si>
    <t>賃貸住宅建設資金等貸付金（法円坂2期）</t>
    <rPh sb="0" eb="2">
      <t>チンタイ</t>
    </rPh>
    <rPh sb="2" eb="4">
      <t>ジュウタク</t>
    </rPh>
    <rPh sb="4" eb="6">
      <t>ケンセツ</t>
    </rPh>
    <rPh sb="6" eb="9">
      <t>シキンナド</t>
    </rPh>
    <rPh sb="9" eb="11">
      <t>カシツケ</t>
    </rPh>
    <rPh sb="11" eb="12">
      <t>キン</t>
    </rPh>
    <rPh sb="13" eb="16">
      <t>ホウエンザカ</t>
    </rPh>
    <rPh sb="17" eb="18">
      <t>キ</t>
    </rPh>
    <phoneticPr fontId="25"/>
  </si>
  <si>
    <t>財務諸表に対する注記</t>
    <rPh sb="0" eb="2">
      <t>ザイム</t>
    </rPh>
    <rPh sb="2" eb="4">
      <t>ショヒョウ</t>
    </rPh>
    <rPh sb="5" eb="6">
      <t>タイ</t>
    </rPh>
    <phoneticPr fontId="9"/>
  </si>
  <si>
    <t>・・・・・・・・・・・・・・・・</t>
    <phoneticPr fontId="9"/>
  </si>
  <si>
    <t>大阪市母子父子寡婦福祉貸付資金会計</t>
    <rPh sb="0" eb="3">
      <t>オオサカシ</t>
    </rPh>
    <rPh sb="3" eb="5">
      <t>ボシ</t>
    </rPh>
    <rPh sb="5" eb="7">
      <t>フシ</t>
    </rPh>
    <rPh sb="7" eb="9">
      <t>カフ</t>
    </rPh>
    <rPh sb="9" eb="11">
      <t>フクシ</t>
    </rPh>
    <rPh sb="11" eb="13">
      <t>カシツケ</t>
    </rPh>
    <rPh sb="13" eb="15">
      <t>シキン</t>
    </rPh>
    <rPh sb="15" eb="17">
      <t>カイケイ</t>
    </rPh>
    <phoneticPr fontId="7"/>
  </si>
  <si>
    <t>附  　属 　</t>
    <rPh sb="0" eb="1">
      <t>フ</t>
    </rPh>
    <rPh sb="4" eb="5">
      <t>ゾク</t>
    </rPh>
    <phoneticPr fontId="25"/>
  </si>
  <si>
    <t>　明 　 細　  表</t>
    <phoneticPr fontId="25"/>
  </si>
  <si>
    <t>　明 　 細　  表</t>
    <rPh sb="1" eb="2">
      <t>メイ</t>
    </rPh>
    <rPh sb="5" eb="6">
      <t>ホソ</t>
    </rPh>
    <rPh sb="9" eb="10">
      <t>ヒョウ</t>
    </rPh>
    <phoneticPr fontId="25"/>
  </si>
  <si>
    <t>附  　属 　</t>
    <phoneticPr fontId="25"/>
  </si>
  <si>
    <t>　明 　 細　  表</t>
    <phoneticPr fontId="25"/>
  </si>
  <si>
    <t>（一財）大阪湾ベイエリア開発推進機構</t>
    <phoneticPr fontId="25"/>
  </si>
  <si>
    <t>（一財）地域総合整備財団</t>
    <phoneticPr fontId="25"/>
  </si>
  <si>
    <t>渋滞対策特定都市高速道路整備事業貸付金</t>
    <rPh sb="0" eb="2">
      <t>ジュウタイ</t>
    </rPh>
    <rPh sb="2" eb="4">
      <t>タイサク</t>
    </rPh>
    <rPh sb="4" eb="6">
      <t>トクテイ</t>
    </rPh>
    <rPh sb="6" eb="8">
      <t>トシ</t>
    </rPh>
    <rPh sb="8" eb="10">
      <t>コウソク</t>
    </rPh>
    <rPh sb="10" eb="12">
      <t>ドウロ</t>
    </rPh>
    <rPh sb="12" eb="14">
      <t>セイビ</t>
    </rPh>
    <rPh sb="14" eb="16">
      <t>ジギョウ</t>
    </rPh>
    <rPh sb="16" eb="18">
      <t>カシツケ</t>
    </rPh>
    <rPh sb="18" eb="19">
      <t>キン</t>
    </rPh>
    <phoneticPr fontId="25"/>
  </si>
  <si>
    <t>関西国際空港第2期用地造成事業貸付金</t>
    <rPh sb="0" eb="2">
      <t>カンサイ</t>
    </rPh>
    <rPh sb="2" eb="4">
      <t>コクサイ</t>
    </rPh>
    <rPh sb="4" eb="6">
      <t>クウコウ</t>
    </rPh>
    <rPh sb="6" eb="7">
      <t>ダイ</t>
    </rPh>
    <rPh sb="8" eb="9">
      <t>キ</t>
    </rPh>
    <rPh sb="9" eb="11">
      <t>ヨウチ</t>
    </rPh>
    <rPh sb="11" eb="13">
      <t>ゾウセイ</t>
    </rPh>
    <rPh sb="13" eb="15">
      <t>ジギョウ</t>
    </rPh>
    <rPh sb="15" eb="17">
      <t>カシツケ</t>
    </rPh>
    <rPh sb="17" eb="18">
      <t>キン</t>
    </rPh>
    <phoneticPr fontId="25"/>
  </si>
  <si>
    <t>大阪外環状線整備事業費貸付金</t>
    <rPh sb="0" eb="2">
      <t>オオサカ</t>
    </rPh>
    <rPh sb="2" eb="3">
      <t>ガイ</t>
    </rPh>
    <rPh sb="3" eb="6">
      <t>カンジョウセン</t>
    </rPh>
    <rPh sb="6" eb="8">
      <t>セイビ</t>
    </rPh>
    <rPh sb="8" eb="11">
      <t>ジギョウヒ</t>
    </rPh>
    <rPh sb="11" eb="13">
      <t>カシツケ</t>
    </rPh>
    <rPh sb="13" eb="14">
      <t>キン</t>
    </rPh>
    <phoneticPr fontId="25"/>
  </si>
  <si>
    <t>大阪市男女共同参画施策推進基金</t>
    <rPh sb="3" eb="5">
      <t>ダンジョ</t>
    </rPh>
    <rPh sb="5" eb="7">
      <t>キョウドウ</t>
    </rPh>
    <rPh sb="7" eb="9">
      <t>サンカク</t>
    </rPh>
    <rPh sb="9" eb="10">
      <t>セ</t>
    </rPh>
    <rPh sb="10" eb="11">
      <t>サク</t>
    </rPh>
    <rPh sb="11" eb="13">
      <t>スイシン</t>
    </rPh>
    <rPh sb="13" eb="15">
      <t>キキン</t>
    </rPh>
    <phoneticPr fontId="25"/>
  </si>
  <si>
    <t>大阪湾広域臨海環境整備センター</t>
    <rPh sb="0" eb="2">
      <t>オオサカ</t>
    </rPh>
    <rPh sb="2" eb="3">
      <t>ワン</t>
    </rPh>
    <rPh sb="3" eb="5">
      <t>コウイキ</t>
    </rPh>
    <rPh sb="5" eb="7">
      <t>リンカイ</t>
    </rPh>
    <rPh sb="7" eb="9">
      <t>カンキョウ</t>
    </rPh>
    <rPh sb="9" eb="11">
      <t>セイビ</t>
    </rPh>
    <phoneticPr fontId="25"/>
  </si>
  <si>
    <t>（公財）国際花と緑の博覧会記念協会</t>
    <rPh sb="4" eb="6">
      <t>コクサイ</t>
    </rPh>
    <rPh sb="6" eb="7">
      <t>ハナ</t>
    </rPh>
    <rPh sb="8" eb="9">
      <t>ミドリ</t>
    </rPh>
    <rPh sb="10" eb="12">
      <t>ハクラン</t>
    </rPh>
    <rPh sb="12" eb="13">
      <t>カイ</t>
    </rPh>
    <rPh sb="13" eb="15">
      <t>キネン</t>
    </rPh>
    <rPh sb="15" eb="17">
      <t>キョウカイ</t>
    </rPh>
    <phoneticPr fontId="25"/>
  </si>
  <si>
    <t>障がい者スポーツ振興事業貸付金</t>
    <rPh sb="0" eb="1">
      <t>ショウ</t>
    </rPh>
    <rPh sb="3" eb="4">
      <t>シャ</t>
    </rPh>
    <rPh sb="8" eb="10">
      <t>シンコウ</t>
    </rPh>
    <rPh sb="10" eb="12">
      <t>ジギョウ</t>
    </rPh>
    <rPh sb="12" eb="14">
      <t>カシツケ</t>
    </rPh>
    <rPh sb="14" eb="15">
      <t>キン</t>
    </rPh>
    <phoneticPr fontId="25"/>
  </si>
  <si>
    <t>大阪市中央卸売市場事業会計</t>
    <rPh sb="0" eb="3">
      <t>オオサカシ</t>
    </rPh>
    <rPh sb="3" eb="5">
      <t>チュウオウ</t>
    </rPh>
    <rPh sb="5" eb="7">
      <t>オロシウリ</t>
    </rPh>
    <rPh sb="7" eb="9">
      <t>シジョウ</t>
    </rPh>
    <rPh sb="9" eb="11">
      <t>ジギョウ</t>
    </rPh>
    <rPh sb="11" eb="13">
      <t>カイケイ</t>
    </rPh>
    <phoneticPr fontId="25"/>
  </si>
  <si>
    <t>大阪市港営事業会計</t>
    <rPh sb="3" eb="4">
      <t>ミナト</t>
    </rPh>
    <rPh sb="4" eb="5">
      <t>エイ</t>
    </rPh>
    <rPh sb="5" eb="7">
      <t>ジギョウ</t>
    </rPh>
    <rPh sb="7" eb="9">
      <t>カイケイ</t>
    </rPh>
    <phoneticPr fontId="25"/>
  </si>
  <si>
    <t>大阪市下水道事業会計</t>
    <rPh sb="3" eb="8">
      <t>ゲスイドウジギョウ</t>
    </rPh>
    <rPh sb="8" eb="10">
      <t>カイケイ</t>
    </rPh>
    <phoneticPr fontId="25"/>
  </si>
  <si>
    <t>大阪市自動車運送事業会計</t>
    <rPh sb="3" eb="6">
      <t>ジドウシャ</t>
    </rPh>
    <rPh sb="6" eb="8">
      <t>ウンソウ</t>
    </rPh>
    <rPh sb="8" eb="10">
      <t>ジギョウ</t>
    </rPh>
    <rPh sb="10" eb="12">
      <t>カイケイ</t>
    </rPh>
    <phoneticPr fontId="25"/>
  </si>
  <si>
    <t>大阪市高速鉄道事業会計</t>
    <rPh sb="3" eb="5">
      <t>コウソク</t>
    </rPh>
    <rPh sb="5" eb="7">
      <t>テツドウ</t>
    </rPh>
    <rPh sb="7" eb="9">
      <t>ジギョウ</t>
    </rPh>
    <rPh sb="9" eb="11">
      <t>カイケイ</t>
    </rPh>
    <phoneticPr fontId="25"/>
  </si>
  <si>
    <t>大阪市水道事業会計</t>
    <rPh sb="3" eb="5">
      <t>スイドウ</t>
    </rPh>
    <rPh sb="5" eb="7">
      <t>ジギョウ</t>
    </rPh>
    <rPh sb="7" eb="9">
      <t>カイケイ</t>
    </rPh>
    <phoneticPr fontId="25"/>
  </si>
  <si>
    <t>大阪市工業用水道事業会計</t>
    <rPh sb="3" eb="6">
      <t>コウギョウヨウ</t>
    </rPh>
    <rPh sb="6" eb="8">
      <t>スイドウ</t>
    </rPh>
    <rPh sb="8" eb="10">
      <t>ジギョウ</t>
    </rPh>
    <rPh sb="10" eb="12">
      <t>カイケイ</t>
    </rPh>
    <phoneticPr fontId="25"/>
  </si>
  <si>
    <t>大阪市自動車運送事業会計貸付金</t>
    <rPh sb="3" eb="6">
      <t>ジドウシャ</t>
    </rPh>
    <rPh sb="6" eb="8">
      <t>ウンソウ</t>
    </rPh>
    <rPh sb="8" eb="10">
      <t>ジギョウ</t>
    </rPh>
    <rPh sb="10" eb="12">
      <t>カイケイ</t>
    </rPh>
    <rPh sb="12" eb="14">
      <t>カシツケ</t>
    </rPh>
    <rPh sb="14" eb="15">
      <t>キン</t>
    </rPh>
    <phoneticPr fontId="25"/>
  </si>
  <si>
    <t>大阪市港営事業会計貸付金</t>
    <rPh sb="3" eb="4">
      <t>ミナト</t>
    </rPh>
    <rPh sb="4" eb="5">
      <t>イトナ</t>
    </rPh>
    <rPh sb="5" eb="7">
      <t>ジギョウ</t>
    </rPh>
    <rPh sb="7" eb="9">
      <t>カイケイ</t>
    </rPh>
    <rPh sb="9" eb="11">
      <t>カシツケ</t>
    </rPh>
    <rPh sb="11" eb="12">
      <t>キン</t>
    </rPh>
    <phoneticPr fontId="25"/>
  </si>
  <si>
    <t>大阪市食肉市場事業会計貸付金</t>
    <rPh sb="3" eb="5">
      <t>ショクニク</t>
    </rPh>
    <rPh sb="5" eb="7">
      <t>シジョウ</t>
    </rPh>
    <rPh sb="9" eb="11">
      <t>カイケイ</t>
    </rPh>
    <rPh sb="11" eb="13">
      <t>カシツケ</t>
    </rPh>
    <rPh sb="13" eb="14">
      <t>キン</t>
    </rPh>
    <phoneticPr fontId="25"/>
  </si>
  <si>
    <t>母子父子寡婦福祉貸付金</t>
    <rPh sb="0" eb="2">
      <t>ボシ</t>
    </rPh>
    <rPh sb="2" eb="4">
      <t>フシ</t>
    </rPh>
    <rPh sb="4" eb="6">
      <t>カフ</t>
    </rPh>
    <rPh sb="6" eb="8">
      <t>フクシ</t>
    </rPh>
    <rPh sb="8" eb="10">
      <t>カシツケ</t>
    </rPh>
    <rPh sb="10" eb="11">
      <t>キン</t>
    </rPh>
    <phoneticPr fontId="22"/>
  </si>
  <si>
    <t>公債償還基金</t>
    <rPh sb="0" eb="2">
      <t>コウサイ</t>
    </rPh>
    <rPh sb="2" eb="4">
      <t>ショウカン</t>
    </rPh>
    <rPh sb="4" eb="6">
      <t>キキン</t>
    </rPh>
    <phoneticPr fontId="23"/>
  </si>
  <si>
    <t>重度障がい者(児)スポーツ・文化振興事業貸付金</t>
    <rPh sb="0" eb="2">
      <t>ジュウド</t>
    </rPh>
    <rPh sb="2" eb="3">
      <t>ショウ</t>
    </rPh>
    <rPh sb="5" eb="6">
      <t>シャ</t>
    </rPh>
    <rPh sb="7" eb="8">
      <t>ジ</t>
    </rPh>
    <rPh sb="14" eb="16">
      <t>ブンカ</t>
    </rPh>
    <rPh sb="16" eb="18">
      <t>シンコウ</t>
    </rPh>
    <rPh sb="18" eb="20">
      <t>ジギョウ</t>
    </rPh>
    <rPh sb="20" eb="22">
      <t>カシツケ</t>
    </rPh>
    <rPh sb="22" eb="23">
      <t>キン</t>
    </rPh>
    <phoneticPr fontId="25"/>
  </si>
  <si>
    <t>生活保護施設入所者身元保証事業資金貸付金</t>
    <rPh sb="0" eb="2">
      <t>セイカツ</t>
    </rPh>
    <rPh sb="2" eb="4">
      <t>ホゴ</t>
    </rPh>
    <rPh sb="4" eb="6">
      <t>シセツ</t>
    </rPh>
    <rPh sb="6" eb="9">
      <t>ニュウショシャ</t>
    </rPh>
    <rPh sb="9" eb="11">
      <t>ミモト</t>
    </rPh>
    <rPh sb="11" eb="13">
      <t>ホショウ</t>
    </rPh>
    <rPh sb="13" eb="15">
      <t>ジギョウ</t>
    </rPh>
    <rPh sb="15" eb="17">
      <t>シキン</t>
    </rPh>
    <rPh sb="17" eb="19">
      <t>カシツケ</t>
    </rPh>
    <rPh sb="19" eb="20">
      <t>キン</t>
    </rPh>
    <phoneticPr fontId="25"/>
  </si>
  <si>
    <t>地方独立行政法人大阪市民病院機構貸付金</t>
    <rPh sb="0" eb="2">
      <t>チホウ</t>
    </rPh>
    <rPh sb="2" eb="4">
      <t>ドクリツ</t>
    </rPh>
    <rPh sb="4" eb="6">
      <t>ギョウセイ</t>
    </rPh>
    <rPh sb="6" eb="8">
      <t>ホウジン</t>
    </rPh>
    <phoneticPr fontId="25"/>
  </si>
  <si>
    <t>財団法人大阪市都市工学情報センター</t>
    <rPh sb="0" eb="2">
      <t>ザイダン</t>
    </rPh>
    <rPh sb="2" eb="4">
      <t>ホウジン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</si>
</sst>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_);[Red]\(0\)"/>
    <numFmt numFmtId="178" formatCode="#,##0;&quot;△ &quot;#,##0"/>
    <numFmt numFmtId="179" formatCode="#,##0.00;&quot;△ &quot;#,##0.00"/>
    <numFmt numFmtId="180" formatCode="#,##0.0;&quot;△ &quot;#,##0.0"/>
    <numFmt numFmtId="181" formatCode="#,##0.00;&quot;▲ &quot;#,##0.00"/>
    <numFmt numFmtId="182" formatCode="0.0%"/>
    <numFmt numFmtId="183" formatCode="&quot;非&quot;&quot;公&quot;&quot;開&quot;"/>
  </numFmts>
  <fonts count="4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明朝"/>
      <family val="1"/>
      <charset val="128"/>
    </font>
    <font>
      <u/>
      <sz val="16"/>
      <color theme="1"/>
      <name val="ＭＳ ゴシック"/>
      <family val="3"/>
      <charset val="128"/>
    </font>
    <font>
      <b/>
      <sz val="22"/>
      <color theme="1"/>
      <name val="ＭＳ 明朝"/>
      <family val="1"/>
      <charset val="128"/>
    </font>
    <font>
      <b/>
      <sz val="14"/>
      <color theme="1"/>
      <name val="ＭＳ 明朝"/>
      <family val="1"/>
      <charset val="128"/>
    </font>
    <font>
      <sz val="16"/>
      <color theme="1"/>
      <name val="ＭＳ 明朝"/>
      <family val="1"/>
      <charset val="128"/>
    </font>
    <font>
      <sz val="24"/>
      <color theme="1"/>
      <name val="ＭＳ 明朝"/>
      <family val="1"/>
      <charset val="128"/>
    </font>
    <font>
      <sz val="12"/>
      <color theme="1"/>
      <name val="ＭＳ 明朝"/>
      <family val="1"/>
      <charset val="128"/>
    </font>
    <font>
      <b/>
      <sz val="24"/>
      <color theme="1"/>
      <name val="ＭＳ 明朝"/>
      <family val="1"/>
      <charset val="128"/>
    </font>
    <font>
      <b/>
      <sz val="16"/>
      <color theme="1"/>
      <name val="ＭＳ 明朝"/>
      <family val="1"/>
      <charset val="128"/>
    </font>
    <font>
      <sz val="10"/>
      <color theme="1"/>
      <name val="ＭＳ 明朝"/>
      <family val="1"/>
      <charset val="128"/>
    </font>
    <font>
      <sz val="11"/>
      <color theme="1"/>
      <name val="ＭＳ 明朝"/>
      <family val="1"/>
      <charset val="128"/>
    </font>
    <font>
      <sz val="26"/>
      <color theme="1"/>
      <name val="ＭＳ 明朝"/>
      <family val="1"/>
      <charset val="128"/>
    </font>
    <font>
      <sz val="20"/>
      <color theme="1"/>
      <name val="ＭＳ 明朝"/>
      <family val="1"/>
      <charset val="128"/>
    </font>
    <font>
      <sz val="6"/>
      <name val="ＭＳ Ｐゴシック"/>
      <family val="3"/>
      <charset val="128"/>
      <scheme val="minor"/>
    </font>
    <font>
      <b/>
      <sz val="24"/>
      <name val="ＭＳ 明朝"/>
      <family val="1"/>
      <charset val="128"/>
    </font>
    <font>
      <sz val="24"/>
      <name val="ＭＳ 明朝"/>
      <family val="1"/>
      <charset val="128"/>
    </font>
    <font>
      <sz val="16"/>
      <name val="ＭＳ 明朝"/>
      <family val="1"/>
      <charset val="128"/>
    </font>
    <font>
      <sz val="11"/>
      <color indexed="8"/>
      <name val="ＭＳ Ｐゴシック"/>
      <family val="3"/>
      <charset val="128"/>
    </font>
    <font>
      <u/>
      <sz val="16"/>
      <color theme="1"/>
      <name val="ＭＳ 明朝"/>
      <family val="1"/>
      <charset val="128"/>
    </font>
    <font>
      <b/>
      <sz val="26"/>
      <color theme="1"/>
      <name val="ＭＳ 明朝"/>
      <family val="1"/>
      <charset val="128"/>
    </font>
    <font>
      <u/>
      <sz val="20"/>
      <color theme="1"/>
      <name val="ＭＳ 明朝"/>
      <family val="1"/>
      <charset val="128"/>
    </font>
    <font>
      <b/>
      <sz val="28"/>
      <name val="ＭＳ 明朝"/>
      <family val="1"/>
      <charset val="128"/>
    </font>
    <font>
      <sz val="18"/>
      <color theme="1"/>
      <name val="ＭＳ 明朝"/>
      <family val="1"/>
      <charset val="128"/>
    </font>
    <font>
      <u/>
      <sz val="18"/>
      <color theme="1"/>
      <name val="ＭＳ ゴシック"/>
      <family val="3"/>
      <charset val="128"/>
    </font>
    <font>
      <u/>
      <sz val="20"/>
      <color theme="1"/>
      <name val="ＭＳ ゴシック"/>
      <family val="3"/>
      <charset val="128"/>
    </font>
    <font>
      <b/>
      <sz val="28"/>
      <color theme="1"/>
      <name val="ＭＳ 明朝"/>
      <family val="1"/>
      <charset val="128"/>
    </font>
    <font>
      <sz val="6"/>
      <name val="ＭＳ Ｐゴシック"/>
      <family val="2"/>
      <charset val="128"/>
      <scheme val="minor"/>
    </font>
    <font>
      <sz val="11"/>
      <color theme="1"/>
      <name val="ＭＳ Ｐ明朝"/>
      <family val="1"/>
      <charset val="128"/>
    </font>
    <font>
      <b/>
      <sz val="18"/>
      <color theme="1"/>
      <name val="ＭＳ Ｐ明朝"/>
      <family val="1"/>
      <charset val="128"/>
    </font>
    <font>
      <sz val="18"/>
      <color theme="1"/>
      <name val="ＭＳ Ｐ明朝"/>
      <family val="1"/>
      <charset val="128"/>
    </font>
    <font>
      <b/>
      <sz val="16"/>
      <color theme="1"/>
      <name val="ＭＳ Ｐ明朝"/>
      <family val="1"/>
      <charset val="128"/>
    </font>
    <font>
      <sz val="16"/>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FFFFCC"/>
      </patternFill>
    </fill>
    <fill>
      <patternFill patternType="solid">
        <fgColor rgb="FF00B05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diagonal/>
    </border>
  </borders>
  <cellStyleXfs count="25">
    <xf numFmtId="0" fontId="0" fillId="0" borderId="0">
      <alignment vertical="center"/>
    </xf>
    <xf numFmtId="0" fontId="10" fillId="0" borderId="0">
      <alignment vertical="center"/>
    </xf>
    <xf numFmtId="0" fontId="6" fillId="0" borderId="0">
      <alignment vertical="center"/>
    </xf>
    <xf numFmtId="0" fontId="6" fillId="0" borderId="0">
      <alignment vertical="center"/>
    </xf>
    <xf numFmtId="0" fontId="11" fillId="0" borderId="0">
      <alignment vertical="center"/>
    </xf>
    <xf numFmtId="0" fontId="11" fillId="0" borderId="0">
      <alignment vertical="center"/>
    </xf>
    <xf numFmtId="0" fontId="11" fillId="0" borderId="0">
      <alignment vertical="center"/>
    </xf>
    <xf numFmtId="38" fontId="10" fillId="0" borderId="0" applyFont="0" applyFill="0" applyBorder="0" applyAlignment="0" applyProtection="0">
      <alignment vertical="center"/>
    </xf>
    <xf numFmtId="0" fontId="10" fillId="0" borderId="0">
      <alignment vertical="center"/>
    </xf>
    <xf numFmtId="0" fontId="29" fillId="2" borderId="14" applyNumberFormat="0" applyFont="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58">
    <xf numFmtId="0" fontId="0" fillId="0" borderId="0" xfId="0">
      <alignment vertical="center"/>
    </xf>
    <xf numFmtId="0" fontId="12" fillId="0" borderId="0" xfId="1" applyFont="1" applyFill="1">
      <alignment vertical="center"/>
    </xf>
    <xf numFmtId="0" fontId="13" fillId="0" borderId="0" xfId="4" applyFont="1" applyFill="1" applyAlignment="1">
      <alignment horizontal="left" vertical="center"/>
    </xf>
    <xf numFmtId="0" fontId="12" fillId="0" borderId="1" xfId="1" applyFont="1" applyFill="1" applyBorder="1">
      <alignment vertical="center"/>
    </xf>
    <xf numFmtId="0" fontId="12" fillId="0" borderId="2" xfId="1" applyFont="1" applyFill="1" applyBorder="1">
      <alignment vertical="center"/>
    </xf>
    <xf numFmtId="0" fontId="12" fillId="0" borderId="3" xfId="1" applyFont="1" applyFill="1" applyBorder="1">
      <alignment vertical="center"/>
    </xf>
    <xf numFmtId="0" fontId="12" fillId="0" borderId="4" xfId="1" applyFont="1" applyFill="1" applyBorder="1">
      <alignment vertical="center"/>
    </xf>
    <xf numFmtId="0" fontId="12" fillId="0" borderId="0" xfId="1" applyFont="1" applyFill="1" applyBorder="1">
      <alignment vertical="center"/>
    </xf>
    <xf numFmtId="0" fontId="12" fillId="0" borderId="0" xfId="4" applyFont="1" applyFill="1" applyBorder="1" applyAlignment="1"/>
    <xf numFmtId="0" fontId="12" fillId="0" borderId="5" xfId="1" applyFont="1" applyFill="1" applyBorder="1">
      <alignment vertical="center"/>
    </xf>
    <xf numFmtId="0" fontId="14" fillId="0" borderId="0" xfId="4" applyFont="1" applyFill="1" applyBorder="1" applyAlignment="1">
      <alignment horizontal="center"/>
    </xf>
    <xf numFmtId="0" fontId="15" fillId="0" borderId="0" xfId="4" applyFont="1" applyFill="1" applyBorder="1" applyAlignment="1">
      <alignment horizontal="center" vertical="center"/>
    </xf>
    <xf numFmtId="0" fontId="12" fillId="0" borderId="0" xfId="4" applyFont="1" applyFill="1" applyBorder="1" applyAlignment="1">
      <alignment vertical="center"/>
    </xf>
    <xf numFmtId="58" fontId="12" fillId="0" borderId="0" xfId="1" applyNumberFormat="1" applyFont="1" applyFill="1" applyBorder="1">
      <alignment vertical="center"/>
    </xf>
    <xf numFmtId="0" fontId="16" fillId="0" borderId="0"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6" xfId="1" applyFont="1" applyFill="1" applyBorder="1">
      <alignment vertical="center"/>
    </xf>
    <xf numFmtId="0" fontId="16" fillId="0" borderId="2" xfId="1" applyFont="1" applyFill="1" applyBorder="1">
      <alignment vertical="center"/>
    </xf>
    <xf numFmtId="0" fontId="16" fillId="0" borderId="2" xfId="1" applyFont="1" applyFill="1" applyBorder="1" applyAlignment="1">
      <alignment vertical="center"/>
    </xf>
    <xf numFmtId="176" fontId="16" fillId="0" borderId="2" xfId="1" applyNumberFormat="1" applyFont="1" applyFill="1" applyBorder="1">
      <alignment vertical="center"/>
    </xf>
    <xf numFmtId="0" fontId="16" fillId="0" borderId="3" xfId="1" applyFont="1" applyFill="1" applyBorder="1">
      <alignment vertical="center"/>
    </xf>
    <xf numFmtId="176" fontId="16" fillId="0" borderId="3" xfId="1" applyNumberFormat="1" applyFont="1" applyFill="1" applyBorder="1">
      <alignment vertical="center"/>
    </xf>
    <xf numFmtId="0" fontId="16" fillId="0" borderId="0" xfId="1" applyFont="1" applyFill="1" applyBorder="1">
      <alignment vertical="center"/>
    </xf>
    <xf numFmtId="176" fontId="16" fillId="0" borderId="0" xfId="1" applyNumberFormat="1" applyFont="1" applyFill="1" applyBorder="1" applyAlignment="1">
      <alignment horizontal="right" vertical="center"/>
    </xf>
    <xf numFmtId="0" fontId="16" fillId="0" borderId="0" xfId="1" applyFont="1" applyFill="1" applyBorder="1" applyAlignment="1">
      <alignment horizontal="left" vertical="center"/>
    </xf>
    <xf numFmtId="176" fontId="16" fillId="0" borderId="0" xfId="1" applyNumberFormat="1" applyFont="1" applyFill="1" applyBorder="1">
      <alignment vertical="center"/>
    </xf>
    <xf numFmtId="176" fontId="12" fillId="0" borderId="0" xfId="1" applyNumberFormat="1" applyFont="1" applyFill="1" applyBorder="1" applyAlignment="1">
      <alignment horizontal="right" vertical="center"/>
    </xf>
    <xf numFmtId="176" fontId="12" fillId="0" borderId="2" xfId="1" applyNumberFormat="1" applyFont="1" applyFill="1" applyBorder="1" applyAlignment="1">
      <alignment horizontal="right" vertical="center"/>
    </xf>
    <xf numFmtId="176" fontId="12" fillId="0" borderId="0" xfId="1" applyNumberFormat="1" applyFont="1" applyFill="1" applyBorder="1">
      <alignment vertical="center"/>
    </xf>
    <xf numFmtId="176" fontId="12" fillId="0" borderId="0" xfId="1" applyNumberFormat="1" applyFont="1" applyFill="1">
      <alignment vertical="center"/>
    </xf>
    <xf numFmtId="0" fontId="16" fillId="0" borderId="1" xfId="1" applyFont="1" applyFill="1" applyBorder="1">
      <alignment vertical="center"/>
    </xf>
    <xf numFmtId="0" fontId="16" fillId="0" borderId="4" xfId="1" applyFont="1" applyFill="1" applyBorder="1">
      <alignment vertical="center"/>
    </xf>
    <xf numFmtId="0" fontId="16" fillId="0" borderId="0" xfId="2" applyFont="1" applyFill="1" applyBorder="1" applyAlignment="1"/>
    <xf numFmtId="0" fontId="16" fillId="0" borderId="5" xfId="1" applyFont="1" applyFill="1" applyBorder="1">
      <alignment vertical="center"/>
    </xf>
    <xf numFmtId="0" fontId="17" fillId="0" borderId="4" xfId="1" applyFont="1" applyFill="1" applyBorder="1">
      <alignment vertical="center"/>
    </xf>
    <xf numFmtId="0" fontId="17" fillId="0" borderId="5" xfId="1" applyFont="1" applyFill="1" applyBorder="1">
      <alignment vertical="center"/>
    </xf>
    <xf numFmtId="0" fontId="16" fillId="0" borderId="0" xfId="1" applyFont="1" applyFill="1">
      <alignment vertical="center"/>
    </xf>
    <xf numFmtId="58" fontId="16" fillId="0" borderId="0" xfId="1" applyNumberFormat="1" applyFont="1" applyFill="1" applyBorder="1">
      <alignment vertical="center"/>
    </xf>
    <xf numFmtId="0" fontId="16" fillId="0" borderId="1" xfId="1" applyFont="1" applyFill="1" applyBorder="1" applyAlignment="1">
      <alignment vertical="center"/>
    </xf>
    <xf numFmtId="0" fontId="16" fillId="0" borderId="2" xfId="1" applyFont="1" applyFill="1" applyBorder="1" applyAlignment="1">
      <alignment horizontal="left" vertical="center" indent="1"/>
    </xf>
    <xf numFmtId="177" fontId="16" fillId="0" borderId="0" xfId="1" applyNumberFormat="1" applyFont="1" applyFill="1" applyBorder="1" applyAlignment="1">
      <alignment horizontal="left" vertical="center" indent="1"/>
    </xf>
    <xf numFmtId="177" fontId="16" fillId="0" borderId="0" xfId="1" applyNumberFormat="1" applyFont="1" applyFill="1" applyBorder="1">
      <alignment vertical="center"/>
    </xf>
    <xf numFmtId="0" fontId="16" fillId="0" borderId="7" xfId="1" applyFont="1" applyFill="1" applyBorder="1">
      <alignment vertical="center"/>
    </xf>
    <xf numFmtId="0" fontId="16" fillId="0" borderId="8" xfId="1" applyFont="1" applyFill="1" applyBorder="1">
      <alignment vertical="center"/>
    </xf>
    <xf numFmtId="176" fontId="16" fillId="0" borderId="8" xfId="1" applyNumberFormat="1" applyFont="1" applyFill="1" applyBorder="1">
      <alignment vertical="center"/>
    </xf>
    <xf numFmtId="0" fontId="16" fillId="0" borderId="9" xfId="1" applyFont="1" applyFill="1" applyBorder="1">
      <alignment vertical="center"/>
    </xf>
    <xf numFmtId="176" fontId="16" fillId="0" borderId="0" xfId="1" applyNumberFormat="1" applyFont="1" applyFill="1">
      <alignment vertical="center"/>
    </xf>
    <xf numFmtId="0" fontId="13" fillId="0" borderId="0" xfId="3" applyFont="1" applyFill="1" applyAlignment="1">
      <alignment horizontal="left" vertical="center"/>
    </xf>
    <xf numFmtId="0" fontId="18" fillId="0" borderId="1" xfId="1" applyFont="1" applyFill="1" applyBorder="1">
      <alignment vertical="center"/>
    </xf>
    <xf numFmtId="0" fontId="12" fillId="0" borderId="0" xfId="5" applyFont="1" applyFill="1" applyBorder="1" applyAlignment="1"/>
    <xf numFmtId="0" fontId="12" fillId="0" borderId="0" xfId="5" applyFont="1" applyFill="1" applyBorder="1" applyAlignment="1">
      <alignment vertical="center"/>
    </xf>
    <xf numFmtId="49" fontId="12" fillId="0" borderId="0" xfId="5" applyNumberFormat="1" applyFont="1" applyFill="1" applyBorder="1" applyAlignment="1">
      <alignment horizontal="left" vertical="center"/>
    </xf>
    <xf numFmtId="49" fontId="12" fillId="0" borderId="0" xfId="5" applyNumberFormat="1" applyFont="1" applyFill="1" applyBorder="1" applyAlignment="1">
      <alignment horizontal="center" vertical="center"/>
    </xf>
    <xf numFmtId="0" fontId="12" fillId="0" borderId="0" xfId="1" applyFont="1" applyFill="1" applyBorder="1" applyAlignment="1">
      <alignment horizontal="center" vertical="center"/>
    </xf>
    <xf numFmtId="0" fontId="12" fillId="0" borderId="8" xfId="1" applyFont="1" applyFill="1" applyBorder="1">
      <alignment vertical="center"/>
    </xf>
    <xf numFmtId="0" fontId="12" fillId="0" borderId="7" xfId="1" applyFont="1" applyFill="1" applyBorder="1">
      <alignment vertical="center"/>
    </xf>
    <xf numFmtId="176" fontId="12" fillId="0" borderId="8" xfId="1" applyNumberFormat="1" applyFont="1" applyFill="1" applyBorder="1" applyAlignment="1">
      <alignment horizontal="right" vertical="center"/>
    </xf>
    <xf numFmtId="0" fontId="12" fillId="0" borderId="9" xfId="1" applyFont="1" applyFill="1" applyBorder="1">
      <alignment vertical="center"/>
    </xf>
    <xf numFmtId="0" fontId="21" fillId="0" borderId="0" xfId="1" applyFont="1" applyFill="1">
      <alignment vertical="center"/>
    </xf>
    <xf numFmtId="0" fontId="21" fillId="0" borderId="1" xfId="1" applyFont="1" applyFill="1" applyBorder="1">
      <alignment vertical="center"/>
    </xf>
    <xf numFmtId="0" fontId="21" fillId="0" borderId="2" xfId="1" applyFont="1" applyFill="1" applyBorder="1">
      <alignment vertical="center"/>
    </xf>
    <xf numFmtId="0" fontId="21" fillId="0" borderId="3" xfId="1" applyFont="1" applyFill="1" applyBorder="1">
      <alignment vertical="center"/>
    </xf>
    <xf numFmtId="0" fontId="21" fillId="0" borderId="4" xfId="1" applyFont="1" applyFill="1" applyBorder="1">
      <alignment vertical="center"/>
    </xf>
    <xf numFmtId="0" fontId="21" fillId="0" borderId="0" xfId="1" applyFont="1" applyFill="1" applyBorder="1">
      <alignment vertical="center"/>
    </xf>
    <xf numFmtId="0" fontId="19" fillId="0" borderId="0" xfId="1" applyFont="1" applyFill="1" applyBorder="1" applyAlignment="1">
      <alignment vertical="center"/>
    </xf>
    <xf numFmtId="0" fontId="17" fillId="0" borderId="0" xfId="1" applyFont="1" applyFill="1" applyBorder="1" applyAlignment="1">
      <alignment vertical="center"/>
    </xf>
    <xf numFmtId="0" fontId="21" fillId="0" borderId="5" xfId="1" applyFont="1" applyFill="1" applyBorder="1">
      <alignment vertical="center"/>
    </xf>
    <xf numFmtId="0" fontId="21" fillId="0" borderId="0" xfId="6" applyFont="1" applyFill="1" applyBorder="1" applyAlignment="1">
      <alignment vertical="center"/>
    </xf>
    <xf numFmtId="0" fontId="21" fillId="0" borderId="0" xfId="1" quotePrefix="1" applyFont="1" applyFill="1" applyBorder="1" applyAlignment="1">
      <alignment horizontal="right" vertical="center"/>
    </xf>
    <xf numFmtId="58" fontId="16" fillId="0" borderId="0" xfId="1" quotePrefix="1" applyNumberFormat="1" applyFont="1" applyFill="1" applyBorder="1">
      <alignment vertical="center"/>
    </xf>
    <xf numFmtId="0" fontId="16" fillId="0" borderId="10" xfId="1" applyFont="1" applyFill="1" applyBorder="1" applyAlignment="1">
      <alignment horizontal="center" vertical="center" wrapText="1"/>
    </xf>
    <xf numFmtId="176" fontId="16" fillId="0" borderId="10" xfId="1" applyNumberFormat="1" applyFont="1" applyFill="1" applyBorder="1">
      <alignment vertical="center"/>
    </xf>
    <xf numFmtId="0" fontId="21" fillId="0" borderId="7" xfId="1" applyFont="1" applyFill="1" applyBorder="1">
      <alignment vertical="center"/>
    </xf>
    <xf numFmtId="0" fontId="21" fillId="0" borderId="8" xfId="1" applyFont="1" applyFill="1" applyBorder="1">
      <alignment vertical="center"/>
    </xf>
    <xf numFmtId="0" fontId="21" fillId="0" borderId="9" xfId="1" applyFont="1" applyFill="1" applyBorder="1">
      <alignment vertical="center"/>
    </xf>
    <xf numFmtId="0" fontId="16" fillId="0" borderId="11" xfId="1" applyFont="1" applyFill="1" applyBorder="1">
      <alignment vertical="center"/>
    </xf>
    <xf numFmtId="0" fontId="0" fillId="0" borderId="12" xfId="0" applyBorder="1">
      <alignment vertical="center"/>
    </xf>
    <xf numFmtId="0" fontId="16" fillId="0" borderId="12" xfId="1" applyFont="1" applyFill="1" applyBorder="1">
      <alignment vertical="center"/>
    </xf>
    <xf numFmtId="176" fontId="16" fillId="0" borderId="12" xfId="1" applyNumberFormat="1" applyFont="1" applyFill="1" applyBorder="1" applyAlignment="1">
      <alignment horizontal="right" vertical="center"/>
    </xf>
    <xf numFmtId="0" fontId="16" fillId="0" borderId="13" xfId="1" applyFont="1" applyFill="1" applyBorder="1">
      <alignment vertical="center"/>
    </xf>
    <xf numFmtId="176" fontId="16" fillId="0" borderId="12" xfId="1" applyNumberFormat="1" applyFont="1" applyFill="1" applyBorder="1">
      <alignment vertical="center"/>
    </xf>
    <xf numFmtId="176" fontId="16" fillId="0" borderId="13" xfId="1" applyNumberFormat="1" applyFont="1" applyFill="1" applyBorder="1">
      <alignment vertical="center"/>
    </xf>
    <xf numFmtId="176" fontId="16" fillId="0" borderId="13" xfId="1" applyNumberFormat="1" applyFont="1" applyFill="1" applyBorder="1" applyAlignment="1">
      <alignment horizontal="right" vertical="center"/>
    </xf>
    <xf numFmtId="0" fontId="16" fillId="0" borderId="1" xfId="1" applyFont="1" applyFill="1" applyBorder="1" applyAlignment="1">
      <alignment horizontal="left" vertical="center"/>
    </xf>
    <xf numFmtId="176" fontId="16" fillId="0" borderId="5" xfId="1" applyNumberFormat="1" applyFont="1" applyFill="1" applyBorder="1" applyAlignment="1">
      <alignment horizontal="right" vertical="center"/>
    </xf>
    <xf numFmtId="176" fontId="16" fillId="0" borderId="5" xfId="1" applyNumberFormat="1" applyFont="1" applyFill="1" applyBorder="1">
      <alignment vertical="center"/>
    </xf>
    <xf numFmtId="177" fontId="16" fillId="0" borderId="11" xfId="1" applyNumberFormat="1" applyFont="1" applyFill="1" applyBorder="1" applyAlignment="1">
      <alignment vertical="center"/>
    </xf>
    <xf numFmtId="177" fontId="16" fillId="0" borderId="12" xfId="1" applyNumberFormat="1" applyFont="1" applyFill="1" applyBorder="1" applyAlignment="1">
      <alignment horizontal="left" vertical="center" indent="1"/>
    </xf>
    <xf numFmtId="177" fontId="16" fillId="0" borderId="12" xfId="1" applyNumberFormat="1" applyFont="1" applyFill="1" applyBorder="1">
      <alignment vertical="center"/>
    </xf>
    <xf numFmtId="177" fontId="16" fillId="0" borderId="13" xfId="1" applyNumberFormat="1" applyFont="1" applyFill="1" applyBorder="1">
      <alignment vertical="center"/>
    </xf>
    <xf numFmtId="177" fontId="16" fillId="0" borderId="4" xfId="1" applyNumberFormat="1" applyFont="1" applyFill="1" applyBorder="1" applyAlignment="1">
      <alignment vertical="center"/>
    </xf>
    <xf numFmtId="177" fontId="16" fillId="0" borderId="5" xfId="1" applyNumberFormat="1" applyFont="1" applyFill="1" applyBorder="1" applyAlignment="1">
      <alignment horizontal="right" vertical="center"/>
    </xf>
    <xf numFmtId="177" fontId="16" fillId="0" borderId="7" xfId="1" applyNumberFormat="1" applyFont="1" applyFill="1" applyBorder="1" applyAlignment="1">
      <alignment vertical="center"/>
    </xf>
    <xf numFmtId="177" fontId="16" fillId="0" borderId="8" xfId="1" applyNumberFormat="1" applyFont="1" applyFill="1" applyBorder="1" applyAlignment="1">
      <alignment horizontal="left" vertical="center" indent="1"/>
    </xf>
    <xf numFmtId="177" fontId="16" fillId="0" borderId="8" xfId="1" applyNumberFormat="1" applyFont="1" applyFill="1" applyBorder="1">
      <alignment vertical="center"/>
    </xf>
    <xf numFmtId="176" fontId="16" fillId="0" borderId="8"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177" fontId="16" fillId="0" borderId="5" xfId="1" applyNumberFormat="1" applyFont="1" applyFill="1" applyBorder="1">
      <alignment vertical="center"/>
    </xf>
    <xf numFmtId="176" fontId="16" fillId="0" borderId="9" xfId="1" applyNumberFormat="1" applyFont="1" applyFill="1" applyBorder="1" applyAlignment="1">
      <alignment horizontal="right" vertical="center"/>
    </xf>
    <xf numFmtId="0" fontId="16" fillId="0" borderId="4" xfId="1" applyFont="1" applyFill="1" applyBorder="1" applyAlignment="1">
      <alignment horizontal="lef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2" fillId="0" borderId="0" xfId="0" applyFont="1" applyAlignment="1">
      <alignment horizontal="right" vertical="center"/>
    </xf>
    <xf numFmtId="0" fontId="16" fillId="0" borderId="0" xfId="8" applyFont="1" applyFill="1">
      <alignment vertical="center"/>
    </xf>
    <xf numFmtId="0" fontId="28" fillId="0" borderId="0" xfId="8" applyFont="1">
      <alignment vertical="center"/>
    </xf>
    <xf numFmtId="0" fontId="28" fillId="0" borderId="0" xfId="8" applyFont="1" applyAlignment="1">
      <alignment horizontal="right" vertical="center"/>
    </xf>
    <xf numFmtId="0" fontId="28" fillId="0" borderId="15" xfId="8" applyFont="1" applyBorder="1" applyAlignment="1">
      <alignment horizontal="center" vertical="center" wrapText="1"/>
    </xf>
    <xf numFmtId="0" fontId="28" fillId="0" borderId="15" xfId="8" applyFont="1" applyFill="1" applyBorder="1" applyAlignment="1">
      <alignment horizontal="center" vertical="center"/>
    </xf>
    <xf numFmtId="0" fontId="28" fillId="0" borderId="15" xfId="8" applyFont="1" applyBorder="1" applyAlignment="1">
      <alignment horizontal="center" vertical="center"/>
    </xf>
    <xf numFmtId="0" fontId="28" fillId="0" borderId="16" xfId="8" applyFont="1" applyBorder="1" applyAlignment="1">
      <alignment horizontal="center" vertical="center"/>
    </xf>
    <xf numFmtId="0" fontId="28" fillId="0" borderId="16" xfId="8" applyFont="1" applyFill="1" applyBorder="1" applyAlignment="1">
      <alignment horizontal="center" vertical="center"/>
    </xf>
    <xf numFmtId="0" fontId="28" fillId="0" borderId="11" xfId="8" applyFont="1" applyBorder="1" applyAlignment="1">
      <alignment vertical="center"/>
    </xf>
    <xf numFmtId="0" fontId="28" fillId="0" borderId="12" xfId="8" applyFont="1" applyBorder="1" applyAlignment="1">
      <alignment vertical="center"/>
    </xf>
    <xf numFmtId="0" fontId="28" fillId="0" borderId="13" xfId="8" applyFont="1" applyBorder="1" applyAlignment="1">
      <alignment vertical="center"/>
    </xf>
    <xf numFmtId="176" fontId="28" fillId="0" borderId="10" xfId="8" applyNumberFormat="1" applyFont="1" applyBorder="1">
      <alignment vertical="center"/>
    </xf>
    <xf numFmtId="176" fontId="28" fillId="0" borderId="10" xfId="8" applyNumberFormat="1" applyFont="1" applyFill="1" applyBorder="1">
      <alignment vertical="center"/>
    </xf>
    <xf numFmtId="0" fontId="28" fillId="0" borderId="11" xfId="8" applyFont="1" applyFill="1" applyBorder="1" applyAlignment="1">
      <alignment vertical="center"/>
    </xf>
    <xf numFmtId="0" fontId="28" fillId="0" borderId="12" xfId="8" applyFont="1" applyFill="1" applyBorder="1" applyAlignment="1">
      <alignment vertical="center"/>
    </xf>
    <xf numFmtId="0" fontId="28" fillId="0" borderId="13" xfId="8" applyFont="1" applyFill="1" applyBorder="1" applyAlignment="1">
      <alignment vertical="center"/>
    </xf>
    <xf numFmtId="0" fontId="16" fillId="0" borderId="0" xfId="8" applyFont="1">
      <alignment vertical="center"/>
    </xf>
    <xf numFmtId="0" fontId="16" fillId="0" borderId="0" xfId="8" applyFont="1" applyAlignment="1">
      <alignment horizontal="right" vertical="center"/>
    </xf>
    <xf numFmtId="0" fontId="16" fillId="0" borderId="11" xfId="8" applyFont="1" applyBorder="1" applyAlignment="1">
      <alignment vertical="center"/>
    </xf>
    <xf numFmtId="0" fontId="16" fillId="0" borderId="12" xfId="8" applyFont="1" applyBorder="1" applyAlignment="1">
      <alignment vertical="center"/>
    </xf>
    <xf numFmtId="0" fontId="16" fillId="0" borderId="13" xfId="8" applyFont="1" applyBorder="1" applyAlignment="1">
      <alignment vertical="center"/>
    </xf>
    <xf numFmtId="178" fontId="16" fillId="0" borderId="10" xfId="8" applyNumberFormat="1" applyFont="1" applyBorder="1">
      <alignment vertical="center"/>
    </xf>
    <xf numFmtId="176" fontId="16" fillId="0" borderId="10" xfId="8" applyNumberFormat="1" applyFont="1" applyBorder="1">
      <alignment vertical="center"/>
    </xf>
    <xf numFmtId="178" fontId="16" fillId="0" borderId="10" xfId="8" applyNumberFormat="1" applyFont="1" applyFill="1" applyBorder="1">
      <alignment vertical="center"/>
    </xf>
    <xf numFmtId="176" fontId="16" fillId="0" borderId="10" xfId="8" applyNumberFormat="1" applyFont="1" applyFill="1" applyBorder="1">
      <alignment vertical="center"/>
    </xf>
    <xf numFmtId="0" fontId="26" fillId="0" borderId="0" xfId="8" applyFont="1" applyAlignment="1">
      <alignment vertical="center"/>
    </xf>
    <xf numFmtId="0" fontId="16" fillId="0" borderId="0" xfId="8" applyFont="1" applyFill="1" applyAlignment="1">
      <alignment horizontal="right" vertical="center"/>
    </xf>
    <xf numFmtId="0" fontId="16" fillId="0" borderId="15"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16" xfId="8" applyFont="1" applyFill="1" applyBorder="1" applyAlignment="1">
      <alignment horizontal="center" vertical="center"/>
    </xf>
    <xf numFmtId="179" fontId="16" fillId="0" borderId="10" xfId="8" applyNumberFormat="1" applyFont="1" applyFill="1" applyBorder="1">
      <alignment vertical="center"/>
    </xf>
    <xf numFmtId="180" fontId="16" fillId="0" borderId="10" xfId="8" applyNumberFormat="1" applyFont="1" applyFill="1" applyBorder="1">
      <alignment vertical="center"/>
    </xf>
    <xf numFmtId="178" fontId="16" fillId="0" borderId="17" xfId="8" applyNumberFormat="1" applyFont="1" applyFill="1" applyBorder="1">
      <alignment vertical="center"/>
    </xf>
    <xf numFmtId="0" fontId="16" fillId="0" borderId="0" xfId="8" applyFont="1" applyFill="1" applyBorder="1" applyAlignment="1">
      <alignment horizontal="center" vertical="center"/>
    </xf>
    <xf numFmtId="178" fontId="16" fillId="0" borderId="0" xfId="8" applyNumberFormat="1" applyFont="1" applyFill="1" applyBorder="1">
      <alignment vertical="center"/>
    </xf>
    <xf numFmtId="181" fontId="16" fillId="0" borderId="10" xfId="8" applyNumberFormat="1" applyFont="1" applyFill="1" applyBorder="1">
      <alignment vertical="center"/>
    </xf>
    <xf numFmtId="178" fontId="16" fillId="0" borderId="0" xfId="8" applyNumberFormat="1" applyFont="1" applyFill="1">
      <alignment vertical="center"/>
    </xf>
    <xf numFmtId="178" fontId="16" fillId="0" borderId="13" xfId="8" applyNumberFormat="1" applyFont="1" applyFill="1" applyBorder="1">
      <alignment vertical="center"/>
    </xf>
    <xf numFmtId="178" fontId="16" fillId="0" borderId="10" xfId="0" applyNumberFormat="1" applyFont="1" applyFill="1" applyBorder="1">
      <alignment vertical="center"/>
    </xf>
    <xf numFmtId="181" fontId="16" fillId="0" borderId="10" xfId="7" applyNumberFormat="1" applyFont="1" applyFill="1" applyBorder="1">
      <alignment vertical="center"/>
    </xf>
    <xf numFmtId="182" fontId="16" fillId="0" borderId="10" xfId="8" applyNumberFormat="1" applyFont="1" applyFill="1" applyBorder="1">
      <alignment vertical="center"/>
    </xf>
    <xf numFmtId="176" fontId="16" fillId="0" borderId="10" xfId="7" applyNumberFormat="1" applyFont="1" applyFill="1" applyBorder="1">
      <alignment vertical="center"/>
    </xf>
    <xf numFmtId="182" fontId="16" fillId="0" borderId="17" xfId="8" applyNumberFormat="1" applyFont="1" applyFill="1" applyBorder="1">
      <alignment vertical="center"/>
    </xf>
    <xf numFmtId="0" fontId="30" fillId="0" borderId="0" xfId="8" applyFont="1" applyFill="1">
      <alignment vertical="center"/>
    </xf>
    <xf numFmtId="0" fontId="16" fillId="0" borderId="0" xfId="8" quotePrefix="1" applyFont="1">
      <alignment vertical="center"/>
    </xf>
    <xf numFmtId="0" fontId="16" fillId="0" borderId="10" xfId="8" applyFont="1" applyFill="1" applyBorder="1" applyAlignment="1">
      <alignment horizontal="center" vertical="center"/>
    </xf>
    <xf numFmtId="0" fontId="16" fillId="0" borderId="0" xfId="8" applyFont="1" applyFill="1" applyAlignment="1">
      <alignment vertical="center"/>
    </xf>
    <xf numFmtId="0" fontId="27" fillId="0" borderId="0" xfId="8" applyFont="1">
      <alignment vertical="center"/>
    </xf>
    <xf numFmtId="0" fontId="34" fillId="0" borderId="0" xfId="1" applyFont="1" applyFill="1">
      <alignment vertical="center"/>
    </xf>
    <xf numFmtId="0" fontId="35" fillId="0" borderId="0" xfId="4" applyFont="1" applyFill="1" applyAlignment="1">
      <alignment horizontal="left" vertical="center"/>
    </xf>
    <xf numFmtId="0" fontId="36" fillId="0" borderId="0" xfId="4" applyFont="1" applyFill="1" applyAlignment="1">
      <alignment horizontal="left" vertical="center"/>
    </xf>
    <xf numFmtId="0" fontId="23" fillId="0" borderId="0" xfId="0" applyFont="1" applyAlignment="1">
      <alignment horizontal="center" vertical="center"/>
    </xf>
    <xf numFmtId="0" fontId="12" fillId="0" borderId="0" xfId="4" applyFont="1" applyFill="1" applyBorder="1" applyAlignment="1">
      <alignment horizontal="left" vertical="center"/>
    </xf>
    <xf numFmtId="0" fontId="21" fillId="0" borderId="0" xfId="6" applyFont="1" applyFill="1" applyBorder="1" applyAlignment="1">
      <alignment horizontal="left" vertical="center"/>
    </xf>
    <xf numFmtId="0" fontId="16" fillId="0" borderId="0" xfId="6" applyFont="1" applyFill="1" applyBorder="1" applyAlignment="1">
      <alignment horizontal="left" vertical="center"/>
    </xf>
    <xf numFmtId="0" fontId="12"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9" fillId="0" borderId="0" xfId="5" applyFont="1" applyFill="1" applyBorder="1" applyAlignment="1">
      <alignment horizontal="center"/>
    </xf>
    <xf numFmtId="0" fontId="20" fillId="0" borderId="0" xfId="5" applyFont="1" applyFill="1" applyBorder="1" applyAlignment="1">
      <alignment horizontal="center" vertical="center"/>
    </xf>
    <xf numFmtId="0" fontId="16" fillId="0" borderId="11" xfId="8" applyFont="1" applyBorder="1" applyAlignment="1">
      <alignment vertical="center"/>
    </xf>
    <xf numFmtId="0" fontId="16" fillId="0" borderId="12" xfId="8" applyFont="1" applyBorder="1" applyAlignment="1">
      <alignment vertical="center"/>
    </xf>
    <xf numFmtId="0" fontId="16" fillId="0" borderId="13" xfId="8" applyFont="1" applyBorder="1" applyAlignment="1">
      <alignment vertical="center"/>
    </xf>
    <xf numFmtId="0" fontId="16" fillId="0" borderId="16" xfId="8" applyFont="1" applyFill="1" applyBorder="1" applyAlignment="1">
      <alignment horizontal="center" vertical="center"/>
    </xf>
    <xf numFmtId="0" fontId="39" fillId="0" borderId="0" xfId="21" applyFont="1">
      <alignment vertical="center"/>
    </xf>
    <xf numFmtId="0" fontId="40" fillId="0" borderId="0" xfId="21" applyFont="1">
      <alignment vertical="center"/>
    </xf>
    <xf numFmtId="0" fontId="41" fillId="0" borderId="0" xfId="21" applyFont="1">
      <alignment vertical="center"/>
    </xf>
    <xf numFmtId="0" fontId="41" fillId="0" borderId="10" xfId="21" applyFont="1" applyBorder="1" applyAlignment="1">
      <alignment vertical="top" wrapText="1"/>
    </xf>
    <xf numFmtId="0" fontId="41" fillId="0" borderId="15" xfId="21" applyFont="1" applyBorder="1" applyAlignment="1">
      <alignment horizontal="left" vertical="top" wrapText="1"/>
    </xf>
    <xf numFmtId="0" fontId="41" fillId="0" borderId="0" xfId="21" applyFont="1" applyAlignment="1">
      <alignment vertical="center" wrapText="1"/>
    </xf>
    <xf numFmtId="0" fontId="42" fillId="0" borderId="0" xfId="21" applyFont="1">
      <alignment vertical="center"/>
    </xf>
    <xf numFmtId="0" fontId="43" fillId="0" borderId="0" xfId="21" applyFont="1">
      <alignment vertical="center"/>
    </xf>
    <xf numFmtId="0" fontId="44" fillId="0" borderId="0" xfId="21" applyFont="1">
      <alignment vertical="center"/>
    </xf>
    <xf numFmtId="0" fontId="39" fillId="0" borderId="0" xfId="22" applyFont="1">
      <alignment vertical="center"/>
    </xf>
    <xf numFmtId="0" fontId="44" fillId="0" borderId="0" xfId="22" applyFont="1">
      <alignment vertical="center"/>
    </xf>
    <xf numFmtId="0" fontId="43" fillId="0" borderId="0" xfId="22" applyFont="1">
      <alignment vertical="center"/>
    </xf>
    <xf numFmtId="0" fontId="42" fillId="0" borderId="0" xfId="22" applyFont="1">
      <alignment vertical="center"/>
    </xf>
    <xf numFmtId="0" fontId="41" fillId="0" borderId="0" xfId="22" applyFont="1">
      <alignment vertical="center"/>
    </xf>
    <xf numFmtId="0" fontId="40" fillId="0" borderId="0" xfId="22" applyFont="1">
      <alignment vertical="center"/>
    </xf>
    <xf numFmtId="0" fontId="41" fillId="0" borderId="0" xfId="22" applyFont="1" applyAlignment="1">
      <alignment vertical="center" wrapText="1"/>
    </xf>
    <xf numFmtId="0" fontId="41" fillId="0" borderId="10" xfId="22" applyFont="1" applyBorder="1" applyAlignment="1">
      <alignment vertical="top" wrapText="1"/>
    </xf>
    <xf numFmtId="0" fontId="41" fillId="0" borderId="15" xfId="22" applyFont="1" applyBorder="1" applyAlignment="1">
      <alignment horizontal="left" vertical="top" wrapText="1"/>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15"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16" xfId="8" applyFont="1" applyFill="1" applyBorder="1" applyAlignment="1">
      <alignment horizontal="center" vertical="center"/>
    </xf>
    <xf numFmtId="0" fontId="16" fillId="3" borderId="0" xfId="8" applyFont="1" applyFill="1">
      <alignment vertical="center"/>
    </xf>
    <xf numFmtId="182" fontId="16" fillId="0" borderId="10" xfId="8" applyNumberFormat="1" applyFont="1" applyBorder="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2" fillId="0" borderId="0" xfId="4" applyFont="1" applyFill="1" applyBorder="1" applyAlignment="1">
      <alignment horizontal="left" vertical="center"/>
    </xf>
    <xf numFmtId="0" fontId="21" fillId="0" borderId="0" xfId="6" applyFont="1" applyFill="1" applyBorder="1" applyAlignment="1">
      <alignment horizontal="left" vertical="center"/>
    </xf>
    <xf numFmtId="0" fontId="16" fillId="0" borderId="0" xfId="6" applyFont="1" applyFill="1" applyBorder="1" applyAlignment="1">
      <alignment horizontal="left" vertical="center"/>
    </xf>
    <xf numFmtId="0" fontId="12"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9" fillId="0" borderId="0" xfId="5" applyFont="1" applyFill="1" applyBorder="1" applyAlignment="1">
      <alignment horizontal="center"/>
    </xf>
    <xf numFmtId="0" fontId="20" fillId="0" borderId="0" xfId="5" applyFont="1" applyFill="1" applyBorder="1" applyAlignment="1">
      <alignment horizontal="center"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39" fillId="0" borderId="0" xfId="23" applyFont="1">
      <alignment vertical="center"/>
    </xf>
    <xf numFmtId="0" fontId="44" fillId="0" borderId="0" xfId="23" applyFont="1">
      <alignment vertical="center"/>
    </xf>
    <xf numFmtId="0" fontId="43" fillId="0" borderId="0" xfId="23" applyFont="1">
      <alignment vertical="center"/>
    </xf>
    <xf numFmtId="0" fontId="42" fillId="0" borderId="0" xfId="23" applyFont="1">
      <alignment vertical="center"/>
    </xf>
    <xf numFmtId="0" fontId="41" fillId="0" borderId="0" xfId="23" applyFont="1">
      <alignment vertical="center"/>
    </xf>
    <xf numFmtId="0" fontId="40" fillId="0" borderId="0" xfId="23" applyFont="1">
      <alignment vertical="center"/>
    </xf>
    <xf numFmtId="0" fontId="41" fillId="0" borderId="0" xfId="23" applyFont="1" applyBorder="1" applyAlignment="1">
      <alignment vertical="center" wrapText="1"/>
    </xf>
    <xf numFmtId="38" fontId="41" fillId="0" borderId="0" xfId="24" applyFont="1" applyBorder="1" applyAlignment="1">
      <alignment horizontal="right" vertical="center"/>
    </xf>
    <xf numFmtId="0" fontId="41" fillId="0" borderId="0" xfId="23" applyFont="1" applyFill="1" applyBorder="1">
      <alignment vertical="center"/>
    </xf>
    <xf numFmtId="0" fontId="41" fillId="0" borderId="10" xfId="23" applyFont="1" applyBorder="1" applyAlignment="1">
      <alignment vertical="center" wrapText="1"/>
    </xf>
    <xf numFmtId="38" fontId="41" fillId="0" borderId="10" xfId="24" applyFont="1" applyBorder="1" applyAlignment="1">
      <alignment horizontal="right" vertical="center"/>
    </xf>
    <xf numFmtId="0" fontId="41" fillId="0" borderId="10" xfId="23" applyFont="1" applyBorder="1" applyAlignment="1">
      <alignment horizontal="center" vertical="center"/>
    </xf>
    <xf numFmtId="0" fontId="41" fillId="0" borderId="0" xfId="23" applyFont="1" applyAlignment="1">
      <alignment horizontal="right" vertical="center"/>
    </xf>
    <xf numFmtId="0" fontId="41" fillId="0" borderId="10" xfId="23" applyFont="1" applyFill="1" applyBorder="1" applyAlignment="1">
      <alignment horizontal="left" vertical="center" wrapText="1"/>
    </xf>
    <xf numFmtId="3" fontId="41" fillId="0" borderId="10" xfId="23" applyNumberFormat="1" applyFont="1" applyBorder="1" applyAlignment="1">
      <alignment horizontal="right" vertical="center"/>
    </xf>
    <xf numFmtId="0" fontId="41" fillId="0" borderId="10" xfId="23" applyFont="1" applyFill="1" applyBorder="1" applyAlignment="1">
      <alignment horizontal="center" vertical="center" wrapText="1"/>
    </xf>
    <xf numFmtId="0" fontId="41" fillId="0" borderId="0" xfId="23" applyFont="1" applyAlignment="1">
      <alignment vertical="center" wrapText="1"/>
    </xf>
    <xf numFmtId="0" fontId="41" fillId="0" borderId="10" xfId="23" applyFont="1" applyBorder="1" applyAlignment="1">
      <alignment vertical="top" wrapText="1"/>
    </xf>
    <xf numFmtId="0" fontId="41" fillId="0" borderId="15" xfId="23" applyFont="1" applyBorder="1" applyAlignment="1">
      <alignment horizontal="left" vertical="top" wrapText="1"/>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178" fontId="16" fillId="0" borderId="20" xfId="0" applyNumberFormat="1" applyFont="1" applyFill="1" applyBorder="1">
      <alignment vertical="center"/>
    </xf>
    <xf numFmtId="0" fontId="16" fillId="0" borderId="16" xfId="8" applyFont="1" applyFill="1" applyBorder="1" applyAlignment="1">
      <alignment horizontal="center" vertical="center"/>
    </xf>
    <xf numFmtId="0" fontId="37" fillId="0" borderId="0" xfId="8" applyFont="1" applyFill="1">
      <alignment vertical="center"/>
    </xf>
    <xf numFmtId="0" fontId="37" fillId="0" borderId="0" xfId="8" applyFont="1" applyFill="1" applyAlignment="1">
      <alignment horizontal="right" vertical="center"/>
    </xf>
    <xf numFmtId="0" fontId="37" fillId="0" borderId="0" xfId="8" applyFont="1">
      <alignment vertical="center"/>
    </xf>
    <xf numFmtId="183" fontId="16" fillId="0" borderId="10" xfId="8" applyNumberFormat="1" applyFont="1" applyFill="1" applyBorder="1" applyAlignment="1">
      <alignment horizontal="center" vertical="center"/>
    </xf>
    <xf numFmtId="182" fontId="16" fillId="0" borderId="10" xfId="8" applyNumberFormat="1" applyFont="1" applyFill="1" applyBorder="1" applyAlignment="1">
      <alignment horizontal="center" vertical="center"/>
    </xf>
    <xf numFmtId="178" fontId="16" fillId="0" borderId="18" xfId="8" applyNumberFormat="1" applyFont="1" applyFill="1" applyBorder="1">
      <alignment vertical="center"/>
    </xf>
    <xf numFmtId="179" fontId="16" fillId="0" borderId="10" xfId="0" applyNumberFormat="1" applyFont="1" applyFill="1" applyBorder="1">
      <alignment vertical="center"/>
    </xf>
    <xf numFmtId="179" fontId="16" fillId="0" borderId="19" xfId="8" applyNumberFormat="1" applyFont="1" applyFill="1" applyBorder="1">
      <alignment vertical="center"/>
    </xf>
    <xf numFmtId="178" fontId="16" fillId="0" borderId="0" xfId="8" applyNumberFormat="1" applyFont="1">
      <alignment vertical="center"/>
    </xf>
    <xf numFmtId="0" fontId="24"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distributed" vertical="center" indent="6"/>
    </xf>
    <xf numFmtId="0" fontId="12" fillId="0" borderId="0" xfId="4" applyFont="1" applyFill="1" applyBorder="1" applyAlignment="1">
      <alignment horizontal="left" vertical="center"/>
    </xf>
    <xf numFmtId="49" fontId="12" fillId="0" borderId="0" xfId="4" applyNumberFormat="1" applyFont="1" applyFill="1" applyBorder="1" applyAlignment="1">
      <alignment horizontal="left" vertical="center"/>
    </xf>
    <xf numFmtId="0" fontId="19" fillId="0" borderId="0" xfId="4" applyFont="1" applyFill="1" applyBorder="1" applyAlignment="1">
      <alignment horizontal="center"/>
    </xf>
    <xf numFmtId="0" fontId="20" fillId="0" borderId="0" xfId="4" applyFont="1" applyFill="1" applyBorder="1" applyAlignment="1">
      <alignment horizontal="center" vertical="center"/>
    </xf>
    <xf numFmtId="0" fontId="12" fillId="0" borderId="0" xfId="4" applyFont="1" applyFill="1" applyBorder="1" applyAlignment="1">
      <alignment horizontal="center" vertical="center"/>
    </xf>
    <xf numFmtId="49" fontId="12" fillId="0" borderId="0" xfId="4" applyNumberFormat="1" applyFont="1" applyFill="1" applyBorder="1" applyAlignment="1">
      <alignment horizontal="center" vertical="center"/>
    </xf>
    <xf numFmtId="0" fontId="12" fillId="0" borderId="8" xfId="1" applyFont="1" applyFill="1" applyBorder="1" applyAlignment="1">
      <alignment horizontal="center" vertical="center"/>
    </xf>
    <xf numFmtId="0" fontId="19" fillId="0" borderId="0" xfId="2" applyFont="1" applyFill="1" applyBorder="1" applyAlignment="1">
      <alignment horizontal="center"/>
    </xf>
    <xf numFmtId="0" fontId="11" fillId="0" borderId="0" xfId="4" applyAlignment="1">
      <alignment horizontal="center"/>
    </xf>
    <xf numFmtId="0" fontId="20" fillId="0" borderId="0" xfId="2" applyFont="1" applyFill="1" applyBorder="1" applyAlignment="1">
      <alignment horizontal="center"/>
    </xf>
    <xf numFmtId="0" fontId="11" fillId="0" borderId="0" xfId="4" applyAlignment="1">
      <alignment horizontal="center" vertical="center"/>
    </xf>
    <xf numFmtId="0" fontId="16"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11" fillId="0" borderId="0" xfId="4" applyAlignment="1">
      <alignment vertical="center"/>
    </xf>
    <xf numFmtId="0" fontId="20" fillId="0" borderId="0" xfId="1" applyFont="1" applyFill="1" applyBorder="1" applyAlignment="1">
      <alignment horizontal="center" vertical="center"/>
    </xf>
    <xf numFmtId="0" fontId="21" fillId="0" borderId="0" xfId="6" applyFont="1" applyFill="1" applyBorder="1" applyAlignment="1">
      <alignment horizontal="left" vertical="center"/>
    </xf>
    <xf numFmtId="49" fontId="21" fillId="0" borderId="0" xfId="6" applyNumberFormat="1" applyFont="1" applyFill="1" applyBorder="1" applyAlignment="1">
      <alignment horizontal="left" vertical="center"/>
    </xf>
    <xf numFmtId="0" fontId="16" fillId="0" borderId="0" xfId="6" applyFont="1" applyFill="1" applyBorder="1" applyAlignment="1">
      <alignment horizontal="left" vertical="center"/>
    </xf>
    <xf numFmtId="49" fontId="16" fillId="0" borderId="0" xfId="6" applyNumberFormat="1" applyFont="1" applyFill="1" applyBorder="1" applyAlignment="1">
      <alignment horizontal="left" vertical="center"/>
    </xf>
    <xf numFmtId="0" fontId="16" fillId="0" borderId="0" xfId="6" applyFont="1" applyFill="1" applyBorder="1" applyAlignment="1">
      <alignment horizontal="center" vertical="center"/>
    </xf>
    <xf numFmtId="49" fontId="16" fillId="0" borderId="0" xfId="6" applyNumberFormat="1" applyFont="1" applyFill="1" applyBorder="1" applyAlignment="1">
      <alignment horizontal="center" vertical="center"/>
    </xf>
    <xf numFmtId="0" fontId="16" fillId="0" borderId="10" xfId="1" applyFont="1" applyFill="1" applyBorder="1" applyAlignment="1">
      <alignment horizontal="center" vertical="center"/>
    </xf>
    <xf numFmtId="0" fontId="12"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9" fillId="0" borderId="0" xfId="5" applyFont="1" applyFill="1" applyBorder="1" applyAlignment="1">
      <alignment horizontal="center"/>
    </xf>
    <xf numFmtId="0" fontId="20" fillId="0" borderId="0" xfId="5" applyFont="1" applyFill="1" applyBorder="1" applyAlignment="1">
      <alignment horizontal="center" vertical="center"/>
    </xf>
    <xf numFmtId="0" fontId="41" fillId="0" borderId="0" xfId="23" applyFont="1" applyAlignment="1">
      <alignment vertical="top" wrapText="1"/>
    </xf>
    <xf numFmtId="0" fontId="41" fillId="0" borderId="0" xfId="23" applyFont="1" applyAlignment="1">
      <alignment horizontal="left" vertical="center" wrapText="1"/>
    </xf>
    <xf numFmtId="0" fontId="41" fillId="0" borderId="10" xfId="23" applyFont="1" applyBorder="1" applyAlignment="1">
      <alignment horizontal="left" vertical="top" wrapText="1"/>
    </xf>
    <xf numFmtId="0" fontId="37" fillId="0" borderId="0" xfId="23" applyFont="1" applyAlignment="1">
      <alignment horizontal="center" vertical="center"/>
    </xf>
    <xf numFmtId="0" fontId="41" fillId="0" borderId="15" xfId="23" applyFont="1" applyBorder="1" applyAlignment="1">
      <alignment horizontal="left" vertical="top" wrapText="1"/>
    </xf>
    <xf numFmtId="0" fontId="41" fillId="0" borderId="11" xfId="23" applyFont="1" applyBorder="1" applyAlignment="1">
      <alignment horizontal="left" vertical="top" wrapText="1"/>
    </xf>
    <xf numFmtId="0" fontId="41" fillId="0" borderId="13" xfId="23" applyFont="1" applyBorder="1" applyAlignment="1">
      <alignment horizontal="left" vertical="top" wrapText="1"/>
    </xf>
    <xf numFmtId="0" fontId="28" fillId="0" borderId="1" xfId="8" applyFont="1" applyBorder="1" applyAlignment="1">
      <alignment horizontal="center" vertical="center"/>
    </xf>
    <xf numFmtId="0" fontId="28" fillId="0" borderId="2" xfId="8" applyFont="1" applyBorder="1" applyAlignment="1">
      <alignment horizontal="center" vertical="center"/>
    </xf>
    <xf numFmtId="0" fontId="28" fillId="0" borderId="3" xfId="8" applyFont="1" applyBorder="1" applyAlignment="1">
      <alignment horizontal="center" vertical="center"/>
    </xf>
    <xf numFmtId="0" fontId="28" fillId="0" borderId="7" xfId="8" applyFont="1" applyBorder="1" applyAlignment="1">
      <alignment horizontal="center" vertical="center"/>
    </xf>
    <xf numFmtId="0" fontId="28" fillId="0" borderId="8" xfId="8" applyFont="1" applyBorder="1" applyAlignment="1">
      <alignment horizontal="center" vertical="center"/>
    </xf>
    <xf numFmtId="0" fontId="28" fillId="0" borderId="9" xfId="8" applyFont="1" applyBorder="1" applyAlignment="1">
      <alignment horizontal="center" vertical="center"/>
    </xf>
    <xf numFmtId="0" fontId="28" fillId="0" borderId="11" xfId="8" applyFont="1" applyBorder="1" applyAlignment="1">
      <alignment horizontal="center" vertical="center"/>
    </xf>
    <xf numFmtId="0" fontId="28" fillId="0" borderId="12" xfId="8" applyFont="1" applyBorder="1" applyAlignment="1">
      <alignment horizontal="center" vertical="center"/>
    </xf>
    <xf numFmtId="0" fontId="28" fillId="0" borderId="13" xfId="8" applyFont="1" applyBorder="1" applyAlignment="1">
      <alignment horizontal="center" vertical="center"/>
    </xf>
    <xf numFmtId="0" fontId="28" fillId="0" borderId="0" xfId="8" applyFont="1" applyAlignment="1">
      <alignment horizontal="left" vertical="center"/>
    </xf>
    <xf numFmtId="0" fontId="33" fillId="0" borderId="0" xfId="8" applyFont="1" applyAlignment="1">
      <alignment horizontal="right" vertical="center"/>
    </xf>
    <xf numFmtId="0" fontId="33" fillId="0" borderId="0" xfId="8" applyFont="1" applyAlignment="1">
      <alignment horizontal="left" vertical="center"/>
    </xf>
    <xf numFmtId="0" fontId="26" fillId="0" borderId="0" xfId="8" applyFont="1" applyAlignment="1">
      <alignment horizontal="right" vertical="center"/>
    </xf>
    <xf numFmtId="0" fontId="26" fillId="0" borderId="0" xfId="8" applyFont="1" applyAlignment="1">
      <alignment horizontal="left" vertical="center"/>
    </xf>
    <xf numFmtId="0" fontId="16" fillId="0" borderId="11" xfId="8" applyFont="1" applyBorder="1" applyAlignment="1">
      <alignment horizontal="center" vertical="center"/>
    </xf>
    <xf numFmtId="0" fontId="16" fillId="0" borderId="12" xfId="8" applyFont="1" applyBorder="1" applyAlignment="1">
      <alignment horizontal="center" vertical="center"/>
    </xf>
    <xf numFmtId="0" fontId="16" fillId="0" borderId="13" xfId="8" applyFont="1" applyBorder="1" applyAlignment="1">
      <alignment horizontal="center" vertical="center"/>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7" xfId="8" applyFont="1" applyBorder="1" applyAlignment="1">
      <alignment horizontal="center" vertical="center"/>
    </xf>
    <xf numFmtId="0" fontId="16" fillId="0" borderId="8" xfId="8" applyFont="1" applyBorder="1" applyAlignment="1">
      <alignment horizontal="center" vertical="center"/>
    </xf>
    <xf numFmtId="0" fontId="16" fillId="0" borderId="9" xfId="8" applyFont="1" applyBorder="1" applyAlignment="1">
      <alignment horizontal="center" vertical="center"/>
    </xf>
    <xf numFmtId="0" fontId="16" fillId="0" borderId="15" xfId="8" applyFont="1" applyBorder="1" applyAlignment="1">
      <alignment horizontal="center" vertical="center" wrapText="1"/>
    </xf>
    <xf numFmtId="0" fontId="16" fillId="0" borderId="16" xfId="8" applyFont="1" applyBorder="1" applyAlignment="1">
      <alignment horizontal="center" vertical="center" wrapText="1"/>
    </xf>
    <xf numFmtId="0" fontId="16" fillId="0" borderId="15" xfId="8" applyFont="1" applyBorder="1" applyAlignment="1">
      <alignment horizontal="center" vertical="center"/>
    </xf>
    <xf numFmtId="0" fontId="16" fillId="0" borderId="16" xfId="8" applyFont="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13"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16" fillId="0" borderId="15" xfId="8" applyFont="1" applyFill="1" applyBorder="1" applyAlignment="1">
      <alignment horizontal="center" vertical="center" wrapText="1"/>
    </xf>
    <xf numFmtId="0" fontId="16" fillId="0" borderId="16" xfId="8" applyFont="1" applyFill="1" applyBorder="1" applyAlignment="1">
      <alignment horizontal="center" vertical="center" wrapText="1"/>
    </xf>
    <xf numFmtId="0" fontId="19" fillId="0" borderId="0" xfId="8" applyFont="1" applyFill="1" applyAlignment="1">
      <alignment horizontal="lef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11" xfId="8" applyFont="1" applyBorder="1" applyAlignment="1">
      <alignment vertical="center"/>
    </xf>
    <xf numFmtId="0" fontId="16" fillId="0" borderId="12" xfId="8" applyFont="1" applyBorder="1" applyAlignment="1">
      <alignment vertical="center"/>
    </xf>
    <xf numFmtId="0" fontId="16" fillId="0" borderId="13" xfId="8" applyFont="1" applyBorder="1" applyAlignment="1">
      <alignment vertical="center"/>
    </xf>
    <xf numFmtId="0" fontId="16" fillId="0" borderId="11" xfId="8" applyFont="1" applyFill="1" applyBorder="1" applyAlignment="1">
      <alignment vertical="center" wrapText="1"/>
    </xf>
    <xf numFmtId="0" fontId="16" fillId="0" borderId="12" xfId="8" applyFont="1" applyFill="1" applyBorder="1" applyAlignment="1">
      <alignment vertical="center" wrapText="1"/>
    </xf>
    <xf numFmtId="0" fontId="16" fillId="0" borderId="13" xfId="8" applyFont="1" applyFill="1" applyBorder="1" applyAlignment="1">
      <alignment vertical="center" wrapText="1"/>
    </xf>
    <xf numFmtId="0" fontId="28" fillId="0" borderId="7" xfId="8" applyFont="1" applyFill="1" applyBorder="1" applyAlignment="1">
      <alignment horizontal="left" vertical="center"/>
    </xf>
    <xf numFmtId="0" fontId="28" fillId="0" borderId="8" xfId="8" applyFont="1" applyFill="1" applyBorder="1" applyAlignment="1">
      <alignment horizontal="left" vertical="center"/>
    </xf>
    <xf numFmtId="0" fontId="28" fillId="0" borderId="9" xfId="8" applyFont="1" applyFill="1" applyBorder="1" applyAlignment="1">
      <alignment horizontal="left" vertical="center"/>
    </xf>
    <xf numFmtId="0" fontId="28" fillId="0" borderId="11" xfId="8" applyFont="1" applyFill="1" applyBorder="1" applyAlignment="1">
      <alignment vertical="center"/>
    </xf>
    <xf numFmtId="0" fontId="28" fillId="0" borderId="12" xfId="8" applyFont="1" applyFill="1" applyBorder="1" applyAlignment="1">
      <alignment vertical="center"/>
    </xf>
    <xf numFmtId="0" fontId="28" fillId="0" borderId="13" xfId="8" applyFont="1" applyFill="1" applyBorder="1" applyAlignment="1">
      <alignment vertical="center"/>
    </xf>
    <xf numFmtId="0" fontId="28" fillId="0" borderId="11" xfId="8" applyFont="1" applyFill="1" applyBorder="1" applyAlignment="1">
      <alignment vertical="center" wrapText="1"/>
    </xf>
    <xf numFmtId="0" fontId="28" fillId="0" borderId="12" xfId="8" applyFont="1" applyFill="1" applyBorder="1" applyAlignment="1">
      <alignment vertical="center" wrapText="1"/>
    </xf>
    <xf numFmtId="0" fontId="28" fillId="0" borderId="13" xfId="8" applyFont="1" applyFill="1" applyBorder="1" applyAlignment="1">
      <alignment vertical="center" wrapText="1"/>
    </xf>
    <xf numFmtId="0" fontId="16" fillId="0" borderId="11" xfId="8" applyFont="1" applyFill="1" applyBorder="1" applyAlignment="1">
      <alignment horizontal="center" vertical="center" wrapText="1"/>
    </xf>
    <xf numFmtId="0" fontId="16" fillId="0" borderId="13" xfId="8" applyFont="1" applyFill="1" applyBorder="1" applyAlignment="1">
      <alignment horizontal="center" vertical="center" wrapText="1"/>
    </xf>
    <xf numFmtId="0" fontId="16" fillId="0" borderId="10" xfId="8" applyFont="1" applyBorder="1" applyAlignment="1">
      <alignment horizontal="left" vertical="center"/>
    </xf>
    <xf numFmtId="0" fontId="16" fillId="0" borderId="10" xfId="8" applyFont="1" applyBorder="1" applyAlignment="1">
      <alignment horizontal="center" vertical="center"/>
    </xf>
    <xf numFmtId="0" fontId="19" fillId="0" borderId="0" xfId="8" applyFont="1" applyAlignment="1">
      <alignment horizontal="left" vertical="center"/>
    </xf>
    <xf numFmtId="0" fontId="19" fillId="0" borderId="0" xfId="8" applyFont="1" applyAlignment="1">
      <alignment horizontal="right" vertical="center"/>
    </xf>
    <xf numFmtId="0" fontId="16" fillId="0" borderId="0" xfId="8" applyFont="1" applyAlignment="1">
      <alignment horizontal="center" vertical="center"/>
    </xf>
    <xf numFmtId="0" fontId="16" fillId="0" borderId="15" xfId="8" applyFont="1" applyFill="1" applyBorder="1" applyAlignment="1">
      <alignment horizontal="center" vertical="center"/>
    </xf>
    <xf numFmtId="0" fontId="16" fillId="0" borderId="16" xfId="8" applyFont="1" applyFill="1" applyBorder="1" applyAlignment="1">
      <alignment horizontal="center" vertical="center"/>
    </xf>
    <xf numFmtId="0" fontId="41" fillId="0" borderId="10" xfId="21" applyFont="1" applyBorder="1" applyAlignment="1">
      <alignment horizontal="left" vertical="top" wrapText="1"/>
    </xf>
    <xf numFmtId="0" fontId="41" fillId="0" borderId="0" xfId="21" applyFont="1" applyAlignment="1">
      <alignment horizontal="left" vertical="center" wrapText="1"/>
    </xf>
    <xf numFmtId="0" fontId="37" fillId="0" borderId="0" xfId="21" applyFont="1" applyAlignment="1">
      <alignment horizontal="center" vertical="center"/>
    </xf>
    <xf numFmtId="0" fontId="41" fillId="0" borderId="15" xfId="21" applyFont="1" applyBorder="1" applyAlignment="1">
      <alignment horizontal="left" vertical="top" wrapText="1"/>
    </xf>
    <xf numFmtId="0" fontId="41" fillId="0" borderId="11" xfId="21" applyFont="1" applyBorder="1" applyAlignment="1">
      <alignment horizontal="left" vertical="top" wrapText="1"/>
    </xf>
    <xf numFmtId="0" fontId="41" fillId="0" borderId="13" xfId="21" applyFont="1" applyBorder="1" applyAlignment="1">
      <alignment horizontal="left" vertical="top" wrapText="1"/>
    </xf>
    <xf numFmtId="0" fontId="41" fillId="0" borderId="0" xfId="22" applyFont="1" applyAlignment="1">
      <alignment horizontal="left" vertical="center" wrapText="1"/>
    </xf>
    <xf numFmtId="0" fontId="41" fillId="0" borderId="10" xfId="22" applyFont="1" applyBorder="1" applyAlignment="1">
      <alignment horizontal="left" vertical="top" wrapText="1"/>
    </xf>
    <xf numFmtId="0" fontId="37" fillId="0" borderId="0" xfId="22" applyFont="1" applyAlignment="1">
      <alignment horizontal="center" vertical="center"/>
    </xf>
    <xf numFmtId="0" fontId="41" fillId="0" borderId="15" xfId="22" applyFont="1" applyBorder="1" applyAlignment="1">
      <alignment horizontal="left" vertical="top" wrapText="1"/>
    </xf>
    <xf numFmtId="0" fontId="41" fillId="0" borderId="11" xfId="22" applyFont="1" applyBorder="1" applyAlignment="1">
      <alignment horizontal="left" vertical="top" wrapText="1"/>
    </xf>
    <xf numFmtId="0" fontId="41" fillId="0" borderId="13" xfId="22" applyFont="1" applyBorder="1" applyAlignment="1">
      <alignment horizontal="left" vertical="top" wrapText="1"/>
    </xf>
  </cellXfs>
  <cellStyles count="25">
    <cellStyle name="メモ 2" xfId="9"/>
    <cellStyle name="桁区切り" xfId="7" builtinId="6"/>
    <cellStyle name="桁区切り 2" xfId="10"/>
    <cellStyle name="桁区切り 2 2" xfId="11"/>
    <cellStyle name="桁区切り 3" xfId="12"/>
    <cellStyle name="桁区切り 4" xfId="13"/>
    <cellStyle name="桁区切り 5" xfId="20"/>
    <cellStyle name="桁区切り 6" xfId="24"/>
    <cellStyle name="標準" xfId="0" builtinId="0"/>
    <cellStyle name="標準 10" xfId="19"/>
    <cellStyle name="標準 11" xfId="21"/>
    <cellStyle name="標準 12" xfId="22"/>
    <cellStyle name="標準 13" xfId="23"/>
    <cellStyle name="標準 2" xfId="1"/>
    <cellStyle name="標準 2 2" xfId="8"/>
    <cellStyle name="標準 3" xfId="2"/>
    <cellStyle name="標準 4" xfId="3"/>
    <cellStyle name="標準 4 2" xfId="4"/>
    <cellStyle name="標準 5" xfId="14"/>
    <cellStyle name="標準 5 2" xfId="5"/>
    <cellStyle name="標準 6" xfId="15"/>
    <cellStyle name="標準 6 2" xfId="6"/>
    <cellStyle name="標準 7" xfId="16"/>
    <cellStyle name="標準 8" xfId="17"/>
    <cellStyle name="標準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5.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4.xml"/><Relationship Id="rId10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2.xml"/><Relationship Id="rId10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3C\OA-va0004$\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032;&#20844;&#20250;&#35336;&#12288;&#24115;&#31080;&#12510;&#12463;&#12525;/&#36001;&#21209;&#35576;&#34920;/IP5373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ZR003C\OA-va0004$\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1"/>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tabSelected="1" view="pageBreakPreview" zoomScale="60" zoomScaleNormal="40" workbookViewId="0">
      <selection activeCell="D6" sqref="D6"/>
    </sheetView>
  </sheetViews>
  <sheetFormatPr defaultRowHeight="13.5"/>
  <cols>
    <col min="1" max="16384" width="9" style="100"/>
  </cols>
  <sheetData>
    <row r="13" spans="1:9" ht="30.75">
      <c r="A13" s="243" t="s">
        <v>183</v>
      </c>
      <c r="B13" s="243"/>
      <c r="C13" s="243"/>
      <c r="D13" s="243"/>
      <c r="E13" s="243"/>
      <c r="F13" s="243"/>
      <c r="G13" s="243"/>
      <c r="H13" s="243"/>
      <c r="I13" s="243"/>
    </row>
    <row r="14" spans="1:9" ht="30.75">
      <c r="A14" s="102"/>
      <c r="B14" s="102"/>
      <c r="C14" s="102"/>
      <c r="D14" s="102"/>
      <c r="E14" s="102"/>
      <c r="F14" s="102"/>
      <c r="G14" s="102"/>
      <c r="H14" s="102"/>
      <c r="I14" s="102"/>
    </row>
    <row r="15" spans="1:9" ht="30.75">
      <c r="A15" s="102"/>
      <c r="B15" s="102"/>
      <c r="C15" s="102"/>
      <c r="D15" s="102"/>
      <c r="E15" s="102"/>
      <c r="F15" s="102"/>
      <c r="G15" s="102"/>
      <c r="H15" s="102"/>
      <c r="I15" s="102"/>
    </row>
    <row r="17" spans="1:9" s="101" customFormat="1" ht="30.75">
      <c r="A17" s="243" t="s">
        <v>184</v>
      </c>
      <c r="B17" s="243"/>
      <c r="C17" s="243"/>
      <c r="D17" s="243"/>
      <c r="E17" s="243"/>
      <c r="F17" s="243"/>
      <c r="G17" s="243"/>
      <c r="H17" s="243"/>
      <c r="I17" s="243"/>
    </row>
    <row r="18" spans="1:9" s="101" customFormat="1" ht="30.75"/>
    <row r="19" spans="1:9" s="101" customFormat="1" ht="30.75"/>
    <row r="46" spans="1:9" ht="24">
      <c r="A46" s="242"/>
      <c r="B46" s="242"/>
      <c r="C46" s="242"/>
      <c r="D46" s="242"/>
      <c r="E46" s="242"/>
      <c r="F46" s="242"/>
      <c r="G46" s="242"/>
      <c r="H46" s="242"/>
      <c r="I46" s="242"/>
    </row>
  </sheetData>
  <mergeCells count="3">
    <mergeCell ref="A46:I46"/>
    <mergeCell ref="A17:I17"/>
    <mergeCell ref="A13:I13"/>
  </mergeCells>
  <phoneticPr fontId="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4"/>
  <sheetViews>
    <sheetView showGridLines="0" view="pageBreakPreview" zoomScale="50" zoomScaleNormal="70" zoomScaleSheetLayoutView="50" workbookViewId="0">
      <selection activeCell="P8" sqref="P8"/>
    </sheetView>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3" spans="1:14" s="104" customFormat="1" ht="22.5" customHeight="1">
      <c r="B3" s="2"/>
    </row>
    <row r="4" spans="1:14" s="105" customFormat="1" ht="18.75" customHeight="1">
      <c r="A4" s="129"/>
      <c r="B4" s="292" t="s">
        <v>329</v>
      </c>
      <c r="C4" s="292"/>
      <c r="D4" s="292"/>
      <c r="E4" s="292"/>
      <c r="F4" s="292"/>
      <c r="G4" s="292"/>
      <c r="H4" s="292"/>
      <c r="I4" s="292"/>
      <c r="J4" s="292"/>
      <c r="K4" s="293" t="s">
        <v>330</v>
      </c>
      <c r="L4" s="293"/>
      <c r="M4" s="293"/>
      <c r="N4" s="293"/>
    </row>
    <row r="5" spans="1:14" s="105" customFormat="1" ht="18.75" customHeight="1">
      <c r="A5" s="129"/>
      <c r="B5" s="292"/>
      <c r="C5" s="292"/>
      <c r="D5" s="292"/>
      <c r="E5" s="292"/>
      <c r="F5" s="292"/>
      <c r="G5" s="292"/>
      <c r="H5" s="292"/>
      <c r="I5" s="292"/>
      <c r="J5" s="292"/>
      <c r="K5" s="293"/>
      <c r="L5" s="293"/>
      <c r="M5" s="293"/>
      <c r="N5" s="293"/>
    </row>
    <row r="6" spans="1:14">
      <c r="M6" s="121"/>
      <c r="N6" s="121" t="s">
        <v>228</v>
      </c>
    </row>
    <row r="7" spans="1:14" ht="21.75" customHeight="1">
      <c r="B7" s="297" t="s">
        <v>229</v>
      </c>
      <c r="C7" s="298"/>
      <c r="D7" s="298"/>
      <c r="E7" s="298"/>
      <c r="F7" s="298"/>
      <c r="G7" s="298"/>
      <c r="H7" s="299"/>
      <c r="I7" s="303" t="s">
        <v>230</v>
      </c>
      <c r="J7" s="305" t="s">
        <v>231</v>
      </c>
      <c r="K7" s="305" t="s">
        <v>232</v>
      </c>
      <c r="L7" s="305" t="s">
        <v>233</v>
      </c>
      <c r="M7" s="305" t="s">
        <v>234</v>
      </c>
      <c r="N7" s="305" t="s">
        <v>235</v>
      </c>
    </row>
    <row r="8" spans="1:14" ht="21.95" customHeight="1">
      <c r="B8" s="300"/>
      <c r="C8" s="301"/>
      <c r="D8" s="301"/>
      <c r="E8" s="301"/>
      <c r="F8" s="301"/>
      <c r="G8" s="301"/>
      <c r="H8" s="302"/>
      <c r="I8" s="304"/>
      <c r="J8" s="306"/>
      <c r="K8" s="306"/>
      <c r="L8" s="306"/>
      <c r="M8" s="306"/>
      <c r="N8" s="306"/>
    </row>
    <row r="9" spans="1:14" ht="22.5" customHeight="1">
      <c r="B9" s="122" t="s">
        <v>236</v>
      </c>
      <c r="C9" s="123"/>
      <c r="D9" s="123"/>
      <c r="E9" s="123"/>
      <c r="F9" s="123"/>
      <c r="G9" s="123"/>
      <c r="H9" s="124"/>
      <c r="I9" s="125">
        <v>69104072</v>
      </c>
      <c r="J9" s="125">
        <v>0</v>
      </c>
      <c r="K9" s="125">
        <v>0</v>
      </c>
      <c r="L9" s="125">
        <v>0</v>
      </c>
      <c r="M9" s="126">
        <v>0</v>
      </c>
      <c r="N9" s="125">
        <v>69104072</v>
      </c>
    </row>
    <row r="10" spans="1:14" ht="22.5" customHeight="1">
      <c r="B10" s="122" t="s">
        <v>336</v>
      </c>
      <c r="C10" s="123"/>
      <c r="D10" s="123"/>
      <c r="E10" s="123"/>
      <c r="F10" s="123"/>
      <c r="G10" s="123"/>
      <c r="H10" s="124"/>
      <c r="I10" s="125">
        <v>517826419</v>
      </c>
      <c r="J10" s="125">
        <v>0</v>
      </c>
      <c r="K10" s="125">
        <v>0</v>
      </c>
      <c r="L10" s="125">
        <v>0</v>
      </c>
      <c r="M10" s="126">
        <v>0</v>
      </c>
      <c r="N10" s="125">
        <v>517826419</v>
      </c>
    </row>
    <row r="11" spans="1:14" ht="22.5" customHeight="1">
      <c r="B11" s="122" t="s">
        <v>337</v>
      </c>
      <c r="C11" s="123"/>
      <c r="D11" s="123"/>
      <c r="E11" s="123"/>
      <c r="F11" s="123"/>
      <c r="G11" s="123"/>
      <c r="H11" s="124"/>
      <c r="I11" s="125">
        <v>606081013</v>
      </c>
      <c r="J11" s="125">
        <v>0</v>
      </c>
      <c r="K11" s="125">
        <v>0</v>
      </c>
      <c r="L11" s="125">
        <v>0</v>
      </c>
      <c r="M11" s="126">
        <v>0</v>
      </c>
      <c r="N11" s="125">
        <v>606081013</v>
      </c>
    </row>
    <row r="12" spans="1:14" ht="22.5" customHeight="1">
      <c r="B12" s="122" t="s">
        <v>338</v>
      </c>
      <c r="C12" s="123"/>
      <c r="D12" s="123"/>
      <c r="E12" s="123"/>
      <c r="F12" s="123"/>
      <c r="G12" s="123"/>
      <c r="H12" s="124"/>
      <c r="I12" s="125">
        <v>627834063</v>
      </c>
      <c r="J12" s="125">
        <v>0</v>
      </c>
      <c r="K12" s="125">
        <v>0</v>
      </c>
      <c r="L12" s="125">
        <v>0</v>
      </c>
      <c r="M12" s="126">
        <v>0</v>
      </c>
      <c r="N12" s="125">
        <v>627834063</v>
      </c>
    </row>
    <row r="13" spans="1:14" ht="22.5" customHeight="1">
      <c r="B13" s="122" t="s">
        <v>339</v>
      </c>
      <c r="C13" s="123"/>
      <c r="D13" s="123"/>
      <c r="E13" s="123"/>
      <c r="F13" s="123"/>
      <c r="G13" s="123"/>
      <c r="H13" s="124"/>
      <c r="I13" s="125">
        <v>283608274</v>
      </c>
      <c r="J13" s="125">
        <v>0</v>
      </c>
      <c r="K13" s="125">
        <v>0</v>
      </c>
      <c r="L13" s="125">
        <v>0</v>
      </c>
      <c r="M13" s="126">
        <v>0</v>
      </c>
      <c r="N13" s="125">
        <v>283608274</v>
      </c>
    </row>
    <row r="14" spans="1:14" ht="22.5" customHeight="1">
      <c r="B14" s="122" t="s">
        <v>237</v>
      </c>
      <c r="C14" s="123"/>
      <c r="D14" s="123"/>
      <c r="E14" s="123"/>
      <c r="F14" s="123"/>
      <c r="G14" s="123"/>
      <c r="H14" s="124"/>
      <c r="I14" s="125">
        <v>208831528</v>
      </c>
      <c r="J14" s="125">
        <v>0</v>
      </c>
      <c r="K14" s="125">
        <v>0</v>
      </c>
      <c r="L14" s="125">
        <v>0</v>
      </c>
      <c r="M14" s="126">
        <v>0</v>
      </c>
      <c r="N14" s="125">
        <v>208831528</v>
      </c>
    </row>
    <row r="15" spans="1:14" ht="22.5" customHeight="1">
      <c r="B15" s="122" t="s">
        <v>340</v>
      </c>
      <c r="C15" s="123"/>
      <c r="D15" s="123"/>
      <c r="E15" s="123"/>
      <c r="F15" s="123"/>
      <c r="G15" s="123"/>
      <c r="H15" s="124"/>
      <c r="I15" s="125">
        <v>2898647</v>
      </c>
      <c r="J15" s="125">
        <v>282284160</v>
      </c>
      <c r="K15" s="125">
        <v>0</v>
      </c>
      <c r="L15" s="125">
        <v>0</v>
      </c>
      <c r="M15" s="126">
        <v>514742</v>
      </c>
      <c r="N15" s="125">
        <v>285697549</v>
      </c>
    </row>
    <row r="16" spans="1:14" ht="22.5" customHeight="1">
      <c r="B16" s="122" t="s">
        <v>632</v>
      </c>
      <c r="C16" s="123"/>
      <c r="D16" s="123"/>
      <c r="E16" s="123"/>
      <c r="F16" s="123"/>
      <c r="G16" s="123"/>
      <c r="H16" s="124"/>
      <c r="I16" s="125">
        <v>1574839</v>
      </c>
      <c r="J16" s="125">
        <v>1472435700</v>
      </c>
      <c r="K16" s="125">
        <v>0</v>
      </c>
      <c r="L16" s="125">
        <v>0</v>
      </c>
      <c r="M16" s="126">
        <v>1972060</v>
      </c>
      <c r="N16" s="125">
        <v>1475982599</v>
      </c>
    </row>
    <row r="17" spans="2:14" ht="22.5" customHeight="1">
      <c r="B17" s="122" t="s">
        <v>238</v>
      </c>
      <c r="C17" s="123"/>
      <c r="D17" s="123"/>
      <c r="E17" s="123"/>
      <c r="F17" s="123"/>
      <c r="G17" s="123"/>
      <c r="H17" s="124"/>
      <c r="I17" s="125">
        <v>38220724</v>
      </c>
      <c r="J17" s="125">
        <v>0</v>
      </c>
      <c r="K17" s="125">
        <v>0</v>
      </c>
      <c r="L17" s="125">
        <v>0</v>
      </c>
      <c r="M17" s="126">
        <v>0</v>
      </c>
      <c r="N17" s="125">
        <v>38220724</v>
      </c>
    </row>
    <row r="18" spans="2:14" ht="22.5" customHeight="1">
      <c r="B18" s="122" t="s">
        <v>239</v>
      </c>
      <c r="C18" s="123"/>
      <c r="D18" s="123"/>
      <c r="E18" s="123"/>
      <c r="F18" s="123"/>
      <c r="G18" s="123"/>
      <c r="H18" s="124"/>
      <c r="I18" s="125">
        <v>1971722199</v>
      </c>
      <c r="J18" s="125">
        <v>0</v>
      </c>
      <c r="K18" s="125">
        <v>0</v>
      </c>
      <c r="L18" s="125">
        <v>0</v>
      </c>
      <c r="M18" s="126">
        <v>0</v>
      </c>
      <c r="N18" s="125">
        <v>1971722199</v>
      </c>
    </row>
    <row r="19" spans="2:14" ht="22.5" customHeight="1">
      <c r="B19" s="122" t="s">
        <v>240</v>
      </c>
      <c r="C19" s="123"/>
      <c r="D19" s="123"/>
      <c r="E19" s="123"/>
      <c r="F19" s="123"/>
      <c r="G19" s="123"/>
      <c r="H19" s="124"/>
      <c r="I19" s="125">
        <v>167477857503</v>
      </c>
      <c r="J19" s="125">
        <v>467537520</v>
      </c>
      <c r="K19" s="125">
        <v>0</v>
      </c>
      <c r="L19" s="125">
        <v>0</v>
      </c>
      <c r="M19" s="126">
        <v>1752236</v>
      </c>
      <c r="N19" s="125">
        <v>167947147259</v>
      </c>
    </row>
    <row r="20" spans="2:14" ht="22.5" customHeight="1">
      <c r="B20" s="122" t="s">
        <v>241</v>
      </c>
      <c r="C20" s="123"/>
      <c r="D20" s="123"/>
      <c r="E20" s="123"/>
      <c r="F20" s="123"/>
      <c r="G20" s="123"/>
      <c r="H20" s="124"/>
      <c r="I20" s="125">
        <v>9238204725</v>
      </c>
      <c r="J20" s="125">
        <v>0</v>
      </c>
      <c r="K20" s="125">
        <v>0</v>
      </c>
      <c r="L20" s="125">
        <v>0</v>
      </c>
      <c r="M20" s="126">
        <v>0</v>
      </c>
      <c r="N20" s="125">
        <v>9238204725</v>
      </c>
    </row>
    <row r="21" spans="2:14" ht="22.5" customHeight="1">
      <c r="B21" s="122" t="s">
        <v>242</v>
      </c>
      <c r="C21" s="123"/>
      <c r="D21" s="123"/>
      <c r="E21" s="123"/>
      <c r="F21" s="123"/>
      <c r="G21" s="123"/>
      <c r="H21" s="124"/>
      <c r="I21" s="125">
        <v>100517765</v>
      </c>
      <c r="J21" s="125">
        <v>169712650</v>
      </c>
      <c r="K21" s="125">
        <v>0</v>
      </c>
      <c r="L21" s="125">
        <v>0</v>
      </c>
      <c r="M21" s="126">
        <v>316475</v>
      </c>
      <c r="N21" s="125">
        <v>270546890</v>
      </c>
    </row>
    <row r="22" spans="2:14" ht="22.5" customHeight="1">
      <c r="B22" s="122" t="s">
        <v>341</v>
      </c>
      <c r="C22" s="123"/>
      <c r="D22" s="123"/>
      <c r="E22" s="123"/>
      <c r="F22" s="123"/>
      <c r="G22" s="123"/>
      <c r="H22" s="124"/>
      <c r="I22" s="125">
        <v>1072907236</v>
      </c>
      <c r="J22" s="125">
        <v>0</v>
      </c>
      <c r="K22" s="125">
        <v>0</v>
      </c>
      <c r="L22" s="125">
        <v>0</v>
      </c>
      <c r="M22" s="126">
        <v>0</v>
      </c>
      <c r="N22" s="125">
        <v>1072907236</v>
      </c>
    </row>
    <row r="23" spans="2:14" ht="22.5" customHeight="1">
      <c r="B23" s="122" t="s">
        <v>243</v>
      </c>
      <c r="C23" s="123"/>
      <c r="D23" s="123"/>
      <c r="E23" s="123"/>
      <c r="F23" s="123"/>
      <c r="G23" s="123"/>
      <c r="H23" s="124"/>
      <c r="I23" s="125">
        <v>315736510</v>
      </c>
      <c r="J23" s="125">
        <v>309460600</v>
      </c>
      <c r="K23" s="125">
        <v>0</v>
      </c>
      <c r="L23" s="125">
        <v>0</v>
      </c>
      <c r="M23" s="126">
        <v>8229124</v>
      </c>
      <c r="N23" s="125">
        <v>633426234</v>
      </c>
    </row>
    <row r="24" spans="2:14" ht="22.5" customHeight="1">
      <c r="B24" s="122" t="s">
        <v>244</v>
      </c>
      <c r="C24" s="123"/>
      <c r="D24" s="123"/>
      <c r="E24" s="123"/>
      <c r="F24" s="123"/>
      <c r="G24" s="123"/>
      <c r="H24" s="124"/>
      <c r="I24" s="125">
        <v>36334248</v>
      </c>
      <c r="J24" s="125">
        <v>199482530</v>
      </c>
      <c r="K24" s="125">
        <v>0</v>
      </c>
      <c r="L24" s="125">
        <v>0</v>
      </c>
      <c r="M24" s="126">
        <v>22462</v>
      </c>
      <c r="N24" s="125">
        <v>235839240</v>
      </c>
    </row>
    <row r="25" spans="2:14" ht="22.5" customHeight="1">
      <c r="B25" s="122" t="s">
        <v>245</v>
      </c>
      <c r="C25" s="123"/>
      <c r="D25" s="123"/>
      <c r="E25" s="123"/>
      <c r="F25" s="123"/>
      <c r="G25" s="123"/>
      <c r="H25" s="124"/>
      <c r="I25" s="125">
        <v>3609676</v>
      </c>
      <c r="J25" s="125">
        <v>0</v>
      </c>
      <c r="K25" s="125">
        <v>0</v>
      </c>
      <c r="L25" s="125">
        <v>0</v>
      </c>
      <c r="M25" s="126">
        <v>0</v>
      </c>
      <c r="N25" s="125">
        <v>3609676</v>
      </c>
    </row>
    <row r="26" spans="2:14" ht="22.5" customHeight="1">
      <c r="B26" s="122" t="s">
        <v>246</v>
      </c>
      <c r="C26" s="123"/>
      <c r="D26" s="123"/>
      <c r="E26" s="123"/>
      <c r="F26" s="123"/>
      <c r="G26" s="123"/>
      <c r="H26" s="124"/>
      <c r="I26" s="125">
        <v>20729668</v>
      </c>
      <c r="J26" s="125">
        <v>0</v>
      </c>
      <c r="K26" s="125">
        <v>0</v>
      </c>
      <c r="L26" s="125">
        <v>0</v>
      </c>
      <c r="M26" s="126">
        <v>0</v>
      </c>
      <c r="N26" s="125">
        <v>20729668</v>
      </c>
    </row>
    <row r="27" spans="2:14" ht="22.5" customHeight="1">
      <c r="B27" s="122" t="s">
        <v>247</v>
      </c>
      <c r="C27" s="123"/>
      <c r="D27" s="123"/>
      <c r="E27" s="123"/>
      <c r="F27" s="123"/>
      <c r="G27" s="123"/>
      <c r="H27" s="124"/>
      <c r="I27" s="125">
        <v>625153690</v>
      </c>
      <c r="J27" s="125">
        <v>998470000</v>
      </c>
      <c r="K27" s="125">
        <v>0</v>
      </c>
      <c r="L27" s="125">
        <v>0</v>
      </c>
      <c r="M27" s="126">
        <v>765000</v>
      </c>
      <c r="N27" s="125">
        <v>1624388690</v>
      </c>
    </row>
    <row r="28" spans="2:14" ht="22.5" customHeight="1">
      <c r="B28" s="122" t="s">
        <v>342</v>
      </c>
      <c r="C28" s="123"/>
      <c r="D28" s="123"/>
      <c r="E28" s="123"/>
      <c r="F28" s="123"/>
      <c r="G28" s="123"/>
      <c r="H28" s="124"/>
      <c r="I28" s="125">
        <v>377232605</v>
      </c>
      <c r="J28" s="125">
        <v>0</v>
      </c>
      <c r="K28" s="125">
        <v>0</v>
      </c>
      <c r="L28" s="125">
        <v>0</v>
      </c>
      <c r="M28" s="126">
        <v>0</v>
      </c>
      <c r="N28" s="125">
        <v>377232605</v>
      </c>
    </row>
    <row r="29" spans="2:14" ht="22.5" customHeight="1">
      <c r="B29" s="122" t="s">
        <v>248</v>
      </c>
      <c r="C29" s="123"/>
      <c r="D29" s="123"/>
      <c r="E29" s="123"/>
      <c r="F29" s="123"/>
      <c r="G29" s="123"/>
      <c r="H29" s="124"/>
      <c r="I29" s="125">
        <v>2224751176</v>
      </c>
      <c r="J29" s="125">
        <v>0</v>
      </c>
      <c r="K29" s="125">
        <v>0</v>
      </c>
      <c r="L29" s="125">
        <v>0</v>
      </c>
      <c r="M29" s="126">
        <v>0</v>
      </c>
      <c r="N29" s="125">
        <v>2224751176</v>
      </c>
    </row>
    <row r="30" spans="2:14" ht="22.5" customHeight="1">
      <c r="B30" s="122" t="s">
        <v>249</v>
      </c>
      <c r="C30" s="123"/>
      <c r="D30" s="123"/>
      <c r="E30" s="123"/>
      <c r="F30" s="123"/>
      <c r="G30" s="123"/>
      <c r="H30" s="124"/>
      <c r="I30" s="125">
        <v>924314871</v>
      </c>
      <c r="J30" s="125">
        <v>0</v>
      </c>
      <c r="K30" s="125">
        <v>0</v>
      </c>
      <c r="L30" s="125">
        <v>0</v>
      </c>
      <c r="M30" s="126">
        <v>0</v>
      </c>
      <c r="N30" s="125">
        <v>924314871</v>
      </c>
    </row>
    <row r="31" spans="2:14" ht="22.5" customHeight="1">
      <c r="B31" s="122" t="s">
        <v>250</v>
      </c>
      <c r="C31" s="123"/>
      <c r="D31" s="123"/>
      <c r="E31" s="123"/>
      <c r="F31" s="123"/>
      <c r="G31" s="123"/>
      <c r="H31" s="124"/>
      <c r="I31" s="127">
        <v>678060614</v>
      </c>
      <c r="J31" s="127">
        <v>0</v>
      </c>
      <c r="K31" s="127">
        <v>0</v>
      </c>
      <c r="L31" s="127">
        <v>0</v>
      </c>
      <c r="M31" s="128">
        <v>0</v>
      </c>
      <c r="N31" s="127">
        <v>678060614</v>
      </c>
    </row>
    <row r="32" spans="2:14" ht="22.5" customHeight="1">
      <c r="B32" s="122" t="s">
        <v>251</v>
      </c>
      <c r="C32" s="123"/>
      <c r="D32" s="123"/>
      <c r="E32" s="123"/>
      <c r="F32" s="123"/>
      <c r="G32" s="123"/>
      <c r="H32" s="124"/>
      <c r="I32" s="125">
        <v>13565318567</v>
      </c>
      <c r="J32" s="125">
        <v>0</v>
      </c>
      <c r="K32" s="125">
        <v>0</v>
      </c>
      <c r="L32" s="125">
        <v>0</v>
      </c>
      <c r="M32" s="126">
        <v>196000</v>
      </c>
      <c r="N32" s="125">
        <v>13565514567</v>
      </c>
    </row>
    <row r="33" spans="2:14" ht="22.5" customHeight="1">
      <c r="B33" s="122" t="s">
        <v>343</v>
      </c>
      <c r="C33" s="123"/>
      <c r="D33" s="123"/>
      <c r="E33" s="123"/>
      <c r="F33" s="123"/>
      <c r="G33" s="123"/>
      <c r="H33" s="124"/>
      <c r="I33" s="125">
        <v>99862305</v>
      </c>
      <c r="J33" s="125">
        <v>0</v>
      </c>
      <c r="K33" s="125">
        <v>0</v>
      </c>
      <c r="L33" s="125">
        <v>0</v>
      </c>
      <c r="M33" s="126">
        <v>0</v>
      </c>
      <c r="N33" s="125">
        <v>99862305</v>
      </c>
    </row>
    <row r="34" spans="2:14" ht="22.5" customHeight="1">
      <c r="B34" s="122" t="s">
        <v>252</v>
      </c>
      <c r="C34" s="123"/>
      <c r="D34" s="123"/>
      <c r="E34" s="123"/>
      <c r="F34" s="123"/>
      <c r="G34" s="123"/>
      <c r="H34" s="124"/>
      <c r="I34" s="125">
        <v>37684921</v>
      </c>
      <c r="J34" s="125">
        <v>0</v>
      </c>
      <c r="K34" s="125">
        <v>0</v>
      </c>
      <c r="L34" s="125">
        <v>0</v>
      </c>
      <c r="M34" s="126">
        <v>0</v>
      </c>
      <c r="N34" s="125">
        <v>37684921</v>
      </c>
    </row>
    <row r="35" spans="2:14" ht="22.5" customHeight="1">
      <c r="B35" s="122" t="s">
        <v>253</v>
      </c>
      <c r="C35" s="123"/>
      <c r="D35" s="123"/>
      <c r="E35" s="123"/>
      <c r="F35" s="123"/>
      <c r="G35" s="123"/>
      <c r="H35" s="124"/>
      <c r="I35" s="125">
        <v>170662000</v>
      </c>
      <c r="J35" s="125">
        <v>0</v>
      </c>
      <c r="K35" s="125">
        <v>0</v>
      </c>
      <c r="L35" s="125">
        <v>79338000</v>
      </c>
      <c r="M35" s="126">
        <v>0</v>
      </c>
      <c r="N35" s="125">
        <v>250000000</v>
      </c>
    </row>
    <row r="36" spans="2:14" ht="22.5" customHeight="1">
      <c r="B36" s="122" t="s">
        <v>254</v>
      </c>
      <c r="C36" s="123"/>
      <c r="D36" s="123"/>
      <c r="E36" s="123"/>
      <c r="F36" s="123"/>
      <c r="G36" s="123"/>
      <c r="H36" s="124"/>
      <c r="I36" s="125">
        <v>28792689</v>
      </c>
      <c r="J36" s="125">
        <v>0</v>
      </c>
      <c r="K36" s="125">
        <v>0</v>
      </c>
      <c r="L36" s="125">
        <v>1207311</v>
      </c>
      <c r="M36" s="126">
        <v>0</v>
      </c>
      <c r="N36" s="125">
        <v>30000000</v>
      </c>
    </row>
    <row r="37" spans="2:14" ht="22.5" customHeight="1">
      <c r="B37" s="122" t="s">
        <v>255</v>
      </c>
      <c r="C37" s="123"/>
      <c r="D37" s="123"/>
      <c r="E37" s="123"/>
      <c r="F37" s="123"/>
      <c r="G37" s="123"/>
      <c r="H37" s="124"/>
      <c r="I37" s="125">
        <v>14360676</v>
      </c>
      <c r="J37" s="125">
        <v>0</v>
      </c>
      <c r="K37" s="125">
        <v>0</v>
      </c>
      <c r="L37" s="125">
        <v>5639324</v>
      </c>
      <c r="M37" s="126">
        <v>0</v>
      </c>
      <c r="N37" s="125">
        <v>20000000</v>
      </c>
    </row>
    <row r="38" spans="2:14" ht="22.5" customHeight="1">
      <c r="B38" s="122" t="s">
        <v>256</v>
      </c>
      <c r="C38" s="123"/>
      <c r="D38" s="123"/>
      <c r="E38" s="123"/>
      <c r="F38" s="123"/>
      <c r="G38" s="123"/>
      <c r="H38" s="124"/>
      <c r="I38" s="125">
        <v>653003606</v>
      </c>
      <c r="J38" s="125">
        <v>0</v>
      </c>
      <c r="K38" s="125">
        <v>19989802294</v>
      </c>
      <c r="L38" s="125">
        <v>0</v>
      </c>
      <c r="M38" s="126">
        <v>0</v>
      </c>
      <c r="N38" s="125">
        <v>20642805900</v>
      </c>
    </row>
    <row r="39" spans="2:14" ht="22.5" customHeight="1">
      <c r="B39" s="122" t="s">
        <v>344</v>
      </c>
      <c r="C39" s="123"/>
      <c r="D39" s="123"/>
      <c r="E39" s="123"/>
      <c r="F39" s="123"/>
      <c r="G39" s="123"/>
      <c r="H39" s="124"/>
      <c r="I39" s="125">
        <v>500000000</v>
      </c>
      <c r="J39" s="125">
        <v>0</v>
      </c>
      <c r="K39" s="125">
        <v>0</v>
      </c>
      <c r="L39" s="125">
        <v>0</v>
      </c>
      <c r="M39" s="126">
        <v>0</v>
      </c>
      <c r="N39" s="125">
        <v>500000000</v>
      </c>
    </row>
    <row r="40" spans="2:14" ht="22.5" customHeight="1">
      <c r="B40" s="122" t="s">
        <v>257</v>
      </c>
      <c r="C40" s="123"/>
      <c r="D40" s="123"/>
      <c r="E40" s="123"/>
      <c r="F40" s="123"/>
      <c r="G40" s="123"/>
      <c r="H40" s="124"/>
      <c r="I40" s="125">
        <v>0</v>
      </c>
      <c r="J40" s="125">
        <v>0</v>
      </c>
      <c r="K40" s="125">
        <v>0</v>
      </c>
      <c r="L40" s="125">
        <v>22457765</v>
      </c>
      <c r="M40" s="126">
        <v>-4662593</v>
      </c>
      <c r="N40" s="125">
        <v>17795172</v>
      </c>
    </row>
    <row r="41" spans="2:14" ht="22.5" customHeight="1">
      <c r="B41" s="122" t="s">
        <v>258</v>
      </c>
      <c r="C41" s="123"/>
      <c r="D41" s="123"/>
      <c r="E41" s="123"/>
      <c r="F41" s="123"/>
      <c r="G41" s="123"/>
      <c r="H41" s="124"/>
      <c r="I41" s="125">
        <v>414075919</v>
      </c>
      <c r="J41" s="125">
        <v>0</v>
      </c>
      <c r="K41" s="125">
        <v>0</v>
      </c>
      <c r="L41" s="125">
        <v>1585924081</v>
      </c>
      <c r="M41" s="126">
        <v>0</v>
      </c>
      <c r="N41" s="125">
        <v>2000000000</v>
      </c>
    </row>
    <row r="42" spans="2:14" ht="22.5" customHeight="1">
      <c r="B42" s="122" t="s">
        <v>259</v>
      </c>
      <c r="C42" s="123"/>
      <c r="D42" s="123"/>
      <c r="E42" s="123"/>
      <c r="F42" s="123"/>
      <c r="G42" s="123"/>
      <c r="H42" s="124"/>
      <c r="I42" s="125">
        <v>250000000</v>
      </c>
      <c r="J42" s="125">
        <v>0</v>
      </c>
      <c r="K42" s="125">
        <v>0</v>
      </c>
      <c r="L42" s="125">
        <v>0</v>
      </c>
      <c r="M42" s="126">
        <v>0</v>
      </c>
      <c r="N42" s="125">
        <v>250000000</v>
      </c>
    </row>
    <row r="43" spans="2:14" ht="22.5" customHeight="1">
      <c r="B43" s="122" t="s">
        <v>345</v>
      </c>
      <c r="C43" s="123"/>
      <c r="D43" s="123"/>
      <c r="E43" s="123"/>
      <c r="F43" s="123"/>
      <c r="G43" s="123"/>
      <c r="H43" s="124"/>
      <c r="I43" s="125">
        <v>61972150</v>
      </c>
      <c r="J43" s="125">
        <v>0</v>
      </c>
      <c r="K43" s="125">
        <v>0</v>
      </c>
      <c r="L43" s="125">
        <v>2938027850</v>
      </c>
      <c r="M43" s="126">
        <v>0</v>
      </c>
      <c r="N43" s="125">
        <v>3000000000</v>
      </c>
    </row>
    <row r="44" spans="2:14" ht="22.5" customHeight="1">
      <c r="B44" s="294" t="s">
        <v>260</v>
      </c>
      <c r="C44" s="295"/>
      <c r="D44" s="295"/>
      <c r="E44" s="295"/>
      <c r="F44" s="295"/>
      <c r="G44" s="295"/>
      <c r="H44" s="296"/>
      <c r="I44" s="125">
        <f>SUM(I9:I43)</f>
        <v>203218844898</v>
      </c>
      <c r="J44" s="125">
        <f t="shared" ref="J44:L44" si="0">SUM(J9:J43)</f>
        <v>3899383160</v>
      </c>
      <c r="K44" s="125">
        <f t="shared" si="0"/>
        <v>19989802294</v>
      </c>
      <c r="L44" s="125">
        <f t="shared" si="0"/>
        <v>4632594331</v>
      </c>
      <c r="M44" s="125">
        <f>SUM(M9:M43)</f>
        <v>9105506</v>
      </c>
      <c r="N44" s="125">
        <f>SUM(N9:N43)</f>
        <v>231749730189</v>
      </c>
    </row>
  </sheetData>
  <mergeCells count="10">
    <mergeCell ref="L7:L8"/>
    <mergeCell ref="M7:M8"/>
    <mergeCell ref="N7:N8"/>
    <mergeCell ref="B4:J5"/>
    <mergeCell ref="K4:N5"/>
    <mergeCell ref="B44:H44"/>
    <mergeCell ref="B7:H8"/>
    <mergeCell ref="I7:I8"/>
    <mergeCell ref="J7:J8"/>
    <mergeCell ref="K7:K8"/>
  </mergeCells>
  <phoneticPr fontId="25"/>
  <printOptions horizontalCentered="1"/>
  <pageMargins left="0.39370078740157483" right="0.39370078740157483" top="0.55118110236220474" bottom="0.43307086614173229" header="0.78740157480314965" footer="0.31496062992125984"/>
  <pageSetup paperSize="9" scale="58" firstPageNumber="10" fitToWidth="2" fitToHeight="0" orientation="portrait" useFirstPageNumber="1" r:id="rId1"/>
  <headerFooter alignWithMargins="0">
    <oddFooter>&amp;C&amp;"ＭＳ Ｐ明朝,標準"&amp;20&amp;P</oddFooter>
  </headerFooter>
  <colBreaks count="2" manualBreakCount="2">
    <brk id="10" max="42" man="1"/>
    <brk id="19" min="5" max="3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view="pageBreakPreview" zoomScale="50" zoomScaleNormal="70" zoomScaleSheetLayoutView="50" workbookViewId="0">
      <selection activeCell="B1" sqref="B1"/>
    </sheetView>
  </sheetViews>
  <sheetFormatPr defaultColWidth="8.875" defaultRowHeight="18.75"/>
  <cols>
    <col min="1" max="1" width="2.625" style="104" customWidth="1"/>
    <col min="2" max="7" width="3.5" style="104" customWidth="1"/>
    <col min="8" max="8" width="50.25" style="104" customWidth="1"/>
    <col min="9" max="9" width="23.375" style="104" customWidth="1"/>
    <col min="10" max="10" width="24.75" style="104" customWidth="1"/>
    <col min="11" max="12" width="28.125" style="104" customWidth="1"/>
    <col min="13" max="13" width="27.625" style="104" customWidth="1"/>
    <col min="14" max="14" width="25.25" style="104" customWidth="1"/>
    <col min="15" max="15" width="30.375" style="104" customWidth="1"/>
    <col min="16" max="16" width="18.625" style="104" customWidth="1"/>
    <col min="17" max="17" width="30.5" style="104" customWidth="1"/>
    <col min="18" max="18" width="2.625" style="104" customWidth="1"/>
    <col min="19" max="19" width="13.25" style="104" customWidth="1"/>
    <col min="20" max="254" width="8.875" style="104"/>
    <col min="255" max="261" width="3.5" style="104" customWidth="1"/>
    <col min="262" max="262" width="15.625" style="104" customWidth="1"/>
    <col min="263" max="269" width="25.625" style="104" customWidth="1"/>
    <col min="270" max="510" width="8.875" style="104"/>
    <col min="511" max="517" width="3.5" style="104" customWidth="1"/>
    <col min="518" max="518" width="15.625" style="104" customWidth="1"/>
    <col min="519" max="525" width="25.625" style="104" customWidth="1"/>
    <col min="526" max="766" width="8.875" style="104"/>
    <col min="767" max="773" width="3.5" style="104" customWidth="1"/>
    <col min="774" max="774" width="15.625" style="104" customWidth="1"/>
    <col min="775" max="781" width="25.625" style="104" customWidth="1"/>
    <col min="782" max="1022" width="8.875" style="104"/>
    <col min="1023" max="1029" width="3.5" style="104" customWidth="1"/>
    <col min="1030" max="1030" width="15.625" style="104" customWidth="1"/>
    <col min="1031" max="1037" width="25.625" style="104" customWidth="1"/>
    <col min="1038" max="1278" width="8.875" style="104"/>
    <col min="1279" max="1285" width="3.5" style="104" customWidth="1"/>
    <col min="1286" max="1286" width="15.625" style="104" customWidth="1"/>
    <col min="1287" max="1293" width="25.625" style="104" customWidth="1"/>
    <col min="1294" max="1534" width="8.875" style="104"/>
    <col min="1535" max="1541" width="3.5" style="104" customWidth="1"/>
    <col min="1542" max="1542" width="15.625" style="104" customWidth="1"/>
    <col min="1543" max="1549" width="25.625" style="104" customWidth="1"/>
    <col min="1550" max="1790" width="8.875" style="104"/>
    <col min="1791" max="1797" width="3.5" style="104" customWidth="1"/>
    <col min="1798" max="1798" width="15.625" style="104" customWidth="1"/>
    <col min="1799" max="1805" width="25.625" style="104" customWidth="1"/>
    <col min="1806" max="2046" width="8.875" style="104"/>
    <col min="2047" max="2053" width="3.5" style="104" customWidth="1"/>
    <col min="2054" max="2054" width="15.625" style="104" customWidth="1"/>
    <col min="2055" max="2061" width="25.625" style="104" customWidth="1"/>
    <col min="2062" max="2302" width="8.875" style="104"/>
    <col min="2303" max="2309" width="3.5" style="104" customWidth="1"/>
    <col min="2310" max="2310" width="15.625" style="104" customWidth="1"/>
    <col min="2311" max="2317" width="25.625" style="104" customWidth="1"/>
    <col min="2318" max="2558" width="8.875" style="104"/>
    <col min="2559" max="2565" width="3.5" style="104" customWidth="1"/>
    <col min="2566" max="2566" width="15.625" style="104" customWidth="1"/>
    <col min="2567" max="2573" width="25.625" style="104" customWidth="1"/>
    <col min="2574" max="2814" width="8.875" style="104"/>
    <col min="2815" max="2821" width="3.5" style="104" customWidth="1"/>
    <col min="2822" max="2822" width="15.625" style="104" customWidth="1"/>
    <col min="2823" max="2829" width="25.625" style="104" customWidth="1"/>
    <col min="2830" max="3070" width="8.875" style="104"/>
    <col min="3071" max="3077" width="3.5" style="104" customWidth="1"/>
    <col min="3078" max="3078" width="15.625" style="104" customWidth="1"/>
    <col min="3079" max="3085" width="25.625" style="104" customWidth="1"/>
    <col min="3086" max="3326" width="8.875" style="104"/>
    <col min="3327" max="3333" width="3.5" style="104" customWidth="1"/>
    <col min="3334" max="3334" width="15.625" style="104" customWidth="1"/>
    <col min="3335" max="3341" width="25.625" style="104" customWidth="1"/>
    <col min="3342" max="3582" width="8.875" style="104"/>
    <col min="3583" max="3589" width="3.5" style="104" customWidth="1"/>
    <col min="3590" max="3590" width="15.625" style="104" customWidth="1"/>
    <col min="3591" max="3597" width="25.625" style="104" customWidth="1"/>
    <col min="3598" max="3838" width="8.875" style="104"/>
    <col min="3839" max="3845" width="3.5" style="104" customWidth="1"/>
    <col min="3846" max="3846" width="15.625" style="104" customWidth="1"/>
    <col min="3847" max="3853" width="25.625" style="104" customWidth="1"/>
    <col min="3854" max="4094" width="8.875" style="104"/>
    <col min="4095" max="4101" width="3.5" style="104" customWidth="1"/>
    <col min="4102" max="4102" width="15.625" style="104" customWidth="1"/>
    <col min="4103" max="4109" width="25.625" style="104" customWidth="1"/>
    <col min="4110" max="4350" width="8.875" style="104"/>
    <col min="4351" max="4357" width="3.5" style="104" customWidth="1"/>
    <col min="4358" max="4358" width="15.625" style="104" customWidth="1"/>
    <col min="4359" max="4365" width="25.625" style="104" customWidth="1"/>
    <col min="4366" max="4606" width="8.875" style="104"/>
    <col min="4607" max="4613" width="3.5" style="104" customWidth="1"/>
    <col min="4614" max="4614" width="15.625" style="104" customWidth="1"/>
    <col min="4615" max="4621" width="25.625" style="104" customWidth="1"/>
    <col min="4622" max="4862" width="8.875" style="104"/>
    <col min="4863" max="4869" width="3.5" style="104" customWidth="1"/>
    <col min="4870" max="4870" width="15.625" style="104" customWidth="1"/>
    <col min="4871" max="4877" width="25.625" style="104" customWidth="1"/>
    <col min="4878" max="5118" width="8.875" style="104"/>
    <col min="5119" max="5125" width="3.5" style="104" customWidth="1"/>
    <col min="5126" max="5126" width="15.625" style="104" customWidth="1"/>
    <col min="5127" max="5133" width="25.625" style="104" customWidth="1"/>
    <col min="5134" max="5374" width="8.875" style="104"/>
    <col min="5375" max="5381" width="3.5" style="104" customWidth="1"/>
    <col min="5382" max="5382" width="15.625" style="104" customWidth="1"/>
    <col min="5383" max="5389" width="25.625" style="104" customWidth="1"/>
    <col min="5390" max="5630" width="8.875" style="104"/>
    <col min="5631" max="5637" width="3.5" style="104" customWidth="1"/>
    <col min="5638" max="5638" width="15.625" style="104" customWidth="1"/>
    <col min="5639" max="5645" width="25.625" style="104" customWidth="1"/>
    <col min="5646" max="5886" width="8.875" style="104"/>
    <col min="5887" max="5893" width="3.5" style="104" customWidth="1"/>
    <col min="5894" max="5894" width="15.625" style="104" customWidth="1"/>
    <col min="5895" max="5901" width="25.625" style="104" customWidth="1"/>
    <col min="5902" max="6142" width="8.875" style="104"/>
    <col min="6143" max="6149" width="3.5" style="104" customWidth="1"/>
    <col min="6150" max="6150" width="15.625" style="104" customWidth="1"/>
    <col min="6151" max="6157" width="25.625" style="104" customWidth="1"/>
    <col min="6158" max="6398" width="8.875" style="104"/>
    <col min="6399" max="6405" width="3.5" style="104" customWidth="1"/>
    <col min="6406" max="6406" width="15.625" style="104" customWidth="1"/>
    <col min="6407" max="6413" width="25.625" style="104" customWidth="1"/>
    <col min="6414" max="6654" width="8.875" style="104"/>
    <col min="6655" max="6661" width="3.5" style="104" customWidth="1"/>
    <col min="6662" max="6662" width="15.625" style="104" customWidth="1"/>
    <col min="6663" max="6669" width="25.625" style="104" customWidth="1"/>
    <col min="6670" max="6910" width="8.875" style="104"/>
    <col min="6911" max="6917" width="3.5" style="104" customWidth="1"/>
    <col min="6918" max="6918" width="15.625" style="104" customWidth="1"/>
    <col min="6919" max="6925" width="25.625" style="104" customWidth="1"/>
    <col min="6926" max="7166" width="8.875" style="104"/>
    <col min="7167" max="7173" width="3.5" style="104" customWidth="1"/>
    <col min="7174" max="7174" width="15.625" style="104" customWidth="1"/>
    <col min="7175" max="7181" width="25.625" style="104" customWidth="1"/>
    <col min="7182" max="7422" width="8.875" style="104"/>
    <col min="7423" max="7429" width="3.5" style="104" customWidth="1"/>
    <col min="7430" max="7430" width="15.625" style="104" customWidth="1"/>
    <col min="7431" max="7437" width="25.625" style="104" customWidth="1"/>
    <col min="7438" max="7678" width="8.875" style="104"/>
    <col min="7679" max="7685" width="3.5" style="104" customWidth="1"/>
    <col min="7686" max="7686" width="15.625" style="104" customWidth="1"/>
    <col min="7687" max="7693" width="25.625" style="104" customWidth="1"/>
    <col min="7694" max="7934" width="8.875" style="104"/>
    <col min="7935" max="7941" width="3.5" style="104" customWidth="1"/>
    <col min="7942" max="7942" width="15.625" style="104" customWidth="1"/>
    <col min="7943" max="7949" width="25.625" style="104" customWidth="1"/>
    <col min="7950" max="8190" width="8.875" style="104"/>
    <col min="8191" max="8197" width="3.5" style="104" customWidth="1"/>
    <col min="8198" max="8198" width="15.625" style="104" customWidth="1"/>
    <col min="8199" max="8205" width="25.625" style="104" customWidth="1"/>
    <col min="8206" max="8446" width="8.875" style="104"/>
    <col min="8447" max="8453" width="3.5" style="104" customWidth="1"/>
    <col min="8454" max="8454" width="15.625" style="104" customWidth="1"/>
    <col min="8455" max="8461" width="25.625" style="104" customWidth="1"/>
    <col min="8462" max="8702" width="8.875" style="104"/>
    <col min="8703" max="8709" width="3.5" style="104" customWidth="1"/>
    <col min="8710" max="8710" width="15.625" style="104" customWidth="1"/>
    <col min="8711" max="8717" width="25.625" style="104" customWidth="1"/>
    <col min="8718" max="8958" width="8.875" style="104"/>
    <col min="8959" max="8965" width="3.5" style="104" customWidth="1"/>
    <col min="8966" max="8966" width="15.625" style="104" customWidth="1"/>
    <col min="8967" max="8973" width="25.625" style="104" customWidth="1"/>
    <col min="8974" max="9214" width="8.875" style="104"/>
    <col min="9215" max="9221" width="3.5" style="104" customWidth="1"/>
    <col min="9222" max="9222" width="15.625" style="104" customWidth="1"/>
    <col min="9223" max="9229" width="25.625" style="104" customWidth="1"/>
    <col min="9230" max="9470" width="8.875" style="104"/>
    <col min="9471" max="9477" width="3.5" style="104" customWidth="1"/>
    <col min="9478" max="9478" width="15.625" style="104" customWidth="1"/>
    <col min="9479" max="9485" width="25.625" style="104" customWidth="1"/>
    <col min="9486" max="9726" width="8.875" style="104"/>
    <col min="9727" max="9733" width="3.5" style="104" customWidth="1"/>
    <col min="9734" max="9734" width="15.625" style="104" customWidth="1"/>
    <col min="9735" max="9741" width="25.625" style="104" customWidth="1"/>
    <col min="9742" max="9982" width="8.875" style="104"/>
    <col min="9983" max="9989" width="3.5" style="104" customWidth="1"/>
    <col min="9990" max="9990" width="15.625" style="104" customWidth="1"/>
    <col min="9991" max="9997" width="25.625" style="104" customWidth="1"/>
    <col min="9998" max="10238" width="8.875" style="104"/>
    <col min="10239" max="10245" width="3.5" style="104" customWidth="1"/>
    <col min="10246" max="10246" width="15.625" style="104" customWidth="1"/>
    <col min="10247" max="10253" width="25.625" style="104" customWidth="1"/>
    <col min="10254" max="10494" width="8.875" style="104"/>
    <col min="10495" max="10501" width="3.5" style="104" customWidth="1"/>
    <col min="10502" max="10502" width="15.625" style="104" customWidth="1"/>
    <col min="10503" max="10509" width="25.625" style="104" customWidth="1"/>
    <col min="10510" max="10750" width="8.875" style="104"/>
    <col min="10751" max="10757" width="3.5" style="104" customWidth="1"/>
    <col min="10758" max="10758" width="15.625" style="104" customWidth="1"/>
    <col min="10759" max="10765" width="25.625" style="104" customWidth="1"/>
    <col min="10766" max="11006" width="8.875" style="104"/>
    <col min="11007" max="11013" width="3.5" style="104" customWidth="1"/>
    <col min="11014" max="11014" width="15.625" style="104" customWidth="1"/>
    <col min="11015" max="11021" width="25.625" style="104" customWidth="1"/>
    <col min="11022" max="11262" width="8.875" style="104"/>
    <col min="11263" max="11269" width="3.5" style="104" customWidth="1"/>
    <col min="11270" max="11270" width="15.625" style="104" customWidth="1"/>
    <col min="11271" max="11277" width="25.625" style="104" customWidth="1"/>
    <col min="11278" max="11518" width="8.875" style="104"/>
    <col min="11519" max="11525" width="3.5" style="104" customWidth="1"/>
    <col min="11526" max="11526" width="15.625" style="104" customWidth="1"/>
    <col min="11527" max="11533" width="25.625" style="104" customWidth="1"/>
    <col min="11534" max="11774" width="8.875" style="104"/>
    <col min="11775" max="11781" width="3.5" style="104" customWidth="1"/>
    <col min="11782" max="11782" width="15.625" style="104" customWidth="1"/>
    <col min="11783" max="11789" width="25.625" style="104" customWidth="1"/>
    <col min="11790" max="12030" width="8.875" style="104"/>
    <col min="12031" max="12037" width="3.5" style="104" customWidth="1"/>
    <col min="12038" max="12038" width="15.625" style="104" customWidth="1"/>
    <col min="12039" max="12045" width="25.625" style="104" customWidth="1"/>
    <col min="12046" max="12286" width="8.875" style="104"/>
    <col min="12287" max="12293" width="3.5" style="104" customWidth="1"/>
    <col min="12294" max="12294" width="15.625" style="104" customWidth="1"/>
    <col min="12295" max="12301" width="25.625" style="104" customWidth="1"/>
    <col min="12302" max="12542" width="8.875" style="104"/>
    <col min="12543" max="12549" width="3.5" style="104" customWidth="1"/>
    <col min="12550" max="12550" width="15.625" style="104" customWidth="1"/>
    <col min="12551" max="12557" width="25.625" style="104" customWidth="1"/>
    <col min="12558" max="12798" width="8.875" style="104"/>
    <col min="12799" max="12805" width="3.5" style="104" customWidth="1"/>
    <col min="12806" max="12806" width="15.625" style="104" customWidth="1"/>
    <col min="12807" max="12813" width="25.625" style="104" customWidth="1"/>
    <col min="12814" max="13054" width="8.875" style="104"/>
    <col min="13055" max="13061" width="3.5" style="104" customWidth="1"/>
    <col min="13062" max="13062" width="15.625" style="104" customWidth="1"/>
    <col min="13063" max="13069" width="25.625" style="104" customWidth="1"/>
    <col min="13070" max="13310" width="8.875" style="104"/>
    <col min="13311" max="13317" width="3.5" style="104" customWidth="1"/>
    <col min="13318" max="13318" width="15.625" style="104" customWidth="1"/>
    <col min="13319" max="13325" width="25.625" style="104" customWidth="1"/>
    <col min="13326" max="13566" width="8.875" style="104"/>
    <col min="13567" max="13573" width="3.5" style="104" customWidth="1"/>
    <col min="13574" max="13574" width="15.625" style="104" customWidth="1"/>
    <col min="13575" max="13581" width="25.625" style="104" customWidth="1"/>
    <col min="13582" max="13822" width="8.875" style="104"/>
    <col min="13823" max="13829" width="3.5" style="104" customWidth="1"/>
    <col min="13830" max="13830" width="15.625" style="104" customWidth="1"/>
    <col min="13831" max="13837" width="25.625" style="104" customWidth="1"/>
    <col min="13838" max="14078" width="8.875" style="104"/>
    <col min="14079" max="14085" width="3.5" style="104" customWidth="1"/>
    <col min="14086" max="14086" width="15.625" style="104" customWidth="1"/>
    <col min="14087" max="14093" width="25.625" style="104" customWidth="1"/>
    <col min="14094" max="14334" width="8.875" style="104"/>
    <col min="14335" max="14341" width="3.5" style="104" customWidth="1"/>
    <col min="14342" max="14342" width="15.625" style="104" customWidth="1"/>
    <col min="14343" max="14349" width="25.625" style="104" customWidth="1"/>
    <col min="14350" max="14590" width="8.875" style="104"/>
    <col min="14591" max="14597" width="3.5" style="104" customWidth="1"/>
    <col min="14598" max="14598" width="15.625" style="104" customWidth="1"/>
    <col min="14599" max="14605" width="25.625" style="104" customWidth="1"/>
    <col min="14606" max="14846" width="8.875" style="104"/>
    <col min="14847" max="14853" width="3.5" style="104" customWidth="1"/>
    <col min="14854" max="14854" width="15.625" style="104" customWidth="1"/>
    <col min="14855" max="14861" width="25.625" style="104" customWidth="1"/>
    <col min="14862" max="15102" width="8.875" style="104"/>
    <col min="15103" max="15109" width="3.5" style="104" customWidth="1"/>
    <col min="15110" max="15110" width="15.625" style="104" customWidth="1"/>
    <col min="15111" max="15117" width="25.625" style="104" customWidth="1"/>
    <col min="15118" max="15358" width="8.875" style="104"/>
    <col min="15359" max="15365" width="3.5" style="104" customWidth="1"/>
    <col min="15366" max="15366" width="15.625" style="104" customWidth="1"/>
    <col min="15367" max="15373" width="25.625" style="104" customWidth="1"/>
    <col min="15374" max="15614" width="8.875" style="104"/>
    <col min="15615" max="15621" width="3.5" style="104" customWidth="1"/>
    <col min="15622" max="15622" width="15.625" style="104" customWidth="1"/>
    <col min="15623" max="15629" width="25.625" style="104" customWidth="1"/>
    <col min="15630" max="15870" width="8.875" style="104"/>
    <col min="15871" max="15877" width="3.5" style="104" customWidth="1"/>
    <col min="15878" max="15878" width="15.625" style="104" customWidth="1"/>
    <col min="15879" max="15885" width="25.625" style="104" customWidth="1"/>
    <col min="15886" max="16126" width="8.875" style="104"/>
    <col min="16127" max="16133" width="3.5" style="104" customWidth="1"/>
    <col min="16134" max="16134" width="15.625" style="104" customWidth="1"/>
    <col min="16135" max="16141" width="25.625" style="104" customWidth="1"/>
    <col min="16142" max="16384" width="8.875" style="104"/>
  </cols>
  <sheetData>
    <row r="1" spans="1:18" s="120" customFormat="1"/>
    <row r="2" spans="1:18" ht="22.5" customHeight="1">
      <c r="B2" s="2"/>
    </row>
    <row r="3" spans="1:18" ht="22.5" customHeight="1">
      <c r="B3" s="2"/>
      <c r="L3" s="150"/>
      <c r="M3" s="150"/>
      <c r="N3" s="150"/>
      <c r="O3" s="150"/>
      <c r="P3" s="150"/>
      <c r="Q3" s="150"/>
    </row>
    <row r="4" spans="1:18" s="105" customFormat="1" ht="18.75" customHeight="1">
      <c r="A4" s="129"/>
      <c r="B4" s="292" t="s">
        <v>332</v>
      </c>
      <c r="C4" s="292"/>
      <c r="D4" s="292"/>
      <c r="E4" s="292"/>
      <c r="F4" s="292"/>
      <c r="G4" s="292"/>
      <c r="H4" s="292"/>
      <c r="I4" s="292"/>
      <c r="J4" s="292"/>
      <c r="K4" s="292"/>
      <c r="L4" s="318" t="s">
        <v>330</v>
      </c>
      <c r="M4" s="318"/>
      <c r="N4" s="318"/>
      <c r="O4" s="318"/>
      <c r="P4" s="318"/>
      <c r="Q4" s="318"/>
      <c r="R4" s="129"/>
    </row>
    <row r="5" spans="1:18" s="105" customFormat="1" ht="18.75" customHeight="1">
      <c r="A5" s="129"/>
      <c r="B5" s="292"/>
      <c r="C5" s="292"/>
      <c r="D5" s="292"/>
      <c r="E5" s="292"/>
      <c r="F5" s="292"/>
      <c r="G5" s="292"/>
      <c r="H5" s="292"/>
      <c r="I5" s="292"/>
      <c r="J5" s="292"/>
      <c r="K5" s="292"/>
      <c r="L5" s="318"/>
      <c r="M5" s="318"/>
      <c r="N5" s="318"/>
      <c r="O5" s="318"/>
      <c r="P5" s="318"/>
      <c r="Q5" s="318"/>
      <c r="R5" s="129"/>
    </row>
    <row r="6" spans="1:18" ht="18.75" customHeight="1">
      <c r="L6" s="150"/>
      <c r="M6" s="150"/>
      <c r="N6" s="150"/>
      <c r="O6" s="150"/>
      <c r="P6" s="150"/>
      <c r="Q6" s="150"/>
      <c r="R6" s="129"/>
    </row>
    <row r="7" spans="1:18">
      <c r="B7" s="104" t="s">
        <v>261</v>
      </c>
      <c r="M7" s="130" t="s">
        <v>228</v>
      </c>
    </row>
    <row r="8" spans="1:18" ht="21.75" customHeight="1">
      <c r="B8" s="310" t="s">
        <v>262</v>
      </c>
      <c r="C8" s="311"/>
      <c r="D8" s="311"/>
      <c r="E8" s="311"/>
      <c r="F8" s="311"/>
      <c r="G8" s="311"/>
      <c r="H8" s="312"/>
      <c r="I8" s="131" t="s">
        <v>263</v>
      </c>
      <c r="J8" s="132" t="s">
        <v>264</v>
      </c>
      <c r="K8" s="132" t="s">
        <v>265</v>
      </c>
      <c r="L8" s="132" t="s">
        <v>266</v>
      </c>
      <c r="M8" s="132" t="s">
        <v>267</v>
      </c>
    </row>
    <row r="9" spans="1:18" ht="21.95" customHeight="1">
      <c r="B9" s="313"/>
      <c r="C9" s="314"/>
      <c r="D9" s="314"/>
      <c r="E9" s="314"/>
      <c r="F9" s="314"/>
      <c r="G9" s="314"/>
      <c r="H9" s="315"/>
      <c r="I9" s="133" t="s">
        <v>220</v>
      </c>
      <c r="J9" s="133" t="s">
        <v>221</v>
      </c>
      <c r="K9" s="133" t="s">
        <v>268</v>
      </c>
      <c r="L9" s="133" t="s">
        <v>269</v>
      </c>
      <c r="M9" s="133" t="s">
        <v>270</v>
      </c>
    </row>
    <row r="10" spans="1:18" ht="21.75" customHeight="1">
      <c r="B10" s="319" t="s">
        <v>271</v>
      </c>
      <c r="C10" s="320"/>
      <c r="D10" s="320"/>
      <c r="E10" s="320"/>
      <c r="F10" s="320"/>
      <c r="G10" s="320"/>
      <c r="H10" s="321"/>
      <c r="I10" s="134">
        <v>68286880</v>
      </c>
      <c r="J10" s="135">
        <v>996.7</v>
      </c>
      <c r="K10" s="127">
        <v>68061533296</v>
      </c>
      <c r="L10" s="127">
        <v>31550265950</v>
      </c>
      <c r="M10" s="127">
        <v>36511267346</v>
      </c>
    </row>
    <row r="11" spans="1:18" ht="21.95" customHeight="1">
      <c r="B11" s="307" t="s">
        <v>260</v>
      </c>
      <c r="C11" s="308"/>
      <c r="D11" s="308"/>
      <c r="E11" s="308"/>
      <c r="F11" s="308"/>
      <c r="G11" s="308"/>
      <c r="H11" s="309"/>
      <c r="I11" s="136"/>
      <c r="J11" s="136"/>
      <c r="K11" s="127">
        <f>SUM(K10)</f>
        <v>68061533296</v>
      </c>
      <c r="L11" s="127">
        <f t="shared" ref="L11:M11" si="0">SUM(L10)</f>
        <v>31550265950</v>
      </c>
      <c r="M11" s="127">
        <f t="shared" si="0"/>
        <v>36511267346</v>
      </c>
    </row>
    <row r="12" spans="1:18" ht="21.95" customHeight="1">
      <c r="B12" s="137"/>
      <c r="C12" s="137"/>
      <c r="D12" s="137"/>
      <c r="E12" s="137"/>
      <c r="F12" s="137"/>
      <c r="G12" s="137"/>
      <c r="H12" s="137"/>
      <c r="I12" s="138"/>
      <c r="J12" s="138"/>
      <c r="K12" s="138"/>
      <c r="L12" s="138"/>
      <c r="M12" s="138"/>
    </row>
    <row r="13" spans="1:18">
      <c r="B13" s="104" t="s">
        <v>272</v>
      </c>
      <c r="M13" s="130"/>
      <c r="N13" s="130"/>
      <c r="O13" s="130" t="s">
        <v>228</v>
      </c>
    </row>
    <row r="14" spans="1:18" ht="21.95" customHeight="1">
      <c r="B14" s="310" t="s">
        <v>273</v>
      </c>
      <c r="C14" s="311"/>
      <c r="D14" s="311"/>
      <c r="E14" s="311"/>
      <c r="F14" s="311"/>
      <c r="G14" s="311"/>
      <c r="H14" s="312"/>
      <c r="I14" s="316" t="s">
        <v>274</v>
      </c>
      <c r="J14" s="188" t="s">
        <v>275</v>
      </c>
      <c r="K14" s="188" t="s">
        <v>263</v>
      </c>
      <c r="L14" s="189" t="s">
        <v>276</v>
      </c>
      <c r="M14" s="189" t="s">
        <v>277</v>
      </c>
      <c r="N14" s="189" t="s">
        <v>278</v>
      </c>
      <c r="O14" s="189" t="s">
        <v>279</v>
      </c>
    </row>
    <row r="15" spans="1:18" ht="21.95" customHeight="1">
      <c r="B15" s="313"/>
      <c r="C15" s="314"/>
      <c r="D15" s="314"/>
      <c r="E15" s="314"/>
      <c r="F15" s="314"/>
      <c r="G15" s="314"/>
      <c r="H15" s="315"/>
      <c r="I15" s="317"/>
      <c r="J15" s="190" t="s">
        <v>568</v>
      </c>
      <c r="K15" s="190" t="s">
        <v>569</v>
      </c>
      <c r="L15" s="190" t="s">
        <v>570</v>
      </c>
      <c r="M15" s="190" t="s">
        <v>571</v>
      </c>
      <c r="N15" s="190" t="s">
        <v>572</v>
      </c>
      <c r="O15" s="190" t="s">
        <v>573</v>
      </c>
    </row>
    <row r="16" spans="1:18" ht="21.95" customHeight="1">
      <c r="B16" s="185" t="s">
        <v>352</v>
      </c>
      <c r="C16" s="186"/>
      <c r="D16" s="186"/>
      <c r="E16" s="186"/>
      <c r="F16" s="186"/>
      <c r="G16" s="186"/>
      <c r="H16" s="187"/>
      <c r="I16" s="142">
        <v>300000000</v>
      </c>
      <c r="J16" s="127">
        <f>I16</f>
        <v>300000000</v>
      </c>
      <c r="K16" s="239">
        <v>30000</v>
      </c>
      <c r="L16" s="139">
        <v>73891.33</v>
      </c>
      <c r="M16" s="128">
        <f t="shared" ref="M16:M22" si="1">+ROUND(K16*L16,0.1)</f>
        <v>2216739900</v>
      </c>
      <c r="N16" s="127">
        <v>0</v>
      </c>
      <c r="O16" s="127">
        <f t="shared" ref="O16:O22" si="2">J16-N16</f>
        <v>300000000</v>
      </c>
      <c r="P16" s="140"/>
    </row>
    <row r="17" spans="2:16" ht="21.75" customHeight="1">
      <c r="B17" s="185" t="s">
        <v>347</v>
      </c>
      <c r="C17" s="186"/>
      <c r="D17" s="186"/>
      <c r="E17" s="186"/>
      <c r="F17" s="186"/>
      <c r="G17" s="186"/>
      <c r="H17" s="187"/>
      <c r="I17" s="127">
        <v>5971416200</v>
      </c>
      <c r="J17" s="127">
        <f>I17</f>
        <v>5971416200</v>
      </c>
      <c r="K17" s="134">
        <v>1760589</v>
      </c>
      <c r="L17" s="139">
        <v>3957.23</v>
      </c>
      <c r="M17" s="128">
        <f t="shared" si="1"/>
        <v>6967055608</v>
      </c>
      <c r="N17" s="127">
        <v>0</v>
      </c>
      <c r="O17" s="127">
        <f t="shared" si="2"/>
        <v>5971416200</v>
      </c>
      <c r="P17" s="140"/>
    </row>
    <row r="18" spans="2:16" ht="21.75" customHeight="1">
      <c r="B18" s="185" t="s">
        <v>349</v>
      </c>
      <c r="C18" s="186"/>
      <c r="D18" s="186"/>
      <c r="E18" s="186"/>
      <c r="F18" s="186"/>
      <c r="G18" s="186"/>
      <c r="H18" s="187"/>
      <c r="I18" s="127">
        <v>11500000000</v>
      </c>
      <c r="J18" s="127">
        <f>I18-11500000000</f>
        <v>0</v>
      </c>
      <c r="K18" s="134">
        <v>4000150000</v>
      </c>
      <c r="L18" s="139">
        <v>-4.25</v>
      </c>
      <c r="M18" s="128">
        <f t="shared" si="1"/>
        <v>-17000637500</v>
      </c>
      <c r="N18" s="127">
        <v>0</v>
      </c>
      <c r="O18" s="127">
        <f t="shared" si="2"/>
        <v>0</v>
      </c>
      <c r="P18" s="140"/>
    </row>
    <row r="19" spans="2:16" ht="21.95" customHeight="1">
      <c r="B19" s="185" t="s">
        <v>351</v>
      </c>
      <c r="C19" s="186"/>
      <c r="D19" s="186"/>
      <c r="E19" s="186"/>
      <c r="F19" s="186"/>
      <c r="G19" s="186"/>
      <c r="H19" s="187"/>
      <c r="I19" s="127">
        <v>459000000</v>
      </c>
      <c r="J19" s="127">
        <f>I19</f>
        <v>459000000</v>
      </c>
      <c r="K19" s="134">
        <v>9180</v>
      </c>
      <c r="L19" s="139">
        <v>52582.9</v>
      </c>
      <c r="M19" s="128">
        <f t="shared" si="1"/>
        <v>482711022</v>
      </c>
      <c r="N19" s="127">
        <v>0</v>
      </c>
      <c r="O19" s="127">
        <f t="shared" si="2"/>
        <v>459000000</v>
      </c>
      <c r="P19" s="140"/>
    </row>
    <row r="20" spans="2:16" ht="21.95" customHeight="1">
      <c r="B20" s="185" t="s">
        <v>350</v>
      </c>
      <c r="C20" s="186"/>
      <c r="D20" s="186"/>
      <c r="E20" s="186"/>
      <c r="F20" s="186"/>
      <c r="G20" s="186"/>
      <c r="H20" s="187"/>
      <c r="I20" s="127">
        <v>330000000</v>
      </c>
      <c r="J20" s="127">
        <f>I20-307339692</f>
        <v>22660308</v>
      </c>
      <c r="K20" s="134">
        <v>6600</v>
      </c>
      <c r="L20" s="139">
        <v>4105.29</v>
      </c>
      <c r="M20" s="128">
        <f t="shared" si="1"/>
        <v>27094914</v>
      </c>
      <c r="N20" s="127">
        <v>0</v>
      </c>
      <c r="O20" s="127">
        <f t="shared" si="2"/>
        <v>22660308</v>
      </c>
      <c r="P20" s="140"/>
    </row>
    <row r="21" spans="2:16" ht="21.95" customHeight="1">
      <c r="B21" s="185" t="s">
        <v>348</v>
      </c>
      <c r="C21" s="186"/>
      <c r="D21" s="186"/>
      <c r="E21" s="186"/>
      <c r="F21" s="186"/>
      <c r="G21" s="186"/>
      <c r="H21" s="187"/>
      <c r="I21" s="238">
        <v>15000000</v>
      </c>
      <c r="J21" s="127">
        <f>I21-10492680</f>
        <v>4507320</v>
      </c>
      <c r="K21" s="240">
        <v>300</v>
      </c>
      <c r="L21" s="139">
        <v>17594.5</v>
      </c>
      <c r="M21" s="128">
        <f t="shared" si="1"/>
        <v>5278350</v>
      </c>
      <c r="N21" s="127">
        <v>0</v>
      </c>
      <c r="O21" s="127">
        <f t="shared" si="2"/>
        <v>4507320</v>
      </c>
      <c r="P21" s="140"/>
    </row>
    <row r="22" spans="2:16" ht="21.75" customHeight="1">
      <c r="B22" s="185" t="s">
        <v>346</v>
      </c>
      <c r="C22" s="186"/>
      <c r="D22" s="186"/>
      <c r="E22" s="186"/>
      <c r="F22" s="186"/>
      <c r="G22" s="186"/>
      <c r="H22" s="187"/>
      <c r="I22" s="127">
        <v>4505000000</v>
      </c>
      <c r="J22" s="127">
        <f>I22</f>
        <v>4505000000</v>
      </c>
      <c r="K22" s="134">
        <v>90100</v>
      </c>
      <c r="L22" s="139">
        <v>66753.039999999994</v>
      </c>
      <c r="M22" s="128">
        <f t="shared" si="1"/>
        <v>6014448904</v>
      </c>
      <c r="N22" s="127">
        <v>0</v>
      </c>
      <c r="O22" s="127">
        <f t="shared" si="2"/>
        <v>4505000000</v>
      </c>
      <c r="P22" s="140"/>
    </row>
    <row r="23" spans="2:16" ht="21.95" customHeight="1">
      <c r="B23" s="185" t="s">
        <v>353</v>
      </c>
      <c r="C23" s="186"/>
      <c r="D23" s="186"/>
      <c r="E23" s="186"/>
      <c r="F23" s="186"/>
      <c r="G23" s="186"/>
      <c r="H23" s="187"/>
      <c r="I23" s="127">
        <v>2000000</v>
      </c>
      <c r="J23" s="127">
        <v>2000000</v>
      </c>
      <c r="K23" s="134">
        <v>40</v>
      </c>
      <c r="L23" s="139">
        <v>81409.16</v>
      </c>
      <c r="M23" s="128">
        <v>3256366</v>
      </c>
      <c r="N23" s="127">
        <v>0</v>
      </c>
      <c r="O23" s="127">
        <v>2000000</v>
      </c>
      <c r="P23" s="140"/>
    </row>
    <row r="24" spans="2:16" ht="21.95" customHeight="1">
      <c r="B24" s="185" t="s">
        <v>357</v>
      </c>
      <c r="C24" s="186"/>
      <c r="D24" s="186"/>
      <c r="E24" s="186"/>
      <c r="F24" s="186"/>
      <c r="G24" s="186"/>
      <c r="H24" s="187"/>
      <c r="I24" s="238">
        <v>200000000</v>
      </c>
      <c r="J24" s="127">
        <v>200000000</v>
      </c>
      <c r="K24" s="240">
        <v>20000</v>
      </c>
      <c r="L24" s="143">
        <v>57388.58</v>
      </c>
      <c r="M24" s="128">
        <f t="shared" ref="M24:M34" si="3">+ROUND(K24*L24,0.1)</f>
        <v>1147771600</v>
      </c>
      <c r="N24" s="127">
        <v>0</v>
      </c>
      <c r="O24" s="127">
        <f t="shared" ref="O24:O34" si="4">J24-N24</f>
        <v>200000000</v>
      </c>
      <c r="P24" s="140"/>
    </row>
    <row r="25" spans="2:16" ht="21.95" customHeight="1">
      <c r="B25" s="185" t="s">
        <v>354</v>
      </c>
      <c r="C25" s="186"/>
      <c r="D25" s="186"/>
      <c r="E25" s="186"/>
      <c r="F25" s="186"/>
      <c r="G25" s="186"/>
      <c r="H25" s="187"/>
      <c r="I25" s="141">
        <v>45038000000</v>
      </c>
      <c r="J25" s="127">
        <v>45038000000</v>
      </c>
      <c r="K25" s="134">
        <v>900760</v>
      </c>
      <c r="L25" s="139">
        <v>39577.919999999998</v>
      </c>
      <c r="M25" s="128">
        <f t="shared" si="3"/>
        <v>35650207219</v>
      </c>
      <c r="N25" s="127">
        <v>0</v>
      </c>
      <c r="O25" s="127">
        <f t="shared" si="4"/>
        <v>45038000000</v>
      </c>
      <c r="P25" s="140"/>
    </row>
    <row r="26" spans="2:16" ht="21.95" customHeight="1">
      <c r="B26" s="185" t="s">
        <v>283</v>
      </c>
      <c r="C26" s="186"/>
      <c r="D26" s="186"/>
      <c r="E26" s="186"/>
      <c r="F26" s="186"/>
      <c r="G26" s="186"/>
      <c r="H26" s="187"/>
      <c r="I26" s="231">
        <v>18000000000</v>
      </c>
      <c r="J26" s="127">
        <v>18000000000</v>
      </c>
      <c r="K26" s="239">
        <v>360000</v>
      </c>
      <c r="L26" s="139">
        <v>55149.41</v>
      </c>
      <c r="M26" s="128">
        <f t="shared" si="3"/>
        <v>19853787600</v>
      </c>
      <c r="N26" s="127">
        <v>0</v>
      </c>
      <c r="O26" s="127">
        <f t="shared" si="4"/>
        <v>18000000000</v>
      </c>
      <c r="P26" s="140"/>
    </row>
    <row r="27" spans="2:16" ht="21.95" customHeight="1">
      <c r="B27" s="185" t="s">
        <v>282</v>
      </c>
      <c r="C27" s="186"/>
      <c r="D27" s="186"/>
      <c r="E27" s="186"/>
      <c r="F27" s="186"/>
      <c r="G27" s="186"/>
      <c r="H27" s="187"/>
      <c r="I27" s="142">
        <v>26889900000</v>
      </c>
      <c r="J27" s="127">
        <v>3421497240</v>
      </c>
      <c r="K27" s="240">
        <v>22809981600</v>
      </c>
      <c r="L27" s="139">
        <v>0.17</v>
      </c>
      <c r="M27" s="128">
        <f t="shared" si="3"/>
        <v>3877696872</v>
      </c>
      <c r="N27" s="127">
        <v>0</v>
      </c>
      <c r="O27" s="127">
        <f t="shared" si="4"/>
        <v>3421497240</v>
      </c>
      <c r="P27" s="140"/>
    </row>
    <row r="28" spans="2:16" ht="21.95" customHeight="1">
      <c r="B28" s="185" t="s">
        <v>281</v>
      </c>
      <c r="C28" s="186"/>
      <c r="D28" s="186"/>
      <c r="E28" s="186"/>
      <c r="F28" s="186"/>
      <c r="G28" s="186"/>
      <c r="H28" s="187"/>
      <c r="I28" s="127">
        <v>150000000</v>
      </c>
      <c r="J28" s="127">
        <v>150000000</v>
      </c>
      <c r="K28" s="134">
        <v>3000</v>
      </c>
      <c r="L28" s="139">
        <v>82536.7</v>
      </c>
      <c r="M28" s="128">
        <f t="shared" si="3"/>
        <v>247610100</v>
      </c>
      <c r="N28" s="127">
        <v>0</v>
      </c>
      <c r="O28" s="127">
        <f t="shared" si="4"/>
        <v>150000000</v>
      </c>
      <c r="P28" s="140"/>
    </row>
    <row r="29" spans="2:16" ht="21.95" customHeight="1">
      <c r="B29" s="185" t="s">
        <v>358</v>
      </c>
      <c r="C29" s="186"/>
      <c r="D29" s="186"/>
      <c r="E29" s="186"/>
      <c r="F29" s="186"/>
      <c r="G29" s="186"/>
      <c r="H29" s="187"/>
      <c r="I29" s="127">
        <v>5985400000</v>
      </c>
      <c r="J29" s="127">
        <v>3468853392</v>
      </c>
      <c r="K29" s="134">
        <v>112822</v>
      </c>
      <c r="L29" s="143">
        <v>27241.89</v>
      </c>
      <c r="M29" s="128">
        <f t="shared" si="3"/>
        <v>3073484514</v>
      </c>
      <c r="N29" s="127">
        <v>0</v>
      </c>
      <c r="O29" s="127">
        <f t="shared" si="4"/>
        <v>3468853392</v>
      </c>
      <c r="P29" s="140"/>
    </row>
    <row r="30" spans="2:16" ht="21.95" customHeight="1">
      <c r="B30" s="185" t="s">
        <v>359</v>
      </c>
      <c r="C30" s="186"/>
      <c r="D30" s="186"/>
      <c r="E30" s="186"/>
      <c r="F30" s="186"/>
      <c r="G30" s="186"/>
      <c r="H30" s="187"/>
      <c r="I30" s="127">
        <v>8711900500</v>
      </c>
      <c r="J30" s="127">
        <v>8711900500</v>
      </c>
      <c r="K30" s="134">
        <v>174238</v>
      </c>
      <c r="L30" s="143">
        <v>46496.75</v>
      </c>
      <c r="M30" s="128">
        <f t="shared" si="3"/>
        <v>8101500727</v>
      </c>
      <c r="N30" s="127">
        <v>0</v>
      </c>
      <c r="O30" s="127">
        <f t="shared" si="4"/>
        <v>8711900500</v>
      </c>
      <c r="P30" s="140"/>
    </row>
    <row r="31" spans="2:16" ht="21.95" customHeight="1">
      <c r="B31" s="185" t="s">
        <v>356</v>
      </c>
      <c r="C31" s="186"/>
      <c r="D31" s="186"/>
      <c r="E31" s="186"/>
      <c r="F31" s="186"/>
      <c r="G31" s="186"/>
      <c r="H31" s="187"/>
      <c r="I31" s="127">
        <v>5933233500</v>
      </c>
      <c r="J31" s="127">
        <v>5933233500</v>
      </c>
      <c r="K31" s="134">
        <v>118665</v>
      </c>
      <c r="L31" s="143">
        <v>42360.22</v>
      </c>
      <c r="M31" s="128">
        <f t="shared" si="3"/>
        <v>5026675506</v>
      </c>
      <c r="N31" s="127">
        <v>0</v>
      </c>
      <c r="O31" s="127">
        <f t="shared" si="4"/>
        <v>5933233500</v>
      </c>
      <c r="P31" s="140"/>
    </row>
    <row r="32" spans="2:16" ht="21.95" customHeight="1">
      <c r="B32" s="185" t="s">
        <v>355</v>
      </c>
      <c r="C32" s="186"/>
      <c r="D32" s="186"/>
      <c r="E32" s="186"/>
      <c r="F32" s="186"/>
      <c r="G32" s="186"/>
      <c r="H32" s="187"/>
      <c r="I32" s="127">
        <v>2876722000</v>
      </c>
      <c r="J32" s="127">
        <v>2876722000</v>
      </c>
      <c r="K32" s="134">
        <v>2876722</v>
      </c>
      <c r="L32" s="139">
        <v>1630.84</v>
      </c>
      <c r="M32" s="128">
        <f t="shared" si="3"/>
        <v>4691473306</v>
      </c>
      <c r="N32" s="127">
        <v>0</v>
      </c>
      <c r="O32" s="127">
        <f t="shared" si="4"/>
        <v>2876722000</v>
      </c>
      <c r="P32" s="140"/>
    </row>
    <row r="33" spans="2:17" ht="21.95" customHeight="1">
      <c r="B33" s="185" t="s">
        <v>360</v>
      </c>
      <c r="C33" s="186"/>
      <c r="D33" s="186"/>
      <c r="E33" s="186"/>
      <c r="F33" s="186"/>
      <c r="G33" s="186"/>
      <c r="H33" s="187"/>
      <c r="I33" s="127">
        <v>108589000</v>
      </c>
      <c r="J33" s="127">
        <v>108589000</v>
      </c>
      <c r="K33" s="134">
        <v>108589</v>
      </c>
      <c r="L33" s="143">
        <v>1835.39</v>
      </c>
      <c r="M33" s="128">
        <f t="shared" si="3"/>
        <v>199303165</v>
      </c>
      <c r="N33" s="127">
        <v>0</v>
      </c>
      <c r="O33" s="127">
        <f t="shared" si="4"/>
        <v>108589000</v>
      </c>
      <c r="P33" s="140"/>
    </row>
    <row r="34" spans="2:17" ht="21.95" customHeight="1">
      <c r="B34" s="185" t="s">
        <v>280</v>
      </c>
      <c r="C34" s="186"/>
      <c r="D34" s="186"/>
      <c r="E34" s="186"/>
      <c r="F34" s="186"/>
      <c r="G34" s="186"/>
      <c r="H34" s="187"/>
      <c r="I34" s="142">
        <v>347931034</v>
      </c>
      <c r="J34" s="127">
        <v>347931034</v>
      </c>
      <c r="K34" s="239">
        <v>10260</v>
      </c>
      <c r="L34" s="139">
        <v>85434.94</v>
      </c>
      <c r="M34" s="128">
        <f t="shared" si="3"/>
        <v>876562484</v>
      </c>
      <c r="N34" s="127">
        <v>0</v>
      </c>
      <c r="O34" s="127">
        <f t="shared" si="4"/>
        <v>347931034</v>
      </c>
      <c r="P34" s="140"/>
    </row>
    <row r="35" spans="2:17" ht="21.95" customHeight="1">
      <c r="B35" s="185" t="s">
        <v>361</v>
      </c>
      <c r="C35" s="186"/>
      <c r="D35" s="186"/>
      <c r="E35" s="186"/>
      <c r="F35" s="186"/>
      <c r="G35" s="186"/>
      <c r="H35" s="187"/>
      <c r="I35" s="127">
        <v>49000000</v>
      </c>
      <c r="J35" s="127">
        <v>49000000</v>
      </c>
      <c r="K35" s="134">
        <v>980</v>
      </c>
      <c r="L35" s="139">
        <v>174745</v>
      </c>
      <c r="M35" s="128">
        <v>171250100</v>
      </c>
      <c r="N35" s="127">
        <v>0</v>
      </c>
      <c r="O35" s="127">
        <v>49000000</v>
      </c>
      <c r="P35" s="140"/>
    </row>
    <row r="36" spans="2:17" ht="21.95" customHeight="1">
      <c r="B36" s="185" t="s">
        <v>362</v>
      </c>
      <c r="C36" s="186"/>
      <c r="D36" s="186"/>
      <c r="E36" s="186"/>
      <c r="F36" s="186"/>
      <c r="G36" s="186"/>
      <c r="H36" s="187"/>
      <c r="I36" s="127">
        <v>453980800</v>
      </c>
      <c r="J36" s="127">
        <v>453980800</v>
      </c>
      <c r="K36" s="134">
        <v>684800</v>
      </c>
      <c r="L36" s="139">
        <v>2060.4499999999998</v>
      </c>
      <c r="M36" s="128">
        <v>1410996160</v>
      </c>
      <c r="N36" s="127">
        <v>0</v>
      </c>
      <c r="O36" s="127">
        <v>453980800</v>
      </c>
      <c r="P36" s="140"/>
    </row>
    <row r="37" spans="2:17" ht="21.95" customHeight="1">
      <c r="B37" s="185" t="s">
        <v>363</v>
      </c>
      <c r="C37" s="186"/>
      <c r="D37" s="186"/>
      <c r="E37" s="186"/>
      <c r="F37" s="186"/>
      <c r="G37" s="186"/>
      <c r="H37" s="187"/>
      <c r="I37" s="127">
        <v>2300000000</v>
      </c>
      <c r="J37" s="127">
        <v>0</v>
      </c>
      <c r="K37" s="134">
        <v>1500016000</v>
      </c>
      <c r="L37" s="139">
        <v>-7.81</v>
      </c>
      <c r="M37" s="128">
        <v>-11715124960</v>
      </c>
      <c r="N37" s="127">
        <v>0</v>
      </c>
      <c r="O37" s="127">
        <v>0</v>
      </c>
      <c r="P37" s="140"/>
    </row>
    <row r="38" spans="2:17" ht="21.95" customHeight="1">
      <c r="B38" s="185" t="s">
        <v>364</v>
      </c>
      <c r="C38" s="186"/>
      <c r="D38" s="186"/>
      <c r="E38" s="186"/>
      <c r="F38" s="186"/>
      <c r="G38" s="186"/>
      <c r="H38" s="187"/>
      <c r="I38" s="127">
        <v>10000000</v>
      </c>
      <c r="J38" s="127">
        <v>10000000</v>
      </c>
      <c r="K38" s="134">
        <v>20000</v>
      </c>
      <c r="L38" s="139">
        <v>53434.28</v>
      </c>
      <c r="M38" s="128">
        <f>+ROUND(K38*L38,0.1)</f>
        <v>1068685600</v>
      </c>
      <c r="N38" s="127">
        <v>0</v>
      </c>
      <c r="O38" s="127">
        <f>J38-N38</f>
        <v>10000000</v>
      </c>
      <c r="P38" s="140"/>
    </row>
    <row r="39" spans="2:17" ht="21.95" customHeight="1">
      <c r="B39" s="185" t="s">
        <v>598</v>
      </c>
      <c r="C39" s="186"/>
      <c r="D39" s="186"/>
      <c r="E39" s="186"/>
      <c r="F39" s="186"/>
      <c r="G39" s="186"/>
      <c r="H39" s="187"/>
      <c r="I39" s="127">
        <v>245800000</v>
      </c>
      <c r="J39" s="127">
        <v>245800000</v>
      </c>
      <c r="K39" s="134">
        <v>4916000</v>
      </c>
      <c r="L39" s="139">
        <v>232.8</v>
      </c>
      <c r="M39" s="128">
        <f>+ROUND(K39*L39,0.1)</f>
        <v>1144444800</v>
      </c>
      <c r="N39" s="127">
        <v>0</v>
      </c>
      <c r="O39" s="127">
        <f>J39-N39</f>
        <v>245800000</v>
      </c>
      <c r="P39" s="140"/>
    </row>
    <row r="40" spans="2:17" ht="21.95" customHeight="1">
      <c r="B40" s="185" t="s">
        <v>366</v>
      </c>
      <c r="C40" s="186"/>
      <c r="D40" s="186"/>
      <c r="E40" s="186"/>
      <c r="F40" s="186"/>
      <c r="G40" s="186"/>
      <c r="H40" s="187"/>
      <c r="I40" s="127">
        <v>211618800</v>
      </c>
      <c r="J40" s="127">
        <v>211618800</v>
      </c>
      <c r="K40" s="134">
        <v>267600</v>
      </c>
      <c r="L40" s="139">
        <v>938.48</v>
      </c>
      <c r="M40" s="128">
        <f>+ROUND(K40*L40,0.1)</f>
        <v>251137248</v>
      </c>
      <c r="N40" s="127">
        <v>0</v>
      </c>
      <c r="O40" s="127">
        <f>J40-N40</f>
        <v>211618800</v>
      </c>
      <c r="P40" s="140"/>
    </row>
    <row r="41" spans="2:17" ht="21.95" customHeight="1">
      <c r="B41" s="185" t="s">
        <v>365</v>
      </c>
      <c r="C41" s="186"/>
      <c r="D41" s="186"/>
      <c r="E41" s="186"/>
      <c r="F41" s="186"/>
      <c r="G41" s="186"/>
      <c r="H41" s="187"/>
      <c r="I41" s="127">
        <v>30120000000</v>
      </c>
      <c r="J41" s="127">
        <v>30120000000</v>
      </c>
      <c r="K41" s="134">
        <v>602400</v>
      </c>
      <c r="L41" s="139">
        <v>53298.96</v>
      </c>
      <c r="M41" s="128">
        <f>+ROUND(K41*L41,0.1)</f>
        <v>32107293504</v>
      </c>
      <c r="N41" s="127">
        <v>0</v>
      </c>
      <c r="O41" s="127">
        <f>J41-N41</f>
        <v>30120000000</v>
      </c>
      <c r="P41" s="140"/>
    </row>
    <row r="42" spans="2:17" ht="21.95" customHeight="1">
      <c r="B42" s="185" t="s">
        <v>367</v>
      </c>
      <c r="C42" s="186"/>
      <c r="D42" s="186"/>
      <c r="E42" s="186"/>
      <c r="F42" s="186"/>
      <c r="G42" s="186"/>
      <c r="H42" s="187"/>
      <c r="I42" s="127">
        <v>450000000</v>
      </c>
      <c r="J42" s="127">
        <v>450000000</v>
      </c>
      <c r="K42" s="134">
        <v>9000</v>
      </c>
      <c r="L42" s="139">
        <v>85387.28</v>
      </c>
      <c r="M42" s="128">
        <f>+ROUND(K42*L42,0.1)</f>
        <v>768485520</v>
      </c>
      <c r="N42" s="127">
        <v>0</v>
      </c>
      <c r="O42" s="127">
        <f>J42-N42</f>
        <v>450000000</v>
      </c>
      <c r="P42" s="140"/>
    </row>
    <row r="43" spans="2:17" ht="21.95" customHeight="1">
      <c r="B43" s="307" t="s">
        <v>260</v>
      </c>
      <c r="C43" s="308"/>
      <c r="D43" s="308"/>
      <c r="E43" s="308"/>
      <c r="F43" s="308"/>
      <c r="G43" s="308"/>
      <c r="H43" s="309"/>
      <c r="I43" s="127">
        <f>SUM(I16:I42)</f>
        <v>171164491834</v>
      </c>
      <c r="J43" s="127">
        <f>SUM(J16:J42)</f>
        <v>131061710094</v>
      </c>
      <c r="K43" s="136"/>
      <c r="L43" s="136"/>
      <c r="M43" s="136"/>
      <c r="N43" s="127">
        <f>SUM(N16:N42)</f>
        <v>0</v>
      </c>
      <c r="O43" s="127">
        <f>SUM(O16:O42)</f>
        <v>131061710094</v>
      </c>
      <c r="P43" s="140"/>
    </row>
    <row r="44" spans="2:17" ht="21.95" customHeight="1">
      <c r="B44" s="137"/>
      <c r="C44" s="137"/>
      <c r="D44" s="137"/>
      <c r="E44" s="137"/>
      <c r="F44" s="137"/>
      <c r="G44" s="137"/>
      <c r="H44" s="137"/>
      <c r="I44" s="138"/>
      <c r="J44" s="138"/>
      <c r="K44" s="138"/>
      <c r="L44" s="138"/>
      <c r="M44" s="138"/>
      <c r="N44" s="138"/>
      <c r="O44" s="140"/>
    </row>
    <row r="45" spans="2:17">
      <c r="B45" s="104" t="s">
        <v>284</v>
      </c>
      <c r="P45" s="130"/>
      <c r="Q45" s="130" t="s">
        <v>228</v>
      </c>
    </row>
    <row r="46" spans="2:17" ht="21.95" customHeight="1">
      <c r="B46" s="310" t="s">
        <v>273</v>
      </c>
      <c r="C46" s="311"/>
      <c r="D46" s="311"/>
      <c r="E46" s="311"/>
      <c r="F46" s="311"/>
      <c r="G46" s="311"/>
      <c r="H46" s="312"/>
      <c r="I46" s="316" t="s">
        <v>274</v>
      </c>
      <c r="J46" s="188" t="s">
        <v>275</v>
      </c>
      <c r="K46" s="189" t="s">
        <v>285</v>
      </c>
      <c r="L46" s="189" t="s">
        <v>286</v>
      </c>
      <c r="M46" s="189" t="s">
        <v>287</v>
      </c>
      <c r="N46" s="189" t="s">
        <v>288</v>
      </c>
      <c r="O46" s="189" t="s">
        <v>289</v>
      </c>
      <c r="P46" s="189" t="s">
        <v>278</v>
      </c>
      <c r="Q46" s="189" t="s">
        <v>279</v>
      </c>
    </row>
    <row r="47" spans="2:17" ht="21.75" customHeight="1">
      <c r="B47" s="313"/>
      <c r="C47" s="314"/>
      <c r="D47" s="314"/>
      <c r="E47" s="314"/>
      <c r="F47" s="314"/>
      <c r="G47" s="314"/>
      <c r="H47" s="315"/>
      <c r="I47" s="317"/>
      <c r="J47" s="190" t="s">
        <v>574</v>
      </c>
      <c r="K47" s="190" t="s">
        <v>575</v>
      </c>
      <c r="L47" s="190" t="s">
        <v>576</v>
      </c>
      <c r="M47" s="190" t="s">
        <v>577</v>
      </c>
      <c r="N47" s="190" t="s">
        <v>578</v>
      </c>
      <c r="O47" s="190" t="s">
        <v>579</v>
      </c>
      <c r="P47" s="190" t="s">
        <v>580</v>
      </c>
      <c r="Q47" s="190" t="s">
        <v>581</v>
      </c>
    </row>
    <row r="48" spans="2:17" ht="21.95" customHeight="1">
      <c r="B48" s="185" t="s">
        <v>368</v>
      </c>
      <c r="C48" s="186"/>
      <c r="D48" s="186"/>
      <c r="E48" s="186"/>
      <c r="F48" s="186"/>
      <c r="G48" s="186"/>
      <c r="H48" s="187"/>
      <c r="I48" s="127">
        <v>32000000</v>
      </c>
      <c r="J48" s="127">
        <v>32000000</v>
      </c>
      <c r="K48" s="127">
        <v>2600468761</v>
      </c>
      <c r="L48" s="127">
        <v>47960527</v>
      </c>
      <c r="M48" s="128">
        <f t="shared" ref="M48:M65" si="5">K48-L48</f>
        <v>2552508234</v>
      </c>
      <c r="N48" s="144">
        <v>1.2E-2</v>
      </c>
      <c r="O48" s="128">
        <f t="shared" ref="O48:O65" si="6">M48*N48</f>
        <v>30630098.808000002</v>
      </c>
      <c r="P48" s="127">
        <v>0</v>
      </c>
      <c r="Q48" s="127">
        <f t="shared" ref="Q48:Q74" si="7">J48-P48</f>
        <v>32000000</v>
      </c>
    </row>
    <row r="49" spans="2:17" ht="21.95" customHeight="1">
      <c r="B49" s="185" t="s">
        <v>369</v>
      </c>
      <c r="C49" s="186"/>
      <c r="D49" s="186"/>
      <c r="E49" s="186"/>
      <c r="F49" s="186"/>
      <c r="G49" s="186"/>
      <c r="H49" s="187"/>
      <c r="I49" s="127">
        <v>44000000</v>
      </c>
      <c r="J49" s="127">
        <v>44000000</v>
      </c>
      <c r="K49" s="127">
        <v>5531449201</v>
      </c>
      <c r="L49" s="127">
        <v>26498663</v>
      </c>
      <c r="M49" s="128">
        <f t="shared" si="5"/>
        <v>5504950538</v>
      </c>
      <c r="N49" s="144">
        <v>8.0000000000000002E-3</v>
      </c>
      <c r="O49" s="128">
        <f t="shared" si="6"/>
        <v>44039604.303999998</v>
      </c>
      <c r="P49" s="127">
        <v>0</v>
      </c>
      <c r="Q49" s="127">
        <f t="shared" si="7"/>
        <v>44000000</v>
      </c>
    </row>
    <row r="50" spans="2:17" ht="21.95" customHeight="1">
      <c r="B50" s="185" t="s">
        <v>290</v>
      </c>
      <c r="C50" s="186"/>
      <c r="D50" s="186"/>
      <c r="E50" s="186"/>
      <c r="F50" s="186"/>
      <c r="G50" s="186"/>
      <c r="H50" s="187"/>
      <c r="I50" s="127">
        <v>4352843775</v>
      </c>
      <c r="J50" s="127">
        <f t="shared" ref="J50:J68" si="8">I50</f>
        <v>4352843775</v>
      </c>
      <c r="K50" s="127">
        <v>2953916246729</v>
      </c>
      <c r="L50" s="127">
        <v>2810186611469</v>
      </c>
      <c r="M50" s="128">
        <f t="shared" si="5"/>
        <v>143729635260</v>
      </c>
      <c r="N50" s="144">
        <f>J50/116901934775</f>
        <v>3.7235001998708363E-2</v>
      </c>
      <c r="O50" s="128">
        <f t="shared" si="6"/>
        <v>5351773256.1797237</v>
      </c>
      <c r="P50" s="127">
        <v>0</v>
      </c>
      <c r="Q50" s="127">
        <f t="shared" si="7"/>
        <v>4352843775</v>
      </c>
    </row>
    <row r="51" spans="2:17" ht="21.95" customHeight="1">
      <c r="B51" s="185" t="s">
        <v>370</v>
      </c>
      <c r="C51" s="186"/>
      <c r="D51" s="186"/>
      <c r="E51" s="186"/>
      <c r="F51" s="186"/>
      <c r="G51" s="186"/>
      <c r="H51" s="187"/>
      <c r="I51" s="127">
        <v>10000000</v>
      </c>
      <c r="J51" s="127">
        <f t="shared" si="8"/>
        <v>10000000</v>
      </c>
      <c r="K51" s="127">
        <v>7153111359</v>
      </c>
      <c r="L51" s="127">
        <v>3005570527</v>
      </c>
      <c r="M51" s="128">
        <f t="shared" si="5"/>
        <v>4147540832</v>
      </c>
      <c r="N51" s="144">
        <f>J51/100000000</f>
        <v>0.1</v>
      </c>
      <c r="O51" s="128">
        <f t="shared" si="6"/>
        <v>414754083.20000005</v>
      </c>
      <c r="P51" s="127">
        <v>0</v>
      </c>
      <c r="Q51" s="127">
        <f t="shared" si="7"/>
        <v>10000000</v>
      </c>
    </row>
    <row r="52" spans="2:17" ht="21.95" customHeight="1">
      <c r="B52" s="185" t="s">
        <v>371</v>
      </c>
      <c r="C52" s="186"/>
      <c r="D52" s="186"/>
      <c r="E52" s="186"/>
      <c r="F52" s="186"/>
      <c r="G52" s="186"/>
      <c r="H52" s="187"/>
      <c r="I52" s="127">
        <v>5000000</v>
      </c>
      <c r="J52" s="127">
        <f t="shared" si="8"/>
        <v>5000000</v>
      </c>
      <c r="K52" s="127">
        <v>441909436</v>
      </c>
      <c r="L52" s="127">
        <v>387132819</v>
      </c>
      <c r="M52" s="128">
        <f t="shared" si="5"/>
        <v>54776617</v>
      </c>
      <c r="N52" s="144">
        <f>823781/7300000</f>
        <v>0.11284671232876713</v>
      </c>
      <c r="O52" s="128">
        <f t="shared" si="6"/>
        <v>6181361.1409420548</v>
      </c>
      <c r="P52" s="127">
        <v>0</v>
      </c>
      <c r="Q52" s="127">
        <f t="shared" si="7"/>
        <v>5000000</v>
      </c>
    </row>
    <row r="53" spans="2:17" ht="21.95" customHeight="1">
      <c r="B53" s="185" t="s">
        <v>372</v>
      </c>
      <c r="C53" s="186"/>
      <c r="D53" s="186"/>
      <c r="E53" s="186"/>
      <c r="F53" s="186"/>
      <c r="G53" s="186"/>
      <c r="H53" s="187"/>
      <c r="I53" s="127">
        <v>30000000</v>
      </c>
      <c r="J53" s="127">
        <f t="shared" si="8"/>
        <v>30000000</v>
      </c>
      <c r="K53" s="127">
        <v>1606761453</v>
      </c>
      <c r="L53" s="127">
        <v>575572960</v>
      </c>
      <c r="M53" s="128">
        <f t="shared" si="5"/>
        <v>1031188493</v>
      </c>
      <c r="N53" s="144">
        <f>J53/40000000</f>
        <v>0.75</v>
      </c>
      <c r="O53" s="128">
        <f t="shared" si="6"/>
        <v>773391369.75</v>
      </c>
      <c r="P53" s="127">
        <v>0</v>
      </c>
      <c r="Q53" s="127">
        <f t="shared" si="7"/>
        <v>30000000</v>
      </c>
    </row>
    <row r="54" spans="2:17" ht="21.95" customHeight="1">
      <c r="B54" s="185" t="s">
        <v>373</v>
      </c>
      <c r="C54" s="186"/>
      <c r="D54" s="186"/>
      <c r="E54" s="186"/>
      <c r="F54" s="186"/>
      <c r="G54" s="186"/>
      <c r="H54" s="187"/>
      <c r="I54" s="127">
        <v>1000000</v>
      </c>
      <c r="J54" s="127">
        <f t="shared" si="8"/>
        <v>1000000</v>
      </c>
      <c r="K54" s="127">
        <v>1026225433</v>
      </c>
      <c r="L54" s="127">
        <v>149231161</v>
      </c>
      <c r="M54" s="128">
        <f t="shared" si="5"/>
        <v>876994272</v>
      </c>
      <c r="N54" s="144">
        <f>J54/781505000</f>
        <v>1.2795823443228131E-3</v>
      </c>
      <c r="O54" s="128">
        <f t="shared" si="6"/>
        <v>1122186.3865234389</v>
      </c>
      <c r="P54" s="127">
        <v>0</v>
      </c>
      <c r="Q54" s="127">
        <f t="shared" si="7"/>
        <v>1000000</v>
      </c>
    </row>
    <row r="55" spans="2:17" ht="21.95" customHeight="1">
      <c r="B55" s="185" t="s">
        <v>374</v>
      </c>
      <c r="C55" s="186"/>
      <c r="D55" s="186"/>
      <c r="E55" s="186"/>
      <c r="F55" s="186"/>
      <c r="G55" s="186"/>
      <c r="H55" s="187"/>
      <c r="I55" s="127">
        <v>166660000</v>
      </c>
      <c r="J55" s="127">
        <f t="shared" si="8"/>
        <v>166660000</v>
      </c>
      <c r="K55" s="127">
        <v>20686406389</v>
      </c>
      <c r="L55" s="127">
        <v>91132654</v>
      </c>
      <c r="M55" s="128">
        <f t="shared" si="5"/>
        <v>20595273735</v>
      </c>
      <c r="N55" s="144">
        <f>J55/500000000</f>
        <v>0.33332000000000001</v>
      </c>
      <c r="O55" s="128">
        <f t="shared" si="6"/>
        <v>6864816641.3501997</v>
      </c>
      <c r="P55" s="127">
        <v>0</v>
      </c>
      <c r="Q55" s="127">
        <f t="shared" si="7"/>
        <v>166660000</v>
      </c>
    </row>
    <row r="56" spans="2:17" ht="21.95" customHeight="1">
      <c r="B56" s="185" t="s">
        <v>375</v>
      </c>
      <c r="C56" s="186"/>
      <c r="D56" s="186"/>
      <c r="E56" s="186"/>
      <c r="F56" s="186"/>
      <c r="G56" s="186"/>
      <c r="H56" s="187"/>
      <c r="I56" s="127">
        <v>10000000</v>
      </c>
      <c r="J56" s="127">
        <f t="shared" si="8"/>
        <v>10000000</v>
      </c>
      <c r="K56" s="127">
        <v>45353336262</v>
      </c>
      <c r="L56" s="127">
        <v>37247594798</v>
      </c>
      <c r="M56" s="128">
        <f t="shared" si="5"/>
        <v>8105741464</v>
      </c>
      <c r="N56" s="144">
        <f>J56/2342180000</f>
        <v>4.2695266802722249E-3</v>
      </c>
      <c r="O56" s="128">
        <f t="shared" si="6"/>
        <v>34607679.443936847</v>
      </c>
      <c r="P56" s="127">
        <v>0</v>
      </c>
      <c r="Q56" s="127">
        <f t="shared" si="7"/>
        <v>10000000</v>
      </c>
    </row>
    <row r="57" spans="2:17" ht="21.95" customHeight="1">
      <c r="B57" s="185" t="s">
        <v>376</v>
      </c>
      <c r="C57" s="186"/>
      <c r="D57" s="186"/>
      <c r="E57" s="186"/>
      <c r="F57" s="186"/>
      <c r="G57" s="186"/>
      <c r="H57" s="187"/>
      <c r="I57" s="127">
        <v>100000000</v>
      </c>
      <c r="J57" s="127">
        <f t="shared" si="8"/>
        <v>100000000</v>
      </c>
      <c r="K57" s="127">
        <v>2376524703</v>
      </c>
      <c r="L57" s="127">
        <v>1318431913</v>
      </c>
      <c r="M57" s="128">
        <f t="shared" si="5"/>
        <v>1058092790</v>
      </c>
      <c r="N57" s="144">
        <f>J57/162000000</f>
        <v>0.61728395061728392</v>
      </c>
      <c r="O57" s="128">
        <f t="shared" si="6"/>
        <v>653143697.53086412</v>
      </c>
      <c r="P57" s="127">
        <v>0</v>
      </c>
      <c r="Q57" s="127">
        <f t="shared" si="7"/>
        <v>100000000</v>
      </c>
    </row>
    <row r="58" spans="2:17" ht="21.95" customHeight="1">
      <c r="B58" s="185" t="s">
        <v>377</v>
      </c>
      <c r="C58" s="186"/>
      <c r="D58" s="186"/>
      <c r="E58" s="186"/>
      <c r="F58" s="186"/>
      <c r="G58" s="186"/>
      <c r="H58" s="187"/>
      <c r="I58" s="127">
        <v>5000000</v>
      </c>
      <c r="J58" s="127">
        <f t="shared" si="8"/>
        <v>5000000</v>
      </c>
      <c r="K58" s="127">
        <v>4196271218</v>
      </c>
      <c r="L58" s="127">
        <v>110842532</v>
      </c>
      <c r="M58" s="128">
        <f t="shared" si="5"/>
        <v>4085428686</v>
      </c>
      <c r="N58" s="144">
        <f>J58/2745780000</f>
        <v>1.8209761889153538E-3</v>
      </c>
      <c r="O58" s="128">
        <f t="shared" si="6"/>
        <v>7439468.3587177414</v>
      </c>
      <c r="P58" s="127">
        <v>0</v>
      </c>
      <c r="Q58" s="127">
        <f t="shared" si="7"/>
        <v>5000000</v>
      </c>
    </row>
    <row r="59" spans="2:17" ht="21.95" customHeight="1">
      <c r="B59" s="185" t="s">
        <v>378</v>
      </c>
      <c r="C59" s="186"/>
      <c r="D59" s="186"/>
      <c r="E59" s="186"/>
      <c r="F59" s="186"/>
      <c r="G59" s="186"/>
      <c r="H59" s="187"/>
      <c r="I59" s="127">
        <v>200000000</v>
      </c>
      <c r="J59" s="127">
        <f t="shared" si="8"/>
        <v>200000000</v>
      </c>
      <c r="K59" s="127">
        <v>819348961</v>
      </c>
      <c r="L59" s="127">
        <v>51402218</v>
      </c>
      <c r="M59" s="128">
        <f t="shared" si="5"/>
        <v>767946743</v>
      </c>
      <c r="N59" s="144">
        <f>J59/200000000</f>
        <v>1</v>
      </c>
      <c r="O59" s="128">
        <f t="shared" si="6"/>
        <v>767946743</v>
      </c>
      <c r="P59" s="127">
        <v>0</v>
      </c>
      <c r="Q59" s="127">
        <f t="shared" si="7"/>
        <v>200000000</v>
      </c>
    </row>
    <row r="60" spans="2:17" ht="21.95" customHeight="1">
      <c r="B60" s="185" t="s">
        <v>379</v>
      </c>
      <c r="C60" s="186"/>
      <c r="D60" s="186"/>
      <c r="E60" s="186"/>
      <c r="F60" s="186"/>
      <c r="G60" s="186"/>
      <c r="H60" s="187"/>
      <c r="I60" s="127">
        <v>250000000</v>
      </c>
      <c r="J60" s="127">
        <f t="shared" si="8"/>
        <v>250000000</v>
      </c>
      <c r="K60" s="127">
        <v>3345937093</v>
      </c>
      <c r="L60" s="127">
        <v>91002554</v>
      </c>
      <c r="M60" s="128">
        <f t="shared" si="5"/>
        <v>3254934539</v>
      </c>
      <c r="N60" s="144">
        <f>J60/500000000</f>
        <v>0.5</v>
      </c>
      <c r="O60" s="128">
        <f t="shared" si="6"/>
        <v>1627467269.5</v>
      </c>
      <c r="P60" s="127">
        <v>0</v>
      </c>
      <c r="Q60" s="127">
        <f t="shared" si="7"/>
        <v>250000000</v>
      </c>
    </row>
    <row r="61" spans="2:17" ht="21.95" customHeight="1">
      <c r="B61" s="185" t="s">
        <v>380</v>
      </c>
      <c r="C61" s="186"/>
      <c r="D61" s="186"/>
      <c r="E61" s="186"/>
      <c r="F61" s="186"/>
      <c r="G61" s="186"/>
      <c r="H61" s="187"/>
      <c r="I61" s="127">
        <v>25000000</v>
      </c>
      <c r="J61" s="127">
        <f t="shared" si="8"/>
        <v>25000000</v>
      </c>
      <c r="K61" s="127">
        <v>1577869272</v>
      </c>
      <c r="L61" s="127">
        <v>499215770</v>
      </c>
      <c r="M61" s="128">
        <f t="shared" si="5"/>
        <v>1078653502</v>
      </c>
      <c r="N61" s="144">
        <f>J61/199100000</f>
        <v>0.12556504269211452</v>
      </c>
      <c r="O61" s="128">
        <f t="shared" si="6"/>
        <v>135441173.02862883</v>
      </c>
      <c r="P61" s="127">
        <v>0</v>
      </c>
      <c r="Q61" s="127">
        <f t="shared" si="7"/>
        <v>25000000</v>
      </c>
    </row>
    <row r="62" spans="2:17" ht="21.95" customHeight="1">
      <c r="B62" s="185" t="s">
        <v>381</v>
      </c>
      <c r="C62" s="186"/>
      <c r="D62" s="186"/>
      <c r="E62" s="186"/>
      <c r="F62" s="186"/>
      <c r="G62" s="186"/>
      <c r="H62" s="187"/>
      <c r="I62" s="127">
        <v>240000000</v>
      </c>
      <c r="J62" s="127">
        <f t="shared" si="8"/>
        <v>240000000</v>
      </c>
      <c r="K62" s="127">
        <v>4756548328</v>
      </c>
      <c r="L62" s="127">
        <v>61107794</v>
      </c>
      <c r="M62" s="128">
        <f t="shared" si="5"/>
        <v>4695440534</v>
      </c>
      <c r="N62" s="144">
        <f>J62/3543000000</f>
        <v>6.7739204064352243E-2</v>
      </c>
      <c r="O62" s="128">
        <f t="shared" si="6"/>
        <v>318065404.50465709</v>
      </c>
      <c r="P62" s="127">
        <v>0</v>
      </c>
      <c r="Q62" s="127">
        <f t="shared" si="7"/>
        <v>240000000</v>
      </c>
    </row>
    <row r="63" spans="2:17" ht="21.95" customHeight="1">
      <c r="B63" s="185" t="s">
        <v>382</v>
      </c>
      <c r="C63" s="186"/>
      <c r="D63" s="186"/>
      <c r="E63" s="186"/>
      <c r="F63" s="186"/>
      <c r="G63" s="186"/>
      <c r="H63" s="187"/>
      <c r="I63" s="127">
        <v>25000000</v>
      </c>
      <c r="J63" s="127">
        <f t="shared" si="8"/>
        <v>25000000</v>
      </c>
      <c r="K63" s="127">
        <v>2909738113</v>
      </c>
      <c r="L63" s="127">
        <v>1103566</v>
      </c>
      <c r="M63" s="128">
        <f t="shared" si="5"/>
        <v>2908634547</v>
      </c>
      <c r="N63" s="144">
        <f>J63/1944776767</f>
        <v>1.2854945834510785E-2</v>
      </c>
      <c r="O63" s="128">
        <f t="shared" si="6"/>
        <v>37390339.554071814</v>
      </c>
      <c r="P63" s="127">
        <v>0</v>
      </c>
      <c r="Q63" s="127">
        <f t="shared" si="7"/>
        <v>25000000</v>
      </c>
    </row>
    <row r="64" spans="2:17" ht="21.95" customHeight="1">
      <c r="B64" s="185" t="s">
        <v>383</v>
      </c>
      <c r="C64" s="186"/>
      <c r="D64" s="186"/>
      <c r="E64" s="186"/>
      <c r="F64" s="186"/>
      <c r="G64" s="186"/>
      <c r="H64" s="187"/>
      <c r="I64" s="127">
        <v>4000000</v>
      </c>
      <c r="J64" s="127">
        <f t="shared" si="8"/>
        <v>4000000</v>
      </c>
      <c r="K64" s="127">
        <v>115489099</v>
      </c>
      <c r="L64" s="127">
        <v>8164783</v>
      </c>
      <c r="M64" s="128">
        <f t="shared" si="5"/>
        <v>107324316</v>
      </c>
      <c r="N64" s="144">
        <f>2962963/100000000</f>
        <v>2.9629630000000001E-2</v>
      </c>
      <c r="O64" s="128">
        <f t="shared" si="6"/>
        <v>3179979.7730830801</v>
      </c>
      <c r="P64" s="127">
        <v>0</v>
      </c>
      <c r="Q64" s="127">
        <f t="shared" si="7"/>
        <v>4000000</v>
      </c>
    </row>
    <row r="65" spans="1:21" ht="21.95" customHeight="1">
      <c r="B65" s="185" t="s">
        <v>384</v>
      </c>
      <c r="C65" s="186"/>
      <c r="D65" s="186"/>
      <c r="E65" s="186"/>
      <c r="F65" s="186"/>
      <c r="G65" s="186"/>
      <c r="H65" s="187"/>
      <c r="I65" s="127">
        <v>50000000</v>
      </c>
      <c r="J65" s="127">
        <f t="shared" si="8"/>
        <v>50000000</v>
      </c>
      <c r="K65" s="127">
        <v>1209620228</v>
      </c>
      <c r="L65" s="127">
        <v>771932947</v>
      </c>
      <c r="M65" s="128">
        <f t="shared" si="5"/>
        <v>437687281</v>
      </c>
      <c r="N65" s="144">
        <f>J65/235000000</f>
        <v>0.21276595744680851</v>
      </c>
      <c r="O65" s="128">
        <f t="shared" si="6"/>
        <v>93124953.404255316</v>
      </c>
      <c r="P65" s="127">
        <v>0</v>
      </c>
      <c r="Q65" s="127">
        <f t="shared" si="7"/>
        <v>50000000</v>
      </c>
    </row>
    <row r="66" spans="1:21" ht="21.95" customHeight="1">
      <c r="B66" s="185" t="s">
        <v>385</v>
      </c>
      <c r="C66" s="186"/>
      <c r="D66" s="186"/>
      <c r="E66" s="186"/>
      <c r="F66" s="186"/>
      <c r="G66" s="186"/>
      <c r="H66" s="187"/>
      <c r="I66" s="127">
        <v>500000000</v>
      </c>
      <c r="J66" s="127">
        <f t="shared" si="8"/>
        <v>500000000</v>
      </c>
      <c r="K66" s="236" t="s">
        <v>565</v>
      </c>
      <c r="L66" s="236" t="s">
        <v>565</v>
      </c>
      <c r="M66" s="236" t="s">
        <v>565</v>
      </c>
      <c r="N66" s="237" t="s">
        <v>565</v>
      </c>
      <c r="O66" s="236" t="s">
        <v>565</v>
      </c>
      <c r="P66" s="127">
        <v>0</v>
      </c>
      <c r="Q66" s="127">
        <f t="shared" si="7"/>
        <v>500000000</v>
      </c>
    </row>
    <row r="67" spans="1:21" ht="21.95" customHeight="1">
      <c r="B67" s="185" t="s">
        <v>596</v>
      </c>
      <c r="C67" s="186"/>
      <c r="D67" s="186"/>
      <c r="E67" s="186"/>
      <c r="F67" s="186"/>
      <c r="G67" s="186"/>
      <c r="H67" s="187"/>
      <c r="I67" s="127">
        <v>102298793790</v>
      </c>
      <c r="J67" s="127">
        <f t="shared" si="8"/>
        <v>102298793790</v>
      </c>
      <c r="K67" s="127">
        <v>135388617528</v>
      </c>
      <c r="L67" s="127">
        <v>44567513317</v>
      </c>
      <c r="M67" s="128">
        <f t="shared" ref="M67:M74" si="9">K67-L67</f>
        <v>90821104211</v>
      </c>
      <c r="N67" s="144">
        <f>J67/102298793790</f>
        <v>1</v>
      </c>
      <c r="O67" s="128">
        <f t="shared" ref="O67:O74" si="10">M67*N67</f>
        <v>90821104211</v>
      </c>
      <c r="P67" s="127">
        <v>0</v>
      </c>
      <c r="Q67" s="127">
        <f t="shared" si="7"/>
        <v>102298793790</v>
      </c>
    </row>
    <row r="68" spans="1:21" ht="21.95" customHeight="1">
      <c r="B68" s="185" t="s">
        <v>597</v>
      </c>
      <c r="C68" s="186"/>
      <c r="D68" s="186"/>
      <c r="E68" s="186"/>
      <c r="F68" s="186"/>
      <c r="G68" s="186"/>
      <c r="H68" s="187"/>
      <c r="I68" s="127">
        <v>4853124600</v>
      </c>
      <c r="J68" s="127">
        <f t="shared" si="8"/>
        <v>4853124600</v>
      </c>
      <c r="K68" s="127">
        <v>5271136369</v>
      </c>
      <c r="L68" s="127">
        <v>675828643</v>
      </c>
      <c r="M68" s="128">
        <f t="shared" si="9"/>
        <v>4595307726</v>
      </c>
      <c r="N68" s="144">
        <f>J68/4853124600</f>
        <v>1</v>
      </c>
      <c r="O68" s="128">
        <f t="shared" si="10"/>
        <v>4595307726</v>
      </c>
      <c r="P68" s="127">
        <v>0</v>
      </c>
      <c r="Q68" s="127">
        <f t="shared" si="7"/>
        <v>4853124600</v>
      </c>
    </row>
    <row r="69" spans="1:21" ht="21.95" customHeight="1">
      <c r="B69" s="193" t="s">
        <v>386</v>
      </c>
      <c r="C69" s="194"/>
      <c r="D69" s="194"/>
      <c r="E69" s="194"/>
      <c r="F69" s="194"/>
      <c r="G69" s="194"/>
      <c r="H69" s="195"/>
      <c r="I69" s="127">
        <v>7500000</v>
      </c>
      <c r="J69" s="127">
        <v>7500000</v>
      </c>
      <c r="K69" s="127">
        <v>2212784125</v>
      </c>
      <c r="L69" s="127">
        <v>544937091</v>
      </c>
      <c r="M69" s="128">
        <f t="shared" si="9"/>
        <v>1667847034</v>
      </c>
      <c r="N69" s="144">
        <v>1.2500000000000001E-2</v>
      </c>
      <c r="O69" s="128">
        <f t="shared" si="10"/>
        <v>20848087.925000001</v>
      </c>
      <c r="P69" s="127">
        <v>0</v>
      </c>
      <c r="Q69" s="127">
        <f t="shared" si="7"/>
        <v>7500000</v>
      </c>
    </row>
    <row r="70" spans="1:21" ht="21.95" customHeight="1">
      <c r="B70" s="185" t="s">
        <v>291</v>
      </c>
      <c r="C70" s="186"/>
      <c r="D70" s="186"/>
      <c r="E70" s="186"/>
      <c r="F70" s="186"/>
      <c r="G70" s="186"/>
      <c r="H70" s="187"/>
      <c r="I70" s="127">
        <v>2000000</v>
      </c>
      <c r="J70" s="127">
        <v>2000000</v>
      </c>
      <c r="K70" s="127">
        <v>54171710924</v>
      </c>
      <c r="L70" s="127">
        <v>49769553760</v>
      </c>
      <c r="M70" s="128">
        <f t="shared" si="9"/>
        <v>4402157164</v>
      </c>
      <c r="N70" s="144">
        <v>3.7000000000000002E-3</v>
      </c>
      <c r="O70" s="128">
        <f t="shared" si="10"/>
        <v>16287981.506800001</v>
      </c>
      <c r="P70" s="127">
        <v>0</v>
      </c>
      <c r="Q70" s="127">
        <f t="shared" si="7"/>
        <v>2000000</v>
      </c>
    </row>
    <row r="71" spans="1:21" ht="21.95" customHeight="1">
      <c r="B71" s="185" t="s">
        <v>387</v>
      </c>
      <c r="C71" s="186"/>
      <c r="D71" s="186"/>
      <c r="E71" s="186"/>
      <c r="F71" s="186"/>
      <c r="G71" s="186"/>
      <c r="H71" s="187"/>
      <c r="I71" s="127">
        <v>10000000</v>
      </c>
      <c r="J71" s="127">
        <v>10000000</v>
      </c>
      <c r="K71" s="127">
        <v>2127938243</v>
      </c>
      <c r="L71" s="127">
        <v>5558591</v>
      </c>
      <c r="M71" s="128">
        <f t="shared" si="9"/>
        <v>2122379652</v>
      </c>
      <c r="N71" s="144">
        <f>10000000/93200000</f>
        <v>0.1072961373390558</v>
      </c>
      <c r="O71" s="128">
        <f t="shared" si="10"/>
        <v>227723138.62660944</v>
      </c>
      <c r="P71" s="127">
        <v>0</v>
      </c>
      <c r="Q71" s="127">
        <f t="shared" si="7"/>
        <v>10000000</v>
      </c>
    </row>
    <row r="72" spans="1:21" s="191" customFormat="1" ht="21.95" customHeight="1">
      <c r="A72" s="104"/>
      <c r="B72" s="185" t="s">
        <v>388</v>
      </c>
      <c r="C72" s="186"/>
      <c r="D72" s="186"/>
      <c r="E72" s="186"/>
      <c r="F72" s="186"/>
      <c r="G72" s="186"/>
      <c r="H72" s="187"/>
      <c r="I72" s="127">
        <v>800000000</v>
      </c>
      <c r="J72" s="127">
        <v>800000000</v>
      </c>
      <c r="K72" s="127">
        <v>2752834701</v>
      </c>
      <c r="L72" s="127">
        <v>6883700</v>
      </c>
      <c r="M72" s="128">
        <f t="shared" si="9"/>
        <v>2745951001</v>
      </c>
      <c r="N72" s="144">
        <v>0.38800000000000001</v>
      </c>
      <c r="O72" s="128">
        <f t="shared" si="10"/>
        <v>1065428988.388</v>
      </c>
      <c r="P72" s="127">
        <v>0</v>
      </c>
      <c r="Q72" s="127">
        <f t="shared" si="7"/>
        <v>800000000</v>
      </c>
      <c r="R72" s="104"/>
      <c r="S72" s="104"/>
      <c r="T72" s="104"/>
      <c r="U72" s="104"/>
    </row>
    <row r="73" spans="1:21" ht="21.95" customHeight="1">
      <c r="B73" s="228" t="s">
        <v>389</v>
      </c>
      <c r="C73" s="229"/>
      <c r="D73" s="229"/>
      <c r="E73" s="229"/>
      <c r="F73" s="229"/>
      <c r="G73" s="229"/>
      <c r="H73" s="230"/>
      <c r="I73" s="127">
        <v>200000000</v>
      </c>
      <c r="J73" s="127">
        <v>200000000</v>
      </c>
      <c r="K73" s="127">
        <v>373199850</v>
      </c>
      <c r="L73" s="127">
        <v>233014246</v>
      </c>
      <c r="M73" s="128">
        <f t="shared" si="9"/>
        <v>140185604</v>
      </c>
      <c r="N73" s="144">
        <v>1</v>
      </c>
      <c r="O73" s="128">
        <f t="shared" si="10"/>
        <v>140185604</v>
      </c>
      <c r="P73" s="127">
        <v>0</v>
      </c>
      <c r="Q73" s="127">
        <f t="shared" si="7"/>
        <v>200000000</v>
      </c>
    </row>
    <row r="74" spans="1:21" ht="21.95" customHeight="1">
      <c r="B74" s="185" t="s">
        <v>390</v>
      </c>
      <c r="C74" s="186"/>
      <c r="D74" s="186"/>
      <c r="E74" s="186"/>
      <c r="F74" s="186"/>
      <c r="G74" s="186"/>
      <c r="H74" s="187"/>
      <c r="I74" s="127">
        <v>250000000</v>
      </c>
      <c r="J74" s="127">
        <v>250000000</v>
      </c>
      <c r="K74" s="127">
        <v>664876415</v>
      </c>
      <c r="L74" s="127">
        <v>12870915</v>
      </c>
      <c r="M74" s="128">
        <f t="shared" si="9"/>
        <v>652005500</v>
      </c>
      <c r="N74" s="192">
        <f>250000000/877078186</f>
        <v>0.28503730225026941</v>
      </c>
      <c r="O74" s="145">
        <f t="shared" si="10"/>
        <v>185845888.77233803</v>
      </c>
      <c r="P74" s="127">
        <v>0</v>
      </c>
      <c r="Q74" s="127">
        <f t="shared" si="7"/>
        <v>250000000</v>
      </c>
    </row>
    <row r="75" spans="1:21" ht="21.95" customHeight="1">
      <c r="B75" s="185" t="s">
        <v>292</v>
      </c>
      <c r="C75" s="186"/>
      <c r="D75" s="186"/>
      <c r="E75" s="186"/>
      <c r="F75" s="186"/>
      <c r="G75" s="186"/>
      <c r="H75" s="187"/>
      <c r="I75" s="127">
        <v>158000000</v>
      </c>
      <c r="J75" s="127">
        <v>158000000</v>
      </c>
      <c r="K75" s="127">
        <v>24643371000000</v>
      </c>
      <c r="L75" s="127">
        <v>24427184000000</v>
      </c>
      <c r="M75" s="128">
        <v>216187000000</v>
      </c>
      <c r="N75" s="192">
        <v>9.5169256700000007E-3</v>
      </c>
      <c r="O75" s="145">
        <v>2057435609.8202901</v>
      </c>
      <c r="P75" s="127">
        <v>0</v>
      </c>
      <c r="Q75" s="127">
        <v>158000000</v>
      </c>
    </row>
    <row r="76" spans="1:21" ht="21.95" customHeight="1">
      <c r="B76" s="185" t="s">
        <v>566</v>
      </c>
      <c r="C76" s="186"/>
      <c r="D76" s="186"/>
      <c r="E76" s="186"/>
      <c r="F76" s="186"/>
      <c r="G76" s="186"/>
      <c r="H76" s="187"/>
      <c r="I76" s="127">
        <v>5000000</v>
      </c>
      <c r="J76" s="127">
        <v>5000000</v>
      </c>
      <c r="K76" s="127">
        <v>759257519</v>
      </c>
      <c r="L76" s="127">
        <v>112529305</v>
      </c>
      <c r="M76" s="128">
        <f>K76-L76</f>
        <v>646728214</v>
      </c>
      <c r="N76" s="144">
        <v>4.8000000000000001E-2</v>
      </c>
      <c r="O76" s="145">
        <f>M76*N76</f>
        <v>31042954.272</v>
      </c>
      <c r="P76" s="127">
        <v>0</v>
      </c>
      <c r="Q76" s="127">
        <f>J76-P76</f>
        <v>5000000</v>
      </c>
    </row>
    <row r="77" spans="1:21" s="191" customFormat="1" ht="21.75" customHeight="1">
      <c r="A77" s="104"/>
      <c r="B77" s="185" t="s">
        <v>628</v>
      </c>
      <c r="C77" s="186"/>
      <c r="D77" s="186"/>
      <c r="E77" s="186"/>
      <c r="F77" s="186"/>
      <c r="G77" s="186"/>
      <c r="H77" s="187"/>
      <c r="I77" s="127">
        <v>150000000</v>
      </c>
      <c r="J77" s="127">
        <v>150000000</v>
      </c>
      <c r="K77" s="127">
        <v>11731364404</v>
      </c>
      <c r="L77" s="127">
        <v>37208077</v>
      </c>
      <c r="M77" s="128">
        <f>K77-L77</f>
        <v>11694156327</v>
      </c>
      <c r="N77" s="144">
        <v>1.4E-2</v>
      </c>
      <c r="O77" s="128">
        <f>M77*N77</f>
        <v>163718188.57800001</v>
      </c>
      <c r="P77" s="127">
        <v>0</v>
      </c>
      <c r="Q77" s="127">
        <f>J77-P77</f>
        <v>150000000</v>
      </c>
      <c r="R77" s="104"/>
      <c r="S77" s="104"/>
      <c r="T77" s="104"/>
      <c r="U77" s="104"/>
    </row>
    <row r="78" spans="1:21" ht="21.95" customHeight="1">
      <c r="B78" s="228" t="s">
        <v>651</v>
      </c>
      <c r="C78" s="229"/>
      <c r="D78" s="229"/>
      <c r="E78" s="229"/>
      <c r="F78" s="229"/>
      <c r="G78" s="229"/>
      <c r="H78" s="230"/>
      <c r="I78" s="127">
        <v>100000000</v>
      </c>
      <c r="J78" s="127">
        <v>100000000</v>
      </c>
      <c r="K78" s="127">
        <v>158041377</v>
      </c>
      <c r="L78" s="127">
        <v>0</v>
      </c>
      <c r="M78" s="128">
        <f>K78-L78</f>
        <v>158041377</v>
      </c>
      <c r="N78" s="144">
        <v>1</v>
      </c>
      <c r="O78" s="128">
        <f>M78*N78</f>
        <v>158041377</v>
      </c>
      <c r="P78" s="127">
        <v>0</v>
      </c>
      <c r="Q78" s="127">
        <f>J78-P78</f>
        <v>100000000</v>
      </c>
    </row>
    <row r="79" spans="1:21" ht="21.95" customHeight="1">
      <c r="B79" s="185" t="s">
        <v>627</v>
      </c>
      <c r="C79" s="186"/>
      <c r="D79" s="186"/>
      <c r="E79" s="186"/>
      <c r="F79" s="186"/>
      <c r="G79" s="186"/>
      <c r="H79" s="187"/>
      <c r="I79" s="127">
        <v>80000000</v>
      </c>
      <c r="J79" s="127">
        <v>80000000</v>
      </c>
      <c r="K79" s="127">
        <v>833627245</v>
      </c>
      <c r="L79" s="127">
        <v>49290062</v>
      </c>
      <c r="M79" s="128">
        <f>K79-L79</f>
        <v>784337183</v>
      </c>
      <c r="N79" s="144">
        <v>9.0999999999999998E-2</v>
      </c>
      <c r="O79" s="128">
        <f>M79*N79</f>
        <v>71374683.652999997</v>
      </c>
      <c r="P79" s="127">
        <v>0</v>
      </c>
      <c r="Q79" s="127">
        <f>J79-P79</f>
        <v>80000000</v>
      </c>
    </row>
    <row r="80" spans="1:21" ht="21.95" customHeight="1">
      <c r="B80" s="185" t="s">
        <v>391</v>
      </c>
      <c r="C80" s="186"/>
      <c r="D80" s="186"/>
      <c r="E80" s="186"/>
      <c r="F80" s="186"/>
      <c r="G80" s="186"/>
      <c r="H80" s="187"/>
      <c r="I80" s="127">
        <v>129083481000</v>
      </c>
      <c r="J80" s="127">
        <v>129083481000</v>
      </c>
      <c r="K80" s="127">
        <v>40877023644155</v>
      </c>
      <c r="L80" s="127">
        <v>29971302701418</v>
      </c>
      <c r="M80" s="128">
        <f>K80-L80</f>
        <v>10905720942737</v>
      </c>
      <c r="N80" s="144">
        <v>2.3E-2</v>
      </c>
      <c r="O80" s="128">
        <f>M80*N80</f>
        <v>250831581682.95099</v>
      </c>
      <c r="P80" s="127">
        <v>0</v>
      </c>
      <c r="Q80" s="127">
        <f>J80-P80</f>
        <v>129083481000</v>
      </c>
    </row>
    <row r="81" spans="2:17" ht="21.95" customHeight="1">
      <c r="B81" s="185" t="s">
        <v>293</v>
      </c>
      <c r="C81" s="186"/>
      <c r="D81" s="186"/>
      <c r="E81" s="186"/>
      <c r="F81" s="186"/>
      <c r="G81" s="186"/>
      <c r="H81" s="187"/>
      <c r="I81" s="127">
        <v>1000000</v>
      </c>
      <c r="J81" s="127">
        <v>552283</v>
      </c>
      <c r="K81" s="127">
        <v>396633127</v>
      </c>
      <c r="L81" s="127">
        <v>371443442</v>
      </c>
      <c r="M81" s="128">
        <v>25189685</v>
      </c>
      <c r="N81" s="144">
        <v>1</v>
      </c>
      <c r="O81" s="128">
        <v>25189685</v>
      </c>
      <c r="P81" s="127">
        <v>0</v>
      </c>
      <c r="Q81" s="127">
        <v>552283</v>
      </c>
    </row>
    <row r="82" spans="2:17" ht="21.95" customHeight="1">
      <c r="B82" s="185" t="s">
        <v>392</v>
      </c>
      <c r="C82" s="186"/>
      <c r="D82" s="186"/>
      <c r="E82" s="186"/>
      <c r="F82" s="186"/>
      <c r="G82" s="186"/>
      <c r="H82" s="187"/>
      <c r="I82" s="127">
        <v>500000</v>
      </c>
      <c r="J82" s="127">
        <v>500000</v>
      </c>
      <c r="K82" s="127">
        <v>24956805</v>
      </c>
      <c r="L82" s="127">
        <v>0</v>
      </c>
      <c r="M82" s="128">
        <v>24956805</v>
      </c>
      <c r="N82" s="144">
        <v>2.1999999999999999E-2</v>
      </c>
      <c r="O82" s="128">
        <v>549049.71</v>
      </c>
      <c r="P82" s="127">
        <v>0</v>
      </c>
      <c r="Q82" s="127">
        <v>500000</v>
      </c>
    </row>
    <row r="83" spans="2:17" ht="21.95" customHeight="1">
      <c r="B83" s="185" t="s">
        <v>393</v>
      </c>
      <c r="C83" s="186"/>
      <c r="D83" s="186"/>
      <c r="E83" s="186"/>
      <c r="F83" s="186"/>
      <c r="G83" s="186"/>
      <c r="H83" s="187"/>
      <c r="I83" s="127">
        <v>15000000</v>
      </c>
      <c r="J83" s="127">
        <v>15000000</v>
      </c>
      <c r="K83" s="127">
        <v>1638378202</v>
      </c>
      <c r="L83" s="127">
        <v>64046246</v>
      </c>
      <c r="M83" s="128">
        <v>1574331956</v>
      </c>
      <c r="N83" s="144">
        <v>0.03</v>
      </c>
      <c r="O83" s="128">
        <v>47229958.68</v>
      </c>
      <c r="P83" s="127">
        <v>0</v>
      </c>
      <c r="Q83" s="127">
        <v>15000000</v>
      </c>
    </row>
    <row r="84" spans="2:17" ht="21.95" customHeight="1">
      <c r="B84" s="185" t="s">
        <v>394</v>
      </c>
      <c r="C84" s="186"/>
      <c r="D84" s="186"/>
      <c r="E84" s="186"/>
      <c r="F84" s="186"/>
      <c r="G84" s="186"/>
      <c r="H84" s="187"/>
      <c r="I84" s="127">
        <v>5000000</v>
      </c>
      <c r="J84" s="127">
        <v>5000000</v>
      </c>
      <c r="K84" s="127">
        <v>362177822</v>
      </c>
      <c r="L84" s="127">
        <v>357177822</v>
      </c>
      <c r="M84" s="128">
        <v>5000000</v>
      </c>
      <c r="N84" s="144">
        <v>1</v>
      </c>
      <c r="O84" s="128">
        <v>5000000</v>
      </c>
      <c r="P84" s="127">
        <v>0</v>
      </c>
      <c r="Q84" s="127">
        <v>5000000</v>
      </c>
    </row>
    <row r="85" spans="2:17" ht="21.95" customHeight="1">
      <c r="B85" s="185" t="s">
        <v>395</v>
      </c>
      <c r="C85" s="186"/>
      <c r="D85" s="186"/>
      <c r="E85" s="186"/>
      <c r="F85" s="186"/>
      <c r="G85" s="186"/>
      <c r="H85" s="187"/>
      <c r="I85" s="127">
        <v>2000000</v>
      </c>
      <c r="J85" s="127">
        <v>2000000</v>
      </c>
      <c r="K85" s="127">
        <v>1061565800</v>
      </c>
      <c r="L85" s="127">
        <v>466920616</v>
      </c>
      <c r="M85" s="128">
        <v>594645184</v>
      </c>
      <c r="N85" s="144">
        <v>5.3999999999999999E-2</v>
      </c>
      <c r="O85" s="128">
        <v>32110839.936000001</v>
      </c>
      <c r="P85" s="127">
        <v>0</v>
      </c>
      <c r="Q85" s="127">
        <v>2000000</v>
      </c>
    </row>
    <row r="86" spans="2:17" ht="21.95" customHeight="1">
      <c r="B86" s="185" t="s">
        <v>567</v>
      </c>
      <c r="C86" s="186"/>
      <c r="D86" s="186"/>
      <c r="E86" s="186"/>
      <c r="F86" s="186"/>
      <c r="G86" s="186"/>
      <c r="H86" s="187"/>
      <c r="I86" s="127">
        <v>100000000</v>
      </c>
      <c r="J86" s="127">
        <v>100000000</v>
      </c>
      <c r="K86" s="127">
        <v>74620090232</v>
      </c>
      <c r="L86" s="127">
        <v>71618322300</v>
      </c>
      <c r="M86" s="128">
        <v>3001767932</v>
      </c>
      <c r="N86" s="144">
        <v>1</v>
      </c>
      <c r="O86" s="128">
        <v>3001767932</v>
      </c>
      <c r="P86" s="127">
        <v>0</v>
      </c>
      <c r="Q86" s="127">
        <v>100000000</v>
      </c>
    </row>
    <row r="87" spans="2:17" ht="21.95" customHeight="1">
      <c r="B87" s="185" t="s">
        <v>613</v>
      </c>
      <c r="C87" s="186"/>
      <c r="D87" s="186"/>
      <c r="E87" s="186"/>
      <c r="F87" s="186"/>
      <c r="G87" s="186"/>
      <c r="H87" s="187"/>
      <c r="I87" s="127">
        <v>2200000</v>
      </c>
      <c r="J87" s="127">
        <v>2200000</v>
      </c>
      <c r="K87" s="127">
        <v>528956269</v>
      </c>
      <c r="L87" s="127">
        <v>157324394</v>
      </c>
      <c r="M87" s="128">
        <f>K87-L87</f>
        <v>371631875</v>
      </c>
      <c r="N87" s="144">
        <v>0.11</v>
      </c>
      <c r="O87" s="128">
        <f>M87*N87</f>
        <v>40879506.25</v>
      </c>
      <c r="P87" s="127">
        <v>0</v>
      </c>
      <c r="Q87" s="127">
        <f>J87-P87</f>
        <v>2200000</v>
      </c>
    </row>
    <row r="88" spans="2:17" ht="21.95" customHeight="1">
      <c r="B88" s="185" t="s">
        <v>633</v>
      </c>
      <c r="C88" s="186"/>
      <c r="D88" s="186"/>
      <c r="E88" s="186"/>
      <c r="F88" s="186"/>
      <c r="G88" s="186"/>
      <c r="H88" s="187"/>
      <c r="I88" s="127">
        <v>16670000</v>
      </c>
      <c r="J88" s="127">
        <v>16670000</v>
      </c>
      <c r="K88" s="127">
        <v>43358410690</v>
      </c>
      <c r="L88" s="127">
        <v>29519919571</v>
      </c>
      <c r="M88" s="128">
        <f>K88-L88</f>
        <v>13838491119</v>
      </c>
      <c r="N88" s="144">
        <f>ROUND(16670000/136900000,4)</f>
        <v>0.12180000000000001</v>
      </c>
      <c r="O88" s="128">
        <v>1678608972</v>
      </c>
      <c r="P88" s="127">
        <v>0</v>
      </c>
      <c r="Q88" s="127">
        <f>J88-P88</f>
        <v>16670000</v>
      </c>
    </row>
    <row r="89" spans="2:17" ht="21.95" customHeight="1">
      <c r="B89" s="185" t="s">
        <v>396</v>
      </c>
      <c r="C89" s="186"/>
      <c r="D89" s="186"/>
      <c r="E89" s="186"/>
      <c r="F89" s="186"/>
      <c r="G89" s="186"/>
      <c r="H89" s="187"/>
      <c r="I89" s="127">
        <v>150000000</v>
      </c>
      <c r="J89" s="127">
        <v>150000000</v>
      </c>
      <c r="K89" s="127">
        <v>3703698915</v>
      </c>
      <c r="L89" s="127">
        <v>1750908235</v>
      </c>
      <c r="M89" s="128">
        <f>K89-L89</f>
        <v>1952790680</v>
      </c>
      <c r="N89" s="144">
        <v>0.371</v>
      </c>
      <c r="O89" s="128">
        <f>ROUNDDOWN(M89*N89,0)</f>
        <v>724485342</v>
      </c>
      <c r="P89" s="127">
        <v>0</v>
      </c>
      <c r="Q89" s="127">
        <f>J89-P89</f>
        <v>150000000</v>
      </c>
    </row>
    <row r="90" spans="2:17" ht="21.95" customHeight="1">
      <c r="B90" s="185" t="s">
        <v>397</v>
      </c>
      <c r="C90" s="186"/>
      <c r="D90" s="186"/>
      <c r="E90" s="186"/>
      <c r="F90" s="186"/>
      <c r="G90" s="186"/>
      <c r="H90" s="187"/>
      <c r="I90" s="127">
        <v>30000000</v>
      </c>
      <c r="J90" s="127">
        <v>30000000</v>
      </c>
      <c r="K90" s="127">
        <v>10204371312</v>
      </c>
      <c r="L90" s="127">
        <v>1873060629</v>
      </c>
      <c r="M90" s="128">
        <f>K90-L90</f>
        <v>8331310683</v>
      </c>
      <c r="N90" s="144">
        <v>3.0000000000000001E-3</v>
      </c>
      <c r="O90" s="128">
        <f>ROUNDDOWN(M90*N90,0)</f>
        <v>24993932</v>
      </c>
      <c r="P90" s="127">
        <v>0</v>
      </c>
      <c r="Q90" s="127">
        <f>J90-P90</f>
        <v>30000000</v>
      </c>
    </row>
    <row r="91" spans="2:17" ht="21.95" customHeight="1">
      <c r="B91" s="185" t="s">
        <v>398</v>
      </c>
      <c r="C91" s="186"/>
      <c r="D91" s="186"/>
      <c r="E91" s="186"/>
      <c r="F91" s="186"/>
      <c r="G91" s="186"/>
      <c r="H91" s="187"/>
      <c r="I91" s="127">
        <v>15000000</v>
      </c>
      <c r="J91" s="127">
        <v>15000000</v>
      </c>
      <c r="K91" s="127">
        <v>1491168240</v>
      </c>
      <c r="L91" s="127">
        <v>3153602</v>
      </c>
      <c r="M91" s="128">
        <f>K91-L91</f>
        <v>1488014638</v>
      </c>
      <c r="N91" s="144">
        <v>1.2E-2</v>
      </c>
      <c r="O91" s="128">
        <f>ROUNDDOWN(M91*N91,0)</f>
        <v>17856175</v>
      </c>
      <c r="P91" s="127">
        <v>0</v>
      </c>
      <c r="Q91" s="127">
        <f>J91-P91</f>
        <v>15000000</v>
      </c>
    </row>
    <row r="92" spans="2:17" ht="21.95" customHeight="1">
      <c r="B92" s="185" t="s">
        <v>399</v>
      </c>
      <c r="C92" s="186"/>
      <c r="D92" s="186"/>
      <c r="E92" s="186"/>
      <c r="F92" s="186"/>
      <c r="G92" s="186"/>
      <c r="H92" s="187"/>
      <c r="I92" s="127">
        <v>40000000</v>
      </c>
      <c r="J92" s="127">
        <v>40000000</v>
      </c>
      <c r="K92" s="127">
        <v>85741759948</v>
      </c>
      <c r="L92" s="127">
        <v>80906559907</v>
      </c>
      <c r="M92" s="128">
        <v>4835200041</v>
      </c>
      <c r="N92" s="144">
        <v>1</v>
      </c>
      <c r="O92" s="128">
        <v>4835200041</v>
      </c>
      <c r="P92" s="127">
        <v>0</v>
      </c>
      <c r="Q92" s="127">
        <v>40000000</v>
      </c>
    </row>
    <row r="93" spans="2:17" ht="21.95" customHeight="1">
      <c r="B93" s="185" t="s">
        <v>611</v>
      </c>
      <c r="C93" s="186"/>
      <c r="D93" s="186"/>
      <c r="E93" s="186"/>
      <c r="F93" s="186"/>
      <c r="G93" s="186"/>
      <c r="H93" s="187"/>
      <c r="I93" s="127">
        <v>250000000</v>
      </c>
      <c r="J93" s="127">
        <v>250000000</v>
      </c>
      <c r="K93" s="127">
        <v>13811176273358</v>
      </c>
      <c r="L93" s="127">
        <v>12828516153161</v>
      </c>
      <c r="M93" s="128">
        <v>982660120197</v>
      </c>
      <c r="N93" s="144">
        <v>2.3558925257657573E-4</v>
      </c>
      <c r="O93" s="128">
        <v>231504163</v>
      </c>
      <c r="P93" s="127">
        <v>0</v>
      </c>
      <c r="Q93" s="127">
        <v>250000000</v>
      </c>
    </row>
    <row r="94" spans="2:17" ht="21.95" customHeight="1">
      <c r="B94" s="185" t="s">
        <v>612</v>
      </c>
      <c r="C94" s="186"/>
      <c r="D94" s="186"/>
      <c r="E94" s="186"/>
      <c r="F94" s="186"/>
      <c r="G94" s="186"/>
      <c r="H94" s="187"/>
      <c r="I94" s="127">
        <v>10000000</v>
      </c>
      <c r="J94" s="127">
        <v>10000000</v>
      </c>
      <c r="K94" s="127">
        <v>2670266381</v>
      </c>
      <c r="L94" s="127">
        <v>47659900</v>
      </c>
      <c r="M94" s="128">
        <v>2622606481</v>
      </c>
      <c r="N94" s="144">
        <v>2.8571428571428571E-2</v>
      </c>
      <c r="O94" s="127">
        <v>74931614</v>
      </c>
      <c r="P94" s="127">
        <v>0</v>
      </c>
      <c r="Q94" s="127">
        <v>10000000</v>
      </c>
    </row>
    <row r="95" spans="2:17" ht="21.95" customHeight="1">
      <c r="B95" s="185" t="s">
        <v>400</v>
      </c>
      <c r="C95" s="186"/>
      <c r="D95" s="186"/>
      <c r="E95" s="186"/>
      <c r="F95" s="186"/>
      <c r="G95" s="186"/>
      <c r="H95" s="187"/>
      <c r="I95" s="127">
        <v>50000000</v>
      </c>
      <c r="J95" s="127">
        <v>50000000</v>
      </c>
      <c r="K95" s="127">
        <v>1759076282</v>
      </c>
      <c r="L95" s="127">
        <v>8807522</v>
      </c>
      <c r="M95" s="128">
        <v>1750268760</v>
      </c>
      <c r="N95" s="144">
        <v>2.9483986598230795E-2</v>
      </c>
      <c r="O95" s="127">
        <v>51604901</v>
      </c>
      <c r="P95" s="127">
        <v>0</v>
      </c>
      <c r="Q95" s="127">
        <v>50000000</v>
      </c>
    </row>
    <row r="96" spans="2:17" ht="21.95" customHeight="1">
      <c r="B96" s="185" t="s">
        <v>401</v>
      </c>
      <c r="C96" s="186"/>
      <c r="D96" s="186"/>
      <c r="E96" s="186"/>
      <c r="F96" s="186"/>
      <c r="G96" s="186"/>
      <c r="H96" s="187"/>
      <c r="I96" s="127">
        <v>10000000</v>
      </c>
      <c r="J96" s="127">
        <v>10000000</v>
      </c>
      <c r="K96" s="127">
        <v>2126141279</v>
      </c>
      <c r="L96" s="127">
        <v>457484824</v>
      </c>
      <c r="M96" s="128">
        <v>1668656455</v>
      </c>
      <c r="N96" s="144">
        <v>3.1391207559452301E-2</v>
      </c>
      <c r="O96" s="128">
        <v>52381141</v>
      </c>
      <c r="P96" s="127">
        <v>0</v>
      </c>
      <c r="Q96" s="127">
        <v>10000000</v>
      </c>
    </row>
    <row r="97" spans="2:17" ht="21.95" customHeight="1">
      <c r="B97" s="185" t="s">
        <v>402</v>
      </c>
      <c r="C97" s="186"/>
      <c r="D97" s="186"/>
      <c r="E97" s="186"/>
      <c r="F97" s="186"/>
      <c r="G97" s="186"/>
      <c r="H97" s="187"/>
      <c r="I97" s="127">
        <v>1000000</v>
      </c>
      <c r="J97" s="127">
        <v>1000000</v>
      </c>
      <c r="K97" s="127">
        <v>1341485925</v>
      </c>
      <c r="L97" s="127">
        <v>167672085</v>
      </c>
      <c r="M97" s="128">
        <v>1173813840</v>
      </c>
      <c r="N97" s="144">
        <v>2.9940119760479044E-3</v>
      </c>
      <c r="O97" s="128">
        <v>3514413</v>
      </c>
      <c r="P97" s="127">
        <v>0</v>
      </c>
      <c r="Q97" s="127">
        <v>1000000</v>
      </c>
    </row>
    <row r="98" spans="2:17" ht="21.95" customHeight="1">
      <c r="B98" s="185" t="s">
        <v>403</v>
      </c>
      <c r="C98" s="186"/>
      <c r="D98" s="186"/>
      <c r="E98" s="186"/>
      <c r="F98" s="186"/>
      <c r="G98" s="186"/>
      <c r="H98" s="187"/>
      <c r="I98" s="127">
        <v>10000000</v>
      </c>
      <c r="J98" s="127">
        <v>10000000</v>
      </c>
      <c r="K98" s="127">
        <v>31158125506</v>
      </c>
      <c r="L98" s="127">
        <v>654493842</v>
      </c>
      <c r="M98" s="128">
        <f t="shared" ref="M98:M102" si="11">K98-L98</f>
        <v>30503631664</v>
      </c>
      <c r="N98" s="144">
        <v>3.6999999999999998E-2</v>
      </c>
      <c r="O98" s="128">
        <f t="shared" ref="O98:O102" si="12">M98*N98</f>
        <v>1128634371.5679998</v>
      </c>
      <c r="P98" s="127">
        <v>0</v>
      </c>
      <c r="Q98" s="127">
        <f t="shared" ref="Q98:Q102" si="13">J98-P98</f>
        <v>10000000</v>
      </c>
    </row>
    <row r="99" spans="2:17" ht="21.95" customHeight="1">
      <c r="B99" s="185" t="s">
        <v>404</v>
      </c>
      <c r="C99" s="186"/>
      <c r="D99" s="186"/>
      <c r="E99" s="186"/>
      <c r="F99" s="186"/>
      <c r="G99" s="186"/>
      <c r="H99" s="187"/>
      <c r="I99" s="127">
        <v>5000000</v>
      </c>
      <c r="J99" s="127">
        <v>5000000</v>
      </c>
      <c r="K99" s="127">
        <v>4237101432</v>
      </c>
      <c r="L99" s="127">
        <v>2135568168</v>
      </c>
      <c r="M99" s="128">
        <f t="shared" si="11"/>
        <v>2101533264</v>
      </c>
      <c r="N99" s="144">
        <v>9.5999999999999992E-3</v>
      </c>
      <c r="O99" s="128">
        <f t="shared" si="12"/>
        <v>20174719.334399998</v>
      </c>
      <c r="P99" s="127">
        <v>0</v>
      </c>
      <c r="Q99" s="127">
        <f t="shared" si="13"/>
        <v>5000000</v>
      </c>
    </row>
    <row r="100" spans="2:17" ht="21.95" customHeight="1">
      <c r="B100" s="203" t="s">
        <v>405</v>
      </c>
      <c r="C100" s="204"/>
      <c r="D100" s="204"/>
      <c r="E100" s="204"/>
      <c r="F100" s="204"/>
      <c r="G100" s="204"/>
      <c r="H100" s="205"/>
      <c r="I100" s="127">
        <v>69000000</v>
      </c>
      <c r="J100" s="127">
        <v>69000000</v>
      </c>
      <c r="K100" s="127">
        <v>3795177165</v>
      </c>
      <c r="L100" s="127">
        <v>2007535155</v>
      </c>
      <c r="M100" s="128">
        <f t="shared" si="11"/>
        <v>1787642010</v>
      </c>
      <c r="N100" s="144">
        <v>0.13250000000000001</v>
      </c>
      <c r="O100" s="128">
        <f t="shared" si="12"/>
        <v>236862566.32500002</v>
      </c>
      <c r="P100" s="127">
        <v>0</v>
      </c>
      <c r="Q100" s="127">
        <f t="shared" si="13"/>
        <v>69000000</v>
      </c>
    </row>
    <row r="101" spans="2:17" ht="21.95" customHeight="1">
      <c r="B101" s="185" t="s">
        <v>406</v>
      </c>
      <c r="C101" s="186"/>
      <c r="D101" s="186"/>
      <c r="E101" s="186"/>
      <c r="F101" s="186"/>
      <c r="G101" s="186"/>
      <c r="H101" s="187"/>
      <c r="I101" s="127">
        <v>10000000</v>
      </c>
      <c r="J101" s="127">
        <v>10000000</v>
      </c>
      <c r="K101" s="127">
        <v>1954701477</v>
      </c>
      <c r="L101" s="127">
        <v>205119545</v>
      </c>
      <c r="M101" s="128">
        <f t="shared" si="11"/>
        <v>1749581932</v>
      </c>
      <c r="N101" s="144">
        <v>1.84E-2</v>
      </c>
      <c r="O101" s="128">
        <f t="shared" si="12"/>
        <v>32192307.548799999</v>
      </c>
      <c r="P101" s="127">
        <v>0</v>
      </c>
      <c r="Q101" s="127">
        <f t="shared" si="13"/>
        <v>10000000</v>
      </c>
    </row>
    <row r="102" spans="2:17" ht="21.95" customHeight="1">
      <c r="B102" s="185" t="s">
        <v>407</v>
      </c>
      <c r="C102" s="186"/>
      <c r="D102" s="186"/>
      <c r="E102" s="186"/>
      <c r="F102" s="186"/>
      <c r="G102" s="186"/>
      <c r="H102" s="187"/>
      <c r="I102" s="127">
        <v>3000000</v>
      </c>
      <c r="J102" s="127">
        <v>3000000</v>
      </c>
      <c r="K102" s="127">
        <v>421222876</v>
      </c>
      <c r="L102" s="127">
        <v>49341625</v>
      </c>
      <c r="M102" s="128">
        <f t="shared" si="11"/>
        <v>371881251</v>
      </c>
      <c r="N102" s="144">
        <v>1.3299999999999999E-2</v>
      </c>
      <c r="O102" s="128">
        <f t="shared" si="12"/>
        <v>4946020.6382999998</v>
      </c>
      <c r="P102" s="127">
        <v>0</v>
      </c>
      <c r="Q102" s="127">
        <f t="shared" si="13"/>
        <v>3000000</v>
      </c>
    </row>
    <row r="103" spans="2:17" ht="21.95" customHeight="1">
      <c r="B103" s="185" t="s">
        <v>634</v>
      </c>
      <c r="C103" s="186"/>
      <c r="D103" s="186"/>
      <c r="E103" s="186"/>
      <c r="F103" s="186"/>
      <c r="G103" s="186"/>
      <c r="H103" s="187"/>
      <c r="I103" s="127">
        <v>200000000</v>
      </c>
      <c r="J103" s="127">
        <v>200000000</v>
      </c>
      <c r="K103" s="127">
        <v>10972878684</v>
      </c>
      <c r="L103" s="127">
        <v>86819713</v>
      </c>
      <c r="M103" s="128">
        <f>K103-L103</f>
        <v>10886058971</v>
      </c>
      <c r="N103" s="144">
        <v>0.24099999999999999</v>
      </c>
      <c r="O103" s="128">
        <f>M103*N103</f>
        <v>2623540212.0109997</v>
      </c>
      <c r="P103" s="127">
        <v>0</v>
      </c>
      <c r="Q103" s="127">
        <f>J103-P103</f>
        <v>200000000</v>
      </c>
    </row>
    <row r="104" spans="2:17" ht="21.95" customHeight="1">
      <c r="B104" s="185" t="s">
        <v>595</v>
      </c>
      <c r="C104" s="186"/>
      <c r="D104" s="186"/>
      <c r="E104" s="186"/>
      <c r="F104" s="186"/>
      <c r="G104" s="186"/>
      <c r="H104" s="187"/>
      <c r="I104" s="127">
        <v>5000000</v>
      </c>
      <c r="J104" s="127">
        <v>5000000</v>
      </c>
      <c r="K104" s="127">
        <v>1833257581</v>
      </c>
      <c r="L104" s="127">
        <v>33413968</v>
      </c>
      <c r="M104" s="128">
        <v>1799843613</v>
      </c>
      <c r="N104" s="144">
        <v>0.01</v>
      </c>
      <c r="O104" s="128">
        <v>17998436.129999999</v>
      </c>
      <c r="P104" s="127">
        <v>0</v>
      </c>
      <c r="Q104" s="127">
        <v>5000000</v>
      </c>
    </row>
    <row r="105" spans="2:17" ht="21.95" customHeight="1">
      <c r="B105" s="185" t="s">
        <v>408</v>
      </c>
      <c r="C105" s="186"/>
      <c r="D105" s="186"/>
      <c r="E105" s="186"/>
      <c r="F105" s="186"/>
      <c r="G105" s="186"/>
      <c r="H105" s="187"/>
      <c r="I105" s="127">
        <v>10000000</v>
      </c>
      <c r="J105" s="127">
        <v>10000000</v>
      </c>
      <c r="K105" s="127">
        <v>4663914210</v>
      </c>
      <c r="L105" s="127">
        <v>1543062001</v>
      </c>
      <c r="M105" s="128">
        <f t="shared" ref="M105:M111" si="14">K105-L105</f>
        <v>3120852209</v>
      </c>
      <c r="N105" s="144">
        <f>ROUND(10000000/467786000,4)</f>
        <v>2.1399999999999999E-2</v>
      </c>
      <c r="O105" s="128">
        <f>M105*N105</f>
        <v>66786237.272599995</v>
      </c>
      <c r="P105" s="127">
        <v>0</v>
      </c>
      <c r="Q105" s="127">
        <f t="shared" ref="Q105:Q111" si="15">J105-P105</f>
        <v>10000000</v>
      </c>
    </row>
    <row r="106" spans="2:17" ht="21.95" customHeight="1">
      <c r="B106" s="185" t="s">
        <v>409</v>
      </c>
      <c r="C106" s="186"/>
      <c r="D106" s="186"/>
      <c r="E106" s="186"/>
      <c r="F106" s="186"/>
      <c r="G106" s="186"/>
      <c r="H106" s="187"/>
      <c r="I106" s="127">
        <v>200000</v>
      </c>
      <c r="J106" s="127">
        <v>200000</v>
      </c>
      <c r="K106" s="127">
        <v>1716430577</v>
      </c>
      <c r="L106" s="127">
        <v>264582</v>
      </c>
      <c r="M106" s="128">
        <f t="shared" si="14"/>
        <v>1716165995</v>
      </c>
      <c r="N106" s="144">
        <f>O106/M106</f>
        <v>1.1653884331859169E-4</v>
      </c>
      <c r="O106" s="128">
        <v>200000</v>
      </c>
      <c r="P106" s="127">
        <v>0</v>
      </c>
      <c r="Q106" s="127">
        <f t="shared" si="15"/>
        <v>200000</v>
      </c>
    </row>
    <row r="107" spans="2:17" ht="21.95" customHeight="1">
      <c r="B107" s="203" t="s">
        <v>410</v>
      </c>
      <c r="C107" s="204"/>
      <c r="D107" s="204"/>
      <c r="E107" s="204"/>
      <c r="F107" s="204"/>
      <c r="G107" s="204"/>
      <c r="H107" s="205"/>
      <c r="I107" s="127">
        <v>250000</v>
      </c>
      <c r="J107" s="127">
        <v>57297</v>
      </c>
      <c r="K107" s="127">
        <v>102800304</v>
      </c>
      <c r="L107" s="127">
        <v>94538877</v>
      </c>
      <c r="M107" s="128">
        <f t="shared" si="14"/>
        <v>8261427</v>
      </c>
      <c r="N107" s="144">
        <v>0.01</v>
      </c>
      <c r="O107" s="128">
        <f>M107*0.01</f>
        <v>82614.27</v>
      </c>
      <c r="P107" s="127">
        <v>0</v>
      </c>
      <c r="Q107" s="127">
        <f t="shared" si="15"/>
        <v>57297</v>
      </c>
    </row>
    <row r="108" spans="2:17" ht="21.95" customHeight="1">
      <c r="B108" s="203" t="s">
        <v>411</v>
      </c>
      <c r="C108" s="204"/>
      <c r="D108" s="204"/>
      <c r="E108" s="204"/>
      <c r="F108" s="204"/>
      <c r="G108" s="204"/>
      <c r="H108" s="205"/>
      <c r="I108" s="127">
        <v>100000000</v>
      </c>
      <c r="J108" s="127">
        <v>100000000</v>
      </c>
      <c r="K108" s="127">
        <v>2348190002</v>
      </c>
      <c r="L108" s="127">
        <v>13640871</v>
      </c>
      <c r="M108" s="128">
        <f t="shared" si="14"/>
        <v>2334549131</v>
      </c>
      <c r="N108" s="144">
        <v>0.5</v>
      </c>
      <c r="O108" s="128">
        <f>M108*0.5</f>
        <v>1167274565.5</v>
      </c>
      <c r="P108" s="127">
        <v>0</v>
      </c>
      <c r="Q108" s="127">
        <f t="shared" si="15"/>
        <v>100000000</v>
      </c>
    </row>
    <row r="109" spans="2:17" ht="21.95" customHeight="1">
      <c r="B109" s="185" t="s">
        <v>636</v>
      </c>
      <c r="C109" s="186"/>
      <c r="D109" s="186"/>
      <c r="E109" s="186"/>
      <c r="F109" s="186"/>
      <c r="G109" s="186"/>
      <c r="H109" s="187"/>
      <c r="I109" s="127">
        <f>34606575652+2632462000</f>
        <v>37239037652</v>
      </c>
      <c r="J109" s="127">
        <f>I109-33379750335</f>
        <v>3859287317</v>
      </c>
      <c r="K109" s="127">
        <v>85031768907</v>
      </c>
      <c r="L109" s="127">
        <v>81662861710</v>
      </c>
      <c r="M109" s="128">
        <f t="shared" si="14"/>
        <v>3368907197</v>
      </c>
      <c r="N109" s="144">
        <v>1</v>
      </c>
      <c r="O109" s="128">
        <f>M109*N109</f>
        <v>3368907197</v>
      </c>
      <c r="P109" s="127">
        <v>0</v>
      </c>
      <c r="Q109" s="127">
        <f t="shared" si="15"/>
        <v>3859287317</v>
      </c>
    </row>
    <row r="110" spans="2:17" ht="21.95" customHeight="1">
      <c r="B110" s="185" t="s">
        <v>637</v>
      </c>
      <c r="C110" s="186"/>
      <c r="D110" s="186"/>
      <c r="E110" s="186"/>
      <c r="F110" s="186"/>
      <c r="G110" s="186"/>
      <c r="H110" s="187"/>
      <c r="I110" s="127">
        <v>79234284077</v>
      </c>
      <c r="J110" s="127">
        <v>79234284077</v>
      </c>
      <c r="K110" s="127">
        <v>279678145652</v>
      </c>
      <c r="L110" s="127">
        <v>192177659103</v>
      </c>
      <c r="M110" s="128">
        <f t="shared" si="14"/>
        <v>87500486549</v>
      </c>
      <c r="N110" s="144">
        <v>1</v>
      </c>
      <c r="O110" s="128">
        <f>M110*N110</f>
        <v>87500486549</v>
      </c>
      <c r="P110" s="127">
        <v>0</v>
      </c>
      <c r="Q110" s="127">
        <f t="shared" si="15"/>
        <v>79234284077</v>
      </c>
    </row>
    <row r="111" spans="2:17" ht="21.95" customHeight="1">
      <c r="B111" s="185" t="s">
        <v>638</v>
      </c>
      <c r="C111" s="186"/>
      <c r="D111" s="186"/>
      <c r="E111" s="186"/>
      <c r="F111" s="186"/>
      <c r="G111" s="186"/>
      <c r="H111" s="187"/>
      <c r="I111" s="127">
        <v>12883372000</v>
      </c>
      <c r="J111" s="127">
        <v>12883372000</v>
      </c>
      <c r="K111" s="127">
        <v>1178372930744</v>
      </c>
      <c r="L111" s="127">
        <v>906889431988</v>
      </c>
      <c r="M111" s="128">
        <f t="shared" si="14"/>
        <v>271483498756</v>
      </c>
      <c r="N111" s="144">
        <v>1</v>
      </c>
      <c r="O111" s="128">
        <f>M111*N111</f>
        <v>271483498756</v>
      </c>
      <c r="P111" s="127">
        <v>0</v>
      </c>
      <c r="Q111" s="127">
        <f t="shared" si="15"/>
        <v>12883372000</v>
      </c>
    </row>
    <row r="112" spans="2:17" ht="21.95" customHeight="1">
      <c r="B112" s="185" t="s">
        <v>639</v>
      </c>
      <c r="C112" s="186"/>
      <c r="D112" s="186"/>
      <c r="E112" s="186"/>
      <c r="F112" s="186"/>
      <c r="G112" s="186"/>
      <c r="H112" s="187"/>
      <c r="I112" s="127">
        <v>11000000000</v>
      </c>
      <c r="J112" s="127">
        <v>0</v>
      </c>
      <c r="K112" s="127">
        <v>17450904588</v>
      </c>
      <c r="L112" s="127">
        <v>50577125230</v>
      </c>
      <c r="M112" s="128">
        <v>-33126220642</v>
      </c>
      <c r="N112" s="144">
        <v>0.270935961</v>
      </c>
      <c r="O112" s="128">
        <v>0</v>
      </c>
      <c r="P112" s="127">
        <v>0</v>
      </c>
      <c r="Q112" s="127">
        <v>0</v>
      </c>
    </row>
    <row r="113" spans="2:17" ht="21.95" customHeight="1">
      <c r="B113" s="185" t="s">
        <v>640</v>
      </c>
      <c r="C113" s="186"/>
      <c r="D113" s="186"/>
      <c r="E113" s="186"/>
      <c r="F113" s="186"/>
      <c r="G113" s="186"/>
      <c r="H113" s="187"/>
      <c r="I113" s="127">
        <v>347144439000</v>
      </c>
      <c r="J113" s="127">
        <v>347144439000</v>
      </c>
      <c r="K113" s="127">
        <v>1358125685855</v>
      </c>
      <c r="L113" s="127">
        <v>819915757584</v>
      </c>
      <c r="M113" s="128">
        <v>538209928271</v>
      </c>
      <c r="N113" s="144">
        <v>1</v>
      </c>
      <c r="O113" s="128">
        <v>538209928271</v>
      </c>
      <c r="P113" s="127">
        <v>0</v>
      </c>
      <c r="Q113" s="127">
        <v>347144439000</v>
      </c>
    </row>
    <row r="114" spans="2:17" ht="21.95" customHeight="1">
      <c r="B114" s="225" t="s">
        <v>641</v>
      </c>
      <c r="C114" s="226"/>
      <c r="D114" s="226"/>
      <c r="E114" s="226"/>
      <c r="F114" s="226"/>
      <c r="G114" s="226"/>
      <c r="H114" s="227"/>
      <c r="I114" s="127">
        <v>32233000000</v>
      </c>
      <c r="J114" s="127">
        <v>32233000000</v>
      </c>
      <c r="K114" s="127">
        <v>466879385545</v>
      </c>
      <c r="L114" s="127">
        <v>248387063069</v>
      </c>
      <c r="M114" s="128">
        <v>218492322476</v>
      </c>
      <c r="N114" s="144">
        <v>1</v>
      </c>
      <c r="O114" s="128">
        <v>218492322476</v>
      </c>
      <c r="P114" s="127">
        <v>0</v>
      </c>
      <c r="Q114" s="127">
        <v>32233000000</v>
      </c>
    </row>
    <row r="115" spans="2:17" ht="21.95" customHeight="1">
      <c r="B115" s="225" t="s">
        <v>642</v>
      </c>
      <c r="C115" s="226"/>
      <c r="D115" s="226"/>
      <c r="E115" s="226"/>
      <c r="F115" s="226"/>
      <c r="G115" s="226"/>
      <c r="H115" s="227"/>
      <c r="I115" s="127">
        <v>80949757</v>
      </c>
      <c r="J115" s="127">
        <v>80949757</v>
      </c>
      <c r="K115" s="127">
        <v>20926925119</v>
      </c>
      <c r="L115" s="127">
        <v>6188052318</v>
      </c>
      <c r="M115" s="128">
        <v>14738872801</v>
      </c>
      <c r="N115" s="144">
        <v>1</v>
      </c>
      <c r="O115" s="128">
        <v>14738872801</v>
      </c>
      <c r="P115" s="127">
        <v>0</v>
      </c>
      <c r="Q115" s="127">
        <v>80949757</v>
      </c>
    </row>
    <row r="116" spans="2:17" ht="21.95" customHeight="1">
      <c r="B116" s="307" t="s">
        <v>260</v>
      </c>
      <c r="C116" s="308"/>
      <c r="D116" s="308"/>
      <c r="E116" s="308"/>
      <c r="F116" s="308"/>
      <c r="G116" s="308"/>
      <c r="H116" s="309"/>
      <c r="I116" s="127">
        <f>SUM(I48:I115)</f>
        <v>764974305651</v>
      </c>
      <c r="J116" s="127">
        <f>SUM(J48:J115)</f>
        <v>720593914896</v>
      </c>
      <c r="K116" s="136"/>
      <c r="L116" s="136"/>
      <c r="M116" s="136"/>
      <c r="N116" s="146"/>
      <c r="O116" s="136"/>
      <c r="P116" s="127">
        <f>SUM(P48:P115)</f>
        <v>0</v>
      </c>
      <c r="Q116" s="127">
        <f>SUM(Q48:Q115)</f>
        <v>720593914896</v>
      </c>
    </row>
    <row r="118" spans="2:17">
      <c r="Q118" s="140"/>
    </row>
  </sheetData>
  <mergeCells count="11">
    <mergeCell ref="L4:Q5"/>
    <mergeCell ref="B8:H9"/>
    <mergeCell ref="B10:H10"/>
    <mergeCell ref="B11:H11"/>
    <mergeCell ref="B14:H15"/>
    <mergeCell ref="I14:I15"/>
    <mergeCell ref="B116:H116"/>
    <mergeCell ref="B43:H43"/>
    <mergeCell ref="B46:H47"/>
    <mergeCell ref="I46:I47"/>
    <mergeCell ref="B4:K5"/>
  </mergeCells>
  <phoneticPr fontId="25"/>
  <printOptions horizontalCentered="1"/>
  <pageMargins left="0.39370078740157483" right="0.39370078740157483" top="0.55118110236220474" bottom="0.43307086614173229" header="0.59055118110236227" footer="0.31496062992125984"/>
  <pageSetup paperSize="9" scale="58" firstPageNumber="12" fitToWidth="2" fitToHeight="0" pageOrder="overThenDown" orientation="portrait" useFirstPageNumber="1" r:id="rId1"/>
  <headerFooter alignWithMargins="0">
    <oddFooter>&amp;C&amp;"ＭＳ Ｐ明朝,標準"&amp;20&amp;P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showGridLines="0" view="pageBreakPreview" zoomScale="50" zoomScaleNormal="70" zoomScaleSheetLayoutView="50" workbookViewId="0">
      <selection activeCell="B4" sqref="B4:H5"/>
    </sheetView>
  </sheetViews>
  <sheetFormatPr defaultColWidth="8.875" defaultRowHeight="18.75"/>
  <cols>
    <col min="1" max="1" width="2.625" style="104" customWidth="1"/>
    <col min="2" max="7" width="3.5" style="104" customWidth="1"/>
    <col min="8" max="8" width="86.5" style="104" customWidth="1"/>
    <col min="9" max="12" width="31.125" style="104" customWidth="1"/>
    <col min="13" max="13" width="2.625" style="104" customWidth="1"/>
    <col min="14" max="250" width="8.875" style="104"/>
    <col min="251" max="257" width="3.5" style="104" customWidth="1"/>
    <col min="258" max="258" width="15.625" style="104" customWidth="1"/>
    <col min="259" max="265" width="25.625" style="104" customWidth="1"/>
    <col min="266" max="506" width="8.875" style="104"/>
    <col min="507" max="513" width="3.5" style="104" customWidth="1"/>
    <col min="514" max="514" width="15.625" style="104" customWidth="1"/>
    <col min="515" max="521" width="25.625" style="104" customWidth="1"/>
    <col min="522" max="762" width="8.875" style="104"/>
    <col min="763" max="769" width="3.5" style="104" customWidth="1"/>
    <col min="770" max="770" width="15.625" style="104" customWidth="1"/>
    <col min="771" max="777" width="25.625" style="104" customWidth="1"/>
    <col min="778" max="1018" width="8.875" style="104"/>
    <col min="1019" max="1025" width="3.5" style="104" customWidth="1"/>
    <col min="1026" max="1026" width="15.625" style="104" customWidth="1"/>
    <col min="1027" max="1033" width="25.625" style="104" customWidth="1"/>
    <col min="1034" max="1274" width="8.875" style="104"/>
    <col min="1275" max="1281" width="3.5" style="104" customWidth="1"/>
    <col min="1282" max="1282" width="15.625" style="104" customWidth="1"/>
    <col min="1283" max="1289" width="25.625" style="104" customWidth="1"/>
    <col min="1290" max="1530" width="8.875" style="104"/>
    <col min="1531" max="1537" width="3.5" style="104" customWidth="1"/>
    <col min="1538" max="1538" width="15.625" style="104" customWidth="1"/>
    <col min="1539" max="1545" width="25.625" style="104" customWidth="1"/>
    <col min="1546" max="1786" width="8.875" style="104"/>
    <col min="1787" max="1793" width="3.5" style="104" customWidth="1"/>
    <col min="1794" max="1794" width="15.625" style="104" customWidth="1"/>
    <col min="1795" max="1801" width="25.625" style="104" customWidth="1"/>
    <col min="1802" max="2042" width="8.875" style="104"/>
    <col min="2043" max="2049" width="3.5" style="104" customWidth="1"/>
    <col min="2050" max="2050" width="15.625" style="104" customWidth="1"/>
    <col min="2051" max="2057" width="25.625" style="104" customWidth="1"/>
    <col min="2058" max="2298" width="8.875" style="104"/>
    <col min="2299" max="2305" width="3.5" style="104" customWidth="1"/>
    <col min="2306" max="2306" width="15.625" style="104" customWidth="1"/>
    <col min="2307" max="2313" width="25.625" style="104" customWidth="1"/>
    <col min="2314" max="2554" width="8.875" style="104"/>
    <col min="2555" max="2561" width="3.5" style="104" customWidth="1"/>
    <col min="2562" max="2562" width="15.625" style="104" customWidth="1"/>
    <col min="2563" max="2569" width="25.625" style="104" customWidth="1"/>
    <col min="2570" max="2810" width="8.875" style="104"/>
    <col min="2811" max="2817" width="3.5" style="104" customWidth="1"/>
    <col min="2818" max="2818" width="15.625" style="104" customWidth="1"/>
    <col min="2819" max="2825" width="25.625" style="104" customWidth="1"/>
    <col min="2826" max="3066" width="8.875" style="104"/>
    <col min="3067" max="3073" width="3.5" style="104" customWidth="1"/>
    <col min="3074" max="3074" width="15.625" style="104" customWidth="1"/>
    <col min="3075" max="3081" width="25.625" style="104" customWidth="1"/>
    <col min="3082" max="3322" width="8.875" style="104"/>
    <col min="3323" max="3329" width="3.5" style="104" customWidth="1"/>
    <col min="3330" max="3330" width="15.625" style="104" customWidth="1"/>
    <col min="3331" max="3337" width="25.625" style="104" customWidth="1"/>
    <col min="3338" max="3578" width="8.875" style="104"/>
    <col min="3579" max="3585" width="3.5" style="104" customWidth="1"/>
    <col min="3586" max="3586" width="15.625" style="104" customWidth="1"/>
    <col min="3587" max="3593" width="25.625" style="104" customWidth="1"/>
    <col min="3594" max="3834" width="8.875" style="104"/>
    <col min="3835" max="3841" width="3.5" style="104" customWidth="1"/>
    <col min="3842" max="3842" width="15.625" style="104" customWidth="1"/>
    <col min="3843" max="3849" width="25.625" style="104" customWidth="1"/>
    <col min="3850" max="4090" width="8.875" style="104"/>
    <col min="4091" max="4097" width="3.5" style="104" customWidth="1"/>
    <col min="4098" max="4098" width="15.625" style="104" customWidth="1"/>
    <col min="4099" max="4105" width="25.625" style="104" customWidth="1"/>
    <col min="4106" max="4346" width="8.875" style="104"/>
    <col min="4347" max="4353" width="3.5" style="104" customWidth="1"/>
    <col min="4354" max="4354" width="15.625" style="104" customWidth="1"/>
    <col min="4355" max="4361" width="25.625" style="104" customWidth="1"/>
    <col min="4362" max="4602" width="8.875" style="104"/>
    <col min="4603" max="4609" width="3.5" style="104" customWidth="1"/>
    <col min="4610" max="4610" width="15.625" style="104" customWidth="1"/>
    <col min="4611" max="4617" width="25.625" style="104" customWidth="1"/>
    <col min="4618" max="4858" width="8.875" style="104"/>
    <col min="4859" max="4865" width="3.5" style="104" customWidth="1"/>
    <col min="4866" max="4866" width="15.625" style="104" customWidth="1"/>
    <col min="4867" max="4873" width="25.625" style="104" customWidth="1"/>
    <col min="4874" max="5114" width="8.875" style="104"/>
    <col min="5115" max="5121" width="3.5" style="104" customWidth="1"/>
    <col min="5122" max="5122" width="15.625" style="104" customWidth="1"/>
    <col min="5123" max="5129" width="25.625" style="104" customWidth="1"/>
    <col min="5130" max="5370" width="8.875" style="104"/>
    <col min="5371" max="5377" width="3.5" style="104" customWidth="1"/>
    <col min="5378" max="5378" width="15.625" style="104" customWidth="1"/>
    <col min="5379" max="5385" width="25.625" style="104" customWidth="1"/>
    <col min="5386" max="5626" width="8.875" style="104"/>
    <col min="5627" max="5633" width="3.5" style="104" customWidth="1"/>
    <col min="5634" max="5634" width="15.625" style="104" customWidth="1"/>
    <col min="5635" max="5641" width="25.625" style="104" customWidth="1"/>
    <col min="5642" max="5882" width="8.875" style="104"/>
    <col min="5883" max="5889" width="3.5" style="104" customWidth="1"/>
    <col min="5890" max="5890" width="15.625" style="104" customWidth="1"/>
    <col min="5891" max="5897" width="25.625" style="104" customWidth="1"/>
    <col min="5898" max="6138" width="8.875" style="104"/>
    <col min="6139" max="6145" width="3.5" style="104" customWidth="1"/>
    <col min="6146" max="6146" width="15.625" style="104" customWidth="1"/>
    <col min="6147" max="6153" width="25.625" style="104" customWidth="1"/>
    <col min="6154" max="6394" width="8.875" style="104"/>
    <col min="6395" max="6401" width="3.5" style="104" customWidth="1"/>
    <col min="6402" max="6402" width="15.625" style="104" customWidth="1"/>
    <col min="6403" max="6409" width="25.625" style="104" customWidth="1"/>
    <col min="6410" max="6650" width="8.875" style="104"/>
    <col min="6651" max="6657" width="3.5" style="104" customWidth="1"/>
    <col min="6658" max="6658" width="15.625" style="104" customWidth="1"/>
    <col min="6659" max="6665" width="25.625" style="104" customWidth="1"/>
    <col min="6666" max="6906" width="8.875" style="104"/>
    <col min="6907" max="6913" width="3.5" style="104" customWidth="1"/>
    <col min="6914" max="6914" width="15.625" style="104" customWidth="1"/>
    <col min="6915" max="6921" width="25.625" style="104" customWidth="1"/>
    <col min="6922" max="7162" width="8.875" style="104"/>
    <col min="7163" max="7169" width="3.5" style="104" customWidth="1"/>
    <col min="7170" max="7170" width="15.625" style="104" customWidth="1"/>
    <col min="7171" max="7177" width="25.625" style="104" customWidth="1"/>
    <col min="7178" max="7418" width="8.875" style="104"/>
    <col min="7419" max="7425" width="3.5" style="104" customWidth="1"/>
    <col min="7426" max="7426" width="15.625" style="104" customWidth="1"/>
    <col min="7427" max="7433" width="25.625" style="104" customWidth="1"/>
    <col min="7434" max="7674" width="8.875" style="104"/>
    <col min="7675" max="7681" width="3.5" style="104" customWidth="1"/>
    <col min="7682" max="7682" width="15.625" style="104" customWidth="1"/>
    <col min="7683" max="7689" width="25.625" style="104" customWidth="1"/>
    <col min="7690" max="7930" width="8.875" style="104"/>
    <col min="7931" max="7937" width="3.5" style="104" customWidth="1"/>
    <col min="7938" max="7938" width="15.625" style="104" customWidth="1"/>
    <col min="7939" max="7945" width="25.625" style="104" customWidth="1"/>
    <col min="7946" max="8186" width="8.875" style="104"/>
    <col min="8187" max="8193" width="3.5" style="104" customWidth="1"/>
    <col min="8194" max="8194" width="15.625" style="104" customWidth="1"/>
    <col min="8195" max="8201" width="25.625" style="104" customWidth="1"/>
    <col min="8202" max="8442" width="8.875" style="104"/>
    <col min="8443" max="8449" width="3.5" style="104" customWidth="1"/>
    <col min="8450" max="8450" width="15.625" style="104" customWidth="1"/>
    <col min="8451" max="8457" width="25.625" style="104" customWidth="1"/>
    <col min="8458" max="8698" width="8.875" style="104"/>
    <col min="8699" max="8705" width="3.5" style="104" customWidth="1"/>
    <col min="8706" max="8706" width="15.625" style="104" customWidth="1"/>
    <col min="8707" max="8713" width="25.625" style="104" customWidth="1"/>
    <col min="8714" max="8954" width="8.875" style="104"/>
    <col min="8955" max="8961" width="3.5" style="104" customWidth="1"/>
    <col min="8962" max="8962" width="15.625" style="104" customWidth="1"/>
    <col min="8963" max="8969" width="25.625" style="104" customWidth="1"/>
    <col min="8970" max="9210" width="8.875" style="104"/>
    <col min="9211" max="9217" width="3.5" style="104" customWidth="1"/>
    <col min="9218" max="9218" width="15.625" style="104" customWidth="1"/>
    <col min="9219" max="9225" width="25.625" style="104" customWidth="1"/>
    <col min="9226" max="9466" width="8.875" style="104"/>
    <col min="9467" max="9473" width="3.5" style="104" customWidth="1"/>
    <col min="9474" max="9474" width="15.625" style="104" customWidth="1"/>
    <col min="9475" max="9481" width="25.625" style="104" customWidth="1"/>
    <col min="9482" max="9722" width="8.875" style="104"/>
    <col min="9723" max="9729" width="3.5" style="104" customWidth="1"/>
    <col min="9730" max="9730" width="15.625" style="104" customWidth="1"/>
    <col min="9731" max="9737" width="25.625" style="104" customWidth="1"/>
    <col min="9738" max="9978" width="8.875" style="104"/>
    <col min="9979" max="9985" width="3.5" style="104" customWidth="1"/>
    <col min="9986" max="9986" width="15.625" style="104" customWidth="1"/>
    <col min="9987" max="9993" width="25.625" style="104" customWidth="1"/>
    <col min="9994" max="10234" width="8.875" style="104"/>
    <col min="10235" max="10241" width="3.5" style="104" customWidth="1"/>
    <col min="10242" max="10242" width="15.625" style="104" customWidth="1"/>
    <col min="10243" max="10249" width="25.625" style="104" customWidth="1"/>
    <col min="10250" max="10490" width="8.875" style="104"/>
    <col min="10491" max="10497" width="3.5" style="104" customWidth="1"/>
    <col min="10498" max="10498" width="15.625" style="104" customWidth="1"/>
    <col min="10499" max="10505" width="25.625" style="104" customWidth="1"/>
    <col min="10506" max="10746" width="8.875" style="104"/>
    <col min="10747" max="10753" width="3.5" style="104" customWidth="1"/>
    <col min="10754" max="10754" width="15.625" style="104" customWidth="1"/>
    <col min="10755" max="10761" width="25.625" style="104" customWidth="1"/>
    <col min="10762" max="11002" width="8.875" style="104"/>
    <col min="11003" max="11009" width="3.5" style="104" customWidth="1"/>
    <col min="11010" max="11010" width="15.625" style="104" customWidth="1"/>
    <col min="11011" max="11017" width="25.625" style="104" customWidth="1"/>
    <col min="11018" max="11258" width="8.875" style="104"/>
    <col min="11259" max="11265" width="3.5" style="104" customWidth="1"/>
    <col min="11266" max="11266" width="15.625" style="104" customWidth="1"/>
    <col min="11267" max="11273" width="25.625" style="104" customWidth="1"/>
    <col min="11274" max="11514" width="8.875" style="104"/>
    <col min="11515" max="11521" width="3.5" style="104" customWidth="1"/>
    <col min="11522" max="11522" width="15.625" style="104" customWidth="1"/>
    <col min="11523" max="11529" width="25.625" style="104" customWidth="1"/>
    <col min="11530" max="11770" width="8.875" style="104"/>
    <col min="11771" max="11777" width="3.5" style="104" customWidth="1"/>
    <col min="11778" max="11778" width="15.625" style="104" customWidth="1"/>
    <col min="11779" max="11785" width="25.625" style="104" customWidth="1"/>
    <col min="11786" max="12026" width="8.875" style="104"/>
    <col min="12027" max="12033" width="3.5" style="104" customWidth="1"/>
    <col min="12034" max="12034" width="15.625" style="104" customWidth="1"/>
    <col min="12035" max="12041" width="25.625" style="104" customWidth="1"/>
    <col min="12042" max="12282" width="8.875" style="104"/>
    <col min="12283" max="12289" width="3.5" style="104" customWidth="1"/>
    <col min="12290" max="12290" width="15.625" style="104" customWidth="1"/>
    <col min="12291" max="12297" width="25.625" style="104" customWidth="1"/>
    <col min="12298" max="12538" width="8.875" style="104"/>
    <col min="12539" max="12545" width="3.5" style="104" customWidth="1"/>
    <col min="12546" max="12546" width="15.625" style="104" customWidth="1"/>
    <col min="12547" max="12553" width="25.625" style="104" customWidth="1"/>
    <col min="12554" max="12794" width="8.875" style="104"/>
    <col min="12795" max="12801" width="3.5" style="104" customWidth="1"/>
    <col min="12802" max="12802" width="15.625" style="104" customWidth="1"/>
    <col min="12803" max="12809" width="25.625" style="104" customWidth="1"/>
    <col min="12810" max="13050" width="8.875" style="104"/>
    <col min="13051" max="13057" width="3.5" style="104" customWidth="1"/>
    <col min="13058" max="13058" width="15.625" style="104" customWidth="1"/>
    <col min="13059" max="13065" width="25.625" style="104" customWidth="1"/>
    <col min="13066" max="13306" width="8.875" style="104"/>
    <col min="13307" max="13313" width="3.5" style="104" customWidth="1"/>
    <col min="13314" max="13314" width="15.625" style="104" customWidth="1"/>
    <col min="13315" max="13321" width="25.625" style="104" customWidth="1"/>
    <col min="13322" max="13562" width="8.875" style="104"/>
    <col min="13563" max="13569" width="3.5" style="104" customWidth="1"/>
    <col min="13570" max="13570" width="15.625" style="104" customWidth="1"/>
    <col min="13571" max="13577" width="25.625" style="104" customWidth="1"/>
    <col min="13578" max="13818" width="8.875" style="104"/>
    <col min="13819" max="13825" width="3.5" style="104" customWidth="1"/>
    <col min="13826" max="13826" width="15.625" style="104" customWidth="1"/>
    <col min="13827" max="13833" width="25.625" style="104" customWidth="1"/>
    <col min="13834" max="14074" width="8.875" style="104"/>
    <col min="14075" max="14081" width="3.5" style="104" customWidth="1"/>
    <col min="14082" max="14082" width="15.625" style="104" customWidth="1"/>
    <col min="14083" max="14089" width="25.625" style="104" customWidth="1"/>
    <col min="14090" max="14330" width="8.875" style="104"/>
    <col min="14331" max="14337" width="3.5" style="104" customWidth="1"/>
    <col min="14338" max="14338" width="15.625" style="104" customWidth="1"/>
    <col min="14339" max="14345" width="25.625" style="104" customWidth="1"/>
    <col min="14346" max="14586" width="8.875" style="104"/>
    <col min="14587" max="14593" width="3.5" style="104" customWidth="1"/>
    <col min="14594" max="14594" width="15.625" style="104" customWidth="1"/>
    <col min="14595" max="14601" width="25.625" style="104" customWidth="1"/>
    <col min="14602" max="14842" width="8.875" style="104"/>
    <col min="14843" max="14849" width="3.5" style="104" customWidth="1"/>
    <col min="14850" max="14850" width="15.625" style="104" customWidth="1"/>
    <col min="14851" max="14857" width="25.625" style="104" customWidth="1"/>
    <col min="14858" max="15098" width="8.875" style="104"/>
    <col min="15099" max="15105" width="3.5" style="104" customWidth="1"/>
    <col min="15106" max="15106" width="15.625" style="104" customWidth="1"/>
    <col min="15107" max="15113" width="25.625" style="104" customWidth="1"/>
    <col min="15114" max="15354" width="8.875" style="104"/>
    <col min="15355" max="15361" width="3.5" style="104" customWidth="1"/>
    <col min="15362" max="15362" width="15.625" style="104" customWidth="1"/>
    <col min="15363" max="15369" width="25.625" style="104" customWidth="1"/>
    <col min="15370" max="15610" width="8.875" style="104"/>
    <col min="15611" max="15617" width="3.5" style="104" customWidth="1"/>
    <col min="15618" max="15618" width="15.625" style="104" customWidth="1"/>
    <col min="15619" max="15625" width="25.625" style="104" customWidth="1"/>
    <col min="15626" max="15866" width="8.875" style="104"/>
    <col min="15867" max="15873" width="3.5" style="104" customWidth="1"/>
    <col min="15874" max="15874" width="15.625" style="104" customWidth="1"/>
    <col min="15875" max="15881" width="25.625" style="104" customWidth="1"/>
    <col min="15882" max="16122" width="8.875" style="104"/>
    <col min="16123" max="16129" width="3.5" style="104" customWidth="1"/>
    <col min="16130" max="16130" width="15.625" style="104" customWidth="1"/>
    <col min="16131" max="16137" width="25.625" style="104" customWidth="1"/>
    <col min="16138" max="16384" width="8.875" style="104"/>
  </cols>
  <sheetData>
    <row r="1" spans="1:32" s="105" customFormat="1"/>
    <row r="2" spans="1:32" s="105" customFormat="1"/>
    <row r="3" spans="1:32" s="105" customFormat="1"/>
    <row r="4" spans="1:32" s="151" customFormat="1" ht="18.75" customHeight="1">
      <c r="A4" s="129"/>
      <c r="B4" s="292" t="s">
        <v>333</v>
      </c>
      <c r="C4" s="292"/>
      <c r="D4" s="292"/>
      <c r="E4" s="292"/>
      <c r="F4" s="292"/>
      <c r="G4" s="292"/>
      <c r="H4" s="292"/>
      <c r="I4" s="293" t="s">
        <v>334</v>
      </c>
      <c r="J4" s="293"/>
      <c r="K4" s="293"/>
      <c r="L4" s="293"/>
      <c r="N4" s="105"/>
      <c r="O4" s="105"/>
      <c r="P4" s="105"/>
      <c r="Q4" s="105"/>
      <c r="R4" s="105"/>
      <c r="S4" s="105"/>
      <c r="T4" s="105"/>
      <c r="U4" s="105"/>
      <c r="V4" s="105"/>
      <c r="W4" s="105"/>
      <c r="X4" s="105"/>
      <c r="Y4" s="105"/>
      <c r="Z4" s="105"/>
      <c r="AA4" s="105"/>
      <c r="AB4" s="105"/>
      <c r="AC4" s="105"/>
      <c r="AD4" s="105"/>
      <c r="AE4" s="105"/>
      <c r="AF4" s="105"/>
    </row>
    <row r="5" spans="1:32" s="151" customFormat="1" ht="18.75" customHeight="1">
      <c r="A5" s="129"/>
      <c r="B5" s="292"/>
      <c r="C5" s="292"/>
      <c r="D5" s="292"/>
      <c r="E5" s="292"/>
      <c r="F5" s="292"/>
      <c r="G5" s="292"/>
      <c r="H5" s="292"/>
      <c r="I5" s="293"/>
      <c r="J5" s="293"/>
      <c r="K5" s="293"/>
      <c r="L5" s="293"/>
      <c r="N5" s="105"/>
      <c r="O5" s="105"/>
      <c r="P5" s="105"/>
      <c r="Q5" s="105"/>
      <c r="R5" s="105"/>
      <c r="S5" s="105"/>
      <c r="T5" s="105"/>
      <c r="U5" s="105"/>
      <c r="V5" s="105"/>
      <c r="W5" s="105"/>
      <c r="X5" s="105"/>
      <c r="Y5" s="105"/>
      <c r="Z5" s="105"/>
      <c r="AA5" s="105"/>
      <c r="AB5" s="105"/>
      <c r="AC5" s="105"/>
      <c r="AD5" s="105"/>
      <c r="AE5" s="105"/>
      <c r="AF5" s="105"/>
    </row>
    <row r="6" spans="1:32">
      <c r="L6" s="130" t="s">
        <v>228</v>
      </c>
    </row>
    <row r="7" spans="1:32" ht="21.75" customHeight="1">
      <c r="B7" s="310" t="s">
        <v>294</v>
      </c>
      <c r="C7" s="311"/>
      <c r="D7" s="311"/>
      <c r="E7" s="311"/>
      <c r="F7" s="311"/>
      <c r="G7" s="311"/>
      <c r="H7" s="312"/>
      <c r="I7" s="337" t="s">
        <v>295</v>
      </c>
      <c r="J7" s="338"/>
      <c r="K7" s="307" t="s">
        <v>296</v>
      </c>
      <c r="L7" s="309"/>
    </row>
    <row r="8" spans="1:32" ht="21.95" customHeight="1">
      <c r="B8" s="313"/>
      <c r="C8" s="314"/>
      <c r="D8" s="314"/>
      <c r="E8" s="314"/>
      <c r="F8" s="314"/>
      <c r="G8" s="314"/>
      <c r="H8" s="315"/>
      <c r="I8" s="232" t="s">
        <v>265</v>
      </c>
      <c r="J8" s="232" t="s">
        <v>298</v>
      </c>
      <c r="K8" s="232" t="s">
        <v>265</v>
      </c>
      <c r="L8" s="232" t="s">
        <v>298</v>
      </c>
    </row>
    <row r="9" spans="1:32" ht="21.75" customHeight="1">
      <c r="B9" s="319" t="s">
        <v>604</v>
      </c>
      <c r="C9" s="320"/>
      <c r="D9" s="320"/>
      <c r="E9" s="320"/>
      <c r="F9" s="320"/>
      <c r="G9" s="320"/>
      <c r="H9" s="321"/>
      <c r="I9" s="128">
        <v>849907680</v>
      </c>
      <c r="J9" s="128">
        <v>0</v>
      </c>
      <c r="K9" s="128">
        <v>38632167</v>
      </c>
      <c r="L9" s="128">
        <v>0</v>
      </c>
    </row>
    <row r="10" spans="1:32" ht="21.95" customHeight="1">
      <c r="B10" s="322" t="s">
        <v>605</v>
      </c>
      <c r="C10" s="323"/>
      <c r="D10" s="323"/>
      <c r="E10" s="323"/>
      <c r="F10" s="323"/>
      <c r="G10" s="323"/>
      <c r="H10" s="324"/>
      <c r="I10" s="128">
        <v>15620500000</v>
      </c>
      <c r="J10" s="128">
        <v>-15620500000</v>
      </c>
      <c r="K10" s="128">
        <v>0</v>
      </c>
      <c r="L10" s="128">
        <v>0</v>
      </c>
    </row>
    <row r="11" spans="1:32" ht="21.75" customHeight="1">
      <c r="B11" s="322" t="s">
        <v>606</v>
      </c>
      <c r="C11" s="323"/>
      <c r="D11" s="323"/>
      <c r="E11" s="323"/>
      <c r="F11" s="323"/>
      <c r="G11" s="323"/>
      <c r="H11" s="324"/>
      <c r="I11" s="128">
        <v>2681780000</v>
      </c>
      <c r="J11" s="128">
        <v>0</v>
      </c>
      <c r="K11" s="128">
        <v>793170000</v>
      </c>
      <c r="L11" s="128">
        <v>0</v>
      </c>
    </row>
    <row r="12" spans="1:32" ht="21.95" customHeight="1">
      <c r="B12" s="322" t="s">
        <v>629</v>
      </c>
      <c r="C12" s="323"/>
      <c r="D12" s="323"/>
      <c r="E12" s="323"/>
      <c r="F12" s="323"/>
      <c r="G12" s="323"/>
      <c r="H12" s="324"/>
      <c r="I12" s="128">
        <v>23991770</v>
      </c>
      <c r="J12" s="128">
        <v>0</v>
      </c>
      <c r="K12" s="128">
        <v>10334446</v>
      </c>
      <c r="L12" s="128">
        <v>0</v>
      </c>
    </row>
    <row r="13" spans="1:32" ht="21.95" customHeight="1">
      <c r="B13" s="325" t="s">
        <v>630</v>
      </c>
      <c r="C13" s="326"/>
      <c r="D13" s="326"/>
      <c r="E13" s="326"/>
      <c r="F13" s="326"/>
      <c r="G13" s="326"/>
      <c r="H13" s="327"/>
      <c r="I13" s="128">
        <v>20510494495</v>
      </c>
      <c r="J13" s="128">
        <v>0</v>
      </c>
      <c r="K13" s="128">
        <v>829700013</v>
      </c>
      <c r="L13" s="128">
        <v>0</v>
      </c>
    </row>
    <row r="14" spans="1:32" ht="21.95" customHeight="1">
      <c r="B14" s="325" t="s">
        <v>631</v>
      </c>
      <c r="C14" s="326"/>
      <c r="D14" s="326"/>
      <c r="E14" s="326"/>
      <c r="F14" s="326"/>
      <c r="G14" s="326"/>
      <c r="H14" s="327"/>
      <c r="I14" s="128">
        <v>14527100000</v>
      </c>
      <c r="J14" s="128">
        <v>0</v>
      </c>
      <c r="K14" s="128">
        <v>0</v>
      </c>
      <c r="L14" s="128">
        <v>0</v>
      </c>
    </row>
    <row r="15" spans="1:32" ht="21.75" customHeight="1">
      <c r="B15" s="325" t="s">
        <v>299</v>
      </c>
      <c r="C15" s="326"/>
      <c r="D15" s="326"/>
      <c r="E15" s="326"/>
      <c r="F15" s="326"/>
      <c r="G15" s="326"/>
      <c r="H15" s="327"/>
      <c r="I15" s="128">
        <v>356104000</v>
      </c>
      <c r="J15" s="128">
        <v>0</v>
      </c>
      <c r="K15" s="128">
        <v>54138000</v>
      </c>
      <c r="L15" s="128">
        <v>0</v>
      </c>
    </row>
    <row r="16" spans="1:32" ht="21.95" customHeight="1">
      <c r="B16" s="325" t="s">
        <v>300</v>
      </c>
      <c r="C16" s="326"/>
      <c r="D16" s="326"/>
      <c r="E16" s="326"/>
      <c r="F16" s="326"/>
      <c r="G16" s="326"/>
      <c r="H16" s="327"/>
      <c r="I16" s="128">
        <v>0</v>
      </c>
      <c r="J16" s="128">
        <v>0</v>
      </c>
      <c r="K16" s="128">
        <v>4181216</v>
      </c>
      <c r="L16" s="128">
        <v>-3887906</v>
      </c>
    </row>
    <row r="17" spans="2:12" ht="21.95" customHeight="1">
      <c r="B17" s="325" t="s">
        <v>301</v>
      </c>
      <c r="C17" s="326"/>
      <c r="D17" s="326"/>
      <c r="E17" s="326"/>
      <c r="F17" s="326"/>
      <c r="G17" s="326"/>
      <c r="H17" s="327"/>
      <c r="I17" s="128">
        <v>973528687</v>
      </c>
      <c r="J17" s="128">
        <v>0</v>
      </c>
      <c r="K17" s="128">
        <v>22240819</v>
      </c>
      <c r="L17" s="128">
        <v>0</v>
      </c>
    </row>
    <row r="18" spans="2:12" ht="21.95" customHeight="1">
      <c r="B18" s="325" t="s">
        <v>648</v>
      </c>
      <c r="C18" s="326"/>
      <c r="D18" s="326"/>
      <c r="E18" s="326"/>
      <c r="F18" s="326"/>
      <c r="G18" s="326"/>
      <c r="H18" s="327"/>
      <c r="I18" s="128">
        <v>56000000</v>
      </c>
      <c r="J18" s="128">
        <v>0</v>
      </c>
      <c r="K18" s="128">
        <v>0</v>
      </c>
      <c r="L18" s="128">
        <v>0</v>
      </c>
    </row>
    <row r="19" spans="2:12" ht="21.95" customHeight="1">
      <c r="B19" s="334" t="s">
        <v>635</v>
      </c>
      <c r="C19" s="335"/>
      <c r="D19" s="335"/>
      <c r="E19" s="335"/>
      <c r="F19" s="335"/>
      <c r="G19" s="335"/>
      <c r="H19" s="336"/>
      <c r="I19" s="128">
        <v>23500000</v>
      </c>
      <c r="J19" s="128">
        <v>0</v>
      </c>
      <c r="K19" s="128">
        <v>0</v>
      </c>
      <c r="L19" s="128">
        <v>0</v>
      </c>
    </row>
    <row r="20" spans="2:12" ht="21.95" customHeight="1">
      <c r="B20" s="325" t="s">
        <v>302</v>
      </c>
      <c r="C20" s="326"/>
      <c r="D20" s="326"/>
      <c r="E20" s="326"/>
      <c r="F20" s="326"/>
      <c r="G20" s="326"/>
      <c r="H20" s="327"/>
      <c r="I20" s="128">
        <v>933334920</v>
      </c>
      <c r="J20" s="128">
        <v>-724456891.44000006</v>
      </c>
      <c r="K20" s="128">
        <v>11336980</v>
      </c>
      <c r="L20" s="128">
        <v>-8518658.3599999994</v>
      </c>
    </row>
    <row r="21" spans="2:12" ht="21.95" customHeight="1">
      <c r="B21" s="325" t="s">
        <v>649</v>
      </c>
      <c r="C21" s="326"/>
      <c r="D21" s="326"/>
      <c r="E21" s="326"/>
      <c r="F21" s="326"/>
      <c r="G21" s="326"/>
      <c r="H21" s="327"/>
      <c r="I21" s="128">
        <v>10000000</v>
      </c>
      <c r="J21" s="128">
        <v>0</v>
      </c>
      <c r="K21" s="128">
        <v>0</v>
      </c>
      <c r="L21" s="128">
        <v>0</v>
      </c>
    </row>
    <row r="22" spans="2:12" ht="21.95" customHeight="1">
      <c r="B22" s="325" t="s">
        <v>303</v>
      </c>
      <c r="C22" s="326"/>
      <c r="D22" s="326"/>
      <c r="E22" s="326"/>
      <c r="F22" s="326"/>
      <c r="G22" s="326"/>
      <c r="H22" s="327"/>
      <c r="I22" s="128">
        <v>118400000</v>
      </c>
      <c r="J22" s="128">
        <v>0</v>
      </c>
      <c r="K22" s="128">
        <v>8025000</v>
      </c>
      <c r="L22" s="128">
        <v>0</v>
      </c>
    </row>
    <row r="23" spans="2:12" ht="21.95" customHeight="1">
      <c r="B23" s="325" t="s">
        <v>304</v>
      </c>
      <c r="C23" s="326"/>
      <c r="D23" s="326"/>
      <c r="E23" s="326"/>
      <c r="F23" s="326"/>
      <c r="G23" s="326"/>
      <c r="H23" s="327"/>
      <c r="I23" s="128">
        <f>689500000+665000000</f>
        <v>1354500000</v>
      </c>
      <c r="J23" s="128">
        <v>0</v>
      </c>
      <c r="K23" s="128">
        <v>0</v>
      </c>
      <c r="L23" s="128">
        <v>0</v>
      </c>
    </row>
    <row r="24" spans="2:12" ht="21.95" customHeight="1">
      <c r="B24" s="325" t="s">
        <v>305</v>
      </c>
      <c r="C24" s="326"/>
      <c r="D24" s="326"/>
      <c r="E24" s="326"/>
      <c r="F24" s="326"/>
      <c r="G24" s="326"/>
      <c r="H24" s="327"/>
      <c r="I24" s="128">
        <v>9980000</v>
      </c>
      <c r="J24" s="128">
        <v>-8470000</v>
      </c>
      <c r="K24" s="128">
        <v>4587000</v>
      </c>
      <c r="L24" s="128">
        <v>-250000</v>
      </c>
    </row>
    <row r="25" spans="2:12" ht="21.95" customHeight="1">
      <c r="B25" s="325" t="s">
        <v>650</v>
      </c>
      <c r="C25" s="326"/>
      <c r="D25" s="326"/>
      <c r="E25" s="326"/>
      <c r="F25" s="326"/>
      <c r="G25" s="326"/>
      <c r="H25" s="327"/>
      <c r="I25" s="128">
        <v>3552000000</v>
      </c>
      <c r="J25" s="128">
        <v>0</v>
      </c>
      <c r="K25" s="128">
        <v>0</v>
      </c>
      <c r="L25" s="128">
        <v>0</v>
      </c>
    </row>
    <row r="26" spans="2:12" ht="21.95" customHeight="1">
      <c r="B26" s="319" t="s">
        <v>306</v>
      </c>
      <c r="C26" s="320"/>
      <c r="D26" s="320"/>
      <c r="E26" s="320"/>
      <c r="F26" s="320"/>
      <c r="G26" s="320"/>
      <c r="H26" s="321"/>
      <c r="I26" s="128">
        <v>1171600</v>
      </c>
      <c r="J26" s="128">
        <v>0</v>
      </c>
      <c r="K26" s="128">
        <v>685800</v>
      </c>
      <c r="L26" s="128">
        <v>0</v>
      </c>
    </row>
    <row r="27" spans="2:12" ht="21.95" customHeight="1">
      <c r="B27" s="319" t="s">
        <v>310</v>
      </c>
      <c r="C27" s="320"/>
      <c r="D27" s="320"/>
      <c r="E27" s="320"/>
      <c r="F27" s="320"/>
      <c r="G27" s="320"/>
      <c r="H27" s="321"/>
      <c r="I27" s="128">
        <v>9381730143</v>
      </c>
      <c r="J27" s="128">
        <v>0</v>
      </c>
      <c r="K27" s="128">
        <v>186269789</v>
      </c>
      <c r="L27" s="128">
        <v>0</v>
      </c>
    </row>
    <row r="28" spans="2:12" ht="21.95" customHeight="1">
      <c r="B28" s="319" t="s">
        <v>307</v>
      </c>
      <c r="C28" s="320"/>
      <c r="D28" s="320"/>
      <c r="E28" s="320"/>
      <c r="F28" s="320"/>
      <c r="G28" s="320"/>
      <c r="H28" s="321"/>
      <c r="I28" s="128">
        <v>1119610156</v>
      </c>
      <c r="J28" s="128">
        <v>0</v>
      </c>
      <c r="K28" s="128">
        <v>18999176</v>
      </c>
      <c r="L28" s="128">
        <v>0</v>
      </c>
    </row>
    <row r="29" spans="2:12" ht="21.75" customHeight="1">
      <c r="B29" s="319" t="s">
        <v>311</v>
      </c>
      <c r="C29" s="320"/>
      <c r="D29" s="320"/>
      <c r="E29" s="320"/>
      <c r="F29" s="320"/>
      <c r="G29" s="320"/>
      <c r="H29" s="321"/>
      <c r="I29" s="128">
        <v>3730028898</v>
      </c>
      <c r="J29" s="128">
        <v>0</v>
      </c>
      <c r="K29" s="128">
        <v>79536102</v>
      </c>
      <c r="L29" s="128">
        <v>0</v>
      </c>
    </row>
    <row r="30" spans="2:12" ht="21.95" customHeight="1">
      <c r="B30" s="319" t="s">
        <v>309</v>
      </c>
      <c r="C30" s="320"/>
      <c r="D30" s="320"/>
      <c r="E30" s="320"/>
      <c r="F30" s="320"/>
      <c r="G30" s="320"/>
      <c r="H30" s="321"/>
      <c r="I30" s="128">
        <v>1253580000</v>
      </c>
      <c r="J30" s="128">
        <v>0</v>
      </c>
      <c r="K30" s="128">
        <v>0</v>
      </c>
      <c r="L30" s="128">
        <v>0</v>
      </c>
    </row>
    <row r="31" spans="2:12" ht="21.95" customHeight="1">
      <c r="B31" s="319" t="s">
        <v>308</v>
      </c>
      <c r="C31" s="320"/>
      <c r="D31" s="320"/>
      <c r="E31" s="320"/>
      <c r="F31" s="320"/>
      <c r="G31" s="320"/>
      <c r="H31" s="321"/>
      <c r="I31" s="128">
        <v>16942070000</v>
      </c>
      <c r="J31" s="128">
        <v>0</v>
      </c>
      <c r="K31" s="128">
        <v>0</v>
      </c>
      <c r="L31" s="128">
        <v>0</v>
      </c>
    </row>
    <row r="32" spans="2:12" ht="21.75" customHeight="1">
      <c r="B32" s="319" t="s">
        <v>618</v>
      </c>
      <c r="C32" s="320"/>
      <c r="D32" s="320"/>
      <c r="E32" s="320"/>
      <c r="F32" s="320"/>
      <c r="G32" s="320"/>
      <c r="H32" s="321"/>
      <c r="I32" s="128">
        <v>134413800</v>
      </c>
      <c r="J32" s="128">
        <v>0</v>
      </c>
      <c r="K32" s="128">
        <v>10445400</v>
      </c>
      <c r="L32" s="128">
        <v>0</v>
      </c>
    </row>
    <row r="33" spans="2:12" ht="21.95" customHeight="1">
      <c r="B33" s="319" t="s">
        <v>312</v>
      </c>
      <c r="C33" s="320"/>
      <c r="D33" s="320"/>
      <c r="E33" s="320"/>
      <c r="F33" s="320"/>
      <c r="G33" s="320"/>
      <c r="H33" s="321"/>
      <c r="I33" s="128">
        <v>155395000</v>
      </c>
      <c r="J33" s="128">
        <v>0</v>
      </c>
      <c r="K33" s="128">
        <v>19066000</v>
      </c>
      <c r="L33" s="128">
        <v>0</v>
      </c>
    </row>
    <row r="34" spans="2:12" ht="46.5" customHeight="1">
      <c r="B34" s="325" t="s">
        <v>607</v>
      </c>
      <c r="C34" s="326"/>
      <c r="D34" s="326"/>
      <c r="E34" s="326"/>
      <c r="F34" s="326"/>
      <c r="G34" s="326"/>
      <c r="H34" s="327"/>
      <c r="I34" s="128">
        <v>3629683000</v>
      </c>
      <c r="J34" s="128">
        <v>-1814841500</v>
      </c>
      <c r="K34" s="128">
        <v>164986000</v>
      </c>
      <c r="L34" s="128">
        <v>-82493000</v>
      </c>
    </row>
    <row r="35" spans="2:12" ht="46.5" customHeight="1">
      <c r="B35" s="325" t="s">
        <v>608</v>
      </c>
      <c r="C35" s="326"/>
      <c r="D35" s="326"/>
      <c r="E35" s="326"/>
      <c r="F35" s="326"/>
      <c r="G35" s="326"/>
      <c r="H35" s="327"/>
      <c r="I35" s="128">
        <v>5929775000</v>
      </c>
      <c r="J35" s="128">
        <v>-5929775000</v>
      </c>
      <c r="K35" s="128">
        <v>0</v>
      </c>
      <c r="L35" s="128">
        <v>0</v>
      </c>
    </row>
    <row r="36" spans="2:12" ht="21.95" customHeight="1">
      <c r="B36" s="319" t="s">
        <v>609</v>
      </c>
      <c r="C36" s="320"/>
      <c r="D36" s="320"/>
      <c r="E36" s="320"/>
      <c r="F36" s="320"/>
      <c r="G36" s="320"/>
      <c r="H36" s="321"/>
      <c r="I36" s="128">
        <v>1198604000</v>
      </c>
      <c r="J36" s="128">
        <v>-1198604000</v>
      </c>
      <c r="K36" s="128">
        <v>0</v>
      </c>
      <c r="L36" s="128">
        <v>0</v>
      </c>
    </row>
    <row r="37" spans="2:12" ht="46.5" customHeight="1">
      <c r="B37" s="325" t="s">
        <v>610</v>
      </c>
      <c r="C37" s="326"/>
      <c r="D37" s="326"/>
      <c r="E37" s="326"/>
      <c r="F37" s="326"/>
      <c r="G37" s="326"/>
      <c r="H37" s="327"/>
      <c r="I37" s="128">
        <v>6579988000</v>
      </c>
      <c r="J37" s="128">
        <v>-6579988000</v>
      </c>
      <c r="K37" s="128">
        <v>572646000</v>
      </c>
      <c r="L37" s="128">
        <v>-572646000</v>
      </c>
    </row>
    <row r="38" spans="2:12" ht="21.95" customHeight="1">
      <c r="B38" s="328" t="s">
        <v>615</v>
      </c>
      <c r="C38" s="329"/>
      <c r="D38" s="329"/>
      <c r="E38" s="329"/>
      <c r="F38" s="329"/>
      <c r="G38" s="329"/>
      <c r="H38" s="330"/>
      <c r="I38" s="128">
        <v>7719411886</v>
      </c>
      <c r="J38" s="128">
        <v>0</v>
      </c>
      <c r="K38" s="128">
        <v>471141523</v>
      </c>
      <c r="L38" s="128">
        <v>0</v>
      </c>
    </row>
    <row r="39" spans="2:12" ht="21.95" customHeight="1">
      <c r="B39" s="331" t="s">
        <v>616</v>
      </c>
      <c r="C39" s="332"/>
      <c r="D39" s="332"/>
      <c r="E39" s="332"/>
      <c r="F39" s="332"/>
      <c r="G39" s="332"/>
      <c r="H39" s="333"/>
      <c r="I39" s="128">
        <v>992083701</v>
      </c>
      <c r="J39" s="128">
        <v>0</v>
      </c>
      <c r="K39" s="128">
        <v>62749314</v>
      </c>
      <c r="L39" s="128">
        <v>0</v>
      </c>
    </row>
    <row r="40" spans="2:12" ht="21.95" customHeight="1">
      <c r="B40" s="331" t="s">
        <v>617</v>
      </c>
      <c r="C40" s="332"/>
      <c r="D40" s="332"/>
      <c r="E40" s="332"/>
      <c r="F40" s="332"/>
      <c r="G40" s="332"/>
      <c r="H40" s="333"/>
      <c r="I40" s="128">
        <v>7181670393</v>
      </c>
      <c r="J40" s="128">
        <v>0</v>
      </c>
      <c r="K40" s="128">
        <v>558338641</v>
      </c>
      <c r="L40" s="128">
        <v>0</v>
      </c>
    </row>
    <row r="41" spans="2:12" ht="21.95" customHeight="1">
      <c r="B41" s="319" t="s">
        <v>614</v>
      </c>
      <c r="C41" s="320"/>
      <c r="D41" s="320"/>
      <c r="E41" s="320"/>
      <c r="F41" s="320"/>
      <c r="G41" s="320"/>
      <c r="H41" s="321"/>
      <c r="I41" s="128">
        <v>1134811872</v>
      </c>
      <c r="J41" s="128">
        <v>-908347664</v>
      </c>
      <c r="K41" s="128">
        <v>14932852</v>
      </c>
      <c r="L41" s="128">
        <v>-11815170</v>
      </c>
    </row>
    <row r="42" spans="2:12" ht="21.95" customHeight="1">
      <c r="B42" s="319" t="s">
        <v>645</v>
      </c>
      <c r="C42" s="320"/>
      <c r="D42" s="320"/>
      <c r="E42" s="320"/>
      <c r="F42" s="320"/>
      <c r="G42" s="320"/>
      <c r="H42" s="321"/>
      <c r="I42" s="128">
        <v>13247671998</v>
      </c>
      <c r="J42" s="128">
        <v>0</v>
      </c>
      <c r="K42" s="128">
        <v>0</v>
      </c>
      <c r="L42" s="128">
        <v>0</v>
      </c>
    </row>
    <row r="43" spans="2:12" ht="21.95" customHeight="1">
      <c r="B43" s="319" t="s">
        <v>644</v>
      </c>
      <c r="C43" s="320"/>
      <c r="D43" s="320"/>
      <c r="E43" s="320"/>
      <c r="F43" s="320"/>
      <c r="G43" s="320"/>
      <c r="H43" s="321"/>
      <c r="I43" s="128">
        <v>11373178</v>
      </c>
      <c r="J43" s="128">
        <v>0</v>
      </c>
      <c r="K43" s="128">
        <v>2559203</v>
      </c>
      <c r="L43" s="128">
        <v>0</v>
      </c>
    </row>
    <row r="44" spans="2:12" ht="21.95" customHeight="1">
      <c r="B44" s="319" t="s">
        <v>643</v>
      </c>
      <c r="C44" s="320"/>
      <c r="D44" s="320"/>
      <c r="E44" s="320"/>
      <c r="F44" s="320"/>
      <c r="G44" s="320"/>
      <c r="H44" s="321"/>
      <c r="I44" s="128">
        <v>4712434000</v>
      </c>
      <c r="J44" s="128">
        <v>0</v>
      </c>
      <c r="K44" s="128">
        <v>1500000000</v>
      </c>
      <c r="L44" s="128">
        <v>0</v>
      </c>
    </row>
    <row r="45" spans="2:12" ht="21.95" customHeight="1">
      <c r="B45" s="307" t="s">
        <v>260</v>
      </c>
      <c r="C45" s="308"/>
      <c r="D45" s="308"/>
      <c r="E45" s="308"/>
      <c r="F45" s="308"/>
      <c r="G45" s="308"/>
      <c r="H45" s="309"/>
      <c r="I45" s="128">
        <f>SUM(I9:I44)</f>
        <v>146656628177</v>
      </c>
      <c r="J45" s="128">
        <f>SUM(J9:J44)</f>
        <v>-32784983055.440002</v>
      </c>
      <c r="K45" s="128">
        <f>SUM(K9:K44)</f>
        <v>5438701441</v>
      </c>
      <c r="L45" s="128">
        <f>SUM(L9:L44)</f>
        <v>-679610734.36000001</v>
      </c>
    </row>
    <row r="46" spans="2:12" ht="12" customHeight="1"/>
  </sheetData>
  <mergeCells count="42">
    <mergeCell ref="I4:L5"/>
    <mergeCell ref="B4:H5"/>
    <mergeCell ref="B22:H22"/>
    <mergeCell ref="B11:H11"/>
    <mergeCell ref="B12:H12"/>
    <mergeCell ref="B13:H13"/>
    <mergeCell ref="B14:H14"/>
    <mergeCell ref="B15:H15"/>
    <mergeCell ref="B16:H16"/>
    <mergeCell ref="B17:H17"/>
    <mergeCell ref="B18:H18"/>
    <mergeCell ref="B19:H19"/>
    <mergeCell ref="B20:H20"/>
    <mergeCell ref="B21:H21"/>
    <mergeCell ref="B7:H8"/>
    <mergeCell ref="I7:J7"/>
    <mergeCell ref="B44:H44"/>
    <mergeCell ref="B43:H43"/>
    <mergeCell ref="B45:H45"/>
    <mergeCell ref="B41:H41"/>
    <mergeCell ref="B33:H33"/>
    <mergeCell ref="B36:H36"/>
    <mergeCell ref="B37:H37"/>
    <mergeCell ref="B38:H38"/>
    <mergeCell ref="B39:H39"/>
    <mergeCell ref="B42:H42"/>
    <mergeCell ref="B40:H40"/>
    <mergeCell ref="K7:L7"/>
    <mergeCell ref="B9:H9"/>
    <mergeCell ref="B10:H10"/>
    <mergeCell ref="B34:H34"/>
    <mergeCell ref="B35:H35"/>
    <mergeCell ref="B23:H23"/>
    <mergeCell ref="B24:H24"/>
    <mergeCell ref="B25:H25"/>
    <mergeCell ref="B26:H26"/>
    <mergeCell ref="B28:H28"/>
    <mergeCell ref="B31:H31"/>
    <mergeCell ref="B30:H30"/>
    <mergeCell ref="B27:H27"/>
    <mergeCell ref="B29:H29"/>
    <mergeCell ref="B32:H32"/>
  </mergeCells>
  <phoneticPr fontId="25"/>
  <printOptions horizontalCentered="1"/>
  <pageMargins left="0.39370078740157483" right="0.39370078740157483" top="0.55118110236220474" bottom="0.43307086614173229" header="0.78740157480314965" footer="0.31496062992125984"/>
  <pageSetup paperSize="9" scale="58" firstPageNumber="16" fitToWidth="2" fitToHeight="0" orientation="portrait" useFirstPageNumber="1" r:id="rId1"/>
  <headerFooter alignWithMargins="0">
    <oddFooter>&amp;C&amp;"ＭＳ Ｐ明朝,標準"&amp;20&amp;P</oddFooter>
  </headerFooter>
  <colBreaks count="2" manualBreakCount="2">
    <brk id="8" max="44" man="1"/>
    <brk id="13" min="5" max="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L29" sqref="L29"/>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313</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17096034567</v>
      </c>
      <c r="J9" s="128">
        <v>5757884385</v>
      </c>
      <c r="K9" s="128">
        <v>1667925900</v>
      </c>
      <c r="L9" s="128">
        <v>3699261683</v>
      </c>
      <c r="M9" s="128">
        <v>5367187583</v>
      </c>
      <c r="N9" s="126">
        <v>17486731369</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686332655</v>
      </c>
      <c r="J11" s="128">
        <v>655389000</v>
      </c>
      <c r="K11" s="128">
        <v>6693325</v>
      </c>
      <c r="L11" s="128">
        <v>655417596</v>
      </c>
      <c r="M11" s="128">
        <v>662110921</v>
      </c>
      <c r="N11" s="126">
        <v>679610734</v>
      </c>
    </row>
    <row r="12" spans="2:17" ht="22.5" customHeight="1">
      <c r="B12" s="339" t="s">
        <v>319</v>
      </c>
      <c r="C12" s="339"/>
      <c r="D12" s="339"/>
      <c r="E12" s="339"/>
      <c r="F12" s="339"/>
      <c r="G12" s="339"/>
      <c r="H12" s="339"/>
      <c r="I12" s="126">
        <v>35404002</v>
      </c>
      <c r="J12" s="128">
        <v>4662593</v>
      </c>
      <c r="K12" s="128">
        <v>34927562</v>
      </c>
      <c r="L12" s="128">
        <v>476440</v>
      </c>
      <c r="M12" s="128">
        <v>35404002</v>
      </c>
      <c r="N12" s="126">
        <v>4662593</v>
      </c>
    </row>
    <row r="13" spans="2:17" ht="22.5" customHeight="1">
      <c r="B13" s="339" t="s">
        <v>320</v>
      </c>
      <c r="C13" s="339"/>
      <c r="D13" s="339"/>
      <c r="E13" s="339"/>
      <c r="F13" s="339"/>
      <c r="G13" s="339"/>
      <c r="H13" s="339"/>
      <c r="I13" s="126">
        <v>33549014976</v>
      </c>
      <c r="J13" s="128">
        <v>8470000</v>
      </c>
      <c r="K13" s="128">
        <v>105980907</v>
      </c>
      <c r="L13" s="128">
        <v>666521014</v>
      </c>
      <c r="M13" s="128">
        <v>772501921</v>
      </c>
      <c r="N13" s="126">
        <v>32784983055</v>
      </c>
    </row>
    <row r="14" spans="2:17" ht="22.5" customHeight="1">
      <c r="B14" s="339" t="s">
        <v>321</v>
      </c>
      <c r="C14" s="339"/>
      <c r="D14" s="339"/>
      <c r="E14" s="339"/>
      <c r="F14" s="339"/>
      <c r="G14" s="339"/>
      <c r="H14" s="339"/>
      <c r="I14" s="126">
        <v>8841566848</v>
      </c>
      <c r="J14" s="128">
        <v>387105190</v>
      </c>
      <c r="K14" s="128">
        <v>0</v>
      </c>
      <c r="L14" s="128">
        <v>0</v>
      </c>
      <c r="M14" s="128">
        <v>0</v>
      </c>
      <c r="N14" s="126">
        <v>9228672038</v>
      </c>
    </row>
    <row r="15" spans="2:17" ht="22.5" customHeight="1">
      <c r="B15" s="339" t="s">
        <v>52</v>
      </c>
      <c r="C15" s="339"/>
      <c r="D15" s="339"/>
      <c r="E15" s="339"/>
      <c r="F15" s="339"/>
      <c r="G15" s="339"/>
      <c r="H15" s="339"/>
      <c r="I15" s="126">
        <v>13222162014</v>
      </c>
      <c r="J15" s="128">
        <v>12727820677</v>
      </c>
      <c r="K15" s="128">
        <v>12459911282</v>
      </c>
      <c r="L15" s="128">
        <v>594392430</v>
      </c>
      <c r="M15" s="128">
        <v>13054303712</v>
      </c>
      <c r="N15" s="126">
        <v>12895678979</v>
      </c>
    </row>
    <row r="16" spans="2:17" ht="22.5" customHeight="1">
      <c r="B16" s="339" t="s">
        <v>60</v>
      </c>
      <c r="C16" s="339"/>
      <c r="D16" s="339"/>
      <c r="E16" s="339"/>
      <c r="F16" s="339"/>
      <c r="G16" s="339"/>
      <c r="H16" s="339"/>
      <c r="I16" s="126">
        <v>175122920488</v>
      </c>
      <c r="J16" s="128">
        <v>17895680530</v>
      </c>
      <c r="K16" s="128">
        <v>11063423731</v>
      </c>
      <c r="L16" s="128">
        <v>11373393451</v>
      </c>
      <c r="M16" s="128">
        <v>22436817182</v>
      </c>
      <c r="N16" s="126">
        <v>170581783836</v>
      </c>
    </row>
    <row r="17" spans="2:14" ht="22.5" customHeight="1">
      <c r="B17" s="339" t="s">
        <v>61</v>
      </c>
      <c r="C17" s="339"/>
      <c r="D17" s="339"/>
      <c r="E17" s="339"/>
      <c r="F17" s="339"/>
      <c r="G17" s="339"/>
      <c r="H17" s="339"/>
      <c r="I17" s="126">
        <v>37382104784</v>
      </c>
      <c r="J17" s="128">
        <v>2526986656</v>
      </c>
      <c r="K17" s="128">
        <v>0</v>
      </c>
      <c r="L17" s="128">
        <v>4877389312</v>
      </c>
      <c r="M17" s="128">
        <v>4877389312</v>
      </c>
      <c r="N17" s="126">
        <v>35031702128</v>
      </c>
    </row>
    <row r="18" spans="2:14" ht="22.5" customHeight="1">
      <c r="B18" s="340" t="s">
        <v>235</v>
      </c>
      <c r="C18" s="340"/>
      <c r="D18" s="340"/>
      <c r="E18" s="340"/>
      <c r="F18" s="340"/>
      <c r="G18" s="340"/>
      <c r="H18" s="340"/>
      <c r="I18" s="126">
        <v>285935540334</v>
      </c>
      <c r="J18" s="128">
        <v>39963999031</v>
      </c>
      <c r="K18" s="128">
        <v>25338862707</v>
      </c>
      <c r="L18" s="128">
        <v>21866851926</v>
      </c>
      <c r="M18" s="128">
        <v>47205714633</v>
      </c>
      <c r="N18" s="126">
        <v>278693824732</v>
      </c>
    </row>
  </sheetData>
  <mergeCells count="18">
    <mergeCell ref="N7:N8"/>
    <mergeCell ref="K4:N5"/>
    <mergeCell ref="B4:J5"/>
    <mergeCell ref="B6:D6"/>
    <mergeCell ref="B7:H8"/>
    <mergeCell ref="I7:I8"/>
    <mergeCell ref="J7:J8"/>
    <mergeCell ref="K7:M7"/>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18" fitToWidth="2" fitToHeight="0" orientation="portrait" useFirstPageNumber="1" r:id="rId1"/>
  <headerFooter>
    <oddFooter>&amp;C&amp;"ＭＳ Ｐ明朝,標準"&amp;20&amp;P</oddFooter>
  </headerFooter>
  <colBreaks count="1" manualBreakCount="1">
    <brk id="10" max="1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6" t="s">
        <v>198</v>
      </c>
      <c r="B17" s="246"/>
      <c r="C17" s="246"/>
      <c r="D17" s="246"/>
      <c r="E17" s="246"/>
      <c r="F17" s="246"/>
      <c r="G17" s="246"/>
      <c r="H17" s="246"/>
      <c r="I17" s="246"/>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445</v>
      </c>
      <c r="C6" s="249"/>
      <c r="D6" s="249"/>
      <c r="E6" s="249"/>
      <c r="F6" s="249"/>
      <c r="G6" s="249"/>
      <c r="H6" s="249"/>
      <c r="I6" s="249"/>
      <c r="J6" s="249"/>
      <c r="K6" s="249"/>
      <c r="L6" s="249"/>
      <c r="M6" s="249"/>
      <c r="N6" s="249"/>
      <c r="O6" s="249"/>
      <c r="P6" s="249"/>
      <c r="Q6" s="249"/>
      <c r="R6" s="249"/>
      <c r="S6" s="10"/>
      <c r="T6" s="9"/>
    </row>
    <row r="7" spans="1:20" ht="22.5" customHeight="1">
      <c r="A7" s="6"/>
      <c r="B7" s="250" t="s">
        <v>446</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211</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50000000</v>
      </c>
      <c r="J17" s="33"/>
      <c r="K17" s="31"/>
      <c r="L17" s="24" t="s">
        <v>47</v>
      </c>
      <c r="M17" s="22"/>
      <c r="N17" s="22"/>
      <c r="O17" s="22"/>
      <c r="P17" s="22"/>
      <c r="Q17" s="22"/>
      <c r="R17" s="23">
        <v>108028125</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55593871</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0</v>
      </c>
      <c r="J22" s="33"/>
      <c r="K22" s="31"/>
      <c r="L22" s="22"/>
      <c r="M22" s="22" t="s">
        <v>52</v>
      </c>
      <c r="N22" s="22"/>
      <c r="O22" s="22"/>
      <c r="P22" s="22"/>
      <c r="Q22" s="22"/>
      <c r="R22" s="23">
        <v>52434254</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50000000</v>
      </c>
      <c r="J27" s="33"/>
      <c r="K27" s="31"/>
      <c r="L27" s="22" t="s">
        <v>57</v>
      </c>
      <c r="M27" s="22"/>
      <c r="N27" s="22"/>
      <c r="O27" s="22"/>
      <c r="P27" s="22"/>
      <c r="Q27" s="22"/>
      <c r="R27" s="23">
        <v>14254476782</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406476950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13247671998</v>
      </c>
      <c r="S29" s="84"/>
      <c r="T29" s="9"/>
    </row>
    <row r="30" spans="1:20" ht="22.5" customHeight="1">
      <c r="A30" s="6"/>
      <c r="B30" s="31"/>
      <c r="C30" s="22" t="s">
        <v>18</v>
      </c>
      <c r="D30" s="22"/>
      <c r="E30" s="22"/>
      <c r="F30" s="22"/>
      <c r="G30" s="22"/>
      <c r="H30" s="22"/>
      <c r="I30" s="23">
        <v>11322762906</v>
      </c>
      <c r="J30" s="33"/>
      <c r="K30" s="31"/>
      <c r="L30" s="22"/>
      <c r="M30" s="22"/>
      <c r="N30" s="22" t="s">
        <v>50</v>
      </c>
      <c r="O30" s="22"/>
      <c r="P30" s="22"/>
      <c r="Q30" s="22"/>
      <c r="R30" s="23">
        <v>13247671998</v>
      </c>
      <c r="S30" s="84"/>
      <c r="T30" s="9"/>
    </row>
    <row r="31" spans="1:20" ht="22.5" customHeight="1">
      <c r="A31" s="6"/>
      <c r="B31" s="31"/>
      <c r="C31" s="22"/>
      <c r="D31" s="22" t="s">
        <v>19</v>
      </c>
      <c r="E31" s="22"/>
      <c r="F31" s="22"/>
      <c r="G31" s="22"/>
      <c r="H31" s="22"/>
      <c r="I31" s="23">
        <v>11101672117</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11101672117</v>
      </c>
      <c r="J32" s="33"/>
      <c r="K32" s="31"/>
      <c r="L32" s="22"/>
      <c r="M32" s="22" t="s">
        <v>60</v>
      </c>
      <c r="N32" s="22"/>
      <c r="O32" s="22"/>
      <c r="P32" s="22"/>
      <c r="Q32" s="22"/>
      <c r="R32" s="23">
        <v>600327834</v>
      </c>
      <c r="S32" s="84"/>
      <c r="T32" s="9"/>
    </row>
    <row r="33" spans="1:20" ht="22.5" customHeight="1">
      <c r="A33" s="6"/>
      <c r="B33" s="31"/>
      <c r="C33" s="22"/>
      <c r="D33" s="22"/>
      <c r="E33" s="22"/>
      <c r="F33" s="22" t="s">
        <v>21</v>
      </c>
      <c r="G33" s="22"/>
      <c r="H33" s="22"/>
      <c r="I33" s="23">
        <v>8050071183</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2980478663</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71122271</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14362504907</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-2989742001</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1090789</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220000000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-2989742001</v>
      </c>
      <c r="S67" s="82"/>
      <c r="T67" s="9"/>
    </row>
    <row r="68" spans="1:20" ht="22.5" customHeight="1">
      <c r="A68" s="6"/>
      <c r="B68" s="75" t="s">
        <v>69</v>
      </c>
      <c r="C68" s="76"/>
      <c r="D68" s="77"/>
      <c r="E68" s="77"/>
      <c r="F68" s="77"/>
      <c r="G68" s="77"/>
      <c r="H68" s="77"/>
      <c r="I68" s="78">
        <v>11372762906</v>
      </c>
      <c r="J68" s="79"/>
      <c r="K68" s="75" t="s">
        <v>71</v>
      </c>
      <c r="L68" s="77"/>
      <c r="M68" s="77"/>
      <c r="N68" s="77"/>
      <c r="O68" s="77"/>
      <c r="P68" s="77"/>
      <c r="Q68" s="77"/>
      <c r="R68" s="78">
        <v>11372762906</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22" orientation="portrait" blackAndWhite="1" useFirstPageNumber="1" r:id="rId1"/>
  <headerFooter>
    <oddFooter>&amp;C&amp;"ＭＳ Ｐ明朝,標準"&amp;20&amp;P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448</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211</v>
      </c>
      <c r="L16" s="14"/>
      <c r="M16" s="33"/>
    </row>
    <row r="17" spans="1:13" ht="22.5" customHeight="1">
      <c r="A17" s="31"/>
      <c r="C17" s="38" t="s">
        <v>72</v>
      </c>
      <c r="D17" s="39"/>
      <c r="E17" s="39"/>
      <c r="F17" s="39"/>
      <c r="G17" s="39"/>
      <c r="H17" s="39"/>
      <c r="I17" s="17"/>
      <c r="J17" s="19">
        <v>1809995103</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558437467</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1033954721</v>
      </c>
      <c r="K27" s="91"/>
      <c r="M27" s="33"/>
    </row>
    <row r="28" spans="1:13" ht="22.5" customHeight="1">
      <c r="A28" s="31"/>
      <c r="C28" s="90"/>
      <c r="D28" s="40"/>
      <c r="E28" s="40" t="s">
        <v>83</v>
      </c>
      <c r="F28" s="40"/>
      <c r="G28" s="40"/>
      <c r="H28" s="40"/>
      <c r="I28" s="41"/>
      <c r="J28" s="23">
        <v>1033954721</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1829157</v>
      </c>
      <c r="K32" s="91"/>
      <c r="M32" s="33"/>
    </row>
    <row r="33" spans="1:13" ht="22.5" customHeight="1">
      <c r="A33" s="31"/>
      <c r="C33" s="92"/>
      <c r="D33" s="93" t="s">
        <v>88</v>
      </c>
      <c r="E33" s="93"/>
      <c r="F33" s="93"/>
      <c r="G33" s="93"/>
      <c r="H33" s="93"/>
      <c r="I33" s="94"/>
      <c r="J33" s="95">
        <v>215773758</v>
      </c>
      <c r="K33" s="96"/>
      <c r="M33" s="33"/>
    </row>
    <row r="34" spans="1:13" ht="22.5" customHeight="1">
      <c r="A34" s="31"/>
      <c r="C34" s="90" t="s">
        <v>89</v>
      </c>
      <c r="D34" s="40"/>
      <c r="E34" s="40"/>
      <c r="F34" s="40"/>
      <c r="G34" s="40"/>
      <c r="H34" s="40"/>
      <c r="I34" s="41"/>
      <c r="J34" s="25">
        <v>2004525344</v>
      </c>
      <c r="K34" s="91"/>
      <c r="M34" s="33"/>
    </row>
    <row r="35" spans="1:13" ht="22.5" customHeight="1">
      <c r="A35" s="31"/>
      <c r="C35" s="90"/>
      <c r="D35" s="40" t="s">
        <v>90</v>
      </c>
      <c r="E35" s="40"/>
      <c r="F35" s="40"/>
      <c r="G35" s="40"/>
      <c r="H35" s="40"/>
      <c r="I35" s="41"/>
      <c r="J35" s="23">
        <v>634681565</v>
      </c>
      <c r="K35" s="97"/>
      <c r="M35" s="33"/>
    </row>
    <row r="36" spans="1:13" ht="22.5" customHeight="1">
      <c r="A36" s="31"/>
      <c r="C36" s="90"/>
      <c r="D36" s="40" t="s">
        <v>91</v>
      </c>
      <c r="E36" s="40"/>
      <c r="F36" s="40"/>
      <c r="G36" s="40"/>
      <c r="H36" s="40"/>
      <c r="I36" s="41"/>
      <c r="J36" s="23">
        <v>52434254</v>
      </c>
      <c r="K36" s="97"/>
      <c r="M36" s="33"/>
    </row>
    <row r="37" spans="1:13" ht="22.5" customHeight="1">
      <c r="A37" s="31"/>
      <c r="C37" s="90"/>
      <c r="D37" s="40" t="s">
        <v>92</v>
      </c>
      <c r="E37" s="40"/>
      <c r="F37" s="40"/>
      <c r="G37" s="40"/>
      <c r="H37" s="40"/>
      <c r="I37" s="41"/>
      <c r="J37" s="23">
        <v>20658276</v>
      </c>
      <c r="K37" s="97"/>
      <c r="M37" s="33"/>
    </row>
    <row r="38" spans="1:13" ht="22.5" customHeight="1">
      <c r="A38" s="31"/>
      <c r="C38" s="90"/>
      <c r="D38" s="40" t="s">
        <v>93</v>
      </c>
      <c r="E38" s="40"/>
      <c r="F38" s="40"/>
      <c r="G38" s="40"/>
      <c r="H38" s="40"/>
      <c r="I38" s="41"/>
      <c r="J38" s="23">
        <v>1012477429</v>
      </c>
      <c r="K38" s="97"/>
      <c r="M38" s="33"/>
    </row>
    <row r="39" spans="1:13" ht="22.5" customHeight="1">
      <c r="A39" s="31"/>
      <c r="C39" s="90"/>
      <c r="D39" s="40" t="s">
        <v>94</v>
      </c>
      <c r="E39" s="40"/>
      <c r="F39" s="40"/>
      <c r="G39" s="40"/>
      <c r="H39" s="40"/>
      <c r="I39" s="41"/>
      <c r="J39" s="23">
        <v>71582724</v>
      </c>
      <c r="K39" s="97"/>
      <c r="M39" s="33"/>
    </row>
    <row r="40" spans="1:13" ht="22.5" customHeight="1">
      <c r="A40" s="31"/>
      <c r="C40" s="90"/>
      <c r="D40" s="40" t="s">
        <v>95</v>
      </c>
      <c r="E40" s="40"/>
      <c r="F40" s="40"/>
      <c r="G40" s="40"/>
      <c r="H40" s="40"/>
      <c r="I40" s="41"/>
      <c r="J40" s="23">
        <v>181091818</v>
      </c>
      <c r="K40" s="97"/>
      <c r="M40" s="33"/>
    </row>
    <row r="41" spans="1:13" ht="22.5" customHeight="1">
      <c r="A41" s="31"/>
      <c r="C41" s="90"/>
      <c r="D41" s="40" t="s">
        <v>96</v>
      </c>
      <c r="E41" s="40"/>
      <c r="F41" s="40"/>
      <c r="G41" s="40"/>
      <c r="H41" s="40"/>
      <c r="I41" s="41"/>
      <c r="J41" s="23">
        <v>7928309</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-49941</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23720910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-194530241</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0</v>
      </c>
      <c r="K65" s="97"/>
      <c r="M65" s="33"/>
    </row>
    <row r="66" spans="1:13" ht="22.5" customHeight="1">
      <c r="A66" s="31"/>
      <c r="C66" s="86" t="s">
        <v>119</v>
      </c>
      <c r="D66" s="87"/>
      <c r="E66" s="87"/>
      <c r="F66" s="87"/>
      <c r="G66" s="87"/>
      <c r="H66" s="87"/>
      <c r="I66" s="88"/>
      <c r="J66" s="78">
        <v>0</v>
      </c>
      <c r="K66" s="89"/>
      <c r="M66" s="33"/>
    </row>
    <row r="67" spans="1:13" ht="22.5" customHeight="1">
      <c r="A67" s="31"/>
      <c r="B67" s="22"/>
      <c r="C67" s="86" t="s">
        <v>120</v>
      </c>
      <c r="D67" s="77"/>
      <c r="E67" s="77"/>
      <c r="F67" s="77"/>
      <c r="G67" s="77"/>
      <c r="H67" s="77"/>
      <c r="I67" s="77"/>
      <c r="J67" s="78">
        <v>-194530241</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23" orientation="portrait" blackAndWhite="1" useFirstPageNumber="1" r:id="rId1"/>
  <headerFooter>
    <oddFooter>&amp;C&amp;"ＭＳ Ｐ明朝,標準"&amp;20&amp;P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450</v>
      </c>
      <c r="C6" s="260"/>
      <c r="D6" s="260"/>
      <c r="E6" s="260"/>
      <c r="F6" s="260"/>
      <c r="G6" s="260"/>
      <c r="H6" s="260"/>
      <c r="I6" s="260"/>
      <c r="J6" s="260"/>
      <c r="K6" s="260"/>
      <c r="L6" s="260"/>
      <c r="M6" s="260"/>
      <c r="N6" s="66"/>
    </row>
    <row r="7" spans="1:14" ht="22.5" customHeight="1">
      <c r="A7" s="62"/>
      <c r="B7" s="261" t="s">
        <v>448</v>
      </c>
      <c r="C7" s="260"/>
      <c r="D7" s="260"/>
      <c r="E7" s="260"/>
      <c r="F7" s="260"/>
      <c r="G7" s="260"/>
      <c r="H7" s="260"/>
      <c r="I7" s="260"/>
      <c r="J7" s="260"/>
      <c r="K7" s="260"/>
      <c r="L7" s="260"/>
      <c r="M7" s="260"/>
      <c r="N7" s="66"/>
    </row>
    <row r="8" spans="1:14" ht="22.5" hidden="1" customHeight="1">
      <c r="A8" s="62"/>
      <c r="B8" s="63"/>
      <c r="C8" s="262" t="s">
        <v>1</v>
      </c>
      <c r="D8" s="262"/>
      <c r="E8" s="262"/>
      <c r="F8" s="67" t="s">
        <v>451</v>
      </c>
      <c r="G8" s="63"/>
      <c r="H8" s="67"/>
      <c r="I8" s="63"/>
      <c r="J8" s="63"/>
      <c r="K8" s="63"/>
      <c r="L8" s="68" t="s">
        <v>452</v>
      </c>
      <c r="M8" s="63"/>
      <c r="N8" s="66"/>
    </row>
    <row r="9" spans="1:14" ht="22.5" hidden="1" customHeight="1">
      <c r="A9" s="62"/>
      <c r="B9" s="63"/>
      <c r="C9" s="262" t="s">
        <v>453</v>
      </c>
      <c r="D9" s="262"/>
      <c r="E9" s="262"/>
      <c r="F9" s="67" t="s">
        <v>454</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211</v>
      </c>
      <c r="M19" s="22"/>
      <c r="N19" s="33"/>
    </row>
    <row r="20" spans="1:14" ht="50.1" customHeight="1">
      <c r="A20" s="31"/>
      <c r="B20" s="22"/>
      <c r="C20" s="268" t="s">
        <v>5</v>
      </c>
      <c r="D20" s="268"/>
      <c r="E20" s="268"/>
      <c r="F20" s="268"/>
      <c r="G20" s="268"/>
      <c r="H20" s="268"/>
      <c r="I20" s="268"/>
      <c r="J20" s="70" t="s">
        <v>455</v>
      </c>
      <c r="K20" s="70" t="s">
        <v>456</v>
      </c>
      <c r="L20" s="70" t="s">
        <v>457</v>
      </c>
      <c r="M20" s="22"/>
      <c r="N20" s="33"/>
    </row>
    <row r="21" spans="1:14" ht="50.1" customHeight="1">
      <c r="A21" s="31"/>
      <c r="B21" s="22"/>
      <c r="C21" s="268" t="s">
        <v>458</v>
      </c>
      <c r="D21" s="268"/>
      <c r="E21" s="268"/>
      <c r="F21" s="268"/>
      <c r="G21" s="268"/>
      <c r="H21" s="268"/>
      <c r="I21" s="268"/>
      <c r="J21" s="71">
        <v>-2795211760</v>
      </c>
      <c r="K21" s="71">
        <v>0</v>
      </c>
      <c r="L21" s="71">
        <v>-2795211760</v>
      </c>
      <c r="M21" s="22"/>
      <c r="N21" s="33"/>
    </row>
    <row r="22" spans="1:14" ht="50.1" customHeight="1">
      <c r="A22" s="31"/>
      <c r="B22" s="22"/>
      <c r="C22" s="268" t="s">
        <v>459</v>
      </c>
      <c r="D22" s="268"/>
      <c r="E22" s="268"/>
      <c r="F22" s="268"/>
      <c r="G22" s="268"/>
      <c r="H22" s="268"/>
      <c r="I22" s="268"/>
      <c r="J22" s="71">
        <v>-194530241</v>
      </c>
      <c r="K22" s="71">
        <v>0</v>
      </c>
      <c r="L22" s="71">
        <v>-194530241</v>
      </c>
      <c r="M22" s="22"/>
      <c r="N22" s="33"/>
    </row>
    <row r="23" spans="1:14" ht="50.1" customHeight="1">
      <c r="A23" s="31"/>
      <c r="B23" s="22"/>
      <c r="C23" s="268" t="s">
        <v>460</v>
      </c>
      <c r="D23" s="268"/>
      <c r="E23" s="268"/>
      <c r="F23" s="268"/>
      <c r="G23" s="268"/>
      <c r="H23" s="268"/>
      <c r="I23" s="268"/>
      <c r="J23" s="71">
        <v>-2989742001</v>
      </c>
      <c r="K23" s="71">
        <v>0</v>
      </c>
      <c r="L23" s="71">
        <v>-2989742001</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24" orientation="portrait" blackAndWhite="1" useFirstPageNumber="1" r:id="rId1"/>
  <headerFooter>
    <oddFooter>&amp;C&amp;"ＭＳ Ｐ明朝,標準"&amp;20&amp;P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449</v>
      </c>
      <c r="C6" s="271"/>
      <c r="D6" s="271"/>
      <c r="E6" s="271"/>
      <c r="F6" s="271"/>
      <c r="G6" s="271"/>
      <c r="H6" s="271"/>
      <c r="I6" s="271"/>
      <c r="J6" s="271"/>
      <c r="K6" s="271"/>
      <c r="L6" s="271"/>
      <c r="M6" s="271"/>
      <c r="N6" s="271"/>
      <c r="O6" s="271"/>
      <c r="P6" s="271"/>
      <c r="Q6" s="271"/>
      <c r="R6" s="271"/>
      <c r="S6" s="271"/>
      <c r="T6" s="161"/>
      <c r="U6" s="9"/>
    </row>
    <row r="7" spans="1:21" ht="22.5" customHeight="1">
      <c r="A7" s="6"/>
      <c r="B7" s="272" t="s">
        <v>448</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211</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2975667</v>
      </c>
      <c r="T16" s="21"/>
      <c r="U16" s="9"/>
    </row>
    <row r="17" spans="1:21" ht="22.5" customHeight="1">
      <c r="A17" s="6"/>
      <c r="B17" s="31"/>
      <c r="C17" s="22" t="s">
        <v>122</v>
      </c>
      <c r="D17" s="22"/>
      <c r="E17" s="22"/>
      <c r="F17" s="22"/>
      <c r="G17" s="22"/>
      <c r="H17" s="22"/>
      <c r="I17" s="23">
        <v>1810176980</v>
      </c>
      <c r="J17" s="84"/>
      <c r="K17" s="22"/>
      <c r="L17" s="31"/>
      <c r="M17" s="22"/>
      <c r="N17" s="22" t="s">
        <v>161</v>
      </c>
      <c r="O17" s="22"/>
      <c r="P17" s="22"/>
      <c r="Q17" s="22"/>
      <c r="R17" s="22"/>
      <c r="S17" s="23">
        <v>2975667</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558450762</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1033954721</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1033954721</v>
      </c>
      <c r="J28" s="84"/>
      <c r="K28" s="22"/>
      <c r="L28" s="75" t="s">
        <v>168</v>
      </c>
      <c r="M28" s="77"/>
      <c r="N28" s="77"/>
      <c r="O28" s="77"/>
      <c r="P28" s="77"/>
      <c r="Q28" s="77"/>
      <c r="R28" s="77"/>
      <c r="S28" s="78">
        <v>47024333</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1829157</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215942340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1802463564</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686754192</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1012477429</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71582724</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7928309</v>
      </c>
      <c r="J38" s="84"/>
      <c r="K38" s="22"/>
      <c r="L38" s="31"/>
      <c r="M38" s="22" t="s">
        <v>174</v>
      </c>
      <c r="N38" s="22"/>
      <c r="O38" s="22"/>
      <c r="P38" s="22"/>
      <c r="Q38" s="22"/>
      <c r="R38" s="22"/>
      <c r="S38" s="23">
        <v>54737749</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54737749</v>
      </c>
      <c r="T39" s="84"/>
      <c r="U39" s="9"/>
    </row>
    <row r="40" spans="1:21" ht="22.5" customHeight="1">
      <c r="A40" s="6"/>
      <c r="B40" s="31"/>
      <c r="C40" s="22"/>
      <c r="D40" s="22" t="s">
        <v>144</v>
      </c>
      <c r="E40" s="22"/>
      <c r="F40" s="22"/>
      <c r="G40" s="22"/>
      <c r="H40" s="22"/>
      <c r="I40" s="23">
        <v>23720910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7713416</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-54737749</v>
      </c>
      <c r="T47" s="82"/>
      <c r="U47" s="9"/>
    </row>
    <row r="48" spans="1:21" ht="22.5" customHeight="1">
      <c r="A48" s="6"/>
      <c r="B48" s="31"/>
      <c r="C48" s="22" t="s">
        <v>152</v>
      </c>
      <c r="D48" s="22"/>
      <c r="E48" s="22"/>
      <c r="F48" s="22"/>
      <c r="G48" s="22"/>
      <c r="H48" s="22"/>
      <c r="I48" s="23">
        <v>50000000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50000000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25" orientation="portrait" blackAndWhite="1" useFirstPageNumber="1" r:id="rId1"/>
  <headerFooter>
    <oddFooter>&amp;C&amp;"ＭＳ Ｐ明朝,標準"&amp;20&amp;P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M10" sqref="M10"/>
    </sheetView>
  </sheetViews>
  <sheetFormatPr defaultRowHeight="13.5"/>
  <cols>
    <col min="1" max="1" width="4" style="175" customWidth="1"/>
    <col min="2" max="2" width="54.125" style="167" customWidth="1"/>
    <col min="3" max="3" width="35.5" style="167" customWidth="1"/>
    <col min="4" max="4" width="77.75" style="167" customWidth="1"/>
    <col min="5" max="16384" width="9" style="167"/>
  </cols>
  <sheetData>
    <row r="1" spans="1:4" s="152" customFormat="1" ht="22.5" customHeight="1">
      <c r="B1" s="153"/>
    </row>
    <row r="2" spans="1:4" s="1" customFormat="1" ht="22.5" customHeight="1">
      <c r="B2" s="154"/>
    </row>
    <row r="3" spans="1:4" s="1" customFormat="1" ht="22.5" customHeight="1">
      <c r="B3" s="154"/>
    </row>
    <row r="4" spans="1:4" ht="122.25" customHeight="1">
      <c r="A4" s="348" t="s">
        <v>412</v>
      </c>
      <c r="B4" s="348"/>
      <c r="C4" s="348"/>
      <c r="D4" s="348"/>
    </row>
    <row r="5" spans="1:4" s="169" customFormat="1" ht="21">
      <c r="A5" s="168" t="s">
        <v>413</v>
      </c>
    </row>
    <row r="6" spans="1:4" s="169" customFormat="1" ht="21">
      <c r="A6" s="168"/>
    </row>
    <row r="7" spans="1:4" s="169" customFormat="1" ht="316.5" customHeight="1">
      <c r="A7" s="168"/>
      <c r="B7" s="170" t="s">
        <v>414</v>
      </c>
      <c r="C7" s="346" t="s">
        <v>415</v>
      </c>
      <c r="D7" s="346"/>
    </row>
    <row r="8" spans="1:4" s="169" customFormat="1" ht="219.75" customHeight="1">
      <c r="A8" s="168"/>
      <c r="B8" s="170" t="s">
        <v>416</v>
      </c>
      <c r="C8" s="346" t="s">
        <v>417</v>
      </c>
      <c r="D8" s="346"/>
    </row>
    <row r="9" spans="1:4" s="169" customFormat="1" ht="395.25" customHeight="1">
      <c r="A9" s="168"/>
      <c r="B9" s="171" t="s">
        <v>418</v>
      </c>
      <c r="C9" s="349" t="s">
        <v>419</v>
      </c>
      <c r="D9" s="349"/>
    </row>
    <row r="10" spans="1:4" s="169" customFormat="1" ht="236.25" customHeight="1">
      <c r="A10" s="168"/>
      <c r="B10" s="170" t="s">
        <v>420</v>
      </c>
      <c r="C10" s="346" t="s">
        <v>421</v>
      </c>
      <c r="D10" s="346"/>
    </row>
    <row r="11" spans="1:4" s="169" customFormat="1" ht="73.5" customHeight="1">
      <c r="A11" s="168"/>
      <c r="B11" s="170" t="s">
        <v>422</v>
      </c>
      <c r="C11" s="350" t="s">
        <v>423</v>
      </c>
      <c r="D11" s="351"/>
    </row>
    <row r="12" spans="1:4" s="169" customFormat="1" ht="149.25" customHeight="1">
      <c r="A12" s="168"/>
      <c r="B12" s="170" t="s">
        <v>424</v>
      </c>
      <c r="C12" s="346" t="s">
        <v>425</v>
      </c>
      <c r="D12" s="346"/>
    </row>
    <row r="13" spans="1:4" s="169" customFormat="1" ht="21">
      <c r="A13" s="168"/>
      <c r="B13" s="172"/>
      <c r="C13" s="172"/>
    </row>
    <row r="14" spans="1:4" s="169" customFormat="1" ht="21">
      <c r="A14" s="168" t="s">
        <v>426</v>
      </c>
    </row>
    <row r="15" spans="1:4" s="169" customFormat="1" ht="21">
      <c r="A15" s="168"/>
    </row>
    <row r="16" spans="1:4" s="169" customFormat="1" ht="21">
      <c r="A16" s="168"/>
      <c r="B16" s="169" t="s">
        <v>436</v>
      </c>
    </row>
    <row r="17" spans="1:4" s="169" customFormat="1" ht="21">
      <c r="A17" s="168"/>
    </row>
    <row r="18" spans="1:4" s="169" customFormat="1" ht="21">
      <c r="A18" s="168" t="s">
        <v>435</v>
      </c>
    </row>
    <row r="19" spans="1:4" s="169" customFormat="1" ht="21">
      <c r="A19" s="168"/>
    </row>
    <row r="20" spans="1:4" s="169" customFormat="1" ht="21">
      <c r="A20" s="168"/>
      <c r="B20" s="169" t="s">
        <v>436</v>
      </c>
    </row>
    <row r="21" spans="1:4" s="169" customFormat="1" ht="21">
      <c r="A21" s="168"/>
    </row>
    <row r="22" spans="1:4" s="169" customFormat="1" ht="21">
      <c r="A22" s="168" t="s">
        <v>437</v>
      </c>
    </row>
    <row r="23" spans="1:4" s="169" customFormat="1" ht="21">
      <c r="A23" s="168"/>
    </row>
    <row r="24" spans="1:4" s="169" customFormat="1" ht="21">
      <c r="A24" s="168"/>
      <c r="B24" s="169" t="s">
        <v>436</v>
      </c>
    </row>
    <row r="25" spans="1:4" s="169" customFormat="1" ht="48" customHeight="1">
      <c r="A25" s="168"/>
      <c r="B25" s="347"/>
      <c r="C25" s="347"/>
      <c r="D25" s="347"/>
    </row>
    <row r="26" spans="1:4" s="174" customFormat="1" ht="18.75">
      <c r="A26" s="173"/>
    </row>
    <row r="27" spans="1:4" s="174" customFormat="1" ht="18.75">
      <c r="A27" s="173"/>
    </row>
    <row r="28" spans="1:4" s="174" customFormat="1" ht="18.75">
      <c r="A28" s="173"/>
    </row>
  </sheetData>
  <mergeCells count="8">
    <mergeCell ref="C12:D12"/>
    <mergeCell ref="B25:D25"/>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26" fitToHeight="0" orientation="portrait" useFirstPageNumber="1" r:id="rId1"/>
  <headerFooter differentFirst="1">
    <oddFooter>&amp;C&amp;"ＭＳ Ｐ明朝,標準"&amp;20&amp;P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70" zoomScaleNormal="70" workbookViewId="0">
      <selection activeCell="A3" sqref="A3"/>
    </sheetView>
  </sheetViews>
  <sheetFormatPr defaultRowHeight="13.5"/>
  <cols>
    <col min="1" max="1" width="9" style="100"/>
    <col min="2" max="2" width="5.5" style="100" customWidth="1"/>
    <col min="3" max="8" width="9" style="100"/>
    <col min="9" max="9" width="4.875" style="103" customWidth="1"/>
    <col min="10" max="16384" width="9" style="100"/>
  </cols>
  <sheetData>
    <row r="1" spans="1:10" ht="24">
      <c r="A1" s="244" t="s">
        <v>206</v>
      </c>
      <c r="B1" s="244"/>
      <c r="C1" s="244"/>
      <c r="D1" s="244"/>
      <c r="E1" s="244"/>
      <c r="F1" s="244"/>
      <c r="G1" s="244"/>
      <c r="H1" s="244"/>
      <c r="I1" s="244"/>
      <c r="J1" s="244"/>
    </row>
    <row r="5" spans="1:10">
      <c r="I5" s="103" t="s">
        <v>199</v>
      </c>
    </row>
    <row r="6" spans="1:10">
      <c r="B6" s="100" t="s">
        <v>192</v>
      </c>
      <c r="H6" s="103"/>
    </row>
    <row r="7" spans="1:10">
      <c r="C7" s="100" t="s">
        <v>193</v>
      </c>
      <c r="H7" s="103" t="s">
        <v>324</v>
      </c>
      <c r="I7" s="103">
        <v>2</v>
      </c>
    </row>
    <row r="8" spans="1:10">
      <c r="C8" s="100" t="s">
        <v>195</v>
      </c>
      <c r="H8" s="103" t="s">
        <v>325</v>
      </c>
      <c r="I8" s="103">
        <v>3</v>
      </c>
    </row>
    <row r="9" spans="1:10">
      <c r="C9" s="100" t="s">
        <v>196</v>
      </c>
      <c r="H9" s="103" t="s">
        <v>325</v>
      </c>
      <c r="I9" s="103">
        <v>4</v>
      </c>
    </row>
    <row r="10" spans="1:10">
      <c r="C10" s="100" t="s">
        <v>194</v>
      </c>
      <c r="H10" s="103" t="s">
        <v>200</v>
      </c>
      <c r="I10" s="103">
        <v>5</v>
      </c>
    </row>
    <row r="11" spans="1:10">
      <c r="C11" s="100" t="s">
        <v>619</v>
      </c>
      <c r="H11" s="103" t="s">
        <v>620</v>
      </c>
      <c r="I11" s="103">
        <v>6</v>
      </c>
    </row>
    <row r="12" spans="1:10">
      <c r="C12" s="100" t="s">
        <v>322</v>
      </c>
      <c r="H12" s="103" t="s">
        <v>323</v>
      </c>
      <c r="I12" s="103">
        <v>8</v>
      </c>
    </row>
    <row r="13" spans="1:10">
      <c r="H13" s="103"/>
    </row>
    <row r="15" spans="1:10">
      <c r="B15" s="100" t="s">
        <v>197</v>
      </c>
    </row>
    <row r="16" spans="1:10">
      <c r="C16" s="100" t="s">
        <v>193</v>
      </c>
      <c r="H16" s="103" t="s">
        <v>324</v>
      </c>
      <c r="I16" s="103">
        <v>22</v>
      </c>
    </row>
    <row r="17" spans="2:9">
      <c r="C17" s="100" t="s">
        <v>195</v>
      </c>
      <c r="H17" s="103" t="s">
        <v>325</v>
      </c>
      <c r="I17" s="103">
        <v>23</v>
      </c>
    </row>
    <row r="18" spans="2:9">
      <c r="C18" s="100" t="s">
        <v>196</v>
      </c>
      <c r="H18" s="103" t="s">
        <v>325</v>
      </c>
      <c r="I18" s="103">
        <v>24</v>
      </c>
    </row>
    <row r="19" spans="2:9">
      <c r="C19" s="100" t="s">
        <v>194</v>
      </c>
      <c r="H19" s="103" t="s">
        <v>200</v>
      </c>
      <c r="I19" s="103">
        <v>25</v>
      </c>
    </row>
    <row r="20" spans="2:9">
      <c r="C20" s="100" t="s">
        <v>619</v>
      </c>
      <c r="H20" s="103" t="s">
        <v>620</v>
      </c>
      <c r="I20" s="103">
        <v>26</v>
      </c>
    </row>
    <row r="21" spans="2:9">
      <c r="C21" s="100" t="s">
        <v>322</v>
      </c>
      <c r="H21" s="103" t="s">
        <v>323</v>
      </c>
      <c r="I21" s="103">
        <v>28</v>
      </c>
    </row>
    <row r="22" spans="2:9">
      <c r="H22" s="103"/>
    </row>
    <row r="23" spans="2:9">
      <c r="H23" s="103"/>
    </row>
    <row r="24" spans="2:9">
      <c r="B24" s="100" t="s">
        <v>201</v>
      </c>
    </row>
    <row r="25" spans="2:9">
      <c r="C25" s="100" t="s">
        <v>193</v>
      </c>
      <c r="H25" s="103" t="s">
        <v>324</v>
      </c>
      <c r="I25" s="103">
        <v>36</v>
      </c>
    </row>
    <row r="26" spans="2:9">
      <c r="C26" s="100" t="s">
        <v>195</v>
      </c>
      <c r="H26" s="103" t="s">
        <v>325</v>
      </c>
      <c r="I26" s="103">
        <v>37</v>
      </c>
    </row>
    <row r="27" spans="2:9">
      <c r="C27" s="100" t="s">
        <v>196</v>
      </c>
      <c r="H27" s="103" t="s">
        <v>325</v>
      </c>
      <c r="I27" s="103">
        <v>38</v>
      </c>
    </row>
    <row r="28" spans="2:9">
      <c r="C28" s="100" t="s">
        <v>194</v>
      </c>
      <c r="H28" s="103" t="s">
        <v>200</v>
      </c>
      <c r="I28" s="103">
        <v>39</v>
      </c>
    </row>
    <row r="29" spans="2:9">
      <c r="C29" s="100" t="s">
        <v>619</v>
      </c>
      <c r="H29" s="103" t="s">
        <v>620</v>
      </c>
      <c r="I29" s="103">
        <v>40</v>
      </c>
    </row>
    <row r="30" spans="2:9">
      <c r="C30" s="100" t="s">
        <v>322</v>
      </c>
      <c r="H30" s="103" t="s">
        <v>323</v>
      </c>
      <c r="I30" s="103">
        <v>42</v>
      </c>
    </row>
    <row r="31" spans="2:9">
      <c r="H31" s="103"/>
    </row>
    <row r="33" spans="2:9">
      <c r="B33" s="100" t="s">
        <v>202</v>
      </c>
    </row>
    <row r="34" spans="2:9">
      <c r="C34" s="100" t="s">
        <v>193</v>
      </c>
      <c r="H34" s="103" t="s">
        <v>324</v>
      </c>
      <c r="I34" s="103">
        <v>48</v>
      </c>
    </row>
    <row r="35" spans="2:9">
      <c r="C35" s="100" t="s">
        <v>195</v>
      </c>
      <c r="H35" s="103" t="s">
        <v>325</v>
      </c>
      <c r="I35" s="103">
        <v>49</v>
      </c>
    </row>
    <row r="36" spans="2:9">
      <c r="C36" s="100" t="s">
        <v>196</v>
      </c>
      <c r="H36" s="103" t="s">
        <v>325</v>
      </c>
      <c r="I36" s="103">
        <v>50</v>
      </c>
    </row>
    <row r="37" spans="2:9">
      <c r="C37" s="100" t="s">
        <v>194</v>
      </c>
      <c r="H37" s="103" t="s">
        <v>200</v>
      </c>
      <c r="I37" s="103">
        <v>51</v>
      </c>
    </row>
    <row r="38" spans="2:9">
      <c r="C38" s="100" t="s">
        <v>619</v>
      </c>
      <c r="H38" s="103" t="s">
        <v>620</v>
      </c>
      <c r="I38" s="103">
        <v>52</v>
      </c>
    </row>
    <row r="39" spans="2:9">
      <c r="C39" s="100" t="s">
        <v>322</v>
      </c>
      <c r="H39" s="103" t="s">
        <v>323</v>
      </c>
      <c r="I39" s="103">
        <v>54</v>
      </c>
    </row>
    <row r="40" spans="2:9">
      <c r="H40" s="103"/>
    </row>
    <row r="42" spans="2:9">
      <c r="B42" s="100" t="s">
        <v>203</v>
      </c>
    </row>
    <row r="43" spans="2:9">
      <c r="C43" s="100" t="s">
        <v>193</v>
      </c>
      <c r="H43" s="103" t="s">
        <v>324</v>
      </c>
      <c r="I43" s="103">
        <v>60</v>
      </c>
    </row>
    <row r="44" spans="2:9">
      <c r="C44" s="100" t="s">
        <v>195</v>
      </c>
      <c r="H44" s="103" t="s">
        <v>325</v>
      </c>
      <c r="I44" s="103">
        <v>61</v>
      </c>
    </row>
    <row r="45" spans="2:9">
      <c r="C45" s="100" t="s">
        <v>196</v>
      </c>
      <c r="H45" s="103" t="s">
        <v>325</v>
      </c>
      <c r="I45" s="103">
        <v>62</v>
      </c>
    </row>
    <row r="46" spans="2:9">
      <c r="C46" s="100" t="s">
        <v>194</v>
      </c>
      <c r="H46" s="103" t="s">
        <v>200</v>
      </c>
      <c r="I46" s="103">
        <v>63</v>
      </c>
    </row>
    <row r="47" spans="2:9">
      <c r="C47" s="100" t="s">
        <v>619</v>
      </c>
      <c r="H47" s="103" t="s">
        <v>620</v>
      </c>
      <c r="I47" s="103">
        <v>64</v>
      </c>
    </row>
    <row r="48" spans="2:9">
      <c r="C48" s="100" t="s">
        <v>322</v>
      </c>
      <c r="H48" s="103" t="s">
        <v>323</v>
      </c>
      <c r="I48" s="103">
        <v>66</v>
      </c>
    </row>
    <row r="49" spans="2:9">
      <c r="H49" s="103"/>
    </row>
    <row r="51" spans="2:9">
      <c r="B51" s="100" t="s">
        <v>210</v>
      </c>
    </row>
    <row r="52" spans="2:9">
      <c r="C52" s="100" t="s">
        <v>193</v>
      </c>
      <c r="H52" s="103" t="s">
        <v>324</v>
      </c>
      <c r="I52" s="103">
        <v>70</v>
      </c>
    </row>
    <row r="53" spans="2:9">
      <c r="C53" s="100" t="s">
        <v>195</v>
      </c>
      <c r="H53" s="103" t="s">
        <v>325</v>
      </c>
      <c r="I53" s="103">
        <v>71</v>
      </c>
    </row>
    <row r="54" spans="2:9">
      <c r="C54" s="100" t="s">
        <v>196</v>
      </c>
      <c r="H54" s="103" t="s">
        <v>325</v>
      </c>
      <c r="I54" s="103">
        <v>72</v>
      </c>
    </row>
    <row r="55" spans="2:9">
      <c r="C55" s="100" t="s">
        <v>194</v>
      </c>
      <c r="H55" s="103" t="s">
        <v>200</v>
      </c>
      <c r="I55" s="103">
        <v>73</v>
      </c>
    </row>
    <row r="56" spans="2:9">
      <c r="C56" s="100" t="s">
        <v>619</v>
      </c>
      <c r="H56" s="103" t="s">
        <v>620</v>
      </c>
      <c r="I56" s="103">
        <v>74</v>
      </c>
    </row>
    <row r="57" spans="2:9">
      <c r="C57" s="100" t="s">
        <v>322</v>
      </c>
      <c r="H57" s="103" t="s">
        <v>323</v>
      </c>
      <c r="I57" s="103">
        <v>76</v>
      </c>
    </row>
    <row r="58" spans="2:9">
      <c r="H58" s="103"/>
    </row>
    <row r="59" spans="2:9">
      <c r="H59" s="103"/>
    </row>
    <row r="60" spans="2:9">
      <c r="H60" s="103"/>
    </row>
    <row r="61" spans="2:9">
      <c r="H61" s="103"/>
    </row>
    <row r="62" spans="2:9">
      <c r="H62" s="103"/>
    </row>
    <row r="63" spans="2:9">
      <c r="I63" s="103" t="s">
        <v>199</v>
      </c>
    </row>
    <row r="64" spans="2:9">
      <c r="B64" s="100" t="s">
        <v>204</v>
      </c>
    </row>
    <row r="65" spans="2:9">
      <c r="C65" s="100" t="s">
        <v>193</v>
      </c>
      <c r="H65" s="103" t="s">
        <v>324</v>
      </c>
      <c r="I65" s="103">
        <v>82</v>
      </c>
    </row>
    <row r="66" spans="2:9">
      <c r="C66" s="100" t="s">
        <v>195</v>
      </c>
      <c r="H66" s="103" t="s">
        <v>325</v>
      </c>
      <c r="I66" s="103">
        <v>83</v>
      </c>
    </row>
    <row r="67" spans="2:9">
      <c r="C67" s="100" t="s">
        <v>196</v>
      </c>
      <c r="H67" s="103" t="s">
        <v>325</v>
      </c>
      <c r="I67" s="103">
        <v>84</v>
      </c>
    </row>
    <row r="68" spans="2:9">
      <c r="C68" s="100" t="s">
        <v>194</v>
      </c>
      <c r="H68" s="103" t="s">
        <v>200</v>
      </c>
      <c r="I68" s="103">
        <v>85</v>
      </c>
    </row>
    <row r="69" spans="2:9">
      <c r="C69" s="100" t="s">
        <v>619</v>
      </c>
      <c r="H69" s="103" t="s">
        <v>620</v>
      </c>
      <c r="I69" s="103">
        <v>86</v>
      </c>
    </row>
    <row r="70" spans="2:9">
      <c r="C70" s="100" t="s">
        <v>322</v>
      </c>
      <c r="H70" s="103" t="s">
        <v>323</v>
      </c>
      <c r="I70" s="103">
        <v>88</v>
      </c>
    </row>
    <row r="71" spans="2:9">
      <c r="H71" s="103"/>
    </row>
    <row r="73" spans="2:9">
      <c r="B73" s="100" t="s">
        <v>205</v>
      </c>
    </row>
    <row r="74" spans="2:9">
      <c r="C74" s="100" t="s">
        <v>193</v>
      </c>
      <c r="H74" s="103" t="s">
        <v>324</v>
      </c>
      <c r="I74" s="103">
        <v>94</v>
      </c>
    </row>
    <row r="75" spans="2:9">
      <c r="C75" s="100" t="s">
        <v>195</v>
      </c>
      <c r="H75" s="103" t="s">
        <v>325</v>
      </c>
      <c r="I75" s="103">
        <v>95</v>
      </c>
    </row>
    <row r="76" spans="2:9">
      <c r="C76" s="100" t="s">
        <v>196</v>
      </c>
      <c r="H76" s="103" t="s">
        <v>325</v>
      </c>
      <c r="I76" s="103">
        <v>96</v>
      </c>
    </row>
    <row r="77" spans="2:9">
      <c r="C77" s="100" t="s">
        <v>194</v>
      </c>
      <c r="H77" s="103" t="s">
        <v>200</v>
      </c>
      <c r="I77" s="103">
        <v>97</v>
      </c>
    </row>
    <row r="78" spans="2:9">
      <c r="C78" s="100" t="s">
        <v>619</v>
      </c>
      <c r="H78" s="103" t="s">
        <v>620</v>
      </c>
      <c r="I78" s="103">
        <v>98</v>
      </c>
    </row>
    <row r="79" spans="2:9">
      <c r="C79" s="100" t="s">
        <v>322</v>
      </c>
      <c r="H79" s="103" t="s">
        <v>323</v>
      </c>
      <c r="I79" s="103">
        <v>100</v>
      </c>
    </row>
    <row r="80" spans="2:9">
      <c r="H80" s="103"/>
    </row>
    <row r="82" spans="2:9">
      <c r="B82" s="100" t="s">
        <v>207</v>
      </c>
    </row>
    <row r="83" spans="2:9">
      <c r="C83" s="100" t="s">
        <v>193</v>
      </c>
      <c r="H83" s="103" t="s">
        <v>324</v>
      </c>
      <c r="I83" s="103">
        <v>106</v>
      </c>
    </row>
    <row r="84" spans="2:9">
      <c r="C84" s="100" t="s">
        <v>195</v>
      </c>
      <c r="H84" s="103" t="s">
        <v>325</v>
      </c>
      <c r="I84" s="103">
        <v>107</v>
      </c>
    </row>
    <row r="85" spans="2:9">
      <c r="C85" s="100" t="s">
        <v>196</v>
      </c>
      <c r="H85" s="103" t="s">
        <v>325</v>
      </c>
      <c r="I85" s="103">
        <v>108</v>
      </c>
    </row>
    <row r="86" spans="2:9">
      <c r="C86" s="100" t="s">
        <v>194</v>
      </c>
      <c r="H86" s="103" t="s">
        <v>200</v>
      </c>
      <c r="I86" s="103">
        <v>109</v>
      </c>
    </row>
    <row r="87" spans="2:9">
      <c r="C87" s="100" t="s">
        <v>619</v>
      </c>
      <c r="H87" s="103" t="s">
        <v>620</v>
      </c>
      <c r="I87" s="103">
        <v>110</v>
      </c>
    </row>
    <row r="88" spans="2:9">
      <c r="C88" s="100" t="s">
        <v>322</v>
      </c>
      <c r="H88" s="103" t="s">
        <v>323</v>
      </c>
      <c r="I88" s="103">
        <v>112</v>
      </c>
    </row>
    <row r="89" spans="2:9">
      <c r="H89" s="103"/>
    </row>
    <row r="91" spans="2:9">
      <c r="B91" s="100" t="s">
        <v>208</v>
      </c>
    </row>
    <row r="92" spans="2:9">
      <c r="C92" s="100" t="s">
        <v>193</v>
      </c>
      <c r="H92" s="103" t="s">
        <v>324</v>
      </c>
      <c r="I92" s="103">
        <v>120</v>
      </c>
    </row>
    <row r="93" spans="2:9">
      <c r="C93" s="100" t="s">
        <v>195</v>
      </c>
      <c r="H93" s="103" t="s">
        <v>325</v>
      </c>
      <c r="I93" s="103">
        <v>121</v>
      </c>
    </row>
    <row r="94" spans="2:9">
      <c r="C94" s="100" t="s">
        <v>196</v>
      </c>
      <c r="H94" s="103" t="s">
        <v>325</v>
      </c>
      <c r="I94" s="103">
        <v>122</v>
      </c>
    </row>
    <row r="95" spans="2:9">
      <c r="C95" s="100" t="s">
        <v>194</v>
      </c>
      <c r="H95" s="103" t="s">
        <v>200</v>
      </c>
      <c r="I95" s="103">
        <v>123</v>
      </c>
    </row>
    <row r="96" spans="2:9">
      <c r="C96" s="100" t="s">
        <v>619</v>
      </c>
      <c r="H96" s="103" t="s">
        <v>620</v>
      </c>
      <c r="I96" s="103">
        <v>124</v>
      </c>
    </row>
    <row r="97" spans="2:9">
      <c r="C97" s="100" t="s">
        <v>322</v>
      </c>
      <c r="H97" s="103" t="s">
        <v>323</v>
      </c>
      <c r="I97" s="103">
        <v>126</v>
      </c>
    </row>
    <row r="98" spans="2:9">
      <c r="H98" s="103"/>
    </row>
    <row r="100" spans="2:9">
      <c r="B100" s="100" t="s">
        <v>209</v>
      </c>
    </row>
    <row r="101" spans="2:9">
      <c r="C101" s="100" t="s">
        <v>193</v>
      </c>
      <c r="H101" s="103" t="s">
        <v>324</v>
      </c>
      <c r="I101" s="103">
        <v>132</v>
      </c>
    </row>
    <row r="102" spans="2:9">
      <c r="C102" s="100" t="s">
        <v>195</v>
      </c>
      <c r="H102" s="103" t="s">
        <v>325</v>
      </c>
      <c r="I102" s="103">
        <v>133</v>
      </c>
    </row>
    <row r="103" spans="2:9">
      <c r="C103" s="100" t="s">
        <v>196</v>
      </c>
      <c r="H103" s="103" t="s">
        <v>325</v>
      </c>
      <c r="I103" s="103">
        <v>134</v>
      </c>
    </row>
    <row r="104" spans="2:9">
      <c r="C104" s="100" t="s">
        <v>194</v>
      </c>
      <c r="H104" s="103" t="s">
        <v>200</v>
      </c>
      <c r="I104" s="103">
        <v>135</v>
      </c>
    </row>
    <row r="105" spans="2:9">
      <c r="C105" s="100" t="s">
        <v>619</v>
      </c>
      <c r="H105" s="103" t="s">
        <v>620</v>
      </c>
      <c r="I105" s="103">
        <v>136</v>
      </c>
    </row>
    <row r="106" spans="2:9">
      <c r="C106" s="100" t="s">
        <v>322</v>
      </c>
      <c r="H106" s="103" t="s">
        <v>323</v>
      </c>
      <c r="I106" s="103">
        <v>138</v>
      </c>
    </row>
  </sheetData>
  <mergeCells count="1">
    <mergeCell ref="A1:J1"/>
  </mergeCells>
  <phoneticPr fontId="9"/>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1"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17426391880</v>
      </c>
      <c r="J17" s="116">
        <v>2975667</v>
      </c>
      <c r="K17" s="116">
        <v>0</v>
      </c>
      <c r="L17" s="115">
        <v>17429367547</v>
      </c>
      <c r="M17" s="115">
        <v>6327695430</v>
      </c>
      <c r="N17" s="115">
        <v>179851343</v>
      </c>
      <c r="O17" s="115">
        <v>11101672117</v>
      </c>
    </row>
    <row r="18" spans="2:15" ht="21.95" customHeight="1">
      <c r="B18" s="112"/>
      <c r="C18" s="113" t="s">
        <v>20</v>
      </c>
      <c r="D18" s="113"/>
      <c r="E18" s="113"/>
      <c r="F18" s="113"/>
      <c r="G18" s="113"/>
      <c r="H18" s="114"/>
      <c r="I18" s="115">
        <v>17426391880</v>
      </c>
      <c r="J18" s="116">
        <v>2975667</v>
      </c>
      <c r="K18" s="116">
        <v>0</v>
      </c>
      <c r="L18" s="115">
        <v>17429367547</v>
      </c>
      <c r="M18" s="115">
        <v>6327695430</v>
      </c>
      <c r="N18" s="115">
        <v>179851343</v>
      </c>
      <c r="O18" s="115">
        <v>11101672117</v>
      </c>
    </row>
    <row r="19" spans="2:15" ht="21.95" customHeight="1">
      <c r="B19" s="112"/>
      <c r="C19" s="113"/>
      <c r="D19" s="113" t="s">
        <v>21</v>
      </c>
      <c r="E19" s="113"/>
      <c r="F19" s="113"/>
      <c r="G19" s="113"/>
      <c r="H19" s="114"/>
      <c r="I19" s="115">
        <v>8050071183</v>
      </c>
      <c r="J19" s="116">
        <v>0</v>
      </c>
      <c r="K19" s="116">
        <v>0</v>
      </c>
      <c r="L19" s="115">
        <v>8050071183</v>
      </c>
      <c r="M19" s="115">
        <v>0</v>
      </c>
      <c r="N19" s="115">
        <v>0</v>
      </c>
      <c r="O19" s="115">
        <v>8050071183</v>
      </c>
    </row>
    <row r="20" spans="2:15" ht="21.95" customHeight="1">
      <c r="B20" s="112"/>
      <c r="C20" s="113"/>
      <c r="D20" s="113" t="s">
        <v>22</v>
      </c>
      <c r="E20" s="113"/>
      <c r="F20" s="113"/>
      <c r="G20" s="113"/>
      <c r="H20" s="114"/>
      <c r="I20" s="115">
        <v>8810405729</v>
      </c>
      <c r="J20" s="116">
        <v>0</v>
      </c>
      <c r="K20" s="116">
        <v>0</v>
      </c>
      <c r="L20" s="115">
        <v>8810405729</v>
      </c>
      <c r="M20" s="115">
        <v>5829927066</v>
      </c>
      <c r="N20" s="115">
        <v>176536152</v>
      </c>
      <c r="O20" s="115">
        <v>2980478663</v>
      </c>
    </row>
    <row r="21" spans="2:15" ht="21.75" customHeight="1">
      <c r="B21" s="112"/>
      <c r="C21" s="113"/>
      <c r="D21" s="113" t="s">
        <v>23</v>
      </c>
      <c r="E21" s="113"/>
      <c r="F21" s="113"/>
      <c r="G21" s="113"/>
      <c r="H21" s="114"/>
      <c r="I21" s="115">
        <v>565914968</v>
      </c>
      <c r="J21" s="116">
        <v>2975667</v>
      </c>
      <c r="K21" s="116">
        <v>0</v>
      </c>
      <c r="L21" s="115">
        <v>568890635</v>
      </c>
      <c r="M21" s="115">
        <v>497768364</v>
      </c>
      <c r="N21" s="115">
        <v>3315191</v>
      </c>
      <c r="O21" s="115">
        <v>71122271</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39284900</v>
      </c>
      <c r="J37" s="116">
        <v>0</v>
      </c>
      <c r="K37" s="116">
        <v>0</v>
      </c>
      <c r="L37" s="115">
        <v>39284900</v>
      </c>
      <c r="M37" s="115">
        <v>38194111</v>
      </c>
      <c r="N37" s="115">
        <v>1240475</v>
      </c>
      <c r="O37" s="115">
        <v>1090789</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24054000</v>
      </c>
      <c r="J39" s="116">
        <v>0</v>
      </c>
      <c r="K39" s="116">
        <v>0</v>
      </c>
      <c r="L39" s="115">
        <v>24054000</v>
      </c>
      <c r="M39" s="115">
        <v>24054000</v>
      </c>
      <c r="N39" s="115">
        <v>0</v>
      </c>
      <c r="O39" s="115">
        <v>0</v>
      </c>
    </row>
    <row r="40" spans="2:15" ht="21.95" customHeight="1">
      <c r="B40" s="117" t="s">
        <v>37</v>
      </c>
      <c r="C40" s="118"/>
      <c r="D40" s="118"/>
      <c r="E40" s="118"/>
      <c r="F40" s="118"/>
      <c r="G40" s="118"/>
      <c r="H40" s="119"/>
      <c r="I40" s="115">
        <v>0</v>
      </c>
      <c r="J40" s="116">
        <v>2975667</v>
      </c>
      <c r="K40" s="116">
        <v>2975667</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17489730780</v>
      </c>
      <c r="J42" s="116">
        <v>5951334</v>
      </c>
      <c r="K42" s="116">
        <v>2975667</v>
      </c>
      <c r="L42" s="115">
        <v>17492706447</v>
      </c>
      <c r="M42" s="115">
        <v>6389943541</v>
      </c>
      <c r="N42" s="115">
        <v>181091818</v>
      </c>
      <c r="O42" s="115">
        <v>11102762906</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28" fitToWidth="2" orientation="portrait" useFirstPageNumber="1" r:id="rId1"/>
  <headerFooter>
    <oddFooter>&amp;C&amp;"ＭＳ Ｐ明朝,標準"&amp;20&amp;P</oddFooter>
  </headerFooter>
  <colBreaks count="1" manualBreakCount="1">
    <brk id="11"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view="pageBreakPreview" zoomScale="50" zoomScaleNormal="70" zoomScaleSheetLayoutView="50" workbookViewId="0">
      <selection activeCell="H6" sqref="H6"/>
    </sheetView>
  </sheetViews>
  <sheetFormatPr defaultColWidth="8.875" defaultRowHeight="18.75"/>
  <cols>
    <col min="1" max="1" width="2.625" style="104" customWidth="1"/>
    <col min="2" max="7" width="3.5" style="104" customWidth="1"/>
    <col min="8" max="8" width="73.625" style="104" customWidth="1"/>
    <col min="9" max="12" width="31.125" style="104" customWidth="1"/>
    <col min="13" max="14" width="25.625" style="104" hidden="1" customWidth="1"/>
    <col min="15" max="15" width="2.625" style="104" customWidth="1"/>
    <col min="16" max="252" width="8.875" style="104"/>
    <col min="253" max="259" width="3.5" style="104" customWidth="1"/>
    <col min="260" max="260" width="15.625" style="104" customWidth="1"/>
    <col min="261" max="267" width="25.625" style="104" customWidth="1"/>
    <col min="268" max="508" width="8.875" style="104"/>
    <col min="509" max="515" width="3.5" style="104" customWidth="1"/>
    <col min="516" max="516" width="15.625" style="104" customWidth="1"/>
    <col min="517" max="523" width="25.625" style="104" customWidth="1"/>
    <col min="524" max="764" width="8.875" style="104"/>
    <col min="765" max="771" width="3.5" style="104" customWidth="1"/>
    <col min="772" max="772" width="15.625" style="104" customWidth="1"/>
    <col min="773" max="779" width="25.625" style="104" customWidth="1"/>
    <col min="780" max="1020" width="8.875" style="104"/>
    <col min="1021" max="1027" width="3.5" style="104" customWidth="1"/>
    <col min="1028" max="1028" width="15.625" style="104" customWidth="1"/>
    <col min="1029" max="1035" width="25.625" style="104" customWidth="1"/>
    <col min="1036" max="1276" width="8.875" style="104"/>
    <col min="1277" max="1283" width="3.5" style="104" customWidth="1"/>
    <col min="1284" max="1284" width="15.625" style="104" customWidth="1"/>
    <col min="1285" max="1291" width="25.625" style="104" customWidth="1"/>
    <col min="1292" max="1532" width="8.875" style="104"/>
    <col min="1533" max="1539" width="3.5" style="104" customWidth="1"/>
    <col min="1540" max="1540" width="15.625" style="104" customWidth="1"/>
    <col min="1541" max="1547" width="25.625" style="104" customWidth="1"/>
    <col min="1548" max="1788" width="8.875" style="104"/>
    <col min="1789" max="1795" width="3.5" style="104" customWidth="1"/>
    <col min="1796" max="1796" width="15.625" style="104" customWidth="1"/>
    <col min="1797" max="1803" width="25.625" style="104" customWidth="1"/>
    <col min="1804" max="2044" width="8.875" style="104"/>
    <col min="2045" max="2051" width="3.5" style="104" customWidth="1"/>
    <col min="2052" max="2052" width="15.625" style="104" customWidth="1"/>
    <col min="2053" max="2059" width="25.625" style="104" customWidth="1"/>
    <col min="2060" max="2300" width="8.875" style="104"/>
    <col min="2301" max="2307" width="3.5" style="104" customWidth="1"/>
    <col min="2308" max="2308" width="15.625" style="104" customWidth="1"/>
    <col min="2309" max="2315" width="25.625" style="104" customWidth="1"/>
    <col min="2316" max="2556" width="8.875" style="104"/>
    <col min="2557" max="2563" width="3.5" style="104" customWidth="1"/>
    <col min="2564" max="2564" width="15.625" style="104" customWidth="1"/>
    <col min="2565" max="2571" width="25.625" style="104" customWidth="1"/>
    <col min="2572" max="2812" width="8.875" style="104"/>
    <col min="2813" max="2819" width="3.5" style="104" customWidth="1"/>
    <col min="2820" max="2820" width="15.625" style="104" customWidth="1"/>
    <col min="2821" max="2827" width="25.625" style="104" customWidth="1"/>
    <col min="2828" max="3068" width="8.875" style="104"/>
    <col min="3069" max="3075" width="3.5" style="104" customWidth="1"/>
    <col min="3076" max="3076" width="15.625" style="104" customWidth="1"/>
    <col min="3077" max="3083" width="25.625" style="104" customWidth="1"/>
    <col min="3084" max="3324" width="8.875" style="104"/>
    <col min="3325" max="3331" width="3.5" style="104" customWidth="1"/>
    <col min="3332" max="3332" width="15.625" style="104" customWidth="1"/>
    <col min="3333" max="3339" width="25.625" style="104" customWidth="1"/>
    <col min="3340" max="3580" width="8.875" style="104"/>
    <col min="3581" max="3587" width="3.5" style="104" customWidth="1"/>
    <col min="3588" max="3588" width="15.625" style="104" customWidth="1"/>
    <col min="3589" max="3595" width="25.625" style="104" customWidth="1"/>
    <col min="3596" max="3836" width="8.875" style="104"/>
    <col min="3837" max="3843" width="3.5" style="104" customWidth="1"/>
    <col min="3844" max="3844" width="15.625" style="104" customWidth="1"/>
    <col min="3845" max="3851" width="25.625" style="104" customWidth="1"/>
    <col min="3852" max="4092" width="8.875" style="104"/>
    <col min="4093" max="4099" width="3.5" style="104" customWidth="1"/>
    <col min="4100" max="4100" width="15.625" style="104" customWidth="1"/>
    <col min="4101" max="4107" width="25.625" style="104" customWidth="1"/>
    <col min="4108" max="4348" width="8.875" style="104"/>
    <col min="4349" max="4355" width="3.5" style="104" customWidth="1"/>
    <col min="4356" max="4356" width="15.625" style="104" customWidth="1"/>
    <col min="4357" max="4363" width="25.625" style="104" customWidth="1"/>
    <col min="4364" max="4604" width="8.875" style="104"/>
    <col min="4605" max="4611" width="3.5" style="104" customWidth="1"/>
    <col min="4612" max="4612" width="15.625" style="104" customWidth="1"/>
    <col min="4613" max="4619" width="25.625" style="104" customWidth="1"/>
    <col min="4620" max="4860" width="8.875" style="104"/>
    <col min="4861" max="4867" width="3.5" style="104" customWidth="1"/>
    <col min="4868" max="4868" width="15.625" style="104" customWidth="1"/>
    <col min="4869" max="4875" width="25.625" style="104" customWidth="1"/>
    <col min="4876" max="5116" width="8.875" style="104"/>
    <col min="5117" max="5123" width="3.5" style="104" customWidth="1"/>
    <col min="5124" max="5124" width="15.625" style="104" customWidth="1"/>
    <col min="5125" max="5131" width="25.625" style="104" customWidth="1"/>
    <col min="5132" max="5372" width="8.875" style="104"/>
    <col min="5373" max="5379" width="3.5" style="104" customWidth="1"/>
    <col min="5380" max="5380" width="15.625" style="104" customWidth="1"/>
    <col min="5381" max="5387" width="25.625" style="104" customWidth="1"/>
    <col min="5388" max="5628" width="8.875" style="104"/>
    <col min="5629" max="5635" width="3.5" style="104" customWidth="1"/>
    <col min="5636" max="5636" width="15.625" style="104" customWidth="1"/>
    <col min="5637" max="5643" width="25.625" style="104" customWidth="1"/>
    <col min="5644" max="5884" width="8.875" style="104"/>
    <col min="5885" max="5891" width="3.5" style="104" customWidth="1"/>
    <col min="5892" max="5892" width="15.625" style="104" customWidth="1"/>
    <col min="5893" max="5899" width="25.625" style="104" customWidth="1"/>
    <col min="5900" max="6140" width="8.875" style="104"/>
    <col min="6141" max="6147" width="3.5" style="104" customWidth="1"/>
    <col min="6148" max="6148" width="15.625" style="104" customWidth="1"/>
    <col min="6149" max="6155" width="25.625" style="104" customWidth="1"/>
    <col min="6156" max="6396" width="8.875" style="104"/>
    <col min="6397" max="6403" width="3.5" style="104" customWidth="1"/>
    <col min="6404" max="6404" width="15.625" style="104" customWidth="1"/>
    <col min="6405" max="6411" width="25.625" style="104" customWidth="1"/>
    <col min="6412" max="6652" width="8.875" style="104"/>
    <col min="6653" max="6659" width="3.5" style="104" customWidth="1"/>
    <col min="6660" max="6660" width="15.625" style="104" customWidth="1"/>
    <col min="6661" max="6667" width="25.625" style="104" customWidth="1"/>
    <col min="6668" max="6908" width="8.875" style="104"/>
    <col min="6909" max="6915" width="3.5" style="104" customWidth="1"/>
    <col min="6916" max="6916" width="15.625" style="104" customWidth="1"/>
    <col min="6917" max="6923" width="25.625" style="104" customWidth="1"/>
    <col min="6924" max="7164" width="8.875" style="104"/>
    <col min="7165" max="7171" width="3.5" style="104" customWidth="1"/>
    <col min="7172" max="7172" width="15.625" style="104" customWidth="1"/>
    <col min="7173" max="7179" width="25.625" style="104" customWidth="1"/>
    <col min="7180" max="7420" width="8.875" style="104"/>
    <col min="7421" max="7427" width="3.5" style="104" customWidth="1"/>
    <col min="7428" max="7428" width="15.625" style="104" customWidth="1"/>
    <col min="7429" max="7435" width="25.625" style="104" customWidth="1"/>
    <col min="7436" max="7676" width="8.875" style="104"/>
    <col min="7677" max="7683" width="3.5" style="104" customWidth="1"/>
    <col min="7684" max="7684" width="15.625" style="104" customWidth="1"/>
    <col min="7685" max="7691" width="25.625" style="104" customWidth="1"/>
    <col min="7692" max="7932" width="8.875" style="104"/>
    <col min="7933" max="7939" width="3.5" style="104" customWidth="1"/>
    <col min="7940" max="7940" width="15.625" style="104" customWidth="1"/>
    <col min="7941" max="7947" width="25.625" style="104" customWidth="1"/>
    <col min="7948" max="8188" width="8.875" style="104"/>
    <col min="8189" max="8195" width="3.5" style="104" customWidth="1"/>
    <col min="8196" max="8196" width="15.625" style="104" customWidth="1"/>
    <col min="8197" max="8203" width="25.625" style="104" customWidth="1"/>
    <col min="8204" max="8444" width="8.875" style="104"/>
    <col min="8445" max="8451" width="3.5" style="104" customWidth="1"/>
    <col min="8452" max="8452" width="15.625" style="104" customWidth="1"/>
    <col min="8453" max="8459" width="25.625" style="104" customWidth="1"/>
    <col min="8460" max="8700" width="8.875" style="104"/>
    <col min="8701" max="8707" width="3.5" style="104" customWidth="1"/>
    <col min="8708" max="8708" width="15.625" style="104" customWidth="1"/>
    <col min="8709" max="8715" width="25.625" style="104" customWidth="1"/>
    <col min="8716" max="8956" width="8.875" style="104"/>
    <col min="8957" max="8963" width="3.5" style="104" customWidth="1"/>
    <col min="8964" max="8964" width="15.625" style="104" customWidth="1"/>
    <col min="8965" max="8971" width="25.625" style="104" customWidth="1"/>
    <col min="8972" max="9212" width="8.875" style="104"/>
    <col min="9213" max="9219" width="3.5" style="104" customWidth="1"/>
    <col min="9220" max="9220" width="15.625" style="104" customWidth="1"/>
    <col min="9221" max="9227" width="25.625" style="104" customWidth="1"/>
    <col min="9228" max="9468" width="8.875" style="104"/>
    <col min="9469" max="9475" width="3.5" style="104" customWidth="1"/>
    <col min="9476" max="9476" width="15.625" style="104" customWidth="1"/>
    <col min="9477" max="9483" width="25.625" style="104" customWidth="1"/>
    <col min="9484" max="9724" width="8.875" style="104"/>
    <col min="9725" max="9731" width="3.5" style="104" customWidth="1"/>
    <col min="9732" max="9732" width="15.625" style="104" customWidth="1"/>
    <col min="9733" max="9739" width="25.625" style="104" customWidth="1"/>
    <col min="9740" max="9980" width="8.875" style="104"/>
    <col min="9981" max="9987" width="3.5" style="104" customWidth="1"/>
    <col min="9988" max="9988" width="15.625" style="104" customWidth="1"/>
    <col min="9989" max="9995" width="25.625" style="104" customWidth="1"/>
    <col min="9996" max="10236" width="8.875" style="104"/>
    <col min="10237" max="10243" width="3.5" style="104" customWidth="1"/>
    <col min="10244" max="10244" width="15.625" style="104" customWidth="1"/>
    <col min="10245" max="10251" width="25.625" style="104" customWidth="1"/>
    <col min="10252" max="10492" width="8.875" style="104"/>
    <col min="10493" max="10499" width="3.5" style="104" customWidth="1"/>
    <col min="10500" max="10500" width="15.625" style="104" customWidth="1"/>
    <col min="10501" max="10507" width="25.625" style="104" customWidth="1"/>
    <col min="10508" max="10748" width="8.875" style="104"/>
    <col min="10749" max="10755" width="3.5" style="104" customWidth="1"/>
    <col min="10756" max="10756" width="15.625" style="104" customWidth="1"/>
    <col min="10757" max="10763" width="25.625" style="104" customWidth="1"/>
    <col min="10764" max="11004" width="8.875" style="104"/>
    <col min="11005" max="11011" width="3.5" style="104" customWidth="1"/>
    <col min="11012" max="11012" width="15.625" style="104" customWidth="1"/>
    <col min="11013" max="11019" width="25.625" style="104" customWidth="1"/>
    <col min="11020" max="11260" width="8.875" style="104"/>
    <col min="11261" max="11267" width="3.5" style="104" customWidth="1"/>
    <col min="11268" max="11268" width="15.625" style="104" customWidth="1"/>
    <col min="11269" max="11275" width="25.625" style="104" customWidth="1"/>
    <col min="11276" max="11516" width="8.875" style="104"/>
    <col min="11517" max="11523" width="3.5" style="104" customWidth="1"/>
    <col min="11524" max="11524" width="15.625" style="104" customWidth="1"/>
    <col min="11525" max="11531" width="25.625" style="104" customWidth="1"/>
    <col min="11532" max="11772" width="8.875" style="104"/>
    <col min="11773" max="11779" width="3.5" style="104" customWidth="1"/>
    <col min="11780" max="11780" width="15.625" style="104" customWidth="1"/>
    <col min="11781" max="11787" width="25.625" style="104" customWidth="1"/>
    <col min="11788" max="12028" width="8.875" style="104"/>
    <col min="12029" max="12035" width="3.5" style="104" customWidth="1"/>
    <col min="12036" max="12036" width="15.625" style="104" customWidth="1"/>
    <col min="12037" max="12043" width="25.625" style="104" customWidth="1"/>
    <col min="12044" max="12284" width="8.875" style="104"/>
    <col min="12285" max="12291" width="3.5" style="104" customWidth="1"/>
    <col min="12292" max="12292" width="15.625" style="104" customWidth="1"/>
    <col min="12293" max="12299" width="25.625" style="104" customWidth="1"/>
    <col min="12300" max="12540" width="8.875" style="104"/>
    <col min="12541" max="12547" width="3.5" style="104" customWidth="1"/>
    <col min="12548" max="12548" width="15.625" style="104" customWidth="1"/>
    <col min="12549" max="12555" width="25.625" style="104" customWidth="1"/>
    <col min="12556" max="12796" width="8.875" style="104"/>
    <col min="12797" max="12803" width="3.5" style="104" customWidth="1"/>
    <col min="12804" max="12804" width="15.625" style="104" customWidth="1"/>
    <col min="12805" max="12811" width="25.625" style="104" customWidth="1"/>
    <col min="12812" max="13052" width="8.875" style="104"/>
    <col min="13053" max="13059" width="3.5" style="104" customWidth="1"/>
    <col min="13060" max="13060" width="15.625" style="104" customWidth="1"/>
    <col min="13061" max="13067" width="25.625" style="104" customWidth="1"/>
    <col min="13068" max="13308" width="8.875" style="104"/>
    <col min="13309" max="13315" width="3.5" style="104" customWidth="1"/>
    <col min="13316" max="13316" width="15.625" style="104" customWidth="1"/>
    <col min="13317" max="13323" width="25.625" style="104" customWidth="1"/>
    <col min="13324" max="13564" width="8.875" style="104"/>
    <col min="13565" max="13571" width="3.5" style="104" customWidth="1"/>
    <col min="13572" max="13572" width="15.625" style="104" customWidth="1"/>
    <col min="13573" max="13579" width="25.625" style="104" customWidth="1"/>
    <col min="13580" max="13820" width="8.875" style="104"/>
    <col min="13821" max="13827" width="3.5" style="104" customWidth="1"/>
    <col min="13828" max="13828" width="15.625" style="104" customWidth="1"/>
    <col min="13829" max="13835" width="25.625" style="104" customWidth="1"/>
    <col min="13836" max="14076" width="8.875" style="104"/>
    <col min="14077" max="14083" width="3.5" style="104" customWidth="1"/>
    <col min="14084" max="14084" width="15.625" style="104" customWidth="1"/>
    <col min="14085" max="14091" width="25.625" style="104" customWidth="1"/>
    <col min="14092" max="14332" width="8.875" style="104"/>
    <col min="14333" max="14339" width="3.5" style="104" customWidth="1"/>
    <col min="14340" max="14340" width="15.625" style="104" customWidth="1"/>
    <col min="14341" max="14347" width="25.625" style="104" customWidth="1"/>
    <col min="14348" max="14588" width="8.875" style="104"/>
    <col min="14589" max="14595" width="3.5" style="104" customWidth="1"/>
    <col min="14596" max="14596" width="15.625" style="104" customWidth="1"/>
    <col min="14597" max="14603" width="25.625" style="104" customWidth="1"/>
    <col min="14604" max="14844" width="8.875" style="104"/>
    <col min="14845" max="14851" width="3.5" style="104" customWidth="1"/>
    <col min="14852" max="14852" width="15.625" style="104" customWidth="1"/>
    <col min="14853" max="14859" width="25.625" style="104" customWidth="1"/>
    <col min="14860" max="15100" width="8.875" style="104"/>
    <col min="15101" max="15107" width="3.5" style="104" customWidth="1"/>
    <col min="15108" max="15108" width="15.625" style="104" customWidth="1"/>
    <col min="15109" max="15115" width="25.625" style="104" customWidth="1"/>
    <col min="15116" max="15356" width="8.875" style="104"/>
    <col min="15357" max="15363" width="3.5" style="104" customWidth="1"/>
    <col min="15364" max="15364" width="15.625" style="104" customWidth="1"/>
    <col min="15365" max="15371" width="25.625" style="104" customWidth="1"/>
    <col min="15372" max="15612" width="8.875" style="104"/>
    <col min="15613" max="15619" width="3.5" style="104" customWidth="1"/>
    <col min="15620" max="15620" width="15.625" style="104" customWidth="1"/>
    <col min="15621" max="15627" width="25.625" style="104" customWidth="1"/>
    <col min="15628" max="15868" width="8.875" style="104"/>
    <col min="15869" max="15875" width="3.5" style="104" customWidth="1"/>
    <col min="15876" max="15876" width="15.625" style="104" customWidth="1"/>
    <col min="15877" max="15883" width="25.625" style="104" customWidth="1"/>
    <col min="15884" max="16124" width="8.875" style="104"/>
    <col min="16125" max="16131" width="3.5" style="104" customWidth="1"/>
    <col min="16132" max="16132" width="15.625" style="104" customWidth="1"/>
    <col min="16133" max="16139" width="25.625" style="104" customWidth="1"/>
    <col min="16140" max="16384" width="8.875" style="104"/>
  </cols>
  <sheetData>
    <row r="1" spans="1:14" s="105" customFormat="1"/>
    <row r="2" spans="1:14" s="105" customFormat="1"/>
    <row r="3" spans="1:14" s="105" customFormat="1"/>
    <row r="4" spans="1:14" s="151" customFormat="1" ht="18.75" customHeight="1">
      <c r="A4" s="129"/>
      <c r="B4" s="292" t="s">
        <v>333</v>
      </c>
      <c r="C4" s="292"/>
      <c r="D4" s="292"/>
      <c r="E4" s="292"/>
      <c r="F4" s="292"/>
      <c r="G4" s="292"/>
      <c r="H4" s="292"/>
      <c r="I4" s="293" t="s">
        <v>334</v>
      </c>
      <c r="J4" s="293"/>
      <c r="K4" s="293"/>
      <c r="L4" s="293"/>
      <c r="M4" s="129"/>
      <c r="N4" s="129"/>
    </row>
    <row r="5" spans="1:14" s="151" customFormat="1" ht="18.75" customHeight="1">
      <c r="A5" s="129"/>
      <c r="B5" s="292"/>
      <c r="C5" s="292"/>
      <c r="D5" s="292"/>
      <c r="E5" s="292"/>
      <c r="F5" s="292"/>
      <c r="G5" s="292"/>
      <c r="H5" s="292"/>
      <c r="I5" s="293"/>
      <c r="J5" s="293"/>
      <c r="K5" s="293"/>
      <c r="L5" s="293"/>
      <c r="M5" s="129"/>
      <c r="N5" s="129"/>
    </row>
    <row r="6" spans="1:14">
      <c r="L6" s="130" t="s">
        <v>228</v>
      </c>
      <c r="N6" s="130"/>
    </row>
    <row r="7" spans="1:14" ht="21.75" customHeight="1">
      <c r="B7" s="310" t="s">
        <v>294</v>
      </c>
      <c r="C7" s="311"/>
      <c r="D7" s="311"/>
      <c r="E7" s="311"/>
      <c r="F7" s="311"/>
      <c r="G7" s="311"/>
      <c r="H7" s="312"/>
      <c r="I7" s="337" t="s">
        <v>295</v>
      </c>
      <c r="J7" s="338"/>
      <c r="K7" s="307" t="s">
        <v>296</v>
      </c>
      <c r="L7" s="309"/>
      <c r="M7" s="307" t="s">
        <v>297</v>
      </c>
      <c r="N7" s="309"/>
    </row>
    <row r="8" spans="1:14" ht="21.95" customHeight="1">
      <c r="B8" s="313"/>
      <c r="C8" s="314"/>
      <c r="D8" s="314"/>
      <c r="E8" s="314"/>
      <c r="F8" s="314"/>
      <c r="G8" s="314"/>
      <c r="H8" s="315"/>
      <c r="I8" s="166" t="s">
        <v>265</v>
      </c>
      <c r="J8" s="166" t="s">
        <v>298</v>
      </c>
      <c r="K8" s="166" t="s">
        <v>265</v>
      </c>
      <c r="L8" s="166" t="s">
        <v>298</v>
      </c>
      <c r="M8" s="166" t="s">
        <v>265</v>
      </c>
      <c r="N8" s="166" t="s">
        <v>298</v>
      </c>
    </row>
    <row r="9" spans="1:14" ht="21.75" customHeight="1">
      <c r="B9" s="319" t="s">
        <v>564</v>
      </c>
      <c r="C9" s="320"/>
      <c r="D9" s="320"/>
      <c r="E9" s="320"/>
      <c r="F9" s="320"/>
      <c r="G9" s="320"/>
      <c r="H9" s="321"/>
      <c r="I9" s="128">
        <v>220000000</v>
      </c>
      <c r="J9" s="128">
        <v>0</v>
      </c>
      <c r="K9" s="128">
        <v>50000000</v>
      </c>
      <c r="L9" s="128">
        <v>0</v>
      </c>
      <c r="M9" s="127"/>
      <c r="N9" s="127"/>
    </row>
    <row r="10" spans="1:14" ht="21.95" customHeight="1">
      <c r="B10" s="307" t="s">
        <v>260</v>
      </c>
      <c r="C10" s="308"/>
      <c r="D10" s="308"/>
      <c r="E10" s="308"/>
      <c r="F10" s="308"/>
      <c r="G10" s="308"/>
      <c r="H10" s="309"/>
      <c r="I10" s="128">
        <f t="shared" ref="I10:N10" si="0">SUM(I9:I9)</f>
        <v>220000000</v>
      </c>
      <c r="J10" s="128">
        <f t="shared" si="0"/>
        <v>0</v>
      </c>
      <c r="K10" s="128">
        <f t="shared" si="0"/>
        <v>50000000</v>
      </c>
      <c r="L10" s="128">
        <f t="shared" si="0"/>
        <v>0</v>
      </c>
      <c r="M10" s="127">
        <f t="shared" si="0"/>
        <v>0</v>
      </c>
      <c r="N10" s="127">
        <f t="shared" si="0"/>
        <v>0</v>
      </c>
    </row>
    <row r="11" spans="1:14" ht="12" customHeight="1"/>
  </sheetData>
  <mergeCells count="8">
    <mergeCell ref="M7:N7"/>
    <mergeCell ref="B10:H10"/>
    <mergeCell ref="B9:H9"/>
    <mergeCell ref="B4:H5"/>
    <mergeCell ref="I4:L5"/>
    <mergeCell ref="B7:H8"/>
    <mergeCell ref="I7:J7"/>
    <mergeCell ref="K7:L7"/>
  </mergeCells>
  <phoneticPr fontId="25"/>
  <printOptions horizontalCentered="1"/>
  <pageMargins left="0.39370078740157483" right="0.39370078740157483" top="0.55118110236220474" bottom="0.43307086614173229" header="0.78740157480314965" footer="0.31496062992125984"/>
  <pageSetup paperSize="9" scale="58" firstPageNumber="30" fitToWidth="2" fitToHeight="0" orientation="portrait" useFirstPageNumber="1" r:id="rId1"/>
  <headerFooter alignWithMargins="0">
    <oddFooter>&amp;C&amp;"ＭＳ Ｐ明朝,標準"&amp;20&amp;P</oddFooter>
  </headerFooter>
  <colBreaks count="2" manualBreakCount="2">
    <brk id="8" max="44" man="1"/>
    <brk id="15" min="5" max="3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B12" sqref="B12:H12"/>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49941</v>
      </c>
      <c r="J9" s="128">
        <v>0</v>
      </c>
      <c r="K9" s="128">
        <v>0</v>
      </c>
      <c r="L9" s="128">
        <v>49941</v>
      </c>
      <c r="M9" s="128">
        <v>49941</v>
      </c>
      <c r="N9" s="126">
        <v>0</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52072627</v>
      </c>
      <c r="J15" s="128">
        <v>52434254</v>
      </c>
      <c r="K15" s="128">
        <v>52072627</v>
      </c>
      <c r="L15" s="128">
        <v>0</v>
      </c>
      <c r="M15" s="128">
        <v>52072627</v>
      </c>
      <c r="N15" s="126">
        <v>52434254</v>
      </c>
    </row>
    <row r="16" spans="2:17" ht="22.5" customHeight="1">
      <c r="B16" s="339" t="s">
        <v>60</v>
      </c>
      <c r="C16" s="339"/>
      <c r="D16" s="339"/>
      <c r="E16" s="339"/>
      <c r="F16" s="339"/>
      <c r="G16" s="339"/>
      <c r="H16" s="339"/>
      <c r="I16" s="126">
        <v>579669558</v>
      </c>
      <c r="J16" s="128">
        <v>33124288</v>
      </c>
      <c r="K16" s="128">
        <v>6233006</v>
      </c>
      <c r="L16" s="128">
        <v>6233006</v>
      </c>
      <c r="M16" s="128">
        <v>12466012</v>
      </c>
      <c r="N16" s="126">
        <v>600327834</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631792126</v>
      </c>
      <c r="J18" s="128">
        <v>85558542</v>
      </c>
      <c r="K18" s="128">
        <v>58305633</v>
      </c>
      <c r="L18" s="128">
        <v>6282947</v>
      </c>
      <c r="M18" s="128">
        <v>64588580</v>
      </c>
      <c r="N18" s="126">
        <v>652762088</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32" fitToWidth="2" fitToHeight="0" orientation="portrait" useFirstPageNumber="1" r:id="rId1"/>
  <headerFooter>
    <oddFooter>&amp;C&amp;"ＭＳ Ｐ明朝,標準"&amp;20&amp;P</oddFooter>
  </headerFooter>
  <colBreaks count="1" manualBreakCount="1">
    <brk id="10"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5" t="s">
        <v>185</v>
      </c>
      <c r="B17" s="245"/>
      <c r="C17" s="245"/>
      <c r="D17" s="245"/>
      <c r="E17" s="245"/>
      <c r="F17" s="245"/>
      <c r="G17" s="245"/>
      <c r="H17" s="245"/>
      <c r="I17" s="245"/>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461</v>
      </c>
      <c r="C6" s="249"/>
      <c r="D6" s="249"/>
      <c r="E6" s="249"/>
      <c r="F6" s="249"/>
      <c r="G6" s="249"/>
      <c r="H6" s="249"/>
      <c r="I6" s="249"/>
      <c r="J6" s="249"/>
      <c r="K6" s="249"/>
      <c r="L6" s="249"/>
      <c r="M6" s="249"/>
      <c r="N6" s="249"/>
      <c r="O6" s="249"/>
      <c r="P6" s="249"/>
      <c r="Q6" s="249"/>
      <c r="R6" s="249"/>
      <c r="S6" s="10"/>
      <c r="T6" s="9"/>
    </row>
    <row r="7" spans="1:20" ht="22.5" customHeight="1">
      <c r="A7" s="6"/>
      <c r="B7" s="250" t="s">
        <v>462</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463</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0</v>
      </c>
      <c r="J17" s="33"/>
      <c r="K17" s="31"/>
      <c r="L17" s="24" t="s">
        <v>47</v>
      </c>
      <c r="M17" s="22"/>
      <c r="N17" s="22"/>
      <c r="O17" s="22"/>
      <c r="P17" s="22"/>
      <c r="Q17" s="22"/>
      <c r="R17" s="23">
        <v>0</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0</v>
      </c>
      <c r="J22" s="33"/>
      <c r="K22" s="31"/>
      <c r="L22" s="22"/>
      <c r="M22" s="22" t="s">
        <v>52</v>
      </c>
      <c r="N22" s="22"/>
      <c r="O22" s="22"/>
      <c r="P22" s="22"/>
      <c r="Q22" s="22"/>
      <c r="R22" s="23">
        <v>0</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0</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0</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0</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0</v>
      </c>
      <c r="S67" s="82"/>
      <c r="T67" s="9"/>
    </row>
    <row r="68" spans="1:20" ht="22.5" customHeight="1">
      <c r="A68" s="6"/>
      <c r="B68" s="75" t="s">
        <v>69</v>
      </c>
      <c r="C68" s="76"/>
      <c r="D68" s="77"/>
      <c r="E68" s="77"/>
      <c r="F68" s="77"/>
      <c r="G68" s="77"/>
      <c r="H68" s="77"/>
      <c r="I68" s="78">
        <v>0</v>
      </c>
      <c r="J68" s="79"/>
      <c r="K68" s="75" t="s">
        <v>71</v>
      </c>
      <c r="L68" s="77"/>
      <c r="M68" s="77"/>
      <c r="N68" s="77"/>
      <c r="O68" s="77"/>
      <c r="P68" s="77"/>
      <c r="Q68" s="77"/>
      <c r="R68" s="78">
        <v>0</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36" orientation="portrait" blackAndWhite="1" useFirstPageNumber="1" r:id="rId1"/>
  <headerFooter>
    <oddFooter>&amp;C&amp;"ＭＳ Ｐ明朝,標準"&amp;20&amp;P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464</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463</v>
      </c>
      <c r="L16" s="14"/>
      <c r="M16" s="33"/>
    </row>
    <row r="17" spans="1:13" ht="22.5" customHeight="1">
      <c r="A17" s="31"/>
      <c r="C17" s="38" t="s">
        <v>72</v>
      </c>
      <c r="D17" s="39"/>
      <c r="E17" s="39"/>
      <c r="F17" s="39"/>
      <c r="G17" s="39"/>
      <c r="H17" s="39"/>
      <c r="I17" s="17"/>
      <c r="J17" s="19">
        <v>20732919646</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387907000</v>
      </c>
      <c r="K26" s="91"/>
      <c r="M26" s="33"/>
    </row>
    <row r="27" spans="1:13" ht="22.5" customHeight="1">
      <c r="A27" s="31"/>
      <c r="C27" s="90"/>
      <c r="D27" s="40" t="s">
        <v>82</v>
      </c>
      <c r="E27" s="40"/>
      <c r="F27" s="40"/>
      <c r="G27" s="40"/>
      <c r="H27" s="40"/>
      <c r="I27" s="41"/>
      <c r="J27" s="23">
        <v>17827643159</v>
      </c>
      <c r="K27" s="91"/>
      <c r="M27" s="33"/>
    </row>
    <row r="28" spans="1:13" ht="22.5" customHeight="1">
      <c r="A28" s="31"/>
      <c r="C28" s="90"/>
      <c r="D28" s="40"/>
      <c r="E28" s="40" t="s">
        <v>83</v>
      </c>
      <c r="F28" s="40"/>
      <c r="G28" s="40"/>
      <c r="H28" s="40"/>
      <c r="I28" s="41"/>
      <c r="J28" s="23">
        <v>17827643159</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9208100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2508161387</v>
      </c>
      <c r="K33" s="96"/>
      <c r="M33" s="33"/>
    </row>
    <row r="34" spans="1:13" ht="22.5" customHeight="1">
      <c r="A34" s="31"/>
      <c r="C34" s="90" t="s">
        <v>89</v>
      </c>
      <c r="D34" s="40"/>
      <c r="E34" s="40"/>
      <c r="F34" s="40"/>
      <c r="G34" s="40"/>
      <c r="H34" s="40"/>
      <c r="I34" s="41"/>
      <c r="J34" s="25">
        <v>2994598887</v>
      </c>
      <c r="K34" s="91"/>
      <c r="M34" s="33"/>
    </row>
    <row r="35" spans="1:13" ht="22.5" customHeight="1">
      <c r="A35" s="31"/>
      <c r="C35" s="90"/>
      <c r="D35" s="40" t="s">
        <v>90</v>
      </c>
      <c r="E35" s="40"/>
      <c r="F35" s="40"/>
      <c r="G35" s="40"/>
      <c r="H35" s="40"/>
      <c r="I35" s="41"/>
      <c r="J35" s="23">
        <v>71342049</v>
      </c>
      <c r="K35" s="97"/>
      <c r="M35" s="33"/>
    </row>
    <row r="36" spans="1:13" ht="22.5" customHeight="1">
      <c r="A36" s="31"/>
      <c r="C36" s="90"/>
      <c r="D36" s="40" t="s">
        <v>91</v>
      </c>
      <c r="E36" s="40"/>
      <c r="F36" s="40"/>
      <c r="G36" s="40"/>
      <c r="H36" s="40"/>
      <c r="I36" s="41"/>
      <c r="J36" s="23">
        <v>4992439</v>
      </c>
      <c r="K36" s="97"/>
      <c r="M36" s="33"/>
    </row>
    <row r="37" spans="1:13" ht="22.5" customHeight="1">
      <c r="A37" s="31"/>
      <c r="C37" s="90"/>
      <c r="D37" s="40" t="s">
        <v>92</v>
      </c>
      <c r="E37" s="40"/>
      <c r="F37" s="40"/>
      <c r="G37" s="40"/>
      <c r="H37" s="40"/>
      <c r="I37" s="41"/>
      <c r="J37" s="23">
        <v>-28140257</v>
      </c>
      <c r="K37" s="97"/>
      <c r="M37" s="33"/>
    </row>
    <row r="38" spans="1:13" ht="22.5" customHeight="1">
      <c r="A38" s="31"/>
      <c r="C38" s="90"/>
      <c r="D38" s="40" t="s">
        <v>93</v>
      </c>
      <c r="E38" s="40"/>
      <c r="F38" s="40"/>
      <c r="G38" s="40"/>
      <c r="H38" s="40"/>
      <c r="I38" s="41"/>
      <c r="J38" s="23">
        <v>21433744</v>
      </c>
      <c r="K38" s="97"/>
      <c r="M38" s="33"/>
    </row>
    <row r="39" spans="1:13" ht="22.5" customHeight="1">
      <c r="A39" s="31"/>
      <c r="C39" s="90"/>
      <c r="D39" s="40" t="s">
        <v>94</v>
      </c>
      <c r="E39" s="40"/>
      <c r="F39" s="40"/>
      <c r="G39" s="40"/>
      <c r="H39" s="40"/>
      <c r="I39" s="41"/>
      <c r="J39" s="23">
        <v>44365816</v>
      </c>
      <c r="K39" s="97"/>
      <c r="M39" s="33"/>
    </row>
    <row r="40" spans="1:13" ht="22.5" customHeight="1">
      <c r="A40" s="31"/>
      <c r="C40" s="90"/>
      <c r="D40" s="40" t="s">
        <v>95</v>
      </c>
      <c r="E40" s="40"/>
      <c r="F40" s="40"/>
      <c r="G40" s="40"/>
      <c r="H40" s="40"/>
      <c r="I40" s="41"/>
      <c r="J40" s="23">
        <v>164456523</v>
      </c>
      <c r="K40" s="97"/>
      <c r="M40" s="33"/>
    </row>
    <row r="41" spans="1:13" ht="22.5" customHeight="1">
      <c r="A41" s="31"/>
      <c r="C41" s="90"/>
      <c r="D41" s="40" t="s">
        <v>96</v>
      </c>
      <c r="E41" s="40"/>
      <c r="F41" s="40"/>
      <c r="G41" s="40"/>
      <c r="H41" s="40"/>
      <c r="I41" s="41"/>
      <c r="J41" s="23">
        <v>1989234245</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9636000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631278087</v>
      </c>
      <c r="K47" s="97"/>
      <c r="M47" s="33"/>
    </row>
    <row r="48" spans="1:13" ht="22.5" customHeight="1">
      <c r="A48" s="31"/>
      <c r="C48" s="90"/>
      <c r="D48" s="40" t="s">
        <v>103</v>
      </c>
      <c r="E48" s="40"/>
      <c r="F48" s="40"/>
      <c r="G48" s="40"/>
      <c r="H48" s="40"/>
      <c r="I48" s="41"/>
      <c r="J48" s="23">
        <v>51925241</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51925241</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34075000</v>
      </c>
      <c r="K52" s="97"/>
      <c r="M52" s="33"/>
    </row>
    <row r="53" spans="1:13" ht="22.5" customHeight="1">
      <c r="A53" s="31"/>
      <c r="C53" s="86" t="s">
        <v>108</v>
      </c>
      <c r="D53" s="87"/>
      <c r="E53" s="87"/>
      <c r="F53" s="87"/>
      <c r="G53" s="87"/>
      <c r="H53" s="87"/>
      <c r="I53" s="88"/>
      <c r="J53" s="78">
        <v>17738320759</v>
      </c>
      <c r="K53" s="89"/>
      <c r="M53" s="33"/>
    </row>
    <row r="54" spans="1:13" ht="22.5" customHeight="1">
      <c r="A54" s="31"/>
      <c r="C54" s="90" t="s">
        <v>109</v>
      </c>
      <c r="D54" s="40"/>
      <c r="E54" s="40"/>
      <c r="F54" s="40"/>
      <c r="G54" s="40"/>
      <c r="H54" s="40"/>
      <c r="I54" s="41"/>
      <c r="J54" s="25">
        <v>62707727681</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62565677934</v>
      </c>
      <c r="K57" s="97"/>
      <c r="M57" s="33"/>
    </row>
    <row r="58" spans="1:13" ht="22.5" customHeight="1">
      <c r="A58" s="31"/>
      <c r="C58" s="90"/>
      <c r="D58" s="40" t="s">
        <v>113</v>
      </c>
      <c r="E58" s="40"/>
      <c r="F58" s="40"/>
      <c r="G58" s="40"/>
      <c r="H58" s="40"/>
      <c r="I58" s="41"/>
      <c r="J58" s="23">
        <v>142049747</v>
      </c>
      <c r="K58" s="97"/>
      <c r="M58" s="33"/>
    </row>
    <row r="59" spans="1:13" ht="22.5" customHeight="1">
      <c r="A59" s="31"/>
      <c r="C59" s="90" t="s">
        <v>114</v>
      </c>
      <c r="D59" s="40"/>
      <c r="E59" s="40"/>
      <c r="F59" s="40"/>
      <c r="G59" s="40"/>
      <c r="H59" s="40"/>
      <c r="I59" s="41"/>
      <c r="J59" s="23">
        <v>29392645</v>
      </c>
      <c r="K59" s="97"/>
      <c r="M59" s="33"/>
    </row>
    <row r="60" spans="1:13" ht="22.5" customHeight="1">
      <c r="A60" s="31"/>
      <c r="C60" s="90"/>
      <c r="D60" s="40" t="s">
        <v>115</v>
      </c>
      <c r="E60" s="40"/>
      <c r="F60" s="40"/>
      <c r="G60" s="40"/>
      <c r="H60" s="40"/>
      <c r="I60" s="41"/>
      <c r="J60" s="23">
        <v>3603645</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25789000</v>
      </c>
      <c r="K65" s="97"/>
      <c r="M65" s="33"/>
    </row>
    <row r="66" spans="1:13" ht="22.5" customHeight="1">
      <c r="A66" s="31"/>
      <c r="C66" s="86" t="s">
        <v>119</v>
      </c>
      <c r="D66" s="87"/>
      <c r="E66" s="87"/>
      <c r="F66" s="87"/>
      <c r="G66" s="87"/>
      <c r="H66" s="87"/>
      <c r="I66" s="88"/>
      <c r="J66" s="78">
        <v>62678335036</v>
      </c>
      <c r="K66" s="89"/>
      <c r="M66" s="33"/>
    </row>
    <row r="67" spans="1:13" ht="22.5" customHeight="1">
      <c r="A67" s="31"/>
      <c r="B67" s="22"/>
      <c r="C67" s="86" t="s">
        <v>120</v>
      </c>
      <c r="D67" s="77"/>
      <c r="E67" s="77"/>
      <c r="F67" s="77"/>
      <c r="G67" s="77"/>
      <c r="H67" s="77"/>
      <c r="I67" s="77"/>
      <c r="J67" s="78">
        <v>80416655795</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37" orientation="portrait" blackAndWhite="1" useFirstPageNumber="1" r:id="rId1"/>
  <headerFooter>
    <oddFooter>&amp;C&amp;"ＭＳ Ｐ明朝,標準"&amp;20&amp;P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466</v>
      </c>
      <c r="C6" s="260"/>
      <c r="D6" s="260"/>
      <c r="E6" s="260"/>
      <c r="F6" s="260"/>
      <c r="G6" s="260"/>
      <c r="H6" s="260"/>
      <c r="I6" s="260"/>
      <c r="J6" s="260"/>
      <c r="K6" s="260"/>
      <c r="L6" s="260"/>
      <c r="M6" s="260"/>
      <c r="N6" s="66"/>
    </row>
    <row r="7" spans="1:14" ht="22.5" customHeight="1">
      <c r="A7" s="62"/>
      <c r="B7" s="261" t="s">
        <v>464</v>
      </c>
      <c r="C7" s="260"/>
      <c r="D7" s="260"/>
      <c r="E7" s="260"/>
      <c r="F7" s="260"/>
      <c r="G7" s="260"/>
      <c r="H7" s="260"/>
      <c r="I7" s="260"/>
      <c r="J7" s="260"/>
      <c r="K7" s="260"/>
      <c r="L7" s="260"/>
      <c r="M7" s="260"/>
      <c r="N7" s="66"/>
    </row>
    <row r="8" spans="1:14" ht="22.5" hidden="1" customHeight="1">
      <c r="A8" s="62"/>
      <c r="B8" s="63"/>
      <c r="C8" s="262" t="s">
        <v>1</v>
      </c>
      <c r="D8" s="262"/>
      <c r="E8" s="262"/>
      <c r="F8" s="67" t="s">
        <v>467</v>
      </c>
      <c r="G8" s="63"/>
      <c r="H8" s="67"/>
      <c r="I8" s="63"/>
      <c r="J8" s="63"/>
      <c r="K8" s="63"/>
      <c r="L8" s="68" t="s">
        <v>468</v>
      </c>
      <c r="M8" s="63"/>
      <c r="N8" s="66"/>
    </row>
    <row r="9" spans="1:14" ht="22.5" hidden="1" customHeight="1">
      <c r="A9" s="62"/>
      <c r="B9" s="63"/>
      <c r="C9" s="262" t="s">
        <v>453</v>
      </c>
      <c r="D9" s="262"/>
      <c r="E9" s="262"/>
      <c r="F9" s="67" t="s">
        <v>469</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463</v>
      </c>
      <c r="M19" s="22"/>
      <c r="N19" s="33"/>
    </row>
    <row r="20" spans="1:14" ht="50.1" customHeight="1">
      <c r="A20" s="31"/>
      <c r="B20" s="22"/>
      <c r="C20" s="268" t="s">
        <v>5</v>
      </c>
      <c r="D20" s="268"/>
      <c r="E20" s="268"/>
      <c r="F20" s="268"/>
      <c r="G20" s="268"/>
      <c r="H20" s="268"/>
      <c r="I20" s="268"/>
      <c r="J20" s="70" t="s">
        <v>470</v>
      </c>
      <c r="K20" s="70" t="s">
        <v>471</v>
      </c>
      <c r="L20" s="70" t="s">
        <v>472</v>
      </c>
      <c r="M20" s="22"/>
      <c r="N20" s="33"/>
    </row>
    <row r="21" spans="1:14" ht="50.1" customHeight="1">
      <c r="A21" s="31"/>
      <c r="B21" s="22"/>
      <c r="C21" s="268" t="s">
        <v>458</v>
      </c>
      <c r="D21" s="268"/>
      <c r="E21" s="268"/>
      <c r="F21" s="268"/>
      <c r="G21" s="268"/>
      <c r="H21" s="268"/>
      <c r="I21" s="268"/>
      <c r="J21" s="71">
        <v>-80416655795</v>
      </c>
      <c r="K21" s="71">
        <v>0</v>
      </c>
      <c r="L21" s="71">
        <v>-80416655795</v>
      </c>
      <c r="M21" s="22"/>
      <c r="N21" s="33"/>
    </row>
    <row r="22" spans="1:14" ht="50.1" customHeight="1">
      <c r="A22" s="31"/>
      <c r="B22" s="22"/>
      <c r="C22" s="268" t="s">
        <v>459</v>
      </c>
      <c r="D22" s="268"/>
      <c r="E22" s="268"/>
      <c r="F22" s="268"/>
      <c r="G22" s="268"/>
      <c r="H22" s="268"/>
      <c r="I22" s="268"/>
      <c r="J22" s="71">
        <v>80416655795</v>
      </c>
      <c r="K22" s="71">
        <v>0</v>
      </c>
      <c r="L22" s="71">
        <v>80416655795</v>
      </c>
      <c r="M22" s="22"/>
      <c r="N22" s="33"/>
    </row>
    <row r="23" spans="1:14" ht="50.1" customHeight="1">
      <c r="A23" s="31"/>
      <c r="B23" s="22"/>
      <c r="C23" s="268" t="s">
        <v>460</v>
      </c>
      <c r="D23" s="268"/>
      <c r="E23" s="268"/>
      <c r="F23" s="268"/>
      <c r="G23" s="268"/>
      <c r="H23" s="268"/>
      <c r="I23" s="268"/>
      <c r="J23" s="71">
        <v>0</v>
      </c>
      <c r="K23" s="71">
        <v>0</v>
      </c>
      <c r="L23" s="71">
        <v>0</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38" orientation="portrait" blackAndWhite="1" useFirstPageNumber="1" r:id="rId1"/>
  <headerFooter>
    <oddFooter>&amp;C&amp;"ＭＳ Ｐ明朝,標準"&amp;20&amp;P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465</v>
      </c>
      <c r="C6" s="271"/>
      <c r="D6" s="271"/>
      <c r="E6" s="271"/>
      <c r="F6" s="271"/>
      <c r="G6" s="271"/>
      <c r="H6" s="271"/>
      <c r="I6" s="271"/>
      <c r="J6" s="271"/>
      <c r="K6" s="271"/>
      <c r="L6" s="271"/>
      <c r="M6" s="271"/>
      <c r="N6" s="271"/>
      <c r="O6" s="271"/>
      <c r="P6" s="271"/>
      <c r="Q6" s="271"/>
      <c r="R6" s="271"/>
      <c r="S6" s="271"/>
      <c r="T6" s="161"/>
      <c r="U6" s="9"/>
    </row>
    <row r="7" spans="1:21" ht="22.5" customHeight="1">
      <c r="A7" s="6"/>
      <c r="B7" s="272" t="s">
        <v>464</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463</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551988884</v>
      </c>
      <c r="T16" s="21"/>
      <c r="U16" s="9"/>
    </row>
    <row r="17" spans="1:21" ht="22.5" customHeight="1">
      <c r="A17" s="6"/>
      <c r="B17" s="31"/>
      <c r="C17" s="22" t="s">
        <v>122</v>
      </c>
      <c r="D17" s="22"/>
      <c r="E17" s="22"/>
      <c r="F17" s="22"/>
      <c r="G17" s="22"/>
      <c r="H17" s="22"/>
      <c r="I17" s="23">
        <v>20785097286</v>
      </c>
      <c r="J17" s="84"/>
      <c r="K17" s="22"/>
      <c r="L17" s="31"/>
      <c r="M17" s="22"/>
      <c r="N17" s="22" t="s">
        <v>161</v>
      </c>
      <c r="O17" s="22"/>
      <c r="P17" s="22"/>
      <c r="Q17" s="22"/>
      <c r="R17" s="22"/>
      <c r="S17" s="23">
        <v>500063643</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51925241</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51925241</v>
      </c>
      <c r="T25" s="84"/>
      <c r="U25" s="9"/>
    </row>
    <row r="26" spans="1:21" ht="22.5" customHeight="1">
      <c r="A26" s="6"/>
      <c r="B26" s="31"/>
      <c r="C26" s="22"/>
      <c r="D26" s="22" t="s">
        <v>131</v>
      </c>
      <c r="E26" s="22"/>
      <c r="F26" s="22"/>
      <c r="G26" s="22"/>
      <c r="H26" s="22"/>
      <c r="I26" s="23">
        <v>387907000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17827643159</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17827643159</v>
      </c>
      <c r="J28" s="84"/>
      <c r="K28" s="22"/>
      <c r="L28" s="75" t="s">
        <v>168</v>
      </c>
      <c r="M28" s="77"/>
      <c r="N28" s="77"/>
      <c r="O28" s="77"/>
      <c r="P28" s="77"/>
      <c r="Q28" s="77"/>
      <c r="R28" s="77"/>
      <c r="S28" s="78">
        <v>-551988884</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36816268</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2532730859</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2768108402</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78192865</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21433744</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44365816</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1989234245</v>
      </c>
      <c r="J38" s="84"/>
      <c r="K38" s="22"/>
      <c r="L38" s="31"/>
      <c r="M38" s="22" t="s">
        <v>174</v>
      </c>
      <c r="N38" s="22"/>
      <c r="O38" s="22"/>
      <c r="P38" s="22"/>
      <c r="Q38" s="22"/>
      <c r="R38" s="22"/>
      <c r="S38" s="23">
        <v>17465000000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17465000000</v>
      </c>
      <c r="T39" s="84"/>
      <c r="U39" s="9"/>
    </row>
    <row r="40" spans="1:21" ht="22.5" customHeight="1">
      <c r="A40" s="6"/>
      <c r="B40" s="31"/>
      <c r="C40" s="22"/>
      <c r="D40" s="22" t="s">
        <v>144</v>
      </c>
      <c r="E40" s="22"/>
      <c r="F40" s="22"/>
      <c r="G40" s="22"/>
      <c r="H40" s="22"/>
      <c r="I40" s="23">
        <v>631278087</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3603645</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18016988884</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-17465000000</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39" orientation="portrait" blackAndWhite="1" useFirstPageNumber="1" r:id="rId1"/>
  <headerFooter>
    <oddFooter>&amp;C&amp;"ＭＳ Ｐ明朝,標準"&amp;20&amp;P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5" customWidth="1"/>
    <col min="2" max="2" width="54.125" style="167" customWidth="1"/>
    <col min="3" max="3" width="35.5" style="167" customWidth="1"/>
    <col min="4" max="4" width="77.75" style="167" customWidth="1"/>
    <col min="5" max="16384" width="9" style="167"/>
  </cols>
  <sheetData>
    <row r="1" spans="1:4" s="152" customFormat="1" ht="22.5" customHeight="1">
      <c r="B1" s="153"/>
    </row>
    <row r="2" spans="1:4" s="1" customFormat="1" ht="22.5" customHeight="1">
      <c r="B2" s="154"/>
    </row>
    <row r="3" spans="1:4" s="1" customFormat="1" ht="22.5" customHeight="1">
      <c r="B3" s="154"/>
    </row>
    <row r="4" spans="1:4" ht="122.25" customHeight="1">
      <c r="A4" s="348" t="s">
        <v>412</v>
      </c>
      <c r="B4" s="348"/>
      <c r="C4" s="348"/>
      <c r="D4" s="348"/>
    </row>
    <row r="5" spans="1:4" s="169" customFormat="1" ht="21">
      <c r="A5" s="168" t="s">
        <v>413</v>
      </c>
    </row>
    <row r="6" spans="1:4" s="169" customFormat="1" ht="21">
      <c r="A6" s="168"/>
    </row>
    <row r="7" spans="1:4" s="169" customFormat="1" ht="316.5" customHeight="1">
      <c r="A7" s="168"/>
      <c r="B7" s="170" t="s">
        <v>414</v>
      </c>
      <c r="C7" s="346" t="s">
        <v>415</v>
      </c>
      <c r="D7" s="346"/>
    </row>
    <row r="8" spans="1:4" s="169" customFormat="1" ht="219.75" customHeight="1">
      <c r="A8" s="168"/>
      <c r="B8" s="170" t="s">
        <v>416</v>
      </c>
      <c r="C8" s="346" t="s">
        <v>417</v>
      </c>
      <c r="D8" s="346"/>
    </row>
    <row r="9" spans="1:4" s="169" customFormat="1" ht="395.25" customHeight="1">
      <c r="A9" s="168"/>
      <c r="B9" s="171" t="s">
        <v>418</v>
      </c>
      <c r="C9" s="349" t="s">
        <v>419</v>
      </c>
      <c r="D9" s="349"/>
    </row>
    <row r="10" spans="1:4" s="169" customFormat="1" ht="236.25" customHeight="1">
      <c r="A10" s="168"/>
      <c r="B10" s="170" t="s">
        <v>420</v>
      </c>
      <c r="C10" s="346" t="s">
        <v>421</v>
      </c>
      <c r="D10" s="346"/>
    </row>
    <row r="11" spans="1:4" s="169" customFormat="1" ht="73.5" customHeight="1">
      <c r="A11" s="168"/>
      <c r="B11" s="170" t="s">
        <v>422</v>
      </c>
      <c r="C11" s="350" t="s">
        <v>423</v>
      </c>
      <c r="D11" s="351"/>
    </row>
    <row r="12" spans="1:4" s="169" customFormat="1" ht="149.25" customHeight="1">
      <c r="A12" s="168"/>
      <c r="B12" s="170" t="s">
        <v>424</v>
      </c>
      <c r="C12" s="346" t="s">
        <v>425</v>
      </c>
      <c r="D12" s="346"/>
    </row>
    <row r="13" spans="1:4" s="169" customFormat="1" ht="21">
      <c r="A13" s="168"/>
      <c r="B13" s="172"/>
      <c r="C13" s="172"/>
    </row>
    <row r="14" spans="1:4" s="169" customFormat="1" ht="21">
      <c r="A14" s="168" t="s">
        <v>426</v>
      </c>
    </row>
    <row r="15" spans="1:4" s="169" customFormat="1" ht="21">
      <c r="A15" s="168"/>
    </row>
    <row r="16" spans="1:4" s="169" customFormat="1" ht="21">
      <c r="A16" s="168"/>
      <c r="B16" s="169" t="s">
        <v>436</v>
      </c>
    </row>
    <row r="17" spans="1:4" s="169" customFormat="1" ht="21">
      <c r="A17" s="168"/>
    </row>
    <row r="18" spans="1:4" s="169" customFormat="1" ht="21">
      <c r="A18" s="168" t="s">
        <v>435</v>
      </c>
    </row>
    <row r="19" spans="1:4" s="169" customFormat="1" ht="21">
      <c r="A19" s="168"/>
    </row>
    <row r="20" spans="1:4" s="169" customFormat="1" ht="21">
      <c r="A20" s="168"/>
      <c r="B20" s="169" t="s">
        <v>436</v>
      </c>
    </row>
    <row r="21" spans="1:4" s="169" customFormat="1" ht="21">
      <c r="A21" s="168"/>
    </row>
    <row r="22" spans="1:4" s="169" customFormat="1" ht="21">
      <c r="A22" s="168" t="s">
        <v>437</v>
      </c>
    </row>
    <row r="23" spans="1:4" s="169" customFormat="1" ht="21">
      <c r="A23" s="168"/>
    </row>
    <row r="24" spans="1:4" s="169" customFormat="1" ht="21">
      <c r="A24" s="168"/>
      <c r="B24" s="169" t="s">
        <v>442</v>
      </c>
    </row>
    <row r="25" spans="1:4" s="169" customFormat="1" ht="48" customHeight="1">
      <c r="A25" s="168"/>
      <c r="B25" s="347" t="s">
        <v>560</v>
      </c>
      <c r="C25" s="347"/>
      <c r="D25" s="347"/>
    </row>
    <row r="26" spans="1:4" s="174" customFormat="1" ht="18.75">
      <c r="A26" s="173"/>
    </row>
    <row r="27" spans="1:4" s="174" customFormat="1" ht="18.75">
      <c r="A27" s="173"/>
    </row>
    <row r="28" spans="1:4" s="174" customFormat="1" ht="18.75">
      <c r="A28" s="173"/>
    </row>
  </sheetData>
  <mergeCells count="8">
    <mergeCell ref="C12:D12"/>
    <mergeCell ref="B25:D25"/>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40" fitToHeight="0" orientation="portrait" useFirstPageNumber="1" r:id="rId1"/>
  <headerFooter differentFirst="1">
    <oddFooter>&amp;C&amp;"ＭＳ Ｐ明朝,標準"&amp;20&amp;P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6"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66547517410</v>
      </c>
      <c r="J29" s="116">
        <v>0</v>
      </c>
      <c r="K29" s="116">
        <v>66547517410</v>
      </c>
      <c r="L29" s="115">
        <v>0</v>
      </c>
      <c r="M29" s="115">
        <v>0</v>
      </c>
      <c r="N29" s="115">
        <v>164456523</v>
      </c>
      <c r="O29" s="115">
        <v>0</v>
      </c>
    </row>
    <row r="30" spans="2:15" ht="21.95" customHeight="1">
      <c r="B30" s="112"/>
      <c r="C30" s="113" t="s">
        <v>32</v>
      </c>
      <c r="D30" s="113"/>
      <c r="E30" s="113"/>
      <c r="F30" s="113"/>
      <c r="G30" s="113"/>
      <c r="H30" s="114"/>
      <c r="I30" s="115">
        <v>66547517410</v>
      </c>
      <c r="J30" s="116">
        <v>0</v>
      </c>
      <c r="K30" s="116">
        <v>66547517410</v>
      </c>
      <c r="L30" s="115">
        <v>0</v>
      </c>
      <c r="M30" s="115">
        <v>0</v>
      </c>
      <c r="N30" s="115">
        <v>164456523</v>
      </c>
      <c r="O30" s="115">
        <v>0</v>
      </c>
    </row>
    <row r="31" spans="2:15" ht="21.95" customHeight="1">
      <c r="B31" s="112"/>
      <c r="C31" s="113"/>
      <c r="D31" s="113" t="s">
        <v>21</v>
      </c>
      <c r="E31" s="113"/>
      <c r="F31" s="113"/>
      <c r="G31" s="113"/>
      <c r="H31" s="114"/>
      <c r="I31" s="115">
        <v>57830602910</v>
      </c>
      <c r="J31" s="116">
        <v>0</v>
      </c>
      <c r="K31" s="116">
        <v>57830602910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8716914500</v>
      </c>
      <c r="J33" s="116">
        <v>0</v>
      </c>
      <c r="K33" s="116">
        <v>8716914500</v>
      </c>
      <c r="L33" s="115">
        <v>0</v>
      </c>
      <c r="M33" s="115">
        <v>0</v>
      </c>
      <c r="N33" s="115">
        <v>164456523</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0</v>
      </c>
      <c r="J39" s="116">
        <v>0</v>
      </c>
      <c r="K39" s="116">
        <v>0</v>
      </c>
      <c r="L39" s="115">
        <v>0</v>
      </c>
      <c r="M39" s="115">
        <v>0</v>
      </c>
      <c r="N39" s="115">
        <v>0</v>
      </c>
      <c r="O39" s="115">
        <v>0</v>
      </c>
    </row>
    <row r="40" spans="2:15" ht="21.95" customHeight="1">
      <c r="B40" s="117" t="s">
        <v>37</v>
      </c>
      <c r="C40" s="118"/>
      <c r="D40" s="118"/>
      <c r="E40" s="118"/>
      <c r="F40" s="118"/>
      <c r="G40" s="118"/>
      <c r="H40" s="119"/>
      <c r="I40" s="115">
        <v>1023221810</v>
      </c>
      <c r="J40" s="116">
        <v>500462163</v>
      </c>
      <c r="K40" s="116">
        <v>1523683973</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67570739220</v>
      </c>
      <c r="J42" s="116">
        <v>500462163</v>
      </c>
      <c r="K42" s="116">
        <v>68071201383</v>
      </c>
      <c r="L42" s="115">
        <v>0</v>
      </c>
      <c r="M42" s="115">
        <v>0</v>
      </c>
      <c r="N42" s="115">
        <v>164456523</v>
      </c>
      <c r="O42" s="115">
        <v>0</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42" fitToWidth="2" orientation="portrait" useFirstPageNumber="1" r:id="rId1"/>
  <headerFooter>
    <oddFooter>&amp;C&amp;"ＭＳ Ｐ明朝,標準"&amp;20&amp;P</oddFooter>
  </headerFooter>
  <colBreaks count="1" manualBreakCount="1">
    <brk id="11"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02"/>
      <c r="B14" s="102"/>
      <c r="C14" s="102"/>
      <c r="D14" s="102"/>
      <c r="E14" s="102"/>
      <c r="F14" s="102"/>
      <c r="G14" s="102"/>
      <c r="H14" s="102"/>
      <c r="I14" s="102"/>
    </row>
    <row r="15" spans="1:9" ht="30.75">
      <c r="A15" s="102"/>
      <c r="B15" s="102"/>
      <c r="C15" s="102"/>
      <c r="D15" s="102"/>
      <c r="E15" s="102"/>
      <c r="F15" s="102"/>
      <c r="G15" s="102"/>
      <c r="H15" s="102"/>
      <c r="I15" s="102"/>
    </row>
    <row r="17" spans="1:9" s="101" customFormat="1" ht="30.75">
      <c r="A17" s="246" t="s">
        <v>191</v>
      </c>
      <c r="B17" s="246"/>
      <c r="C17" s="246"/>
      <c r="D17" s="246"/>
      <c r="E17" s="246"/>
      <c r="F17" s="246"/>
      <c r="G17" s="246"/>
      <c r="H17" s="246"/>
      <c r="I17" s="246"/>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46:I46"/>
    <mergeCell ref="A19:I19"/>
    <mergeCell ref="A17:I17"/>
    <mergeCell ref="A13:I13"/>
  </mergeCells>
  <phoneticPr fontId="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B12" sqref="B12:H12"/>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0</v>
      </c>
      <c r="J9" s="128">
        <v>0</v>
      </c>
      <c r="K9" s="128">
        <v>0</v>
      </c>
      <c r="L9" s="128">
        <v>0</v>
      </c>
      <c r="M9" s="128">
        <v>0</v>
      </c>
      <c r="N9" s="126">
        <v>0</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6850816</v>
      </c>
      <c r="J15" s="128">
        <v>4992439</v>
      </c>
      <c r="K15" s="128">
        <v>0</v>
      </c>
      <c r="L15" s="128">
        <v>11843255</v>
      </c>
      <c r="M15" s="128">
        <v>11843255</v>
      </c>
      <c r="N15" s="126">
        <v>0</v>
      </c>
    </row>
    <row r="16" spans="2:17" ht="22.5" customHeight="1">
      <c r="B16" s="339" t="s">
        <v>60</v>
      </c>
      <c r="C16" s="339"/>
      <c r="D16" s="339"/>
      <c r="E16" s="339"/>
      <c r="F16" s="339"/>
      <c r="G16" s="339"/>
      <c r="H16" s="339"/>
      <c r="I16" s="126">
        <v>122205564</v>
      </c>
      <c r="J16" s="128">
        <v>13578396</v>
      </c>
      <c r="K16" s="128">
        <v>13578396</v>
      </c>
      <c r="L16" s="128">
        <v>122205564</v>
      </c>
      <c r="M16" s="128">
        <v>135783960</v>
      </c>
      <c r="N16" s="126">
        <v>0</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129056380</v>
      </c>
      <c r="J18" s="128">
        <v>18570835</v>
      </c>
      <c r="K18" s="128">
        <v>13578396</v>
      </c>
      <c r="L18" s="128">
        <v>134048819</v>
      </c>
      <c r="M18" s="128">
        <v>147627215</v>
      </c>
      <c r="N18" s="126">
        <v>0</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44" fitToWidth="2" fitToHeight="0" orientation="portrait" useFirstPageNumber="1" r:id="rId1"/>
  <headerFooter>
    <oddFooter>&amp;C&amp;"ＭＳ Ｐ明朝,標準"&amp;20&amp;P</oddFooter>
  </headerFooter>
  <colBreaks count="1" manualBreakCount="1">
    <brk id="10" max="1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6" t="s">
        <v>186</v>
      </c>
      <c r="B17" s="246"/>
      <c r="C17" s="246"/>
      <c r="D17" s="246"/>
      <c r="E17" s="246"/>
      <c r="F17" s="246"/>
      <c r="G17" s="246"/>
      <c r="H17" s="246"/>
      <c r="I17" s="246"/>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473</v>
      </c>
      <c r="C6" s="249"/>
      <c r="D6" s="249"/>
      <c r="E6" s="249"/>
      <c r="F6" s="249"/>
      <c r="G6" s="249"/>
      <c r="H6" s="249"/>
      <c r="I6" s="249"/>
      <c r="J6" s="249"/>
      <c r="K6" s="249"/>
      <c r="L6" s="249"/>
      <c r="M6" s="249"/>
      <c r="N6" s="249"/>
      <c r="O6" s="249"/>
      <c r="P6" s="249"/>
      <c r="Q6" s="249"/>
      <c r="R6" s="249"/>
      <c r="S6" s="10"/>
      <c r="T6" s="9"/>
    </row>
    <row r="7" spans="1:20" ht="22.5" customHeight="1">
      <c r="A7" s="6"/>
      <c r="B7" s="250" t="s">
        <v>446</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211</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101826870</v>
      </c>
      <c r="J17" s="33"/>
      <c r="K17" s="31"/>
      <c r="L17" s="24" t="s">
        <v>47</v>
      </c>
      <c r="M17" s="22"/>
      <c r="N17" s="22"/>
      <c r="O17" s="22"/>
      <c r="P17" s="22"/>
      <c r="Q17" s="22"/>
      <c r="R17" s="23">
        <v>84721416</v>
      </c>
      <c r="S17" s="84"/>
      <c r="T17" s="9"/>
    </row>
    <row r="18" spans="1:20" ht="22.5" customHeight="1">
      <c r="A18" s="6"/>
      <c r="B18" s="31"/>
      <c r="C18" s="22"/>
      <c r="D18" s="22" t="s">
        <v>8</v>
      </c>
      <c r="E18" s="22"/>
      <c r="F18" s="22"/>
      <c r="G18" s="22"/>
      <c r="H18" s="22"/>
      <c r="I18" s="23">
        <v>101826870</v>
      </c>
      <c r="J18" s="33"/>
      <c r="K18" s="31"/>
      <c r="L18" s="22"/>
      <c r="M18" s="22" t="s">
        <v>48</v>
      </c>
      <c r="N18" s="22"/>
      <c r="O18" s="22"/>
      <c r="P18" s="22"/>
      <c r="Q18" s="22"/>
      <c r="R18" s="23">
        <v>83290258</v>
      </c>
      <c r="S18" s="84"/>
      <c r="T18" s="9"/>
    </row>
    <row r="19" spans="1:20" ht="22.5" customHeight="1">
      <c r="A19" s="6"/>
      <c r="B19" s="31"/>
      <c r="C19" s="22"/>
      <c r="D19" s="22"/>
      <c r="E19" s="22" t="s">
        <v>9</v>
      </c>
      <c r="F19" s="22"/>
      <c r="G19" s="22"/>
      <c r="H19" s="22"/>
      <c r="I19" s="23">
        <v>101826870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432900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-432900</v>
      </c>
      <c r="J22" s="33"/>
      <c r="K22" s="31"/>
      <c r="L22" s="22"/>
      <c r="M22" s="22" t="s">
        <v>52</v>
      </c>
      <c r="N22" s="22"/>
      <c r="O22" s="22"/>
      <c r="P22" s="22"/>
      <c r="Q22" s="22"/>
      <c r="R22" s="23">
        <v>1431158</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421360968</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417695646</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33831610565</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33831610565</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33831610565</v>
      </c>
      <c r="J32" s="33"/>
      <c r="K32" s="31"/>
      <c r="L32" s="22"/>
      <c r="M32" s="22" t="s">
        <v>60</v>
      </c>
      <c r="N32" s="22"/>
      <c r="O32" s="22"/>
      <c r="P32" s="22"/>
      <c r="Q32" s="22"/>
      <c r="R32" s="23">
        <v>3665322</v>
      </c>
      <c r="S32" s="84"/>
      <c r="T32" s="9"/>
    </row>
    <row r="33" spans="1:20" ht="22.5" customHeight="1">
      <c r="A33" s="6"/>
      <c r="B33" s="31"/>
      <c r="C33" s="22"/>
      <c r="D33" s="22"/>
      <c r="E33" s="22"/>
      <c r="F33" s="22" t="s">
        <v>21</v>
      </c>
      <c r="G33" s="22"/>
      <c r="H33" s="22"/>
      <c r="I33" s="23">
        <v>3691035860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29826341856</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314232849</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506082384</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33427355051</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33427355051</v>
      </c>
      <c r="S67" s="82"/>
      <c r="T67" s="9"/>
    </row>
    <row r="68" spans="1:20" ht="22.5" customHeight="1">
      <c r="A68" s="6"/>
      <c r="B68" s="75" t="s">
        <v>69</v>
      </c>
      <c r="C68" s="76"/>
      <c r="D68" s="77"/>
      <c r="E68" s="77"/>
      <c r="F68" s="77"/>
      <c r="G68" s="77"/>
      <c r="H68" s="77"/>
      <c r="I68" s="78">
        <v>33933437435</v>
      </c>
      <c r="J68" s="79"/>
      <c r="K68" s="75" t="s">
        <v>71</v>
      </c>
      <c r="L68" s="77"/>
      <c r="M68" s="77"/>
      <c r="N68" s="77"/>
      <c r="O68" s="77"/>
      <c r="P68" s="77"/>
      <c r="Q68" s="77"/>
      <c r="R68" s="78">
        <v>33933437435</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48" orientation="portrait" blackAndWhite="1" useFirstPageNumber="1" r:id="rId1"/>
  <headerFooter>
    <oddFooter>&amp;C&amp;"ＭＳ Ｐ明朝,標準"&amp;20&amp;P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474</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475</v>
      </c>
      <c r="L16" s="14"/>
      <c r="M16" s="33"/>
    </row>
    <row r="17" spans="1:13" ht="22.5" customHeight="1">
      <c r="A17" s="31"/>
      <c r="C17" s="38" t="s">
        <v>72</v>
      </c>
      <c r="D17" s="39"/>
      <c r="E17" s="39"/>
      <c r="F17" s="39"/>
      <c r="G17" s="39"/>
      <c r="H17" s="39"/>
      <c r="I17" s="17"/>
      <c r="J17" s="19">
        <v>2717552113</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280103812</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0</v>
      </c>
      <c r="K27" s="91"/>
      <c r="M27" s="33"/>
    </row>
    <row r="28" spans="1:13" ht="22.5" customHeight="1">
      <c r="A28" s="31"/>
      <c r="C28" s="90"/>
      <c r="D28" s="40"/>
      <c r="E28" s="40" t="s">
        <v>83</v>
      </c>
      <c r="F28" s="40"/>
      <c r="G28" s="40"/>
      <c r="H28" s="40"/>
      <c r="I28" s="41"/>
      <c r="J28" s="23">
        <v>0</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2437448301</v>
      </c>
      <c r="K33" s="96"/>
      <c r="M33" s="33"/>
    </row>
    <row r="34" spans="1:13" ht="22.5" customHeight="1">
      <c r="A34" s="31"/>
      <c r="C34" s="90" t="s">
        <v>89</v>
      </c>
      <c r="D34" s="40"/>
      <c r="E34" s="40"/>
      <c r="F34" s="40"/>
      <c r="G34" s="40"/>
      <c r="H34" s="40"/>
      <c r="I34" s="41"/>
      <c r="J34" s="25">
        <v>3780065897</v>
      </c>
      <c r="K34" s="91"/>
      <c r="M34" s="33"/>
    </row>
    <row r="35" spans="1:13" ht="22.5" customHeight="1">
      <c r="A35" s="31"/>
      <c r="C35" s="90"/>
      <c r="D35" s="40" t="s">
        <v>90</v>
      </c>
      <c r="E35" s="40"/>
      <c r="F35" s="40"/>
      <c r="G35" s="40"/>
      <c r="H35" s="40"/>
      <c r="I35" s="41"/>
      <c r="J35" s="23">
        <v>20836719</v>
      </c>
      <c r="K35" s="97"/>
      <c r="M35" s="33"/>
    </row>
    <row r="36" spans="1:13" ht="22.5" customHeight="1">
      <c r="A36" s="31"/>
      <c r="C36" s="90"/>
      <c r="D36" s="40" t="s">
        <v>91</v>
      </c>
      <c r="E36" s="40"/>
      <c r="F36" s="40"/>
      <c r="G36" s="40"/>
      <c r="H36" s="40"/>
      <c r="I36" s="41"/>
      <c r="J36" s="23">
        <v>1431158</v>
      </c>
      <c r="K36" s="97"/>
      <c r="M36" s="33"/>
    </row>
    <row r="37" spans="1:13" ht="22.5" customHeight="1">
      <c r="A37" s="31"/>
      <c r="C37" s="90"/>
      <c r="D37" s="40" t="s">
        <v>92</v>
      </c>
      <c r="E37" s="40"/>
      <c r="F37" s="40"/>
      <c r="G37" s="40"/>
      <c r="H37" s="40"/>
      <c r="I37" s="41"/>
      <c r="J37" s="23">
        <v>211245</v>
      </c>
      <c r="K37" s="97"/>
      <c r="M37" s="33"/>
    </row>
    <row r="38" spans="1:13" ht="22.5" customHeight="1">
      <c r="A38" s="31"/>
      <c r="C38" s="90"/>
      <c r="D38" s="40" t="s">
        <v>93</v>
      </c>
      <c r="E38" s="40"/>
      <c r="F38" s="40"/>
      <c r="G38" s="40"/>
      <c r="H38" s="40"/>
      <c r="I38" s="41"/>
      <c r="J38" s="23">
        <v>14600947</v>
      </c>
      <c r="K38" s="97"/>
      <c r="M38" s="33"/>
    </row>
    <row r="39" spans="1:13" ht="22.5" customHeight="1">
      <c r="A39" s="31"/>
      <c r="C39" s="90"/>
      <c r="D39" s="40" t="s">
        <v>94</v>
      </c>
      <c r="E39" s="40"/>
      <c r="F39" s="40"/>
      <c r="G39" s="40"/>
      <c r="H39" s="40"/>
      <c r="I39" s="41"/>
      <c r="J39" s="23">
        <v>353391163</v>
      </c>
      <c r="K39" s="97"/>
      <c r="M39" s="33"/>
    </row>
    <row r="40" spans="1:13" ht="22.5" customHeight="1">
      <c r="A40" s="31"/>
      <c r="C40" s="90"/>
      <c r="D40" s="40" t="s">
        <v>95</v>
      </c>
      <c r="E40" s="40"/>
      <c r="F40" s="40"/>
      <c r="G40" s="40"/>
      <c r="H40" s="40"/>
      <c r="I40" s="41"/>
      <c r="J40" s="23">
        <v>1393149072</v>
      </c>
      <c r="K40" s="97"/>
      <c r="M40" s="33"/>
    </row>
    <row r="41" spans="1:13" ht="22.5" customHeight="1">
      <c r="A41" s="31"/>
      <c r="C41" s="90"/>
      <c r="D41" s="40" t="s">
        <v>96</v>
      </c>
      <c r="E41" s="40"/>
      <c r="F41" s="40"/>
      <c r="G41" s="40"/>
      <c r="H41" s="40"/>
      <c r="I41" s="41"/>
      <c r="J41" s="23">
        <v>17021812</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589039417</v>
      </c>
      <c r="K47" s="97"/>
      <c r="M47" s="33"/>
    </row>
    <row r="48" spans="1:13" ht="22.5" customHeight="1">
      <c r="A48" s="31"/>
      <c r="C48" s="90"/>
      <c r="D48" s="40" t="s">
        <v>103</v>
      </c>
      <c r="E48" s="40"/>
      <c r="F48" s="40"/>
      <c r="G48" s="40"/>
      <c r="H48" s="40"/>
      <c r="I48" s="41"/>
      <c r="J48" s="23">
        <v>1390384364</v>
      </c>
      <c r="K48" s="97"/>
      <c r="M48" s="33"/>
    </row>
    <row r="49" spans="1:13" ht="22.5" customHeight="1">
      <c r="A49" s="31"/>
      <c r="C49" s="90"/>
      <c r="D49" s="40"/>
      <c r="E49" s="40" t="s">
        <v>104</v>
      </c>
      <c r="F49" s="40"/>
      <c r="G49" s="40"/>
      <c r="H49" s="40"/>
      <c r="I49" s="41"/>
      <c r="J49" s="23">
        <v>1386400000</v>
      </c>
      <c r="K49" s="97"/>
      <c r="M49" s="33"/>
    </row>
    <row r="50" spans="1:13" ht="22.5" customHeight="1">
      <c r="A50" s="31"/>
      <c r="C50" s="90"/>
      <c r="D50" s="40"/>
      <c r="E50" s="40" t="s">
        <v>105</v>
      </c>
      <c r="F50" s="40"/>
      <c r="G50" s="40"/>
      <c r="H50" s="40"/>
      <c r="I50" s="41"/>
      <c r="J50" s="23">
        <v>3984364</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-1062513784</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0</v>
      </c>
      <c r="K65" s="97"/>
      <c r="M65" s="33"/>
    </row>
    <row r="66" spans="1:13" ht="22.5" customHeight="1">
      <c r="A66" s="31"/>
      <c r="C66" s="86" t="s">
        <v>119</v>
      </c>
      <c r="D66" s="87"/>
      <c r="E66" s="87"/>
      <c r="F66" s="87"/>
      <c r="G66" s="87"/>
      <c r="H66" s="87"/>
      <c r="I66" s="88"/>
      <c r="J66" s="78">
        <v>0</v>
      </c>
      <c r="K66" s="89"/>
      <c r="M66" s="33"/>
    </row>
    <row r="67" spans="1:13" ht="22.5" customHeight="1">
      <c r="A67" s="31"/>
      <c r="B67" s="22"/>
      <c r="C67" s="86" t="s">
        <v>120</v>
      </c>
      <c r="D67" s="77"/>
      <c r="E67" s="77"/>
      <c r="F67" s="77"/>
      <c r="G67" s="77"/>
      <c r="H67" s="77"/>
      <c r="I67" s="77"/>
      <c r="J67" s="78">
        <v>-1062513784</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49" orientation="portrait" blackAndWhite="1" useFirstPageNumber="1" r:id="rId1"/>
  <headerFooter>
    <oddFooter>&amp;C&amp;"ＭＳ Ｐ明朝,標準"&amp;20&amp;P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479</v>
      </c>
      <c r="C6" s="260"/>
      <c r="D6" s="260"/>
      <c r="E6" s="260"/>
      <c r="F6" s="260"/>
      <c r="G6" s="260"/>
      <c r="H6" s="260"/>
      <c r="I6" s="260"/>
      <c r="J6" s="260"/>
      <c r="K6" s="260"/>
      <c r="L6" s="260"/>
      <c r="M6" s="260"/>
      <c r="N6" s="66"/>
    </row>
    <row r="7" spans="1:14" ht="22.5" customHeight="1">
      <c r="A7" s="62"/>
      <c r="B7" s="261" t="s">
        <v>480</v>
      </c>
      <c r="C7" s="260"/>
      <c r="D7" s="260"/>
      <c r="E7" s="260"/>
      <c r="F7" s="260"/>
      <c r="G7" s="260"/>
      <c r="H7" s="260"/>
      <c r="I7" s="260"/>
      <c r="J7" s="260"/>
      <c r="K7" s="260"/>
      <c r="L7" s="260"/>
      <c r="M7" s="260"/>
      <c r="N7" s="66"/>
    </row>
    <row r="8" spans="1:14" ht="22.5" hidden="1" customHeight="1">
      <c r="A8" s="62"/>
      <c r="B8" s="63"/>
      <c r="C8" s="262" t="s">
        <v>1</v>
      </c>
      <c r="D8" s="262"/>
      <c r="E8" s="262"/>
      <c r="F8" s="67" t="s">
        <v>481</v>
      </c>
      <c r="G8" s="63"/>
      <c r="H8" s="67"/>
      <c r="I8" s="63"/>
      <c r="J8" s="63"/>
      <c r="K8" s="63"/>
      <c r="L8" s="68" t="s">
        <v>482</v>
      </c>
      <c r="M8" s="63"/>
      <c r="N8" s="66"/>
    </row>
    <row r="9" spans="1:14" ht="22.5" hidden="1" customHeight="1">
      <c r="A9" s="62"/>
      <c r="B9" s="63"/>
      <c r="C9" s="262" t="s">
        <v>453</v>
      </c>
      <c r="D9" s="262"/>
      <c r="E9" s="262"/>
      <c r="F9" s="67" t="s">
        <v>483</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484</v>
      </c>
      <c r="M19" s="22"/>
      <c r="N19" s="33"/>
    </row>
    <row r="20" spans="1:14" ht="50.1" customHeight="1">
      <c r="A20" s="31"/>
      <c r="B20" s="22"/>
      <c r="C20" s="268" t="s">
        <v>5</v>
      </c>
      <c r="D20" s="268"/>
      <c r="E20" s="268"/>
      <c r="F20" s="268"/>
      <c r="G20" s="268"/>
      <c r="H20" s="268"/>
      <c r="I20" s="268"/>
      <c r="J20" s="70" t="s">
        <v>485</v>
      </c>
      <c r="K20" s="70" t="s">
        <v>486</v>
      </c>
      <c r="L20" s="70" t="s">
        <v>487</v>
      </c>
      <c r="M20" s="22"/>
      <c r="N20" s="33"/>
    </row>
    <row r="21" spans="1:14" ht="50.1" customHeight="1">
      <c r="A21" s="31"/>
      <c r="B21" s="22"/>
      <c r="C21" s="268" t="s">
        <v>458</v>
      </c>
      <c r="D21" s="268"/>
      <c r="E21" s="268"/>
      <c r="F21" s="268"/>
      <c r="G21" s="268"/>
      <c r="H21" s="268"/>
      <c r="I21" s="268"/>
      <c r="J21" s="71">
        <v>34489868835</v>
      </c>
      <c r="K21" s="71">
        <v>0</v>
      </c>
      <c r="L21" s="71">
        <v>34489868835</v>
      </c>
      <c r="M21" s="22"/>
      <c r="N21" s="33"/>
    </row>
    <row r="22" spans="1:14" ht="50.1" customHeight="1">
      <c r="A22" s="31"/>
      <c r="B22" s="22"/>
      <c r="C22" s="268" t="s">
        <v>459</v>
      </c>
      <c r="D22" s="268"/>
      <c r="E22" s="268"/>
      <c r="F22" s="268"/>
      <c r="G22" s="268"/>
      <c r="H22" s="268"/>
      <c r="I22" s="268"/>
      <c r="J22" s="71">
        <v>-1062513784</v>
      </c>
      <c r="K22" s="71">
        <v>0</v>
      </c>
      <c r="L22" s="71">
        <v>-1062513784</v>
      </c>
      <c r="M22" s="22"/>
      <c r="N22" s="33"/>
    </row>
    <row r="23" spans="1:14" ht="50.1" customHeight="1">
      <c r="A23" s="31"/>
      <c r="B23" s="22"/>
      <c r="C23" s="268" t="s">
        <v>460</v>
      </c>
      <c r="D23" s="268"/>
      <c r="E23" s="268"/>
      <c r="F23" s="268"/>
      <c r="G23" s="268"/>
      <c r="H23" s="268"/>
      <c r="I23" s="268"/>
      <c r="J23" s="71">
        <v>33427355051</v>
      </c>
      <c r="K23" s="71">
        <v>0</v>
      </c>
      <c r="L23" s="71">
        <v>33427355051</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50" orientation="portrait" blackAndWhite="1" useFirstPageNumber="1" r:id="rId1"/>
  <headerFooter>
    <oddFooter>&amp;C&amp;"ＭＳ Ｐ明朝,標準"&amp;20&amp;P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476</v>
      </c>
      <c r="C6" s="271"/>
      <c r="D6" s="271"/>
      <c r="E6" s="271"/>
      <c r="F6" s="271"/>
      <c r="G6" s="271"/>
      <c r="H6" s="271"/>
      <c r="I6" s="271"/>
      <c r="J6" s="271"/>
      <c r="K6" s="271"/>
      <c r="L6" s="271"/>
      <c r="M6" s="271"/>
      <c r="N6" s="271"/>
      <c r="O6" s="271"/>
      <c r="P6" s="271"/>
      <c r="Q6" s="271"/>
      <c r="R6" s="271"/>
      <c r="S6" s="271"/>
      <c r="T6" s="161"/>
      <c r="U6" s="9"/>
    </row>
    <row r="7" spans="1:21" ht="22.5" customHeight="1">
      <c r="A7" s="6"/>
      <c r="B7" s="272" t="s">
        <v>477</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478</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1390384364</v>
      </c>
      <c r="T16" s="21"/>
      <c r="U16" s="9"/>
    </row>
    <row r="17" spans="1:21" ht="22.5" customHeight="1">
      <c r="A17" s="6"/>
      <c r="B17" s="31"/>
      <c r="C17" s="22" t="s">
        <v>122</v>
      </c>
      <c r="D17" s="22"/>
      <c r="E17" s="22"/>
      <c r="F17" s="22"/>
      <c r="G17" s="22"/>
      <c r="H17" s="22"/>
      <c r="I17" s="23">
        <v>2717552113</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1390384364</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1386400000</v>
      </c>
      <c r="T24" s="84"/>
      <c r="U24" s="9"/>
    </row>
    <row r="25" spans="1:21" ht="22.5" customHeight="1">
      <c r="A25" s="6"/>
      <c r="B25" s="31"/>
      <c r="C25" s="22"/>
      <c r="D25" s="22" t="s">
        <v>130</v>
      </c>
      <c r="E25" s="22"/>
      <c r="F25" s="22"/>
      <c r="G25" s="22"/>
      <c r="H25" s="22"/>
      <c r="I25" s="23">
        <v>280103812</v>
      </c>
      <c r="J25" s="84"/>
      <c r="K25" s="22"/>
      <c r="L25" s="31"/>
      <c r="M25" s="22"/>
      <c r="N25" s="22"/>
      <c r="O25" s="22" t="s">
        <v>147</v>
      </c>
      <c r="P25" s="22"/>
      <c r="Q25" s="22"/>
      <c r="R25" s="22"/>
      <c r="S25" s="23">
        <v>3984364</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0</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0</v>
      </c>
      <c r="J28" s="84"/>
      <c r="K28" s="22"/>
      <c r="L28" s="75" t="s">
        <v>168</v>
      </c>
      <c r="M28" s="77"/>
      <c r="N28" s="77"/>
      <c r="O28" s="77"/>
      <c r="P28" s="77"/>
      <c r="Q28" s="77"/>
      <c r="R28" s="77"/>
      <c r="S28" s="78">
        <v>-1390384364</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2437448301</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996082931</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22029592</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14600947</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353391163</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17021812</v>
      </c>
      <c r="J38" s="84"/>
      <c r="K38" s="22"/>
      <c r="L38" s="31"/>
      <c r="M38" s="22" t="s">
        <v>174</v>
      </c>
      <c r="N38" s="22"/>
      <c r="O38" s="22"/>
      <c r="P38" s="22"/>
      <c r="Q38" s="22"/>
      <c r="R38" s="22"/>
      <c r="S38" s="23">
        <v>376511773</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376511773</v>
      </c>
      <c r="T39" s="84"/>
      <c r="U39" s="9"/>
    </row>
    <row r="40" spans="1:21" ht="22.5" customHeight="1">
      <c r="A40" s="6"/>
      <c r="B40" s="31"/>
      <c r="C40" s="22"/>
      <c r="D40" s="22" t="s">
        <v>144</v>
      </c>
      <c r="E40" s="22"/>
      <c r="F40" s="22"/>
      <c r="G40" s="22"/>
      <c r="H40" s="22"/>
      <c r="I40" s="23">
        <v>589039417</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1721469182</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-376511773</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-45426955</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147253825</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101826870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51" orientation="portrait" blackAndWhite="1" useFirstPageNumber="1" r:id="rId1"/>
  <headerFooter>
    <oddFooter>&amp;C&amp;"ＭＳ Ｐ明朝,標準"&amp;20&amp;P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5" sqref="B5"/>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52" fitToHeight="0" orientation="portrait" useFirstPageNumber="1" r:id="rId1"/>
  <headerFooter differentFirst="1">
    <oddFooter>&amp;C&amp;"ＭＳ Ｐ明朝,標準"&amp;20&amp;P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1"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41319577527</v>
      </c>
      <c r="J17" s="116">
        <v>0</v>
      </c>
      <c r="K17" s="116">
        <v>0</v>
      </c>
      <c r="L17" s="115">
        <v>41319577527</v>
      </c>
      <c r="M17" s="115">
        <v>7487966962</v>
      </c>
      <c r="N17" s="115">
        <v>1393149072</v>
      </c>
      <c r="O17" s="115">
        <v>33831610565</v>
      </c>
    </row>
    <row r="18" spans="2:15" ht="21.95" customHeight="1">
      <c r="B18" s="112"/>
      <c r="C18" s="113" t="s">
        <v>20</v>
      </c>
      <c r="D18" s="113"/>
      <c r="E18" s="113"/>
      <c r="F18" s="113"/>
      <c r="G18" s="113"/>
      <c r="H18" s="114"/>
      <c r="I18" s="115">
        <v>41319577527</v>
      </c>
      <c r="J18" s="116">
        <v>0</v>
      </c>
      <c r="K18" s="116">
        <v>0</v>
      </c>
      <c r="L18" s="115">
        <v>41319577527</v>
      </c>
      <c r="M18" s="115">
        <v>7487966962</v>
      </c>
      <c r="N18" s="115">
        <v>1393149072</v>
      </c>
      <c r="O18" s="115">
        <v>33831610565</v>
      </c>
    </row>
    <row r="19" spans="2:15" ht="21.95" customHeight="1">
      <c r="B19" s="112"/>
      <c r="C19" s="113"/>
      <c r="D19" s="113" t="s">
        <v>21</v>
      </c>
      <c r="E19" s="113"/>
      <c r="F19" s="113"/>
      <c r="G19" s="113"/>
      <c r="H19" s="114"/>
      <c r="I19" s="115">
        <v>3691035860</v>
      </c>
      <c r="J19" s="116">
        <v>0</v>
      </c>
      <c r="K19" s="116">
        <v>0</v>
      </c>
      <c r="L19" s="115">
        <v>3691035860</v>
      </c>
      <c r="M19" s="115">
        <v>0</v>
      </c>
      <c r="N19" s="115">
        <v>0</v>
      </c>
      <c r="O19" s="115">
        <v>3691035860</v>
      </c>
    </row>
    <row r="20" spans="2:15" ht="21.95" customHeight="1">
      <c r="B20" s="112"/>
      <c r="C20" s="113"/>
      <c r="D20" s="113" t="s">
        <v>22</v>
      </c>
      <c r="E20" s="113"/>
      <c r="F20" s="113"/>
      <c r="G20" s="113"/>
      <c r="H20" s="114"/>
      <c r="I20" s="115">
        <v>36288919835</v>
      </c>
      <c r="J20" s="116">
        <v>0</v>
      </c>
      <c r="K20" s="116">
        <v>0</v>
      </c>
      <c r="L20" s="115">
        <v>36288919835</v>
      </c>
      <c r="M20" s="115">
        <v>6462577979</v>
      </c>
      <c r="N20" s="115">
        <v>1370822016</v>
      </c>
      <c r="O20" s="115">
        <v>29826341856</v>
      </c>
    </row>
    <row r="21" spans="2:15" ht="21.75" customHeight="1">
      <c r="B21" s="112"/>
      <c r="C21" s="113"/>
      <c r="D21" s="113" t="s">
        <v>23</v>
      </c>
      <c r="E21" s="113"/>
      <c r="F21" s="113"/>
      <c r="G21" s="113"/>
      <c r="H21" s="114"/>
      <c r="I21" s="115">
        <v>1339621832</v>
      </c>
      <c r="J21" s="116">
        <v>0</v>
      </c>
      <c r="K21" s="116">
        <v>0</v>
      </c>
      <c r="L21" s="115">
        <v>1339621832</v>
      </c>
      <c r="M21" s="115">
        <v>1025388983</v>
      </c>
      <c r="N21" s="115">
        <v>22327056</v>
      </c>
      <c r="O21" s="115">
        <v>314232849</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0</v>
      </c>
      <c r="J39" s="116">
        <v>0</v>
      </c>
      <c r="K39" s="116">
        <v>0</v>
      </c>
      <c r="L39" s="115">
        <v>0</v>
      </c>
      <c r="M39" s="115">
        <v>0</v>
      </c>
      <c r="N39" s="115">
        <v>0</v>
      </c>
      <c r="O39" s="115">
        <v>0</v>
      </c>
    </row>
    <row r="40" spans="2:15" ht="21.95" customHeight="1">
      <c r="B40" s="117" t="s">
        <v>37</v>
      </c>
      <c r="C40" s="118"/>
      <c r="D40" s="118"/>
      <c r="E40" s="118"/>
      <c r="F40" s="118"/>
      <c r="G40" s="118"/>
      <c r="H40" s="119"/>
      <c r="I40" s="115">
        <v>0</v>
      </c>
      <c r="J40" s="116">
        <v>9300000</v>
      </c>
      <c r="K40" s="116">
        <v>9300000</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41319577527</v>
      </c>
      <c r="J42" s="116">
        <v>9300000</v>
      </c>
      <c r="K42" s="116">
        <v>9300000</v>
      </c>
      <c r="L42" s="115">
        <v>41319577527</v>
      </c>
      <c r="M42" s="115">
        <v>7487966962</v>
      </c>
      <c r="N42" s="115">
        <v>1393149072</v>
      </c>
      <c r="O42" s="115">
        <v>33831610565</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54" fitToWidth="2" orientation="portrait" useFirstPageNumber="1" r:id="rId1"/>
  <headerFooter>
    <oddFooter>&amp;C&amp;"ＭＳ Ｐ明朝,標準"&amp;20&amp;P</oddFooter>
  </headerFooter>
  <colBreaks count="1" manualBreakCount="1">
    <brk id="11" max="43"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B12" sqref="B12:H12"/>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604820</v>
      </c>
      <c r="J9" s="128">
        <v>0</v>
      </c>
      <c r="K9" s="128">
        <v>171920</v>
      </c>
      <c r="L9" s="128">
        <v>0</v>
      </c>
      <c r="M9" s="128">
        <v>171920</v>
      </c>
      <c r="N9" s="126">
        <v>432900</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1192873</v>
      </c>
      <c r="J15" s="128">
        <v>1431158</v>
      </c>
      <c r="K15" s="128">
        <v>1192873</v>
      </c>
      <c r="L15" s="128">
        <v>0</v>
      </c>
      <c r="M15" s="128">
        <v>1192873</v>
      </c>
      <c r="N15" s="126">
        <v>1431158</v>
      </c>
    </row>
    <row r="16" spans="2:17" ht="22.5" customHeight="1">
      <c r="B16" s="339" t="s">
        <v>60</v>
      </c>
      <c r="C16" s="339"/>
      <c r="D16" s="339"/>
      <c r="E16" s="339"/>
      <c r="F16" s="339"/>
      <c r="G16" s="339"/>
      <c r="H16" s="339"/>
      <c r="I16" s="126">
        <v>3454077</v>
      </c>
      <c r="J16" s="128">
        <v>211245</v>
      </c>
      <c r="K16" s="128">
        <v>0</v>
      </c>
      <c r="L16" s="128">
        <v>0</v>
      </c>
      <c r="M16" s="128">
        <v>0</v>
      </c>
      <c r="N16" s="126">
        <v>3665322</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5251770</v>
      </c>
      <c r="J18" s="128">
        <v>1642403</v>
      </c>
      <c r="K18" s="128">
        <v>1364793</v>
      </c>
      <c r="L18" s="128">
        <v>0</v>
      </c>
      <c r="M18" s="128">
        <v>1364793</v>
      </c>
      <c r="N18" s="126">
        <v>5529380</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56" fitToWidth="2" fitToHeight="0" orientation="portrait" useFirstPageNumber="1" r:id="rId1"/>
  <headerFooter>
    <oddFooter>&amp;C&amp;"ＭＳ Ｐ明朝,標準"&amp;20&amp;P</oddFooter>
  </headerFooter>
  <colBreaks count="1" manualBreakCount="1">
    <brk id="10" max="18"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topLeftCell="A9"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5" t="s">
        <v>187</v>
      </c>
      <c r="B17" s="245"/>
      <c r="C17" s="245"/>
      <c r="D17" s="245"/>
      <c r="E17" s="245"/>
      <c r="F17" s="245"/>
      <c r="G17" s="245"/>
      <c r="H17" s="245"/>
      <c r="I17" s="245"/>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AA30" sqref="AA30"/>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584</v>
      </c>
      <c r="C6" s="249"/>
      <c r="D6" s="249"/>
      <c r="E6" s="249"/>
      <c r="F6" s="249"/>
      <c r="G6" s="249"/>
      <c r="H6" s="249"/>
      <c r="I6" s="249"/>
      <c r="J6" s="249"/>
      <c r="K6" s="249"/>
      <c r="L6" s="249"/>
      <c r="M6" s="249"/>
      <c r="N6" s="249"/>
      <c r="O6" s="249"/>
      <c r="P6" s="249"/>
      <c r="Q6" s="249"/>
      <c r="R6" s="249"/>
      <c r="S6" s="10"/>
      <c r="T6" s="9"/>
    </row>
    <row r="7" spans="1:20" ht="22.5" customHeight="1">
      <c r="A7" s="6"/>
      <c r="B7" s="250" t="s">
        <v>583</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9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9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96"/>
      <c r="R13" s="12"/>
      <c r="S13" s="12"/>
      <c r="T13" s="9"/>
    </row>
    <row r="14" spans="1:20" ht="22.5" customHeight="1">
      <c r="A14" s="6"/>
      <c r="B14" s="12"/>
      <c r="C14" s="12"/>
      <c r="D14" s="12"/>
      <c r="E14" s="12"/>
      <c r="F14" s="12"/>
      <c r="G14" s="12"/>
      <c r="H14" s="12"/>
      <c r="I14" s="12"/>
      <c r="J14" s="12"/>
      <c r="K14" s="251"/>
      <c r="L14" s="251"/>
      <c r="M14" s="251"/>
      <c r="N14" s="252" t="s">
        <v>0</v>
      </c>
      <c r="O14" s="252"/>
      <c r="P14" s="252"/>
      <c r="Q14" s="196"/>
      <c r="R14" s="12"/>
      <c r="S14" s="12"/>
      <c r="T14" s="9"/>
    </row>
    <row r="15" spans="1:20" ht="18.75">
      <c r="A15" s="6"/>
      <c r="B15" s="253"/>
      <c r="C15" s="253"/>
      <c r="D15" s="253"/>
      <c r="E15" s="7"/>
      <c r="F15" s="13"/>
      <c r="G15" s="7"/>
      <c r="H15" s="7"/>
      <c r="I15" s="7"/>
      <c r="J15" s="7"/>
      <c r="K15" s="7"/>
      <c r="L15" s="7"/>
      <c r="M15" s="7"/>
      <c r="N15" s="7"/>
      <c r="O15" s="7"/>
      <c r="P15" s="7"/>
      <c r="Q15" s="7"/>
      <c r="R15" s="14" t="s">
        <v>582</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300007652820</v>
      </c>
      <c r="J17" s="33"/>
      <c r="K17" s="31"/>
      <c r="L17" s="24" t="s">
        <v>47</v>
      </c>
      <c r="M17" s="22"/>
      <c r="N17" s="22"/>
      <c r="O17" s="22"/>
      <c r="P17" s="22"/>
      <c r="Q17" s="22"/>
      <c r="R17" s="23">
        <v>314760383978</v>
      </c>
      <c r="S17" s="84"/>
      <c r="T17" s="9"/>
    </row>
    <row r="18" spans="1:20" ht="22.5" customHeight="1">
      <c r="A18" s="6"/>
      <c r="B18" s="31"/>
      <c r="C18" s="22"/>
      <c r="D18" s="22" t="s">
        <v>8</v>
      </c>
      <c r="E18" s="22"/>
      <c r="F18" s="22"/>
      <c r="G18" s="22"/>
      <c r="H18" s="22"/>
      <c r="I18" s="23">
        <v>49211574247</v>
      </c>
      <c r="J18" s="33"/>
      <c r="K18" s="31"/>
      <c r="L18" s="22"/>
      <c r="M18" s="22" t="s">
        <v>48</v>
      </c>
      <c r="N18" s="22"/>
      <c r="O18" s="22"/>
      <c r="P18" s="22"/>
      <c r="Q18" s="22"/>
      <c r="R18" s="23">
        <v>249119924029</v>
      </c>
      <c r="S18" s="84"/>
      <c r="T18" s="9"/>
    </row>
    <row r="19" spans="1:20" ht="22.5" customHeight="1">
      <c r="A19" s="6"/>
      <c r="B19" s="31"/>
      <c r="C19" s="22"/>
      <c r="D19" s="22"/>
      <c r="E19" s="22" t="s">
        <v>9</v>
      </c>
      <c r="F19" s="22"/>
      <c r="G19" s="22"/>
      <c r="H19" s="22"/>
      <c r="I19" s="23">
        <v>1441527615</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47770046632</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27310339584</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-17486731369</v>
      </c>
      <c r="J22" s="33"/>
      <c r="K22" s="31"/>
      <c r="L22" s="22"/>
      <c r="M22" s="22" t="s">
        <v>52</v>
      </c>
      <c r="N22" s="22"/>
      <c r="O22" s="22"/>
      <c r="P22" s="22"/>
      <c r="Q22" s="22"/>
      <c r="R22" s="23">
        <v>12895678979</v>
      </c>
      <c r="S22" s="84"/>
      <c r="T22" s="9"/>
    </row>
    <row r="23" spans="1:20" ht="22.5" customHeight="1">
      <c r="A23" s="6"/>
      <c r="B23" s="31"/>
      <c r="C23" s="22"/>
      <c r="D23" s="22" t="s">
        <v>13</v>
      </c>
      <c r="E23" s="22"/>
      <c r="F23" s="22"/>
      <c r="G23" s="22"/>
      <c r="H23" s="22"/>
      <c r="I23" s="23">
        <v>167947147259</v>
      </c>
      <c r="J23" s="33"/>
      <c r="K23" s="31"/>
      <c r="L23" s="22"/>
      <c r="M23" s="22" t="s">
        <v>53</v>
      </c>
      <c r="N23" s="22"/>
      <c r="O23" s="22"/>
      <c r="P23" s="22"/>
      <c r="Q23" s="22"/>
      <c r="R23" s="23">
        <v>10055321154</v>
      </c>
      <c r="S23" s="84"/>
      <c r="T23" s="9"/>
    </row>
    <row r="24" spans="1:20" ht="22.5" customHeight="1">
      <c r="A24" s="6"/>
      <c r="B24" s="31"/>
      <c r="C24" s="22"/>
      <c r="D24" s="22"/>
      <c r="E24" s="22" t="s">
        <v>14</v>
      </c>
      <c r="F24" s="22"/>
      <c r="G24" s="22"/>
      <c r="H24" s="22"/>
      <c r="I24" s="23">
        <v>167947147259</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1327278656</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41362181160</v>
      </c>
      <c r="S26" s="84"/>
      <c r="T26" s="9"/>
    </row>
    <row r="27" spans="1:20" ht="22.5" customHeight="1">
      <c r="A27" s="6"/>
      <c r="B27" s="31"/>
      <c r="C27" s="22"/>
      <c r="D27" s="22" t="s">
        <v>16</v>
      </c>
      <c r="E27" s="22"/>
      <c r="F27" s="22"/>
      <c r="G27" s="22"/>
      <c r="H27" s="22"/>
      <c r="I27" s="23">
        <v>5438701441</v>
      </c>
      <c r="J27" s="33"/>
      <c r="K27" s="31"/>
      <c r="L27" s="22" t="s">
        <v>57</v>
      </c>
      <c r="M27" s="22"/>
      <c r="N27" s="22"/>
      <c r="O27" s="22"/>
      <c r="P27" s="22"/>
      <c r="Q27" s="22"/>
      <c r="R27" s="23">
        <v>2612588753324</v>
      </c>
      <c r="S27" s="84"/>
      <c r="T27" s="9"/>
    </row>
    <row r="28" spans="1:20" ht="22.5" customHeight="1">
      <c r="A28" s="6"/>
      <c r="B28" s="31"/>
      <c r="C28" s="22"/>
      <c r="D28" s="22" t="s">
        <v>12</v>
      </c>
      <c r="E28" s="22"/>
      <c r="F28" s="22"/>
      <c r="G28" s="22"/>
      <c r="H28" s="22"/>
      <c r="I28" s="23">
        <v>-679610734</v>
      </c>
      <c r="J28" s="33"/>
      <c r="K28" s="31"/>
      <c r="L28" s="22"/>
      <c r="M28" s="22" t="s">
        <v>48</v>
      </c>
      <c r="N28" s="22"/>
      <c r="O28" s="22"/>
      <c r="P28" s="22"/>
      <c r="Q28" s="22"/>
      <c r="R28" s="23">
        <v>2269268198412</v>
      </c>
      <c r="S28" s="84"/>
      <c r="T28" s="9"/>
    </row>
    <row r="29" spans="1:20" ht="22.5" customHeight="1">
      <c r="A29" s="6"/>
      <c r="B29" s="31"/>
      <c r="C29" s="22"/>
      <c r="D29" s="22" t="s">
        <v>17</v>
      </c>
      <c r="E29" s="22"/>
      <c r="F29" s="22"/>
      <c r="G29" s="22"/>
      <c r="H29" s="22"/>
      <c r="I29" s="23">
        <v>68266232392</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14775511816610</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6510817199694</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6510764456703</v>
      </c>
      <c r="J32" s="33"/>
      <c r="K32" s="31"/>
      <c r="L32" s="22"/>
      <c r="M32" s="22" t="s">
        <v>60</v>
      </c>
      <c r="N32" s="22"/>
      <c r="O32" s="22"/>
      <c r="P32" s="22"/>
      <c r="Q32" s="22"/>
      <c r="R32" s="23">
        <v>170581783836</v>
      </c>
      <c r="S32" s="84"/>
      <c r="T32" s="9"/>
    </row>
    <row r="33" spans="1:20" ht="22.5" customHeight="1">
      <c r="A33" s="6"/>
      <c r="B33" s="31"/>
      <c r="C33" s="22"/>
      <c r="D33" s="22"/>
      <c r="E33" s="22"/>
      <c r="F33" s="22" t="s">
        <v>21</v>
      </c>
      <c r="G33" s="22"/>
      <c r="H33" s="22"/>
      <c r="I33" s="23">
        <v>5313954993482</v>
      </c>
      <c r="J33" s="33"/>
      <c r="K33" s="31"/>
      <c r="L33" s="22"/>
      <c r="M33" s="22" t="s">
        <v>61</v>
      </c>
      <c r="N33" s="22"/>
      <c r="O33" s="22"/>
      <c r="P33" s="22"/>
      <c r="Q33" s="22"/>
      <c r="R33" s="23">
        <v>35031702128</v>
      </c>
      <c r="S33" s="84"/>
      <c r="T33" s="9"/>
    </row>
    <row r="34" spans="1:20" ht="22.5" customHeight="1">
      <c r="A34" s="6"/>
      <c r="B34" s="31"/>
      <c r="C34" s="22"/>
      <c r="D34" s="22"/>
      <c r="E34" s="22"/>
      <c r="F34" s="22" t="s">
        <v>22</v>
      </c>
      <c r="G34" s="22"/>
      <c r="H34" s="22"/>
      <c r="I34" s="25">
        <v>1166066633195</v>
      </c>
      <c r="J34" s="33"/>
      <c r="K34" s="31"/>
      <c r="L34" s="22"/>
      <c r="M34" s="22" t="s">
        <v>62</v>
      </c>
      <c r="N34" s="22"/>
      <c r="O34" s="22"/>
      <c r="P34" s="22"/>
      <c r="Q34" s="22"/>
      <c r="R34" s="25">
        <v>111651967731</v>
      </c>
      <c r="S34" s="85"/>
      <c r="T34" s="9"/>
    </row>
    <row r="35" spans="1:20" ht="22.5" customHeight="1">
      <c r="A35" s="6"/>
      <c r="B35" s="31"/>
      <c r="C35" s="22"/>
      <c r="D35" s="22"/>
      <c r="E35" s="22"/>
      <c r="F35" s="22" t="s">
        <v>23</v>
      </c>
      <c r="G35" s="22"/>
      <c r="H35" s="22"/>
      <c r="I35" s="25">
        <v>30675713831</v>
      </c>
      <c r="J35" s="33"/>
      <c r="K35" s="31"/>
      <c r="L35" s="22"/>
      <c r="M35" s="22" t="s">
        <v>55</v>
      </c>
      <c r="N35" s="22"/>
      <c r="O35" s="22"/>
      <c r="P35" s="22"/>
      <c r="Q35" s="22"/>
      <c r="R35" s="25">
        <v>4193663702</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21861437515</v>
      </c>
      <c r="S36" s="85"/>
      <c r="T36" s="9"/>
    </row>
    <row r="37" spans="1:20" ht="22.5" customHeight="1">
      <c r="A37" s="6"/>
      <c r="B37" s="31"/>
      <c r="C37" s="22"/>
      <c r="D37" s="22"/>
      <c r="E37" s="22"/>
      <c r="F37" s="22" t="s">
        <v>25</v>
      </c>
      <c r="G37" s="22"/>
      <c r="H37" s="22"/>
      <c r="I37" s="25">
        <v>16</v>
      </c>
      <c r="J37" s="33"/>
      <c r="K37" s="75" t="s">
        <v>64</v>
      </c>
      <c r="L37" s="76"/>
      <c r="M37" s="77"/>
      <c r="N37" s="77"/>
      <c r="O37" s="77"/>
      <c r="P37" s="77"/>
      <c r="Q37" s="77"/>
      <c r="R37" s="80">
        <v>2927349137302</v>
      </c>
      <c r="S37" s="81"/>
      <c r="T37" s="9"/>
    </row>
    <row r="38" spans="1:20" ht="22.5" customHeight="1">
      <c r="A38" s="6"/>
      <c r="B38" s="31"/>
      <c r="C38" s="22"/>
      <c r="D38" s="22"/>
      <c r="E38" s="22"/>
      <c r="F38" s="22" t="s">
        <v>26</v>
      </c>
      <c r="G38" s="22"/>
      <c r="H38" s="22"/>
      <c r="I38" s="25">
        <v>67116177</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2</v>
      </c>
      <c r="J39" s="33"/>
      <c r="K39" s="31"/>
      <c r="L39" s="22" t="s">
        <v>66</v>
      </c>
      <c r="M39" s="22"/>
      <c r="N39" s="22"/>
      <c r="O39" s="22"/>
      <c r="P39" s="22"/>
      <c r="Q39" s="22"/>
      <c r="R39" s="25">
        <v>12111659064782</v>
      </c>
      <c r="S39" s="85"/>
      <c r="T39" s="9"/>
    </row>
    <row r="40" spans="1:20" ht="22.5" customHeight="1">
      <c r="A40" s="6"/>
      <c r="B40" s="31"/>
      <c r="C40" s="22"/>
      <c r="D40" s="22"/>
      <c r="E40" s="22" t="s">
        <v>28</v>
      </c>
      <c r="F40" s="22"/>
      <c r="G40" s="22"/>
      <c r="H40" s="22"/>
      <c r="I40" s="25">
        <v>52742991</v>
      </c>
      <c r="J40" s="33"/>
      <c r="K40" s="31"/>
      <c r="L40" s="22" t="s">
        <v>67</v>
      </c>
      <c r="M40" s="22"/>
      <c r="N40" s="22"/>
      <c r="O40" s="22"/>
      <c r="P40" s="22"/>
      <c r="Q40" s="22"/>
      <c r="R40" s="25">
        <v>36511267346</v>
      </c>
      <c r="S40" s="85"/>
      <c r="T40" s="9"/>
    </row>
    <row r="41" spans="1:20" ht="22.5" customHeight="1">
      <c r="A41" s="6"/>
      <c r="B41" s="31"/>
      <c r="C41" s="22"/>
      <c r="D41" s="22"/>
      <c r="E41" s="22"/>
      <c r="F41" s="22" t="s">
        <v>29</v>
      </c>
      <c r="G41" s="22"/>
      <c r="H41" s="22"/>
      <c r="I41" s="25">
        <v>51258062</v>
      </c>
      <c r="J41" s="33"/>
      <c r="K41" s="31"/>
      <c r="L41" s="22"/>
      <c r="M41" s="22" t="s">
        <v>68</v>
      </c>
      <c r="N41" s="22"/>
      <c r="O41" s="22"/>
      <c r="P41" s="22"/>
      <c r="Q41" s="22"/>
      <c r="R41" s="25">
        <v>36511267346</v>
      </c>
      <c r="S41" s="85"/>
      <c r="T41" s="9"/>
    </row>
    <row r="42" spans="1:20" ht="22.5" customHeight="1">
      <c r="A42" s="6"/>
      <c r="B42" s="31"/>
      <c r="C42" s="22"/>
      <c r="D42" s="22"/>
      <c r="E42" s="22"/>
      <c r="F42" s="22" t="s">
        <v>30</v>
      </c>
      <c r="G42" s="22"/>
      <c r="H42" s="22"/>
      <c r="I42" s="25">
        <v>1484929</v>
      </c>
      <c r="J42" s="33"/>
      <c r="K42" s="31"/>
      <c r="L42" s="22"/>
      <c r="M42" s="22"/>
      <c r="N42" s="22"/>
      <c r="O42" s="22"/>
      <c r="P42" s="22"/>
      <c r="Q42" s="22"/>
      <c r="R42" s="25"/>
      <c r="S42" s="85"/>
      <c r="T42" s="9"/>
    </row>
    <row r="43" spans="1:20" ht="22.5" customHeight="1">
      <c r="A43" s="6"/>
      <c r="B43" s="31"/>
      <c r="C43" s="22"/>
      <c r="D43" s="22" t="s">
        <v>31</v>
      </c>
      <c r="E43" s="22"/>
      <c r="F43" s="22"/>
      <c r="G43" s="22"/>
      <c r="H43" s="22"/>
      <c r="I43" s="25">
        <v>6933214520465</v>
      </c>
      <c r="J43" s="33"/>
      <c r="K43" s="31"/>
      <c r="L43" s="22"/>
      <c r="M43" s="22"/>
      <c r="N43" s="22"/>
      <c r="O43" s="22"/>
      <c r="P43" s="22"/>
      <c r="Q43" s="22"/>
      <c r="R43" s="25"/>
      <c r="S43" s="85"/>
      <c r="T43" s="9"/>
    </row>
    <row r="44" spans="1:20" ht="22.5" customHeight="1">
      <c r="A44" s="6"/>
      <c r="B44" s="31"/>
      <c r="C44" s="22"/>
      <c r="D44" s="22"/>
      <c r="E44" s="22" t="s">
        <v>32</v>
      </c>
      <c r="F44" s="22"/>
      <c r="G44" s="22"/>
      <c r="H44" s="22"/>
      <c r="I44" s="25">
        <v>6932370178049</v>
      </c>
      <c r="J44" s="33"/>
      <c r="K44" s="31"/>
      <c r="L44" s="22"/>
      <c r="M44" s="22"/>
      <c r="N44" s="22"/>
      <c r="O44" s="22"/>
      <c r="P44" s="22"/>
      <c r="Q44" s="22"/>
      <c r="R44" s="25"/>
      <c r="S44" s="85"/>
      <c r="T44" s="9"/>
    </row>
    <row r="45" spans="1:20" ht="22.5" customHeight="1">
      <c r="A45" s="6"/>
      <c r="B45" s="31"/>
      <c r="C45" s="22"/>
      <c r="D45" s="22"/>
      <c r="E45" s="22"/>
      <c r="F45" s="22" t="s">
        <v>21</v>
      </c>
      <c r="G45" s="22"/>
      <c r="H45" s="22"/>
      <c r="I45" s="25">
        <v>6007903497027</v>
      </c>
      <c r="J45" s="33"/>
      <c r="K45" s="31"/>
      <c r="L45" s="22"/>
      <c r="M45" s="22"/>
      <c r="N45" s="22"/>
      <c r="O45" s="22"/>
      <c r="P45" s="22"/>
      <c r="Q45" s="22"/>
      <c r="R45" s="25"/>
      <c r="S45" s="85"/>
      <c r="T45" s="9"/>
    </row>
    <row r="46" spans="1:20" ht="22.5" customHeight="1">
      <c r="A46" s="6"/>
      <c r="B46" s="31"/>
      <c r="C46" s="22"/>
      <c r="D46" s="22"/>
      <c r="E46" s="22"/>
      <c r="F46" s="22" t="s">
        <v>22</v>
      </c>
      <c r="G46" s="22"/>
      <c r="H46" s="22"/>
      <c r="I46" s="25">
        <v>4139654641</v>
      </c>
      <c r="J46" s="33"/>
      <c r="K46" s="31"/>
      <c r="L46" s="22"/>
      <c r="M46" s="22"/>
      <c r="N46" s="22"/>
      <c r="O46" s="22"/>
      <c r="P46" s="22"/>
      <c r="Q46" s="22"/>
      <c r="R46" s="25"/>
      <c r="S46" s="85"/>
      <c r="T46" s="9"/>
    </row>
    <row r="47" spans="1:20" ht="22.5" customHeight="1">
      <c r="A47" s="6"/>
      <c r="B47" s="31"/>
      <c r="C47" s="22"/>
      <c r="D47" s="22"/>
      <c r="E47" s="22"/>
      <c r="F47" s="22" t="s">
        <v>23</v>
      </c>
      <c r="G47" s="22"/>
      <c r="H47" s="22"/>
      <c r="I47" s="25">
        <v>920327026381</v>
      </c>
      <c r="J47" s="33"/>
      <c r="K47" s="31"/>
      <c r="L47" s="22"/>
      <c r="M47" s="22"/>
      <c r="N47" s="22"/>
      <c r="O47" s="22"/>
      <c r="P47" s="22"/>
      <c r="Q47" s="22"/>
      <c r="R47" s="25"/>
      <c r="S47" s="85"/>
      <c r="T47" s="9"/>
    </row>
    <row r="48" spans="1:20" ht="22.5" customHeight="1">
      <c r="A48" s="6"/>
      <c r="B48" s="31"/>
      <c r="C48" s="22"/>
      <c r="D48" s="22"/>
      <c r="E48" s="22" t="s">
        <v>33</v>
      </c>
      <c r="F48" s="22"/>
      <c r="G48" s="22"/>
      <c r="H48" s="22"/>
      <c r="I48" s="25">
        <v>844342416</v>
      </c>
      <c r="J48" s="33"/>
      <c r="K48" s="31"/>
      <c r="L48" s="22"/>
      <c r="M48" s="22"/>
      <c r="N48" s="22"/>
      <c r="O48" s="22"/>
      <c r="P48" s="22"/>
      <c r="Q48" s="22"/>
      <c r="R48" s="25"/>
      <c r="S48" s="85"/>
      <c r="T48" s="9"/>
    </row>
    <row r="49" spans="1:20" ht="22.5" customHeight="1">
      <c r="A49" s="6"/>
      <c r="B49" s="31"/>
      <c r="C49" s="22"/>
      <c r="D49" s="22"/>
      <c r="E49" s="22"/>
      <c r="F49" s="22" t="s">
        <v>29</v>
      </c>
      <c r="G49" s="22"/>
      <c r="H49" s="22"/>
      <c r="I49" s="25">
        <v>844342416</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69169663048</v>
      </c>
      <c r="J51" s="33"/>
      <c r="K51" s="31"/>
      <c r="L51" s="22"/>
      <c r="M51" s="22"/>
      <c r="N51" s="22"/>
      <c r="O51" s="22"/>
      <c r="P51" s="22"/>
      <c r="Q51" s="22"/>
      <c r="R51" s="25"/>
      <c r="S51" s="85"/>
      <c r="T51" s="9"/>
    </row>
    <row r="52" spans="1:20" ht="22.5" customHeight="1">
      <c r="A52" s="6"/>
      <c r="B52" s="31"/>
      <c r="C52" s="22"/>
      <c r="D52" s="22" t="s">
        <v>35</v>
      </c>
      <c r="E52" s="22"/>
      <c r="F52" s="22"/>
      <c r="G52" s="22"/>
      <c r="H52" s="22"/>
      <c r="I52" s="25">
        <v>5448120805</v>
      </c>
      <c r="J52" s="33"/>
      <c r="K52" s="31"/>
      <c r="L52" s="22"/>
      <c r="M52" s="22"/>
      <c r="N52" s="22"/>
      <c r="O52" s="22"/>
      <c r="P52" s="22"/>
      <c r="Q52" s="22"/>
      <c r="R52" s="25"/>
      <c r="S52" s="85"/>
      <c r="T52" s="9"/>
    </row>
    <row r="53" spans="1:20" ht="22.5" customHeight="1">
      <c r="A53" s="6"/>
      <c r="B53" s="31"/>
      <c r="C53" s="22"/>
      <c r="D53" s="22" t="s">
        <v>36</v>
      </c>
      <c r="E53" s="22"/>
      <c r="F53" s="22"/>
      <c r="G53" s="22"/>
      <c r="H53" s="22"/>
      <c r="I53" s="25">
        <v>8710214784</v>
      </c>
      <c r="J53" s="33"/>
      <c r="K53" s="31"/>
      <c r="L53" s="22"/>
      <c r="M53" s="22"/>
      <c r="N53" s="22"/>
      <c r="O53" s="22"/>
      <c r="P53" s="22"/>
      <c r="Q53" s="22"/>
      <c r="R53" s="25"/>
      <c r="S53" s="85"/>
      <c r="T53" s="9"/>
    </row>
    <row r="54" spans="1:20" ht="22.5" customHeight="1">
      <c r="A54" s="6"/>
      <c r="B54" s="31"/>
      <c r="C54" s="22"/>
      <c r="D54" s="22" t="s">
        <v>37</v>
      </c>
      <c r="E54" s="22"/>
      <c r="F54" s="22"/>
      <c r="G54" s="22"/>
      <c r="H54" s="22"/>
      <c r="I54" s="25">
        <v>149943822226</v>
      </c>
      <c r="J54" s="33"/>
      <c r="K54" s="31"/>
      <c r="L54" s="22"/>
      <c r="M54" s="22"/>
      <c r="N54" s="22"/>
      <c r="O54" s="22"/>
      <c r="P54" s="22"/>
      <c r="Q54" s="22"/>
      <c r="R54" s="25"/>
      <c r="S54" s="85"/>
      <c r="T54" s="9"/>
    </row>
    <row r="55" spans="1:20" ht="22.5" customHeight="1">
      <c r="A55" s="6"/>
      <c r="B55" s="31"/>
      <c r="C55" s="22"/>
      <c r="D55" s="22" t="s">
        <v>38</v>
      </c>
      <c r="E55" s="22"/>
      <c r="F55" s="22"/>
      <c r="G55" s="22"/>
      <c r="H55" s="22"/>
      <c r="I55" s="25">
        <v>919717158286</v>
      </c>
      <c r="J55" s="33"/>
      <c r="K55" s="31"/>
      <c r="L55" s="22"/>
      <c r="M55" s="22"/>
      <c r="N55" s="22"/>
      <c r="O55" s="22"/>
      <c r="P55" s="22"/>
      <c r="Q55" s="22"/>
      <c r="R55" s="25"/>
      <c r="S55" s="85"/>
      <c r="T55" s="9"/>
    </row>
    <row r="56" spans="1:20" ht="22.5" customHeight="1">
      <c r="A56" s="6"/>
      <c r="B56" s="31"/>
      <c r="C56" s="22"/>
      <c r="D56" s="22"/>
      <c r="E56" s="22" t="s">
        <v>39</v>
      </c>
      <c r="F56" s="22"/>
      <c r="G56" s="22"/>
      <c r="H56" s="22"/>
      <c r="I56" s="25">
        <v>199123243390</v>
      </c>
      <c r="J56" s="33"/>
      <c r="K56" s="31"/>
      <c r="L56" s="22"/>
      <c r="M56" s="22"/>
      <c r="N56" s="22"/>
      <c r="O56" s="22"/>
      <c r="P56" s="22"/>
      <c r="Q56" s="22"/>
      <c r="R56" s="25"/>
      <c r="S56" s="85"/>
      <c r="T56" s="9"/>
    </row>
    <row r="57" spans="1:20" ht="22.5" customHeight="1">
      <c r="A57" s="6"/>
      <c r="B57" s="31"/>
      <c r="C57" s="22"/>
      <c r="D57" s="22"/>
      <c r="E57" s="22" t="s">
        <v>40</v>
      </c>
      <c r="F57" s="22"/>
      <c r="G57" s="22"/>
      <c r="H57" s="22"/>
      <c r="I57" s="25">
        <v>245158582745</v>
      </c>
      <c r="J57" s="33"/>
      <c r="K57" s="31"/>
      <c r="L57" s="22"/>
      <c r="M57" s="22"/>
      <c r="N57" s="22"/>
      <c r="O57" s="22"/>
      <c r="P57" s="22"/>
      <c r="Q57" s="22"/>
      <c r="R57" s="25"/>
      <c r="S57" s="85"/>
      <c r="T57" s="9"/>
    </row>
    <row r="58" spans="1:20" ht="22.5" customHeight="1">
      <c r="A58" s="6"/>
      <c r="B58" s="31"/>
      <c r="C58" s="22"/>
      <c r="D58" s="22"/>
      <c r="E58" s="22" t="s">
        <v>41</v>
      </c>
      <c r="F58" s="22"/>
      <c r="G58" s="22"/>
      <c r="H58" s="22"/>
      <c r="I58" s="25">
        <v>475435332151</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63807245523</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63807245523</v>
      </c>
      <c r="J62" s="33"/>
      <c r="K62" s="31"/>
      <c r="L62" s="22"/>
      <c r="M62" s="22"/>
      <c r="N62" s="22"/>
      <c r="O62" s="22"/>
      <c r="P62" s="22"/>
      <c r="Q62" s="22"/>
      <c r="R62" s="25"/>
      <c r="S62" s="85"/>
      <c r="T62" s="9"/>
    </row>
    <row r="63" spans="1:20" ht="22.5" customHeight="1">
      <c r="A63" s="6"/>
      <c r="B63" s="31"/>
      <c r="C63" s="22"/>
      <c r="D63" s="22" t="s">
        <v>12</v>
      </c>
      <c r="E63" s="22"/>
      <c r="F63" s="22"/>
      <c r="G63" s="22"/>
      <c r="H63" s="22"/>
      <c r="I63" s="25">
        <v>-4662593</v>
      </c>
      <c r="J63" s="33"/>
      <c r="K63" s="31"/>
      <c r="L63" s="22"/>
      <c r="M63" s="22"/>
      <c r="N63" s="22"/>
      <c r="O63" s="22"/>
      <c r="P63" s="22"/>
      <c r="Q63" s="22"/>
      <c r="R63" s="25"/>
      <c r="S63" s="85"/>
      <c r="T63" s="9"/>
    </row>
    <row r="64" spans="1:20" ht="22.5" customHeight="1">
      <c r="A64" s="6"/>
      <c r="B64" s="31"/>
      <c r="C64" s="22"/>
      <c r="D64" s="22" t="s">
        <v>44</v>
      </c>
      <c r="E64" s="22"/>
      <c r="F64" s="22"/>
      <c r="G64" s="22"/>
      <c r="H64" s="22"/>
      <c r="I64" s="25">
        <v>146656628177</v>
      </c>
      <c r="J64" s="33"/>
      <c r="K64" s="31"/>
      <c r="L64" s="22"/>
      <c r="M64" s="22"/>
      <c r="N64" s="22"/>
      <c r="O64" s="22"/>
      <c r="P64" s="22"/>
      <c r="Q64" s="22"/>
      <c r="R64" s="25"/>
      <c r="S64" s="85"/>
      <c r="T64" s="9"/>
    </row>
    <row r="65" spans="1:20" ht="22.5" customHeight="1">
      <c r="A65" s="6"/>
      <c r="B65" s="31"/>
      <c r="C65" s="22"/>
      <c r="D65" s="22" t="s">
        <v>12</v>
      </c>
      <c r="E65" s="22"/>
      <c r="F65" s="22"/>
      <c r="G65" s="22"/>
      <c r="H65" s="22"/>
      <c r="I65" s="25">
        <v>-32784983055</v>
      </c>
      <c r="J65" s="33"/>
      <c r="K65" s="31"/>
      <c r="L65" s="22"/>
      <c r="M65" s="22"/>
      <c r="N65" s="22"/>
      <c r="O65" s="22"/>
      <c r="P65" s="22"/>
      <c r="Q65" s="22"/>
      <c r="R65" s="25"/>
      <c r="S65" s="85"/>
      <c r="T65" s="9"/>
    </row>
    <row r="66" spans="1:20" ht="22.5" customHeight="1">
      <c r="A66" s="6"/>
      <c r="B66" s="31"/>
      <c r="C66" s="22"/>
      <c r="D66" s="22" t="s">
        <v>45</v>
      </c>
      <c r="E66" s="22"/>
      <c r="F66" s="22"/>
      <c r="G66" s="22"/>
      <c r="H66" s="22"/>
      <c r="I66" s="25">
        <v>10045561288</v>
      </c>
      <c r="J66" s="33"/>
      <c r="K66" s="31"/>
      <c r="L66" s="22"/>
      <c r="M66" s="22"/>
      <c r="N66" s="22"/>
      <c r="O66" s="22"/>
      <c r="P66" s="22"/>
      <c r="Q66" s="22"/>
      <c r="R66" s="25"/>
      <c r="S66" s="85"/>
      <c r="T66" s="9"/>
    </row>
    <row r="67" spans="1:20" ht="22.5" customHeight="1">
      <c r="A67" s="6"/>
      <c r="B67" s="31"/>
      <c r="C67" s="22"/>
      <c r="D67" s="22" t="s">
        <v>12</v>
      </c>
      <c r="E67" s="22"/>
      <c r="F67" s="22"/>
      <c r="G67" s="22"/>
      <c r="H67" s="22"/>
      <c r="I67" s="23">
        <v>-9228672038</v>
      </c>
      <c r="J67" s="33"/>
      <c r="K67" s="75" t="s">
        <v>70</v>
      </c>
      <c r="L67" s="76"/>
      <c r="M67" s="77"/>
      <c r="N67" s="77"/>
      <c r="O67" s="77"/>
      <c r="P67" s="77"/>
      <c r="Q67" s="77"/>
      <c r="R67" s="78">
        <v>12148170332128</v>
      </c>
      <c r="S67" s="82"/>
      <c r="T67" s="9"/>
    </row>
    <row r="68" spans="1:20" ht="22.5" customHeight="1">
      <c r="A68" s="6"/>
      <c r="B68" s="75" t="s">
        <v>69</v>
      </c>
      <c r="C68" s="76"/>
      <c r="D68" s="77"/>
      <c r="E68" s="77"/>
      <c r="F68" s="77"/>
      <c r="G68" s="77"/>
      <c r="H68" s="77"/>
      <c r="I68" s="78">
        <v>15075519469430</v>
      </c>
      <c r="J68" s="79"/>
      <c r="K68" s="75" t="s">
        <v>71</v>
      </c>
      <c r="L68" s="77"/>
      <c r="M68" s="77"/>
      <c r="N68" s="77"/>
      <c r="O68" s="77"/>
      <c r="P68" s="77"/>
      <c r="Q68" s="77"/>
      <c r="R68" s="78">
        <v>15075519469430</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2" orientation="portrait" blackAndWhite="1" useFirstPageNumber="1" r:id="rId1"/>
  <headerFooter>
    <oddFooter>&amp;C&amp;"ＭＳ Ｐ明朝,標準"&amp;20&amp;P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461</v>
      </c>
      <c r="C6" s="249"/>
      <c r="D6" s="249"/>
      <c r="E6" s="249"/>
      <c r="F6" s="249"/>
      <c r="G6" s="249"/>
      <c r="H6" s="249"/>
      <c r="I6" s="249"/>
      <c r="J6" s="249"/>
      <c r="K6" s="249"/>
      <c r="L6" s="249"/>
      <c r="M6" s="249"/>
      <c r="N6" s="249"/>
      <c r="O6" s="249"/>
      <c r="P6" s="249"/>
      <c r="Q6" s="249"/>
      <c r="R6" s="249"/>
      <c r="S6" s="10"/>
      <c r="T6" s="9"/>
    </row>
    <row r="7" spans="1:20" ht="22.5" customHeight="1">
      <c r="A7" s="6"/>
      <c r="B7" s="250" t="s">
        <v>462</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463</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0</v>
      </c>
      <c r="J17" s="33"/>
      <c r="K17" s="31"/>
      <c r="L17" s="24" t="s">
        <v>47</v>
      </c>
      <c r="M17" s="22"/>
      <c r="N17" s="22"/>
      <c r="O17" s="22"/>
      <c r="P17" s="22"/>
      <c r="Q17" s="22"/>
      <c r="R17" s="23">
        <v>0</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0</v>
      </c>
      <c r="J22" s="33"/>
      <c r="K22" s="31"/>
      <c r="L22" s="22"/>
      <c r="M22" s="22" t="s">
        <v>52</v>
      </c>
      <c r="N22" s="22"/>
      <c r="O22" s="22"/>
      <c r="P22" s="22"/>
      <c r="Q22" s="22"/>
      <c r="R22" s="23">
        <v>0</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0</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0</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0</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0</v>
      </c>
      <c r="S67" s="82"/>
      <c r="T67" s="9"/>
    </row>
    <row r="68" spans="1:20" ht="22.5" customHeight="1">
      <c r="A68" s="6"/>
      <c r="B68" s="75" t="s">
        <v>69</v>
      </c>
      <c r="C68" s="76"/>
      <c r="D68" s="77"/>
      <c r="E68" s="77"/>
      <c r="F68" s="77"/>
      <c r="G68" s="77"/>
      <c r="H68" s="77"/>
      <c r="I68" s="78">
        <v>0</v>
      </c>
      <c r="J68" s="79"/>
      <c r="K68" s="75" t="s">
        <v>71</v>
      </c>
      <c r="L68" s="77"/>
      <c r="M68" s="77"/>
      <c r="N68" s="77"/>
      <c r="O68" s="77"/>
      <c r="P68" s="77"/>
      <c r="Q68" s="77"/>
      <c r="R68" s="78">
        <v>0</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60" orientation="portrait" blackAndWhite="1" useFirstPageNumber="1" r:id="rId1"/>
  <headerFooter>
    <oddFooter>&amp;C&amp;"ＭＳ Ｐ明朝,標準"&amp;20&amp;P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464</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463</v>
      </c>
      <c r="L16" s="14"/>
      <c r="M16" s="33"/>
    </row>
    <row r="17" spans="1:13" ht="22.5" customHeight="1">
      <c r="A17" s="31"/>
      <c r="C17" s="38" t="s">
        <v>72</v>
      </c>
      <c r="D17" s="39"/>
      <c r="E17" s="39"/>
      <c r="F17" s="39"/>
      <c r="G17" s="39"/>
      <c r="H17" s="39"/>
      <c r="I17" s="17"/>
      <c r="J17" s="19">
        <v>585889023</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152484739</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0</v>
      </c>
      <c r="K27" s="91"/>
      <c r="M27" s="33"/>
    </row>
    <row r="28" spans="1:13" ht="22.5" customHeight="1">
      <c r="A28" s="31"/>
      <c r="C28" s="90"/>
      <c r="D28" s="40"/>
      <c r="E28" s="40" t="s">
        <v>83</v>
      </c>
      <c r="F28" s="40"/>
      <c r="G28" s="40"/>
      <c r="H28" s="40"/>
      <c r="I28" s="41"/>
      <c r="J28" s="23">
        <v>0</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433404284</v>
      </c>
      <c r="K33" s="96"/>
      <c r="M33" s="33"/>
    </row>
    <row r="34" spans="1:13" ht="22.5" customHeight="1">
      <c r="A34" s="31"/>
      <c r="C34" s="90" t="s">
        <v>89</v>
      </c>
      <c r="D34" s="40"/>
      <c r="E34" s="40"/>
      <c r="F34" s="40"/>
      <c r="G34" s="40"/>
      <c r="H34" s="40"/>
      <c r="I34" s="41"/>
      <c r="J34" s="25">
        <v>2094736961</v>
      </c>
      <c r="K34" s="91"/>
      <c r="M34" s="33"/>
    </row>
    <row r="35" spans="1:13" ht="22.5" customHeight="1">
      <c r="A35" s="31"/>
      <c r="C35" s="90"/>
      <c r="D35" s="40" t="s">
        <v>90</v>
      </c>
      <c r="E35" s="40"/>
      <c r="F35" s="40"/>
      <c r="G35" s="40"/>
      <c r="H35" s="40"/>
      <c r="I35" s="41"/>
      <c r="J35" s="23">
        <v>0</v>
      </c>
      <c r="K35" s="97"/>
      <c r="M35" s="33"/>
    </row>
    <row r="36" spans="1:13" ht="22.5" customHeight="1">
      <c r="A36" s="31"/>
      <c r="C36" s="90"/>
      <c r="D36" s="40" t="s">
        <v>91</v>
      </c>
      <c r="E36" s="40"/>
      <c r="F36" s="40"/>
      <c r="G36" s="40"/>
      <c r="H36" s="40"/>
      <c r="I36" s="41"/>
      <c r="J36" s="23">
        <v>0</v>
      </c>
      <c r="K36" s="97"/>
      <c r="M36" s="33"/>
    </row>
    <row r="37" spans="1:13" ht="22.5" customHeight="1">
      <c r="A37" s="31"/>
      <c r="C37" s="90"/>
      <c r="D37" s="40" t="s">
        <v>92</v>
      </c>
      <c r="E37" s="40"/>
      <c r="F37" s="40"/>
      <c r="G37" s="40"/>
      <c r="H37" s="40"/>
      <c r="I37" s="41"/>
      <c r="J37" s="23">
        <v>0</v>
      </c>
      <c r="K37" s="97"/>
      <c r="M37" s="33"/>
    </row>
    <row r="38" spans="1:13" ht="22.5" customHeight="1">
      <c r="A38" s="31"/>
      <c r="C38" s="90"/>
      <c r="D38" s="40" t="s">
        <v>93</v>
      </c>
      <c r="E38" s="40"/>
      <c r="F38" s="40"/>
      <c r="G38" s="40"/>
      <c r="H38" s="40"/>
      <c r="I38" s="41"/>
      <c r="J38" s="23">
        <v>12809027</v>
      </c>
      <c r="K38" s="97"/>
      <c r="M38" s="33"/>
    </row>
    <row r="39" spans="1:13" ht="22.5" customHeight="1">
      <c r="A39" s="31"/>
      <c r="C39" s="90"/>
      <c r="D39" s="40" t="s">
        <v>94</v>
      </c>
      <c r="E39" s="40"/>
      <c r="F39" s="40"/>
      <c r="G39" s="40"/>
      <c r="H39" s="40"/>
      <c r="I39" s="41"/>
      <c r="J39" s="23">
        <v>3304800</v>
      </c>
      <c r="K39" s="97"/>
      <c r="M39" s="33"/>
    </row>
    <row r="40" spans="1:13" ht="22.5" customHeight="1">
      <c r="A40" s="31"/>
      <c r="C40" s="90"/>
      <c r="D40" s="40" t="s">
        <v>95</v>
      </c>
      <c r="E40" s="40"/>
      <c r="F40" s="40"/>
      <c r="G40" s="40"/>
      <c r="H40" s="40"/>
      <c r="I40" s="41"/>
      <c r="J40" s="23">
        <v>590403</v>
      </c>
      <c r="K40" s="97"/>
      <c r="M40" s="33"/>
    </row>
    <row r="41" spans="1:13" ht="22.5" customHeight="1">
      <c r="A41" s="31"/>
      <c r="C41" s="90"/>
      <c r="D41" s="40" t="s">
        <v>96</v>
      </c>
      <c r="E41" s="40"/>
      <c r="F41" s="40"/>
      <c r="G41" s="40"/>
      <c r="H41" s="40"/>
      <c r="I41" s="41"/>
      <c r="J41" s="23">
        <v>1988001755</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8003709</v>
      </c>
      <c r="K47" s="97"/>
      <c r="M47" s="33"/>
    </row>
    <row r="48" spans="1:13" ht="22.5" customHeight="1">
      <c r="A48" s="31"/>
      <c r="C48" s="90"/>
      <c r="D48" s="40" t="s">
        <v>103</v>
      </c>
      <c r="E48" s="40"/>
      <c r="F48" s="40"/>
      <c r="G48" s="40"/>
      <c r="H48" s="40"/>
      <c r="I48" s="41"/>
      <c r="J48" s="23">
        <v>82027267</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82027267</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-1508847938</v>
      </c>
      <c r="K53" s="89"/>
      <c r="M53" s="33"/>
    </row>
    <row r="54" spans="1:13" ht="22.5" customHeight="1">
      <c r="A54" s="31"/>
      <c r="C54" s="90" t="s">
        <v>109</v>
      </c>
      <c r="D54" s="40"/>
      <c r="E54" s="40"/>
      <c r="F54" s="40"/>
      <c r="G54" s="40"/>
      <c r="H54" s="40"/>
      <c r="I54" s="41"/>
      <c r="J54" s="25">
        <v>31955243877</v>
      </c>
      <c r="K54" s="97"/>
      <c r="M54" s="33"/>
    </row>
    <row r="55" spans="1:13" ht="22.5" customHeight="1">
      <c r="A55" s="31"/>
      <c r="C55" s="90"/>
      <c r="D55" s="40" t="s">
        <v>110</v>
      </c>
      <c r="E55" s="40"/>
      <c r="F55" s="40"/>
      <c r="G55" s="40"/>
      <c r="H55" s="40"/>
      <c r="I55" s="41"/>
      <c r="J55" s="23">
        <v>12389590159</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18569251378</v>
      </c>
      <c r="K57" s="97"/>
      <c r="M57" s="33"/>
    </row>
    <row r="58" spans="1:13" ht="22.5" customHeight="1">
      <c r="A58" s="31"/>
      <c r="C58" s="90"/>
      <c r="D58" s="40" t="s">
        <v>113</v>
      </c>
      <c r="E58" s="40"/>
      <c r="F58" s="40"/>
      <c r="G58" s="40"/>
      <c r="H58" s="40"/>
      <c r="I58" s="41"/>
      <c r="J58" s="23">
        <v>996402340</v>
      </c>
      <c r="K58" s="97"/>
      <c r="M58" s="33"/>
    </row>
    <row r="59" spans="1:13" ht="22.5" customHeight="1">
      <c r="A59" s="31"/>
      <c r="C59" s="90" t="s">
        <v>114</v>
      </c>
      <c r="D59" s="40"/>
      <c r="E59" s="40"/>
      <c r="F59" s="40"/>
      <c r="G59" s="40"/>
      <c r="H59" s="40"/>
      <c r="I59" s="41"/>
      <c r="J59" s="23">
        <v>2057794216</v>
      </c>
      <c r="K59" s="97"/>
      <c r="M59" s="33"/>
    </row>
    <row r="60" spans="1:13" ht="22.5" customHeight="1">
      <c r="A60" s="31"/>
      <c r="C60" s="90"/>
      <c r="D60" s="40" t="s">
        <v>115</v>
      </c>
      <c r="E60" s="40"/>
      <c r="F60" s="40"/>
      <c r="G60" s="40"/>
      <c r="H60" s="40"/>
      <c r="I60" s="41"/>
      <c r="J60" s="23">
        <v>981041348</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1076752868</v>
      </c>
      <c r="K65" s="97"/>
      <c r="M65" s="33"/>
    </row>
    <row r="66" spans="1:13" ht="22.5" customHeight="1">
      <c r="A66" s="31"/>
      <c r="C66" s="86" t="s">
        <v>119</v>
      </c>
      <c r="D66" s="87"/>
      <c r="E66" s="87"/>
      <c r="F66" s="87"/>
      <c r="G66" s="87"/>
      <c r="H66" s="87"/>
      <c r="I66" s="88"/>
      <c r="J66" s="78">
        <v>29897449661</v>
      </c>
      <c r="K66" s="89"/>
      <c r="M66" s="33"/>
    </row>
    <row r="67" spans="1:13" ht="22.5" customHeight="1">
      <c r="A67" s="31"/>
      <c r="B67" s="22"/>
      <c r="C67" s="86" t="s">
        <v>120</v>
      </c>
      <c r="D67" s="77"/>
      <c r="E67" s="77"/>
      <c r="F67" s="77"/>
      <c r="G67" s="77"/>
      <c r="H67" s="77"/>
      <c r="I67" s="77"/>
      <c r="J67" s="78">
        <v>28388601723</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61" orientation="portrait" blackAndWhite="1" useFirstPageNumber="1" r:id="rId1"/>
  <headerFooter>
    <oddFooter>&amp;C&amp;"ＭＳ Ｐ明朝,標準"&amp;20&amp;P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466</v>
      </c>
      <c r="C6" s="260"/>
      <c r="D6" s="260"/>
      <c r="E6" s="260"/>
      <c r="F6" s="260"/>
      <c r="G6" s="260"/>
      <c r="H6" s="260"/>
      <c r="I6" s="260"/>
      <c r="J6" s="260"/>
      <c r="K6" s="260"/>
      <c r="L6" s="260"/>
      <c r="M6" s="260"/>
      <c r="N6" s="66"/>
    </row>
    <row r="7" spans="1:14" ht="22.5" customHeight="1">
      <c r="A7" s="62"/>
      <c r="B7" s="261" t="s">
        <v>464</v>
      </c>
      <c r="C7" s="260"/>
      <c r="D7" s="260"/>
      <c r="E7" s="260"/>
      <c r="F7" s="260"/>
      <c r="G7" s="260"/>
      <c r="H7" s="260"/>
      <c r="I7" s="260"/>
      <c r="J7" s="260"/>
      <c r="K7" s="260"/>
      <c r="L7" s="260"/>
      <c r="M7" s="260"/>
      <c r="N7" s="66"/>
    </row>
    <row r="8" spans="1:14" ht="22.5" hidden="1" customHeight="1">
      <c r="A8" s="62"/>
      <c r="B8" s="63"/>
      <c r="C8" s="262" t="s">
        <v>1</v>
      </c>
      <c r="D8" s="262"/>
      <c r="E8" s="262"/>
      <c r="F8" s="67" t="s">
        <v>467</v>
      </c>
      <c r="G8" s="63"/>
      <c r="H8" s="67"/>
      <c r="I8" s="63"/>
      <c r="J8" s="63"/>
      <c r="K8" s="63"/>
      <c r="L8" s="68" t="s">
        <v>468</v>
      </c>
      <c r="M8" s="63"/>
      <c r="N8" s="66"/>
    </row>
    <row r="9" spans="1:14" ht="22.5" hidden="1" customHeight="1">
      <c r="A9" s="62"/>
      <c r="B9" s="63"/>
      <c r="C9" s="262" t="s">
        <v>453</v>
      </c>
      <c r="D9" s="262"/>
      <c r="E9" s="262"/>
      <c r="F9" s="67" t="s">
        <v>469</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463</v>
      </c>
      <c r="M19" s="22"/>
      <c r="N19" s="33"/>
    </row>
    <row r="20" spans="1:14" ht="50.1" customHeight="1">
      <c r="A20" s="31"/>
      <c r="B20" s="22"/>
      <c r="C20" s="268" t="s">
        <v>5</v>
      </c>
      <c r="D20" s="268"/>
      <c r="E20" s="268"/>
      <c r="F20" s="268"/>
      <c r="G20" s="268"/>
      <c r="H20" s="268"/>
      <c r="I20" s="268"/>
      <c r="J20" s="70" t="s">
        <v>470</v>
      </c>
      <c r="K20" s="70" t="s">
        <v>471</v>
      </c>
      <c r="L20" s="70" t="s">
        <v>472</v>
      </c>
      <c r="M20" s="22"/>
      <c r="N20" s="33"/>
    </row>
    <row r="21" spans="1:14" ht="50.1" customHeight="1">
      <c r="A21" s="31"/>
      <c r="B21" s="22"/>
      <c r="C21" s="268" t="s">
        <v>458</v>
      </c>
      <c r="D21" s="268"/>
      <c r="E21" s="268"/>
      <c r="F21" s="268"/>
      <c r="G21" s="268"/>
      <c r="H21" s="268"/>
      <c r="I21" s="268"/>
      <c r="J21" s="71">
        <v>-28388601723</v>
      </c>
      <c r="K21" s="71">
        <v>0</v>
      </c>
      <c r="L21" s="71">
        <v>-28388601723</v>
      </c>
      <c r="M21" s="22"/>
      <c r="N21" s="33"/>
    </row>
    <row r="22" spans="1:14" ht="50.1" customHeight="1">
      <c r="A22" s="31"/>
      <c r="B22" s="22"/>
      <c r="C22" s="268" t="s">
        <v>459</v>
      </c>
      <c r="D22" s="268"/>
      <c r="E22" s="268"/>
      <c r="F22" s="268"/>
      <c r="G22" s="268"/>
      <c r="H22" s="268"/>
      <c r="I22" s="268"/>
      <c r="J22" s="71">
        <v>28388601723</v>
      </c>
      <c r="K22" s="71">
        <v>0</v>
      </c>
      <c r="L22" s="71">
        <v>28388601723</v>
      </c>
      <c r="M22" s="22"/>
      <c r="N22" s="33"/>
    </row>
    <row r="23" spans="1:14" ht="50.1" customHeight="1">
      <c r="A23" s="31"/>
      <c r="B23" s="22"/>
      <c r="C23" s="268" t="s">
        <v>460</v>
      </c>
      <c r="D23" s="268"/>
      <c r="E23" s="268"/>
      <c r="F23" s="268"/>
      <c r="G23" s="268"/>
      <c r="H23" s="268"/>
      <c r="I23" s="268"/>
      <c r="J23" s="71">
        <v>0</v>
      </c>
      <c r="K23" s="71">
        <v>0</v>
      </c>
      <c r="L23" s="71">
        <v>0</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62" orientation="portrait" blackAndWhite="1" useFirstPageNumber="1" r:id="rId1"/>
  <headerFooter>
    <oddFooter>&amp;C&amp;"ＭＳ Ｐ明朝,標準"&amp;20&amp;P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465</v>
      </c>
      <c r="C6" s="271"/>
      <c r="D6" s="271"/>
      <c r="E6" s="271"/>
      <c r="F6" s="271"/>
      <c r="G6" s="271"/>
      <c r="H6" s="271"/>
      <c r="I6" s="271"/>
      <c r="J6" s="271"/>
      <c r="K6" s="271"/>
      <c r="L6" s="271"/>
      <c r="M6" s="271"/>
      <c r="N6" s="271"/>
      <c r="O6" s="271"/>
      <c r="P6" s="271"/>
      <c r="Q6" s="271"/>
      <c r="R6" s="271"/>
      <c r="S6" s="271"/>
      <c r="T6" s="161"/>
      <c r="U6" s="9"/>
    </row>
    <row r="7" spans="1:21" ht="22.5" customHeight="1">
      <c r="A7" s="6"/>
      <c r="B7" s="272" t="s">
        <v>464</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463</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1104122530</v>
      </c>
      <c r="T16" s="21"/>
      <c r="U16" s="9"/>
    </row>
    <row r="17" spans="1:21" ht="22.5" customHeight="1">
      <c r="A17" s="6"/>
      <c r="B17" s="31"/>
      <c r="C17" s="22" t="s">
        <v>122</v>
      </c>
      <c r="D17" s="22"/>
      <c r="E17" s="22"/>
      <c r="F17" s="22"/>
      <c r="G17" s="22"/>
      <c r="H17" s="22"/>
      <c r="I17" s="23">
        <v>585889023</v>
      </c>
      <c r="J17" s="84"/>
      <c r="K17" s="22"/>
      <c r="L17" s="31"/>
      <c r="M17" s="22"/>
      <c r="N17" s="22" t="s">
        <v>161</v>
      </c>
      <c r="O17" s="22"/>
      <c r="P17" s="22"/>
      <c r="Q17" s="22"/>
      <c r="R17" s="22"/>
      <c r="S17" s="23">
        <v>1022095263</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82027267</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152484739</v>
      </c>
      <c r="J25" s="84"/>
      <c r="K25" s="22"/>
      <c r="L25" s="31"/>
      <c r="M25" s="22"/>
      <c r="N25" s="22"/>
      <c r="O25" s="22" t="s">
        <v>147</v>
      </c>
      <c r="P25" s="22"/>
      <c r="Q25" s="22"/>
      <c r="R25" s="22"/>
      <c r="S25" s="23">
        <v>82027267</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0</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0</v>
      </c>
      <c r="J28" s="84"/>
      <c r="K28" s="22"/>
      <c r="L28" s="75" t="s">
        <v>168</v>
      </c>
      <c r="M28" s="77"/>
      <c r="N28" s="77"/>
      <c r="O28" s="77"/>
      <c r="P28" s="77"/>
      <c r="Q28" s="77"/>
      <c r="R28" s="77"/>
      <c r="S28" s="78">
        <v>35425871616</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92942118392</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92942118392</v>
      </c>
      <c r="T32" s="84"/>
      <c r="U32" s="9"/>
    </row>
    <row r="33" spans="1:21" ht="22.5" customHeight="1">
      <c r="A33" s="6"/>
      <c r="B33" s="31"/>
      <c r="C33" s="22"/>
      <c r="D33" s="22" t="s">
        <v>137</v>
      </c>
      <c r="E33" s="22"/>
      <c r="F33" s="22"/>
      <c r="G33" s="22"/>
      <c r="H33" s="22"/>
      <c r="I33" s="23">
        <v>433404284</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2591427291</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0</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12809027</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3304800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1988001755</v>
      </c>
      <c r="J38" s="84"/>
      <c r="K38" s="22"/>
      <c r="L38" s="31"/>
      <c r="M38" s="22" t="s">
        <v>174</v>
      </c>
      <c r="N38" s="22"/>
      <c r="O38" s="22"/>
      <c r="P38" s="22"/>
      <c r="Q38" s="22"/>
      <c r="R38" s="22"/>
      <c r="S38" s="23">
        <v>126362451740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44388500000</v>
      </c>
      <c r="T39" s="84"/>
      <c r="U39" s="9"/>
    </row>
    <row r="40" spans="1:21" ht="22.5" customHeight="1">
      <c r="A40" s="6"/>
      <c r="B40" s="31"/>
      <c r="C40" s="22"/>
      <c r="D40" s="22" t="s">
        <v>144</v>
      </c>
      <c r="E40" s="22"/>
      <c r="F40" s="22"/>
      <c r="G40" s="22"/>
      <c r="H40" s="22"/>
      <c r="I40" s="23">
        <v>587311709</v>
      </c>
      <c r="J40" s="84"/>
      <c r="K40" s="22"/>
      <c r="L40" s="31"/>
      <c r="M40" s="22"/>
      <c r="N40" s="22" t="s">
        <v>176</v>
      </c>
      <c r="O40" s="22"/>
      <c r="P40" s="22"/>
      <c r="Q40" s="22"/>
      <c r="R40" s="22"/>
      <c r="S40" s="23">
        <v>81797354441</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-2005538268</v>
      </c>
      <c r="J46" s="82"/>
      <c r="K46" s="22"/>
      <c r="L46" s="31"/>
      <c r="M46" s="22"/>
      <c r="N46" s="22" t="s">
        <v>178</v>
      </c>
      <c r="O46" s="22"/>
      <c r="P46" s="22"/>
      <c r="Q46" s="22"/>
      <c r="R46" s="22"/>
      <c r="S46" s="23">
        <v>176597299</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-33420333348</v>
      </c>
      <c r="T47" s="82"/>
      <c r="U47" s="9"/>
    </row>
    <row r="48" spans="1:21" ht="22.5" customHeight="1">
      <c r="A48" s="6"/>
      <c r="B48" s="31"/>
      <c r="C48" s="22" t="s">
        <v>152</v>
      </c>
      <c r="D48" s="22"/>
      <c r="E48" s="22"/>
      <c r="F48" s="22"/>
      <c r="G48" s="22"/>
      <c r="H48" s="22"/>
      <c r="I48" s="23">
        <v>36529994146</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36529994146</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63" orientation="portrait" blackAndWhite="1" useFirstPageNumber="1" r:id="rId1"/>
  <headerFooter>
    <oddFooter>&amp;C&amp;"ＭＳ Ｐ明朝,標準"&amp;20&amp;P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442</v>
      </c>
    </row>
    <row r="25" spans="1:4" s="180" customFormat="1" ht="48" customHeight="1">
      <c r="A25" s="181"/>
      <c r="B25" s="352" t="s">
        <v>561</v>
      </c>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64" fitToHeight="0" orientation="portrait" useFirstPageNumber="1" r:id="rId1"/>
  <headerFooter differentFirst="1">
    <oddFooter>&amp;C&amp;"ＭＳ Ｐ明朝,標準"&amp;20&amp;P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1"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210775420919</v>
      </c>
      <c r="J17" s="116">
        <v>8132630031</v>
      </c>
      <c r="K17" s="116">
        <v>218908050950</v>
      </c>
      <c r="L17" s="115">
        <v>0</v>
      </c>
      <c r="M17" s="115">
        <v>0</v>
      </c>
      <c r="N17" s="115">
        <v>590403</v>
      </c>
      <c r="O17" s="115">
        <v>0</v>
      </c>
    </row>
    <row r="18" spans="2:15" ht="21.95" customHeight="1">
      <c r="B18" s="112"/>
      <c r="C18" s="113" t="s">
        <v>20</v>
      </c>
      <c r="D18" s="113"/>
      <c r="E18" s="113"/>
      <c r="F18" s="113"/>
      <c r="G18" s="113"/>
      <c r="H18" s="114"/>
      <c r="I18" s="115">
        <v>210775420919</v>
      </c>
      <c r="J18" s="116">
        <v>8132630031</v>
      </c>
      <c r="K18" s="116">
        <v>218908050950</v>
      </c>
      <c r="L18" s="115">
        <v>0</v>
      </c>
      <c r="M18" s="115">
        <v>0</v>
      </c>
      <c r="N18" s="115">
        <v>590403</v>
      </c>
      <c r="O18" s="115">
        <v>0</v>
      </c>
    </row>
    <row r="19" spans="2:15" ht="21.95" customHeight="1">
      <c r="B19" s="112"/>
      <c r="C19" s="113"/>
      <c r="D19" s="113" t="s">
        <v>21</v>
      </c>
      <c r="E19" s="113"/>
      <c r="F19" s="113"/>
      <c r="G19" s="113"/>
      <c r="H19" s="114"/>
      <c r="I19" s="115">
        <v>210743169373</v>
      </c>
      <c r="J19" s="116">
        <v>8129584431</v>
      </c>
      <c r="K19" s="116">
        <v>218872753804</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32251546</v>
      </c>
      <c r="J21" s="116">
        <v>3045600</v>
      </c>
      <c r="K21" s="116">
        <v>35297146</v>
      </c>
      <c r="L21" s="115">
        <v>0</v>
      </c>
      <c r="M21" s="115">
        <v>0</v>
      </c>
      <c r="N21" s="115">
        <v>590403</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32692535810</v>
      </c>
      <c r="J29" s="116">
        <v>8343795173</v>
      </c>
      <c r="K29" s="116">
        <v>41036330983</v>
      </c>
      <c r="L29" s="115">
        <v>0</v>
      </c>
      <c r="M29" s="115">
        <v>0</v>
      </c>
      <c r="N29" s="115">
        <v>0</v>
      </c>
      <c r="O29" s="115">
        <v>0</v>
      </c>
    </row>
    <row r="30" spans="2:15" ht="21.95" customHeight="1">
      <c r="B30" s="112"/>
      <c r="C30" s="113" t="s">
        <v>32</v>
      </c>
      <c r="D30" s="113"/>
      <c r="E30" s="113"/>
      <c r="F30" s="113"/>
      <c r="G30" s="113"/>
      <c r="H30" s="114"/>
      <c r="I30" s="115">
        <v>32692535810</v>
      </c>
      <c r="J30" s="116">
        <v>8343795173</v>
      </c>
      <c r="K30" s="116">
        <v>41036330983</v>
      </c>
      <c r="L30" s="115">
        <v>0</v>
      </c>
      <c r="M30" s="115">
        <v>0</v>
      </c>
      <c r="N30" s="115">
        <v>0</v>
      </c>
      <c r="O30" s="115">
        <v>0</v>
      </c>
    </row>
    <row r="31" spans="2:15" ht="21.95" customHeight="1">
      <c r="B31" s="112"/>
      <c r="C31" s="113"/>
      <c r="D31" s="113" t="s">
        <v>21</v>
      </c>
      <c r="E31" s="113"/>
      <c r="F31" s="113"/>
      <c r="G31" s="113"/>
      <c r="H31" s="114"/>
      <c r="I31" s="115">
        <v>32692535810</v>
      </c>
      <c r="J31" s="116">
        <v>8343795173</v>
      </c>
      <c r="K31" s="116">
        <v>41036330983</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0</v>
      </c>
      <c r="J39" s="116">
        <v>0</v>
      </c>
      <c r="K39" s="116">
        <v>0</v>
      </c>
      <c r="L39" s="115">
        <v>0</v>
      </c>
      <c r="M39" s="115">
        <v>0</v>
      </c>
      <c r="N39" s="115">
        <v>0</v>
      </c>
      <c r="O39" s="115">
        <v>0</v>
      </c>
    </row>
    <row r="40" spans="2:15" ht="21.95" customHeight="1">
      <c r="B40" s="117" t="s">
        <v>37</v>
      </c>
      <c r="C40" s="118"/>
      <c r="D40" s="118"/>
      <c r="E40" s="118"/>
      <c r="F40" s="118"/>
      <c r="G40" s="118"/>
      <c r="H40" s="119"/>
      <c r="I40" s="115">
        <v>1293570587</v>
      </c>
      <c r="J40" s="116">
        <v>1039758611</v>
      </c>
      <c r="K40" s="116">
        <v>2333329198</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244761527316</v>
      </c>
      <c r="J42" s="116">
        <v>17516183815</v>
      </c>
      <c r="K42" s="116">
        <v>262277711131</v>
      </c>
      <c r="L42" s="115">
        <v>0</v>
      </c>
      <c r="M42" s="115">
        <v>0</v>
      </c>
      <c r="N42" s="115">
        <v>590403</v>
      </c>
      <c r="O42" s="115">
        <v>0</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66" fitToWidth="2" orientation="portrait" useFirstPageNumber="1" r:id="rId1"/>
  <headerFooter>
    <oddFooter>&amp;C&amp;"ＭＳ Ｐ明朝,標準"&amp;20&amp;P</oddFooter>
  </headerFooter>
  <colBreaks count="1" manualBreakCount="1">
    <brk id="11" max="4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topLeftCell="A3"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5" t="s">
        <v>621</v>
      </c>
      <c r="B17" s="245"/>
      <c r="C17" s="245"/>
      <c r="D17" s="245"/>
      <c r="E17" s="245"/>
      <c r="F17" s="245"/>
      <c r="G17" s="245"/>
      <c r="H17" s="245"/>
      <c r="I17" s="245"/>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488</v>
      </c>
      <c r="C6" s="249"/>
      <c r="D6" s="249"/>
      <c r="E6" s="249"/>
      <c r="F6" s="249"/>
      <c r="G6" s="249"/>
      <c r="H6" s="249"/>
      <c r="I6" s="249"/>
      <c r="J6" s="249"/>
      <c r="K6" s="249"/>
      <c r="L6" s="249"/>
      <c r="M6" s="249"/>
      <c r="N6" s="249"/>
      <c r="O6" s="249"/>
      <c r="P6" s="249"/>
      <c r="Q6" s="249"/>
      <c r="R6" s="249"/>
      <c r="S6" s="10"/>
      <c r="T6" s="9"/>
    </row>
    <row r="7" spans="1:20" ht="22.5" customHeight="1">
      <c r="A7" s="6"/>
      <c r="B7" s="250" t="s">
        <v>489</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490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983501072</v>
      </c>
      <c r="J17" s="33"/>
      <c r="K17" s="31"/>
      <c r="L17" s="24" t="s">
        <v>47</v>
      </c>
      <c r="M17" s="22"/>
      <c r="N17" s="22"/>
      <c r="O17" s="22"/>
      <c r="P17" s="22"/>
      <c r="Q17" s="22"/>
      <c r="R17" s="23">
        <v>0</v>
      </c>
      <c r="S17" s="84"/>
      <c r="T17" s="9"/>
    </row>
    <row r="18" spans="1:20" ht="22.5" customHeight="1">
      <c r="A18" s="6"/>
      <c r="B18" s="31"/>
      <c r="C18" s="22"/>
      <c r="D18" s="22" t="s">
        <v>8</v>
      </c>
      <c r="E18" s="22"/>
      <c r="F18" s="22"/>
      <c r="G18" s="22"/>
      <c r="H18" s="22"/>
      <c r="I18" s="23">
        <v>423411229</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423411229</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752385947</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-424851947</v>
      </c>
      <c r="J22" s="33"/>
      <c r="K22" s="31"/>
      <c r="L22" s="22"/>
      <c r="M22" s="22" t="s">
        <v>52</v>
      </c>
      <c r="N22" s="22"/>
      <c r="O22" s="22"/>
      <c r="P22" s="22"/>
      <c r="Q22" s="22"/>
      <c r="R22" s="23">
        <v>0</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303059870</v>
      </c>
      <c r="J27" s="33"/>
      <c r="K27" s="31"/>
      <c r="L27" s="22" t="s">
        <v>57</v>
      </c>
      <c r="M27" s="22"/>
      <c r="N27" s="22"/>
      <c r="O27" s="22"/>
      <c r="P27" s="22"/>
      <c r="Q27" s="22"/>
      <c r="R27" s="23">
        <v>2492561000</v>
      </c>
      <c r="S27" s="84"/>
      <c r="T27" s="9"/>
    </row>
    <row r="28" spans="1:20" ht="22.5" customHeight="1">
      <c r="A28" s="6"/>
      <c r="B28" s="31"/>
      <c r="C28" s="22"/>
      <c r="D28" s="22" t="s">
        <v>12</v>
      </c>
      <c r="E28" s="22"/>
      <c r="F28" s="22"/>
      <c r="G28" s="22"/>
      <c r="H28" s="22"/>
      <c r="I28" s="23">
        <v>-70504027</v>
      </c>
      <c r="J28" s="33"/>
      <c r="K28" s="31"/>
      <c r="L28" s="22"/>
      <c r="M28" s="22" t="s">
        <v>48</v>
      </c>
      <c r="N28" s="22"/>
      <c r="O28" s="22"/>
      <c r="P28" s="22"/>
      <c r="Q28" s="22"/>
      <c r="R28" s="23">
        <v>2492561000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1838292137</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2492561000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329232209</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2359078680</v>
      </c>
      <c r="J64" s="33"/>
      <c r="K64" s="31"/>
      <c r="L64" s="22"/>
      <c r="M64" s="22"/>
      <c r="N64" s="22"/>
      <c r="O64" s="22"/>
      <c r="P64" s="22"/>
      <c r="Q64" s="22"/>
      <c r="R64" s="25"/>
      <c r="S64" s="85"/>
      <c r="T64" s="9"/>
    </row>
    <row r="65" spans="1:20" ht="22.5" customHeight="1">
      <c r="A65" s="6"/>
      <c r="B65" s="31"/>
      <c r="C65" s="22"/>
      <c r="D65" s="22" t="s">
        <v>12</v>
      </c>
      <c r="E65" s="22"/>
      <c r="F65" s="22"/>
      <c r="G65" s="22"/>
      <c r="H65" s="22"/>
      <c r="I65" s="25">
        <v>-520786543</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329232209</v>
      </c>
      <c r="S67" s="82"/>
      <c r="T67" s="9"/>
    </row>
    <row r="68" spans="1:20" ht="22.5" customHeight="1">
      <c r="A68" s="6"/>
      <c r="B68" s="75" t="s">
        <v>69</v>
      </c>
      <c r="C68" s="76"/>
      <c r="D68" s="77"/>
      <c r="E68" s="77"/>
      <c r="F68" s="77"/>
      <c r="G68" s="77"/>
      <c r="H68" s="77"/>
      <c r="I68" s="78">
        <v>2821793209</v>
      </c>
      <c r="J68" s="79"/>
      <c r="K68" s="75" t="s">
        <v>71</v>
      </c>
      <c r="L68" s="77"/>
      <c r="M68" s="77"/>
      <c r="N68" s="77"/>
      <c r="O68" s="77"/>
      <c r="P68" s="77"/>
      <c r="Q68" s="77"/>
      <c r="R68" s="78">
        <v>2821793209</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70" orientation="portrait" blackAndWhite="1" useFirstPageNumber="1" r:id="rId1"/>
  <headerFooter>
    <oddFooter>&amp;C&amp;"ＭＳ Ｐ明朝,標準"&amp;20&amp;P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491</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492</v>
      </c>
      <c r="L16" s="14"/>
      <c r="M16" s="33"/>
    </row>
    <row r="17" spans="1:13" ht="22.5" customHeight="1">
      <c r="A17" s="31"/>
      <c r="C17" s="38" t="s">
        <v>72</v>
      </c>
      <c r="D17" s="39"/>
      <c r="E17" s="39"/>
      <c r="F17" s="39"/>
      <c r="G17" s="39"/>
      <c r="H17" s="39"/>
      <c r="I17" s="17"/>
      <c r="J17" s="19">
        <v>13356111</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12353236</v>
      </c>
      <c r="K27" s="91"/>
      <c r="M27" s="33"/>
    </row>
    <row r="28" spans="1:13" ht="22.5" customHeight="1">
      <c r="A28" s="31"/>
      <c r="C28" s="90"/>
      <c r="D28" s="40"/>
      <c r="E28" s="40" t="s">
        <v>83</v>
      </c>
      <c r="F28" s="40"/>
      <c r="G28" s="40"/>
      <c r="H28" s="40"/>
      <c r="I28" s="41"/>
      <c r="J28" s="23">
        <v>12353236</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102775</v>
      </c>
      <c r="K32" s="91"/>
      <c r="M32" s="33"/>
    </row>
    <row r="33" spans="1:13" ht="22.5" customHeight="1">
      <c r="A33" s="31"/>
      <c r="C33" s="92"/>
      <c r="D33" s="93" t="s">
        <v>88</v>
      </c>
      <c r="E33" s="93"/>
      <c r="F33" s="93"/>
      <c r="G33" s="93"/>
      <c r="H33" s="93"/>
      <c r="I33" s="94"/>
      <c r="J33" s="95">
        <v>900100</v>
      </c>
      <c r="K33" s="96"/>
      <c r="M33" s="33"/>
    </row>
    <row r="34" spans="1:13" ht="22.5" customHeight="1">
      <c r="A34" s="31"/>
      <c r="C34" s="90" t="s">
        <v>89</v>
      </c>
      <c r="D34" s="40"/>
      <c r="E34" s="40"/>
      <c r="F34" s="40"/>
      <c r="G34" s="40"/>
      <c r="H34" s="40"/>
      <c r="I34" s="41"/>
      <c r="J34" s="25">
        <v>45782234</v>
      </c>
      <c r="K34" s="91"/>
      <c r="M34" s="33"/>
    </row>
    <row r="35" spans="1:13" ht="22.5" customHeight="1">
      <c r="A35" s="31"/>
      <c r="C35" s="90"/>
      <c r="D35" s="40" t="s">
        <v>90</v>
      </c>
      <c r="E35" s="40"/>
      <c r="F35" s="40"/>
      <c r="G35" s="40"/>
      <c r="H35" s="40"/>
      <c r="I35" s="41"/>
      <c r="J35" s="23">
        <v>1647841</v>
      </c>
      <c r="K35" s="97"/>
      <c r="M35" s="33"/>
    </row>
    <row r="36" spans="1:13" ht="22.5" customHeight="1">
      <c r="A36" s="31"/>
      <c r="C36" s="90"/>
      <c r="D36" s="40" t="s">
        <v>91</v>
      </c>
      <c r="E36" s="40"/>
      <c r="F36" s="40"/>
      <c r="G36" s="40"/>
      <c r="H36" s="40"/>
      <c r="I36" s="41"/>
      <c r="J36" s="23">
        <v>0</v>
      </c>
      <c r="K36" s="97"/>
      <c r="M36" s="33"/>
    </row>
    <row r="37" spans="1:13" ht="22.5" customHeight="1">
      <c r="A37" s="31"/>
      <c r="C37" s="90"/>
      <c r="D37" s="40" t="s">
        <v>92</v>
      </c>
      <c r="E37" s="40"/>
      <c r="F37" s="40"/>
      <c r="G37" s="40"/>
      <c r="H37" s="40"/>
      <c r="I37" s="41"/>
      <c r="J37" s="23">
        <v>0</v>
      </c>
      <c r="K37" s="97"/>
      <c r="M37" s="33"/>
    </row>
    <row r="38" spans="1:13" ht="22.5" customHeight="1">
      <c r="A38" s="31"/>
      <c r="C38" s="90"/>
      <c r="D38" s="40" t="s">
        <v>93</v>
      </c>
      <c r="E38" s="40"/>
      <c r="F38" s="40"/>
      <c r="G38" s="40"/>
      <c r="H38" s="40"/>
      <c r="I38" s="41"/>
      <c r="J38" s="23">
        <v>12099091</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0</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32035302</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-32426123</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0</v>
      </c>
      <c r="K65" s="97"/>
      <c r="M65" s="33"/>
    </row>
    <row r="66" spans="1:13" ht="22.5" customHeight="1">
      <c r="A66" s="31"/>
      <c r="C66" s="86" t="s">
        <v>119</v>
      </c>
      <c r="D66" s="87"/>
      <c r="E66" s="87"/>
      <c r="F66" s="87"/>
      <c r="G66" s="87"/>
      <c r="H66" s="87"/>
      <c r="I66" s="88"/>
      <c r="J66" s="78">
        <v>0</v>
      </c>
      <c r="K66" s="89"/>
      <c r="M66" s="33"/>
    </row>
    <row r="67" spans="1:13" ht="22.5" customHeight="1">
      <c r="A67" s="31"/>
      <c r="B67" s="22"/>
      <c r="C67" s="86" t="s">
        <v>120</v>
      </c>
      <c r="D67" s="77"/>
      <c r="E67" s="77"/>
      <c r="F67" s="77"/>
      <c r="G67" s="77"/>
      <c r="H67" s="77"/>
      <c r="I67" s="77"/>
      <c r="J67" s="78">
        <v>-32426123</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71" orientation="portrait" blackAndWhite="1" useFirstPageNumber="1" r:id="rId1"/>
  <headerFooter>
    <oddFooter>&amp;C&amp;"ＭＳ Ｐ明朝,標準"&amp;20&amp;P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496</v>
      </c>
      <c r="C6" s="260"/>
      <c r="D6" s="260"/>
      <c r="E6" s="260"/>
      <c r="F6" s="260"/>
      <c r="G6" s="260"/>
      <c r="H6" s="260"/>
      <c r="I6" s="260"/>
      <c r="J6" s="260"/>
      <c r="K6" s="260"/>
      <c r="L6" s="260"/>
      <c r="M6" s="260"/>
      <c r="N6" s="66"/>
    </row>
    <row r="7" spans="1:14" ht="22.5" customHeight="1">
      <c r="A7" s="62"/>
      <c r="B7" s="261" t="s">
        <v>497</v>
      </c>
      <c r="C7" s="260"/>
      <c r="D7" s="260"/>
      <c r="E7" s="260"/>
      <c r="F7" s="260"/>
      <c r="G7" s="260"/>
      <c r="H7" s="260"/>
      <c r="I7" s="260"/>
      <c r="J7" s="260"/>
      <c r="K7" s="260"/>
      <c r="L7" s="260"/>
      <c r="M7" s="260"/>
      <c r="N7" s="66"/>
    </row>
    <row r="8" spans="1:14" ht="22.5" hidden="1" customHeight="1">
      <c r="A8" s="62"/>
      <c r="B8" s="63"/>
      <c r="C8" s="262" t="s">
        <v>1</v>
      </c>
      <c r="D8" s="262"/>
      <c r="E8" s="262"/>
      <c r="F8" s="67" t="s">
        <v>498</v>
      </c>
      <c r="G8" s="63"/>
      <c r="H8" s="67"/>
      <c r="I8" s="63"/>
      <c r="J8" s="63"/>
      <c r="K8" s="63"/>
      <c r="L8" s="68" t="s">
        <v>499</v>
      </c>
      <c r="M8" s="63"/>
      <c r="N8" s="66"/>
    </row>
    <row r="9" spans="1:14" ht="22.5" hidden="1" customHeight="1">
      <c r="A9" s="62"/>
      <c r="B9" s="63"/>
      <c r="C9" s="262" t="s">
        <v>453</v>
      </c>
      <c r="D9" s="262"/>
      <c r="E9" s="262"/>
      <c r="F9" s="67" t="s">
        <v>500</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501</v>
      </c>
      <c r="M19" s="22"/>
      <c r="N19" s="33"/>
    </row>
    <row r="20" spans="1:14" ht="50.1" customHeight="1">
      <c r="A20" s="31"/>
      <c r="B20" s="22"/>
      <c r="C20" s="268" t="s">
        <v>5</v>
      </c>
      <c r="D20" s="268"/>
      <c r="E20" s="268"/>
      <c r="F20" s="268"/>
      <c r="G20" s="268"/>
      <c r="H20" s="268"/>
      <c r="I20" s="268"/>
      <c r="J20" s="70" t="s">
        <v>502</v>
      </c>
      <c r="K20" s="70" t="s">
        <v>503</v>
      </c>
      <c r="L20" s="70" t="s">
        <v>504</v>
      </c>
      <c r="M20" s="22"/>
      <c r="N20" s="33"/>
    </row>
    <row r="21" spans="1:14" ht="50.1" customHeight="1">
      <c r="A21" s="31"/>
      <c r="B21" s="22"/>
      <c r="C21" s="268" t="s">
        <v>458</v>
      </c>
      <c r="D21" s="268"/>
      <c r="E21" s="268"/>
      <c r="F21" s="268"/>
      <c r="G21" s="268"/>
      <c r="H21" s="268"/>
      <c r="I21" s="268"/>
      <c r="J21" s="71">
        <v>361658332</v>
      </c>
      <c r="K21" s="71">
        <v>0</v>
      </c>
      <c r="L21" s="71">
        <v>361658332</v>
      </c>
      <c r="M21" s="22"/>
      <c r="N21" s="33"/>
    </row>
    <row r="22" spans="1:14" ht="50.1" customHeight="1">
      <c r="A22" s="31"/>
      <c r="B22" s="22"/>
      <c r="C22" s="268" t="s">
        <v>459</v>
      </c>
      <c r="D22" s="268"/>
      <c r="E22" s="268"/>
      <c r="F22" s="268"/>
      <c r="G22" s="268"/>
      <c r="H22" s="268"/>
      <c r="I22" s="268"/>
      <c r="J22" s="71">
        <v>-32426123</v>
      </c>
      <c r="K22" s="71">
        <v>0</v>
      </c>
      <c r="L22" s="71">
        <v>-32426123</v>
      </c>
      <c r="M22" s="22"/>
      <c r="N22" s="33"/>
    </row>
    <row r="23" spans="1:14" ht="50.1" customHeight="1">
      <c r="A23" s="31"/>
      <c r="B23" s="22"/>
      <c r="C23" s="268" t="s">
        <v>460</v>
      </c>
      <c r="D23" s="268"/>
      <c r="E23" s="268"/>
      <c r="F23" s="268"/>
      <c r="G23" s="268"/>
      <c r="H23" s="268"/>
      <c r="I23" s="268"/>
      <c r="J23" s="71">
        <v>329232209</v>
      </c>
      <c r="K23" s="71">
        <v>0</v>
      </c>
      <c r="L23" s="71">
        <v>329232209</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72" orientation="portrait" blackAndWhite="1" useFirstPageNumber="1" r:id="rId1"/>
  <headerFooter>
    <oddFooter>&amp;C&amp;"ＭＳ Ｐ明朝,標準"&amp;20&amp;P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586</v>
      </c>
      <c r="C6" s="254"/>
      <c r="D6" s="254"/>
      <c r="E6" s="254"/>
      <c r="F6" s="254"/>
      <c r="G6" s="254"/>
      <c r="H6" s="254"/>
      <c r="I6" s="254"/>
      <c r="J6" s="254"/>
      <c r="K6" s="254"/>
      <c r="L6" s="255"/>
      <c r="M6" s="35"/>
    </row>
    <row r="7" spans="1:13" ht="22.5" customHeight="1">
      <c r="A7" s="31"/>
      <c r="B7" s="256" t="s">
        <v>585</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582</v>
      </c>
      <c r="L16" s="14"/>
      <c r="M16" s="33"/>
    </row>
    <row r="17" spans="1:13" ht="22.5" customHeight="1">
      <c r="A17" s="31"/>
      <c r="C17" s="38" t="s">
        <v>72</v>
      </c>
      <c r="D17" s="39"/>
      <c r="E17" s="39"/>
      <c r="F17" s="39"/>
      <c r="G17" s="39"/>
      <c r="H17" s="39"/>
      <c r="I17" s="17"/>
      <c r="J17" s="19">
        <v>1385346433003</v>
      </c>
      <c r="K17" s="21"/>
      <c r="M17" s="33"/>
    </row>
    <row r="18" spans="1:13" ht="22.5" customHeight="1">
      <c r="A18" s="31"/>
      <c r="C18" s="90"/>
      <c r="D18" s="40" t="s">
        <v>73</v>
      </c>
      <c r="E18" s="40"/>
      <c r="F18" s="40"/>
      <c r="G18" s="40"/>
      <c r="H18" s="40"/>
      <c r="I18" s="41"/>
      <c r="J18" s="23">
        <v>660348409677</v>
      </c>
      <c r="K18" s="91"/>
      <c r="M18" s="33"/>
    </row>
    <row r="19" spans="1:13" ht="22.5" customHeight="1">
      <c r="A19" s="31"/>
      <c r="C19" s="90"/>
      <c r="D19" s="40" t="s">
        <v>74</v>
      </c>
      <c r="E19" s="40"/>
      <c r="F19" s="40"/>
      <c r="G19" s="40"/>
      <c r="H19" s="40"/>
      <c r="I19" s="41"/>
      <c r="J19" s="23">
        <v>6193356197</v>
      </c>
      <c r="K19" s="91"/>
      <c r="M19" s="33"/>
    </row>
    <row r="20" spans="1:13" ht="22.5" customHeight="1">
      <c r="A20" s="31"/>
      <c r="C20" s="90"/>
      <c r="D20" s="40" t="s">
        <v>75</v>
      </c>
      <c r="E20" s="40"/>
      <c r="F20" s="40"/>
      <c r="G20" s="40"/>
      <c r="H20" s="40"/>
      <c r="I20" s="41"/>
      <c r="J20" s="23">
        <v>88225254651</v>
      </c>
      <c r="K20" s="91"/>
      <c r="M20" s="33"/>
    </row>
    <row r="21" spans="1:13" ht="22.5" customHeight="1">
      <c r="A21" s="31"/>
      <c r="C21" s="90"/>
      <c r="D21" s="40" t="s">
        <v>76</v>
      </c>
      <c r="E21" s="40"/>
      <c r="F21" s="40"/>
      <c r="G21" s="40"/>
      <c r="H21" s="40"/>
      <c r="I21" s="41"/>
      <c r="J21" s="23">
        <v>1622042000</v>
      </c>
      <c r="K21" s="91"/>
      <c r="M21" s="33"/>
    </row>
    <row r="22" spans="1:13" ht="22.5" customHeight="1">
      <c r="A22" s="31"/>
      <c r="C22" s="90"/>
      <c r="D22" s="40" t="s">
        <v>77</v>
      </c>
      <c r="E22" s="40"/>
      <c r="F22" s="40"/>
      <c r="G22" s="40"/>
      <c r="H22" s="40"/>
      <c r="I22" s="41"/>
      <c r="J22" s="23">
        <v>41890872000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6567136339</v>
      </c>
      <c r="K24" s="91"/>
      <c r="M24" s="33"/>
    </row>
    <row r="25" spans="1:13" ht="22.5" customHeight="1">
      <c r="A25" s="31"/>
      <c r="C25" s="90"/>
      <c r="D25" s="40" t="s">
        <v>80</v>
      </c>
      <c r="E25" s="40"/>
      <c r="F25" s="40"/>
      <c r="G25" s="40"/>
      <c r="H25" s="40"/>
      <c r="I25" s="41"/>
      <c r="J25" s="23">
        <v>65198605015</v>
      </c>
      <c r="K25" s="91"/>
      <c r="M25" s="33"/>
    </row>
    <row r="26" spans="1:13" ht="22.5" customHeight="1">
      <c r="A26" s="31"/>
      <c r="C26" s="90"/>
      <c r="D26" s="40" t="s">
        <v>81</v>
      </c>
      <c r="E26" s="40"/>
      <c r="F26" s="40"/>
      <c r="G26" s="40"/>
      <c r="H26" s="40"/>
      <c r="I26" s="41"/>
      <c r="J26" s="23">
        <v>421142786269</v>
      </c>
      <c r="K26" s="91"/>
      <c r="M26" s="33"/>
    </row>
    <row r="27" spans="1:13" ht="22.5" customHeight="1">
      <c r="A27" s="31"/>
      <c r="C27" s="90"/>
      <c r="D27" s="40" t="s">
        <v>82</v>
      </c>
      <c r="E27" s="40"/>
      <c r="F27" s="40"/>
      <c r="G27" s="40"/>
      <c r="H27" s="40"/>
      <c r="I27" s="41"/>
      <c r="J27" s="23">
        <v>6827480000</v>
      </c>
      <c r="K27" s="91"/>
      <c r="M27" s="33"/>
    </row>
    <row r="28" spans="1:13" ht="22.5" customHeight="1">
      <c r="A28" s="31"/>
      <c r="C28" s="90"/>
      <c r="D28" s="40"/>
      <c r="E28" s="40" t="s">
        <v>83</v>
      </c>
      <c r="F28" s="40"/>
      <c r="G28" s="40"/>
      <c r="H28" s="40"/>
      <c r="I28" s="41"/>
      <c r="J28" s="23">
        <v>0</v>
      </c>
      <c r="K28" s="91"/>
      <c r="M28" s="33"/>
    </row>
    <row r="29" spans="1:13" ht="22.5" customHeight="1">
      <c r="A29" s="31"/>
      <c r="C29" s="90"/>
      <c r="D29" s="40"/>
      <c r="E29" s="40" t="s">
        <v>84</v>
      </c>
      <c r="F29" s="40"/>
      <c r="G29" s="40"/>
      <c r="H29" s="40"/>
      <c r="I29" s="41"/>
      <c r="J29" s="23">
        <v>1386400000</v>
      </c>
      <c r="K29" s="91"/>
      <c r="M29" s="33"/>
    </row>
    <row r="30" spans="1:13" ht="22.5" customHeight="1">
      <c r="A30" s="31"/>
      <c r="C30" s="90"/>
      <c r="D30" s="40"/>
      <c r="E30" s="40" t="s">
        <v>85</v>
      </c>
      <c r="F30" s="40"/>
      <c r="G30" s="40"/>
      <c r="H30" s="40"/>
      <c r="I30" s="41"/>
      <c r="J30" s="23">
        <v>5441080000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1118842793</v>
      </c>
      <c r="K32" s="91"/>
      <c r="M32" s="33"/>
    </row>
    <row r="33" spans="1:13" ht="22.5" customHeight="1">
      <c r="A33" s="31"/>
      <c r="C33" s="92"/>
      <c r="D33" s="93" t="s">
        <v>88</v>
      </c>
      <c r="E33" s="93"/>
      <c r="F33" s="93"/>
      <c r="G33" s="93"/>
      <c r="H33" s="93"/>
      <c r="I33" s="94"/>
      <c r="J33" s="95">
        <v>86211648062</v>
      </c>
      <c r="K33" s="96"/>
      <c r="M33" s="33"/>
    </row>
    <row r="34" spans="1:13" ht="22.5" customHeight="1">
      <c r="A34" s="31"/>
      <c r="C34" s="90" t="s">
        <v>89</v>
      </c>
      <c r="D34" s="40"/>
      <c r="E34" s="40"/>
      <c r="F34" s="40"/>
      <c r="G34" s="40"/>
      <c r="H34" s="40"/>
      <c r="I34" s="41"/>
      <c r="J34" s="25">
        <v>1262524155379</v>
      </c>
      <c r="K34" s="91"/>
      <c r="M34" s="33"/>
    </row>
    <row r="35" spans="1:13" ht="22.5" customHeight="1">
      <c r="A35" s="31"/>
      <c r="C35" s="90"/>
      <c r="D35" s="40" t="s">
        <v>90</v>
      </c>
      <c r="E35" s="40"/>
      <c r="F35" s="40"/>
      <c r="G35" s="40"/>
      <c r="H35" s="40"/>
      <c r="I35" s="41"/>
      <c r="J35" s="23">
        <v>184620861569</v>
      </c>
      <c r="K35" s="97"/>
      <c r="M35" s="33"/>
    </row>
    <row r="36" spans="1:13" ht="22.5" customHeight="1">
      <c r="A36" s="31"/>
      <c r="C36" s="90"/>
      <c r="D36" s="40" t="s">
        <v>91</v>
      </c>
      <c r="E36" s="40"/>
      <c r="F36" s="40"/>
      <c r="G36" s="40"/>
      <c r="H36" s="40"/>
      <c r="I36" s="41"/>
      <c r="J36" s="23">
        <v>12301510117</v>
      </c>
      <c r="K36" s="97"/>
      <c r="M36" s="33"/>
    </row>
    <row r="37" spans="1:13" ht="22.5" customHeight="1">
      <c r="A37" s="31"/>
      <c r="C37" s="90"/>
      <c r="D37" s="40" t="s">
        <v>92</v>
      </c>
      <c r="E37" s="40"/>
      <c r="F37" s="40"/>
      <c r="G37" s="40"/>
      <c r="H37" s="40"/>
      <c r="I37" s="41"/>
      <c r="J37" s="23">
        <v>5294490680</v>
      </c>
      <c r="K37" s="97"/>
      <c r="M37" s="33"/>
    </row>
    <row r="38" spans="1:13" ht="22.5" customHeight="1">
      <c r="A38" s="31"/>
      <c r="C38" s="90"/>
      <c r="D38" s="40" t="s">
        <v>93</v>
      </c>
      <c r="E38" s="40"/>
      <c r="F38" s="40"/>
      <c r="G38" s="40"/>
      <c r="H38" s="40"/>
      <c r="I38" s="41"/>
      <c r="J38" s="23">
        <v>128994860015</v>
      </c>
      <c r="K38" s="97"/>
      <c r="M38" s="33"/>
    </row>
    <row r="39" spans="1:13" ht="22.5" customHeight="1">
      <c r="A39" s="31"/>
      <c r="C39" s="90"/>
      <c r="D39" s="40" t="s">
        <v>94</v>
      </c>
      <c r="E39" s="40"/>
      <c r="F39" s="40"/>
      <c r="G39" s="40"/>
      <c r="H39" s="40"/>
      <c r="I39" s="41"/>
      <c r="J39" s="23">
        <v>28559724883</v>
      </c>
      <c r="K39" s="97"/>
      <c r="M39" s="33"/>
    </row>
    <row r="40" spans="1:13" ht="22.5" customHeight="1">
      <c r="A40" s="31"/>
      <c r="C40" s="90"/>
      <c r="D40" s="40" t="s">
        <v>95</v>
      </c>
      <c r="E40" s="40"/>
      <c r="F40" s="40"/>
      <c r="G40" s="40"/>
      <c r="H40" s="40"/>
      <c r="I40" s="41"/>
      <c r="J40" s="23">
        <v>94640858826</v>
      </c>
      <c r="K40" s="97"/>
      <c r="M40" s="33"/>
    </row>
    <row r="41" spans="1:13" ht="22.5" customHeight="1">
      <c r="A41" s="31"/>
      <c r="C41" s="90"/>
      <c r="D41" s="40" t="s">
        <v>96</v>
      </c>
      <c r="E41" s="40"/>
      <c r="F41" s="40"/>
      <c r="G41" s="40"/>
      <c r="H41" s="40"/>
      <c r="I41" s="41"/>
      <c r="J41" s="23">
        <v>29663287881</v>
      </c>
      <c r="K41" s="97"/>
      <c r="M41" s="33"/>
    </row>
    <row r="42" spans="1:13" ht="22.5" customHeight="1">
      <c r="A42" s="31"/>
      <c r="C42" s="90"/>
      <c r="D42" s="40" t="s">
        <v>97</v>
      </c>
      <c r="E42" s="40"/>
      <c r="F42" s="40"/>
      <c r="G42" s="40"/>
      <c r="H42" s="40"/>
      <c r="I42" s="41"/>
      <c r="J42" s="23">
        <v>3338167123</v>
      </c>
      <c r="K42" s="97"/>
      <c r="M42" s="33"/>
    </row>
    <row r="43" spans="1:13" ht="22.5" customHeight="1">
      <c r="A43" s="31"/>
      <c r="C43" s="90"/>
      <c r="D43" s="40" t="s">
        <v>98</v>
      </c>
      <c r="E43" s="40"/>
      <c r="F43" s="40"/>
      <c r="G43" s="40"/>
      <c r="H43" s="40"/>
      <c r="I43" s="41"/>
      <c r="J43" s="23">
        <v>655769735</v>
      </c>
      <c r="K43" s="97"/>
      <c r="M43" s="33"/>
    </row>
    <row r="44" spans="1:13" ht="22.5" customHeight="1">
      <c r="A44" s="31"/>
      <c r="C44" s="90"/>
      <c r="D44" s="40" t="s">
        <v>99</v>
      </c>
      <c r="E44" s="40"/>
      <c r="F44" s="40"/>
      <c r="G44" s="40"/>
      <c r="H44" s="40"/>
      <c r="I44" s="41"/>
      <c r="J44" s="23">
        <v>-2350402656</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520146043944</v>
      </c>
      <c r="K46" s="97"/>
      <c r="M46" s="33"/>
    </row>
    <row r="47" spans="1:13" ht="22.5" customHeight="1">
      <c r="A47" s="31"/>
      <c r="C47" s="90"/>
      <c r="D47" s="40" t="s">
        <v>102</v>
      </c>
      <c r="E47" s="40"/>
      <c r="F47" s="40"/>
      <c r="G47" s="40"/>
      <c r="H47" s="40"/>
      <c r="I47" s="41"/>
      <c r="J47" s="23">
        <v>106815168662</v>
      </c>
      <c r="K47" s="97"/>
      <c r="M47" s="33"/>
    </row>
    <row r="48" spans="1:13" ht="22.5" customHeight="1">
      <c r="A48" s="31"/>
      <c r="C48" s="90"/>
      <c r="D48" s="40" t="s">
        <v>103</v>
      </c>
      <c r="E48" s="40"/>
      <c r="F48" s="40"/>
      <c r="G48" s="40"/>
      <c r="H48" s="40"/>
      <c r="I48" s="41"/>
      <c r="J48" s="23">
        <v>149843814600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113180112435</v>
      </c>
      <c r="K50" s="97"/>
      <c r="M50" s="33"/>
    </row>
    <row r="51" spans="1:13" ht="22.5" customHeight="1">
      <c r="A51" s="31"/>
      <c r="C51" s="90"/>
      <c r="D51" s="40"/>
      <c r="E51" s="40" t="s">
        <v>106</v>
      </c>
      <c r="F51" s="40"/>
      <c r="G51" s="40"/>
      <c r="H51" s="40"/>
      <c r="I51" s="41"/>
      <c r="J51" s="23">
        <v>36663702165</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122822277624</v>
      </c>
      <c r="K53" s="89"/>
      <c r="M53" s="33"/>
    </row>
    <row r="54" spans="1:13" ht="22.5" customHeight="1">
      <c r="A54" s="31"/>
      <c r="C54" s="90" t="s">
        <v>109</v>
      </c>
      <c r="D54" s="40"/>
      <c r="E54" s="40"/>
      <c r="F54" s="40"/>
      <c r="G54" s="40"/>
      <c r="H54" s="40"/>
      <c r="I54" s="41"/>
      <c r="J54" s="25">
        <v>124279623591</v>
      </c>
      <c r="K54" s="97"/>
      <c r="M54" s="33"/>
    </row>
    <row r="55" spans="1:13" ht="22.5" customHeight="1">
      <c r="A55" s="31"/>
      <c r="C55" s="90"/>
      <c r="D55" s="40" t="s">
        <v>110</v>
      </c>
      <c r="E55" s="40"/>
      <c r="F55" s="40"/>
      <c r="G55" s="40"/>
      <c r="H55" s="40"/>
      <c r="I55" s="41"/>
      <c r="J55" s="23">
        <v>8472723786</v>
      </c>
      <c r="K55" s="97"/>
      <c r="M55" s="33"/>
    </row>
    <row r="56" spans="1:13" ht="22.5" customHeight="1">
      <c r="A56" s="31"/>
      <c r="C56" s="90"/>
      <c r="D56" s="40" t="s">
        <v>111</v>
      </c>
      <c r="E56" s="40"/>
      <c r="F56" s="40"/>
      <c r="G56" s="40"/>
      <c r="H56" s="40"/>
      <c r="I56" s="41"/>
      <c r="J56" s="23">
        <v>1109632623</v>
      </c>
      <c r="K56" s="97"/>
      <c r="M56" s="33"/>
    </row>
    <row r="57" spans="1:13" ht="22.5" customHeight="1">
      <c r="A57" s="31"/>
      <c r="C57" s="90"/>
      <c r="D57" s="40" t="s">
        <v>112</v>
      </c>
      <c r="E57" s="40"/>
      <c r="F57" s="40"/>
      <c r="G57" s="40"/>
      <c r="H57" s="40"/>
      <c r="I57" s="41"/>
      <c r="J57" s="23">
        <v>106870179736</v>
      </c>
      <c r="K57" s="97"/>
      <c r="M57" s="33"/>
    </row>
    <row r="58" spans="1:13" ht="22.5" customHeight="1">
      <c r="A58" s="31"/>
      <c r="C58" s="90"/>
      <c r="D58" s="40" t="s">
        <v>113</v>
      </c>
      <c r="E58" s="40"/>
      <c r="F58" s="40"/>
      <c r="G58" s="40"/>
      <c r="H58" s="40"/>
      <c r="I58" s="41"/>
      <c r="J58" s="23">
        <v>7827087446</v>
      </c>
      <c r="K58" s="97"/>
      <c r="M58" s="33"/>
    </row>
    <row r="59" spans="1:13" ht="22.5" customHeight="1">
      <c r="A59" s="31"/>
      <c r="C59" s="90" t="s">
        <v>114</v>
      </c>
      <c r="D59" s="40"/>
      <c r="E59" s="40"/>
      <c r="F59" s="40"/>
      <c r="G59" s="40"/>
      <c r="H59" s="40"/>
      <c r="I59" s="41"/>
      <c r="J59" s="23">
        <v>189226968904</v>
      </c>
      <c r="K59" s="97"/>
      <c r="M59" s="33"/>
    </row>
    <row r="60" spans="1:13" ht="22.5" customHeight="1">
      <c r="A60" s="31"/>
      <c r="C60" s="90"/>
      <c r="D60" s="40" t="s">
        <v>115</v>
      </c>
      <c r="E60" s="40"/>
      <c r="F60" s="40"/>
      <c r="G60" s="40"/>
      <c r="H60" s="40"/>
      <c r="I60" s="41"/>
      <c r="J60" s="23">
        <v>10918660374</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163977863377</v>
      </c>
      <c r="K64" s="97"/>
      <c r="M64" s="33"/>
    </row>
    <row r="65" spans="1:13" ht="22.5" customHeight="1">
      <c r="A65" s="31"/>
      <c r="C65" s="90"/>
      <c r="D65" s="40" t="s">
        <v>118</v>
      </c>
      <c r="E65" s="40"/>
      <c r="F65" s="40"/>
      <c r="G65" s="40"/>
      <c r="H65" s="40"/>
      <c r="I65" s="41"/>
      <c r="J65" s="23">
        <v>14330445153</v>
      </c>
      <c r="K65" s="97"/>
      <c r="M65" s="33"/>
    </row>
    <row r="66" spans="1:13" ht="22.5" customHeight="1">
      <c r="A66" s="31"/>
      <c r="C66" s="86" t="s">
        <v>119</v>
      </c>
      <c r="D66" s="87"/>
      <c r="E66" s="87"/>
      <c r="F66" s="87"/>
      <c r="G66" s="87"/>
      <c r="H66" s="87"/>
      <c r="I66" s="88"/>
      <c r="J66" s="78">
        <v>-64947345313</v>
      </c>
      <c r="K66" s="89"/>
      <c r="M66" s="33"/>
    </row>
    <row r="67" spans="1:13" ht="22.5" customHeight="1">
      <c r="A67" s="31"/>
      <c r="B67" s="22"/>
      <c r="C67" s="86" t="s">
        <v>120</v>
      </c>
      <c r="D67" s="77"/>
      <c r="E67" s="77"/>
      <c r="F67" s="77"/>
      <c r="G67" s="77"/>
      <c r="H67" s="77"/>
      <c r="I67" s="77"/>
      <c r="J67" s="78">
        <v>57874932311</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3" orientation="portrait" blackAndWhite="1" useFirstPageNumber="1" r:id="rId1"/>
  <headerFooter>
    <oddFooter>&amp;C&amp;"ＭＳ Ｐ明朝,標準"&amp;20&amp;P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493</v>
      </c>
      <c r="C6" s="271"/>
      <c r="D6" s="271"/>
      <c r="E6" s="271"/>
      <c r="F6" s="271"/>
      <c r="G6" s="271"/>
      <c r="H6" s="271"/>
      <c r="I6" s="271"/>
      <c r="J6" s="271"/>
      <c r="K6" s="271"/>
      <c r="L6" s="271"/>
      <c r="M6" s="271"/>
      <c r="N6" s="271"/>
      <c r="O6" s="271"/>
      <c r="P6" s="271"/>
      <c r="Q6" s="271"/>
      <c r="R6" s="271"/>
      <c r="S6" s="271"/>
      <c r="T6" s="161"/>
      <c r="U6" s="9"/>
    </row>
    <row r="7" spans="1:21" ht="22.5" customHeight="1">
      <c r="A7" s="6"/>
      <c r="B7" s="272" t="s">
        <v>494</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495</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186776730</v>
      </c>
      <c r="T16" s="21"/>
      <c r="U16" s="9"/>
    </row>
    <row r="17" spans="1:21" ht="22.5" customHeight="1">
      <c r="A17" s="6"/>
      <c r="B17" s="31"/>
      <c r="C17" s="22" t="s">
        <v>122</v>
      </c>
      <c r="D17" s="22"/>
      <c r="E17" s="22"/>
      <c r="F17" s="22"/>
      <c r="G17" s="22"/>
      <c r="H17" s="22"/>
      <c r="I17" s="23">
        <v>13746932</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186776730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12353236</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12353236</v>
      </c>
      <c r="J28" s="84"/>
      <c r="K28" s="22"/>
      <c r="L28" s="75" t="s">
        <v>168</v>
      </c>
      <c r="M28" s="77"/>
      <c r="N28" s="77"/>
      <c r="O28" s="77"/>
      <c r="P28" s="77"/>
      <c r="Q28" s="77"/>
      <c r="R28" s="77"/>
      <c r="S28" s="78">
        <v>104657580</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493596</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900100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13746932</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1647841</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12099091</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0</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0</v>
      </c>
      <c r="T47" s="82"/>
      <c r="U47" s="9"/>
    </row>
    <row r="48" spans="1:21" ht="22.5" customHeight="1">
      <c r="A48" s="6"/>
      <c r="B48" s="31"/>
      <c r="C48" s="22" t="s">
        <v>152</v>
      </c>
      <c r="D48" s="22"/>
      <c r="E48" s="22"/>
      <c r="F48" s="22"/>
      <c r="G48" s="22"/>
      <c r="H48" s="22"/>
      <c r="I48" s="23">
        <v>291434310</v>
      </c>
      <c r="J48" s="84"/>
      <c r="K48" s="22"/>
      <c r="L48" s="75" t="s">
        <v>180</v>
      </c>
      <c r="M48" s="77"/>
      <c r="N48" s="77"/>
      <c r="O48" s="77"/>
      <c r="P48" s="77"/>
      <c r="Q48" s="77"/>
      <c r="R48" s="77"/>
      <c r="S48" s="78">
        <v>104657580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318753649</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423411229</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291434310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73" orientation="portrait" blackAndWhite="1" useFirstPageNumber="1" r:id="rId1"/>
  <headerFooter>
    <oddFooter>&amp;C&amp;"ＭＳ Ｐ明朝,標準"&amp;20&amp;P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74" fitToHeight="0" orientation="portrait" useFirstPageNumber="1" r:id="rId1"/>
  <headerFooter differentFirst="1">
    <oddFooter>&amp;C&amp;"ＭＳ Ｐ明朝,標準"&amp;20&amp;P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8"/>
  <sheetViews>
    <sheetView showGridLines="0" view="pageBreakPreview" zoomScale="50" zoomScaleNormal="70" zoomScaleSheetLayoutView="50" workbookViewId="0">
      <selection activeCell="H5" sqref="H5"/>
    </sheetView>
  </sheetViews>
  <sheetFormatPr defaultColWidth="8.875" defaultRowHeight="18.75"/>
  <cols>
    <col min="1" max="1" width="2.625" style="104" customWidth="1"/>
    <col min="2" max="7" width="3.5" style="104" customWidth="1"/>
    <col min="8" max="8" width="73.625" style="104" customWidth="1"/>
    <col min="9" max="12" width="31.125" style="104" customWidth="1"/>
    <col min="13" max="14" width="25.625" style="104" hidden="1" customWidth="1"/>
    <col min="15" max="15" width="2.625" style="104" customWidth="1"/>
    <col min="16" max="252" width="8.875" style="104"/>
    <col min="253" max="259" width="3.5" style="104" customWidth="1"/>
    <col min="260" max="260" width="15.625" style="104" customWidth="1"/>
    <col min="261" max="267" width="25.625" style="104" customWidth="1"/>
    <col min="268" max="508" width="8.875" style="104"/>
    <col min="509" max="515" width="3.5" style="104" customWidth="1"/>
    <col min="516" max="516" width="15.625" style="104" customWidth="1"/>
    <col min="517" max="523" width="25.625" style="104" customWidth="1"/>
    <col min="524" max="764" width="8.875" style="104"/>
    <col min="765" max="771" width="3.5" style="104" customWidth="1"/>
    <col min="772" max="772" width="15.625" style="104" customWidth="1"/>
    <col min="773" max="779" width="25.625" style="104" customWidth="1"/>
    <col min="780" max="1020" width="8.875" style="104"/>
    <col min="1021" max="1027" width="3.5" style="104" customWidth="1"/>
    <col min="1028" max="1028" width="15.625" style="104" customWidth="1"/>
    <col min="1029" max="1035" width="25.625" style="104" customWidth="1"/>
    <col min="1036" max="1276" width="8.875" style="104"/>
    <col min="1277" max="1283" width="3.5" style="104" customWidth="1"/>
    <col min="1284" max="1284" width="15.625" style="104" customWidth="1"/>
    <col min="1285" max="1291" width="25.625" style="104" customWidth="1"/>
    <col min="1292" max="1532" width="8.875" style="104"/>
    <col min="1533" max="1539" width="3.5" style="104" customWidth="1"/>
    <col min="1540" max="1540" width="15.625" style="104" customWidth="1"/>
    <col min="1541" max="1547" width="25.625" style="104" customWidth="1"/>
    <col min="1548" max="1788" width="8.875" style="104"/>
    <col min="1789" max="1795" width="3.5" style="104" customWidth="1"/>
    <col min="1796" max="1796" width="15.625" style="104" customWidth="1"/>
    <col min="1797" max="1803" width="25.625" style="104" customWidth="1"/>
    <col min="1804" max="2044" width="8.875" style="104"/>
    <col min="2045" max="2051" width="3.5" style="104" customWidth="1"/>
    <col min="2052" max="2052" width="15.625" style="104" customWidth="1"/>
    <col min="2053" max="2059" width="25.625" style="104" customWidth="1"/>
    <col min="2060" max="2300" width="8.875" style="104"/>
    <col min="2301" max="2307" width="3.5" style="104" customWidth="1"/>
    <col min="2308" max="2308" width="15.625" style="104" customWidth="1"/>
    <col min="2309" max="2315" width="25.625" style="104" customWidth="1"/>
    <col min="2316" max="2556" width="8.875" style="104"/>
    <col min="2557" max="2563" width="3.5" style="104" customWidth="1"/>
    <col min="2564" max="2564" width="15.625" style="104" customWidth="1"/>
    <col min="2565" max="2571" width="25.625" style="104" customWidth="1"/>
    <col min="2572" max="2812" width="8.875" style="104"/>
    <col min="2813" max="2819" width="3.5" style="104" customWidth="1"/>
    <col min="2820" max="2820" width="15.625" style="104" customWidth="1"/>
    <col min="2821" max="2827" width="25.625" style="104" customWidth="1"/>
    <col min="2828" max="3068" width="8.875" style="104"/>
    <col min="3069" max="3075" width="3.5" style="104" customWidth="1"/>
    <col min="3076" max="3076" width="15.625" style="104" customWidth="1"/>
    <col min="3077" max="3083" width="25.625" style="104" customWidth="1"/>
    <col min="3084" max="3324" width="8.875" style="104"/>
    <col min="3325" max="3331" width="3.5" style="104" customWidth="1"/>
    <col min="3332" max="3332" width="15.625" style="104" customWidth="1"/>
    <col min="3333" max="3339" width="25.625" style="104" customWidth="1"/>
    <col min="3340" max="3580" width="8.875" style="104"/>
    <col min="3581" max="3587" width="3.5" style="104" customWidth="1"/>
    <col min="3588" max="3588" width="15.625" style="104" customWidth="1"/>
    <col min="3589" max="3595" width="25.625" style="104" customWidth="1"/>
    <col min="3596" max="3836" width="8.875" style="104"/>
    <col min="3837" max="3843" width="3.5" style="104" customWidth="1"/>
    <col min="3844" max="3844" width="15.625" style="104" customWidth="1"/>
    <col min="3845" max="3851" width="25.625" style="104" customWidth="1"/>
    <col min="3852" max="4092" width="8.875" style="104"/>
    <col min="4093" max="4099" width="3.5" style="104" customWidth="1"/>
    <col min="4100" max="4100" width="15.625" style="104" customWidth="1"/>
    <col min="4101" max="4107" width="25.625" style="104" customWidth="1"/>
    <col min="4108" max="4348" width="8.875" style="104"/>
    <col min="4349" max="4355" width="3.5" style="104" customWidth="1"/>
    <col min="4356" max="4356" width="15.625" style="104" customWidth="1"/>
    <col min="4357" max="4363" width="25.625" style="104" customWidth="1"/>
    <col min="4364" max="4604" width="8.875" style="104"/>
    <col min="4605" max="4611" width="3.5" style="104" customWidth="1"/>
    <col min="4612" max="4612" width="15.625" style="104" customWidth="1"/>
    <col min="4613" max="4619" width="25.625" style="104" customWidth="1"/>
    <col min="4620" max="4860" width="8.875" style="104"/>
    <col min="4861" max="4867" width="3.5" style="104" customWidth="1"/>
    <col min="4868" max="4868" width="15.625" style="104" customWidth="1"/>
    <col min="4869" max="4875" width="25.625" style="104" customWidth="1"/>
    <col min="4876" max="5116" width="8.875" style="104"/>
    <col min="5117" max="5123" width="3.5" style="104" customWidth="1"/>
    <col min="5124" max="5124" width="15.625" style="104" customWidth="1"/>
    <col min="5125" max="5131" width="25.625" style="104" customWidth="1"/>
    <col min="5132" max="5372" width="8.875" style="104"/>
    <col min="5373" max="5379" width="3.5" style="104" customWidth="1"/>
    <col min="5380" max="5380" width="15.625" style="104" customWidth="1"/>
    <col min="5381" max="5387" width="25.625" style="104" customWidth="1"/>
    <col min="5388" max="5628" width="8.875" style="104"/>
    <col min="5629" max="5635" width="3.5" style="104" customWidth="1"/>
    <col min="5636" max="5636" width="15.625" style="104" customWidth="1"/>
    <col min="5637" max="5643" width="25.625" style="104" customWidth="1"/>
    <col min="5644" max="5884" width="8.875" style="104"/>
    <col min="5885" max="5891" width="3.5" style="104" customWidth="1"/>
    <col min="5892" max="5892" width="15.625" style="104" customWidth="1"/>
    <col min="5893" max="5899" width="25.625" style="104" customWidth="1"/>
    <col min="5900" max="6140" width="8.875" style="104"/>
    <col min="6141" max="6147" width="3.5" style="104" customWidth="1"/>
    <col min="6148" max="6148" width="15.625" style="104" customWidth="1"/>
    <col min="6149" max="6155" width="25.625" style="104" customWidth="1"/>
    <col min="6156" max="6396" width="8.875" style="104"/>
    <col min="6397" max="6403" width="3.5" style="104" customWidth="1"/>
    <col min="6404" max="6404" width="15.625" style="104" customWidth="1"/>
    <col min="6405" max="6411" width="25.625" style="104" customWidth="1"/>
    <col min="6412" max="6652" width="8.875" style="104"/>
    <col min="6653" max="6659" width="3.5" style="104" customWidth="1"/>
    <col min="6660" max="6660" width="15.625" style="104" customWidth="1"/>
    <col min="6661" max="6667" width="25.625" style="104" customWidth="1"/>
    <col min="6668" max="6908" width="8.875" style="104"/>
    <col min="6909" max="6915" width="3.5" style="104" customWidth="1"/>
    <col min="6916" max="6916" width="15.625" style="104" customWidth="1"/>
    <col min="6917" max="6923" width="25.625" style="104" customWidth="1"/>
    <col min="6924" max="7164" width="8.875" style="104"/>
    <col min="7165" max="7171" width="3.5" style="104" customWidth="1"/>
    <col min="7172" max="7172" width="15.625" style="104" customWidth="1"/>
    <col min="7173" max="7179" width="25.625" style="104" customWidth="1"/>
    <col min="7180" max="7420" width="8.875" style="104"/>
    <col min="7421" max="7427" width="3.5" style="104" customWidth="1"/>
    <col min="7428" max="7428" width="15.625" style="104" customWidth="1"/>
    <col min="7429" max="7435" width="25.625" style="104" customWidth="1"/>
    <col min="7436" max="7676" width="8.875" style="104"/>
    <col min="7677" max="7683" width="3.5" style="104" customWidth="1"/>
    <col min="7684" max="7684" width="15.625" style="104" customWidth="1"/>
    <col min="7685" max="7691" width="25.625" style="104" customWidth="1"/>
    <col min="7692" max="7932" width="8.875" style="104"/>
    <col min="7933" max="7939" width="3.5" style="104" customWidth="1"/>
    <col min="7940" max="7940" width="15.625" style="104" customWidth="1"/>
    <col min="7941" max="7947" width="25.625" style="104" customWidth="1"/>
    <col min="7948" max="8188" width="8.875" style="104"/>
    <col min="8189" max="8195" width="3.5" style="104" customWidth="1"/>
    <col min="8196" max="8196" width="15.625" style="104" customWidth="1"/>
    <col min="8197" max="8203" width="25.625" style="104" customWidth="1"/>
    <col min="8204" max="8444" width="8.875" style="104"/>
    <col min="8445" max="8451" width="3.5" style="104" customWidth="1"/>
    <col min="8452" max="8452" width="15.625" style="104" customWidth="1"/>
    <col min="8453" max="8459" width="25.625" style="104" customWidth="1"/>
    <col min="8460" max="8700" width="8.875" style="104"/>
    <col min="8701" max="8707" width="3.5" style="104" customWidth="1"/>
    <col min="8708" max="8708" width="15.625" style="104" customWidth="1"/>
    <col min="8709" max="8715" width="25.625" style="104" customWidth="1"/>
    <col min="8716" max="8956" width="8.875" style="104"/>
    <col min="8957" max="8963" width="3.5" style="104" customWidth="1"/>
    <col min="8964" max="8964" width="15.625" style="104" customWidth="1"/>
    <col min="8965" max="8971" width="25.625" style="104" customWidth="1"/>
    <col min="8972" max="9212" width="8.875" style="104"/>
    <col min="9213" max="9219" width="3.5" style="104" customWidth="1"/>
    <col min="9220" max="9220" width="15.625" style="104" customWidth="1"/>
    <col min="9221" max="9227" width="25.625" style="104" customWidth="1"/>
    <col min="9228" max="9468" width="8.875" style="104"/>
    <col min="9469" max="9475" width="3.5" style="104" customWidth="1"/>
    <col min="9476" max="9476" width="15.625" style="104" customWidth="1"/>
    <col min="9477" max="9483" width="25.625" style="104" customWidth="1"/>
    <col min="9484" max="9724" width="8.875" style="104"/>
    <col min="9725" max="9731" width="3.5" style="104" customWidth="1"/>
    <col min="9732" max="9732" width="15.625" style="104" customWidth="1"/>
    <col min="9733" max="9739" width="25.625" style="104" customWidth="1"/>
    <col min="9740" max="9980" width="8.875" style="104"/>
    <col min="9981" max="9987" width="3.5" style="104" customWidth="1"/>
    <col min="9988" max="9988" width="15.625" style="104" customWidth="1"/>
    <col min="9989" max="9995" width="25.625" style="104" customWidth="1"/>
    <col min="9996" max="10236" width="8.875" style="104"/>
    <col min="10237" max="10243" width="3.5" style="104" customWidth="1"/>
    <col min="10244" max="10244" width="15.625" style="104" customWidth="1"/>
    <col min="10245" max="10251" width="25.625" style="104" customWidth="1"/>
    <col min="10252" max="10492" width="8.875" style="104"/>
    <col min="10493" max="10499" width="3.5" style="104" customWidth="1"/>
    <col min="10500" max="10500" width="15.625" style="104" customWidth="1"/>
    <col min="10501" max="10507" width="25.625" style="104" customWidth="1"/>
    <col min="10508" max="10748" width="8.875" style="104"/>
    <col min="10749" max="10755" width="3.5" style="104" customWidth="1"/>
    <col min="10756" max="10756" width="15.625" style="104" customWidth="1"/>
    <col min="10757" max="10763" width="25.625" style="104" customWidth="1"/>
    <col min="10764" max="11004" width="8.875" style="104"/>
    <col min="11005" max="11011" width="3.5" style="104" customWidth="1"/>
    <col min="11012" max="11012" width="15.625" style="104" customWidth="1"/>
    <col min="11013" max="11019" width="25.625" style="104" customWidth="1"/>
    <col min="11020" max="11260" width="8.875" style="104"/>
    <col min="11261" max="11267" width="3.5" style="104" customWidth="1"/>
    <col min="11268" max="11268" width="15.625" style="104" customWidth="1"/>
    <col min="11269" max="11275" width="25.625" style="104" customWidth="1"/>
    <col min="11276" max="11516" width="8.875" style="104"/>
    <col min="11517" max="11523" width="3.5" style="104" customWidth="1"/>
    <col min="11524" max="11524" width="15.625" style="104" customWidth="1"/>
    <col min="11525" max="11531" width="25.625" style="104" customWidth="1"/>
    <col min="11532" max="11772" width="8.875" style="104"/>
    <col min="11773" max="11779" width="3.5" style="104" customWidth="1"/>
    <col min="11780" max="11780" width="15.625" style="104" customWidth="1"/>
    <col min="11781" max="11787" width="25.625" style="104" customWidth="1"/>
    <col min="11788" max="12028" width="8.875" style="104"/>
    <col min="12029" max="12035" width="3.5" style="104" customWidth="1"/>
    <col min="12036" max="12036" width="15.625" style="104" customWidth="1"/>
    <col min="12037" max="12043" width="25.625" style="104" customWidth="1"/>
    <col min="12044" max="12284" width="8.875" style="104"/>
    <col min="12285" max="12291" width="3.5" style="104" customWidth="1"/>
    <col min="12292" max="12292" width="15.625" style="104" customWidth="1"/>
    <col min="12293" max="12299" width="25.625" style="104" customWidth="1"/>
    <col min="12300" max="12540" width="8.875" style="104"/>
    <col min="12541" max="12547" width="3.5" style="104" customWidth="1"/>
    <col min="12548" max="12548" width="15.625" style="104" customWidth="1"/>
    <col min="12549" max="12555" width="25.625" style="104" customWidth="1"/>
    <col min="12556" max="12796" width="8.875" style="104"/>
    <col min="12797" max="12803" width="3.5" style="104" customWidth="1"/>
    <col min="12804" max="12804" width="15.625" style="104" customWidth="1"/>
    <col min="12805" max="12811" width="25.625" style="104" customWidth="1"/>
    <col min="12812" max="13052" width="8.875" style="104"/>
    <col min="13053" max="13059" width="3.5" style="104" customWidth="1"/>
    <col min="13060" max="13060" width="15.625" style="104" customWidth="1"/>
    <col min="13061" max="13067" width="25.625" style="104" customWidth="1"/>
    <col min="13068" max="13308" width="8.875" style="104"/>
    <col min="13309" max="13315" width="3.5" style="104" customWidth="1"/>
    <col min="13316" max="13316" width="15.625" style="104" customWidth="1"/>
    <col min="13317" max="13323" width="25.625" style="104" customWidth="1"/>
    <col min="13324" max="13564" width="8.875" style="104"/>
    <col min="13565" max="13571" width="3.5" style="104" customWidth="1"/>
    <col min="13572" max="13572" width="15.625" style="104" customWidth="1"/>
    <col min="13573" max="13579" width="25.625" style="104" customWidth="1"/>
    <col min="13580" max="13820" width="8.875" style="104"/>
    <col min="13821" max="13827" width="3.5" style="104" customWidth="1"/>
    <col min="13828" max="13828" width="15.625" style="104" customWidth="1"/>
    <col min="13829" max="13835" width="25.625" style="104" customWidth="1"/>
    <col min="13836" max="14076" width="8.875" style="104"/>
    <col min="14077" max="14083" width="3.5" style="104" customWidth="1"/>
    <col min="14084" max="14084" width="15.625" style="104" customWidth="1"/>
    <col min="14085" max="14091" width="25.625" style="104" customWidth="1"/>
    <col min="14092" max="14332" width="8.875" style="104"/>
    <col min="14333" max="14339" width="3.5" style="104" customWidth="1"/>
    <col min="14340" max="14340" width="15.625" style="104" customWidth="1"/>
    <col min="14341" max="14347" width="25.625" style="104" customWidth="1"/>
    <col min="14348" max="14588" width="8.875" style="104"/>
    <col min="14589" max="14595" width="3.5" style="104" customWidth="1"/>
    <col min="14596" max="14596" width="15.625" style="104" customWidth="1"/>
    <col min="14597" max="14603" width="25.625" style="104" customWidth="1"/>
    <col min="14604" max="14844" width="8.875" style="104"/>
    <col min="14845" max="14851" width="3.5" style="104" customWidth="1"/>
    <col min="14852" max="14852" width="15.625" style="104" customWidth="1"/>
    <col min="14853" max="14859" width="25.625" style="104" customWidth="1"/>
    <col min="14860" max="15100" width="8.875" style="104"/>
    <col min="15101" max="15107" width="3.5" style="104" customWidth="1"/>
    <col min="15108" max="15108" width="15.625" style="104" customWidth="1"/>
    <col min="15109" max="15115" width="25.625" style="104" customWidth="1"/>
    <col min="15116" max="15356" width="8.875" style="104"/>
    <col min="15357" max="15363" width="3.5" style="104" customWidth="1"/>
    <col min="15364" max="15364" width="15.625" style="104" customWidth="1"/>
    <col min="15365" max="15371" width="25.625" style="104" customWidth="1"/>
    <col min="15372" max="15612" width="8.875" style="104"/>
    <col min="15613" max="15619" width="3.5" style="104" customWidth="1"/>
    <col min="15620" max="15620" width="15.625" style="104" customWidth="1"/>
    <col min="15621" max="15627" width="25.625" style="104" customWidth="1"/>
    <col min="15628" max="15868" width="8.875" style="104"/>
    <col min="15869" max="15875" width="3.5" style="104" customWidth="1"/>
    <col min="15876" max="15876" width="15.625" style="104" customWidth="1"/>
    <col min="15877" max="15883" width="25.625" style="104" customWidth="1"/>
    <col min="15884" max="16124" width="8.875" style="104"/>
    <col min="16125" max="16131" width="3.5" style="104" customWidth="1"/>
    <col min="16132" max="16132" width="15.625" style="104" customWidth="1"/>
    <col min="16133" max="16139" width="25.625" style="104" customWidth="1"/>
    <col min="16140" max="16384" width="8.875" style="104"/>
  </cols>
  <sheetData>
    <row r="5" spans="1:14" s="233" customFormat="1" ht="32.25">
      <c r="H5" s="234" t="s">
        <v>622</v>
      </c>
      <c r="I5" s="233" t="s">
        <v>624</v>
      </c>
    </row>
    <row r="8" spans="1:14" s="105" customFormat="1"/>
    <row r="9" spans="1:14" s="105" customFormat="1"/>
    <row r="10" spans="1:14" s="105" customFormat="1"/>
    <row r="11" spans="1:14" s="151" customFormat="1" ht="18.75" customHeight="1">
      <c r="A11" s="129"/>
      <c r="B11" s="292" t="s">
        <v>333</v>
      </c>
      <c r="C11" s="292"/>
      <c r="D11" s="292"/>
      <c r="E11" s="292"/>
      <c r="F11" s="292"/>
      <c r="G11" s="292"/>
      <c r="H11" s="292"/>
      <c r="I11" s="293" t="s">
        <v>334</v>
      </c>
      <c r="J11" s="293"/>
      <c r="K11" s="293"/>
      <c r="L11" s="293"/>
      <c r="M11" s="129"/>
      <c r="N11" s="129"/>
    </row>
    <row r="12" spans="1:14" s="151" customFormat="1" ht="18.75" customHeight="1">
      <c r="A12" s="129"/>
      <c r="B12" s="292"/>
      <c r="C12" s="292"/>
      <c r="D12" s="292"/>
      <c r="E12" s="292"/>
      <c r="F12" s="292"/>
      <c r="G12" s="292"/>
      <c r="H12" s="292"/>
      <c r="I12" s="293"/>
      <c r="J12" s="293"/>
      <c r="K12" s="293"/>
      <c r="L12" s="293"/>
      <c r="M12" s="129"/>
      <c r="N12" s="129"/>
    </row>
    <row r="13" spans="1:14">
      <c r="L13" s="130" t="s">
        <v>228</v>
      </c>
      <c r="N13" s="130"/>
    </row>
    <row r="14" spans="1:14" ht="21.75" customHeight="1">
      <c r="B14" s="310" t="s">
        <v>294</v>
      </c>
      <c r="C14" s="311"/>
      <c r="D14" s="311"/>
      <c r="E14" s="311"/>
      <c r="F14" s="311"/>
      <c r="G14" s="311"/>
      <c r="H14" s="312"/>
      <c r="I14" s="337" t="s">
        <v>295</v>
      </c>
      <c r="J14" s="338"/>
      <c r="K14" s="307" t="s">
        <v>296</v>
      </c>
      <c r="L14" s="309"/>
      <c r="M14" s="307" t="s">
        <v>297</v>
      </c>
      <c r="N14" s="309"/>
    </row>
    <row r="15" spans="1:14" ht="21.95" customHeight="1">
      <c r="B15" s="313"/>
      <c r="C15" s="314"/>
      <c r="D15" s="314"/>
      <c r="E15" s="314"/>
      <c r="F15" s="314"/>
      <c r="G15" s="314"/>
      <c r="H15" s="315"/>
      <c r="I15" s="166" t="s">
        <v>265</v>
      </c>
      <c r="J15" s="166" t="s">
        <v>298</v>
      </c>
      <c r="K15" s="166" t="s">
        <v>265</v>
      </c>
      <c r="L15" s="166" t="s">
        <v>298</v>
      </c>
      <c r="M15" s="166" t="s">
        <v>265</v>
      </c>
      <c r="N15" s="166" t="s">
        <v>298</v>
      </c>
    </row>
    <row r="16" spans="1:14" ht="21.75" customHeight="1">
      <c r="B16" s="319" t="s">
        <v>646</v>
      </c>
      <c r="C16" s="320"/>
      <c r="D16" s="320"/>
      <c r="E16" s="320"/>
      <c r="F16" s="320"/>
      <c r="G16" s="320"/>
      <c r="H16" s="321"/>
      <c r="I16" s="128">
        <v>2359078680</v>
      </c>
      <c r="J16" s="128">
        <v>-520786543</v>
      </c>
      <c r="K16" s="128">
        <v>303059870</v>
      </c>
      <c r="L16" s="128">
        <v>-70504027</v>
      </c>
      <c r="M16" s="127">
        <f t="shared" ref="M16:N16" si="0">I16+K16</f>
        <v>2662138550</v>
      </c>
      <c r="N16" s="127">
        <f t="shared" si="0"/>
        <v>-591290570</v>
      </c>
    </row>
    <row r="17" spans="2:14" ht="21.95" customHeight="1">
      <c r="B17" s="307" t="s">
        <v>260</v>
      </c>
      <c r="C17" s="308"/>
      <c r="D17" s="308"/>
      <c r="E17" s="308"/>
      <c r="F17" s="308"/>
      <c r="G17" s="308"/>
      <c r="H17" s="309"/>
      <c r="I17" s="128">
        <v>2359078680</v>
      </c>
      <c r="J17" s="128">
        <v>-520786543</v>
      </c>
      <c r="K17" s="128">
        <v>303059870</v>
      </c>
      <c r="L17" s="128">
        <v>-70504027</v>
      </c>
      <c r="M17" s="127">
        <f>SUM(M16:M16)</f>
        <v>2662138550</v>
      </c>
      <c r="N17" s="127">
        <f>SUM(N16:N16)</f>
        <v>-591290570</v>
      </c>
    </row>
    <row r="18" spans="2:14" ht="12" customHeight="1"/>
  </sheetData>
  <mergeCells count="8">
    <mergeCell ref="B16:H16"/>
    <mergeCell ref="B17:H17"/>
    <mergeCell ref="M14:N14"/>
    <mergeCell ref="B11:H12"/>
    <mergeCell ref="I11:L12"/>
    <mergeCell ref="B14:H15"/>
    <mergeCell ref="I14:J14"/>
    <mergeCell ref="K14:L14"/>
  </mergeCells>
  <phoneticPr fontId="25"/>
  <printOptions horizontalCentered="1"/>
  <pageMargins left="0.39370078740157483" right="0.39370078740157483" top="0.55118110236220474" bottom="0.43307086614173229" header="0.78740157480314965" footer="0.31496062992125984"/>
  <pageSetup paperSize="9" scale="58" firstPageNumber="76" fitToWidth="2" fitToHeight="0" orientation="portrait" useFirstPageNumber="1" r:id="rId1"/>
  <headerFooter alignWithMargins="0">
    <oddFooter>&amp;C&amp;"ＭＳ Ｐ明朝,標準"&amp;20&amp;P</oddFooter>
  </headerFooter>
  <colBreaks count="2" manualBreakCount="2">
    <brk id="8" max="20" man="1"/>
    <brk id="15" min="12" max="42"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B4" sqref="B4:J5"/>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395994365</v>
      </c>
      <c r="J9" s="128">
        <v>49101705</v>
      </c>
      <c r="K9" s="128">
        <v>444405</v>
      </c>
      <c r="L9" s="128">
        <v>19799718</v>
      </c>
      <c r="M9" s="128">
        <v>20244123</v>
      </c>
      <c r="N9" s="126">
        <v>424851947</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70145293</v>
      </c>
      <c r="J11" s="128">
        <v>70504027</v>
      </c>
      <c r="K11" s="128">
        <v>0</v>
      </c>
      <c r="L11" s="128">
        <v>70145293</v>
      </c>
      <c r="M11" s="128">
        <v>70145293</v>
      </c>
      <c r="N11" s="126">
        <v>70504027</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518411962</v>
      </c>
      <c r="J13" s="128">
        <v>98799206</v>
      </c>
      <c r="K13" s="128">
        <v>0</v>
      </c>
      <c r="L13" s="128">
        <v>96424625</v>
      </c>
      <c r="M13" s="128">
        <v>96424625</v>
      </c>
      <c r="N13" s="126">
        <v>520786543</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0</v>
      </c>
      <c r="J15" s="128">
        <v>0</v>
      </c>
      <c r="K15" s="128">
        <v>0</v>
      </c>
      <c r="L15" s="128">
        <v>0</v>
      </c>
      <c r="M15" s="128">
        <v>0</v>
      </c>
      <c r="N15" s="126">
        <v>0</v>
      </c>
    </row>
    <row r="16" spans="2:17" ht="22.5" customHeight="1">
      <c r="B16" s="339" t="s">
        <v>60</v>
      </c>
      <c r="C16" s="339"/>
      <c r="D16" s="339"/>
      <c r="E16" s="339"/>
      <c r="F16" s="339"/>
      <c r="G16" s="339"/>
      <c r="H16" s="339"/>
      <c r="I16" s="126">
        <v>0</v>
      </c>
      <c r="J16" s="128">
        <v>0</v>
      </c>
      <c r="K16" s="128">
        <v>0</v>
      </c>
      <c r="L16" s="128">
        <v>0</v>
      </c>
      <c r="M16" s="128">
        <v>0</v>
      </c>
      <c r="N16" s="126">
        <v>0</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984551620</v>
      </c>
      <c r="J18" s="128">
        <v>218404938</v>
      </c>
      <c r="K18" s="128">
        <v>444405</v>
      </c>
      <c r="L18" s="128">
        <v>186369636</v>
      </c>
      <c r="M18" s="128">
        <v>186814041</v>
      </c>
      <c r="N18" s="126">
        <v>1016142517</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78" fitToWidth="2" fitToHeight="0" orientation="portrait" useFirstPageNumber="1" r:id="rId1"/>
  <headerFooter>
    <oddFooter>&amp;C&amp;"ＭＳ Ｐ明朝,標準"&amp;20&amp;P</oddFooter>
  </headerFooter>
  <colBreaks count="1" manualBreakCount="1">
    <brk id="10" max="18"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5" t="s">
        <v>188</v>
      </c>
      <c r="B17" s="245"/>
      <c r="C17" s="245"/>
      <c r="D17" s="245"/>
      <c r="E17" s="245"/>
      <c r="F17" s="245"/>
      <c r="G17" s="245"/>
      <c r="H17" s="245"/>
      <c r="I17" s="245"/>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505</v>
      </c>
      <c r="C6" s="249"/>
      <c r="D6" s="249"/>
      <c r="E6" s="249"/>
      <c r="F6" s="249"/>
      <c r="G6" s="249"/>
      <c r="H6" s="249"/>
      <c r="I6" s="249"/>
      <c r="J6" s="249"/>
      <c r="K6" s="249"/>
      <c r="L6" s="249"/>
      <c r="M6" s="249"/>
      <c r="N6" s="249"/>
      <c r="O6" s="249"/>
      <c r="P6" s="249"/>
      <c r="Q6" s="249"/>
      <c r="R6" s="249"/>
      <c r="S6" s="10"/>
      <c r="T6" s="9"/>
    </row>
    <row r="7" spans="1:20" ht="22.5" customHeight="1">
      <c r="A7" s="6"/>
      <c r="B7" s="250" t="s">
        <v>506</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507</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10076894357</v>
      </c>
      <c r="J17" s="33"/>
      <c r="K17" s="31"/>
      <c r="L17" s="24" t="s">
        <v>47</v>
      </c>
      <c r="M17" s="22"/>
      <c r="N17" s="22"/>
      <c r="O17" s="22"/>
      <c r="P17" s="22"/>
      <c r="Q17" s="22"/>
      <c r="R17" s="23">
        <v>14033678986</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13780338139</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19514075059</v>
      </c>
      <c r="J21" s="33"/>
      <c r="K21" s="31"/>
      <c r="L21" s="22"/>
      <c r="M21" s="22"/>
      <c r="N21" s="22" t="s">
        <v>51</v>
      </c>
      <c r="O21" s="22"/>
      <c r="P21" s="22"/>
      <c r="Q21" s="22"/>
      <c r="R21" s="23">
        <v>13780338139</v>
      </c>
      <c r="S21" s="84"/>
      <c r="T21" s="9"/>
    </row>
    <row r="22" spans="1:20" ht="22.5" customHeight="1">
      <c r="A22" s="6"/>
      <c r="B22" s="31"/>
      <c r="C22" s="22"/>
      <c r="D22" s="22" t="s">
        <v>12</v>
      </c>
      <c r="E22" s="22"/>
      <c r="F22" s="22"/>
      <c r="G22" s="22"/>
      <c r="H22" s="22"/>
      <c r="I22" s="23">
        <v>-9437180702</v>
      </c>
      <c r="J22" s="33"/>
      <c r="K22" s="31"/>
      <c r="L22" s="22"/>
      <c r="M22" s="22" t="s">
        <v>52</v>
      </c>
      <c r="N22" s="22"/>
      <c r="O22" s="22"/>
      <c r="P22" s="22"/>
      <c r="Q22" s="22"/>
      <c r="R22" s="23">
        <v>213310071</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40030776</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2931223122</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1383249006</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2861169264</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70053858</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16964902108</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-5504758745</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189850</v>
      </c>
      <c r="J51" s="33"/>
      <c r="K51" s="31"/>
      <c r="L51" s="22"/>
      <c r="M51" s="22"/>
      <c r="N51" s="22"/>
      <c r="O51" s="22"/>
      <c r="P51" s="22"/>
      <c r="Q51" s="22"/>
      <c r="R51" s="25"/>
      <c r="S51" s="85"/>
      <c r="T51" s="9"/>
    </row>
    <row r="52" spans="1:20" ht="22.5" customHeight="1">
      <c r="A52" s="6"/>
      <c r="B52" s="31"/>
      <c r="C52" s="22"/>
      <c r="D52" s="22" t="s">
        <v>35</v>
      </c>
      <c r="E52" s="22"/>
      <c r="F52" s="22"/>
      <c r="G52" s="22"/>
      <c r="H52" s="22"/>
      <c r="I52" s="25">
        <v>110028267</v>
      </c>
      <c r="J52" s="33"/>
      <c r="K52" s="31"/>
      <c r="L52" s="22"/>
      <c r="M52" s="22"/>
      <c r="N52" s="22"/>
      <c r="O52" s="22"/>
      <c r="P52" s="22"/>
      <c r="Q52" s="22"/>
      <c r="R52" s="25"/>
      <c r="S52" s="85"/>
      <c r="T52" s="9"/>
    </row>
    <row r="53" spans="1:20" ht="22.5" customHeight="1">
      <c r="A53" s="6"/>
      <c r="B53" s="31"/>
      <c r="C53" s="22"/>
      <c r="D53" s="22" t="s">
        <v>36</v>
      </c>
      <c r="E53" s="22"/>
      <c r="F53" s="22"/>
      <c r="G53" s="22"/>
      <c r="H53" s="22"/>
      <c r="I53" s="25">
        <v>331511004</v>
      </c>
      <c r="J53" s="33"/>
      <c r="K53" s="31"/>
      <c r="L53" s="22"/>
      <c r="M53" s="22"/>
      <c r="N53" s="22"/>
      <c r="O53" s="22"/>
      <c r="P53" s="22"/>
      <c r="Q53" s="22"/>
      <c r="R53" s="25"/>
      <c r="S53" s="85"/>
      <c r="T53" s="9"/>
    </row>
    <row r="54" spans="1:20" ht="22.5" customHeight="1">
      <c r="A54" s="6"/>
      <c r="B54" s="31"/>
      <c r="C54" s="22"/>
      <c r="D54" s="22" t="s">
        <v>37</v>
      </c>
      <c r="E54" s="22"/>
      <c r="F54" s="22"/>
      <c r="G54" s="22"/>
      <c r="H54" s="22"/>
      <c r="I54" s="25">
        <v>941519885</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-5504758745</v>
      </c>
      <c r="S67" s="82"/>
      <c r="T67" s="9"/>
    </row>
    <row r="68" spans="1:20" ht="22.5" customHeight="1">
      <c r="A68" s="6"/>
      <c r="B68" s="75" t="s">
        <v>69</v>
      </c>
      <c r="C68" s="76"/>
      <c r="D68" s="77"/>
      <c r="E68" s="77"/>
      <c r="F68" s="77"/>
      <c r="G68" s="77"/>
      <c r="H68" s="77"/>
      <c r="I68" s="78">
        <v>11460143363</v>
      </c>
      <c r="J68" s="79"/>
      <c r="K68" s="75" t="s">
        <v>71</v>
      </c>
      <c r="L68" s="77"/>
      <c r="M68" s="77"/>
      <c r="N68" s="77"/>
      <c r="O68" s="77"/>
      <c r="P68" s="77"/>
      <c r="Q68" s="77"/>
      <c r="R68" s="78">
        <v>11460143363</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82" orientation="portrait" blackAndWhite="1" useFirstPageNumber="1" r:id="rId1"/>
  <headerFooter>
    <oddFooter>&amp;C&amp;"ＭＳ Ｐ明朝,標準"&amp;20&amp;P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464</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463</v>
      </c>
      <c r="L16" s="14"/>
      <c r="M16" s="33"/>
    </row>
    <row r="17" spans="1:13" ht="22.5" customHeight="1">
      <c r="A17" s="31"/>
      <c r="C17" s="38" t="s">
        <v>72</v>
      </c>
      <c r="D17" s="39"/>
      <c r="E17" s="39"/>
      <c r="F17" s="39"/>
      <c r="G17" s="39"/>
      <c r="H17" s="39"/>
      <c r="I17" s="17"/>
      <c r="J17" s="19">
        <v>374698081970</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159846821052</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62876899093</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6438150</v>
      </c>
      <c r="K25" s="91"/>
      <c r="M25" s="33"/>
    </row>
    <row r="26" spans="1:13" ht="22.5" customHeight="1">
      <c r="A26" s="31"/>
      <c r="C26" s="90"/>
      <c r="D26" s="40" t="s">
        <v>81</v>
      </c>
      <c r="E26" s="40"/>
      <c r="F26" s="40"/>
      <c r="G26" s="40"/>
      <c r="H26" s="40"/>
      <c r="I26" s="41"/>
      <c r="J26" s="23">
        <v>106966550924</v>
      </c>
      <c r="K26" s="91"/>
      <c r="M26" s="33"/>
    </row>
    <row r="27" spans="1:13" ht="22.5" customHeight="1">
      <c r="A27" s="31"/>
      <c r="C27" s="90"/>
      <c r="D27" s="40" t="s">
        <v>82</v>
      </c>
      <c r="E27" s="40"/>
      <c r="F27" s="40"/>
      <c r="G27" s="40"/>
      <c r="H27" s="40"/>
      <c r="I27" s="41"/>
      <c r="J27" s="23">
        <v>44135169956</v>
      </c>
      <c r="K27" s="91"/>
      <c r="M27" s="33"/>
    </row>
    <row r="28" spans="1:13" ht="22.5" customHeight="1">
      <c r="A28" s="31"/>
      <c r="C28" s="90"/>
      <c r="D28" s="40"/>
      <c r="E28" s="40" t="s">
        <v>83</v>
      </c>
      <c r="F28" s="40"/>
      <c r="G28" s="40"/>
      <c r="H28" s="40"/>
      <c r="I28" s="41"/>
      <c r="J28" s="23">
        <v>44135169956</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866202795</v>
      </c>
      <c r="K33" s="96"/>
      <c r="M33" s="33"/>
    </row>
    <row r="34" spans="1:13" ht="22.5" customHeight="1">
      <c r="A34" s="31"/>
      <c r="C34" s="90" t="s">
        <v>89</v>
      </c>
      <c r="D34" s="40"/>
      <c r="E34" s="40"/>
      <c r="F34" s="40"/>
      <c r="G34" s="40"/>
      <c r="H34" s="40"/>
      <c r="I34" s="41"/>
      <c r="J34" s="25">
        <v>373003483783</v>
      </c>
      <c r="K34" s="91"/>
      <c r="M34" s="33"/>
    </row>
    <row r="35" spans="1:13" ht="22.5" customHeight="1">
      <c r="A35" s="31"/>
      <c r="C35" s="90"/>
      <c r="D35" s="40" t="s">
        <v>90</v>
      </c>
      <c r="E35" s="40"/>
      <c r="F35" s="40"/>
      <c r="G35" s="40"/>
      <c r="H35" s="40"/>
      <c r="I35" s="41"/>
      <c r="J35" s="23">
        <v>2740088475</v>
      </c>
      <c r="K35" s="97"/>
      <c r="M35" s="33"/>
    </row>
    <row r="36" spans="1:13" ht="22.5" customHeight="1">
      <c r="A36" s="31"/>
      <c r="C36" s="90"/>
      <c r="D36" s="40" t="s">
        <v>91</v>
      </c>
      <c r="E36" s="40"/>
      <c r="F36" s="40"/>
      <c r="G36" s="40"/>
      <c r="H36" s="40"/>
      <c r="I36" s="41"/>
      <c r="J36" s="23">
        <v>213310071</v>
      </c>
      <c r="K36" s="97"/>
      <c r="M36" s="33"/>
    </row>
    <row r="37" spans="1:13" ht="22.5" customHeight="1">
      <c r="A37" s="31"/>
      <c r="C37" s="90"/>
      <c r="D37" s="40" t="s">
        <v>92</v>
      </c>
      <c r="E37" s="40"/>
      <c r="F37" s="40"/>
      <c r="G37" s="40"/>
      <c r="H37" s="40"/>
      <c r="I37" s="41"/>
      <c r="J37" s="23">
        <v>-135515204</v>
      </c>
      <c r="K37" s="97"/>
      <c r="M37" s="33"/>
    </row>
    <row r="38" spans="1:13" ht="22.5" customHeight="1">
      <c r="A38" s="31"/>
      <c r="C38" s="90"/>
      <c r="D38" s="40" t="s">
        <v>93</v>
      </c>
      <c r="E38" s="40"/>
      <c r="F38" s="40"/>
      <c r="G38" s="40"/>
      <c r="H38" s="40"/>
      <c r="I38" s="41"/>
      <c r="J38" s="23">
        <v>3158480508</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291968471</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559668007</v>
      </c>
      <c r="K42" s="97"/>
      <c r="M42" s="33"/>
    </row>
    <row r="43" spans="1:13" ht="22.5" customHeight="1">
      <c r="A43" s="31"/>
      <c r="C43" s="90"/>
      <c r="D43" s="40" t="s">
        <v>98</v>
      </c>
      <c r="E43" s="40"/>
      <c r="F43" s="40"/>
      <c r="G43" s="40"/>
      <c r="H43" s="40"/>
      <c r="I43" s="41"/>
      <c r="J43" s="23">
        <v>3192755861</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362982727594</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1694598187</v>
      </c>
      <c r="K53" s="89"/>
      <c r="M53" s="33"/>
    </row>
    <row r="54" spans="1:13" ht="22.5" customHeight="1">
      <c r="A54" s="31"/>
      <c r="C54" s="90" t="s">
        <v>109</v>
      </c>
      <c r="D54" s="40"/>
      <c r="E54" s="40"/>
      <c r="F54" s="40"/>
      <c r="G54" s="40"/>
      <c r="H54" s="40"/>
      <c r="I54" s="41"/>
      <c r="J54" s="25">
        <v>439646795</v>
      </c>
      <c r="K54" s="97"/>
      <c r="M54" s="33"/>
    </row>
    <row r="55" spans="1:13" ht="22.5" customHeight="1">
      <c r="A55" s="31"/>
      <c r="C55" s="90"/>
      <c r="D55" s="40" t="s">
        <v>110</v>
      </c>
      <c r="E55" s="40"/>
      <c r="F55" s="40"/>
      <c r="G55" s="40"/>
      <c r="H55" s="40"/>
      <c r="I55" s="41"/>
      <c r="J55" s="23">
        <v>26311200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413335595</v>
      </c>
      <c r="K58" s="97"/>
      <c r="M58" s="33"/>
    </row>
    <row r="59" spans="1:13" ht="22.5" customHeight="1">
      <c r="A59" s="31"/>
      <c r="C59" s="90" t="s">
        <v>114</v>
      </c>
      <c r="D59" s="40"/>
      <c r="E59" s="40"/>
      <c r="F59" s="40"/>
      <c r="G59" s="40"/>
      <c r="H59" s="40"/>
      <c r="I59" s="41"/>
      <c r="J59" s="23">
        <v>3822967063</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3822967063</v>
      </c>
      <c r="K65" s="97"/>
      <c r="M65" s="33"/>
    </row>
    <row r="66" spans="1:13" ht="22.5" customHeight="1">
      <c r="A66" s="31"/>
      <c r="C66" s="86" t="s">
        <v>119</v>
      </c>
      <c r="D66" s="87"/>
      <c r="E66" s="87"/>
      <c r="F66" s="87"/>
      <c r="G66" s="87"/>
      <c r="H66" s="87"/>
      <c r="I66" s="88"/>
      <c r="J66" s="78">
        <v>-3383320268</v>
      </c>
      <c r="K66" s="89"/>
      <c r="M66" s="33"/>
    </row>
    <row r="67" spans="1:13" ht="22.5" customHeight="1">
      <c r="A67" s="31"/>
      <c r="B67" s="22"/>
      <c r="C67" s="86" t="s">
        <v>120</v>
      </c>
      <c r="D67" s="77"/>
      <c r="E67" s="77"/>
      <c r="F67" s="77"/>
      <c r="G67" s="77"/>
      <c r="H67" s="77"/>
      <c r="I67" s="77"/>
      <c r="J67" s="78">
        <v>-1688722081</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83" orientation="portrait" blackAndWhite="1" useFirstPageNumber="1" r:id="rId1"/>
  <headerFooter>
    <oddFooter>&amp;C&amp;"ＭＳ Ｐ明朝,標準"&amp;20&amp;P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466</v>
      </c>
      <c r="C6" s="260"/>
      <c r="D6" s="260"/>
      <c r="E6" s="260"/>
      <c r="F6" s="260"/>
      <c r="G6" s="260"/>
      <c r="H6" s="260"/>
      <c r="I6" s="260"/>
      <c r="J6" s="260"/>
      <c r="K6" s="260"/>
      <c r="L6" s="260"/>
      <c r="M6" s="260"/>
      <c r="N6" s="66"/>
    </row>
    <row r="7" spans="1:14" ht="22.5" customHeight="1">
      <c r="A7" s="62"/>
      <c r="B7" s="261" t="s">
        <v>464</v>
      </c>
      <c r="C7" s="260"/>
      <c r="D7" s="260"/>
      <c r="E7" s="260"/>
      <c r="F7" s="260"/>
      <c r="G7" s="260"/>
      <c r="H7" s="260"/>
      <c r="I7" s="260"/>
      <c r="J7" s="260"/>
      <c r="K7" s="260"/>
      <c r="L7" s="260"/>
      <c r="M7" s="260"/>
      <c r="N7" s="66"/>
    </row>
    <row r="8" spans="1:14" ht="22.5" hidden="1" customHeight="1">
      <c r="A8" s="62"/>
      <c r="B8" s="63"/>
      <c r="C8" s="262" t="s">
        <v>1</v>
      </c>
      <c r="D8" s="262"/>
      <c r="E8" s="262"/>
      <c r="F8" s="67" t="s">
        <v>467</v>
      </c>
      <c r="G8" s="63"/>
      <c r="H8" s="67"/>
      <c r="I8" s="63"/>
      <c r="J8" s="63"/>
      <c r="K8" s="63"/>
      <c r="L8" s="68" t="s">
        <v>468</v>
      </c>
      <c r="M8" s="63"/>
      <c r="N8" s="66"/>
    </row>
    <row r="9" spans="1:14" ht="22.5" hidden="1" customHeight="1">
      <c r="A9" s="62"/>
      <c r="B9" s="63"/>
      <c r="C9" s="262" t="s">
        <v>453</v>
      </c>
      <c r="D9" s="262"/>
      <c r="E9" s="262"/>
      <c r="F9" s="67" t="s">
        <v>469</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463</v>
      </c>
      <c r="M19" s="22"/>
      <c r="N19" s="33"/>
    </row>
    <row r="20" spans="1:14" ht="50.1" customHeight="1">
      <c r="A20" s="31"/>
      <c r="B20" s="22"/>
      <c r="C20" s="268" t="s">
        <v>5</v>
      </c>
      <c r="D20" s="268"/>
      <c r="E20" s="268"/>
      <c r="F20" s="268"/>
      <c r="G20" s="268"/>
      <c r="H20" s="268"/>
      <c r="I20" s="268"/>
      <c r="J20" s="70" t="s">
        <v>470</v>
      </c>
      <c r="K20" s="70" t="s">
        <v>471</v>
      </c>
      <c r="L20" s="70" t="s">
        <v>472</v>
      </c>
      <c r="M20" s="22"/>
      <c r="N20" s="33"/>
    </row>
    <row r="21" spans="1:14" ht="50.1" customHeight="1">
      <c r="A21" s="31"/>
      <c r="B21" s="22"/>
      <c r="C21" s="268" t="s">
        <v>458</v>
      </c>
      <c r="D21" s="268"/>
      <c r="E21" s="268"/>
      <c r="F21" s="268"/>
      <c r="G21" s="268"/>
      <c r="H21" s="268"/>
      <c r="I21" s="268"/>
      <c r="J21" s="71">
        <v>-3816036664</v>
      </c>
      <c r="K21" s="71">
        <v>0</v>
      </c>
      <c r="L21" s="71">
        <v>-3816036664</v>
      </c>
      <c r="M21" s="22"/>
      <c r="N21" s="33"/>
    </row>
    <row r="22" spans="1:14" ht="50.1" customHeight="1">
      <c r="A22" s="31"/>
      <c r="B22" s="22"/>
      <c r="C22" s="268" t="s">
        <v>459</v>
      </c>
      <c r="D22" s="268"/>
      <c r="E22" s="268"/>
      <c r="F22" s="268"/>
      <c r="G22" s="268"/>
      <c r="H22" s="268"/>
      <c r="I22" s="268"/>
      <c r="J22" s="71">
        <v>-1688722081</v>
      </c>
      <c r="K22" s="71">
        <v>0</v>
      </c>
      <c r="L22" s="71">
        <v>-1688722081</v>
      </c>
      <c r="M22" s="22"/>
      <c r="N22" s="33"/>
    </row>
    <row r="23" spans="1:14" ht="50.1" customHeight="1">
      <c r="A23" s="31"/>
      <c r="B23" s="22"/>
      <c r="C23" s="268" t="s">
        <v>460</v>
      </c>
      <c r="D23" s="268"/>
      <c r="E23" s="268"/>
      <c r="F23" s="268"/>
      <c r="G23" s="268"/>
      <c r="H23" s="268"/>
      <c r="I23" s="268"/>
      <c r="J23" s="71">
        <v>-5504758745</v>
      </c>
      <c r="K23" s="71">
        <v>0</v>
      </c>
      <c r="L23" s="71">
        <v>-5504758745</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84" orientation="portrait" blackAndWhite="1" useFirstPageNumber="1" r:id="rId1"/>
  <headerFooter>
    <oddFooter>&amp;C&amp;"ＭＳ Ｐ明朝,標準"&amp;20&amp;P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465</v>
      </c>
      <c r="C6" s="271"/>
      <c r="D6" s="271"/>
      <c r="E6" s="271"/>
      <c r="F6" s="271"/>
      <c r="G6" s="271"/>
      <c r="H6" s="271"/>
      <c r="I6" s="271"/>
      <c r="J6" s="271"/>
      <c r="K6" s="271"/>
      <c r="L6" s="271"/>
      <c r="M6" s="271"/>
      <c r="N6" s="271"/>
      <c r="O6" s="271"/>
      <c r="P6" s="271"/>
      <c r="Q6" s="271"/>
      <c r="R6" s="271"/>
      <c r="S6" s="271"/>
      <c r="T6" s="161"/>
      <c r="U6" s="9"/>
    </row>
    <row r="7" spans="1:21" ht="22.5" customHeight="1">
      <c r="A7" s="6"/>
      <c r="B7" s="272" t="s">
        <v>464</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463</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964619465</v>
      </c>
      <c r="T16" s="21"/>
      <c r="U16" s="9"/>
    </row>
    <row r="17" spans="1:21" ht="22.5" customHeight="1">
      <c r="A17" s="6"/>
      <c r="B17" s="31"/>
      <c r="C17" s="22" t="s">
        <v>122</v>
      </c>
      <c r="D17" s="22"/>
      <c r="E17" s="22"/>
      <c r="F17" s="22"/>
      <c r="G17" s="22"/>
      <c r="H17" s="22"/>
      <c r="I17" s="23">
        <v>371379971403</v>
      </c>
      <c r="J17" s="84"/>
      <c r="K17" s="22"/>
      <c r="L17" s="31"/>
      <c r="M17" s="22"/>
      <c r="N17" s="22" t="s">
        <v>161</v>
      </c>
      <c r="O17" s="22"/>
      <c r="P17" s="22"/>
      <c r="Q17" s="22"/>
      <c r="R17" s="22"/>
      <c r="S17" s="23">
        <v>964619465</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159846821052</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59664670039</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2280030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106966550924</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44135169956</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44135169956</v>
      </c>
      <c r="J28" s="84"/>
      <c r="K28" s="22"/>
      <c r="L28" s="75" t="s">
        <v>168</v>
      </c>
      <c r="M28" s="77"/>
      <c r="N28" s="77"/>
      <c r="O28" s="77"/>
      <c r="P28" s="77"/>
      <c r="Q28" s="77"/>
      <c r="R28" s="77"/>
      <c r="S28" s="78">
        <v>-964619465</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13780338139</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13780338139</v>
      </c>
      <c r="T32" s="84"/>
      <c r="U32" s="9"/>
    </row>
    <row r="33" spans="1:21" ht="22.5" customHeight="1">
      <c r="A33" s="6"/>
      <c r="B33" s="31"/>
      <c r="C33" s="22"/>
      <c r="D33" s="22" t="s">
        <v>137</v>
      </c>
      <c r="E33" s="22"/>
      <c r="F33" s="22"/>
      <c r="G33" s="22"/>
      <c r="H33" s="22"/>
      <c r="I33" s="23">
        <v>764479402</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371883273450</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2956125563</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3158480508</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12312416627</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365768667379</v>
      </c>
      <c r="J40" s="84"/>
      <c r="K40" s="22"/>
      <c r="L40" s="31"/>
      <c r="M40" s="22"/>
      <c r="N40" s="22" t="s">
        <v>176</v>
      </c>
      <c r="O40" s="22"/>
      <c r="P40" s="22"/>
      <c r="Q40" s="22"/>
      <c r="R40" s="22"/>
      <c r="S40" s="23">
        <v>12255388316</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57028311</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-503302047</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1467921512</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85" orientation="portrait" blackAndWhite="1" useFirstPageNumber="1" r:id="rId1"/>
  <headerFooter>
    <oddFooter>&amp;C&amp;"ＭＳ Ｐ明朝,標準"&amp;20&amp;P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86" fitToHeight="0" orientation="portrait" useFirstPageNumber="1" r:id="rId1"/>
  <headerFooter differentFirst="1">
    <oddFooter>&amp;C&amp;"ＭＳ Ｐ明朝,標準"&amp;20&amp;P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593</v>
      </c>
      <c r="C6" s="260"/>
      <c r="D6" s="260"/>
      <c r="E6" s="260"/>
      <c r="F6" s="260"/>
      <c r="G6" s="260"/>
      <c r="H6" s="260"/>
      <c r="I6" s="260"/>
      <c r="J6" s="260"/>
      <c r="K6" s="260"/>
      <c r="L6" s="260"/>
      <c r="M6" s="260"/>
      <c r="N6" s="66"/>
    </row>
    <row r="7" spans="1:14" ht="22.5" customHeight="1">
      <c r="A7" s="62"/>
      <c r="B7" s="261" t="s">
        <v>585</v>
      </c>
      <c r="C7" s="260"/>
      <c r="D7" s="260"/>
      <c r="E7" s="260"/>
      <c r="F7" s="260"/>
      <c r="G7" s="260"/>
      <c r="H7" s="260"/>
      <c r="I7" s="260"/>
      <c r="J7" s="260"/>
      <c r="K7" s="260"/>
      <c r="L7" s="260"/>
      <c r="M7" s="260"/>
      <c r="N7" s="66"/>
    </row>
    <row r="8" spans="1:14" ht="22.5" hidden="1" customHeight="1">
      <c r="A8" s="62"/>
      <c r="B8" s="63"/>
      <c r="C8" s="262" t="s">
        <v>1</v>
      </c>
      <c r="D8" s="262"/>
      <c r="E8" s="262"/>
      <c r="F8" s="67" t="s">
        <v>592</v>
      </c>
      <c r="G8" s="63"/>
      <c r="H8" s="67"/>
      <c r="I8" s="63"/>
      <c r="J8" s="63"/>
      <c r="K8" s="63"/>
      <c r="L8" s="68" t="s">
        <v>591</v>
      </c>
      <c r="M8" s="63"/>
      <c r="N8" s="66"/>
    </row>
    <row r="9" spans="1:14" ht="22.5" hidden="1" customHeight="1">
      <c r="A9" s="62"/>
      <c r="B9" s="63"/>
      <c r="C9" s="262" t="s">
        <v>453</v>
      </c>
      <c r="D9" s="262"/>
      <c r="E9" s="262"/>
      <c r="F9" s="67" t="s">
        <v>590</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97" t="s">
        <v>4</v>
      </c>
      <c r="J11" s="63"/>
      <c r="K11" s="63"/>
      <c r="L11" s="63"/>
      <c r="M11" s="63"/>
      <c r="N11" s="66"/>
    </row>
    <row r="12" spans="1:14" ht="22.5" hidden="1" customHeight="1">
      <c r="A12" s="62"/>
      <c r="B12" s="63"/>
      <c r="C12" s="262"/>
      <c r="D12" s="262"/>
      <c r="E12" s="262"/>
      <c r="F12" s="263"/>
      <c r="G12" s="262"/>
      <c r="H12" s="262"/>
      <c r="I12" s="197"/>
      <c r="J12" s="63"/>
      <c r="K12" s="63"/>
      <c r="L12" s="63"/>
      <c r="M12" s="63"/>
      <c r="N12" s="66"/>
    </row>
    <row r="13" spans="1:14" ht="22.5" hidden="1" customHeight="1">
      <c r="A13" s="62"/>
      <c r="B13" s="63"/>
      <c r="C13" s="262"/>
      <c r="D13" s="262"/>
      <c r="E13" s="262"/>
      <c r="F13" s="263"/>
      <c r="G13" s="262"/>
      <c r="H13" s="262"/>
      <c r="I13" s="19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98"/>
      <c r="J15" s="22"/>
      <c r="K15" s="22"/>
      <c r="L15" s="22"/>
      <c r="M15" s="22"/>
      <c r="N15" s="33"/>
    </row>
    <row r="16" spans="1:14" ht="22.5" hidden="1" customHeight="1">
      <c r="A16" s="31"/>
      <c r="B16" s="22"/>
      <c r="C16" s="264"/>
      <c r="D16" s="264"/>
      <c r="E16" s="264"/>
      <c r="F16" s="265"/>
      <c r="G16" s="264"/>
      <c r="H16" s="264"/>
      <c r="I16" s="198"/>
      <c r="J16" s="22"/>
      <c r="K16" s="22"/>
      <c r="L16" s="22"/>
      <c r="M16" s="22"/>
      <c r="N16" s="33"/>
    </row>
    <row r="17" spans="1:14" ht="22.5" customHeight="1">
      <c r="A17" s="31"/>
      <c r="B17" s="22"/>
      <c r="C17" s="266"/>
      <c r="D17" s="266"/>
      <c r="E17" s="266"/>
      <c r="F17" s="267" t="s">
        <v>0</v>
      </c>
      <c r="G17" s="266"/>
      <c r="H17" s="266"/>
      <c r="I17" s="19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582</v>
      </c>
      <c r="M19" s="22"/>
      <c r="N19" s="33"/>
    </row>
    <row r="20" spans="1:14" ht="50.1" customHeight="1">
      <c r="A20" s="31"/>
      <c r="B20" s="22"/>
      <c r="C20" s="268" t="s">
        <v>5</v>
      </c>
      <c r="D20" s="268"/>
      <c r="E20" s="268"/>
      <c r="F20" s="268"/>
      <c r="G20" s="268"/>
      <c r="H20" s="268"/>
      <c r="I20" s="268"/>
      <c r="J20" s="70" t="s">
        <v>589</v>
      </c>
      <c r="K20" s="70" t="s">
        <v>588</v>
      </c>
      <c r="L20" s="70" t="s">
        <v>587</v>
      </c>
      <c r="M20" s="22"/>
      <c r="N20" s="33"/>
    </row>
    <row r="21" spans="1:14" ht="50.1" customHeight="1">
      <c r="A21" s="31"/>
      <c r="B21" s="22"/>
      <c r="C21" s="268" t="s">
        <v>458</v>
      </c>
      <c r="D21" s="268"/>
      <c r="E21" s="268"/>
      <c r="F21" s="268"/>
      <c r="G21" s="268"/>
      <c r="H21" s="268"/>
      <c r="I21" s="268"/>
      <c r="J21" s="71">
        <v>12053784132471</v>
      </c>
      <c r="K21" s="71">
        <v>46740641970</v>
      </c>
      <c r="L21" s="71">
        <v>12100524774441</v>
      </c>
      <c r="M21" s="22"/>
      <c r="N21" s="33"/>
    </row>
    <row r="22" spans="1:14" ht="50.1" customHeight="1">
      <c r="A22" s="31"/>
      <c r="B22" s="22"/>
      <c r="C22" s="268" t="s">
        <v>459</v>
      </c>
      <c r="D22" s="268"/>
      <c r="E22" s="268"/>
      <c r="F22" s="268"/>
      <c r="G22" s="268"/>
      <c r="H22" s="268"/>
      <c r="I22" s="268"/>
      <c r="J22" s="71">
        <v>57874932311</v>
      </c>
      <c r="K22" s="71">
        <v>-10229374624</v>
      </c>
      <c r="L22" s="71">
        <v>47645557687</v>
      </c>
      <c r="M22" s="22"/>
      <c r="N22" s="33"/>
    </row>
    <row r="23" spans="1:14" ht="50.1" customHeight="1">
      <c r="A23" s="31"/>
      <c r="B23" s="22"/>
      <c r="C23" s="268" t="s">
        <v>460</v>
      </c>
      <c r="D23" s="268"/>
      <c r="E23" s="268"/>
      <c r="F23" s="268"/>
      <c r="G23" s="268"/>
      <c r="H23" s="268"/>
      <c r="I23" s="268"/>
      <c r="J23" s="71">
        <v>12111659064782</v>
      </c>
      <c r="K23" s="71">
        <v>36511267346</v>
      </c>
      <c r="L23" s="71">
        <v>12148170332128</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4" orientation="portrait" blackAndWhite="1" useFirstPageNumber="1" r:id="rId1"/>
  <headerFooter>
    <oddFooter>&amp;C&amp;"ＭＳ Ｐ明朝,標準"&amp;20&amp;P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zoomScale="50" zoomScaleNormal="55" zoomScaleSheetLayoutView="50" workbookViewId="0">
      <selection activeCell="L5" sqref="L5:O5"/>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623</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4678800</v>
      </c>
      <c r="J17" s="116">
        <v>0</v>
      </c>
      <c r="K17" s="116">
        <v>4678800</v>
      </c>
      <c r="L17" s="115">
        <v>0</v>
      </c>
      <c r="M17" s="115">
        <v>0</v>
      </c>
      <c r="N17" s="115">
        <v>0</v>
      </c>
      <c r="O17" s="115">
        <v>0</v>
      </c>
    </row>
    <row r="18" spans="2:15" ht="21.95" customHeight="1">
      <c r="B18" s="112"/>
      <c r="C18" s="113" t="s">
        <v>20</v>
      </c>
      <c r="D18" s="113"/>
      <c r="E18" s="113"/>
      <c r="F18" s="113"/>
      <c r="G18" s="113"/>
      <c r="H18" s="114"/>
      <c r="I18" s="115">
        <v>4678800</v>
      </c>
      <c r="J18" s="116">
        <v>0</v>
      </c>
      <c r="K18" s="116">
        <v>4678800</v>
      </c>
      <c r="L18" s="115">
        <v>0</v>
      </c>
      <c r="M18" s="115">
        <v>0</v>
      </c>
      <c r="N18" s="115">
        <v>0</v>
      </c>
      <c r="O18" s="115">
        <v>0</v>
      </c>
    </row>
    <row r="19" spans="2:15" ht="21.95" customHeight="1">
      <c r="B19" s="112"/>
      <c r="C19" s="113"/>
      <c r="D19" s="113" t="s">
        <v>21</v>
      </c>
      <c r="E19" s="113"/>
      <c r="F19" s="113"/>
      <c r="G19" s="113"/>
      <c r="H19" s="114"/>
      <c r="I19" s="115">
        <v>4678800</v>
      </c>
      <c r="J19" s="116">
        <v>0</v>
      </c>
      <c r="K19" s="116">
        <v>4678800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1139250</v>
      </c>
      <c r="K37" s="116">
        <v>0</v>
      </c>
      <c r="L37" s="115">
        <v>1139250</v>
      </c>
      <c r="M37" s="115">
        <v>949400</v>
      </c>
      <c r="N37" s="115">
        <v>227856</v>
      </c>
      <c r="O37" s="115">
        <v>189850</v>
      </c>
    </row>
    <row r="38" spans="2:15" ht="21.95" customHeight="1">
      <c r="B38" s="112" t="s">
        <v>35</v>
      </c>
      <c r="C38" s="113"/>
      <c r="D38" s="113"/>
      <c r="E38" s="113"/>
      <c r="F38" s="113"/>
      <c r="G38" s="113"/>
      <c r="H38" s="114"/>
      <c r="I38" s="115">
        <v>274406022</v>
      </c>
      <c r="J38" s="116">
        <v>23371200</v>
      </c>
      <c r="K38" s="116">
        <v>0</v>
      </c>
      <c r="L38" s="115">
        <v>297777222</v>
      </c>
      <c r="M38" s="115">
        <v>187748955</v>
      </c>
      <c r="N38" s="115">
        <v>57761349</v>
      </c>
      <c r="O38" s="115">
        <v>110028267</v>
      </c>
    </row>
    <row r="39" spans="2:15" ht="21.95" customHeight="1">
      <c r="B39" s="117" t="s">
        <v>36</v>
      </c>
      <c r="C39" s="118"/>
      <c r="D39" s="118"/>
      <c r="E39" s="118"/>
      <c r="F39" s="118"/>
      <c r="G39" s="118"/>
      <c r="H39" s="119"/>
      <c r="I39" s="115">
        <v>1894194002</v>
      </c>
      <c r="J39" s="116">
        <v>23099580</v>
      </c>
      <c r="K39" s="116">
        <v>0</v>
      </c>
      <c r="L39" s="115">
        <v>1917293582</v>
      </c>
      <c r="M39" s="115">
        <v>1585782578</v>
      </c>
      <c r="N39" s="115">
        <v>233979266</v>
      </c>
      <c r="O39" s="115">
        <v>331511004</v>
      </c>
    </row>
    <row r="40" spans="2:15" ht="21.95" customHeight="1">
      <c r="B40" s="117" t="s">
        <v>37</v>
      </c>
      <c r="C40" s="118"/>
      <c r="D40" s="118"/>
      <c r="E40" s="118"/>
      <c r="F40" s="118"/>
      <c r="G40" s="118"/>
      <c r="H40" s="119"/>
      <c r="I40" s="115">
        <v>0</v>
      </c>
      <c r="J40" s="116">
        <v>964619465</v>
      </c>
      <c r="K40" s="116">
        <v>23099580</v>
      </c>
      <c r="L40" s="115">
        <v>941519885</v>
      </c>
      <c r="M40" s="115">
        <v>0</v>
      </c>
      <c r="N40" s="115">
        <v>0</v>
      </c>
      <c r="O40" s="115">
        <v>941519885</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2173278824</v>
      </c>
      <c r="J42" s="116">
        <v>1012229495</v>
      </c>
      <c r="K42" s="116">
        <v>27778380</v>
      </c>
      <c r="L42" s="115">
        <v>3157729939</v>
      </c>
      <c r="M42" s="115">
        <v>1774480933</v>
      </c>
      <c r="N42" s="115">
        <v>291968471</v>
      </c>
      <c r="O42" s="115">
        <v>1383249006</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88" fitToWidth="2" orientation="portrait" useFirstPageNumber="1" r:id="rId1"/>
  <headerFooter>
    <oddFooter>&amp;C&amp;"ＭＳ Ｐ明朝,標準"&amp;20&amp;P</oddFooter>
  </headerFooter>
  <colBreaks count="1" manualBreakCount="1">
    <brk id="11" max="43"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L18" sqref="L18"/>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10430449929</v>
      </c>
      <c r="J9" s="128">
        <v>3612688470</v>
      </c>
      <c r="K9" s="128">
        <v>4605957697</v>
      </c>
      <c r="L9" s="128">
        <v>0</v>
      </c>
      <c r="M9" s="128">
        <v>4605957697</v>
      </c>
      <c r="N9" s="126">
        <v>9437180702</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216037088</v>
      </c>
      <c r="J15" s="128">
        <v>213310071</v>
      </c>
      <c r="K15" s="128">
        <v>216037088</v>
      </c>
      <c r="L15" s="128">
        <v>0</v>
      </c>
      <c r="M15" s="128">
        <v>216037088</v>
      </c>
      <c r="N15" s="126">
        <v>213310071</v>
      </c>
    </row>
    <row r="16" spans="2:17" ht="22.5" customHeight="1">
      <c r="B16" s="339" t="s">
        <v>60</v>
      </c>
      <c r="C16" s="339"/>
      <c r="D16" s="339"/>
      <c r="E16" s="339"/>
      <c r="F16" s="339"/>
      <c r="G16" s="339"/>
      <c r="H16" s="339"/>
      <c r="I16" s="126">
        <v>2996684468</v>
      </c>
      <c r="J16" s="128">
        <v>389688676</v>
      </c>
      <c r="K16" s="128">
        <v>374095685</v>
      </c>
      <c r="L16" s="128">
        <v>151108195</v>
      </c>
      <c r="M16" s="128">
        <v>525203880</v>
      </c>
      <c r="N16" s="126">
        <v>2861169264</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13643171485</v>
      </c>
      <c r="J18" s="128">
        <v>4215687217</v>
      </c>
      <c r="K18" s="128">
        <v>5196090470</v>
      </c>
      <c r="L18" s="128">
        <v>151108195</v>
      </c>
      <c r="M18" s="128">
        <v>5347198665</v>
      </c>
      <c r="N18" s="126">
        <v>12511660037</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90" fitToWidth="2" fitToHeight="0" orientation="portrait" useFirstPageNumber="1" r:id="rId1"/>
  <headerFooter>
    <oddFooter>&amp;C&amp;"ＭＳ Ｐ明朝,標準"&amp;20&amp;P</oddFooter>
  </headerFooter>
  <colBreaks count="1" manualBreakCount="1">
    <brk id="10" max="1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topLeftCell="A3"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5" t="s">
        <v>508</v>
      </c>
      <c r="B17" s="245"/>
      <c r="C17" s="245"/>
      <c r="D17" s="245"/>
      <c r="E17" s="245"/>
      <c r="F17" s="245"/>
      <c r="G17" s="245"/>
      <c r="H17" s="245"/>
      <c r="I17" s="245"/>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509</v>
      </c>
      <c r="C6" s="249"/>
      <c r="D6" s="249"/>
      <c r="E6" s="249"/>
      <c r="F6" s="249"/>
      <c r="G6" s="249"/>
      <c r="H6" s="249"/>
      <c r="I6" s="249"/>
      <c r="J6" s="249"/>
      <c r="K6" s="249"/>
      <c r="L6" s="249"/>
      <c r="M6" s="249"/>
      <c r="N6" s="249"/>
      <c r="O6" s="249"/>
      <c r="P6" s="249"/>
      <c r="Q6" s="249"/>
      <c r="R6" s="249"/>
      <c r="S6" s="10"/>
      <c r="T6" s="9"/>
    </row>
    <row r="7" spans="1:20" ht="22.5" customHeight="1">
      <c r="A7" s="6"/>
      <c r="B7" s="250" t="s">
        <v>510</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475</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7939870</v>
      </c>
      <c r="J17" s="33"/>
      <c r="K17" s="31"/>
      <c r="L17" s="24" t="s">
        <v>47</v>
      </c>
      <c r="M17" s="22"/>
      <c r="N17" s="22"/>
      <c r="O17" s="22"/>
      <c r="P17" s="22"/>
      <c r="Q17" s="22"/>
      <c r="R17" s="23">
        <v>0</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15999481</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-8059611</v>
      </c>
      <c r="J22" s="33"/>
      <c r="K22" s="31"/>
      <c r="L22" s="22"/>
      <c r="M22" s="22" t="s">
        <v>52</v>
      </c>
      <c r="N22" s="22"/>
      <c r="O22" s="22"/>
      <c r="P22" s="22"/>
      <c r="Q22" s="22"/>
      <c r="R22" s="23">
        <v>0</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0</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18159075</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26098945</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18159075</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18159075</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26098945</v>
      </c>
      <c r="S67" s="82"/>
      <c r="T67" s="9"/>
    </row>
    <row r="68" spans="1:20" ht="22.5" customHeight="1">
      <c r="A68" s="6"/>
      <c r="B68" s="75" t="s">
        <v>69</v>
      </c>
      <c r="C68" s="76"/>
      <c r="D68" s="77"/>
      <c r="E68" s="77"/>
      <c r="F68" s="77"/>
      <c r="G68" s="77"/>
      <c r="H68" s="77"/>
      <c r="I68" s="78">
        <v>26098945</v>
      </c>
      <c r="J68" s="79"/>
      <c r="K68" s="75" t="s">
        <v>71</v>
      </c>
      <c r="L68" s="77"/>
      <c r="M68" s="77"/>
      <c r="N68" s="77"/>
      <c r="O68" s="77"/>
      <c r="P68" s="77"/>
      <c r="Q68" s="77"/>
      <c r="R68" s="78">
        <v>26098945</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94" orientation="portrait" blackAndWhite="1" useFirstPageNumber="1" r:id="rId1"/>
  <headerFooter>
    <oddFooter>&amp;C&amp;"ＭＳ Ｐ明朝,標準"&amp;20&amp;P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511</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512</v>
      </c>
      <c r="L16" s="14"/>
      <c r="M16" s="33"/>
    </row>
    <row r="17" spans="1:13" ht="22.5" customHeight="1">
      <c r="A17" s="31"/>
      <c r="C17" s="38" t="s">
        <v>72</v>
      </c>
      <c r="D17" s="39"/>
      <c r="E17" s="39"/>
      <c r="F17" s="39"/>
      <c r="G17" s="39"/>
      <c r="H17" s="39"/>
      <c r="I17" s="17"/>
      <c r="J17" s="19">
        <v>490376128</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52841755</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88092000</v>
      </c>
      <c r="K26" s="91"/>
      <c r="M26" s="33"/>
    </row>
    <row r="27" spans="1:13" ht="22.5" customHeight="1">
      <c r="A27" s="31"/>
      <c r="C27" s="90"/>
      <c r="D27" s="40" t="s">
        <v>82</v>
      </c>
      <c r="E27" s="40"/>
      <c r="F27" s="40"/>
      <c r="G27" s="40"/>
      <c r="H27" s="40"/>
      <c r="I27" s="41"/>
      <c r="J27" s="23">
        <v>92960535</v>
      </c>
      <c r="K27" s="91"/>
      <c r="M27" s="33"/>
    </row>
    <row r="28" spans="1:13" ht="22.5" customHeight="1">
      <c r="A28" s="31"/>
      <c r="C28" s="90"/>
      <c r="D28" s="40"/>
      <c r="E28" s="40" t="s">
        <v>83</v>
      </c>
      <c r="F28" s="40"/>
      <c r="G28" s="40"/>
      <c r="H28" s="40"/>
      <c r="I28" s="41"/>
      <c r="J28" s="23">
        <v>92960535</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32023</v>
      </c>
      <c r="K32" s="91"/>
      <c r="M32" s="33"/>
    </row>
    <row r="33" spans="1:13" ht="22.5" customHeight="1">
      <c r="A33" s="31"/>
      <c r="C33" s="92"/>
      <c r="D33" s="93" t="s">
        <v>88</v>
      </c>
      <c r="E33" s="93"/>
      <c r="F33" s="93"/>
      <c r="G33" s="93"/>
      <c r="H33" s="93"/>
      <c r="I33" s="94"/>
      <c r="J33" s="95">
        <v>256449815</v>
      </c>
      <c r="K33" s="96"/>
      <c r="M33" s="33"/>
    </row>
    <row r="34" spans="1:13" ht="22.5" customHeight="1">
      <c r="A34" s="31"/>
      <c r="C34" s="90" t="s">
        <v>89</v>
      </c>
      <c r="D34" s="40"/>
      <c r="E34" s="40"/>
      <c r="F34" s="40"/>
      <c r="G34" s="40"/>
      <c r="H34" s="40"/>
      <c r="I34" s="41"/>
      <c r="J34" s="25">
        <v>490026639</v>
      </c>
      <c r="K34" s="91"/>
      <c r="M34" s="33"/>
    </row>
    <row r="35" spans="1:13" ht="22.5" customHeight="1">
      <c r="A35" s="31"/>
      <c r="C35" s="90"/>
      <c r="D35" s="40" t="s">
        <v>90</v>
      </c>
      <c r="E35" s="40"/>
      <c r="F35" s="40"/>
      <c r="G35" s="40"/>
      <c r="H35" s="40"/>
      <c r="I35" s="41"/>
      <c r="J35" s="23">
        <v>0</v>
      </c>
      <c r="K35" s="97"/>
      <c r="M35" s="33"/>
    </row>
    <row r="36" spans="1:13" ht="22.5" customHeight="1">
      <c r="A36" s="31"/>
      <c r="C36" s="90"/>
      <c r="D36" s="40" t="s">
        <v>91</v>
      </c>
      <c r="E36" s="40"/>
      <c r="F36" s="40"/>
      <c r="G36" s="40"/>
      <c r="H36" s="40"/>
      <c r="I36" s="41"/>
      <c r="J36" s="23">
        <v>0</v>
      </c>
      <c r="K36" s="97"/>
      <c r="M36" s="33"/>
    </row>
    <row r="37" spans="1:13" ht="22.5" customHeight="1">
      <c r="A37" s="31"/>
      <c r="C37" s="90"/>
      <c r="D37" s="40" t="s">
        <v>92</v>
      </c>
      <c r="E37" s="40"/>
      <c r="F37" s="40"/>
      <c r="G37" s="40"/>
      <c r="H37" s="40"/>
      <c r="I37" s="41"/>
      <c r="J37" s="23">
        <v>0</v>
      </c>
      <c r="K37" s="97"/>
      <c r="M37" s="33"/>
    </row>
    <row r="38" spans="1:13" ht="22.5" customHeight="1">
      <c r="A38" s="31"/>
      <c r="C38" s="90"/>
      <c r="D38" s="40" t="s">
        <v>93</v>
      </c>
      <c r="E38" s="40"/>
      <c r="F38" s="40"/>
      <c r="G38" s="40"/>
      <c r="H38" s="40"/>
      <c r="I38" s="41"/>
      <c r="J38" s="23">
        <v>218655305</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0</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71334</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271300000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349489</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19743</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19743</v>
      </c>
      <c r="K65" s="97"/>
      <c r="M65" s="33"/>
    </row>
    <row r="66" spans="1:13" ht="22.5" customHeight="1">
      <c r="A66" s="31"/>
      <c r="C66" s="86" t="s">
        <v>119</v>
      </c>
      <c r="D66" s="87"/>
      <c r="E66" s="87"/>
      <c r="F66" s="87"/>
      <c r="G66" s="87"/>
      <c r="H66" s="87"/>
      <c r="I66" s="88"/>
      <c r="J66" s="78">
        <v>-19743</v>
      </c>
      <c r="K66" s="89"/>
      <c r="M66" s="33"/>
    </row>
    <row r="67" spans="1:13" ht="22.5" customHeight="1">
      <c r="A67" s="31"/>
      <c r="B67" s="22"/>
      <c r="C67" s="86" t="s">
        <v>120</v>
      </c>
      <c r="D67" s="77"/>
      <c r="E67" s="77"/>
      <c r="F67" s="77"/>
      <c r="G67" s="77"/>
      <c r="H67" s="77"/>
      <c r="I67" s="77"/>
      <c r="J67" s="78">
        <v>329746</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95" orientation="portrait" blackAndWhite="1" useFirstPageNumber="1" r:id="rId1"/>
  <headerFooter>
    <oddFooter>&amp;C&amp;"ＭＳ Ｐ明朝,標準"&amp;20&amp;P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514</v>
      </c>
      <c r="C6" s="260"/>
      <c r="D6" s="260"/>
      <c r="E6" s="260"/>
      <c r="F6" s="260"/>
      <c r="G6" s="260"/>
      <c r="H6" s="260"/>
      <c r="I6" s="260"/>
      <c r="J6" s="260"/>
      <c r="K6" s="260"/>
      <c r="L6" s="260"/>
      <c r="M6" s="260"/>
      <c r="N6" s="66"/>
    </row>
    <row r="7" spans="1:14" ht="22.5" customHeight="1">
      <c r="A7" s="62"/>
      <c r="B7" s="261" t="s">
        <v>515</v>
      </c>
      <c r="C7" s="260"/>
      <c r="D7" s="260"/>
      <c r="E7" s="260"/>
      <c r="F7" s="260"/>
      <c r="G7" s="260"/>
      <c r="H7" s="260"/>
      <c r="I7" s="260"/>
      <c r="J7" s="260"/>
      <c r="K7" s="260"/>
      <c r="L7" s="260"/>
      <c r="M7" s="260"/>
      <c r="N7" s="66"/>
    </row>
    <row r="8" spans="1:14" ht="22.5" hidden="1" customHeight="1">
      <c r="A8" s="62"/>
      <c r="B8" s="63"/>
      <c r="C8" s="262" t="s">
        <v>1</v>
      </c>
      <c r="D8" s="262"/>
      <c r="E8" s="262"/>
      <c r="F8" s="67" t="s">
        <v>516</v>
      </c>
      <c r="G8" s="63"/>
      <c r="H8" s="67"/>
      <c r="I8" s="63"/>
      <c r="J8" s="63"/>
      <c r="K8" s="63"/>
      <c r="L8" s="68" t="s">
        <v>517</v>
      </c>
      <c r="M8" s="63"/>
      <c r="N8" s="66"/>
    </row>
    <row r="9" spans="1:14" ht="22.5" hidden="1" customHeight="1">
      <c r="A9" s="62"/>
      <c r="B9" s="63"/>
      <c r="C9" s="262" t="s">
        <v>453</v>
      </c>
      <c r="D9" s="262"/>
      <c r="E9" s="262"/>
      <c r="F9" s="67" t="s">
        <v>518</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519</v>
      </c>
      <c r="M19" s="22"/>
      <c r="N19" s="33"/>
    </row>
    <row r="20" spans="1:14" ht="50.1" customHeight="1">
      <c r="A20" s="31"/>
      <c r="B20" s="22"/>
      <c r="C20" s="268" t="s">
        <v>5</v>
      </c>
      <c r="D20" s="268"/>
      <c r="E20" s="268"/>
      <c r="F20" s="268"/>
      <c r="G20" s="268"/>
      <c r="H20" s="268"/>
      <c r="I20" s="268"/>
      <c r="J20" s="70" t="s">
        <v>520</v>
      </c>
      <c r="K20" s="70" t="s">
        <v>521</v>
      </c>
      <c r="L20" s="70" t="s">
        <v>522</v>
      </c>
      <c r="M20" s="22"/>
      <c r="N20" s="33"/>
    </row>
    <row r="21" spans="1:14" ht="50.1" customHeight="1">
      <c r="A21" s="31"/>
      <c r="B21" s="22"/>
      <c r="C21" s="268" t="s">
        <v>458</v>
      </c>
      <c r="D21" s="268"/>
      <c r="E21" s="268"/>
      <c r="F21" s="268"/>
      <c r="G21" s="268"/>
      <c r="H21" s="268"/>
      <c r="I21" s="268"/>
      <c r="J21" s="71">
        <v>25769199</v>
      </c>
      <c r="K21" s="71">
        <v>0</v>
      </c>
      <c r="L21" s="71">
        <v>25769199</v>
      </c>
      <c r="M21" s="22"/>
      <c r="N21" s="33"/>
    </row>
    <row r="22" spans="1:14" ht="50.1" customHeight="1">
      <c r="A22" s="31"/>
      <c r="B22" s="22"/>
      <c r="C22" s="268" t="s">
        <v>459</v>
      </c>
      <c r="D22" s="268"/>
      <c r="E22" s="268"/>
      <c r="F22" s="268"/>
      <c r="G22" s="268"/>
      <c r="H22" s="268"/>
      <c r="I22" s="268"/>
      <c r="J22" s="71">
        <v>329746</v>
      </c>
      <c r="K22" s="71">
        <v>0</v>
      </c>
      <c r="L22" s="71">
        <v>329746</v>
      </c>
      <c r="M22" s="22"/>
      <c r="N22" s="33"/>
    </row>
    <row r="23" spans="1:14" ht="50.1" customHeight="1">
      <c r="A23" s="31"/>
      <c r="B23" s="22"/>
      <c r="C23" s="268" t="s">
        <v>460</v>
      </c>
      <c r="D23" s="268"/>
      <c r="E23" s="268"/>
      <c r="F23" s="268"/>
      <c r="G23" s="268"/>
      <c r="H23" s="268"/>
      <c r="I23" s="268"/>
      <c r="J23" s="71">
        <v>26098945</v>
      </c>
      <c r="K23" s="71">
        <v>0</v>
      </c>
      <c r="L23" s="71">
        <v>26098945</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96" orientation="portrait" blackAndWhite="1" useFirstPageNumber="1" r:id="rId1"/>
  <headerFooter>
    <oddFooter>&amp;C&amp;"ＭＳ Ｐ明朝,標準"&amp;20&amp;P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513</v>
      </c>
      <c r="C6" s="271"/>
      <c r="D6" s="271"/>
      <c r="E6" s="271"/>
      <c r="F6" s="271"/>
      <c r="G6" s="271"/>
      <c r="H6" s="271"/>
      <c r="I6" s="271"/>
      <c r="J6" s="271"/>
      <c r="K6" s="271"/>
      <c r="L6" s="271"/>
      <c r="M6" s="271"/>
      <c r="N6" s="271"/>
      <c r="O6" s="271"/>
      <c r="P6" s="271"/>
      <c r="Q6" s="271"/>
      <c r="R6" s="271"/>
      <c r="S6" s="271"/>
      <c r="T6" s="161"/>
      <c r="U6" s="9"/>
    </row>
    <row r="7" spans="1:21" ht="22.5" customHeight="1">
      <c r="A7" s="6"/>
      <c r="B7" s="272" t="s">
        <v>511</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512</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468203</v>
      </c>
      <c r="T16" s="21"/>
      <c r="U16" s="9"/>
    </row>
    <row r="17" spans="1:21" ht="22.5" customHeight="1">
      <c r="A17" s="6"/>
      <c r="B17" s="31"/>
      <c r="C17" s="22" t="s">
        <v>122</v>
      </c>
      <c r="D17" s="22"/>
      <c r="E17" s="22"/>
      <c r="F17" s="22"/>
      <c r="G17" s="22"/>
      <c r="H17" s="22"/>
      <c r="I17" s="23">
        <v>490349908</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468203</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468203</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37549170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88092000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92960535</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92960535</v>
      </c>
      <c r="J28" s="84"/>
      <c r="K28" s="22"/>
      <c r="L28" s="75" t="s">
        <v>168</v>
      </c>
      <c r="M28" s="77"/>
      <c r="N28" s="77"/>
      <c r="O28" s="77"/>
      <c r="P28" s="77"/>
      <c r="Q28" s="77"/>
      <c r="R28" s="77"/>
      <c r="S28" s="78">
        <v>-394603</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28203</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271720000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489955305</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0</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218655305</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271300000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394603</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0</v>
      </c>
      <c r="T47" s="82"/>
      <c r="U47" s="9"/>
    </row>
    <row r="48" spans="1:21" ht="22.5" customHeight="1">
      <c r="A48" s="6"/>
      <c r="B48" s="31"/>
      <c r="C48" s="22" t="s">
        <v>152</v>
      </c>
      <c r="D48" s="22"/>
      <c r="E48" s="22"/>
      <c r="F48" s="22"/>
      <c r="G48" s="22"/>
      <c r="H48" s="22"/>
      <c r="I48" s="23">
        <v>73600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73600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73600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97" orientation="portrait" blackAndWhite="1" useFirstPageNumber="1" r:id="rId1"/>
  <headerFooter>
    <oddFooter>&amp;C&amp;"ＭＳ Ｐ明朝,標準"&amp;20&amp;P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98" fitToHeight="0" orientation="portrait" useFirstPageNumber="1" r:id="rId1"/>
  <headerFooter differentFirst="1">
    <oddFooter>&amp;C&amp;"ＭＳ Ｐ明朝,標準"&amp;20&amp;P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7"/>
  <sheetViews>
    <sheetView showGridLines="0" view="pageBreakPreview" zoomScale="50" zoomScaleNormal="70" zoomScaleSheetLayoutView="50" workbookViewId="0">
      <selection activeCell="M20" sqref="M20"/>
    </sheetView>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5" spans="1:14" s="235" customFormat="1" ht="32.25">
      <c r="J5" s="235" t="s">
        <v>625</v>
      </c>
      <c r="K5" s="235" t="s">
        <v>626</v>
      </c>
    </row>
    <row r="10" spans="1:14" s="104" customFormat="1" ht="22.5" customHeight="1">
      <c r="B10" s="2"/>
    </row>
    <row r="11" spans="1:14" s="105" customFormat="1" ht="18.75" customHeight="1">
      <c r="A11" s="129"/>
      <c r="B11" s="292" t="s">
        <v>329</v>
      </c>
      <c r="C11" s="292"/>
      <c r="D11" s="292"/>
      <c r="E11" s="292"/>
      <c r="F11" s="292"/>
      <c r="G11" s="292"/>
      <c r="H11" s="292"/>
      <c r="I11" s="292"/>
      <c r="J11" s="292"/>
      <c r="K11" s="293" t="s">
        <v>330</v>
      </c>
      <c r="L11" s="293"/>
      <c r="M11" s="293"/>
      <c r="N11" s="293"/>
    </row>
    <row r="12" spans="1:14" s="105" customFormat="1" ht="18.75" customHeight="1">
      <c r="A12" s="129"/>
      <c r="B12" s="292"/>
      <c r="C12" s="292"/>
      <c r="D12" s="292"/>
      <c r="E12" s="292"/>
      <c r="F12" s="292"/>
      <c r="G12" s="292"/>
      <c r="H12" s="292"/>
      <c r="I12" s="292"/>
      <c r="J12" s="292"/>
      <c r="K12" s="293"/>
      <c r="L12" s="293"/>
      <c r="M12" s="293"/>
      <c r="N12" s="293"/>
    </row>
    <row r="13" spans="1:14">
      <c r="M13" s="121"/>
      <c r="N13" s="121" t="s">
        <v>228</v>
      </c>
    </row>
    <row r="14" spans="1:14" ht="21.75" customHeight="1">
      <c r="B14" s="297" t="s">
        <v>229</v>
      </c>
      <c r="C14" s="298"/>
      <c r="D14" s="298"/>
      <c r="E14" s="298"/>
      <c r="F14" s="298"/>
      <c r="G14" s="298"/>
      <c r="H14" s="299"/>
      <c r="I14" s="303" t="s">
        <v>230</v>
      </c>
      <c r="J14" s="305" t="s">
        <v>231</v>
      </c>
      <c r="K14" s="305" t="s">
        <v>232</v>
      </c>
      <c r="L14" s="305" t="s">
        <v>233</v>
      </c>
      <c r="M14" s="305" t="s">
        <v>234</v>
      </c>
      <c r="N14" s="305" t="s">
        <v>235</v>
      </c>
    </row>
    <row r="15" spans="1:14" ht="21.95" customHeight="1">
      <c r="B15" s="300"/>
      <c r="C15" s="301"/>
      <c r="D15" s="301"/>
      <c r="E15" s="301"/>
      <c r="F15" s="301"/>
      <c r="G15" s="301"/>
      <c r="H15" s="302"/>
      <c r="I15" s="304"/>
      <c r="J15" s="306"/>
      <c r="K15" s="306"/>
      <c r="L15" s="306"/>
      <c r="M15" s="306"/>
      <c r="N15" s="306"/>
    </row>
    <row r="16" spans="1:14" ht="22.5" customHeight="1">
      <c r="B16" s="163" t="s">
        <v>562</v>
      </c>
      <c r="C16" s="164"/>
      <c r="D16" s="164"/>
      <c r="E16" s="164"/>
      <c r="F16" s="164"/>
      <c r="G16" s="164"/>
      <c r="H16" s="165"/>
      <c r="I16" s="125">
        <v>8173075</v>
      </c>
      <c r="J16" s="125">
        <v>9980257</v>
      </c>
      <c r="K16" s="125">
        <v>0</v>
      </c>
      <c r="L16" s="125">
        <v>0</v>
      </c>
      <c r="M16" s="126">
        <v>5743</v>
      </c>
      <c r="N16" s="125">
        <v>18159075</v>
      </c>
    </row>
    <row r="17" spans="2:14" ht="22.5" customHeight="1">
      <c r="B17" s="286" t="s">
        <v>227</v>
      </c>
      <c r="C17" s="287"/>
      <c r="D17" s="287"/>
      <c r="E17" s="287"/>
      <c r="F17" s="287"/>
      <c r="G17" s="287"/>
      <c r="H17" s="288"/>
      <c r="I17" s="125">
        <f>SUM(I16)</f>
        <v>8173075</v>
      </c>
      <c r="J17" s="125">
        <f t="shared" ref="J17:L17" si="0">SUM(J16)</f>
        <v>9980257</v>
      </c>
      <c r="K17" s="125">
        <f t="shared" si="0"/>
        <v>0</v>
      </c>
      <c r="L17" s="125">
        <f t="shared" si="0"/>
        <v>0</v>
      </c>
      <c r="M17" s="126">
        <v>5743</v>
      </c>
      <c r="N17" s="125">
        <v>18159075</v>
      </c>
    </row>
  </sheetData>
  <mergeCells count="10">
    <mergeCell ref="B17:H17"/>
    <mergeCell ref="B11:J12"/>
    <mergeCell ref="K11:N12"/>
    <mergeCell ref="B14:H15"/>
    <mergeCell ref="I14:I15"/>
    <mergeCell ref="J14:J15"/>
    <mergeCell ref="K14:K15"/>
    <mergeCell ref="L14:L15"/>
    <mergeCell ref="M14:M15"/>
    <mergeCell ref="N14:N15"/>
  </mergeCells>
  <phoneticPr fontId="25"/>
  <printOptions horizontalCentered="1"/>
  <pageMargins left="0.39370078740157483" right="0.39370078740157483" top="0.55118110236220474" bottom="0.43307086614173229" header="0.78740157480314965" footer="0.31496062992125984"/>
  <pageSetup paperSize="9" scale="58" firstPageNumber="100" fitToWidth="2" fitToHeight="0" orientation="portrait" useFirstPageNumber="1" r:id="rId1"/>
  <headerFooter alignWithMargins="0">
    <oddFooter>&amp;C&amp;"ＭＳ Ｐ明朝,標準"&amp;20&amp;P</oddFooter>
  </headerFooter>
  <colBreaks count="2" manualBreakCount="2">
    <brk id="10" max="16" man="1"/>
    <brk id="19" min="12" max="42"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B4" sqref="B4:J5"/>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7988277</v>
      </c>
      <c r="J9" s="128">
        <v>71334</v>
      </c>
      <c r="K9" s="128">
        <v>0</v>
      </c>
      <c r="L9" s="128">
        <v>0</v>
      </c>
      <c r="M9" s="128">
        <v>0</v>
      </c>
      <c r="N9" s="126">
        <v>8059611</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0</v>
      </c>
      <c r="J15" s="128">
        <v>0</v>
      </c>
      <c r="K15" s="128">
        <v>0</v>
      </c>
      <c r="L15" s="128">
        <v>0</v>
      </c>
      <c r="M15" s="128">
        <v>0</v>
      </c>
      <c r="N15" s="126">
        <v>0</v>
      </c>
    </row>
    <row r="16" spans="2:17" ht="22.5" customHeight="1">
      <c r="B16" s="339" t="s">
        <v>60</v>
      </c>
      <c r="C16" s="339"/>
      <c r="D16" s="339"/>
      <c r="E16" s="339"/>
      <c r="F16" s="339"/>
      <c r="G16" s="339"/>
      <c r="H16" s="339"/>
      <c r="I16" s="126">
        <v>0</v>
      </c>
      <c r="J16" s="128">
        <v>0</v>
      </c>
      <c r="K16" s="128">
        <v>0</v>
      </c>
      <c r="L16" s="128">
        <v>0</v>
      </c>
      <c r="M16" s="128">
        <v>0</v>
      </c>
      <c r="N16" s="126">
        <v>0</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7988277</v>
      </c>
      <c r="J18" s="128">
        <v>71334</v>
      </c>
      <c r="K18" s="128">
        <v>0</v>
      </c>
      <c r="L18" s="128">
        <v>0</v>
      </c>
      <c r="M18" s="128">
        <v>0</v>
      </c>
      <c r="N18" s="126">
        <v>8059611</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102" fitToWidth="2" fitToHeight="0" orientation="portrait" useFirstPageNumber="1" r:id="rId1"/>
  <headerFooter>
    <oddFooter>&amp;C&amp;"ＭＳ Ｐ明朝,標準"&amp;20&amp;P</oddFooter>
  </headerFooter>
  <colBreaks count="1" manualBreakCount="1">
    <brk id="10"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594</v>
      </c>
      <c r="C6" s="271"/>
      <c r="D6" s="271"/>
      <c r="E6" s="271"/>
      <c r="F6" s="271"/>
      <c r="G6" s="271"/>
      <c r="H6" s="271"/>
      <c r="I6" s="271"/>
      <c r="J6" s="271"/>
      <c r="K6" s="271"/>
      <c r="L6" s="271"/>
      <c r="M6" s="271"/>
      <c r="N6" s="271"/>
      <c r="O6" s="271"/>
      <c r="P6" s="271"/>
      <c r="Q6" s="271"/>
      <c r="R6" s="271"/>
      <c r="S6" s="271"/>
      <c r="T6" s="201"/>
      <c r="U6" s="9"/>
    </row>
    <row r="7" spans="1:21" ht="22.5" customHeight="1">
      <c r="A7" s="6"/>
      <c r="B7" s="272" t="s">
        <v>585</v>
      </c>
      <c r="C7" s="272"/>
      <c r="D7" s="272"/>
      <c r="E7" s="272"/>
      <c r="F7" s="272"/>
      <c r="G7" s="272"/>
      <c r="H7" s="272"/>
      <c r="I7" s="272"/>
      <c r="J7" s="272"/>
      <c r="K7" s="272"/>
      <c r="L7" s="272"/>
      <c r="M7" s="272"/>
      <c r="N7" s="272"/>
      <c r="O7" s="272"/>
      <c r="P7" s="272"/>
      <c r="Q7" s="272"/>
      <c r="R7" s="272"/>
      <c r="S7" s="272"/>
      <c r="T7" s="20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200"/>
      <c r="F9" s="200"/>
      <c r="G9" s="200"/>
      <c r="H9" s="50"/>
      <c r="I9" s="50"/>
      <c r="J9" s="50"/>
      <c r="K9" s="269"/>
      <c r="L9" s="269"/>
      <c r="M9" s="269"/>
      <c r="N9" s="269"/>
      <c r="O9" s="199"/>
      <c r="P9" s="199"/>
      <c r="Q9" s="199"/>
      <c r="R9" s="51"/>
      <c r="S9" s="50"/>
      <c r="T9" s="50"/>
      <c r="U9" s="9"/>
    </row>
    <row r="10" spans="1:21" ht="22.5" hidden="1" customHeight="1">
      <c r="A10" s="6"/>
      <c r="B10" s="50"/>
      <c r="C10" s="50"/>
      <c r="D10" s="50"/>
      <c r="E10" s="50"/>
      <c r="F10" s="50"/>
      <c r="G10" s="50"/>
      <c r="H10" s="50"/>
      <c r="I10" s="50"/>
      <c r="J10" s="50"/>
      <c r="K10" s="269"/>
      <c r="L10" s="269"/>
      <c r="M10" s="269"/>
      <c r="N10" s="269"/>
      <c r="O10" s="199"/>
      <c r="P10" s="199"/>
      <c r="Q10" s="199"/>
      <c r="R10" s="51"/>
      <c r="S10" s="50"/>
      <c r="T10" s="50"/>
      <c r="U10" s="9"/>
    </row>
    <row r="11" spans="1:21" ht="22.5" hidden="1" customHeight="1">
      <c r="A11" s="6"/>
      <c r="B11" s="50"/>
      <c r="C11" s="50"/>
      <c r="D11" s="50"/>
      <c r="E11" s="50"/>
      <c r="F11" s="50"/>
      <c r="G11" s="50"/>
      <c r="H11" s="50"/>
      <c r="I11" s="50"/>
      <c r="J11" s="50"/>
      <c r="K11" s="269"/>
      <c r="L11" s="269"/>
      <c r="M11" s="269"/>
      <c r="N11" s="269"/>
      <c r="O11" s="199"/>
      <c r="P11" s="199"/>
      <c r="Q11" s="199"/>
      <c r="R11" s="51"/>
      <c r="S11" s="50"/>
      <c r="T11" s="50"/>
      <c r="U11" s="9"/>
    </row>
    <row r="12" spans="1:21" ht="22.5" hidden="1" customHeight="1">
      <c r="A12" s="6"/>
      <c r="B12" s="50"/>
      <c r="C12" s="50"/>
      <c r="D12" s="50"/>
      <c r="E12" s="50"/>
      <c r="F12" s="50"/>
      <c r="G12" s="50"/>
      <c r="H12" s="50"/>
      <c r="I12" s="50"/>
      <c r="J12" s="50"/>
      <c r="K12" s="269"/>
      <c r="L12" s="269"/>
      <c r="M12" s="269"/>
      <c r="N12" s="269"/>
      <c r="O12" s="199"/>
      <c r="P12" s="199"/>
      <c r="Q12" s="199"/>
      <c r="R12" s="51"/>
      <c r="S12" s="50"/>
      <c r="T12" s="50"/>
      <c r="U12" s="9"/>
    </row>
    <row r="13" spans="1:21" ht="22.5" hidden="1" customHeight="1">
      <c r="A13" s="6"/>
      <c r="B13" s="50"/>
      <c r="C13" s="50"/>
      <c r="D13" s="50"/>
      <c r="E13" s="50"/>
      <c r="F13" s="50"/>
      <c r="G13" s="50"/>
      <c r="H13" s="50"/>
      <c r="I13" s="50"/>
      <c r="J13" s="50"/>
      <c r="K13" s="269"/>
      <c r="L13" s="269"/>
      <c r="M13" s="269"/>
      <c r="N13" s="269"/>
      <c r="O13" s="199"/>
      <c r="P13" s="199"/>
      <c r="Q13" s="199"/>
      <c r="R13" s="51"/>
      <c r="S13" s="50"/>
      <c r="T13" s="50"/>
      <c r="U13" s="9"/>
    </row>
    <row r="14" spans="1:21" ht="22.5" customHeight="1">
      <c r="A14" s="6"/>
      <c r="B14" s="50"/>
      <c r="C14" s="50"/>
      <c r="D14" s="50"/>
      <c r="E14" s="50"/>
      <c r="F14" s="50"/>
      <c r="G14" s="50"/>
      <c r="H14" s="50"/>
      <c r="I14" s="50"/>
      <c r="J14" s="50"/>
      <c r="K14" s="50"/>
      <c r="L14" s="270"/>
      <c r="M14" s="270"/>
      <c r="N14" s="270"/>
      <c r="O14" s="200"/>
      <c r="P14" s="200"/>
      <c r="Q14" s="200"/>
      <c r="R14" s="52"/>
      <c r="S14" s="50"/>
      <c r="T14" s="50"/>
      <c r="U14" s="9"/>
    </row>
    <row r="15" spans="1:21" ht="18.75">
      <c r="A15" s="6"/>
      <c r="B15" s="253"/>
      <c r="C15" s="253"/>
      <c r="D15" s="253"/>
      <c r="E15" s="53"/>
      <c r="F15" s="53"/>
      <c r="G15" s="53"/>
      <c r="H15" s="7"/>
      <c r="I15" s="14"/>
      <c r="J15" s="14" t="s">
        <v>582</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442276091925</v>
      </c>
      <c r="T16" s="21"/>
      <c r="U16" s="9"/>
    </row>
    <row r="17" spans="1:21" ht="22.5" customHeight="1">
      <c r="A17" s="6"/>
      <c r="B17" s="31"/>
      <c r="C17" s="22" t="s">
        <v>122</v>
      </c>
      <c r="D17" s="22"/>
      <c r="E17" s="22"/>
      <c r="F17" s="22"/>
      <c r="G17" s="22"/>
      <c r="H17" s="22"/>
      <c r="I17" s="23">
        <v>1384026243015</v>
      </c>
      <c r="J17" s="84"/>
      <c r="K17" s="22"/>
      <c r="L17" s="31"/>
      <c r="M17" s="22"/>
      <c r="N17" s="22" t="s">
        <v>161</v>
      </c>
      <c r="O17" s="22"/>
      <c r="P17" s="22"/>
      <c r="Q17" s="22"/>
      <c r="R17" s="22"/>
      <c r="S17" s="23">
        <v>67392847281</v>
      </c>
      <c r="T17" s="84"/>
      <c r="U17" s="9"/>
    </row>
    <row r="18" spans="1:21" ht="22.5" customHeight="1">
      <c r="A18" s="6"/>
      <c r="B18" s="31"/>
      <c r="C18" s="22"/>
      <c r="D18" s="22" t="s">
        <v>123</v>
      </c>
      <c r="E18" s="22"/>
      <c r="F18" s="22"/>
      <c r="G18" s="22"/>
      <c r="H18" s="22"/>
      <c r="I18" s="23">
        <v>660087637379</v>
      </c>
      <c r="J18" s="84"/>
      <c r="K18" s="22"/>
      <c r="L18" s="31"/>
      <c r="M18" s="22"/>
      <c r="N18" s="22" t="s">
        <v>162</v>
      </c>
      <c r="O18" s="22"/>
      <c r="P18" s="22"/>
      <c r="Q18" s="22"/>
      <c r="R18" s="22"/>
      <c r="S18" s="23">
        <v>120572369961</v>
      </c>
      <c r="T18" s="84"/>
      <c r="U18" s="9"/>
    </row>
    <row r="19" spans="1:21" ht="22.5" customHeight="1">
      <c r="A19" s="6"/>
      <c r="B19" s="31"/>
      <c r="C19" s="22"/>
      <c r="D19" s="22" t="s">
        <v>124</v>
      </c>
      <c r="E19" s="22"/>
      <c r="F19" s="22"/>
      <c r="G19" s="22"/>
      <c r="H19" s="22"/>
      <c r="I19" s="23">
        <v>6193356197</v>
      </c>
      <c r="J19" s="84"/>
      <c r="K19" s="22"/>
      <c r="L19" s="31"/>
      <c r="M19" s="22"/>
      <c r="N19" s="22"/>
      <c r="O19" s="22" t="s">
        <v>163</v>
      </c>
      <c r="P19" s="22"/>
      <c r="Q19" s="22"/>
      <c r="R19" s="22"/>
      <c r="S19" s="23">
        <v>6749226537</v>
      </c>
      <c r="T19" s="84"/>
      <c r="U19" s="9"/>
    </row>
    <row r="20" spans="1:21" ht="22.5" customHeight="1">
      <c r="A20" s="6"/>
      <c r="B20" s="31"/>
      <c r="C20" s="22"/>
      <c r="D20" s="22" t="s">
        <v>125</v>
      </c>
      <c r="E20" s="22"/>
      <c r="F20" s="22"/>
      <c r="G20" s="22"/>
      <c r="H20" s="22"/>
      <c r="I20" s="23">
        <v>88225254651</v>
      </c>
      <c r="J20" s="84"/>
      <c r="K20" s="22"/>
      <c r="L20" s="31"/>
      <c r="M20" s="22"/>
      <c r="N20" s="22"/>
      <c r="O20" s="22" t="s">
        <v>164</v>
      </c>
      <c r="P20" s="22"/>
      <c r="Q20" s="22"/>
      <c r="R20" s="22"/>
      <c r="S20" s="23">
        <v>113823143424</v>
      </c>
      <c r="T20" s="84"/>
      <c r="U20" s="9"/>
    </row>
    <row r="21" spans="1:21" ht="22.5" customHeight="1">
      <c r="A21" s="6"/>
      <c r="B21" s="31"/>
      <c r="C21" s="22"/>
      <c r="D21" s="22" t="s">
        <v>126</v>
      </c>
      <c r="E21" s="22"/>
      <c r="F21" s="22"/>
      <c r="G21" s="22"/>
      <c r="H21" s="22"/>
      <c r="I21" s="23">
        <v>1622042000</v>
      </c>
      <c r="J21" s="84"/>
      <c r="K21" s="22"/>
      <c r="L21" s="31"/>
      <c r="M21" s="22"/>
      <c r="N21" s="22" t="s">
        <v>165</v>
      </c>
      <c r="O21" s="22"/>
      <c r="P21" s="22"/>
      <c r="Q21" s="22"/>
      <c r="R21" s="22"/>
      <c r="S21" s="23">
        <v>5053762000</v>
      </c>
      <c r="T21" s="84"/>
      <c r="U21" s="9"/>
    </row>
    <row r="22" spans="1:21" ht="22.5" customHeight="1">
      <c r="A22" s="6"/>
      <c r="B22" s="31"/>
      <c r="C22" s="22"/>
      <c r="D22" s="22" t="s">
        <v>127</v>
      </c>
      <c r="E22" s="22"/>
      <c r="F22" s="22"/>
      <c r="G22" s="22"/>
      <c r="H22" s="22"/>
      <c r="I22" s="23">
        <v>41890872000</v>
      </c>
      <c r="J22" s="84"/>
      <c r="K22" s="22"/>
      <c r="L22" s="31"/>
      <c r="M22" s="22"/>
      <c r="N22" s="22" t="s">
        <v>166</v>
      </c>
      <c r="O22" s="22"/>
      <c r="P22" s="22"/>
      <c r="Q22" s="22"/>
      <c r="R22" s="22"/>
      <c r="S22" s="23">
        <v>99396418392</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149843814600</v>
      </c>
      <c r="T23" s="84"/>
      <c r="U23" s="9"/>
    </row>
    <row r="24" spans="1:21" ht="22.5" customHeight="1">
      <c r="A24" s="6"/>
      <c r="B24" s="31"/>
      <c r="C24" s="22"/>
      <c r="D24" s="22" t="s">
        <v>129</v>
      </c>
      <c r="E24" s="22"/>
      <c r="F24" s="22"/>
      <c r="G24" s="22"/>
      <c r="H24" s="22"/>
      <c r="I24" s="23">
        <v>6567136339</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65172781320</v>
      </c>
      <c r="J25" s="84"/>
      <c r="K25" s="22"/>
      <c r="L25" s="31"/>
      <c r="M25" s="22"/>
      <c r="N25" s="22"/>
      <c r="O25" s="22" t="s">
        <v>147</v>
      </c>
      <c r="P25" s="22"/>
      <c r="Q25" s="22"/>
      <c r="R25" s="22"/>
      <c r="S25" s="23">
        <v>113180112435</v>
      </c>
      <c r="T25" s="84"/>
      <c r="U25" s="9"/>
    </row>
    <row r="26" spans="1:21" ht="22.5" customHeight="1">
      <c r="A26" s="6"/>
      <c r="B26" s="31"/>
      <c r="C26" s="22"/>
      <c r="D26" s="22" t="s">
        <v>131</v>
      </c>
      <c r="E26" s="22"/>
      <c r="F26" s="22"/>
      <c r="G26" s="22"/>
      <c r="H26" s="22"/>
      <c r="I26" s="23">
        <v>421142786269</v>
      </c>
      <c r="J26" s="84"/>
      <c r="K26" s="22"/>
      <c r="L26" s="31"/>
      <c r="M26" s="22"/>
      <c r="N26" s="22"/>
      <c r="O26" s="22" t="s">
        <v>148</v>
      </c>
      <c r="P26" s="22"/>
      <c r="Q26" s="22"/>
      <c r="R26" s="22"/>
      <c r="S26" s="23">
        <v>36663702165</v>
      </c>
      <c r="T26" s="84"/>
      <c r="U26" s="9"/>
    </row>
    <row r="27" spans="1:21" ht="22.5" customHeight="1">
      <c r="A27" s="6"/>
      <c r="B27" s="31"/>
      <c r="C27" s="22"/>
      <c r="D27" s="22" t="s">
        <v>132</v>
      </c>
      <c r="E27" s="22"/>
      <c r="F27" s="22"/>
      <c r="G27" s="22"/>
      <c r="H27" s="22"/>
      <c r="I27" s="23">
        <v>6827480000</v>
      </c>
      <c r="J27" s="84"/>
      <c r="K27" s="22"/>
      <c r="L27" s="31"/>
      <c r="M27" s="22"/>
      <c r="N27" s="22" t="s">
        <v>167</v>
      </c>
      <c r="O27" s="22"/>
      <c r="P27" s="22"/>
      <c r="Q27" s="22"/>
      <c r="R27" s="22"/>
      <c r="S27" s="23">
        <v>16879691</v>
      </c>
      <c r="T27" s="84"/>
      <c r="U27" s="9"/>
    </row>
    <row r="28" spans="1:21" ht="22.5" customHeight="1">
      <c r="A28" s="6"/>
      <c r="B28" s="31"/>
      <c r="C28" s="22"/>
      <c r="D28" s="22"/>
      <c r="E28" s="22" t="s">
        <v>133</v>
      </c>
      <c r="F28" s="22"/>
      <c r="G28" s="22"/>
      <c r="H28" s="22"/>
      <c r="I28" s="23">
        <v>0</v>
      </c>
      <c r="J28" s="84"/>
      <c r="K28" s="22"/>
      <c r="L28" s="75" t="s">
        <v>168</v>
      </c>
      <c r="M28" s="77"/>
      <c r="N28" s="77"/>
      <c r="O28" s="77"/>
      <c r="P28" s="77"/>
      <c r="Q28" s="77"/>
      <c r="R28" s="77"/>
      <c r="S28" s="78">
        <v>-242715114546</v>
      </c>
      <c r="T28" s="82"/>
      <c r="U28" s="9"/>
    </row>
    <row r="29" spans="1:21" ht="22.5" customHeight="1">
      <c r="A29" s="6"/>
      <c r="B29" s="31"/>
      <c r="C29" s="22"/>
      <c r="D29" s="22"/>
      <c r="E29" s="22" t="s">
        <v>134</v>
      </c>
      <c r="F29" s="22"/>
      <c r="G29" s="22"/>
      <c r="H29" s="22"/>
      <c r="I29" s="23">
        <v>1386400000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5441080000</v>
      </c>
      <c r="J30" s="84"/>
      <c r="K30" s="22"/>
      <c r="L30" s="31"/>
      <c r="M30" s="24" t="s">
        <v>170</v>
      </c>
      <c r="N30" s="22"/>
      <c r="O30" s="22"/>
      <c r="P30" s="22"/>
      <c r="Q30" s="22"/>
      <c r="R30" s="22"/>
      <c r="S30" s="23">
        <v>446527143259</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101857000000</v>
      </c>
      <c r="T31" s="84"/>
      <c r="U31" s="9"/>
    </row>
    <row r="32" spans="1:21" ht="22.5" customHeight="1">
      <c r="A32" s="6"/>
      <c r="B32" s="31"/>
      <c r="C32" s="22"/>
      <c r="D32" s="22" t="s">
        <v>136</v>
      </c>
      <c r="E32" s="22"/>
      <c r="F32" s="22"/>
      <c r="G32" s="22"/>
      <c r="H32" s="22"/>
      <c r="I32" s="23">
        <v>1118081181</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85178815679</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1038650678799</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207183539799</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128994860015</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28559546683</v>
      </c>
      <c r="J37" s="84"/>
      <c r="K37" s="22"/>
      <c r="L37" s="31"/>
      <c r="M37" s="22"/>
      <c r="N37" s="22" t="s">
        <v>173</v>
      </c>
      <c r="O37" s="22"/>
      <c r="P37" s="22"/>
      <c r="Q37" s="22"/>
      <c r="R37" s="22"/>
      <c r="S37" s="23">
        <v>344670143259</v>
      </c>
      <c r="T37" s="84"/>
      <c r="U37" s="9"/>
    </row>
    <row r="38" spans="1:21" ht="22.5" customHeight="1">
      <c r="A38" s="6"/>
      <c r="B38" s="31"/>
      <c r="C38" s="22"/>
      <c r="D38" s="22" t="s">
        <v>142</v>
      </c>
      <c r="E38" s="22"/>
      <c r="F38" s="22"/>
      <c r="G38" s="22"/>
      <c r="H38" s="22"/>
      <c r="I38" s="23">
        <v>29663287881</v>
      </c>
      <c r="J38" s="84"/>
      <c r="K38" s="22"/>
      <c r="L38" s="31"/>
      <c r="M38" s="22" t="s">
        <v>174</v>
      </c>
      <c r="N38" s="22"/>
      <c r="O38" s="22"/>
      <c r="P38" s="22"/>
      <c r="Q38" s="22"/>
      <c r="R38" s="22"/>
      <c r="S38" s="23">
        <v>553514737191</v>
      </c>
      <c r="T38" s="84"/>
      <c r="U38" s="9"/>
    </row>
    <row r="39" spans="1:21" ht="22.5" customHeight="1">
      <c r="A39" s="6"/>
      <c r="B39" s="31"/>
      <c r="C39" s="22"/>
      <c r="D39" s="22" t="s">
        <v>143</v>
      </c>
      <c r="E39" s="22"/>
      <c r="F39" s="22"/>
      <c r="G39" s="22"/>
      <c r="H39" s="22"/>
      <c r="I39" s="23">
        <v>520146043944</v>
      </c>
      <c r="J39" s="84"/>
      <c r="K39" s="22"/>
      <c r="L39" s="31"/>
      <c r="M39" s="22"/>
      <c r="N39" s="22" t="s">
        <v>175</v>
      </c>
      <c r="O39" s="22"/>
      <c r="P39" s="22"/>
      <c r="Q39" s="22"/>
      <c r="R39" s="22"/>
      <c r="S39" s="23">
        <v>198787621387</v>
      </c>
      <c r="T39" s="84"/>
      <c r="U39" s="9"/>
    </row>
    <row r="40" spans="1:21" ht="22.5" customHeight="1">
      <c r="A40" s="6"/>
      <c r="B40" s="31"/>
      <c r="C40" s="22"/>
      <c r="D40" s="22" t="s">
        <v>144</v>
      </c>
      <c r="E40" s="22"/>
      <c r="F40" s="22"/>
      <c r="G40" s="22"/>
      <c r="H40" s="22"/>
      <c r="I40" s="23">
        <v>120586025178</v>
      </c>
      <c r="J40" s="84"/>
      <c r="K40" s="22"/>
      <c r="L40" s="31"/>
      <c r="M40" s="22"/>
      <c r="N40" s="22" t="s">
        <v>176</v>
      </c>
      <c r="O40" s="22"/>
      <c r="P40" s="22"/>
      <c r="Q40" s="22"/>
      <c r="R40" s="22"/>
      <c r="S40" s="23">
        <v>8000000000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1437631456</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3517375299</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345375564216</v>
      </c>
      <c r="J46" s="82"/>
      <c r="K46" s="22"/>
      <c r="L46" s="31"/>
      <c r="M46" s="22"/>
      <c r="N46" s="22" t="s">
        <v>178</v>
      </c>
      <c r="O46" s="22"/>
      <c r="P46" s="22"/>
      <c r="Q46" s="22"/>
      <c r="R46" s="22"/>
      <c r="S46" s="23">
        <v>345289484348</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-106987593932</v>
      </c>
      <c r="T47" s="82"/>
      <c r="U47" s="9"/>
    </row>
    <row r="48" spans="1:21" ht="22.5" customHeight="1">
      <c r="A48" s="6"/>
      <c r="B48" s="31"/>
      <c r="C48" s="22" t="s">
        <v>152</v>
      </c>
      <c r="D48" s="22"/>
      <c r="E48" s="22"/>
      <c r="F48" s="22"/>
      <c r="G48" s="22"/>
      <c r="H48" s="22"/>
      <c r="I48" s="23">
        <v>199560977379</v>
      </c>
      <c r="J48" s="84"/>
      <c r="K48" s="22"/>
      <c r="L48" s="75" t="s">
        <v>180</v>
      </c>
      <c r="M48" s="77"/>
      <c r="N48" s="77"/>
      <c r="O48" s="77"/>
      <c r="P48" s="77"/>
      <c r="Q48" s="77"/>
      <c r="R48" s="77"/>
      <c r="S48" s="78">
        <v>-4327144262</v>
      </c>
      <c r="T48" s="82"/>
      <c r="U48" s="9"/>
    </row>
    <row r="49" spans="1:21" ht="22.5" customHeight="1">
      <c r="A49" s="6"/>
      <c r="B49" s="31"/>
      <c r="C49" s="22"/>
      <c r="D49" s="22" t="s">
        <v>153</v>
      </c>
      <c r="E49" s="22"/>
      <c r="F49" s="22"/>
      <c r="G49" s="22"/>
      <c r="H49" s="22"/>
      <c r="I49" s="23">
        <v>18312123626</v>
      </c>
      <c r="J49" s="84"/>
      <c r="K49" s="22"/>
      <c r="L49" s="75" t="s">
        <v>181</v>
      </c>
      <c r="M49" s="77"/>
      <c r="N49" s="77"/>
      <c r="O49" s="77"/>
      <c r="P49" s="77"/>
      <c r="Q49" s="77"/>
      <c r="R49" s="77"/>
      <c r="S49" s="78">
        <v>53538718509</v>
      </c>
      <c r="T49" s="82"/>
      <c r="U49" s="9"/>
    </row>
    <row r="50" spans="1:21" ht="22.5" customHeight="1">
      <c r="A50" s="6"/>
      <c r="B50" s="31"/>
      <c r="C50" s="22"/>
      <c r="D50" s="22" t="s">
        <v>154</v>
      </c>
      <c r="E50" s="22"/>
      <c r="F50" s="22"/>
      <c r="G50" s="22"/>
      <c r="H50" s="22"/>
      <c r="I50" s="23">
        <v>95519877230</v>
      </c>
      <c r="J50" s="84"/>
      <c r="K50" s="22"/>
      <c r="L50" s="75" t="s">
        <v>182</v>
      </c>
      <c r="M50" s="77"/>
      <c r="N50" s="77"/>
      <c r="O50" s="77"/>
      <c r="P50" s="77"/>
      <c r="Q50" s="77"/>
      <c r="R50" s="77"/>
      <c r="S50" s="78">
        <v>49211574247</v>
      </c>
      <c r="T50" s="82"/>
      <c r="U50" s="9"/>
    </row>
    <row r="51" spans="1:21" ht="22.5" customHeight="1">
      <c r="A51" s="6"/>
      <c r="B51" s="31"/>
      <c r="C51" s="22"/>
      <c r="D51" s="22"/>
      <c r="E51" s="22" t="s">
        <v>155</v>
      </c>
      <c r="F51" s="22"/>
      <c r="G51" s="22"/>
      <c r="H51" s="22"/>
      <c r="I51" s="23">
        <v>601127905</v>
      </c>
      <c r="J51" s="84"/>
      <c r="K51" s="22"/>
      <c r="L51"/>
      <c r="M51"/>
      <c r="N51"/>
      <c r="O51"/>
      <c r="P51"/>
      <c r="Q51"/>
      <c r="R51"/>
      <c r="S51"/>
      <c r="T51"/>
      <c r="U51" s="9"/>
    </row>
    <row r="52" spans="1:21" ht="22.5" customHeight="1">
      <c r="A52" s="6"/>
      <c r="B52" s="31"/>
      <c r="C52" s="22"/>
      <c r="D52" s="22"/>
      <c r="E52" s="22" t="s">
        <v>156</v>
      </c>
      <c r="F52" s="22"/>
      <c r="G52" s="22"/>
      <c r="H52" s="22"/>
      <c r="I52" s="23">
        <v>94918749325</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85654630635</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74345888</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5" orientation="portrait" blackAndWhite="1" useFirstPageNumber="1" r:id="rId1"/>
  <headerFooter>
    <oddFooter>&amp;C&amp;"ＭＳ Ｐ明朝,標準"&amp;20&amp;P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topLeftCell="A3"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6" t="s">
        <v>189</v>
      </c>
      <c r="B17" s="246"/>
      <c r="C17" s="246"/>
      <c r="D17" s="246"/>
      <c r="E17" s="246"/>
      <c r="F17" s="246"/>
      <c r="G17" s="246"/>
      <c r="H17" s="246"/>
      <c r="I17" s="246"/>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pageMargins left="0.39370078740157483" right="0.15748031496062992" top="0.55118110236220474" bottom="0.43307086614173229" header="0.70866141732283472" footer="0.31496062992125984"/>
  <pageSetup paperSize="9" firstPageNumber="106" orientation="portrait" useFirstPageNumber="1"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523</v>
      </c>
      <c r="C6" s="249"/>
      <c r="D6" s="249"/>
      <c r="E6" s="249"/>
      <c r="F6" s="249"/>
      <c r="G6" s="249"/>
      <c r="H6" s="249"/>
      <c r="I6" s="249"/>
      <c r="J6" s="249"/>
      <c r="K6" s="249"/>
      <c r="L6" s="249"/>
      <c r="M6" s="249"/>
      <c r="N6" s="249"/>
      <c r="O6" s="249"/>
      <c r="P6" s="249"/>
      <c r="Q6" s="249"/>
      <c r="R6" s="249"/>
      <c r="S6" s="10"/>
      <c r="T6" s="9"/>
    </row>
    <row r="7" spans="1:20" ht="22.5" customHeight="1">
      <c r="A7" s="6"/>
      <c r="B7" s="250" t="s">
        <v>524</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525</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2287319703</v>
      </c>
      <c r="J17" s="33"/>
      <c r="K17" s="31"/>
      <c r="L17" s="24" t="s">
        <v>47</v>
      </c>
      <c r="M17" s="22"/>
      <c r="N17" s="22"/>
      <c r="O17" s="22"/>
      <c r="P17" s="22"/>
      <c r="Q17" s="22"/>
      <c r="R17" s="23">
        <v>253848122</v>
      </c>
      <c r="S17" s="84"/>
      <c r="T17" s="9"/>
    </row>
    <row r="18" spans="1:20" ht="22.5" customHeight="1">
      <c r="A18" s="6"/>
      <c r="B18" s="31"/>
      <c r="C18" s="22"/>
      <c r="D18" s="22" t="s">
        <v>8</v>
      </c>
      <c r="E18" s="22"/>
      <c r="F18" s="22"/>
      <c r="G18" s="22"/>
      <c r="H18" s="22"/>
      <c r="I18" s="23">
        <v>1075692549</v>
      </c>
      <c r="J18" s="33"/>
      <c r="K18" s="31"/>
      <c r="L18" s="22"/>
      <c r="M18" s="22" t="s">
        <v>48</v>
      </c>
      <c r="N18" s="22"/>
      <c r="O18" s="22"/>
      <c r="P18" s="22"/>
      <c r="Q18" s="22"/>
      <c r="R18" s="23">
        <v>68696666</v>
      </c>
      <c r="S18" s="84"/>
      <c r="T18" s="9"/>
    </row>
    <row r="19" spans="1:20" ht="22.5" customHeight="1">
      <c r="A19" s="6"/>
      <c r="B19" s="31"/>
      <c r="C19" s="22"/>
      <c r="D19" s="22"/>
      <c r="E19" s="22" t="s">
        <v>9</v>
      </c>
      <c r="F19" s="22"/>
      <c r="G19" s="22"/>
      <c r="H19" s="22"/>
      <c r="I19" s="23">
        <v>1075692549</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2355573984</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-1143946830</v>
      </c>
      <c r="J22" s="33"/>
      <c r="K22" s="31"/>
      <c r="L22" s="22"/>
      <c r="M22" s="22" t="s">
        <v>52</v>
      </c>
      <c r="N22" s="22"/>
      <c r="O22" s="22"/>
      <c r="P22" s="22"/>
      <c r="Q22" s="22"/>
      <c r="R22" s="23">
        <v>134514022</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50637434</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2019554884</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68696666</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1954259200</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1916588520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34269698</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2273403006</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1968175897</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86153286</v>
      </c>
      <c r="J52" s="33"/>
      <c r="K52" s="31"/>
      <c r="L52" s="22"/>
      <c r="M52" s="22"/>
      <c r="N52" s="22"/>
      <c r="O52" s="22"/>
      <c r="P52" s="22"/>
      <c r="Q52" s="22"/>
      <c r="R52" s="25"/>
      <c r="S52" s="85"/>
      <c r="T52" s="9"/>
    </row>
    <row r="53" spans="1:20" ht="22.5" customHeight="1">
      <c r="A53" s="6"/>
      <c r="B53" s="31"/>
      <c r="C53" s="22"/>
      <c r="D53" s="22" t="s">
        <v>36</v>
      </c>
      <c r="E53" s="22"/>
      <c r="F53" s="22"/>
      <c r="G53" s="22"/>
      <c r="H53" s="22"/>
      <c r="I53" s="25">
        <v>336647853</v>
      </c>
      <c r="J53" s="33"/>
      <c r="K53" s="31"/>
      <c r="L53" s="22"/>
      <c r="M53" s="22"/>
      <c r="N53" s="22"/>
      <c r="O53" s="22"/>
      <c r="P53" s="22"/>
      <c r="Q53" s="22"/>
      <c r="R53" s="25"/>
      <c r="S53" s="85"/>
      <c r="T53" s="9"/>
    </row>
    <row r="54" spans="1:20" ht="22.5" customHeight="1">
      <c r="A54" s="6"/>
      <c r="B54" s="31"/>
      <c r="C54" s="22"/>
      <c r="D54" s="22" t="s">
        <v>37</v>
      </c>
      <c r="E54" s="22"/>
      <c r="F54" s="22"/>
      <c r="G54" s="22"/>
      <c r="H54" s="22"/>
      <c r="I54" s="25">
        <v>700244738</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825605296</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825605296</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5608027</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1968175897</v>
      </c>
      <c r="S67" s="82"/>
      <c r="T67" s="9"/>
    </row>
    <row r="68" spans="1:20" ht="22.5" customHeight="1">
      <c r="A68" s="6"/>
      <c r="B68" s="75" t="s">
        <v>69</v>
      </c>
      <c r="C68" s="76"/>
      <c r="D68" s="77"/>
      <c r="E68" s="77"/>
      <c r="F68" s="77"/>
      <c r="G68" s="77"/>
      <c r="H68" s="77"/>
      <c r="I68" s="78">
        <v>4241578903</v>
      </c>
      <c r="J68" s="79"/>
      <c r="K68" s="75" t="s">
        <v>71</v>
      </c>
      <c r="L68" s="77"/>
      <c r="M68" s="77"/>
      <c r="N68" s="77"/>
      <c r="O68" s="77"/>
      <c r="P68" s="77"/>
      <c r="Q68" s="77"/>
      <c r="R68" s="78">
        <v>4241578903</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59055118110236227" header="0.70866141732283472" footer="0.31496062992125984"/>
  <pageSetup paperSize="9" scale="58" firstPageNumber="106" orientation="portrait" useFirstPageNumber="1" r:id="rId1"/>
  <headerFooter>
    <oddFooter>&amp;C&amp;"ＭＳ Ｐ明朝,標準"&amp;20&amp;P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526</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525</v>
      </c>
      <c r="L16" s="14"/>
      <c r="M16" s="33"/>
    </row>
    <row r="17" spans="1:13" ht="22.5" customHeight="1">
      <c r="A17" s="31"/>
      <c r="C17" s="38" t="s">
        <v>72</v>
      </c>
      <c r="D17" s="39"/>
      <c r="E17" s="39"/>
      <c r="F17" s="39"/>
      <c r="G17" s="39"/>
      <c r="H17" s="39"/>
      <c r="I17" s="17"/>
      <c r="J17" s="19">
        <v>232867646298</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61900538381</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46642616311</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28351000</v>
      </c>
      <c r="K25" s="91"/>
      <c r="M25" s="33"/>
    </row>
    <row r="26" spans="1:13" ht="22.5" customHeight="1">
      <c r="A26" s="31"/>
      <c r="C26" s="90"/>
      <c r="D26" s="40" t="s">
        <v>81</v>
      </c>
      <c r="E26" s="40"/>
      <c r="F26" s="40"/>
      <c r="G26" s="40"/>
      <c r="H26" s="40"/>
      <c r="I26" s="41"/>
      <c r="J26" s="23">
        <v>89025067461</v>
      </c>
      <c r="K26" s="91"/>
      <c r="M26" s="33"/>
    </row>
    <row r="27" spans="1:13" ht="22.5" customHeight="1">
      <c r="A27" s="31"/>
      <c r="C27" s="90"/>
      <c r="D27" s="40" t="s">
        <v>82</v>
      </c>
      <c r="E27" s="40"/>
      <c r="F27" s="40"/>
      <c r="G27" s="40"/>
      <c r="H27" s="40"/>
      <c r="I27" s="41"/>
      <c r="J27" s="23">
        <v>35138123224</v>
      </c>
      <c r="K27" s="91"/>
      <c r="M27" s="33"/>
    </row>
    <row r="28" spans="1:13" ht="22.5" customHeight="1">
      <c r="A28" s="31"/>
      <c r="C28" s="90"/>
      <c r="D28" s="40"/>
      <c r="E28" s="40" t="s">
        <v>83</v>
      </c>
      <c r="F28" s="40"/>
      <c r="G28" s="40"/>
      <c r="H28" s="40"/>
      <c r="I28" s="41"/>
      <c r="J28" s="23">
        <v>35138123224</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746378</v>
      </c>
      <c r="K32" s="91"/>
      <c r="M32" s="33"/>
    </row>
    <row r="33" spans="1:13" ht="22.5" customHeight="1">
      <c r="A33" s="31"/>
      <c r="C33" s="92"/>
      <c r="D33" s="93" t="s">
        <v>88</v>
      </c>
      <c r="E33" s="93"/>
      <c r="F33" s="93"/>
      <c r="G33" s="93"/>
      <c r="H33" s="93"/>
      <c r="I33" s="94"/>
      <c r="J33" s="95">
        <v>132203543</v>
      </c>
      <c r="K33" s="96"/>
      <c r="M33" s="33"/>
    </row>
    <row r="34" spans="1:13" ht="22.5" customHeight="1">
      <c r="A34" s="31"/>
      <c r="C34" s="90" t="s">
        <v>89</v>
      </c>
      <c r="D34" s="40"/>
      <c r="E34" s="40"/>
      <c r="F34" s="40"/>
      <c r="G34" s="40"/>
      <c r="H34" s="40"/>
      <c r="I34" s="41"/>
      <c r="J34" s="25">
        <v>231339022994</v>
      </c>
      <c r="K34" s="91"/>
      <c r="M34" s="33"/>
    </row>
    <row r="35" spans="1:13" ht="22.5" customHeight="1">
      <c r="A35" s="31"/>
      <c r="C35" s="90"/>
      <c r="D35" s="40" t="s">
        <v>90</v>
      </c>
      <c r="E35" s="40"/>
      <c r="F35" s="40"/>
      <c r="G35" s="40"/>
      <c r="H35" s="40"/>
      <c r="I35" s="41"/>
      <c r="J35" s="23">
        <v>2123547324</v>
      </c>
      <c r="K35" s="97"/>
      <c r="M35" s="33"/>
    </row>
    <row r="36" spans="1:13" ht="22.5" customHeight="1">
      <c r="A36" s="31"/>
      <c r="C36" s="90"/>
      <c r="D36" s="40" t="s">
        <v>91</v>
      </c>
      <c r="E36" s="40"/>
      <c r="F36" s="40"/>
      <c r="G36" s="40"/>
      <c r="H36" s="40"/>
      <c r="I36" s="41"/>
      <c r="J36" s="23">
        <v>134514022</v>
      </c>
      <c r="K36" s="97"/>
      <c r="M36" s="33"/>
    </row>
    <row r="37" spans="1:13" ht="22.5" customHeight="1">
      <c r="A37" s="31"/>
      <c r="C37" s="90"/>
      <c r="D37" s="40" t="s">
        <v>92</v>
      </c>
      <c r="E37" s="40"/>
      <c r="F37" s="40"/>
      <c r="G37" s="40"/>
      <c r="H37" s="40"/>
      <c r="I37" s="41"/>
      <c r="J37" s="23">
        <v>-213104760</v>
      </c>
      <c r="K37" s="97"/>
      <c r="M37" s="33"/>
    </row>
    <row r="38" spans="1:13" ht="22.5" customHeight="1">
      <c r="A38" s="31"/>
      <c r="C38" s="90"/>
      <c r="D38" s="40" t="s">
        <v>93</v>
      </c>
      <c r="E38" s="40"/>
      <c r="F38" s="40"/>
      <c r="G38" s="40"/>
      <c r="H38" s="40"/>
      <c r="I38" s="41"/>
      <c r="J38" s="23">
        <v>6771545414</v>
      </c>
      <c r="K38" s="97"/>
      <c r="M38" s="33"/>
    </row>
    <row r="39" spans="1:13" ht="22.5" customHeight="1">
      <c r="A39" s="31"/>
      <c r="C39" s="90"/>
      <c r="D39" s="40" t="s">
        <v>94</v>
      </c>
      <c r="E39" s="40"/>
      <c r="F39" s="40"/>
      <c r="G39" s="40"/>
      <c r="H39" s="40"/>
      <c r="I39" s="41"/>
      <c r="J39" s="23">
        <v>937844</v>
      </c>
      <c r="K39" s="97"/>
      <c r="M39" s="33"/>
    </row>
    <row r="40" spans="1:13" ht="22.5" customHeight="1">
      <c r="A40" s="31"/>
      <c r="C40" s="90"/>
      <c r="D40" s="40" t="s">
        <v>95</v>
      </c>
      <c r="E40" s="40"/>
      <c r="F40" s="40"/>
      <c r="G40" s="40"/>
      <c r="H40" s="40"/>
      <c r="I40" s="41"/>
      <c r="J40" s="23">
        <v>270580289</v>
      </c>
      <c r="K40" s="97"/>
      <c r="M40" s="33"/>
    </row>
    <row r="41" spans="1:13" ht="22.5" customHeight="1">
      <c r="A41" s="31"/>
      <c r="C41" s="90"/>
      <c r="D41" s="40" t="s">
        <v>96</v>
      </c>
      <c r="E41" s="40"/>
      <c r="F41" s="40"/>
      <c r="G41" s="40"/>
      <c r="H41" s="40"/>
      <c r="I41" s="41"/>
      <c r="J41" s="23">
        <v>47040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761139093</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178774488</v>
      </c>
      <c r="K46" s="97"/>
      <c r="M46" s="33"/>
    </row>
    <row r="47" spans="1:13" ht="22.5" customHeight="1">
      <c r="A47" s="31"/>
      <c r="C47" s="90"/>
      <c r="D47" s="40" t="s">
        <v>102</v>
      </c>
      <c r="E47" s="40"/>
      <c r="F47" s="40"/>
      <c r="G47" s="40"/>
      <c r="H47" s="40"/>
      <c r="I47" s="41"/>
      <c r="J47" s="23">
        <v>221311042240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1528623304</v>
      </c>
      <c r="K53" s="89"/>
      <c r="M53" s="33"/>
    </row>
    <row r="54" spans="1:13" ht="22.5" customHeight="1">
      <c r="A54" s="31"/>
      <c r="C54" s="90" t="s">
        <v>109</v>
      </c>
      <c r="D54" s="40"/>
      <c r="E54" s="40"/>
      <c r="F54" s="40"/>
      <c r="G54" s="40"/>
      <c r="H54" s="40"/>
      <c r="I54" s="41"/>
      <c r="J54" s="25">
        <v>1843249</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1843249</v>
      </c>
      <c r="K58" s="97"/>
      <c r="M58" s="33"/>
    </row>
    <row r="59" spans="1:13" ht="22.5" customHeight="1">
      <c r="A59" s="31"/>
      <c r="C59" s="90" t="s">
        <v>114</v>
      </c>
      <c r="D59" s="40"/>
      <c r="E59" s="40"/>
      <c r="F59" s="40"/>
      <c r="G59" s="40"/>
      <c r="H59" s="40"/>
      <c r="I59" s="41"/>
      <c r="J59" s="23">
        <v>57640068</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57640068</v>
      </c>
      <c r="K65" s="97"/>
      <c r="M65" s="33"/>
    </row>
    <row r="66" spans="1:13" ht="22.5" customHeight="1">
      <c r="A66" s="31"/>
      <c r="C66" s="86" t="s">
        <v>119</v>
      </c>
      <c r="D66" s="87"/>
      <c r="E66" s="87"/>
      <c r="F66" s="87"/>
      <c r="G66" s="87"/>
      <c r="H66" s="87"/>
      <c r="I66" s="88"/>
      <c r="J66" s="78">
        <v>-55796819</v>
      </c>
      <c r="K66" s="89"/>
      <c r="M66" s="33"/>
    </row>
    <row r="67" spans="1:13" ht="22.5" customHeight="1">
      <c r="A67" s="31"/>
      <c r="B67" s="22"/>
      <c r="C67" s="86" t="s">
        <v>120</v>
      </c>
      <c r="D67" s="77"/>
      <c r="E67" s="77"/>
      <c r="F67" s="77"/>
      <c r="G67" s="77"/>
      <c r="H67" s="77"/>
      <c r="I67" s="77"/>
      <c r="J67" s="78">
        <v>1472826485</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70866141732283472" footer="0.31496062992125984"/>
  <pageSetup paperSize="9" scale="58" firstPageNumber="107" orientation="portrait" useFirstPageNumber="1" r:id="rId1"/>
  <headerFooter>
    <oddFooter>&amp;C&amp;"ＭＳ Ｐ明朝,標準"&amp;20&amp;P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530</v>
      </c>
      <c r="C6" s="260"/>
      <c r="D6" s="260"/>
      <c r="E6" s="260"/>
      <c r="F6" s="260"/>
      <c r="G6" s="260"/>
      <c r="H6" s="260"/>
      <c r="I6" s="260"/>
      <c r="J6" s="260"/>
      <c r="K6" s="260"/>
      <c r="L6" s="260"/>
      <c r="M6" s="260"/>
      <c r="N6" s="66"/>
    </row>
    <row r="7" spans="1:14" ht="22.5" customHeight="1">
      <c r="A7" s="62"/>
      <c r="B7" s="261" t="s">
        <v>531</v>
      </c>
      <c r="C7" s="260"/>
      <c r="D7" s="260"/>
      <c r="E7" s="260"/>
      <c r="F7" s="260"/>
      <c r="G7" s="260"/>
      <c r="H7" s="260"/>
      <c r="I7" s="260"/>
      <c r="J7" s="260"/>
      <c r="K7" s="260"/>
      <c r="L7" s="260"/>
      <c r="M7" s="260"/>
      <c r="N7" s="66"/>
    </row>
    <row r="8" spans="1:14" ht="22.5" hidden="1" customHeight="1">
      <c r="A8" s="62"/>
      <c r="B8" s="63"/>
      <c r="C8" s="262" t="s">
        <v>1</v>
      </c>
      <c r="D8" s="262"/>
      <c r="E8" s="262"/>
      <c r="F8" s="67" t="s">
        <v>532</v>
      </c>
      <c r="G8" s="63"/>
      <c r="H8" s="67"/>
      <c r="I8" s="63"/>
      <c r="J8" s="63"/>
      <c r="K8" s="63"/>
      <c r="L8" s="68" t="s">
        <v>533</v>
      </c>
      <c r="M8" s="63"/>
      <c r="N8" s="66"/>
    </row>
    <row r="9" spans="1:14" ht="22.5" hidden="1" customHeight="1">
      <c r="A9" s="62"/>
      <c r="B9" s="63"/>
      <c r="C9" s="262" t="s">
        <v>453</v>
      </c>
      <c r="D9" s="262"/>
      <c r="E9" s="262"/>
      <c r="F9" s="67" t="s">
        <v>534</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535</v>
      </c>
      <c r="M19" s="22"/>
      <c r="N19" s="33"/>
    </row>
    <row r="20" spans="1:14" ht="50.1" customHeight="1">
      <c r="A20" s="31"/>
      <c r="B20" s="22"/>
      <c r="C20" s="268" t="s">
        <v>5</v>
      </c>
      <c r="D20" s="268"/>
      <c r="E20" s="268"/>
      <c r="F20" s="268"/>
      <c r="G20" s="268"/>
      <c r="H20" s="268"/>
      <c r="I20" s="268"/>
      <c r="J20" s="70" t="s">
        <v>536</v>
      </c>
      <c r="K20" s="70" t="s">
        <v>537</v>
      </c>
      <c r="L20" s="70" t="s">
        <v>538</v>
      </c>
      <c r="M20" s="22"/>
      <c r="N20" s="33"/>
    </row>
    <row r="21" spans="1:14" ht="50.1" customHeight="1">
      <c r="A21" s="31"/>
      <c r="B21" s="22"/>
      <c r="C21" s="268" t="s">
        <v>458</v>
      </c>
      <c r="D21" s="268"/>
      <c r="E21" s="268"/>
      <c r="F21" s="268"/>
      <c r="G21" s="268"/>
      <c r="H21" s="268"/>
      <c r="I21" s="268"/>
      <c r="J21" s="71">
        <v>495349412</v>
      </c>
      <c r="K21" s="71">
        <v>0</v>
      </c>
      <c r="L21" s="71">
        <v>495349412</v>
      </c>
      <c r="M21" s="22"/>
      <c r="N21" s="33"/>
    </row>
    <row r="22" spans="1:14" ht="50.1" customHeight="1">
      <c r="A22" s="31"/>
      <c r="B22" s="22"/>
      <c r="C22" s="268" t="s">
        <v>459</v>
      </c>
      <c r="D22" s="268"/>
      <c r="E22" s="268"/>
      <c r="F22" s="268"/>
      <c r="G22" s="268"/>
      <c r="H22" s="268"/>
      <c r="I22" s="268"/>
      <c r="J22" s="71">
        <v>1472826485</v>
      </c>
      <c r="K22" s="71">
        <v>0</v>
      </c>
      <c r="L22" s="71">
        <v>1472826485</v>
      </c>
      <c r="M22" s="22"/>
      <c r="N22" s="33"/>
    </row>
    <row r="23" spans="1:14" ht="50.1" customHeight="1">
      <c r="A23" s="31"/>
      <c r="B23" s="22"/>
      <c r="C23" s="268" t="s">
        <v>460</v>
      </c>
      <c r="D23" s="268"/>
      <c r="E23" s="268"/>
      <c r="F23" s="268"/>
      <c r="G23" s="268"/>
      <c r="H23" s="268"/>
      <c r="I23" s="268"/>
      <c r="J23" s="71">
        <v>1968175897</v>
      </c>
      <c r="K23" s="71">
        <v>0</v>
      </c>
      <c r="L23" s="71">
        <v>1968175897</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70866141732283472" footer="0.31496062992125984"/>
  <pageSetup paperSize="9" scale="58" firstPageNumber="108" orientation="portrait" useFirstPageNumber="1" r:id="rId1"/>
  <headerFooter>
    <oddFooter>&amp;C&amp;"ＭＳ Ｐ明朝,標準"&amp;20&amp;P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527</v>
      </c>
      <c r="C6" s="271"/>
      <c r="D6" s="271"/>
      <c r="E6" s="271"/>
      <c r="F6" s="271"/>
      <c r="G6" s="271"/>
      <c r="H6" s="271"/>
      <c r="I6" s="271"/>
      <c r="J6" s="271"/>
      <c r="K6" s="271"/>
      <c r="L6" s="271"/>
      <c r="M6" s="271"/>
      <c r="N6" s="271"/>
      <c r="O6" s="271"/>
      <c r="P6" s="271"/>
      <c r="Q6" s="271"/>
      <c r="R6" s="271"/>
      <c r="S6" s="271"/>
      <c r="T6" s="161"/>
      <c r="U6" s="9"/>
    </row>
    <row r="7" spans="1:21" ht="22.5" customHeight="1">
      <c r="A7" s="6"/>
      <c r="B7" s="272" t="s">
        <v>528</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529</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718495378</v>
      </c>
      <c r="T16" s="21"/>
      <c r="U16" s="9"/>
    </row>
    <row r="17" spans="1:21" ht="22.5" customHeight="1">
      <c r="A17" s="6"/>
      <c r="B17" s="31"/>
      <c r="C17" s="22" t="s">
        <v>122</v>
      </c>
      <c r="D17" s="22"/>
      <c r="E17" s="22"/>
      <c r="F17" s="22"/>
      <c r="G17" s="22"/>
      <c r="H17" s="22"/>
      <c r="I17" s="23">
        <v>232046755874</v>
      </c>
      <c r="J17" s="84"/>
      <c r="K17" s="22"/>
      <c r="L17" s="31"/>
      <c r="M17" s="22"/>
      <c r="N17" s="22" t="s">
        <v>161</v>
      </c>
      <c r="O17" s="22"/>
      <c r="P17" s="22"/>
      <c r="Q17" s="22"/>
      <c r="R17" s="22"/>
      <c r="S17" s="23">
        <v>717749000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746378</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61900538381</v>
      </c>
      <c r="J20" s="84"/>
      <c r="K20" s="22"/>
      <c r="L20" s="31"/>
      <c r="M20" s="22"/>
      <c r="N20" s="22"/>
      <c r="O20" s="22" t="s">
        <v>164</v>
      </c>
      <c r="P20" s="22"/>
      <c r="Q20" s="22"/>
      <c r="R20" s="22"/>
      <c r="S20" s="23">
        <v>746378</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45858202155</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28351000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89025067461</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35138123224</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35138123224</v>
      </c>
      <c r="J28" s="84"/>
      <c r="K28" s="22"/>
      <c r="L28" s="75" t="s">
        <v>168</v>
      </c>
      <c r="M28" s="77"/>
      <c r="N28" s="77"/>
      <c r="O28" s="77"/>
      <c r="P28" s="77"/>
      <c r="Q28" s="77"/>
      <c r="R28" s="77"/>
      <c r="S28" s="78">
        <v>-718495378</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746378</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95727275</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230557958728</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2265493414</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6771545414</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937844</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47040</v>
      </c>
      <c r="J38" s="84"/>
      <c r="K38" s="22"/>
      <c r="L38" s="31"/>
      <c r="M38" s="22" t="s">
        <v>174</v>
      </c>
      <c r="N38" s="22"/>
      <c r="O38" s="22"/>
      <c r="P38" s="22"/>
      <c r="Q38" s="22"/>
      <c r="R38" s="22"/>
      <c r="S38" s="23">
        <v>134769976</v>
      </c>
      <c r="T38" s="84"/>
      <c r="U38" s="9"/>
    </row>
    <row r="39" spans="1:21" ht="22.5" customHeight="1">
      <c r="A39" s="6"/>
      <c r="B39" s="31"/>
      <c r="C39" s="22"/>
      <c r="D39" s="22" t="s">
        <v>143</v>
      </c>
      <c r="E39" s="22"/>
      <c r="F39" s="22"/>
      <c r="G39" s="22"/>
      <c r="H39" s="22"/>
      <c r="I39" s="23">
        <v>178774488</v>
      </c>
      <c r="J39" s="84"/>
      <c r="K39" s="22"/>
      <c r="L39" s="31"/>
      <c r="M39" s="22"/>
      <c r="N39" s="22" t="s">
        <v>175</v>
      </c>
      <c r="O39" s="22"/>
      <c r="P39" s="22"/>
      <c r="Q39" s="22"/>
      <c r="R39" s="22"/>
      <c r="S39" s="23">
        <v>68696668</v>
      </c>
      <c r="T39" s="84"/>
      <c r="U39" s="9"/>
    </row>
    <row r="40" spans="1:21" ht="22.5" customHeight="1">
      <c r="A40" s="6"/>
      <c r="B40" s="31"/>
      <c r="C40" s="22"/>
      <c r="D40" s="22" t="s">
        <v>144</v>
      </c>
      <c r="E40" s="22"/>
      <c r="F40" s="22"/>
      <c r="G40" s="22"/>
      <c r="H40" s="22"/>
      <c r="I40" s="23">
        <v>221341160528</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66073308</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1488797146</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-134769976</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635531792</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440160757</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1075692549</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70866141732283472" footer="0.31496062992125984"/>
  <pageSetup paperSize="9" scale="58" firstPageNumber="109" orientation="portrait" useFirstPageNumber="1" r:id="rId1"/>
  <headerFooter>
    <oddFooter>&amp;C&amp;"ＭＳ Ｐ明朝,標準"&amp;20&amp;P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50" zoomScaleNormal="50" zoomScaleSheetLayoutView="50" workbookViewId="0">
      <selection activeCell="B5" sqref="B5"/>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rintOptions horizontalCentered="1"/>
  <pageMargins left="0.39370078740157483" right="0.15748031496062992" top="0.55118110236220474" bottom="0.43307086614173229" header="0.70866141732283472" footer="0.31496062992125984"/>
  <pageSetup paperSize="9" scale="57" firstPageNumber="110" fitToHeight="0" orientation="portrait" useFirstPageNumber="1" r:id="rId1"/>
  <headerFooter>
    <oddFooter>&amp;C&amp;"ＭＳ Ｐ明朝,標準"&amp;20&amp;P</oddFooter>
  </headerFooter>
  <rowBreaks count="1" manualBreakCount="1">
    <brk id="10" max="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6"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314485926</v>
      </c>
      <c r="J38" s="116">
        <v>11685600</v>
      </c>
      <c r="K38" s="116">
        <v>0</v>
      </c>
      <c r="L38" s="115">
        <v>326171526</v>
      </c>
      <c r="M38" s="115">
        <v>240018240</v>
      </c>
      <c r="N38" s="115">
        <v>64784885</v>
      </c>
      <c r="O38" s="115">
        <v>86153286</v>
      </c>
    </row>
    <row r="39" spans="2:15" ht="21.95" customHeight="1">
      <c r="B39" s="117" t="s">
        <v>36</v>
      </c>
      <c r="C39" s="118"/>
      <c r="D39" s="118"/>
      <c r="E39" s="118"/>
      <c r="F39" s="118"/>
      <c r="G39" s="118"/>
      <c r="H39" s="119"/>
      <c r="I39" s="115">
        <v>1009796872</v>
      </c>
      <c r="J39" s="116">
        <v>86073570</v>
      </c>
      <c r="K39" s="116">
        <v>0</v>
      </c>
      <c r="L39" s="115">
        <v>1095870442</v>
      </c>
      <c r="M39" s="115">
        <v>759222589</v>
      </c>
      <c r="N39" s="115">
        <v>205795404</v>
      </c>
      <c r="O39" s="115">
        <v>336647853</v>
      </c>
    </row>
    <row r="40" spans="2:15" ht="21.95" customHeight="1">
      <c r="B40" s="117" t="s">
        <v>37</v>
      </c>
      <c r="C40" s="118"/>
      <c r="D40" s="118"/>
      <c r="E40" s="118"/>
      <c r="F40" s="118"/>
      <c r="G40" s="118"/>
      <c r="H40" s="119"/>
      <c r="I40" s="115">
        <v>68569308</v>
      </c>
      <c r="J40" s="116">
        <v>717749000</v>
      </c>
      <c r="K40" s="116">
        <v>86073570</v>
      </c>
      <c r="L40" s="115">
        <v>700244738</v>
      </c>
      <c r="M40" s="115">
        <v>0</v>
      </c>
      <c r="N40" s="115">
        <v>0</v>
      </c>
      <c r="O40" s="115">
        <v>700244738</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1392852106</v>
      </c>
      <c r="J42" s="116">
        <v>815508170</v>
      </c>
      <c r="K42" s="116">
        <v>86073570</v>
      </c>
      <c r="L42" s="115">
        <v>2122286706</v>
      </c>
      <c r="M42" s="115">
        <v>999240829</v>
      </c>
      <c r="N42" s="115">
        <v>270580289</v>
      </c>
      <c r="O42" s="115">
        <v>1123045877</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39370078740157483" right="0.15748031496062992" top="0.55118110236220474" bottom="0.43307086614173229" header="0.70866141732283472" footer="0.31496062992125984"/>
  <pageSetup paperSize="9" scale="58" firstPageNumber="112" fitToWidth="2" orientation="portrait" useFirstPageNumber="1" r:id="rId1"/>
  <headerFooter>
    <oddFooter>&amp;C&amp;"ＭＳ Ｐ明朝,標準"&amp;20&amp;P</oddFooter>
  </headerFooter>
  <colBreaks count="1" manualBreakCount="1">
    <brk id="11" max="43"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0"/>
  <sheetViews>
    <sheetView showGridLines="0" view="pageBreakPreview" topLeftCell="B1" zoomScale="50" zoomScaleNormal="70" zoomScaleSheetLayoutView="50" workbookViewId="0">
      <selection activeCell="B4" sqref="B4:J5"/>
    </sheetView>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3" spans="1:14" s="104" customFormat="1" ht="22.5" customHeight="1">
      <c r="B3" s="2"/>
    </row>
    <row r="4" spans="1:14" s="105" customFormat="1" ht="18.75" customHeight="1">
      <c r="A4" s="129"/>
      <c r="B4" s="292" t="s">
        <v>329</v>
      </c>
      <c r="C4" s="292"/>
      <c r="D4" s="292"/>
      <c r="E4" s="292"/>
      <c r="F4" s="292"/>
      <c r="G4" s="292"/>
      <c r="H4" s="292"/>
      <c r="I4" s="292"/>
      <c r="J4" s="292"/>
      <c r="K4" s="293" t="s">
        <v>330</v>
      </c>
      <c r="L4" s="293"/>
      <c r="M4" s="293"/>
      <c r="N4" s="293"/>
    </row>
    <row r="5" spans="1:14" s="105" customFormat="1" ht="18.75" customHeight="1">
      <c r="A5" s="129"/>
      <c r="B5" s="292"/>
      <c r="C5" s="292"/>
      <c r="D5" s="292"/>
      <c r="E5" s="292"/>
      <c r="F5" s="292"/>
      <c r="G5" s="292"/>
      <c r="H5" s="292"/>
      <c r="I5" s="292"/>
      <c r="J5" s="292"/>
      <c r="K5" s="293"/>
      <c r="L5" s="293"/>
      <c r="M5" s="293"/>
      <c r="N5" s="293"/>
    </row>
    <row r="6" spans="1:14">
      <c r="M6" s="121"/>
      <c r="N6" s="121" t="s">
        <v>228</v>
      </c>
    </row>
    <row r="7" spans="1:14" ht="21.75" customHeight="1">
      <c r="B7" s="297" t="s">
        <v>229</v>
      </c>
      <c r="C7" s="298"/>
      <c r="D7" s="298"/>
      <c r="E7" s="298"/>
      <c r="F7" s="298"/>
      <c r="G7" s="298"/>
      <c r="H7" s="299"/>
      <c r="I7" s="303" t="s">
        <v>230</v>
      </c>
      <c r="J7" s="305" t="s">
        <v>231</v>
      </c>
      <c r="K7" s="305" t="s">
        <v>232</v>
      </c>
      <c r="L7" s="305" t="s">
        <v>233</v>
      </c>
      <c r="M7" s="305" t="s">
        <v>234</v>
      </c>
      <c r="N7" s="305" t="s">
        <v>235</v>
      </c>
    </row>
    <row r="8" spans="1:14" ht="21.95" customHeight="1">
      <c r="B8" s="300"/>
      <c r="C8" s="301"/>
      <c r="D8" s="301"/>
      <c r="E8" s="301"/>
      <c r="F8" s="301"/>
      <c r="G8" s="301"/>
      <c r="H8" s="302"/>
      <c r="I8" s="304"/>
      <c r="J8" s="306"/>
      <c r="K8" s="306"/>
      <c r="L8" s="306"/>
      <c r="M8" s="306"/>
      <c r="N8" s="306"/>
    </row>
    <row r="9" spans="1:14" ht="22.5" customHeight="1">
      <c r="B9" s="163" t="s">
        <v>563</v>
      </c>
      <c r="C9" s="164"/>
      <c r="D9" s="164"/>
      <c r="E9" s="164"/>
      <c r="F9" s="164"/>
      <c r="G9" s="164"/>
      <c r="H9" s="165"/>
      <c r="I9" s="125">
        <v>825605296</v>
      </c>
      <c r="J9" s="125">
        <v>0</v>
      </c>
      <c r="K9" s="125">
        <v>0</v>
      </c>
      <c r="L9" s="125">
        <v>0</v>
      </c>
      <c r="M9" s="126">
        <v>0</v>
      </c>
      <c r="N9" s="125">
        <v>825605296</v>
      </c>
    </row>
    <row r="10" spans="1:14" ht="22.5" customHeight="1">
      <c r="B10" s="294" t="s">
        <v>260</v>
      </c>
      <c r="C10" s="295"/>
      <c r="D10" s="295"/>
      <c r="E10" s="295"/>
      <c r="F10" s="295"/>
      <c r="G10" s="295"/>
      <c r="H10" s="296"/>
      <c r="I10" s="125">
        <f>SUM(I9)</f>
        <v>825605296</v>
      </c>
      <c r="J10" s="125">
        <f t="shared" ref="J10:L10" si="0">SUM(J9)</f>
        <v>0</v>
      </c>
      <c r="K10" s="125">
        <f t="shared" si="0"/>
        <v>0</v>
      </c>
      <c r="L10" s="125">
        <f t="shared" si="0"/>
        <v>0</v>
      </c>
      <c r="M10" s="126">
        <v>0</v>
      </c>
      <c r="N10" s="125">
        <v>825605296</v>
      </c>
    </row>
  </sheetData>
  <mergeCells count="10">
    <mergeCell ref="B10:H10"/>
    <mergeCell ref="B4:J5"/>
    <mergeCell ref="K4:N5"/>
    <mergeCell ref="B7:H8"/>
    <mergeCell ref="I7:I8"/>
    <mergeCell ref="J7:J8"/>
    <mergeCell ref="K7:K8"/>
    <mergeCell ref="L7:L8"/>
    <mergeCell ref="M7:M8"/>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114" fitToWidth="2" fitToHeight="0" orientation="portrait" useFirstPageNumber="1" r:id="rId1"/>
  <headerFooter>
    <oddFooter>&amp;C&amp;"ＭＳ Ｐ明朝,標準"&amp;20&amp;P</oddFooter>
  </headerFooter>
  <colBreaks count="2" manualBreakCount="2">
    <brk id="10" max="10" man="1"/>
    <brk id="19" min="5" max="3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L24" sqref="L24"/>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1126692603</v>
      </c>
      <c r="J9" s="128">
        <v>761240093</v>
      </c>
      <c r="K9" s="128">
        <v>743884866</v>
      </c>
      <c r="L9" s="128">
        <v>101000</v>
      </c>
      <c r="M9" s="128">
        <v>743985866</v>
      </c>
      <c r="N9" s="126">
        <v>1143946830</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141946090</v>
      </c>
      <c r="J15" s="128">
        <v>134514022</v>
      </c>
      <c r="K15" s="128">
        <v>141946090</v>
      </c>
      <c r="L15" s="128">
        <v>0</v>
      </c>
      <c r="M15" s="128">
        <v>141946090</v>
      </c>
      <c r="N15" s="126">
        <v>134514022</v>
      </c>
    </row>
    <row r="16" spans="2:17" ht="22.5" customHeight="1">
      <c r="B16" s="339" t="s">
        <v>60</v>
      </c>
      <c r="C16" s="339"/>
      <c r="D16" s="339"/>
      <c r="E16" s="339"/>
      <c r="F16" s="339"/>
      <c r="G16" s="339"/>
      <c r="H16" s="339"/>
      <c r="I16" s="126">
        <v>2129693280</v>
      </c>
      <c r="J16" s="128">
        <v>218236812</v>
      </c>
      <c r="K16" s="128">
        <v>269727192</v>
      </c>
      <c r="L16" s="128">
        <v>161614380</v>
      </c>
      <c r="M16" s="128">
        <v>431341572</v>
      </c>
      <c r="N16" s="126">
        <v>1916588520</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3398331973</v>
      </c>
      <c r="J18" s="128">
        <v>1113990927</v>
      </c>
      <c r="K18" s="128">
        <v>1155558148</v>
      </c>
      <c r="L18" s="128">
        <v>161715380</v>
      </c>
      <c r="M18" s="128">
        <v>1317273528</v>
      </c>
      <c r="N18" s="126">
        <v>3195049372</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116" fitToWidth="2" fitToHeight="0" orientation="portrait" useFirstPageNumber="1" r:id="rId1"/>
  <headerFooter>
    <oddFooter>&amp;C&amp;"ＭＳ Ｐ明朝,標準"&amp;20&amp;P</oddFooter>
  </headerFooter>
  <colBreaks count="1" manualBreakCount="1">
    <brk id="10" max="18"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topLeftCell="A3"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5" t="s">
        <v>548</v>
      </c>
      <c r="B17" s="245"/>
      <c r="C17" s="245"/>
      <c r="D17" s="245"/>
      <c r="E17" s="245"/>
      <c r="F17" s="245"/>
      <c r="G17" s="245"/>
      <c r="H17" s="245"/>
      <c r="I17" s="245"/>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BreakPreview" zoomScale="50" zoomScaleNormal="50" zoomScaleSheetLayoutView="50" workbookViewId="0">
      <selection activeCell="I10" sqref="I10"/>
    </sheetView>
  </sheetViews>
  <sheetFormatPr defaultRowHeight="13.5"/>
  <cols>
    <col min="1" max="1" width="4" style="207" customWidth="1"/>
    <col min="2" max="2" width="54.125" style="206" customWidth="1"/>
    <col min="3" max="3" width="35.5" style="206" customWidth="1"/>
    <col min="4" max="4" width="77.75" style="206" customWidth="1"/>
    <col min="5" max="16384" width="9" style="206"/>
  </cols>
  <sheetData>
    <row r="1" spans="1:4" s="152" customFormat="1" ht="22.5" customHeight="1">
      <c r="B1" s="153"/>
    </row>
    <row r="2" spans="1:4" s="1" customFormat="1" ht="22.5" customHeight="1">
      <c r="B2" s="154"/>
    </row>
    <row r="3" spans="1:4" s="1" customFormat="1" ht="22.5" customHeight="1">
      <c r="B3" s="154"/>
    </row>
    <row r="4" spans="1:4" ht="122.25" customHeight="1">
      <c r="A4" s="276" t="s">
        <v>412</v>
      </c>
      <c r="B4" s="276"/>
      <c r="C4" s="276"/>
      <c r="D4" s="276"/>
    </row>
    <row r="5" spans="1:4" s="210" customFormat="1" ht="21">
      <c r="A5" s="211" t="s">
        <v>413</v>
      </c>
    </row>
    <row r="6" spans="1:4" s="210" customFormat="1" ht="21">
      <c r="A6" s="211"/>
    </row>
    <row r="7" spans="1:4" s="210" customFormat="1" ht="316.5" customHeight="1">
      <c r="A7" s="211"/>
      <c r="B7" s="223" t="s">
        <v>414</v>
      </c>
      <c r="C7" s="275" t="s">
        <v>415</v>
      </c>
      <c r="D7" s="275"/>
    </row>
    <row r="8" spans="1:4" s="210" customFormat="1" ht="219.75" customHeight="1">
      <c r="A8" s="211"/>
      <c r="B8" s="223" t="s">
        <v>416</v>
      </c>
      <c r="C8" s="275" t="s">
        <v>417</v>
      </c>
      <c r="D8" s="275"/>
    </row>
    <row r="9" spans="1:4" s="210" customFormat="1" ht="395.25" customHeight="1">
      <c r="A9" s="211"/>
      <c r="B9" s="224" t="s">
        <v>418</v>
      </c>
      <c r="C9" s="277" t="s">
        <v>419</v>
      </c>
      <c r="D9" s="277"/>
    </row>
    <row r="10" spans="1:4" s="210" customFormat="1" ht="236.25" customHeight="1">
      <c r="A10" s="211"/>
      <c r="B10" s="223" t="s">
        <v>420</v>
      </c>
      <c r="C10" s="275" t="s">
        <v>421</v>
      </c>
      <c r="D10" s="275"/>
    </row>
    <row r="11" spans="1:4" s="210" customFormat="1" ht="73.5" customHeight="1">
      <c r="A11" s="211"/>
      <c r="B11" s="223" t="s">
        <v>422</v>
      </c>
      <c r="C11" s="278" t="s">
        <v>423</v>
      </c>
      <c r="D11" s="279"/>
    </row>
    <row r="12" spans="1:4" s="210" customFormat="1" ht="149.25" customHeight="1">
      <c r="A12" s="211"/>
      <c r="B12" s="223" t="s">
        <v>424</v>
      </c>
      <c r="C12" s="275" t="s">
        <v>425</v>
      </c>
      <c r="D12" s="275"/>
    </row>
    <row r="13" spans="1:4" s="210" customFormat="1" ht="21">
      <c r="A13" s="211"/>
      <c r="B13" s="222"/>
      <c r="C13" s="222"/>
    </row>
    <row r="14" spans="1:4" s="210" customFormat="1" ht="21">
      <c r="A14" s="211" t="s">
        <v>426</v>
      </c>
    </row>
    <row r="15" spans="1:4" s="210" customFormat="1" ht="21">
      <c r="A15" s="211"/>
    </row>
    <row r="16" spans="1:4" s="210" customFormat="1" ht="21">
      <c r="A16" s="211"/>
      <c r="B16" s="210" t="s">
        <v>427</v>
      </c>
    </row>
    <row r="17" spans="1:4" s="210" customFormat="1" ht="21">
      <c r="A17" s="211"/>
      <c r="C17" s="218" t="s">
        <v>428</v>
      </c>
    </row>
    <row r="18" spans="1:4" s="210" customFormat="1" ht="37.5" customHeight="1">
      <c r="A18" s="211"/>
      <c r="B18" s="221" t="s">
        <v>429</v>
      </c>
      <c r="C18" s="217" t="s">
        <v>430</v>
      </c>
    </row>
    <row r="19" spans="1:4" s="210" customFormat="1" ht="37.5" customHeight="1">
      <c r="A19" s="211"/>
      <c r="B19" s="219" t="s">
        <v>431</v>
      </c>
      <c r="C19" s="220">
        <v>167371</v>
      </c>
    </row>
    <row r="20" spans="1:4" s="210" customFormat="1" ht="37.5" customHeight="1">
      <c r="A20" s="211"/>
      <c r="B20" s="219" t="s">
        <v>432</v>
      </c>
      <c r="C20" s="216">
        <v>15058193</v>
      </c>
    </row>
    <row r="21" spans="1:4" s="210" customFormat="1" ht="37.5" customHeight="1">
      <c r="A21" s="211"/>
      <c r="B21" s="217" t="s">
        <v>433</v>
      </c>
      <c r="C21" s="216">
        <v>15225564</v>
      </c>
    </row>
    <row r="22" spans="1:4" s="210" customFormat="1" ht="21">
      <c r="A22" s="211"/>
      <c r="B22" s="214" t="s">
        <v>434</v>
      </c>
      <c r="C22" s="214"/>
    </row>
    <row r="23" spans="1:4" s="210" customFormat="1" ht="21">
      <c r="A23" s="211"/>
    </row>
    <row r="24" spans="1:4" s="210" customFormat="1" ht="21">
      <c r="A24" s="211" t="s">
        <v>435</v>
      </c>
    </row>
    <row r="25" spans="1:4" s="210" customFormat="1" ht="21">
      <c r="A25" s="211"/>
    </row>
    <row r="26" spans="1:4" s="210" customFormat="1" ht="21">
      <c r="A26" s="211"/>
      <c r="B26" s="210" t="s">
        <v>436</v>
      </c>
    </row>
    <row r="27" spans="1:4" s="210" customFormat="1" ht="21">
      <c r="A27" s="211"/>
    </row>
    <row r="28" spans="1:4" s="210" customFormat="1" ht="21">
      <c r="A28" s="211" t="s">
        <v>437</v>
      </c>
    </row>
    <row r="29" spans="1:4" s="210" customFormat="1" ht="21">
      <c r="A29" s="211"/>
    </row>
    <row r="30" spans="1:4" s="210" customFormat="1" ht="21">
      <c r="A30" s="211"/>
      <c r="B30" s="210" t="s">
        <v>438</v>
      </c>
      <c r="D30" s="218" t="s">
        <v>603</v>
      </c>
    </row>
    <row r="31" spans="1:4" s="210" customFormat="1" ht="42" customHeight="1">
      <c r="A31" s="211"/>
      <c r="B31" s="217" t="s">
        <v>439</v>
      </c>
      <c r="C31" s="217" t="s">
        <v>430</v>
      </c>
      <c r="D31" s="217" t="s">
        <v>440</v>
      </c>
    </row>
    <row r="32" spans="1:4" s="210" customFormat="1" ht="89.25" customHeight="1">
      <c r="A32" s="211"/>
      <c r="B32" s="217" t="s">
        <v>441</v>
      </c>
      <c r="C32" s="216">
        <v>98356</v>
      </c>
      <c r="D32" s="215" t="s">
        <v>602</v>
      </c>
    </row>
    <row r="33" spans="1:4" s="210" customFormat="1" ht="21">
      <c r="A33" s="211"/>
      <c r="B33" s="214" t="s">
        <v>601</v>
      </c>
      <c r="C33" s="213"/>
      <c r="D33" s="212"/>
    </row>
    <row r="34" spans="1:4" s="210" customFormat="1" ht="21">
      <c r="A34" s="211"/>
    </row>
    <row r="35" spans="1:4" s="210" customFormat="1" ht="21">
      <c r="A35" s="211"/>
      <c r="B35" s="210" t="s">
        <v>442</v>
      </c>
    </row>
    <row r="36" spans="1:4" s="210" customFormat="1" ht="48" customHeight="1">
      <c r="A36" s="211"/>
      <c r="B36" s="274" t="s">
        <v>443</v>
      </c>
      <c r="C36" s="274"/>
      <c r="D36" s="274"/>
    </row>
    <row r="37" spans="1:4" s="210" customFormat="1" ht="21">
      <c r="A37" s="211"/>
      <c r="B37" s="210" t="s">
        <v>444</v>
      </c>
    </row>
    <row r="38" spans="1:4" s="210" customFormat="1" ht="48" customHeight="1">
      <c r="A38" s="211"/>
      <c r="B38" s="273" t="s">
        <v>600</v>
      </c>
      <c r="C38" s="273"/>
      <c r="D38" s="273"/>
    </row>
    <row r="39" spans="1:4" s="210" customFormat="1" ht="21">
      <c r="A39" s="211"/>
      <c r="B39" s="210" t="s">
        <v>599</v>
      </c>
    </row>
    <row r="40" spans="1:4" s="208" customFormat="1" ht="18.75">
      <c r="A40" s="209"/>
    </row>
    <row r="41" spans="1:4" s="208" customFormat="1" ht="18.75">
      <c r="A41" s="209"/>
    </row>
    <row r="42" spans="1:4" s="208" customFormat="1" ht="18.75">
      <c r="A42" s="209"/>
    </row>
  </sheetData>
  <mergeCells count="9">
    <mergeCell ref="B38:D38"/>
    <mergeCell ref="B36:D36"/>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6" fitToHeight="0" orientation="portrait" useFirstPageNumber="1" r:id="rId1"/>
  <headerFooter>
    <oddFooter>&amp;C&amp;"ＭＳ Ｐ明朝,標準"&amp;20&amp;P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B12" sqref="B12:H12"/>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461</v>
      </c>
      <c r="C6" s="249"/>
      <c r="D6" s="249"/>
      <c r="E6" s="249"/>
      <c r="F6" s="249"/>
      <c r="G6" s="249"/>
      <c r="H6" s="249"/>
      <c r="I6" s="249"/>
      <c r="J6" s="249"/>
      <c r="K6" s="249"/>
      <c r="L6" s="249"/>
      <c r="M6" s="249"/>
      <c r="N6" s="249"/>
      <c r="O6" s="249"/>
      <c r="P6" s="249"/>
      <c r="Q6" s="249"/>
      <c r="R6" s="249"/>
      <c r="S6" s="10"/>
      <c r="T6" s="9"/>
    </row>
    <row r="7" spans="1:20" ht="22.5" customHeight="1">
      <c r="A7" s="6"/>
      <c r="B7" s="250" t="s">
        <v>462</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463</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1560820501</v>
      </c>
      <c r="J17" s="33"/>
      <c r="K17" s="31"/>
      <c r="L17" s="24" t="s">
        <v>47</v>
      </c>
      <c r="M17" s="22"/>
      <c r="N17" s="22"/>
      <c r="O17" s="22"/>
      <c r="P17" s="22"/>
      <c r="Q17" s="22"/>
      <c r="R17" s="23">
        <v>38299874</v>
      </c>
      <c r="S17" s="84"/>
      <c r="T17" s="9"/>
    </row>
    <row r="18" spans="1:20" ht="22.5" customHeight="1">
      <c r="A18" s="6"/>
      <c r="B18" s="31"/>
      <c r="C18" s="22"/>
      <c r="D18" s="22" t="s">
        <v>8</v>
      </c>
      <c r="E18" s="22"/>
      <c r="F18" s="22"/>
      <c r="G18" s="22"/>
      <c r="H18" s="22"/>
      <c r="I18" s="23">
        <v>1248376123</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1248376123</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564418040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-251973662</v>
      </c>
      <c r="J22" s="33"/>
      <c r="K22" s="31"/>
      <c r="L22" s="22"/>
      <c r="M22" s="22" t="s">
        <v>52</v>
      </c>
      <c r="N22" s="22"/>
      <c r="O22" s="22"/>
      <c r="P22" s="22"/>
      <c r="Q22" s="22"/>
      <c r="R22" s="23">
        <v>38299874</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528576804</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231462063</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528576804</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566876678</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1225405886</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43158086</v>
      </c>
      <c r="J53" s="33"/>
      <c r="K53" s="31"/>
      <c r="L53" s="22"/>
      <c r="M53" s="22"/>
      <c r="N53" s="22"/>
      <c r="O53" s="22"/>
      <c r="P53" s="22"/>
      <c r="Q53" s="22"/>
      <c r="R53" s="25"/>
      <c r="S53" s="85"/>
      <c r="T53" s="9"/>
    </row>
    <row r="54" spans="1:20" ht="22.5" customHeight="1">
      <c r="A54" s="6"/>
      <c r="B54" s="31"/>
      <c r="C54" s="22"/>
      <c r="D54" s="22" t="s">
        <v>37</v>
      </c>
      <c r="E54" s="22"/>
      <c r="F54" s="22"/>
      <c r="G54" s="22"/>
      <c r="H54" s="22"/>
      <c r="I54" s="25">
        <v>188303977</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1225405886</v>
      </c>
      <c r="S67" s="82"/>
      <c r="T67" s="9"/>
    </row>
    <row r="68" spans="1:20" ht="22.5" customHeight="1">
      <c r="A68" s="6"/>
      <c r="B68" s="75" t="s">
        <v>69</v>
      </c>
      <c r="C68" s="76"/>
      <c r="D68" s="77"/>
      <c r="E68" s="77"/>
      <c r="F68" s="77"/>
      <c r="G68" s="77"/>
      <c r="H68" s="77"/>
      <c r="I68" s="78">
        <v>1792282564</v>
      </c>
      <c r="J68" s="79"/>
      <c r="K68" s="75" t="s">
        <v>71</v>
      </c>
      <c r="L68" s="77"/>
      <c r="M68" s="77"/>
      <c r="N68" s="77"/>
      <c r="O68" s="77"/>
      <c r="P68" s="77"/>
      <c r="Q68" s="77"/>
      <c r="R68" s="78">
        <v>1792282564</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120" orientation="portrait" blackAndWhite="1" useFirstPageNumber="1" r:id="rId1"/>
  <headerFooter>
    <oddFooter>&amp;C&amp;"ＭＳ Ｐ明朝,標準"&amp;20&amp;P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464</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463</v>
      </c>
      <c r="L16" s="14"/>
      <c r="M16" s="33"/>
    </row>
    <row r="17" spans="1:13" ht="22.5" customHeight="1">
      <c r="A17" s="31"/>
      <c r="C17" s="38" t="s">
        <v>72</v>
      </c>
      <c r="D17" s="39"/>
      <c r="E17" s="39"/>
      <c r="F17" s="39"/>
      <c r="G17" s="39"/>
      <c r="H17" s="39"/>
      <c r="I17" s="17"/>
      <c r="J17" s="19">
        <v>28037552162</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20493953792</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3000</v>
      </c>
      <c r="K25" s="91"/>
      <c r="M25" s="33"/>
    </row>
    <row r="26" spans="1:13" ht="22.5" customHeight="1">
      <c r="A26" s="31"/>
      <c r="C26" s="90"/>
      <c r="D26" s="40" t="s">
        <v>81</v>
      </c>
      <c r="E26" s="40"/>
      <c r="F26" s="40"/>
      <c r="G26" s="40"/>
      <c r="H26" s="40"/>
      <c r="I26" s="41"/>
      <c r="J26" s="23">
        <v>20226337</v>
      </c>
      <c r="K26" s="91"/>
      <c r="M26" s="33"/>
    </row>
    <row r="27" spans="1:13" ht="22.5" customHeight="1">
      <c r="A27" s="31"/>
      <c r="C27" s="90"/>
      <c r="D27" s="40" t="s">
        <v>82</v>
      </c>
      <c r="E27" s="40"/>
      <c r="F27" s="40"/>
      <c r="G27" s="40"/>
      <c r="H27" s="40"/>
      <c r="I27" s="41"/>
      <c r="J27" s="23">
        <v>7514969459</v>
      </c>
      <c r="K27" s="91"/>
      <c r="M27" s="33"/>
    </row>
    <row r="28" spans="1:13" ht="22.5" customHeight="1">
      <c r="A28" s="31"/>
      <c r="C28" s="90"/>
      <c r="D28" s="40"/>
      <c r="E28" s="40" t="s">
        <v>83</v>
      </c>
      <c r="F28" s="40"/>
      <c r="G28" s="40"/>
      <c r="H28" s="40"/>
      <c r="I28" s="41"/>
      <c r="J28" s="23">
        <v>7514969459</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8399574</v>
      </c>
      <c r="K33" s="96"/>
      <c r="M33" s="33"/>
    </row>
    <row r="34" spans="1:13" ht="22.5" customHeight="1">
      <c r="A34" s="31"/>
      <c r="C34" s="90" t="s">
        <v>89</v>
      </c>
      <c r="D34" s="40"/>
      <c r="E34" s="40"/>
      <c r="F34" s="40"/>
      <c r="G34" s="40"/>
      <c r="H34" s="40"/>
      <c r="I34" s="41"/>
      <c r="J34" s="25">
        <v>27774593294</v>
      </c>
      <c r="K34" s="91"/>
      <c r="M34" s="33"/>
    </row>
    <row r="35" spans="1:13" ht="22.5" customHeight="1">
      <c r="A35" s="31"/>
      <c r="C35" s="90"/>
      <c r="D35" s="40" t="s">
        <v>90</v>
      </c>
      <c r="E35" s="40"/>
      <c r="F35" s="40"/>
      <c r="G35" s="40"/>
      <c r="H35" s="40"/>
      <c r="I35" s="41"/>
      <c r="J35" s="23">
        <v>447803772</v>
      </c>
      <c r="K35" s="97"/>
      <c r="M35" s="33"/>
    </row>
    <row r="36" spans="1:13" ht="22.5" customHeight="1">
      <c r="A36" s="31"/>
      <c r="C36" s="90"/>
      <c r="D36" s="40" t="s">
        <v>91</v>
      </c>
      <c r="E36" s="40"/>
      <c r="F36" s="40"/>
      <c r="G36" s="40"/>
      <c r="H36" s="40"/>
      <c r="I36" s="41"/>
      <c r="J36" s="23">
        <v>38161633</v>
      </c>
      <c r="K36" s="97"/>
      <c r="M36" s="33"/>
    </row>
    <row r="37" spans="1:13" ht="22.5" customHeight="1">
      <c r="A37" s="31"/>
      <c r="C37" s="90"/>
      <c r="D37" s="40" t="s">
        <v>92</v>
      </c>
      <c r="E37" s="40"/>
      <c r="F37" s="40"/>
      <c r="G37" s="40"/>
      <c r="H37" s="40"/>
      <c r="I37" s="41"/>
      <c r="J37" s="23">
        <v>8847140</v>
      </c>
      <c r="K37" s="97"/>
      <c r="M37" s="33"/>
    </row>
    <row r="38" spans="1:13" ht="22.5" customHeight="1">
      <c r="A38" s="31"/>
      <c r="C38" s="90"/>
      <c r="D38" s="40" t="s">
        <v>93</v>
      </c>
      <c r="E38" s="40"/>
      <c r="F38" s="40"/>
      <c r="G38" s="40"/>
      <c r="H38" s="40"/>
      <c r="I38" s="41"/>
      <c r="J38" s="23">
        <v>249063599</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40106328</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121823860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26868786962</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262958868</v>
      </c>
      <c r="K53" s="89"/>
      <c r="M53" s="33"/>
    </row>
    <row r="54" spans="1:13" ht="22.5" customHeight="1">
      <c r="A54" s="31"/>
      <c r="C54" s="90" t="s">
        <v>109</v>
      </c>
      <c r="D54" s="40"/>
      <c r="E54" s="40"/>
      <c r="F54" s="40"/>
      <c r="G54" s="40"/>
      <c r="H54" s="40"/>
      <c r="I54" s="41"/>
      <c r="J54" s="25">
        <v>1044195</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1044195</v>
      </c>
      <c r="K58" s="97"/>
      <c r="M58" s="33"/>
    </row>
    <row r="59" spans="1:13" ht="22.5" customHeight="1">
      <c r="A59" s="31"/>
      <c r="C59" s="90" t="s">
        <v>114</v>
      </c>
      <c r="D59" s="40"/>
      <c r="E59" s="40"/>
      <c r="F59" s="40"/>
      <c r="G59" s="40"/>
      <c r="H59" s="40"/>
      <c r="I59" s="41"/>
      <c r="J59" s="23">
        <v>66631582</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66631582</v>
      </c>
      <c r="K65" s="97"/>
      <c r="M65" s="33"/>
    </row>
    <row r="66" spans="1:13" ht="22.5" customHeight="1">
      <c r="A66" s="31"/>
      <c r="C66" s="86" t="s">
        <v>119</v>
      </c>
      <c r="D66" s="87"/>
      <c r="E66" s="87"/>
      <c r="F66" s="87"/>
      <c r="G66" s="87"/>
      <c r="H66" s="87"/>
      <c r="I66" s="88"/>
      <c r="J66" s="78">
        <v>-65587387</v>
      </c>
      <c r="K66" s="89"/>
      <c r="M66" s="33"/>
    </row>
    <row r="67" spans="1:13" ht="22.5" customHeight="1">
      <c r="A67" s="31"/>
      <c r="B67" s="22"/>
      <c r="C67" s="86" t="s">
        <v>120</v>
      </c>
      <c r="D67" s="77"/>
      <c r="E67" s="77"/>
      <c r="F67" s="77"/>
      <c r="G67" s="77"/>
      <c r="H67" s="77"/>
      <c r="I67" s="77"/>
      <c r="J67" s="78">
        <v>197371481</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121" orientation="portrait" blackAndWhite="1" useFirstPageNumber="1" r:id="rId1"/>
  <headerFooter>
    <oddFooter>&amp;C&amp;"ＭＳ Ｐ明朝,標準"&amp;20&amp;P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541</v>
      </c>
      <c r="C6" s="260"/>
      <c r="D6" s="260"/>
      <c r="E6" s="260"/>
      <c r="F6" s="260"/>
      <c r="G6" s="260"/>
      <c r="H6" s="260"/>
      <c r="I6" s="260"/>
      <c r="J6" s="260"/>
      <c r="K6" s="260"/>
      <c r="L6" s="260"/>
      <c r="M6" s="260"/>
      <c r="N6" s="66"/>
    </row>
    <row r="7" spans="1:14" ht="22.5" customHeight="1">
      <c r="A7" s="62"/>
      <c r="B7" s="261" t="s">
        <v>526</v>
      </c>
      <c r="C7" s="260"/>
      <c r="D7" s="260"/>
      <c r="E7" s="260"/>
      <c r="F7" s="260"/>
      <c r="G7" s="260"/>
      <c r="H7" s="260"/>
      <c r="I7" s="260"/>
      <c r="J7" s="260"/>
      <c r="K7" s="260"/>
      <c r="L7" s="260"/>
      <c r="M7" s="260"/>
      <c r="N7" s="66"/>
    </row>
    <row r="8" spans="1:14" ht="22.5" hidden="1" customHeight="1">
      <c r="A8" s="62"/>
      <c r="B8" s="63"/>
      <c r="C8" s="262" t="s">
        <v>1</v>
      </c>
      <c r="D8" s="262"/>
      <c r="E8" s="262"/>
      <c r="F8" s="67" t="s">
        <v>542</v>
      </c>
      <c r="G8" s="63"/>
      <c r="H8" s="67"/>
      <c r="I8" s="63"/>
      <c r="J8" s="63"/>
      <c r="K8" s="63"/>
      <c r="L8" s="68" t="s">
        <v>543</v>
      </c>
      <c r="M8" s="63"/>
      <c r="N8" s="66"/>
    </row>
    <row r="9" spans="1:14" ht="22.5" hidden="1" customHeight="1">
      <c r="A9" s="62"/>
      <c r="B9" s="63"/>
      <c r="C9" s="262" t="s">
        <v>453</v>
      </c>
      <c r="D9" s="262"/>
      <c r="E9" s="262"/>
      <c r="F9" s="67" t="s">
        <v>544</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525</v>
      </c>
      <c r="M19" s="22"/>
      <c r="N19" s="33"/>
    </row>
    <row r="20" spans="1:14" ht="50.1" customHeight="1">
      <c r="A20" s="31"/>
      <c r="B20" s="22"/>
      <c r="C20" s="268" t="s">
        <v>5</v>
      </c>
      <c r="D20" s="268"/>
      <c r="E20" s="268"/>
      <c r="F20" s="268"/>
      <c r="G20" s="268"/>
      <c r="H20" s="268"/>
      <c r="I20" s="268"/>
      <c r="J20" s="70" t="s">
        <v>545</v>
      </c>
      <c r="K20" s="70" t="s">
        <v>546</v>
      </c>
      <c r="L20" s="70" t="s">
        <v>547</v>
      </c>
      <c r="M20" s="22"/>
      <c r="N20" s="33"/>
    </row>
    <row r="21" spans="1:14" ht="50.1" customHeight="1">
      <c r="A21" s="31"/>
      <c r="B21" s="22"/>
      <c r="C21" s="268" t="s">
        <v>458</v>
      </c>
      <c r="D21" s="268"/>
      <c r="E21" s="268"/>
      <c r="F21" s="268"/>
      <c r="G21" s="268"/>
      <c r="H21" s="268"/>
      <c r="I21" s="268"/>
      <c r="J21" s="71">
        <v>1028034405</v>
      </c>
      <c r="K21" s="71">
        <v>0</v>
      </c>
      <c r="L21" s="71">
        <v>1028034405</v>
      </c>
      <c r="M21" s="22"/>
      <c r="N21" s="33"/>
    </row>
    <row r="22" spans="1:14" ht="50.1" customHeight="1">
      <c r="A22" s="31"/>
      <c r="B22" s="22"/>
      <c r="C22" s="268" t="s">
        <v>459</v>
      </c>
      <c r="D22" s="268"/>
      <c r="E22" s="268"/>
      <c r="F22" s="268"/>
      <c r="G22" s="268"/>
      <c r="H22" s="268"/>
      <c r="I22" s="268"/>
      <c r="J22" s="71">
        <v>197371481</v>
      </c>
      <c r="K22" s="71">
        <v>0</v>
      </c>
      <c r="L22" s="71">
        <v>197371481</v>
      </c>
      <c r="M22" s="22"/>
      <c r="N22" s="33"/>
    </row>
    <row r="23" spans="1:14" ht="50.1" customHeight="1">
      <c r="A23" s="31"/>
      <c r="B23" s="22"/>
      <c r="C23" s="268" t="s">
        <v>460</v>
      </c>
      <c r="D23" s="268"/>
      <c r="E23" s="268"/>
      <c r="F23" s="268"/>
      <c r="G23" s="268"/>
      <c r="H23" s="268"/>
      <c r="I23" s="268"/>
      <c r="J23" s="71">
        <v>1225405886</v>
      </c>
      <c r="K23" s="71">
        <v>0</v>
      </c>
      <c r="L23" s="71">
        <v>1225405886</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122" orientation="portrait" blackAndWhite="1" useFirstPageNumber="1" r:id="rId1"/>
  <headerFooter>
    <oddFooter>&amp;C&amp;"ＭＳ Ｐ明朝,標準"&amp;20&amp;P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539</v>
      </c>
      <c r="C6" s="271"/>
      <c r="D6" s="271"/>
      <c r="E6" s="271"/>
      <c r="F6" s="271"/>
      <c r="G6" s="271"/>
      <c r="H6" s="271"/>
      <c r="I6" s="271"/>
      <c r="J6" s="271"/>
      <c r="K6" s="271"/>
      <c r="L6" s="271"/>
      <c r="M6" s="271"/>
      <c r="N6" s="271"/>
      <c r="O6" s="271"/>
      <c r="P6" s="271"/>
      <c r="Q6" s="271"/>
      <c r="R6" s="271"/>
      <c r="S6" s="271"/>
      <c r="T6" s="161"/>
      <c r="U6" s="9"/>
    </row>
    <row r="7" spans="1:21" ht="22.5" customHeight="1">
      <c r="A7" s="6"/>
      <c r="B7" s="272" t="s">
        <v>540</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507</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195919165</v>
      </c>
      <c r="T16" s="21"/>
      <c r="U16" s="9"/>
    </row>
    <row r="17" spans="1:21" ht="22.5" customHeight="1">
      <c r="A17" s="6"/>
      <c r="B17" s="31"/>
      <c r="C17" s="22" t="s">
        <v>122</v>
      </c>
      <c r="D17" s="22"/>
      <c r="E17" s="22"/>
      <c r="F17" s="22"/>
      <c r="G17" s="22"/>
      <c r="H17" s="22"/>
      <c r="I17" s="23">
        <v>27921107534</v>
      </c>
      <c r="J17" s="84"/>
      <c r="K17" s="22"/>
      <c r="L17" s="31"/>
      <c r="M17" s="22"/>
      <c r="N17" s="22" t="s">
        <v>161</v>
      </c>
      <c r="O17" s="22"/>
      <c r="P17" s="22"/>
      <c r="Q17" s="22"/>
      <c r="R17" s="22"/>
      <c r="S17" s="23">
        <v>195919165</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20377468164</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44000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20226337</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7514969459</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7514969459</v>
      </c>
      <c r="J28" s="84"/>
      <c r="K28" s="22"/>
      <c r="L28" s="75" t="s">
        <v>168</v>
      </c>
      <c r="M28" s="77"/>
      <c r="N28" s="77"/>
      <c r="O28" s="77"/>
      <c r="P28" s="77"/>
      <c r="Q28" s="77"/>
      <c r="R28" s="77"/>
      <c r="S28" s="78">
        <v>-195919165</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8399574</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27666954142</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485307285</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249063599</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4986000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26932583258</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4986000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254153392</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-4986000</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53248227</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1195127896</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1248376123</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123" orientation="portrait" blackAndWhite="1" useFirstPageNumber="1" r:id="rId1"/>
  <headerFooter>
    <oddFooter>&amp;C&amp;"ＭＳ Ｐ明朝,標準"&amp;20&amp;P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124" fitToHeight="0" orientation="portrait" useFirstPageNumber="1" r:id="rId1"/>
  <headerFooter differentFirst="1">
    <oddFooter>&amp;C&amp;"ＭＳ Ｐ明朝,標準"&amp;20&amp;P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6"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35632000</v>
      </c>
      <c r="J38" s="116">
        <v>0</v>
      </c>
      <c r="K38" s="116">
        <v>0</v>
      </c>
      <c r="L38" s="115">
        <v>35632000</v>
      </c>
      <c r="M38" s="115">
        <v>35632000</v>
      </c>
      <c r="N38" s="115">
        <v>5172370</v>
      </c>
      <c r="O38" s="115">
        <v>0</v>
      </c>
    </row>
    <row r="39" spans="2:15" ht="21.95" customHeight="1">
      <c r="B39" s="117" t="s">
        <v>36</v>
      </c>
      <c r="C39" s="118"/>
      <c r="D39" s="118"/>
      <c r="E39" s="118"/>
      <c r="F39" s="118"/>
      <c r="G39" s="118"/>
      <c r="H39" s="119"/>
      <c r="I39" s="115">
        <v>303324031</v>
      </c>
      <c r="J39" s="116">
        <v>7615188</v>
      </c>
      <c r="K39" s="116">
        <v>0</v>
      </c>
      <c r="L39" s="115">
        <v>310939219</v>
      </c>
      <c r="M39" s="115">
        <v>267781133</v>
      </c>
      <c r="N39" s="115">
        <v>34933958</v>
      </c>
      <c r="O39" s="115">
        <v>43158086</v>
      </c>
    </row>
    <row r="40" spans="2:15" ht="21.95" customHeight="1">
      <c r="B40" s="117" t="s">
        <v>37</v>
      </c>
      <c r="C40" s="118"/>
      <c r="D40" s="118"/>
      <c r="E40" s="118"/>
      <c r="F40" s="118"/>
      <c r="G40" s="118"/>
      <c r="H40" s="119"/>
      <c r="I40" s="115">
        <v>0</v>
      </c>
      <c r="J40" s="116">
        <v>195919165</v>
      </c>
      <c r="K40" s="116">
        <v>7615188</v>
      </c>
      <c r="L40" s="115">
        <v>188303977</v>
      </c>
      <c r="M40" s="115">
        <v>0</v>
      </c>
      <c r="N40" s="115">
        <v>0</v>
      </c>
      <c r="O40" s="115">
        <v>188303977</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338956031</v>
      </c>
      <c r="J42" s="116">
        <v>203534353</v>
      </c>
      <c r="K42" s="116">
        <v>7615188</v>
      </c>
      <c r="L42" s="115">
        <v>534875196</v>
      </c>
      <c r="M42" s="115">
        <v>303413133</v>
      </c>
      <c r="N42" s="115">
        <v>40106328</v>
      </c>
      <c r="O42" s="115">
        <v>231462063</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126" fitToWidth="2" orientation="portrait" useFirstPageNumber="1" r:id="rId1"/>
  <headerFooter>
    <oddFooter>&amp;C&amp;"ＭＳ Ｐ明朝,標準"&amp;20&amp;P</oddFooter>
  </headerFooter>
  <colBreaks count="1" manualBreakCount="1">
    <brk id="11" max="43"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L28" sqref="L28"/>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266522965</v>
      </c>
      <c r="J9" s="128">
        <v>0</v>
      </c>
      <c r="K9" s="128">
        <v>14549303</v>
      </c>
      <c r="L9" s="128">
        <v>0</v>
      </c>
      <c r="M9" s="128">
        <v>14549303</v>
      </c>
      <c r="N9" s="126">
        <v>251973662</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37641754</v>
      </c>
      <c r="J15" s="128">
        <v>38161633</v>
      </c>
      <c r="K15" s="128">
        <v>37503513</v>
      </c>
      <c r="L15" s="128">
        <v>0</v>
      </c>
      <c r="M15" s="128">
        <v>37503513</v>
      </c>
      <c r="N15" s="126">
        <v>38299874</v>
      </c>
    </row>
    <row r="16" spans="2:17" ht="22.5" customHeight="1">
      <c r="B16" s="339" t="s">
        <v>60</v>
      </c>
      <c r="C16" s="339"/>
      <c r="D16" s="339"/>
      <c r="E16" s="339"/>
      <c r="F16" s="339"/>
      <c r="G16" s="339"/>
      <c r="H16" s="339"/>
      <c r="I16" s="126">
        <v>519729664</v>
      </c>
      <c r="J16" s="128">
        <v>25088692</v>
      </c>
      <c r="K16" s="128">
        <v>16241552</v>
      </c>
      <c r="L16" s="128">
        <v>0</v>
      </c>
      <c r="M16" s="128">
        <v>16241552</v>
      </c>
      <c r="N16" s="126">
        <v>528576804</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823894383</v>
      </c>
      <c r="J18" s="128">
        <v>63250325</v>
      </c>
      <c r="K18" s="128">
        <v>68294368</v>
      </c>
      <c r="L18" s="128">
        <v>0</v>
      </c>
      <c r="M18" s="128">
        <v>68294368</v>
      </c>
      <c r="N18" s="126">
        <v>818850340</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128" fitToWidth="2" fitToHeight="0" orientation="portrait" useFirstPageNumber="1" r:id="rId1"/>
  <headerFooter>
    <oddFooter>&amp;C&amp;"ＭＳ Ｐ明朝,標準"&amp;20&amp;P</oddFooter>
  </headerFooter>
  <colBreaks count="1" manualBreakCount="1">
    <brk id="10" max="18" man="1"/>
  </col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46"/>
  <sheetViews>
    <sheetView view="pageBreakPreview" topLeftCell="A3" zoomScale="60" zoomScaleNormal="40" workbookViewId="0">
      <selection activeCell="B12" sqref="B12:H12"/>
    </sheetView>
  </sheetViews>
  <sheetFormatPr defaultRowHeight="13.5"/>
  <cols>
    <col min="1" max="16384" width="9" style="100"/>
  </cols>
  <sheetData>
    <row r="13" spans="1:9" ht="30.75">
      <c r="A13" s="245" t="s">
        <v>183</v>
      </c>
      <c r="B13" s="245"/>
      <c r="C13" s="245"/>
      <c r="D13" s="245"/>
      <c r="E13" s="245"/>
      <c r="F13" s="245"/>
      <c r="G13" s="245"/>
      <c r="H13" s="245"/>
      <c r="I13" s="245"/>
    </row>
    <row r="14" spans="1:9" ht="30.75">
      <c r="A14" s="155"/>
      <c r="B14" s="155"/>
      <c r="C14" s="155"/>
      <c r="D14" s="155"/>
      <c r="E14" s="155"/>
      <c r="F14" s="155"/>
      <c r="G14" s="155"/>
      <c r="H14" s="155"/>
      <c r="I14" s="155"/>
    </row>
    <row r="15" spans="1:9" ht="30.75">
      <c r="A15" s="155"/>
      <c r="B15" s="155"/>
      <c r="C15" s="155"/>
      <c r="D15" s="155"/>
      <c r="E15" s="155"/>
      <c r="F15" s="155"/>
      <c r="G15" s="155"/>
      <c r="H15" s="155"/>
      <c r="I15" s="155"/>
    </row>
    <row r="17" spans="1:9" s="101" customFormat="1" ht="30.75">
      <c r="A17" s="246" t="s">
        <v>549</v>
      </c>
      <c r="B17" s="246"/>
      <c r="C17" s="246"/>
      <c r="D17" s="246"/>
      <c r="E17" s="246"/>
      <c r="F17" s="246"/>
      <c r="G17" s="246"/>
      <c r="H17" s="246"/>
      <c r="I17" s="246"/>
    </row>
    <row r="18" spans="1:9" s="101" customFormat="1" ht="30.75"/>
    <row r="19" spans="1:9" s="101" customFormat="1" ht="30.75">
      <c r="A19" s="245" t="s">
        <v>190</v>
      </c>
      <c r="B19" s="245"/>
      <c r="C19" s="245"/>
      <c r="D19" s="245"/>
      <c r="E19" s="245"/>
      <c r="F19" s="245"/>
      <c r="G19" s="245"/>
      <c r="H19" s="245"/>
      <c r="I19" s="245"/>
    </row>
    <row r="46" spans="1:9" ht="24">
      <c r="A46" s="242"/>
      <c r="B46" s="242"/>
      <c r="C46" s="242"/>
      <c r="D46" s="242"/>
      <c r="E46" s="242"/>
      <c r="F46" s="242"/>
      <c r="G46" s="242"/>
      <c r="H46" s="242"/>
      <c r="I46" s="242"/>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zoomScale="50" zoomScaleNormal="50" workbookViewId="0">
      <selection activeCell="W25" sqref="W25"/>
    </sheetView>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49" t="s">
        <v>461</v>
      </c>
      <c r="C6" s="249"/>
      <c r="D6" s="249"/>
      <c r="E6" s="249"/>
      <c r="F6" s="249"/>
      <c r="G6" s="249"/>
      <c r="H6" s="249"/>
      <c r="I6" s="249"/>
      <c r="J6" s="249"/>
      <c r="K6" s="249"/>
      <c r="L6" s="249"/>
      <c r="M6" s="249"/>
      <c r="N6" s="249"/>
      <c r="O6" s="249"/>
      <c r="P6" s="249"/>
      <c r="Q6" s="249"/>
      <c r="R6" s="249"/>
      <c r="S6" s="10"/>
      <c r="T6" s="9"/>
    </row>
    <row r="7" spans="1:20" ht="22.5" customHeight="1">
      <c r="A7" s="6"/>
      <c r="B7" s="250" t="s">
        <v>462</v>
      </c>
      <c r="C7" s="250"/>
      <c r="D7" s="250"/>
      <c r="E7" s="250"/>
      <c r="F7" s="250"/>
      <c r="G7" s="250"/>
      <c r="H7" s="250"/>
      <c r="I7" s="250"/>
      <c r="J7" s="250"/>
      <c r="K7" s="250"/>
      <c r="L7" s="250"/>
      <c r="M7" s="250"/>
      <c r="N7" s="250"/>
      <c r="O7" s="250"/>
      <c r="P7" s="250"/>
      <c r="Q7" s="250"/>
      <c r="R7" s="250"/>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1"/>
      <c r="C9" s="251"/>
      <c r="D9" s="251"/>
      <c r="E9" s="12"/>
      <c r="F9" s="12"/>
      <c r="G9" s="12"/>
      <c r="H9" s="12"/>
      <c r="I9" s="12"/>
      <c r="J9" s="247"/>
      <c r="K9" s="247"/>
      <c r="L9" s="247"/>
      <c r="M9" s="247"/>
      <c r="N9" s="248"/>
      <c r="O9" s="248"/>
      <c r="P9" s="248"/>
      <c r="Q9" s="7"/>
      <c r="R9" s="12"/>
      <c r="S9" s="12"/>
      <c r="T9" s="9"/>
    </row>
    <row r="10" spans="1:20" ht="22.5" hidden="1" customHeight="1">
      <c r="A10" s="6"/>
      <c r="B10" s="12"/>
      <c r="C10" s="12"/>
      <c r="D10" s="12"/>
      <c r="E10" s="12"/>
      <c r="F10" s="12"/>
      <c r="G10" s="12"/>
      <c r="H10" s="12"/>
      <c r="I10" s="12"/>
      <c r="J10" s="247"/>
      <c r="K10" s="247"/>
      <c r="L10" s="247"/>
      <c r="M10" s="247"/>
      <c r="N10" s="248"/>
      <c r="O10" s="248"/>
      <c r="P10" s="248"/>
      <c r="Q10" s="156"/>
      <c r="R10" s="12"/>
      <c r="S10" s="12"/>
      <c r="T10" s="9"/>
    </row>
    <row r="11" spans="1:20" ht="22.5" hidden="1" customHeight="1">
      <c r="A11" s="6"/>
      <c r="B11" s="12"/>
      <c r="C11" s="12"/>
      <c r="D11" s="12"/>
      <c r="E11" s="12"/>
      <c r="F11" s="12"/>
      <c r="G11" s="12"/>
      <c r="H11" s="12"/>
      <c r="I11" s="12"/>
      <c r="J11" s="247"/>
      <c r="K11" s="247"/>
      <c r="L11" s="247"/>
      <c r="M11" s="247"/>
      <c r="N11" s="248"/>
      <c r="O11" s="248"/>
      <c r="P11" s="248"/>
      <c r="Q11" s="7"/>
      <c r="R11" s="12"/>
      <c r="S11" s="12"/>
      <c r="T11" s="9"/>
    </row>
    <row r="12" spans="1:20" ht="22.5" hidden="1" customHeight="1">
      <c r="A12" s="6"/>
      <c r="B12" s="12"/>
      <c r="C12" s="12"/>
      <c r="D12" s="12"/>
      <c r="E12" s="12"/>
      <c r="F12" s="12"/>
      <c r="G12" s="12"/>
      <c r="H12" s="12"/>
      <c r="I12" s="12"/>
      <c r="J12" s="247"/>
      <c r="K12" s="247"/>
      <c r="L12" s="247"/>
      <c r="M12" s="247"/>
      <c r="N12" s="248"/>
      <c r="O12" s="248"/>
      <c r="P12" s="248"/>
      <c r="Q12" s="156"/>
      <c r="R12" s="12"/>
      <c r="S12" s="12"/>
      <c r="T12" s="9"/>
    </row>
    <row r="13" spans="1:20" ht="22.5" hidden="1" customHeight="1">
      <c r="A13" s="6"/>
      <c r="B13" s="12"/>
      <c r="C13" s="12"/>
      <c r="D13" s="12"/>
      <c r="E13" s="12"/>
      <c r="F13" s="12"/>
      <c r="G13" s="12"/>
      <c r="H13" s="12"/>
      <c r="I13" s="12"/>
      <c r="J13" s="247"/>
      <c r="K13" s="247"/>
      <c r="L13" s="247"/>
      <c r="M13" s="247"/>
      <c r="N13" s="248" t="s">
        <v>0</v>
      </c>
      <c r="O13" s="248"/>
      <c r="P13" s="248"/>
      <c r="Q13" s="156"/>
      <c r="R13" s="12"/>
      <c r="S13" s="12"/>
      <c r="T13" s="9"/>
    </row>
    <row r="14" spans="1:20" ht="22.5" customHeight="1">
      <c r="A14" s="6"/>
      <c r="B14" s="12"/>
      <c r="C14" s="12"/>
      <c r="D14" s="12"/>
      <c r="E14" s="12"/>
      <c r="F14" s="12"/>
      <c r="G14" s="12"/>
      <c r="H14" s="12"/>
      <c r="I14" s="12"/>
      <c r="J14" s="12"/>
      <c r="K14" s="251"/>
      <c r="L14" s="251"/>
      <c r="M14" s="251"/>
      <c r="N14" s="252" t="s">
        <v>0</v>
      </c>
      <c r="O14" s="252"/>
      <c r="P14" s="252"/>
      <c r="Q14" s="156"/>
      <c r="R14" s="12"/>
      <c r="S14" s="12"/>
      <c r="T14" s="9"/>
    </row>
    <row r="15" spans="1:20" ht="18.75">
      <c r="A15" s="6"/>
      <c r="B15" s="253"/>
      <c r="C15" s="253"/>
      <c r="D15" s="253"/>
      <c r="E15" s="7"/>
      <c r="F15" s="13"/>
      <c r="G15" s="7"/>
      <c r="H15" s="7"/>
      <c r="I15" s="7"/>
      <c r="J15" s="7"/>
      <c r="K15" s="7"/>
      <c r="L15" s="7"/>
      <c r="M15" s="7"/>
      <c r="N15" s="7"/>
      <c r="O15" s="7"/>
      <c r="P15" s="7"/>
      <c r="Q15" s="7"/>
      <c r="R15" s="14" t="s">
        <v>463</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120551407334</v>
      </c>
      <c r="J17" s="33"/>
      <c r="K17" s="31"/>
      <c r="L17" s="24" t="s">
        <v>47</v>
      </c>
      <c r="M17" s="22"/>
      <c r="N17" s="22"/>
      <c r="O17" s="22"/>
      <c r="P17" s="22"/>
      <c r="Q17" s="22"/>
      <c r="R17" s="23">
        <v>120262188456</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120252847298</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0</v>
      </c>
      <c r="J22" s="33"/>
      <c r="K22" s="31"/>
      <c r="L22" s="22"/>
      <c r="M22" s="22" t="s">
        <v>52</v>
      </c>
      <c r="N22" s="22"/>
      <c r="O22" s="22"/>
      <c r="P22" s="22"/>
      <c r="Q22" s="22"/>
      <c r="R22" s="23">
        <v>9341158</v>
      </c>
      <c r="S22" s="84"/>
      <c r="T22" s="9"/>
    </row>
    <row r="23" spans="1:20" ht="22.5" customHeight="1">
      <c r="A23" s="6"/>
      <c r="B23" s="31"/>
      <c r="C23" s="22"/>
      <c r="D23" s="22" t="s">
        <v>13</v>
      </c>
      <c r="E23" s="22"/>
      <c r="F23" s="22"/>
      <c r="G23" s="22"/>
      <c r="H23" s="22"/>
      <c r="I23" s="23">
        <v>120551407334</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120551407334</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428540214530</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428471540705</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428701225708</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68673825</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548802402986</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450230056</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1408750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428699816958</v>
      </c>
      <c r="J60" s="33"/>
      <c r="K60" s="31"/>
      <c r="L60" s="22"/>
      <c r="M60" s="22"/>
      <c r="N60" s="22"/>
      <c r="O60" s="22"/>
      <c r="P60" s="22"/>
      <c r="Q60" s="22"/>
      <c r="R60" s="25"/>
      <c r="S60" s="85"/>
      <c r="T60" s="9"/>
    </row>
    <row r="61" spans="1:20" ht="22.5" customHeight="1">
      <c r="A61" s="6"/>
      <c r="B61" s="31"/>
      <c r="C61" s="22"/>
      <c r="D61" s="22"/>
      <c r="E61" s="22" t="s">
        <v>15</v>
      </c>
      <c r="F61" s="22"/>
      <c r="G61" s="22"/>
      <c r="H61" s="22"/>
      <c r="I61" s="25">
        <v>428699816958</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450230056</v>
      </c>
      <c r="S67" s="82"/>
      <c r="T67" s="9"/>
    </row>
    <row r="68" spans="1:20" ht="22.5" customHeight="1">
      <c r="A68" s="6"/>
      <c r="B68" s="75" t="s">
        <v>69</v>
      </c>
      <c r="C68" s="76"/>
      <c r="D68" s="77"/>
      <c r="E68" s="77"/>
      <c r="F68" s="77"/>
      <c r="G68" s="77"/>
      <c r="H68" s="77"/>
      <c r="I68" s="78">
        <v>549252633042</v>
      </c>
      <c r="J68" s="79"/>
      <c r="K68" s="75" t="s">
        <v>71</v>
      </c>
      <c r="L68" s="77"/>
      <c r="M68" s="77"/>
      <c r="N68" s="77"/>
      <c r="O68" s="77"/>
      <c r="P68" s="77"/>
      <c r="Q68" s="77"/>
      <c r="R68" s="78">
        <v>549252633042</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K14:M14"/>
    <mergeCell ref="N14:P14"/>
    <mergeCell ref="B15:D15"/>
    <mergeCell ref="J11:M11"/>
    <mergeCell ref="N11:P11"/>
    <mergeCell ref="J12:M12"/>
    <mergeCell ref="N12:P12"/>
    <mergeCell ref="J13:M13"/>
    <mergeCell ref="N13:P13"/>
    <mergeCell ref="J10:M10"/>
    <mergeCell ref="N10:P10"/>
    <mergeCell ref="B6:R6"/>
    <mergeCell ref="B7:R7"/>
    <mergeCell ref="B9:D9"/>
    <mergeCell ref="J9:M9"/>
    <mergeCell ref="N9:P9"/>
  </mergeCells>
  <phoneticPr fontId="25"/>
  <printOptions horizontalCentered="1"/>
  <pageMargins left="0.19685039370078741" right="0.19685039370078741" top="0.31496062992125984" bottom="0.19685039370078741" header="0.11811023622047245" footer="0.11811023622047245"/>
  <pageSetup paperSize="9" scale="58" firstPageNumber="132" orientation="portrait" blackAndWhite="1" useFirstPageNumber="1" r:id="rId1"/>
  <headerFooter>
    <oddFooter>&amp;C&amp;"ＭＳ Ｐ明朝,標準"&amp;20&amp;P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zoomScale="50" zoomScaleNormal="50" zoomScaleSheetLayoutView="50" workbookViewId="0">
      <selection activeCell="B12" sqref="B12:H12"/>
    </sheetView>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54" t="s">
        <v>447</v>
      </c>
      <c r="C6" s="254"/>
      <c r="D6" s="254"/>
      <c r="E6" s="254"/>
      <c r="F6" s="254"/>
      <c r="G6" s="254"/>
      <c r="H6" s="254"/>
      <c r="I6" s="254"/>
      <c r="J6" s="254"/>
      <c r="K6" s="254"/>
      <c r="L6" s="255"/>
      <c r="M6" s="35"/>
    </row>
    <row r="7" spans="1:13" ht="22.5" customHeight="1">
      <c r="A7" s="31"/>
      <c r="B7" s="256" t="s">
        <v>464</v>
      </c>
      <c r="C7" s="256"/>
      <c r="D7" s="256"/>
      <c r="E7" s="256"/>
      <c r="F7" s="256"/>
      <c r="G7" s="256"/>
      <c r="H7" s="256"/>
      <c r="I7" s="256"/>
      <c r="J7" s="256"/>
      <c r="K7" s="256"/>
      <c r="L7" s="257"/>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58"/>
      <c r="C16" s="258"/>
      <c r="D16" s="258"/>
      <c r="E16" s="22"/>
      <c r="F16" s="37"/>
      <c r="G16" s="22"/>
      <c r="H16" s="22"/>
      <c r="I16" s="22"/>
      <c r="J16" s="22"/>
      <c r="K16" s="14" t="s">
        <v>463</v>
      </c>
      <c r="L16" s="14"/>
      <c r="M16" s="33"/>
    </row>
    <row r="17" spans="1:13" ht="22.5" customHeight="1">
      <c r="A17" s="31"/>
      <c r="C17" s="38" t="s">
        <v>72</v>
      </c>
      <c r="D17" s="39"/>
      <c r="E17" s="39"/>
      <c r="F17" s="39"/>
      <c r="G17" s="39"/>
      <c r="H17" s="39"/>
      <c r="I17" s="17"/>
      <c r="J17" s="19">
        <v>8737564496</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7792903480</v>
      </c>
      <c r="K27" s="91"/>
      <c r="M27" s="33"/>
    </row>
    <row r="28" spans="1:13" ht="22.5" customHeight="1">
      <c r="A28" s="31"/>
      <c r="C28" s="90"/>
      <c r="D28" s="40"/>
      <c r="E28" s="40" t="s">
        <v>83</v>
      </c>
      <c r="F28" s="40"/>
      <c r="G28" s="40"/>
      <c r="H28" s="40"/>
      <c r="I28" s="41"/>
      <c r="J28" s="23">
        <v>7424938145</v>
      </c>
      <c r="K28" s="91"/>
      <c r="M28" s="33"/>
    </row>
    <row r="29" spans="1:13" ht="22.5" customHeight="1">
      <c r="A29" s="31"/>
      <c r="C29" s="90"/>
      <c r="D29" s="40"/>
      <c r="E29" s="40" t="s">
        <v>84</v>
      </c>
      <c r="F29" s="40"/>
      <c r="G29" s="40"/>
      <c r="H29" s="40"/>
      <c r="I29" s="41"/>
      <c r="J29" s="23">
        <v>137936872</v>
      </c>
      <c r="K29" s="91"/>
      <c r="M29" s="33"/>
    </row>
    <row r="30" spans="1:13" ht="22.5" customHeight="1">
      <c r="A30" s="31"/>
      <c r="C30" s="90"/>
      <c r="D30" s="40"/>
      <c r="E30" s="40" t="s">
        <v>85</v>
      </c>
      <c r="F30" s="40"/>
      <c r="G30" s="40"/>
      <c r="H30" s="40"/>
      <c r="I30" s="41"/>
      <c r="J30" s="23">
        <v>230028463</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943107451</v>
      </c>
      <c r="K32" s="91"/>
      <c r="M32" s="33"/>
    </row>
    <row r="33" spans="1:13" ht="22.5" customHeight="1">
      <c r="A33" s="31"/>
      <c r="C33" s="92"/>
      <c r="D33" s="93" t="s">
        <v>88</v>
      </c>
      <c r="E33" s="93"/>
      <c r="F33" s="93"/>
      <c r="G33" s="93"/>
      <c r="H33" s="93"/>
      <c r="I33" s="94"/>
      <c r="J33" s="95">
        <v>1553565</v>
      </c>
      <c r="K33" s="96"/>
      <c r="M33" s="33"/>
    </row>
    <row r="34" spans="1:13" ht="22.5" customHeight="1">
      <c r="A34" s="31"/>
      <c r="C34" s="90" t="s">
        <v>89</v>
      </c>
      <c r="D34" s="40"/>
      <c r="E34" s="40"/>
      <c r="F34" s="40"/>
      <c r="G34" s="40"/>
      <c r="H34" s="40"/>
      <c r="I34" s="41"/>
      <c r="J34" s="25">
        <v>9091111816</v>
      </c>
      <c r="K34" s="91"/>
      <c r="M34" s="33"/>
    </row>
    <row r="35" spans="1:13" ht="22.5" customHeight="1">
      <c r="A35" s="31"/>
      <c r="C35" s="90"/>
      <c r="D35" s="40" t="s">
        <v>90</v>
      </c>
      <c r="E35" s="40"/>
      <c r="F35" s="40"/>
      <c r="G35" s="40"/>
      <c r="H35" s="40"/>
      <c r="I35" s="41"/>
      <c r="J35" s="23">
        <v>117093609</v>
      </c>
      <c r="K35" s="97"/>
      <c r="M35" s="33"/>
    </row>
    <row r="36" spans="1:13" ht="22.5" customHeight="1">
      <c r="A36" s="31"/>
      <c r="C36" s="90"/>
      <c r="D36" s="40" t="s">
        <v>91</v>
      </c>
      <c r="E36" s="40"/>
      <c r="F36" s="40"/>
      <c r="G36" s="40"/>
      <c r="H36" s="40"/>
      <c r="I36" s="41"/>
      <c r="J36" s="23">
        <v>9341158</v>
      </c>
      <c r="K36" s="97"/>
      <c r="M36" s="33"/>
    </row>
    <row r="37" spans="1:13" ht="22.5" customHeight="1">
      <c r="A37" s="31"/>
      <c r="C37" s="90"/>
      <c r="D37" s="40" t="s">
        <v>92</v>
      </c>
      <c r="E37" s="40"/>
      <c r="F37" s="40"/>
      <c r="G37" s="40"/>
      <c r="H37" s="40"/>
      <c r="I37" s="41"/>
      <c r="J37" s="23">
        <v>9694255</v>
      </c>
      <c r="K37" s="97"/>
      <c r="M37" s="33"/>
    </row>
    <row r="38" spans="1:13" ht="22.5" customHeight="1">
      <c r="A38" s="31"/>
      <c r="C38" s="90"/>
      <c r="D38" s="40" t="s">
        <v>93</v>
      </c>
      <c r="E38" s="40"/>
      <c r="F38" s="40"/>
      <c r="G38" s="40"/>
      <c r="H38" s="40"/>
      <c r="I38" s="41"/>
      <c r="J38" s="23">
        <v>18516479</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735000</v>
      </c>
      <c r="K40" s="97"/>
      <c r="M40" s="33"/>
    </row>
    <row r="41" spans="1:13" ht="22.5" customHeight="1">
      <c r="A41" s="31"/>
      <c r="C41" s="90"/>
      <c r="D41" s="40" t="s">
        <v>96</v>
      </c>
      <c r="E41" s="40"/>
      <c r="F41" s="40"/>
      <c r="G41" s="40"/>
      <c r="H41" s="40"/>
      <c r="I41" s="41"/>
      <c r="J41" s="23">
        <v>8580202293</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1431757</v>
      </c>
      <c r="K47" s="97"/>
      <c r="M47" s="33"/>
    </row>
    <row r="48" spans="1:13" ht="22.5" customHeight="1">
      <c r="A48" s="31"/>
      <c r="C48" s="90"/>
      <c r="D48" s="40" t="s">
        <v>103</v>
      </c>
      <c r="E48" s="40"/>
      <c r="F48" s="40"/>
      <c r="G48" s="40"/>
      <c r="H48" s="40"/>
      <c r="I48" s="41"/>
      <c r="J48" s="23">
        <v>354097265</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354097265</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-353547320</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0</v>
      </c>
      <c r="K65" s="97"/>
      <c r="M65" s="33"/>
    </row>
    <row r="66" spans="1:13" ht="22.5" customHeight="1">
      <c r="A66" s="31"/>
      <c r="C66" s="86" t="s">
        <v>119</v>
      </c>
      <c r="D66" s="87"/>
      <c r="E66" s="87"/>
      <c r="F66" s="87"/>
      <c r="G66" s="87"/>
      <c r="H66" s="87"/>
      <c r="I66" s="88"/>
      <c r="J66" s="78">
        <v>0</v>
      </c>
      <c r="K66" s="89"/>
      <c r="M66" s="33"/>
    </row>
    <row r="67" spans="1:13" ht="22.5" customHeight="1">
      <c r="A67" s="31"/>
      <c r="B67" s="22"/>
      <c r="C67" s="86" t="s">
        <v>120</v>
      </c>
      <c r="D67" s="77"/>
      <c r="E67" s="77"/>
      <c r="F67" s="77"/>
      <c r="G67" s="77"/>
      <c r="H67" s="77"/>
      <c r="I67" s="77"/>
      <c r="J67" s="78">
        <v>-353547320</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133" orientation="portrait" blackAndWhite="1" useFirstPageNumber="1" r:id="rId1"/>
  <headerFooter>
    <oddFooter>&amp;C&amp;"ＭＳ Ｐ明朝,標準"&amp;20&amp;P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1"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7393800389291</v>
      </c>
      <c r="J17" s="116">
        <v>610969447063</v>
      </c>
      <c r="K17" s="116">
        <v>227309823628</v>
      </c>
      <c r="L17" s="115">
        <v>7777460012726</v>
      </c>
      <c r="M17" s="115">
        <v>1266642813032</v>
      </c>
      <c r="N17" s="115">
        <v>52595470142</v>
      </c>
      <c r="O17" s="115">
        <v>6510817199694</v>
      </c>
    </row>
    <row r="18" spans="2:15" ht="21.95" customHeight="1">
      <c r="B18" s="112"/>
      <c r="C18" s="113" t="s">
        <v>20</v>
      </c>
      <c r="D18" s="113"/>
      <c r="E18" s="113"/>
      <c r="F18" s="113"/>
      <c r="G18" s="113"/>
      <c r="H18" s="114"/>
      <c r="I18" s="115">
        <v>7393746717939</v>
      </c>
      <c r="J18" s="116">
        <v>610969212663</v>
      </c>
      <c r="K18" s="116">
        <v>227309354828</v>
      </c>
      <c r="L18" s="115">
        <v>7777406575774</v>
      </c>
      <c r="M18" s="115">
        <v>1266642119071</v>
      </c>
      <c r="N18" s="115">
        <v>52595252278</v>
      </c>
      <c r="O18" s="115">
        <v>6510764456703</v>
      </c>
    </row>
    <row r="19" spans="2:15" ht="21.95" customHeight="1">
      <c r="B19" s="112"/>
      <c r="C19" s="113"/>
      <c r="D19" s="113" t="s">
        <v>21</v>
      </c>
      <c r="E19" s="113"/>
      <c r="F19" s="113"/>
      <c r="G19" s="113"/>
      <c r="H19" s="114"/>
      <c r="I19" s="115">
        <v>5022503211672</v>
      </c>
      <c r="J19" s="116">
        <v>390457558264</v>
      </c>
      <c r="K19" s="116">
        <v>99005776454</v>
      </c>
      <c r="L19" s="115">
        <v>5313954993482</v>
      </c>
      <c r="M19" s="115">
        <v>0</v>
      </c>
      <c r="N19" s="115">
        <v>0</v>
      </c>
      <c r="O19" s="115">
        <v>5313954993482</v>
      </c>
    </row>
    <row r="20" spans="2:15" ht="21.95" customHeight="1">
      <c r="B20" s="112"/>
      <c r="C20" s="113"/>
      <c r="D20" s="113" t="s">
        <v>22</v>
      </c>
      <c r="E20" s="113"/>
      <c r="F20" s="113"/>
      <c r="G20" s="113"/>
      <c r="H20" s="114"/>
      <c r="I20" s="115">
        <v>2226600836352</v>
      </c>
      <c r="J20" s="116">
        <v>210772285717</v>
      </c>
      <c r="K20" s="116">
        <v>121987730522</v>
      </c>
      <c r="L20" s="115">
        <v>2315385391547</v>
      </c>
      <c r="M20" s="115">
        <v>1149318758352</v>
      </c>
      <c r="N20" s="115">
        <v>48909996494</v>
      </c>
      <c r="O20" s="115">
        <v>1166066633195</v>
      </c>
    </row>
    <row r="21" spans="2:15" ht="21.75" customHeight="1">
      <c r="B21" s="112"/>
      <c r="C21" s="113"/>
      <c r="D21" s="113" t="s">
        <v>23</v>
      </c>
      <c r="E21" s="113"/>
      <c r="F21" s="113"/>
      <c r="G21" s="113"/>
      <c r="H21" s="114"/>
      <c r="I21" s="115">
        <v>139832078027</v>
      </c>
      <c r="J21" s="116">
        <v>9739368682</v>
      </c>
      <c r="K21" s="116">
        <v>6315847852</v>
      </c>
      <c r="L21" s="115">
        <v>143255598857</v>
      </c>
      <c r="M21" s="115">
        <v>112579885026</v>
      </c>
      <c r="N21" s="115">
        <v>3666337034</v>
      </c>
      <c r="O21" s="115">
        <v>30675713831</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2153093363</v>
      </c>
      <c r="J23" s="116">
        <v>0</v>
      </c>
      <c r="K23" s="116">
        <v>0</v>
      </c>
      <c r="L23" s="115">
        <v>2153093363</v>
      </c>
      <c r="M23" s="115">
        <v>2153093347</v>
      </c>
      <c r="N23" s="115">
        <v>0</v>
      </c>
      <c r="O23" s="115">
        <v>16</v>
      </c>
    </row>
    <row r="24" spans="2:15" ht="21.95" customHeight="1">
      <c r="B24" s="112"/>
      <c r="C24" s="113"/>
      <c r="D24" s="113" t="s">
        <v>26</v>
      </c>
      <c r="E24" s="113"/>
      <c r="F24" s="113"/>
      <c r="G24" s="113"/>
      <c r="H24" s="114"/>
      <c r="I24" s="115">
        <v>684828525</v>
      </c>
      <c r="J24" s="116">
        <v>0</v>
      </c>
      <c r="K24" s="116">
        <v>0</v>
      </c>
      <c r="L24" s="115">
        <v>684828525</v>
      </c>
      <c r="M24" s="115">
        <v>617712348</v>
      </c>
      <c r="N24" s="115">
        <v>18918750</v>
      </c>
      <c r="O24" s="115">
        <v>67116177</v>
      </c>
    </row>
    <row r="25" spans="2:15" ht="21.95" customHeight="1">
      <c r="B25" s="112"/>
      <c r="C25" s="113"/>
      <c r="D25" s="113" t="s">
        <v>27</v>
      </c>
      <c r="E25" s="113"/>
      <c r="F25" s="113"/>
      <c r="G25" s="113"/>
      <c r="H25" s="114"/>
      <c r="I25" s="115">
        <v>1972670000</v>
      </c>
      <c r="J25" s="116">
        <v>0</v>
      </c>
      <c r="K25" s="116">
        <v>0</v>
      </c>
      <c r="L25" s="115">
        <v>1972670000</v>
      </c>
      <c r="M25" s="115">
        <v>1972669998</v>
      </c>
      <c r="N25" s="115">
        <v>0</v>
      </c>
      <c r="O25" s="115">
        <v>2</v>
      </c>
    </row>
    <row r="26" spans="2:15" ht="21.95" customHeight="1">
      <c r="B26" s="117"/>
      <c r="C26" s="118" t="s">
        <v>28</v>
      </c>
      <c r="D26" s="118"/>
      <c r="E26" s="118"/>
      <c r="F26" s="118"/>
      <c r="G26" s="118"/>
      <c r="H26" s="119"/>
      <c r="I26" s="115">
        <v>53671352</v>
      </c>
      <c r="J26" s="116">
        <v>234400</v>
      </c>
      <c r="K26" s="116">
        <v>468800</v>
      </c>
      <c r="L26" s="115">
        <v>53436952</v>
      </c>
      <c r="M26" s="115">
        <v>693961</v>
      </c>
      <c r="N26" s="115">
        <v>217864</v>
      </c>
      <c r="O26" s="115">
        <v>52742991</v>
      </c>
    </row>
    <row r="27" spans="2:15" ht="21.95" customHeight="1">
      <c r="B27" s="117"/>
      <c r="C27" s="118"/>
      <c r="D27" s="118" t="s">
        <v>29</v>
      </c>
      <c r="E27" s="118"/>
      <c r="F27" s="118"/>
      <c r="G27" s="118"/>
      <c r="H27" s="119"/>
      <c r="I27" s="115">
        <v>51258062</v>
      </c>
      <c r="J27" s="116">
        <v>0</v>
      </c>
      <c r="K27" s="116">
        <v>0</v>
      </c>
      <c r="L27" s="115">
        <v>51258062</v>
      </c>
      <c r="M27" s="115">
        <v>0</v>
      </c>
      <c r="N27" s="115">
        <v>0</v>
      </c>
      <c r="O27" s="115">
        <v>51258062</v>
      </c>
    </row>
    <row r="28" spans="2:15" ht="21.95" customHeight="1">
      <c r="B28" s="117"/>
      <c r="C28" s="118"/>
      <c r="D28" s="118" t="s">
        <v>30</v>
      </c>
      <c r="E28" s="118"/>
      <c r="F28" s="118"/>
      <c r="G28" s="118"/>
      <c r="H28" s="119"/>
      <c r="I28" s="115">
        <v>2413290</v>
      </c>
      <c r="J28" s="116">
        <v>234400</v>
      </c>
      <c r="K28" s="116">
        <v>468800</v>
      </c>
      <c r="L28" s="115">
        <v>2178890</v>
      </c>
      <c r="M28" s="115">
        <v>693961</v>
      </c>
      <c r="N28" s="115">
        <v>217864</v>
      </c>
      <c r="O28" s="115">
        <v>1484929</v>
      </c>
    </row>
    <row r="29" spans="2:15" ht="21.95" customHeight="1">
      <c r="B29" s="112" t="s">
        <v>31</v>
      </c>
      <c r="C29" s="113"/>
      <c r="D29" s="113"/>
      <c r="E29" s="113"/>
      <c r="F29" s="113"/>
      <c r="G29" s="113"/>
      <c r="H29" s="114"/>
      <c r="I29" s="115">
        <v>7924299106751</v>
      </c>
      <c r="J29" s="116">
        <v>105914677048</v>
      </c>
      <c r="K29" s="116">
        <v>110728893269</v>
      </c>
      <c r="L29" s="115">
        <v>7919484890530</v>
      </c>
      <c r="M29" s="115">
        <v>986270370065</v>
      </c>
      <c r="N29" s="115">
        <v>35909483029</v>
      </c>
      <c r="O29" s="115">
        <v>6933214520465</v>
      </c>
    </row>
    <row r="30" spans="2:15" ht="21.95" customHeight="1">
      <c r="B30" s="112"/>
      <c r="C30" s="113" t="s">
        <v>32</v>
      </c>
      <c r="D30" s="113"/>
      <c r="E30" s="113"/>
      <c r="F30" s="113"/>
      <c r="G30" s="113"/>
      <c r="H30" s="114"/>
      <c r="I30" s="115">
        <v>7923454764335</v>
      </c>
      <c r="J30" s="116">
        <v>105914677048</v>
      </c>
      <c r="K30" s="116">
        <v>110728893269</v>
      </c>
      <c r="L30" s="115">
        <v>7918640548114</v>
      </c>
      <c r="M30" s="115">
        <v>986270370065</v>
      </c>
      <c r="N30" s="115">
        <v>35909483029</v>
      </c>
      <c r="O30" s="115">
        <v>6932370178049</v>
      </c>
    </row>
    <row r="31" spans="2:15" ht="21.95" customHeight="1">
      <c r="B31" s="112"/>
      <c r="C31" s="113"/>
      <c r="D31" s="113" t="s">
        <v>21</v>
      </c>
      <c r="E31" s="113"/>
      <c r="F31" s="113"/>
      <c r="G31" s="113"/>
      <c r="H31" s="114"/>
      <c r="I31" s="115">
        <v>5938402602249</v>
      </c>
      <c r="J31" s="116">
        <v>90955863394</v>
      </c>
      <c r="K31" s="116">
        <v>21454968616</v>
      </c>
      <c r="L31" s="115">
        <v>6007903497027</v>
      </c>
      <c r="M31" s="115">
        <v>0</v>
      </c>
      <c r="N31" s="115">
        <v>0</v>
      </c>
      <c r="O31" s="115">
        <v>6007903497027</v>
      </c>
    </row>
    <row r="32" spans="2:15" ht="21.95" customHeight="1">
      <c r="B32" s="112"/>
      <c r="C32" s="113"/>
      <c r="D32" s="113" t="s">
        <v>22</v>
      </c>
      <c r="E32" s="113"/>
      <c r="F32" s="113"/>
      <c r="G32" s="113"/>
      <c r="H32" s="114"/>
      <c r="I32" s="115">
        <v>102406570392</v>
      </c>
      <c r="J32" s="116">
        <v>334299400</v>
      </c>
      <c r="K32" s="116">
        <v>87110441089</v>
      </c>
      <c r="L32" s="115">
        <v>15630428703</v>
      </c>
      <c r="M32" s="115">
        <v>11490774062</v>
      </c>
      <c r="N32" s="115">
        <v>245576748</v>
      </c>
      <c r="O32" s="115">
        <v>4139654641</v>
      </c>
    </row>
    <row r="33" spans="2:15" ht="21.95" customHeight="1">
      <c r="B33" s="112"/>
      <c r="C33" s="113"/>
      <c r="D33" s="113" t="s">
        <v>23</v>
      </c>
      <c r="E33" s="113"/>
      <c r="F33" s="113"/>
      <c r="G33" s="113"/>
      <c r="H33" s="114"/>
      <c r="I33" s="115">
        <v>1882645591694</v>
      </c>
      <c r="J33" s="116">
        <v>14624514254</v>
      </c>
      <c r="K33" s="116">
        <v>2163483564</v>
      </c>
      <c r="L33" s="115">
        <v>1895106622384</v>
      </c>
      <c r="M33" s="115">
        <v>974779596003</v>
      </c>
      <c r="N33" s="115">
        <v>35663906281</v>
      </c>
      <c r="O33" s="115">
        <v>920327026381</v>
      </c>
    </row>
    <row r="34" spans="2:15" ht="21.95" customHeight="1">
      <c r="B34" s="117"/>
      <c r="C34" s="118" t="s">
        <v>33</v>
      </c>
      <c r="D34" s="118"/>
      <c r="E34" s="118"/>
      <c r="F34" s="118"/>
      <c r="G34" s="118"/>
      <c r="H34" s="119"/>
      <c r="I34" s="115">
        <v>844342416</v>
      </c>
      <c r="J34" s="116">
        <v>0</v>
      </c>
      <c r="K34" s="116">
        <v>0</v>
      </c>
      <c r="L34" s="115">
        <v>844342416</v>
      </c>
      <c r="M34" s="115">
        <v>0</v>
      </c>
      <c r="N34" s="115">
        <v>0</v>
      </c>
      <c r="O34" s="115">
        <v>844342416</v>
      </c>
    </row>
    <row r="35" spans="2:15" ht="21.95" customHeight="1">
      <c r="B35" s="117"/>
      <c r="C35" s="118"/>
      <c r="D35" s="118" t="s">
        <v>29</v>
      </c>
      <c r="E35" s="118"/>
      <c r="F35" s="118"/>
      <c r="G35" s="118"/>
      <c r="H35" s="119"/>
      <c r="I35" s="115">
        <v>844342416</v>
      </c>
      <c r="J35" s="116">
        <v>0</v>
      </c>
      <c r="K35" s="116">
        <v>0</v>
      </c>
      <c r="L35" s="115">
        <v>844342416</v>
      </c>
      <c r="M35" s="115">
        <v>0</v>
      </c>
      <c r="N35" s="115">
        <v>0</v>
      </c>
      <c r="O35" s="115">
        <v>844342416</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116753123954</v>
      </c>
      <c r="J37" s="116">
        <v>10313429519</v>
      </c>
      <c r="K37" s="116">
        <v>24286677969</v>
      </c>
      <c r="L37" s="115">
        <v>102779875504</v>
      </c>
      <c r="M37" s="115">
        <v>33610212456</v>
      </c>
      <c r="N37" s="115">
        <v>1935858680</v>
      </c>
      <c r="O37" s="115">
        <v>69169663048</v>
      </c>
    </row>
    <row r="38" spans="2:15" ht="21.95" customHeight="1">
      <c r="B38" s="112" t="s">
        <v>35</v>
      </c>
      <c r="C38" s="113"/>
      <c r="D38" s="113"/>
      <c r="E38" s="113"/>
      <c r="F38" s="113"/>
      <c r="G38" s="113"/>
      <c r="H38" s="114"/>
      <c r="I38" s="115">
        <v>7495397126</v>
      </c>
      <c r="J38" s="116">
        <v>3299660591</v>
      </c>
      <c r="K38" s="116">
        <v>113779332</v>
      </c>
      <c r="L38" s="115">
        <v>10681278385</v>
      </c>
      <c r="M38" s="115">
        <v>5233157580</v>
      </c>
      <c r="N38" s="115">
        <v>1725915975</v>
      </c>
      <c r="O38" s="115">
        <v>5448120805</v>
      </c>
    </row>
    <row r="39" spans="2:15" ht="21.95" customHeight="1">
      <c r="B39" s="117" t="s">
        <v>36</v>
      </c>
      <c r="C39" s="118"/>
      <c r="D39" s="118"/>
      <c r="E39" s="118"/>
      <c r="F39" s="118"/>
      <c r="G39" s="118"/>
      <c r="H39" s="119"/>
      <c r="I39" s="115">
        <v>16236549499</v>
      </c>
      <c r="J39" s="116">
        <v>3037438746</v>
      </c>
      <c r="K39" s="116">
        <v>170006082</v>
      </c>
      <c r="L39" s="115">
        <v>19103982163</v>
      </c>
      <c r="M39" s="115">
        <v>10393767379</v>
      </c>
      <c r="N39" s="115">
        <v>2474131000</v>
      </c>
      <c r="O39" s="115">
        <v>8710214784</v>
      </c>
    </row>
    <row r="40" spans="2:15" ht="21.95" customHeight="1">
      <c r="B40" s="117" t="s">
        <v>37</v>
      </c>
      <c r="C40" s="118"/>
      <c r="D40" s="118"/>
      <c r="E40" s="118"/>
      <c r="F40" s="118"/>
      <c r="G40" s="118"/>
      <c r="H40" s="119"/>
      <c r="I40" s="115">
        <v>135948233490</v>
      </c>
      <c r="J40" s="116">
        <v>84915998197</v>
      </c>
      <c r="K40" s="116">
        <v>70920409461</v>
      </c>
      <c r="L40" s="115">
        <v>149943822226</v>
      </c>
      <c r="M40" s="115">
        <v>0</v>
      </c>
      <c r="N40" s="115">
        <v>0</v>
      </c>
      <c r="O40" s="115">
        <v>149943822226</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15594532800111</v>
      </c>
      <c r="J42" s="116">
        <v>818450651164</v>
      </c>
      <c r="K42" s="116">
        <v>433529589741</v>
      </c>
      <c r="L42" s="115">
        <v>15979453861534</v>
      </c>
      <c r="M42" s="115">
        <v>2302150320512</v>
      </c>
      <c r="N42" s="115">
        <v>94640858826</v>
      </c>
      <c r="O42" s="115">
        <v>13677303541022</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15:H16"/>
    <mergeCell ref="B42:H42"/>
    <mergeCell ref="B44:O44"/>
    <mergeCell ref="B5:K5"/>
    <mergeCell ref="L5:O5"/>
    <mergeCell ref="B12:K13"/>
    <mergeCell ref="L12:O13"/>
  </mergeCells>
  <phoneticPr fontId="25"/>
  <printOptions horizontalCentered="1"/>
  <pageMargins left="0.27559055118110237" right="0.15748031496062992" top="0.55118110236220474" bottom="0.43307086614173229" header="0.70866141732283472" footer="0.31496062992125984"/>
  <pageSetup paperSize="9" scale="58" firstPageNumber="8" fitToWidth="2" orientation="portrait" useFirstPageNumber="1" r:id="rId1"/>
  <headerFooter>
    <oddFooter>&amp;C&amp;"ＭＳ Ｐ明朝,標準"&amp;20&amp;P</oddFooter>
  </headerFooter>
  <colBreaks count="1" manualBreakCount="1">
    <brk id="11" max="43" man="1"/>
  </col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50" zoomScaleNormal="50" zoomScaleSheetLayoutView="50" workbookViewId="0">
      <selection activeCell="B12" sqref="B12:H12"/>
    </sheetView>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59" t="s">
        <v>553</v>
      </c>
      <c r="C6" s="260"/>
      <c r="D6" s="260"/>
      <c r="E6" s="260"/>
      <c r="F6" s="260"/>
      <c r="G6" s="260"/>
      <c r="H6" s="260"/>
      <c r="I6" s="260"/>
      <c r="J6" s="260"/>
      <c r="K6" s="260"/>
      <c r="L6" s="260"/>
      <c r="M6" s="260"/>
      <c r="N6" s="66"/>
    </row>
    <row r="7" spans="1:14" ht="22.5" customHeight="1">
      <c r="A7" s="62"/>
      <c r="B7" s="261" t="s">
        <v>551</v>
      </c>
      <c r="C7" s="260"/>
      <c r="D7" s="260"/>
      <c r="E7" s="260"/>
      <c r="F7" s="260"/>
      <c r="G7" s="260"/>
      <c r="H7" s="260"/>
      <c r="I7" s="260"/>
      <c r="J7" s="260"/>
      <c r="K7" s="260"/>
      <c r="L7" s="260"/>
      <c r="M7" s="260"/>
      <c r="N7" s="66"/>
    </row>
    <row r="8" spans="1:14" ht="22.5" hidden="1" customHeight="1">
      <c r="A8" s="62"/>
      <c r="B8" s="63"/>
      <c r="C8" s="262" t="s">
        <v>1</v>
      </c>
      <c r="D8" s="262"/>
      <c r="E8" s="262"/>
      <c r="F8" s="67" t="s">
        <v>554</v>
      </c>
      <c r="G8" s="63"/>
      <c r="H8" s="67"/>
      <c r="I8" s="63"/>
      <c r="J8" s="63"/>
      <c r="K8" s="63"/>
      <c r="L8" s="68" t="s">
        <v>555</v>
      </c>
      <c r="M8" s="63"/>
      <c r="N8" s="66"/>
    </row>
    <row r="9" spans="1:14" ht="22.5" hidden="1" customHeight="1">
      <c r="A9" s="62"/>
      <c r="B9" s="63"/>
      <c r="C9" s="262" t="s">
        <v>453</v>
      </c>
      <c r="D9" s="262"/>
      <c r="E9" s="262"/>
      <c r="F9" s="67" t="s">
        <v>556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62" t="s">
        <v>2</v>
      </c>
      <c r="D11" s="262"/>
      <c r="E11" s="262"/>
      <c r="F11" s="263" t="s">
        <v>3</v>
      </c>
      <c r="G11" s="262"/>
      <c r="H11" s="262"/>
      <c r="I11" s="157" t="s">
        <v>4</v>
      </c>
      <c r="J11" s="63"/>
      <c r="K11" s="63"/>
      <c r="L11" s="63"/>
      <c r="M11" s="63"/>
      <c r="N11" s="66"/>
    </row>
    <row r="12" spans="1:14" ht="22.5" hidden="1" customHeight="1">
      <c r="A12" s="62"/>
      <c r="B12" s="63"/>
      <c r="C12" s="262"/>
      <c r="D12" s="262"/>
      <c r="E12" s="262"/>
      <c r="F12" s="263"/>
      <c r="G12" s="262"/>
      <c r="H12" s="262"/>
      <c r="I12" s="157"/>
      <c r="J12" s="63"/>
      <c r="K12" s="63"/>
      <c r="L12" s="63"/>
      <c r="M12" s="63"/>
      <c r="N12" s="66"/>
    </row>
    <row r="13" spans="1:14" ht="22.5" hidden="1" customHeight="1">
      <c r="A13" s="62"/>
      <c r="B13" s="63"/>
      <c r="C13" s="262"/>
      <c r="D13" s="262"/>
      <c r="E13" s="262"/>
      <c r="F13" s="263"/>
      <c r="G13" s="262"/>
      <c r="H13" s="262"/>
      <c r="I13" s="157"/>
      <c r="J13" s="63"/>
      <c r="K13" s="63"/>
      <c r="L13" s="63"/>
      <c r="M13" s="63"/>
      <c r="N13" s="66"/>
    </row>
    <row r="14" spans="1:14" ht="22.5" hidden="1" customHeight="1">
      <c r="A14" s="62"/>
      <c r="B14" s="63"/>
      <c r="C14" s="262"/>
      <c r="D14" s="262"/>
      <c r="E14" s="262"/>
      <c r="F14" s="263"/>
      <c r="G14" s="262"/>
      <c r="H14" s="262"/>
      <c r="I14" s="63"/>
      <c r="J14" s="63"/>
      <c r="K14" s="63"/>
      <c r="L14" s="63"/>
      <c r="M14" s="63"/>
      <c r="N14" s="66"/>
    </row>
    <row r="15" spans="1:14" ht="18.75" hidden="1">
      <c r="A15" s="31"/>
      <c r="B15" s="22"/>
      <c r="C15" s="264"/>
      <c r="D15" s="264"/>
      <c r="E15" s="264"/>
      <c r="F15" s="265"/>
      <c r="G15" s="264"/>
      <c r="H15" s="264"/>
      <c r="I15" s="158"/>
      <c r="J15" s="22"/>
      <c r="K15" s="22"/>
      <c r="L15" s="22"/>
      <c r="M15" s="22"/>
      <c r="N15" s="33"/>
    </row>
    <row r="16" spans="1:14" ht="22.5" hidden="1" customHeight="1">
      <c r="A16" s="31"/>
      <c r="B16" s="22"/>
      <c r="C16" s="264"/>
      <c r="D16" s="264"/>
      <c r="E16" s="264"/>
      <c r="F16" s="265"/>
      <c r="G16" s="264"/>
      <c r="H16" s="264"/>
      <c r="I16" s="158"/>
      <c r="J16" s="22"/>
      <c r="K16" s="22"/>
      <c r="L16" s="22"/>
      <c r="M16" s="22"/>
      <c r="N16" s="33"/>
    </row>
    <row r="17" spans="1:14" ht="22.5" customHeight="1">
      <c r="A17" s="31"/>
      <c r="B17" s="22"/>
      <c r="C17" s="266"/>
      <c r="D17" s="266"/>
      <c r="E17" s="266"/>
      <c r="F17" s="267" t="s">
        <v>0</v>
      </c>
      <c r="G17" s="266"/>
      <c r="H17" s="266"/>
      <c r="I17" s="15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58"/>
      <c r="D19" s="258"/>
      <c r="E19" s="258"/>
      <c r="F19" s="22"/>
      <c r="G19" s="69"/>
      <c r="H19" s="22"/>
      <c r="I19" s="22"/>
      <c r="J19" s="22"/>
      <c r="K19" s="22"/>
      <c r="L19" s="14" t="s">
        <v>552</v>
      </c>
      <c r="M19" s="22"/>
      <c r="N19" s="33"/>
    </row>
    <row r="20" spans="1:14" ht="50.1" customHeight="1">
      <c r="A20" s="31"/>
      <c r="B20" s="22"/>
      <c r="C20" s="268" t="s">
        <v>5</v>
      </c>
      <c r="D20" s="268"/>
      <c r="E20" s="268"/>
      <c r="F20" s="268"/>
      <c r="G20" s="268"/>
      <c r="H20" s="268"/>
      <c r="I20" s="268"/>
      <c r="J20" s="70" t="s">
        <v>557</v>
      </c>
      <c r="K20" s="70" t="s">
        <v>558</v>
      </c>
      <c r="L20" s="70" t="s">
        <v>559</v>
      </c>
      <c r="M20" s="22"/>
      <c r="N20" s="33"/>
    </row>
    <row r="21" spans="1:14" ht="50.1" customHeight="1">
      <c r="A21" s="31"/>
      <c r="B21" s="22"/>
      <c r="C21" s="268" t="s">
        <v>458</v>
      </c>
      <c r="D21" s="268"/>
      <c r="E21" s="268"/>
      <c r="F21" s="268"/>
      <c r="G21" s="268"/>
      <c r="H21" s="268"/>
      <c r="I21" s="268"/>
      <c r="J21" s="71">
        <v>803777376</v>
      </c>
      <c r="K21" s="71">
        <v>0</v>
      </c>
      <c r="L21" s="71">
        <v>803777376</v>
      </c>
      <c r="M21" s="22"/>
      <c r="N21" s="33"/>
    </row>
    <row r="22" spans="1:14" ht="50.1" customHeight="1">
      <c r="A22" s="31"/>
      <c r="B22" s="22"/>
      <c r="C22" s="268" t="s">
        <v>459</v>
      </c>
      <c r="D22" s="268"/>
      <c r="E22" s="268"/>
      <c r="F22" s="268"/>
      <c r="G22" s="268"/>
      <c r="H22" s="268"/>
      <c r="I22" s="268"/>
      <c r="J22" s="71">
        <v>-353547320</v>
      </c>
      <c r="K22" s="71">
        <v>0</v>
      </c>
      <c r="L22" s="71">
        <v>-353547320</v>
      </c>
      <c r="M22" s="22"/>
      <c r="N22" s="33"/>
    </row>
    <row r="23" spans="1:14" ht="50.1" customHeight="1">
      <c r="A23" s="31"/>
      <c r="B23" s="22"/>
      <c r="C23" s="268" t="s">
        <v>460</v>
      </c>
      <c r="D23" s="268"/>
      <c r="E23" s="268"/>
      <c r="F23" s="268"/>
      <c r="G23" s="268"/>
      <c r="H23" s="268"/>
      <c r="I23" s="268"/>
      <c r="J23" s="71">
        <v>450230056</v>
      </c>
      <c r="K23" s="71">
        <v>0</v>
      </c>
      <c r="L23" s="71">
        <v>450230056</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C19:E19"/>
    <mergeCell ref="C20:I20"/>
    <mergeCell ref="C21:I21"/>
    <mergeCell ref="C22:I22"/>
    <mergeCell ref="C23:I23"/>
    <mergeCell ref="C15:E15"/>
    <mergeCell ref="F15:H15"/>
    <mergeCell ref="C16:E16"/>
    <mergeCell ref="F16:H16"/>
    <mergeCell ref="C17:E17"/>
    <mergeCell ref="F17:H17"/>
    <mergeCell ref="C12:E12"/>
    <mergeCell ref="F12:H12"/>
    <mergeCell ref="C13:E13"/>
    <mergeCell ref="F13:H13"/>
    <mergeCell ref="C14:E14"/>
    <mergeCell ref="F14:H14"/>
    <mergeCell ref="B6:M6"/>
    <mergeCell ref="B7:M7"/>
    <mergeCell ref="C8:E8"/>
    <mergeCell ref="C9:E9"/>
    <mergeCell ref="C11:E11"/>
    <mergeCell ref="F11:H11"/>
  </mergeCells>
  <phoneticPr fontId="25"/>
  <printOptions horizontalCentered="1"/>
  <pageMargins left="0.19685039370078741" right="0.19685039370078741" top="0.31496062992125984" bottom="0.19685039370078741" header="0.11811023622047245" footer="0.11811023622047245"/>
  <pageSetup paperSize="9" scale="58" firstPageNumber="134" orientation="portrait" blackAndWhite="1" useFirstPageNumber="1" r:id="rId1"/>
  <headerFooter>
    <oddFooter>&amp;C&amp;"ＭＳ Ｐ明朝,標準"&amp;20&amp;P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zoomScale="50" zoomScaleNormal="50" zoomScaleSheetLayoutView="50" workbookViewId="0">
      <selection activeCell="B12" sqref="B12:H12"/>
    </sheetView>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1" t="s">
        <v>550</v>
      </c>
      <c r="C6" s="271"/>
      <c r="D6" s="271"/>
      <c r="E6" s="271"/>
      <c r="F6" s="271"/>
      <c r="G6" s="271"/>
      <c r="H6" s="271"/>
      <c r="I6" s="271"/>
      <c r="J6" s="271"/>
      <c r="K6" s="271"/>
      <c r="L6" s="271"/>
      <c r="M6" s="271"/>
      <c r="N6" s="271"/>
      <c r="O6" s="271"/>
      <c r="P6" s="271"/>
      <c r="Q6" s="271"/>
      <c r="R6" s="271"/>
      <c r="S6" s="271"/>
      <c r="T6" s="161"/>
      <c r="U6" s="9"/>
    </row>
    <row r="7" spans="1:21" ht="22.5" customHeight="1">
      <c r="A7" s="6"/>
      <c r="B7" s="272" t="s">
        <v>551</v>
      </c>
      <c r="C7" s="272"/>
      <c r="D7" s="272"/>
      <c r="E7" s="272"/>
      <c r="F7" s="272"/>
      <c r="G7" s="272"/>
      <c r="H7" s="272"/>
      <c r="I7" s="272"/>
      <c r="J7" s="272"/>
      <c r="K7" s="272"/>
      <c r="L7" s="272"/>
      <c r="M7" s="272"/>
      <c r="N7" s="272"/>
      <c r="O7" s="272"/>
      <c r="P7" s="272"/>
      <c r="Q7" s="272"/>
      <c r="R7" s="272"/>
      <c r="S7" s="272"/>
      <c r="T7" s="16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0"/>
      <c r="C9" s="270"/>
      <c r="D9" s="270"/>
      <c r="E9" s="160"/>
      <c r="F9" s="160"/>
      <c r="G9" s="160"/>
      <c r="H9" s="50"/>
      <c r="I9" s="50"/>
      <c r="J9" s="50"/>
      <c r="K9" s="269"/>
      <c r="L9" s="269"/>
      <c r="M9" s="269"/>
      <c r="N9" s="269"/>
      <c r="O9" s="159"/>
      <c r="P9" s="159"/>
      <c r="Q9" s="159"/>
      <c r="R9" s="51"/>
      <c r="S9" s="50"/>
      <c r="T9" s="50"/>
      <c r="U9" s="9"/>
    </row>
    <row r="10" spans="1:21" ht="22.5" hidden="1" customHeight="1">
      <c r="A10" s="6"/>
      <c r="B10" s="50"/>
      <c r="C10" s="50"/>
      <c r="D10" s="50"/>
      <c r="E10" s="50"/>
      <c r="F10" s="50"/>
      <c r="G10" s="50"/>
      <c r="H10" s="50"/>
      <c r="I10" s="50"/>
      <c r="J10" s="50"/>
      <c r="K10" s="269"/>
      <c r="L10" s="269"/>
      <c r="M10" s="269"/>
      <c r="N10" s="269"/>
      <c r="O10" s="159"/>
      <c r="P10" s="159"/>
      <c r="Q10" s="159"/>
      <c r="R10" s="51"/>
      <c r="S10" s="50"/>
      <c r="T10" s="50"/>
      <c r="U10" s="9"/>
    </row>
    <row r="11" spans="1:21" ht="22.5" hidden="1" customHeight="1">
      <c r="A11" s="6"/>
      <c r="B11" s="50"/>
      <c r="C11" s="50"/>
      <c r="D11" s="50"/>
      <c r="E11" s="50"/>
      <c r="F11" s="50"/>
      <c r="G11" s="50"/>
      <c r="H11" s="50"/>
      <c r="I11" s="50"/>
      <c r="J11" s="50"/>
      <c r="K11" s="269"/>
      <c r="L11" s="269"/>
      <c r="M11" s="269"/>
      <c r="N11" s="269"/>
      <c r="O11" s="159"/>
      <c r="P11" s="159"/>
      <c r="Q11" s="159"/>
      <c r="R11" s="51"/>
      <c r="S11" s="50"/>
      <c r="T11" s="50"/>
      <c r="U11" s="9"/>
    </row>
    <row r="12" spans="1:21" ht="22.5" hidden="1" customHeight="1">
      <c r="A12" s="6"/>
      <c r="B12" s="50"/>
      <c r="C12" s="50"/>
      <c r="D12" s="50"/>
      <c r="E12" s="50"/>
      <c r="F12" s="50"/>
      <c r="G12" s="50"/>
      <c r="H12" s="50"/>
      <c r="I12" s="50"/>
      <c r="J12" s="50"/>
      <c r="K12" s="269"/>
      <c r="L12" s="269"/>
      <c r="M12" s="269"/>
      <c r="N12" s="269"/>
      <c r="O12" s="159"/>
      <c r="P12" s="159"/>
      <c r="Q12" s="159"/>
      <c r="R12" s="51"/>
      <c r="S12" s="50"/>
      <c r="T12" s="50"/>
      <c r="U12" s="9"/>
    </row>
    <row r="13" spans="1:21" ht="22.5" hidden="1" customHeight="1">
      <c r="A13" s="6"/>
      <c r="B13" s="50"/>
      <c r="C13" s="50"/>
      <c r="D13" s="50"/>
      <c r="E13" s="50"/>
      <c r="F13" s="50"/>
      <c r="G13" s="50"/>
      <c r="H13" s="50"/>
      <c r="I13" s="50"/>
      <c r="J13" s="50"/>
      <c r="K13" s="269"/>
      <c r="L13" s="269"/>
      <c r="M13" s="269"/>
      <c r="N13" s="269"/>
      <c r="O13" s="159"/>
      <c r="P13" s="159"/>
      <c r="Q13" s="159"/>
      <c r="R13" s="51"/>
      <c r="S13" s="50"/>
      <c r="T13" s="50"/>
      <c r="U13" s="9"/>
    </row>
    <row r="14" spans="1:21" ht="22.5" customHeight="1">
      <c r="A14" s="6"/>
      <c r="B14" s="50"/>
      <c r="C14" s="50"/>
      <c r="D14" s="50"/>
      <c r="E14" s="50"/>
      <c r="F14" s="50"/>
      <c r="G14" s="50"/>
      <c r="H14" s="50"/>
      <c r="I14" s="50"/>
      <c r="J14" s="50"/>
      <c r="K14" s="50"/>
      <c r="L14" s="270"/>
      <c r="M14" s="270"/>
      <c r="N14" s="270"/>
      <c r="O14" s="160"/>
      <c r="P14" s="160"/>
      <c r="Q14" s="160"/>
      <c r="R14" s="52"/>
      <c r="S14" s="50"/>
      <c r="T14" s="50"/>
      <c r="U14" s="9"/>
    </row>
    <row r="15" spans="1:21" ht="18.75">
      <c r="A15" s="6"/>
      <c r="B15" s="253"/>
      <c r="C15" s="253"/>
      <c r="D15" s="253"/>
      <c r="E15" s="53"/>
      <c r="F15" s="53"/>
      <c r="G15" s="53"/>
      <c r="H15" s="7"/>
      <c r="I15" s="14"/>
      <c r="J15" s="14" t="s">
        <v>552</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156022168127</v>
      </c>
      <c r="T16" s="21"/>
      <c r="U16" s="9"/>
    </row>
    <row r="17" spans="1:21" ht="22.5" customHeight="1">
      <c r="A17" s="6"/>
      <c r="B17" s="31"/>
      <c r="C17" s="22" t="s">
        <v>122</v>
      </c>
      <c r="D17" s="22"/>
      <c r="E17" s="22"/>
      <c r="F17" s="22"/>
      <c r="G17" s="22"/>
      <c r="H17" s="22"/>
      <c r="I17" s="23">
        <v>8718474256</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156022168127</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156022168127</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7792903480</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7424938145</v>
      </c>
      <c r="J28" s="84"/>
      <c r="K28" s="22"/>
      <c r="L28" s="75" t="s">
        <v>168</v>
      </c>
      <c r="M28" s="77"/>
      <c r="N28" s="77"/>
      <c r="O28" s="77"/>
      <c r="P28" s="77"/>
      <c r="Q28" s="77"/>
      <c r="R28" s="77"/>
      <c r="S28" s="78">
        <v>-14837489891</v>
      </c>
      <c r="T28" s="82"/>
      <c r="U28" s="9"/>
    </row>
    <row r="29" spans="1:21" ht="22.5" customHeight="1">
      <c r="A29" s="6"/>
      <c r="B29" s="31"/>
      <c r="C29" s="22"/>
      <c r="D29" s="22"/>
      <c r="E29" s="22" t="s">
        <v>134</v>
      </c>
      <c r="F29" s="22"/>
      <c r="G29" s="22"/>
      <c r="H29" s="22"/>
      <c r="I29" s="23">
        <v>137936872</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230028463</v>
      </c>
      <c r="J30" s="84"/>
      <c r="K30" s="22"/>
      <c r="L30" s="31"/>
      <c r="M30" s="24" t="s">
        <v>170</v>
      </c>
      <c r="N30" s="22"/>
      <c r="O30" s="22"/>
      <c r="P30" s="22"/>
      <c r="Q30" s="22"/>
      <c r="R30" s="22"/>
      <c r="S30" s="23">
        <v>491123419179</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308217594252</v>
      </c>
      <c r="T31" s="84"/>
      <c r="U31" s="9"/>
    </row>
    <row r="32" spans="1:21" ht="22.5" customHeight="1">
      <c r="A32" s="6"/>
      <c r="B32" s="31"/>
      <c r="C32" s="22"/>
      <c r="D32" s="22" t="s">
        <v>136</v>
      </c>
      <c r="E32" s="22"/>
      <c r="F32" s="22"/>
      <c r="G32" s="22"/>
      <c r="H32" s="22"/>
      <c r="I32" s="23">
        <v>924017211</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1553565</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8725315301</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125164772</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18516479</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182905824927</v>
      </c>
      <c r="T37" s="84"/>
      <c r="U37" s="9"/>
    </row>
    <row r="38" spans="1:21" ht="22.5" customHeight="1">
      <c r="A38" s="6"/>
      <c r="B38" s="31"/>
      <c r="C38" s="22"/>
      <c r="D38" s="22" t="s">
        <v>142</v>
      </c>
      <c r="E38" s="22"/>
      <c r="F38" s="22"/>
      <c r="G38" s="22"/>
      <c r="H38" s="22"/>
      <c r="I38" s="23">
        <v>8580202293</v>
      </c>
      <c r="J38" s="84"/>
      <c r="K38" s="22"/>
      <c r="L38" s="31"/>
      <c r="M38" s="22" t="s">
        <v>174</v>
      </c>
      <c r="N38" s="22"/>
      <c r="O38" s="22"/>
      <c r="P38" s="22"/>
      <c r="Q38" s="22"/>
      <c r="R38" s="22"/>
      <c r="S38" s="23">
        <v>476279088243</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293019166051</v>
      </c>
      <c r="T39" s="84"/>
      <c r="U39" s="9"/>
    </row>
    <row r="40" spans="1:21" ht="22.5" customHeight="1">
      <c r="A40" s="6"/>
      <c r="B40" s="31"/>
      <c r="C40" s="22"/>
      <c r="D40" s="22" t="s">
        <v>144</v>
      </c>
      <c r="E40" s="22"/>
      <c r="F40" s="22"/>
      <c r="G40" s="22"/>
      <c r="H40" s="22"/>
      <c r="I40" s="23">
        <v>1431757</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354097265</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354097265</v>
      </c>
      <c r="T45" s="84"/>
      <c r="U45" s="9"/>
    </row>
    <row r="46" spans="1:21" ht="22.5" customHeight="1">
      <c r="A46" s="6"/>
      <c r="B46" s="75" t="s">
        <v>150</v>
      </c>
      <c r="C46" s="77"/>
      <c r="D46" s="77"/>
      <c r="E46" s="77"/>
      <c r="F46" s="77"/>
      <c r="G46" s="77"/>
      <c r="H46" s="77"/>
      <c r="I46" s="78">
        <v>-6841045</v>
      </c>
      <c r="J46" s="82"/>
      <c r="K46" s="22"/>
      <c r="L46" s="31"/>
      <c r="M46" s="22"/>
      <c r="N46" s="22" t="s">
        <v>178</v>
      </c>
      <c r="O46" s="22"/>
      <c r="P46" s="22"/>
      <c r="Q46" s="22"/>
      <c r="R46" s="22"/>
      <c r="S46" s="23">
        <v>182905824927</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14844330936</v>
      </c>
      <c r="T47" s="82"/>
      <c r="U47" s="9"/>
    </row>
    <row r="48" spans="1:21" ht="22.5" customHeight="1">
      <c r="A48" s="6"/>
      <c r="B48" s="31"/>
      <c r="C48" s="22" t="s">
        <v>152</v>
      </c>
      <c r="D48" s="22"/>
      <c r="E48" s="22"/>
      <c r="F48" s="22"/>
      <c r="G48" s="22"/>
      <c r="H48" s="22"/>
      <c r="I48" s="23">
        <v>141184678236</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141184678236</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141184678236</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135" orientation="portrait" blackAndWhite="1" useFirstPageNumber="1" r:id="rId1"/>
  <headerFooter>
    <oddFooter>&amp;C&amp;"ＭＳ Ｐ明朝,標準"&amp;20&amp;P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50" zoomScaleNormal="50" zoomScaleSheetLayoutView="50" workbookViewId="0">
      <selection activeCell="B12" sqref="B12:H12"/>
    </sheetView>
  </sheetViews>
  <sheetFormatPr defaultRowHeight="13.5"/>
  <cols>
    <col min="1" max="1" width="4" style="177" customWidth="1"/>
    <col min="2" max="2" width="54.125" style="176" customWidth="1"/>
    <col min="3" max="3" width="35.5" style="176" customWidth="1"/>
    <col min="4" max="4" width="77.75" style="176" customWidth="1"/>
    <col min="5" max="16384" width="9" style="176"/>
  </cols>
  <sheetData>
    <row r="1" spans="1:4" s="152" customFormat="1" ht="22.5" customHeight="1">
      <c r="B1" s="153"/>
    </row>
    <row r="2" spans="1:4" s="1" customFormat="1" ht="22.5" customHeight="1">
      <c r="B2" s="154"/>
    </row>
    <row r="3" spans="1:4" s="1" customFormat="1" ht="22.5" customHeight="1">
      <c r="B3" s="154"/>
    </row>
    <row r="4" spans="1:4" ht="122.25" customHeight="1">
      <c r="A4" s="354" t="s">
        <v>412</v>
      </c>
      <c r="B4" s="354"/>
      <c r="C4" s="354"/>
      <c r="D4" s="354"/>
    </row>
    <row r="5" spans="1:4" s="180" customFormat="1" ht="21">
      <c r="A5" s="181" t="s">
        <v>413</v>
      </c>
    </row>
    <row r="6" spans="1:4" s="180" customFormat="1" ht="21">
      <c r="A6" s="181"/>
    </row>
    <row r="7" spans="1:4" s="180" customFormat="1" ht="316.5" customHeight="1">
      <c r="A7" s="181"/>
      <c r="B7" s="183" t="s">
        <v>414</v>
      </c>
      <c r="C7" s="353" t="s">
        <v>415</v>
      </c>
      <c r="D7" s="353"/>
    </row>
    <row r="8" spans="1:4" s="180" customFormat="1" ht="219.75" customHeight="1">
      <c r="A8" s="181"/>
      <c r="B8" s="183" t="s">
        <v>416</v>
      </c>
      <c r="C8" s="353" t="s">
        <v>417</v>
      </c>
      <c r="D8" s="353"/>
    </row>
    <row r="9" spans="1:4" s="180" customFormat="1" ht="395.25" customHeight="1">
      <c r="A9" s="181"/>
      <c r="B9" s="184" t="s">
        <v>418</v>
      </c>
      <c r="C9" s="355" t="s">
        <v>419</v>
      </c>
      <c r="D9" s="355"/>
    </row>
    <row r="10" spans="1:4" s="180" customFormat="1" ht="236.25" customHeight="1">
      <c r="A10" s="181"/>
      <c r="B10" s="183" t="s">
        <v>420</v>
      </c>
      <c r="C10" s="353" t="s">
        <v>421</v>
      </c>
      <c r="D10" s="353"/>
    </row>
    <row r="11" spans="1:4" s="180" customFormat="1" ht="73.5" customHeight="1">
      <c r="A11" s="181"/>
      <c r="B11" s="183" t="s">
        <v>422</v>
      </c>
      <c r="C11" s="356" t="s">
        <v>423</v>
      </c>
      <c r="D11" s="357"/>
    </row>
    <row r="12" spans="1:4" s="180" customFormat="1" ht="149.25" customHeight="1">
      <c r="A12" s="181"/>
      <c r="B12" s="183" t="s">
        <v>424</v>
      </c>
      <c r="C12" s="353" t="s">
        <v>425</v>
      </c>
      <c r="D12" s="353"/>
    </row>
    <row r="13" spans="1:4" s="180" customFormat="1" ht="21">
      <c r="A13" s="181"/>
      <c r="B13" s="182"/>
      <c r="C13" s="182"/>
    </row>
    <row r="14" spans="1:4" s="180" customFormat="1" ht="21">
      <c r="A14" s="181" t="s">
        <v>426</v>
      </c>
    </row>
    <row r="15" spans="1:4" s="180" customFormat="1" ht="21">
      <c r="A15" s="181"/>
    </row>
    <row r="16" spans="1:4" s="180" customFormat="1" ht="21">
      <c r="A16" s="181"/>
      <c r="B16" s="180" t="s">
        <v>436</v>
      </c>
    </row>
    <row r="17" spans="1:4" s="180" customFormat="1" ht="21">
      <c r="A17" s="181"/>
    </row>
    <row r="18" spans="1:4" s="180" customFormat="1" ht="21">
      <c r="A18" s="181" t="s">
        <v>435</v>
      </c>
    </row>
    <row r="19" spans="1:4" s="180" customFormat="1" ht="21">
      <c r="A19" s="181"/>
    </row>
    <row r="20" spans="1:4" s="180" customFormat="1" ht="21">
      <c r="A20" s="181"/>
      <c r="B20" s="180" t="s">
        <v>436</v>
      </c>
    </row>
    <row r="21" spans="1:4" s="180" customFormat="1" ht="21">
      <c r="A21" s="181"/>
    </row>
    <row r="22" spans="1:4" s="180" customFormat="1" ht="21">
      <c r="A22" s="181" t="s">
        <v>437</v>
      </c>
    </row>
    <row r="23" spans="1:4" s="180" customFormat="1" ht="21">
      <c r="A23" s="181"/>
    </row>
    <row r="24" spans="1:4" s="180" customFormat="1" ht="21">
      <c r="A24" s="181"/>
      <c r="B24" s="180" t="s">
        <v>436</v>
      </c>
    </row>
    <row r="25" spans="1:4" s="180" customFormat="1" ht="48" customHeight="1">
      <c r="A25" s="181"/>
      <c r="B25" s="352"/>
      <c r="C25" s="352"/>
      <c r="D25" s="352"/>
    </row>
    <row r="26" spans="1:4" s="178" customFormat="1" ht="18.75">
      <c r="A26" s="179"/>
    </row>
    <row r="27" spans="1:4" s="178" customFormat="1" ht="18.75">
      <c r="A27" s="179"/>
    </row>
    <row r="28" spans="1:4" s="178" customFormat="1" ht="18.75">
      <c r="A28" s="179"/>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136" fitToHeight="0" orientation="portrait" useFirstPageNumber="1" r:id="rId1"/>
  <headerFooter differentFirst="1">
    <oddFooter>&amp;C&amp;"ＭＳ Ｐ明朝,標準"&amp;20&amp;P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4"/>
  <sheetViews>
    <sheetView showGridLines="0" view="pageBreakPreview" topLeftCell="B1" zoomScale="50" zoomScaleNormal="55" zoomScaleSheetLayoutView="50" workbookViewId="0">
      <selection activeCell="B12" sqref="B12:K13"/>
    </sheetView>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0" t="s">
        <v>328</v>
      </c>
      <c r="C5" s="290"/>
      <c r="D5" s="290"/>
      <c r="E5" s="290"/>
      <c r="F5" s="290"/>
      <c r="G5" s="290"/>
      <c r="H5" s="290"/>
      <c r="I5" s="290"/>
      <c r="J5" s="290"/>
      <c r="K5" s="290"/>
      <c r="L5" s="291" t="s">
        <v>327</v>
      </c>
      <c r="M5" s="291"/>
      <c r="N5" s="291"/>
      <c r="O5" s="291"/>
    </row>
    <row r="12" spans="2:15" ht="18.75" customHeight="1">
      <c r="B12" s="292" t="s">
        <v>326</v>
      </c>
      <c r="C12" s="292"/>
      <c r="D12" s="292"/>
      <c r="E12" s="292"/>
      <c r="F12" s="292"/>
      <c r="G12" s="292"/>
      <c r="H12" s="292"/>
      <c r="I12" s="292"/>
      <c r="J12" s="292"/>
      <c r="K12" s="292"/>
      <c r="L12" s="293" t="s">
        <v>331</v>
      </c>
      <c r="M12" s="293"/>
      <c r="N12" s="293"/>
      <c r="O12" s="293"/>
    </row>
    <row r="13" spans="2:15" ht="23.25" customHeight="1">
      <c r="B13" s="292"/>
      <c r="C13" s="292"/>
      <c r="D13" s="292"/>
      <c r="E13" s="292"/>
      <c r="F13" s="292"/>
      <c r="G13" s="292"/>
      <c r="H13" s="292"/>
      <c r="I13" s="292"/>
      <c r="J13" s="292"/>
      <c r="K13" s="292"/>
      <c r="L13" s="293"/>
      <c r="M13" s="293"/>
      <c r="N13" s="293"/>
      <c r="O13" s="293"/>
    </row>
    <row r="14" spans="2:15">
      <c r="O14" s="106" t="s">
        <v>211</v>
      </c>
    </row>
    <row r="15" spans="2:15" ht="21.75" customHeight="1">
      <c r="B15" s="280" t="s">
        <v>212</v>
      </c>
      <c r="C15" s="281"/>
      <c r="D15" s="281"/>
      <c r="E15" s="281"/>
      <c r="F15" s="281"/>
      <c r="G15" s="281"/>
      <c r="H15" s="282"/>
      <c r="I15" s="107" t="s">
        <v>213</v>
      </c>
      <c r="J15" s="108" t="s">
        <v>214</v>
      </c>
      <c r="K15" s="108" t="s">
        <v>215</v>
      </c>
      <c r="L15" s="109" t="s">
        <v>216</v>
      </c>
      <c r="M15" s="109" t="s">
        <v>217</v>
      </c>
      <c r="N15" s="109" t="s">
        <v>218</v>
      </c>
      <c r="O15" s="109" t="s">
        <v>219</v>
      </c>
    </row>
    <row r="16" spans="2:15" ht="21.75" customHeight="1">
      <c r="B16" s="283"/>
      <c r="C16" s="284"/>
      <c r="D16" s="284"/>
      <c r="E16" s="284"/>
      <c r="F16" s="284"/>
      <c r="G16" s="284"/>
      <c r="H16" s="285"/>
      <c r="I16" s="110" t="s">
        <v>220</v>
      </c>
      <c r="J16" s="111" t="s">
        <v>221</v>
      </c>
      <c r="K16" s="111" t="s">
        <v>222</v>
      </c>
      <c r="L16" s="110" t="s">
        <v>223</v>
      </c>
      <c r="M16" s="110" t="s">
        <v>224</v>
      </c>
      <c r="N16" s="110" t="s">
        <v>225</v>
      </c>
      <c r="O16" s="110" t="s">
        <v>226</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3675000</v>
      </c>
      <c r="J39" s="116">
        <v>0</v>
      </c>
      <c r="K39" s="116">
        <v>0</v>
      </c>
      <c r="L39" s="115">
        <v>3675000</v>
      </c>
      <c r="M39" s="115">
        <v>2266250</v>
      </c>
      <c r="N39" s="115">
        <v>735000</v>
      </c>
      <c r="O39" s="115">
        <v>1408750</v>
      </c>
    </row>
    <row r="40" spans="2:15" ht="21.95" customHeight="1">
      <c r="B40" s="117" t="s">
        <v>37</v>
      </c>
      <c r="C40" s="118"/>
      <c r="D40" s="118"/>
      <c r="E40" s="118"/>
      <c r="F40" s="118"/>
      <c r="G40" s="118"/>
      <c r="H40" s="119"/>
      <c r="I40" s="115">
        <v>0</v>
      </c>
      <c r="J40" s="116">
        <v>0</v>
      </c>
      <c r="K40" s="116">
        <v>0</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86" t="s">
        <v>227</v>
      </c>
      <c r="C42" s="287"/>
      <c r="D42" s="287"/>
      <c r="E42" s="287"/>
      <c r="F42" s="287"/>
      <c r="G42" s="287"/>
      <c r="H42" s="288"/>
      <c r="I42" s="115">
        <v>3675000</v>
      </c>
      <c r="J42" s="116">
        <v>0</v>
      </c>
      <c r="K42" s="116">
        <v>0</v>
      </c>
      <c r="L42" s="115">
        <v>3675000</v>
      </c>
      <c r="M42" s="115">
        <v>2266250</v>
      </c>
      <c r="N42" s="115">
        <v>735000</v>
      </c>
      <c r="O42" s="115">
        <v>1408750</v>
      </c>
    </row>
    <row r="43" spans="2:15" ht="12" customHeight="1"/>
    <row r="44" spans="2:15" ht="21.95" customHeight="1">
      <c r="B44" s="289"/>
      <c r="C44" s="289"/>
      <c r="D44" s="289"/>
      <c r="E44" s="289"/>
      <c r="F44" s="289"/>
      <c r="G44" s="289"/>
      <c r="H44" s="289"/>
      <c r="I44" s="289"/>
      <c r="J44" s="289"/>
      <c r="K44" s="289"/>
      <c r="L44" s="289"/>
      <c r="M44" s="289"/>
      <c r="N44" s="289"/>
      <c r="O44" s="289"/>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138" fitToWidth="2" orientation="portrait" useFirstPageNumber="1" r:id="rId1"/>
  <headerFooter>
    <oddFooter>&amp;C&amp;"ＭＳ Ｐ明朝,標準"&amp;20&amp;P</oddFooter>
  </headerFooter>
  <colBreaks count="1" manualBreakCount="1">
    <brk id="11" max="43" man="1"/>
  </col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8"/>
  <sheetViews>
    <sheetView showGridLines="0" view="pageBreakPreview" zoomScale="50" zoomScaleNormal="70" zoomScaleSheetLayoutView="50" workbookViewId="0">
      <selection activeCell="M12" sqref="M12"/>
    </sheetView>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3" spans="1:14" s="104" customFormat="1" ht="22.5" customHeight="1">
      <c r="B3" s="2"/>
    </row>
    <row r="4" spans="1:14" s="105" customFormat="1" ht="18.75" customHeight="1">
      <c r="A4" s="129"/>
      <c r="B4" s="292" t="s">
        <v>329</v>
      </c>
      <c r="C4" s="292"/>
      <c r="D4" s="292"/>
      <c r="E4" s="292"/>
      <c r="F4" s="292"/>
      <c r="G4" s="292"/>
      <c r="H4" s="292"/>
      <c r="I4" s="292"/>
      <c r="J4" s="292"/>
      <c r="K4" s="293" t="s">
        <v>330</v>
      </c>
      <c r="L4" s="293"/>
      <c r="M4" s="293"/>
      <c r="N4" s="293"/>
    </row>
    <row r="5" spans="1:14" s="105" customFormat="1" ht="18.75" customHeight="1">
      <c r="A5" s="129"/>
      <c r="B5" s="292"/>
      <c r="C5" s="292"/>
      <c r="D5" s="292"/>
      <c r="E5" s="292"/>
      <c r="F5" s="292"/>
      <c r="G5" s="292"/>
      <c r="H5" s="292"/>
      <c r="I5" s="292"/>
      <c r="J5" s="292"/>
      <c r="K5" s="293"/>
      <c r="L5" s="293"/>
      <c r="M5" s="293"/>
      <c r="N5" s="293"/>
    </row>
    <row r="6" spans="1:14">
      <c r="M6" s="121"/>
      <c r="N6" s="121" t="s">
        <v>228</v>
      </c>
    </row>
    <row r="7" spans="1:14" ht="21.75" customHeight="1">
      <c r="B7" s="297" t="s">
        <v>229</v>
      </c>
      <c r="C7" s="298"/>
      <c r="D7" s="298"/>
      <c r="E7" s="298"/>
      <c r="F7" s="298"/>
      <c r="G7" s="298"/>
      <c r="H7" s="299"/>
      <c r="I7" s="303" t="s">
        <v>230</v>
      </c>
      <c r="J7" s="305" t="s">
        <v>231</v>
      </c>
      <c r="K7" s="305" t="s">
        <v>232</v>
      </c>
      <c r="L7" s="305" t="s">
        <v>233</v>
      </c>
      <c r="M7" s="305" t="s">
        <v>234</v>
      </c>
      <c r="N7" s="305" t="s">
        <v>235</v>
      </c>
    </row>
    <row r="8" spans="1:14" ht="21.95" customHeight="1">
      <c r="B8" s="300"/>
      <c r="C8" s="301"/>
      <c r="D8" s="301"/>
      <c r="E8" s="301"/>
      <c r="F8" s="301"/>
      <c r="G8" s="301"/>
      <c r="H8" s="302"/>
      <c r="I8" s="304"/>
      <c r="J8" s="306"/>
      <c r="K8" s="306"/>
      <c r="L8" s="306"/>
      <c r="M8" s="306"/>
      <c r="N8" s="306"/>
    </row>
    <row r="9" spans="1:14" ht="22.5" customHeight="1">
      <c r="B9" s="163" t="s">
        <v>647</v>
      </c>
      <c r="C9" s="164"/>
      <c r="D9" s="164"/>
      <c r="E9" s="164"/>
      <c r="F9" s="164"/>
      <c r="G9" s="164"/>
      <c r="H9" s="165"/>
      <c r="I9" s="125">
        <v>423259762939</v>
      </c>
      <c r="J9" s="125">
        <v>125937873087</v>
      </c>
      <c r="K9" s="125">
        <v>0</v>
      </c>
      <c r="L9" s="125">
        <v>0</v>
      </c>
      <c r="M9" s="126">
        <v>53588266</v>
      </c>
      <c r="N9" s="125">
        <v>549251224292</v>
      </c>
    </row>
    <row r="10" spans="1:14" ht="22.5" customHeight="1">
      <c r="B10" s="294" t="s">
        <v>260</v>
      </c>
      <c r="C10" s="295"/>
      <c r="D10" s="295"/>
      <c r="E10" s="295"/>
      <c r="F10" s="295"/>
      <c r="G10" s="295"/>
      <c r="H10" s="296"/>
      <c r="I10" s="125">
        <f>SUM(I9)</f>
        <v>423259762939</v>
      </c>
      <c r="J10" s="125">
        <f t="shared" ref="J10:L10" si="0">SUM(J9)</f>
        <v>125937873087</v>
      </c>
      <c r="K10" s="125">
        <f t="shared" si="0"/>
        <v>0</v>
      </c>
      <c r="L10" s="125">
        <f t="shared" si="0"/>
        <v>0</v>
      </c>
      <c r="M10" s="126">
        <v>53588266</v>
      </c>
      <c r="N10" s="125">
        <v>549251224292</v>
      </c>
    </row>
    <row r="18" spans="9:14">
      <c r="I18" s="241"/>
      <c r="J18" s="241"/>
      <c r="K18" s="241"/>
      <c r="L18" s="241"/>
      <c r="M18" s="241"/>
      <c r="N18" s="241"/>
    </row>
  </sheetData>
  <mergeCells count="10">
    <mergeCell ref="B10:H10"/>
    <mergeCell ref="B4:J5"/>
    <mergeCell ref="K4:N5"/>
    <mergeCell ref="B7:H8"/>
    <mergeCell ref="I7:I8"/>
    <mergeCell ref="J7:J8"/>
    <mergeCell ref="K7:K8"/>
    <mergeCell ref="L7:L8"/>
    <mergeCell ref="M7:M8"/>
    <mergeCell ref="N7:N8"/>
  </mergeCells>
  <phoneticPr fontId="25"/>
  <printOptions horizontalCentered="1"/>
  <pageMargins left="0.39370078740157483" right="0.39370078740157483" top="0.55118110236220474" bottom="0.43307086614173229" header="0.78740157480314965" footer="0.31496062992125984"/>
  <pageSetup paperSize="9" scale="58" firstPageNumber="140" fitToWidth="2" fitToHeight="0" orientation="portrait" useFirstPageNumber="1" r:id="rId1"/>
  <headerFooter alignWithMargins="0">
    <oddFooter>&amp;C&amp;"ＭＳ Ｐ明朝,標準"&amp;20&amp;P</oddFooter>
  </headerFooter>
  <colBreaks count="2" manualBreakCount="2">
    <brk id="10" max="42" man="1"/>
    <brk id="19" min="5" max="35" man="1"/>
  </col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showGridLines="0" view="pageBreakPreview" zoomScale="50" zoomScaleNormal="55" zoomScaleSheetLayoutView="50" workbookViewId="0">
      <selection activeCell="B12" sqref="B12:H12"/>
    </sheetView>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7"/>
      <c r="Q2" s="147"/>
    </row>
    <row r="3" spans="2:17">
      <c r="L3" s="147"/>
    </row>
    <row r="4" spans="2:17" ht="18.75" customHeight="1">
      <c r="B4" s="342" t="s">
        <v>335</v>
      </c>
      <c r="C4" s="342"/>
      <c r="D4" s="342"/>
      <c r="E4" s="342"/>
      <c r="F4" s="342"/>
      <c r="G4" s="342"/>
      <c r="H4" s="342"/>
      <c r="I4" s="342"/>
      <c r="J4" s="342"/>
      <c r="K4" s="341" t="s">
        <v>334</v>
      </c>
      <c r="L4" s="341"/>
      <c r="M4" s="341"/>
      <c r="N4" s="341"/>
    </row>
    <row r="5" spans="2:17" ht="18.75" customHeight="1">
      <c r="B5" s="342"/>
      <c r="C5" s="342"/>
      <c r="D5" s="342"/>
      <c r="E5" s="342"/>
      <c r="F5" s="342"/>
      <c r="G5" s="342"/>
      <c r="H5" s="342"/>
      <c r="I5" s="342"/>
      <c r="J5" s="342"/>
      <c r="K5" s="341"/>
      <c r="L5" s="341"/>
      <c r="M5" s="341"/>
      <c r="N5" s="341"/>
    </row>
    <row r="6" spans="2:17">
      <c r="B6" s="343"/>
      <c r="C6" s="343"/>
      <c r="D6" s="343"/>
      <c r="F6" s="148"/>
      <c r="N6" s="121" t="s">
        <v>211</v>
      </c>
    </row>
    <row r="7" spans="2:17" ht="22.5" customHeight="1">
      <c r="B7" s="297" t="s">
        <v>5</v>
      </c>
      <c r="C7" s="298"/>
      <c r="D7" s="298"/>
      <c r="E7" s="298"/>
      <c r="F7" s="298"/>
      <c r="G7" s="298"/>
      <c r="H7" s="299"/>
      <c r="I7" s="305" t="s">
        <v>213</v>
      </c>
      <c r="J7" s="344" t="s">
        <v>214</v>
      </c>
      <c r="K7" s="307" t="s">
        <v>215</v>
      </c>
      <c r="L7" s="308"/>
      <c r="M7" s="309"/>
      <c r="N7" s="303" t="s">
        <v>314</v>
      </c>
    </row>
    <row r="8" spans="2:17" ht="22.5" customHeight="1">
      <c r="B8" s="300"/>
      <c r="C8" s="301"/>
      <c r="D8" s="301"/>
      <c r="E8" s="301"/>
      <c r="F8" s="301"/>
      <c r="G8" s="301"/>
      <c r="H8" s="302"/>
      <c r="I8" s="306"/>
      <c r="J8" s="345"/>
      <c r="K8" s="149" t="s">
        <v>315</v>
      </c>
      <c r="L8" s="149" t="s">
        <v>233</v>
      </c>
      <c r="M8" s="149" t="s">
        <v>297</v>
      </c>
      <c r="N8" s="304"/>
    </row>
    <row r="9" spans="2:17" ht="22.5" customHeight="1">
      <c r="B9" s="339" t="s">
        <v>316</v>
      </c>
      <c r="C9" s="339"/>
      <c r="D9" s="339"/>
      <c r="E9" s="339"/>
      <c r="F9" s="339"/>
      <c r="G9" s="339"/>
      <c r="H9" s="339"/>
      <c r="I9" s="126">
        <v>0</v>
      </c>
      <c r="J9" s="128">
        <v>0</v>
      </c>
      <c r="K9" s="128">
        <v>0</v>
      </c>
      <c r="L9" s="128">
        <v>0</v>
      </c>
      <c r="M9" s="128">
        <v>0</v>
      </c>
      <c r="N9" s="126">
        <v>0</v>
      </c>
    </row>
    <row r="10" spans="2:17" ht="22.5" customHeight="1">
      <c r="B10" s="339" t="s">
        <v>317</v>
      </c>
      <c r="C10" s="339"/>
      <c r="D10" s="339"/>
      <c r="E10" s="339"/>
      <c r="F10" s="339"/>
      <c r="G10" s="339"/>
      <c r="H10" s="339"/>
      <c r="I10" s="126">
        <v>0</v>
      </c>
      <c r="J10" s="128">
        <v>0</v>
      </c>
      <c r="K10" s="128">
        <v>0</v>
      </c>
      <c r="L10" s="128">
        <v>0</v>
      </c>
      <c r="M10" s="128">
        <v>0</v>
      </c>
      <c r="N10" s="126">
        <v>0</v>
      </c>
    </row>
    <row r="11" spans="2:17" ht="22.5" customHeight="1">
      <c r="B11" s="339" t="s">
        <v>318</v>
      </c>
      <c r="C11" s="339"/>
      <c r="D11" s="339"/>
      <c r="E11" s="339"/>
      <c r="F11" s="339"/>
      <c r="G11" s="339"/>
      <c r="H11" s="339"/>
      <c r="I11" s="126">
        <v>0</v>
      </c>
      <c r="J11" s="128">
        <v>0</v>
      </c>
      <c r="K11" s="128">
        <v>0</v>
      </c>
      <c r="L11" s="128">
        <v>0</v>
      </c>
      <c r="M11" s="128">
        <v>0</v>
      </c>
      <c r="N11" s="126">
        <v>0</v>
      </c>
    </row>
    <row r="12" spans="2:17" ht="22.5" customHeight="1">
      <c r="B12" s="339" t="s">
        <v>319</v>
      </c>
      <c r="C12" s="339"/>
      <c r="D12" s="339"/>
      <c r="E12" s="339"/>
      <c r="F12" s="339"/>
      <c r="G12" s="339"/>
      <c r="H12" s="339"/>
      <c r="I12" s="126">
        <v>0</v>
      </c>
      <c r="J12" s="128">
        <v>0</v>
      </c>
      <c r="K12" s="128">
        <v>0</v>
      </c>
      <c r="L12" s="128">
        <v>0</v>
      </c>
      <c r="M12" s="128">
        <v>0</v>
      </c>
      <c r="N12" s="126">
        <v>0</v>
      </c>
    </row>
    <row r="13" spans="2:17" ht="22.5" customHeight="1">
      <c r="B13" s="339" t="s">
        <v>320</v>
      </c>
      <c r="C13" s="339"/>
      <c r="D13" s="339"/>
      <c r="E13" s="339"/>
      <c r="F13" s="339"/>
      <c r="G13" s="339"/>
      <c r="H13" s="339"/>
      <c r="I13" s="126">
        <v>0</v>
      </c>
      <c r="J13" s="128">
        <v>0</v>
      </c>
      <c r="K13" s="128">
        <v>0</v>
      </c>
      <c r="L13" s="128">
        <v>0</v>
      </c>
      <c r="M13" s="128">
        <v>0</v>
      </c>
      <c r="N13" s="126">
        <v>0</v>
      </c>
    </row>
    <row r="14" spans="2:17" ht="22.5" customHeight="1">
      <c r="B14" s="339" t="s">
        <v>321</v>
      </c>
      <c r="C14" s="339"/>
      <c r="D14" s="339"/>
      <c r="E14" s="339"/>
      <c r="F14" s="339"/>
      <c r="G14" s="339"/>
      <c r="H14" s="339"/>
      <c r="I14" s="126">
        <v>0</v>
      </c>
      <c r="J14" s="128">
        <v>0</v>
      </c>
      <c r="K14" s="128">
        <v>0</v>
      </c>
      <c r="L14" s="128">
        <v>0</v>
      </c>
      <c r="M14" s="128">
        <v>0</v>
      </c>
      <c r="N14" s="126">
        <v>0</v>
      </c>
    </row>
    <row r="15" spans="2:17" ht="22.5" customHeight="1">
      <c r="B15" s="339" t="s">
        <v>52</v>
      </c>
      <c r="C15" s="339"/>
      <c r="D15" s="339"/>
      <c r="E15" s="339"/>
      <c r="F15" s="339"/>
      <c r="G15" s="339"/>
      <c r="H15" s="339"/>
      <c r="I15" s="126">
        <v>8071163</v>
      </c>
      <c r="J15" s="128">
        <v>9341158</v>
      </c>
      <c r="K15" s="128">
        <v>8071163</v>
      </c>
      <c r="L15" s="128">
        <v>0</v>
      </c>
      <c r="M15" s="128">
        <v>8071163</v>
      </c>
      <c r="N15" s="126">
        <v>9341158</v>
      </c>
    </row>
    <row r="16" spans="2:17" ht="22.5" customHeight="1">
      <c r="B16" s="339" t="s">
        <v>60</v>
      </c>
      <c r="C16" s="339"/>
      <c r="D16" s="339"/>
      <c r="E16" s="339"/>
      <c r="F16" s="339"/>
      <c r="G16" s="339"/>
      <c r="H16" s="339"/>
      <c r="I16" s="126">
        <v>58979570</v>
      </c>
      <c r="J16" s="128">
        <v>9694255</v>
      </c>
      <c r="K16" s="128">
        <v>0</v>
      </c>
      <c r="L16" s="128">
        <v>0</v>
      </c>
      <c r="M16" s="128">
        <v>0</v>
      </c>
      <c r="N16" s="126">
        <v>68673825</v>
      </c>
    </row>
    <row r="17" spans="2:14" ht="22.5" customHeight="1">
      <c r="B17" s="339" t="s">
        <v>61</v>
      </c>
      <c r="C17" s="339"/>
      <c r="D17" s="339"/>
      <c r="E17" s="339"/>
      <c r="F17" s="339"/>
      <c r="G17" s="339"/>
      <c r="H17" s="339"/>
      <c r="I17" s="126">
        <v>0</v>
      </c>
      <c r="J17" s="128">
        <v>0</v>
      </c>
      <c r="K17" s="128">
        <v>0</v>
      </c>
      <c r="L17" s="128">
        <v>0</v>
      </c>
      <c r="M17" s="128">
        <v>0</v>
      </c>
      <c r="N17" s="126">
        <v>0</v>
      </c>
    </row>
    <row r="18" spans="2:14" ht="22.5" customHeight="1">
      <c r="B18" s="340" t="s">
        <v>235</v>
      </c>
      <c r="C18" s="340"/>
      <c r="D18" s="340"/>
      <c r="E18" s="340"/>
      <c r="F18" s="340"/>
      <c r="G18" s="340"/>
      <c r="H18" s="340"/>
      <c r="I18" s="126">
        <v>67050733</v>
      </c>
      <c r="J18" s="128">
        <v>19035413</v>
      </c>
      <c r="K18" s="128">
        <v>8071163</v>
      </c>
      <c r="L18" s="128">
        <v>0</v>
      </c>
      <c r="M18" s="128">
        <v>8071163</v>
      </c>
      <c r="N18" s="126">
        <v>78014983</v>
      </c>
    </row>
  </sheetData>
  <mergeCells count="18">
    <mergeCell ref="B4:J5"/>
    <mergeCell ref="K4:N5"/>
    <mergeCell ref="B6:D6"/>
    <mergeCell ref="B7:H8"/>
    <mergeCell ref="I7:I8"/>
    <mergeCell ref="J7:J8"/>
    <mergeCell ref="K7:M7"/>
    <mergeCell ref="N7:N8"/>
    <mergeCell ref="B15:H15"/>
    <mergeCell ref="B16:H16"/>
    <mergeCell ref="B17:H17"/>
    <mergeCell ref="B18:H18"/>
    <mergeCell ref="B9:H9"/>
    <mergeCell ref="B10:H10"/>
    <mergeCell ref="B11:H11"/>
    <mergeCell ref="B12:H12"/>
    <mergeCell ref="B13:H13"/>
    <mergeCell ref="B14:H14"/>
  </mergeCells>
  <phoneticPr fontId="25"/>
  <printOptions horizontalCentered="1"/>
  <pageMargins left="0.39370078740157483" right="0.15748031496062992" top="0.55118110236220474" bottom="0.43307086614173229" header="0.70866141732283472" footer="0.31496062992125984"/>
  <pageSetup paperSize="9" scale="58" firstPageNumber="142" fitToWidth="2" fitToHeight="0" orientation="portrait" useFirstPageNumber="1" r:id="rId1"/>
  <headerFooter>
    <oddFooter>&amp;C&amp;"ＭＳ Ｐ明朝,標準"&amp;20&amp;P</oddFooter>
  </headerFooter>
  <colBreaks count="1" manualBreakCount="1">
    <brk id="10"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95</vt:i4>
      </vt:variant>
      <vt:variant>
        <vt:lpstr>名前付き一覧</vt:lpstr>
      </vt:variant>
      <vt:variant>
        <vt:i4>98</vt:i4>
      </vt:variant>
    </vt:vector>
  </HeadingPairs>
  <TitlesOfParts>
    <vt:vector size="193" baseType="lpstr">
      <vt:lpstr>会計別）表紙</vt:lpstr>
      <vt:lpstr>目次</vt:lpstr>
      <vt:lpstr>一般）表紙</vt:lpstr>
      <vt:lpstr>一般）貸借対照表</vt:lpstr>
      <vt:lpstr>一般）行政コスト計算書</vt:lpstr>
      <vt:lpstr>一般）純資産変動計算書</vt:lpstr>
      <vt:lpstr>一般）キャッシュフロー計算書</vt:lpstr>
      <vt:lpstr>一般）注記</vt:lpstr>
      <vt:lpstr>一般）有形固定資産等明細表</vt:lpstr>
      <vt:lpstr>一般）基金明細</vt:lpstr>
      <vt:lpstr>一般）出資金明細</vt:lpstr>
      <vt:lpstr>一般）貸付金明細</vt:lpstr>
      <vt:lpstr>一般）引当金明細表 </vt:lpstr>
      <vt:lpstr>食肉）表紙</vt:lpstr>
      <vt:lpstr>食肉）貸借対照表</vt:lpstr>
      <vt:lpstr>食肉）行政コスト計算書</vt:lpstr>
      <vt:lpstr>食肉）純資産変動計算書</vt:lpstr>
      <vt:lpstr>食肉）キャッシュフロー計算書</vt:lpstr>
      <vt:lpstr>食肉）注記</vt:lpstr>
      <vt:lpstr>食肉）有形固定資産等明細表</vt:lpstr>
      <vt:lpstr>食肉）貸付金明細</vt:lpstr>
      <vt:lpstr>食肉）引当金明細表 </vt:lpstr>
      <vt:lpstr>市街地）表紙</vt:lpstr>
      <vt:lpstr>市街地）貸借対照表</vt:lpstr>
      <vt:lpstr>市街地）行政コスト計算書</vt:lpstr>
      <vt:lpstr>市街地）純資産変動計算書</vt:lpstr>
      <vt:lpstr>市街地）キャッシュフロー計算書</vt:lpstr>
      <vt:lpstr>市街地）注記</vt:lpstr>
      <vt:lpstr>市街地）有形固定資産等明細表 </vt:lpstr>
      <vt:lpstr>市街地）引当金明細表</vt:lpstr>
      <vt:lpstr>駐車場）表紙</vt:lpstr>
      <vt:lpstr>駐車場）貸借対照表</vt:lpstr>
      <vt:lpstr>駐車場）行政コスト計算書</vt:lpstr>
      <vt:lpstr>駐車場）純資産変動計算書</vt:lpstr>
      <vt:lpstr>駐車場）キャッシュフロー計算書</vt:lpstr>
      <vt:lpstr>駐車場）注記</vt:lpstr>
      <vt:lpstr>駐車場）有形固定資産等明細表</vt:lpstr>
      <vt:lpstr>駐車場）引当金明細表</vt:lpstr>
      <vt:lpstr>土地先行）表紙 </vt:lpstr>
      <vt:lpstr>土地先行）貸借対照表</vt:lpstr>
      <vt:lpstr>土地先行）行政コスト計算書</vt:lpstr>
      <vt:lpstr>土地先行）純資産変動計算書</vt:lpstr>
      <vt:lpstr>土地先行）キャッシュフロー計算書</vt:lpstr>
      <vt:lpstr>土地先行）注記</vt:lpstr>
      <vt:lpstr>土地先行）有形固定資産等明細表</vt:lpstr>
      <vt:lpstr>母子）表紙</vt:lpstr>
      <vt:lpstr>母子）貸借対照表</vt:lpstr>
      <vt:lpstr>母子）行政コスト計算書</vt:lpstr>
      <vt:lpstr>母子）純資産変動計算書</vt:lpstr>
      <vt:lpstr>母子）キャッシュフロー計算書</vt:lpstr>
      <vt:lpstr>母子）注記</vt:lpstr>
      <vt:lpstr>母子）貸付金明細</vt:lpstr>
      <vt:lpstr>母子）引当金明細表</vt:lpstr>
      <vt:lpstr>国保）表紙</vt:lpstr>
      <vt:lpstr>国保）貸借対照表</vt:lpstr>
      <vt:lpstr>国保）行政コスト計算書</vt:lpstr>
      <vt:lpstr>国保）純資産変動計算書</vt:lpstr>
      <vt:lpstr>国保）キャッシュフロー計算書</vt:lpstr>
      <vt:lpstr>国保）注記</vt:lpstr>
      <vt:lpstr>国保）有形固定資産等明細表 </vt:lpstr>
      <vt:lpstr>国保）引当金明細表</vt:lpstr>
      <vt:lpstr>心身）表紙</vt:lpstr>
      <vt:lpstr>心身）貸借対照表</vt:lpstr>
      <vt:lpstr>心身）行政コスト計算書</vt:lpstr>
      <vt:lpstr>心身）純資産変動計算書</vt:lpstr>
      <vt:lpstr>心身）キャッシュフロー計算書</vt:lpstr>
      <vt:lpstr>心身）注記</vt:lpstr>
      <vt:lpstr>心身）基金明細</vt:lpstr>
      <vt:lpstr>心身）引当金明細表</vt:lpstr>
      <vt:lpstr>介護）表紙 </vt:lpstr>
      <vt:lpstr>介護）貸借対照表</vt:lpstr>
      <vt:lpstr>介護）行政コスト計算書</vt:lpstr>
      <vt:lpstr>介護）純資産変動計算書</vt:lpstr>
      <vt:lpstr>介護）キャッシュフロー計算書</vt:lpstr>
      <vt:lpstr>介護）注記</vt:lpstr>
      <vt:lpstr>介護）有形固定資産等明細表</vt:lpstr>
      <vt:lpstr>介護）基金明細 </vt:lpstr>
      <vt:lpstr>介護）引当金明細表</vt:lpstr>
      <vt:lpstr>後期）表紙</vt:lpstr>
      <vt:lpstr>後期）貸借対照表</vt:lpstr>
      <vt:lpstr>後期）行政コスト計算書</vt:lpstr>
      <vt:lpstr>後期）純資産変動計算書</vt:lpstr>
      <vt:lpstr>後期）キャッシュフロー計算書</vt:lpstr>
      <vt:lpstr>後期）注記</vt:lpstr>
      <vt:lpstr>後期）有形固定資産等明細表</vt:lpstr>
      <vt:lpstr>後期）引当金明細表</vt:lpstr>
      <vt:lpstr>公債費）表紙</vt:lpstr>
      <vt:lpstr>公債費）貸借対照表</vt:lpstr>
      <vt:lpstr>公債費）行政コスト計算書</vt:lpstr>
      <vt:lpstr>公債費）純資産変動計算書</vt:lpstr>
      <vt:lpstr>公債費）キャッシュフロー計算書</vt:lpstr>
      <vt:lpstr>公債費）注記</vt:lpstr>
      <vt:lpstr>公債費）有形固定資産等明細表</vt:lpstr>
      <vt:lpstr>公債費）基金明細</vt:lpstr>
      <vt:lpstr>公債費）引当金明細表</vt:lpstr>
      <vt:lpstr>'一般）キャッシュフロー計算書'!Print_Area</vt:lpstr>
      <vt:lpstr>'一般）引当金明細表 '!Print_Area</vt:lpstr>
      <vt:lpstr>'一般）基金明細'!Print_Area</vt:lpstr>
      <vt:lpstr>'一般）行政コスト計算書'!Print_Area</vt:lpstr>
      <vt:lpstr>'一般）出資金明細'!Print_Area</vt:lpstr>
      <vt:lpstr>'一般）純資産変動計算書'!Print_Area</vt:lpstr>
      <vt:lpstr>'一般）貸借対照表'!Print_Area</vt:lpstr>
      <vt:lpstr>'一般）貸付金明細'!Print_Area</vt:lpstr>
      <vt:lpstr>'一般）注記'!Print_Area</vt:lpstr>
      <vt:lpstr>'一般）有形固定資産等明細表'!Print_Area</vt:lpstr>
      <vt:lpstr>'介護）キャッシュフロー計算書'!Print_Area</vt:lpstr>
      <vt:lpstr>'介護）引当金明細表'!Print_Area</vt:lpstr>
      <vt:lpstr>'介護）基金明細 '!Print_Area</vt:lpstr>
      <vt:lpstr>'介護）行政コスト計算書'!Print_Area</vt:lpstr>
      <vt:lpstr>'介護）純資産変動計算書'!Print_Area</vt:lpstr>
      <vt:lpstr>'介護）貸借対照表'!Print_Area</vt:lpstr>
      <vt:lpstr>'介護）注記'!Print_Area</vt:lpstr>
      <vt:lpstr>'介護）有形固定資産等明細表'!Print_Area</vt:lpstr>
      <vt:lpstr>'会計別）表紙'!Print_Area</vt:lpstr>
      <vt:lpstr>'後期）キャッシュフロー計算書'!Print_Area</vt:lpstr>
      <vt:lpstr>'後期）引当金明細表'!Print_Area</vt:lpstr>
      <vt:lpstr>'後期）行政コスト計算書'!Print_Area</vt:lpstr>
      <vt:lpstr>'後期）純資産変動計算書'!Print_Area</vt:lpstr>
      <vt:lpstr>'後期）貸借対照表'!Print_Area</vt:lpstr>
      <vt:lpstr>'後期）注記'!Print_Area</vt:lpstr>
      <vt:lpstr>'後期）有形固定資産等明細表'!Print_Area</vt:lpstr>
      <vt:lpstr>'公債費）キャッシュフロー計算書'!Print_Area</vt:lpstr>
      <vt:lpstr>'公債費）引当金明細表'!Print_Area</vt:lpstr>
      <vt:lpstr>'公債費）基金明細'!Print_Area</vt:lpstr>
      <vt:lpstr>'公債費）行政コスト計算書'!Print_Area</vt:lpstr>
      <vt:lpstr>'公債費）純資産変動計算書'!Print_Area</vt:lpstr>
      <vt:lpstr>'公債費）貸借対照表'!Print_Area</vt:lpstr>
      <vt:lpstr>'公債費）注記'!Print_Area</vt:lpstr>
      <vt:lpstr>'公債費）有形固定資産等明細表'!Print_Area</vt:lpstr>
      <vt:lpstr>'国保）キャッシュフロー計算書'!Print_Area</vt:lpstr>
      <vt:lpstr>'国保）引当金明細表'!Print_Area</vt:lpstr>
      <vt:lpstr>'国保）行政コスト計算書'!Print_Area</vt:lpstr>
      <vt:lpstr>'国保）純資産変動計算書'!Print_Area</vt:lpstr>
      <vt:lpstr>'国保）貸借対照表'!Print_Area</vt:lpstr>
      <vt:lpstr>'国保）注記'!Print_Area</vt:lpstr>
      <vt:lpstr>'国保）有形固定資産等明細表 '!Print_Area</vt:lpstr>
      <vt:lpstr>'市街地）キャッシュフロー計算書'!Print_Area</vt:lpstr>
      <vt:lpstr>'市街地）引当金明細表'!Print_Area</vt:lpstr>
      <vt:lpstr>'市街地）行政コスト計算書'!Print_Area</vt:lpstr>
      <vt:lpstr>'市街地）純資産変動計算書'!Print_Area</vt:lpstr>
      <vt:lpstr>'市街地）貸借対照表'!Print_Area</vt:lpstr>
      <vt:lpstr>'市街地）注記'!Print_Area</vt:lpstr>
      <vt:lpstr>'市街地）有形固定資産等明細表 '!Print_Area</vt:lpstr>
      <vt:lpstr>'食肉）キャッシュフロー計算書'!Print_Area</vt:lpstr>
      <vt:lpstr>'食肉）引当金明細表 '!Print_Area</vt:lpstr>
      <vt:lpstr>'食肉）行政コスト計算書'!Print_Area</vt:lpstr>
      <vt:lpstr>'食肉）純資産変動計算書'!Print_Area</vt:lpstr>
      <vt:lpstr>'食肉）貸借対照表'!Print_Area</vt:lpstr>
      <vt:lpstr>'食肉）貸付金明細'!Print_Area</vt:lpstr>
      <vt:lpstr>'食肉）注記'!Print_Area</vt:lpstr>
      <vt:lpstr>'食肉）有形固定資産等明細表'!Print_Area</vt:lpstr>
      <vt:lpstr>'心身）キャッシュフロー計算書'!Print_Area</vt:lpstr>
      <vt:lpstr>'心身）引当金明細表'!Print_Area</vt:lpstr>
      <vt:lpstr>'心身）基金明細'!Print_Area</vt:lpstr>
      <vt:lpstr>'心身）行政コスト計算書'!Print_Area</vt:lpstr>
      <vt:lpstr>'心身）純資産変動計算書'!Print_Area</vt:lpstr>
      <vt:lpstr>'心身）貸借対照表'!Print_Area</vt:lpstr>
      <vt:lpstr>'心身）注記'!Print_Area</vt:lpstr>
      <vt:lpstr>'駐車場）キャッシュフロー計算書'!Print_Area</vt:lpstr>
      <vt:lpstr>'駐車場）引当金明細表'!Print_Area</vt:lpstr>
      <vt:lpstr>'駐車場）行政コスト計算書'!Print_Area</vt:lpstr>
      <vt:lpstr>'駐車場）純資産変動計算書'!Print_Area</vt:lpstr>
      <vt:lpstr>'駐車場）貸借対照表'!Print_Area</vt:lpstr>
      <vt:lpstr>'駐車場）注記'!Print_Area</vt:lpstr>
      <vt:lpstr>'駐車場）有形固定資産等明細表'!Print_Area</vt:lpstr>
      <vt:lpstr>'土地先行）キャッシュフロー計算書'!Print_Area</vt:lpstr>
      <vt:lpstr>'土地先行）行政コスト計算書'!Print_Area</vt:lpstr>
      <vt:lpstr>'土地先行）純資産変動計算書'!Print_Area</vt:lpstr>
      <vt:lpstr>'土地先行）貸借対照表'!Print_Area</vt:lpstr>
      <vt:lpstr>'土地先行）注記'!Print_Area</vt:lpstr>
      <vt:lpstr>'土地先行）有形固定資産等明細表'!Print_Area</vt:lpstr>
      <vt:lpstr>'母子）キャッシュフロー計算書'!Print_Area</vt:lpstr>
      <vt:lpstr>'母子）引当金明細表'!Print_Area</vt:lpstr>
      <vt:lpstr>'母子）行政コスト計算書'!Print_Area</vt:lpstr>
      <vt:lpstr>'母子）純資産変動計算書'!Print_Area</vt:lpstr>
      <vt:lpstr>'母子）貸借対照表'!Print_Area</vt:lpstr>
      <vt:lpstr>'母子）貸付金明細'!Print_Area</vt:lpstr>
      <vt:lpstr>'母子）注記'!Print_Area</vt:lpstr>
      <vt:lpstr>'一般）基金明細'!Print_Titles</vt:lpstr>
      <vt:lpstr>'一般）注記'!Print_Titles</vt:lpstr>
      <vt:lpstr>'介護）基金明細 '!Print_Titles</vt:lpstr>
      <vt:lpstr>'介護）注記'!Print_Titles</vt:lpstr>
      <vt:lpstr>'後期）注記'!Print_Titles</vt:lpstr>
      <vt:lpstr>'公債費）基金明細'!Print_Titles</vt:lpstr>
      <vt:lpstr>'公債費）注記'!Print_Titles</vt:lpstr>
      <vt:lpstr>'国保）注記'!Print_Titles</vt:lpstr>
      <vt:lpstr>'市街地）注記'!Print_Titles</vt:lpstr>
      <vt:lpstr>'食肉）注記'!Print_Titles</vt:lpstr>
      <vt:lpstr>'心身）基金明細'!Print_Titles</vt:lpstr>
      <vt:lpstr>'心身）注記'!Print_Titles</vt:lpstr>
      <vt:lpstr>'駐車場）注記'!Print_Titles</vt:lpstr>
      <vt:lpstr>'土地先行）注記'!Print_Titles</vt:lpstr>
      <vt:lpstr>'母子）注記'!Print_Titles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大阪市会計室</dc:creator>
  <cp:lastPrinted>2016-10-07T02:20:44Z</cp:lastPrinted>
  <dcterms:created xsi:type="dcterms:W3CDTF">2016-09-08T00:11:29Z</dcterms:created>
  <dcterms:modified xsi:type="dcterms:W3CDTF">2017-02-02T01:31:39Z</dcterms:modified>
</cp:coreProperties>
</file>