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公会計制度担当\0401_181815_業務移管対象ファイル\財務書類4表\28年度\04 一般・政令会計財務諸表作成\05 公表関係\07　ホームページ関係\04 オープンデータ\会計別データ\"/>
    </mc:Choice>
  </mc:AlternateContent>
  <bookViews>
    <workbookView xWindow="-15" yWindow="-15" windowWidth="10245" windowHeight="8100" tabRatio="861"/>
  </bookViews>
  <sheets>
    <sheet name="会計別）表紙" sheetId="10" r:id="rId1"/>
    <sheet name="目次" sheetId="16" r:id="rId2"/>
    <sheet name="一般）表紙" sheetId="15" r:id="rId3"/>
    <sheet name="一般）貸借対照表" sheetId="111" r:id="rId4"/>
    <sheet name="一般）行政コスト計算書" sheetId="112" r:id="rId5"/>
    <sheet name="一般）純資産変動計算書" sheetId="113" r:id="rId6"/>
    <sheet name="一般）キャッシュフロー計算書" sheetId="114" r:id="rId7"/>
    <sheet name="一般）注記" sheetId="115" r:id="rId8"/>
    <sheet name="一般）有形固定資産等明細表" sheetId="18" r:id="rId9"/>
    <sheet name="一般）基金明細" sheetId="19" r:id="rId10"/>
    <sheet name="一般）出資金明細" sheetId="20" r:id="rId11"/>
    <sheet name="一般）貸付金明細" sheetId="21" r:id="rId12"/>
    <sheet name="一般）引当金明細表 " sheetId="22" r:id="rId13"/>
    <sheet name="食肉）表紙" sheetId="25" r:id="rId14"/>
    <sheet name="食肉）貸借対照表" sheetId="26" r:id="rId15"/>
    <sheet name="食肉）行政コスト計算書" sheetId="27" r:id="rId16"/>
    <sheet name="食肉）純資産変動計算書" sheetId="29" r:id="rId17"/>
    <sheet name="食肉）キャッシュフロー計算書" sheetId="28" r:id="rId18"/>
    <sheet name="食肉）注記" sheetId="85" r:id="rId19"/>
    <sheet name="食肉）有形固定資産等明細表" sheetId="76" r:id="rId20"/>
    <sheet name="食肉）貸付金明細" sheetId="98" r:id="rId21"/>
    <sheet name="食肉）引当金明細表 " sheetId="100" r:id="rId22"/>
    <sheet name="市街地）表紙" sheetId="30" r:id="rId23"/>
    <sheet name="市街地）貸借対照表" sheetId="31" r:id="rId24"/>
    <sheet name="市街地）行政コスト計算書" sheetId="32" r:id="rId25"/>
    <sheet name="市街地）純資産変動計算書" sheetId="34" r:id="rId26"/>
    <sheet name="市街地）キャッシュフロー計算書" sheetId="33" r:id="rId27"/>
    <sheet name="市街地）注記" sheetId="86" r:id="rId28"/>
    <sheet name="市街地）有形固定資産等明細表 " sheetId="77" r:id="rId29"/>
    <sheet name="市街地）引当金明細表" sheetId="101" r:id="rId30"/>
    <sheet name="駐車場）表紙" sheetId="35" r:id="rId31"/>
    <sheet name="駐車場）貸借対照表" sheetId="36" r:id="rId32"/>
    <sheet name="駐車場）行政コスト計算書" sheetId="37" r:id="rId33"/>
    <sheet name="駐車場）純資産変動計算書" sheetId="39" r:id="rId34"/>
    <sheet name="駐車場）キャッシュフロー計算書" sheetId="38" r:id="rId35"/>
    <sheet name="駐車場）注記" sheetId="87" r:id="rId36"/>
    <sheet name="駐車場）有形固定資産等明細表" sheetId="83" r:id="rId37"/>
    <sheet name="駐車場）引当金明細表" sheetId="102" r:id="rId38"/>
    <sheet name="土地先行）表紙 " sheetId="41" r:id="rId39"/>
    <sheet name="土地先行）貸借対照表" sheetId="42" r:id="rId40"/>
    <sheet name="土地先行）行政コスト計算書" sheetId="43" r:id="rId41"/>
    <sheet name="土地先行）純資産変動計算書" sheetId="45" r:id="rId42"/>
    <sheet name="土地先行）キャッシュフロー計算書" sheetId="44" r:id="rId43"/>
    <sheet name="土地先行）注記" sheetId="88" r:id="rId44"/>
    <sheet name="土地先行）有形固定資産等明細表" sheetId="84" r:id="rId45"/>
    <sheet name="母子）表紙" sheetId="46" r:id="rId46"/>
    <sheet name="母子）貸借対照表" sheetId="47" r:id="rId47"/>
    <sheet name="母子）行政コスト計算書" sheetId="48" r:id="rId48"/>
    <sheet name="母子）純資産変動計算書" sheetId="50" r:id="rId49"/>
    <sheet name="母子）キャッシュフロー計算書" sheetId="49" r:id="rId50"/>
    <sheet name="母子）注記" sheetId="89" r:id="rId51"/>
    <sheet name="母子）貸付金明細" sheetId="99" r:id="rId52"/>
    <sheet name="母子）引当金明細表" sheetId="104" r:id="rId53"/>
    <sheet name="国保）表紙" sheetId="51" r:id="rId54"/>
    <sheet name="国保）貸借対照表" sheetId="52" r:id="rId55"/>
    <sheet name="国保）行政コスト計算書" sheetId="53" r:id="rId56"/>
    <sheet name="国保）純資産変動計算書" sheetId="55" r:id="rId57"/>
    <sheet name="国保）キャッシュフロー計算書" sheetId="54" r:id="rId58"/>
    <sheet name="国保）注記" sheetId="90" r:id="rId59"/>
    <sheet name="国保）有形固定資産等明細表 " sheetId="78" r:id="rId60"/>
    <sheet name="国保）引当金明細表" sheetId="105" r:id="rId61"/>
    <sheet name="心身）表紙" sheetId="56" r:id="rId62"/>
    <sheet name="心身）貸借対照表" sheetId="57" r:id="rId63"/>
    <sheet name="心身）行政コスト計算書" sheetId="58" r:id="rId64"/>
    <sheet name="心身）純資産変動計算書" sheetId="60" r:id="rId65"/>
    <sheet name="心身）キャッシュフロー計算書" sheetId="59" r:id="rId66"/>
    <sheet name="心身）注記" sheetId="91" r:id="rId67"/>
    <sheet name="心身）基金明細" sheetId="95" r:id="rId68"/>
    <sheet name="心身）引当金明細表" sheetId="106" r:id="rId69"/>
    <sheet name="介護）表紙 " sheetId="61" r:id="rId70"/>
    <sheet name="介護）貸借対照表" sheetId="62" r:id="rId71"/>
    <sheet name="介護）行政コスト計算書" sheetId="63" r:id="rId72"/>
    <sheet name="介護）純資産変動計算書" sheetId="65" r:id="rId73"/>
    <sheet name="介護）キャッシュフロー計算書" sheetId="64" r:id="rId74"/>
    <sheet name="介護）注記" sheetId="92" r:id="rId75"/>
    <sheet name="介護）有形固定資産等明細表" sheetId="79" r:id="rId76"/>
    <sheet name="介護）基金明細 " sheetId="96" r:id="rId77"/>
    <sheet name="介護）引当金明細表" sheetId="107" r:id="rId78"/>
    <sheet name="後期）表紙" sheetId="66" r:id="rId79"/>
    <sheet name="後期）貸借対照表" sheetId="67" r:id="rId80"/>
    <sheet name="後期）行政コスト計算書" sheetId="68" r:id="rId81"/>
    <sheet name="後期）純資産変動計算書" sheetId="70" r:id="rId82"/>
    <sheet name="後期）キャッシュフロー計算書" sheetId="69" r:id="rId83"/>
    <sheet name="後期）注記" sheetId="93" r:id="rId84"/>
    <sheet name="後期）有形固定資産等明細表" sheetId="80" r:id="rId85"/>
    <sheet name="後期）引当金明細表" sheetId="108" r:id="rId86"/>
    <sheet name="公債費）表紙" sheetId="71" r:id="rId87"/>
    <sheet name="公債費）貸借対照表" sheetId="72" r:id="rId88"/>
    <sheet name="公債費）行政コスト計算書" sheetId="73" r:id="rId89"/>
    <sheet name="公債費）純資産変動計算書" sheetId="75" r:id="rId90"/>
    <sheet name="公債費）キャッシュフロー計算書" sheetId="74" r:id="rId91"/>
    <sheet name="公債費）注記" sheetId="94" r:id="rId92"/>
    <sheet name="公債費）有形固定資産等明細表" sheetId="81" r:id="rId93"/>
    <sheet name="公債費）基金明細" sheetId="97" r:id="rId94"/>
    <sheet name="公債費）引当金明細表" sheetId="109" r:id="rId95"/>
  </sheets>
  <externalReferences>
    <externalReference r:id="rId96"/>
    <externalReference r:id="rId97"/>
    <externalReference r:id="rId98"/>
    <externalReference r:id="rId99"/>
    <externalReference r:id="rId100"/>
    <externalReference r:id="rId101"/>
  </externalReferences>
  <definedNames>
    <definedName name="_xlnm._FilterDatabase" localSheetId="9" hidden="1">'一般）基金明細'!$B$7:$Q$43</definedName>
    <definedName name="_xlnm._FilterDatabase" localSheetId="10" hidden="1">'一般）出資金明細'!$A$16:$U$42</definedName>
    <definedName name="_xlnm._FilterDatabase" localSheetId="11" hidden="1">'一般）貸付金明細'!$B$41:$P$44</definedName>
    <definedName name="_xlnm._FilterDatabase" localSheetId="76" hidden="1">'介護）基金明細 '!$B$7:$Q$10</definedName>
    <definedName name="_xlnm._FilterDatabase" localSheetId="93" hidden="1">'公債費）基金明細'!$B$7:$Q$10</definedName>
    <definedName name="_xlnm._FilterDatabase" localSheetId="20" hidden="1">'食肉）貸付金明細'!$A$8:$Q$9</definedName>
    <definedName name="_xlnm._FilterDatabase" localSheetId="67" hidden="1">'心身）基金明細'!$B$14:$Q$17</definedName>
    <definedName name="_xlnm._FilterDatabase" localSheetId="51" hidden="1">'母子）貸付金明細'!$A$15:$Q$16</definedName>
    <definedName name="CTI番号" localSheetId="10">#REF!</definedName>
    <definedName name="CTI番号" localSheetId="77">#REF!</definedName>
    <definedName name="CTI番号" localSheetId="76">#REF!</definedName>
    <definedName name="CTI番号" localSheetId="69">#REF!</definedName>
    <definedName name="CTI番号" localSheetId="75">#REF!</definedName>
    <definedName name="CTI番号" localSheetId="85">#REF!</definedName>
    <definedName name="CTI番号" localSheetId="78">#REF!</definedName>
    <definedName name="CTI番号" localSheetId="84">#REF!</definedName>
    <definedName name="CTI番号" localSheetId="94">#REF!</definedName>
    <definedName name="CTI番号" localSheetId="93">#REF!</definedName>
    <definedName name="CTI番号" localSheetId="86">#REF!</definedName>
    <definedName name="CTI番号" localSheetId="92">#REF!</definedName>
    <definedName name="CTI番号" localSheetId="60">#REF!</definedName>
    <definedName name="CTI番号" localSheetId="53">#REF!</definedName>
    <definedName name="CTI番号" localSheetId="59">#REF!</definedName>
    <definedName name="CTI番号" localSheetId="29">#REF!</definedName>
    <definedName name="CTI番号" localSheetId="22">#REF!</definedName>
    <definedName name="CTI番号" localSheetId="28">#REF!</definedName>
    <definedName name="CTI番号" localSheetId="21">#REF!</definedName>
    <definedName name="CTI番号" localSheetId="20">#REF!</definedName>
    <definedName name="CTI番号" localSheetId="13">#REF!</definedName>
    <definedName name="CTI番号" localSheetId="19">#REF!</definedName>
    <definedName name="CTI番号" localSheetId="68">#REF!</definedName>
    <definedName name="CTI番号" localSheetId="67">#REF!</definedName>
    <definedName name="CTI番号" localSheetId="61">#REF!</definedName>
    <definedName name="CTI番号" localSheetId="37">#REF!</definedName>
    <definedName name="CTI番号" localSheetId="30">#REF!</definedName>
    <definedName name="CTI番号" localSheetId="36">#REF!</definedName>
    <definedName name="CTI番号" localSheetId="38">#REF!</definedName>
    <definedName name="CTI番号" localSheetId="44">#REF!</definedName>
    <definedName name="CTI番号" localSheetId="52">#REF!</definedName>
    <definedName name="CTI番号" localSheetId="51">#REF!</definedName>
    <definedName name="CTI番号" localSheetId="45">#REF!</definedName>
    <definedName name="CTI番号">#REF!</definedName>
    <definedName name="DB型２">[1]リスト!$A$2:$A$4</definedName>
    <definedName name="FAX番号" localSheetId="10">#REF!</definedName>
    <definedName name="FAX番号" localSheetId="77">#REF!</definedName>
    <definedName name="FAX番号" localSheetId="76">#REF!</definedName>
    <definedName name="FAX番号" localSheetId="69">#REF!</definedName>
    <definedName name="FAX番号" localSheetId="75">#REF!</definedName>
    <definedName name="FAX番号" localSheetId="85">#REF!</definedName>
    <definedName name="FAX番号" localSheetId="78">#REF!</definedName>
    <definedName name="FAX番号" localSheetId="84">#REF!</definedName>
    <definedName name="FAX番号" localSheetId="94">#REF!</definedName>
    <definedName name="FAX番号" localSheetId="93">#REF!</definedName>
    <definedName name="FAX番号" localSheetId="86">#REF!</definedName>
    <definedName name="FAX番号" localSheetId="92">#REF!</definedName>
    <definedName name="FAX番号" localSheetId="60">#REF!</definedName>
    <definedName name="FAX番号" localSheetId="53">#REF!</definedName>
    <definedName name="FAX番号" localSheetId="59">#REF!</definedName>
    <definedName name="FAX番号" localSheetId="29">#REF!</definedName>
    <definedName name="FAX番号" localSheetId="22">#REF!</definedName>
    <definedName name="FAX番号" localSheetId="28">#REF!</definedName>
    <definedName name="FAX番号" localSheetId="21">#REF!</definedName>
    <definedName name="FAX番号" localSheetId="20">#REF!</definedName>
    <definedName name="FAX番号" localSheetId="13">#REF!</definedName>
    <definedName name="FAX番号" localSheetId="19">#REF!</definedName>
    <definedName name="FAX番号" localSheetId="68">#REF!</definedName>
    <definedName name="FAX番号" localSheetId="67">#REF!</definedName>
    <definedName name="FAX番号" localSheetId="61">#REF!</definedName>
    <definedName name="FAX番号" localSheetId="37">#REF!</definedName>
    <definedName name="FAX番号" localSheetId="30">#REF!</definedName>
    <definedName name="FAX番号" localSheetId="36">#REF!</definedName>
    <definedName name="FAX番号" localSheetId="38">#REF!</definedName>
    <definedName name="FAX番号" localSheetId="44">#REF!</definedName>
    <definedName name="FAX番号" localSheetId="52">#REF!</definedName>
    <definedName name="FAX番号" localSheetId="51">#REF!</definedName>
    <definedName name="FAX番号" localSheetId="45">#REF!</definedName>
    <definedName name="FAX番号">#REF!</definedName>
    <definedName name="FDDW0012new">[2]リスト!$A$2:$A$4</definedName>
    <definedName name="fffff">[3]リスト!$A$2:$A$4</definedName>
    <definedName name="_xlnm.Print_Area" localSheetId="6">'一般）キャッシュフロー計算書'!$A$1:$U$70</definedName>
    <definedName name="_xlnm.Print_Area" localSheetId="12">'一般）引当金明細表 '!$A$1:$O$19,'一般）引当金明細表 '!$A$21:$J$28</definedName>
    <definedName name="_xlnm.Print_Area" localSheetId="9">'一般）基金明細'!$A$1:$O$44</definedName>
    <definedName name="_xlnm.Print_Area" localSheetId="4">'一般）行政コスト計算書'!$A$1:$M$71</definedName>
    <definedName name="_xlnm.Print_Area" localSheetId="10">'一般）出資金明細'!$A$1:$R$117</definedName>
    <definedName name="_xlnm.Print_Area" localSheetId="5">'一般）純資産変動計算書'!$A$1:$N$68</definedName>
    <definedName name="_xlnm.Print_Area" localSheetId="3">'一般）貸借対照表'!$A$1:$T$71</definedName>
    <definedName name="_xlnm.Print_Area" localSheetId="11">'一般）貸付金明細'!$A$1:$M$46</definedName>
    <definedName name="_xlnm.Print_Area" localSheetId="7">'一般）注記'!$A$1:$D$39</definedName>
    <definedName name="_xlnm.Print_Area" localSheetId="8">'一般）有形固定資産等明細表'!$A$1:$P$44</definedName>
    <definedName name="_xlnm.Print_Area" localSheetId="73">'介護）キャッシュフロー計算書'!$A$1:$U$70</definedName>
    <definedName name="_xlnm.Print_Area" localSheetId="77">'介護）引当金明細表'!$A$1:$O$19,'介護）引当金明細表'!$A$22:$J$27</definedName>
    <definedName name="_xlnm.Print_Area" localSheetId="76">'介護）基金明細 '!$A$1:$O$11</definedName>
    <definedName name="_xlnm.Print_Area" localSheetId="71">'介護）行政コスト計算書'!$A$1:$M$71</definedName>
    <definedName name="_xlnm.Print_Area" localSheetId="72">'介護）純資産変動計算書'!$A$1:$N$68</definedName>
    <definedName name="_xlnm.Print_Area" localSheetId="70">'介護）貸借対照表'!$A$1:$T$71</definedName>
    <definedName name="_xlnm.Print_Area" localSheetId="74">'介護）注記'!$A$1:$D$25</definedName>
    <definedName name="_xlnm.Print_Area" localSheetId="75">'介護）有形固定資産等明細表'!$A$1:$P$44</definedName>
    <definedName name="_xlnm.Print_Area" localSheetId="0">'会計別）表紙'!$A$1:$I$109</definedName>
    <definedName name="_xlnm.Print_Area" localSheetId="82">'後期）キャッシュフロー計算書'!$A$1:$U$70</definedName>
    <definedName name="_xlnm.Print_Area" localSheetId="85">'後期）引当金明細表'!$A$1:$O$19,'後期）引当金明細表'!$A$22:$J$26</definedName>
    <definedName name="_xlnm.Print_Area" localSheetId="80">'後期）行政コスト計算書'!$A$1:$M$71</definedName>
    <definedName name="_xlnm.Print_Area" localSheetId="81">'後期）純資産変動計算書'!$A$1:$N$68</definedName>
    <definedName name="_xlnm.Print_Area" localSheetId="79">'後期）貸借対照表'!$A$1:$T$71</definedName>
    <definedName name="_xlnm.Print_Area" localSheetId="83">'後期）注記'!$A$1:$D$25</definedName>
    <definedName name="_xlnm.Print_Area" localSheetId="84">'後期）有形固定資産等明細表'!$A$1:$P$44</definedName>
    <definedName name="_xlnm.Print_Area" localSheetId="90">'公債費）キャッシュフロー計算書'!$A$1:$U$70</definedName>
    <definedName name="_xlnm.Print_Area" localSheetId="94">'公債費）引当金明細表'!$A$1:$O$19</definedName>
    <definedName name="_xlnm.Print_Area" localSheetId="93">'公債費）基金明細'!$A$1:$O$10</definedName>
    <definedName name="_xlnm.Print_Area" localSheetId="88">'公債費）行政コスト計算書'!$A$1:$M$71</definedName>
    <definedName name="_xlnm.Print_Area" localSheetId="89">'公債費）純資産変動計算書'!$A$1:$N$68</definedName>
    <definedName name="_xlnm.Print_Area" localSheetId="87">'公債費）貸借対照表'!$A$1:$T$71</definedName>
    <definedName name="_xlnm.Print_Area" localSheetId="91">'公債費）注記'!$A$1:$D$25</definedName>
    <definedName name="_xlnm.Print_Area" localSheetId="92">'公債費）有形固定資産等明細表'!$A$1:$P$44</definedName>
    <definedName name="_xlnm.Print_Area" localSheetId="57">'国保）キャッシュフロー計算書'!$A$1:$U$70</definedName>
    <definedName name="_xlnm.Print_Area" localSheetId="60">'国保）引当金明細表'!$A$1:$O$19,'国保）引当金明細表'!$A$21:$J$26</definedName>
    <definedName name="_xlnm.Print_Area" localSheetId="55">'国保）行政コスト計算書'!$A$1:$M$71</definedName>
    <definedName name="_xlnm.Print_Area" localSheetId="56">'国保）純資産変動計算書'!$A$1:$N$68</definedName>
    <definedName name="_xlnm.Print_Area" localSheetId="54">'国保）貸借対照表'!$A$1:$T$71</definedName>
    <definedName name="_xlnm.Print_Area" localSheetId="58">'国保）注記'!$A$1:$D$25</definedName>
    <definedName name="_xlnm.Print_Area" localSheetId="59">'国保）有形固定資産等明細表 '!$A$1:$P$44</definedName>
    <definedName name="_xlnm.Print_Area" localSheetId="26">'市街地）キャッシュフロー計算書'!$A$1:$U$70</definedName>
    <definedName name="_xlnm.Print_Area" localSheetId="29">'市街地）引当金明細表'!$A$1:$O$19,'市街地）引当金明細表'!$A$22:$J$26</definedName>
    <definedName name="_xlnm.Print_Area" localSheetId="24">'市街地）行政コスト計算書'!$A$1:$M$71</definedName>
    <definedName name="_xlnm.Print_Area" localSheetId="25">'市街地）純資産変動計算書'!$A$1:$N$68</definedName>
    <definedName name="_xlnm.Print_Area" localSheetId="23">'市街地）貸借対照表'!$A$1:$T$71</definedName>
    <definedName name="_xlnm.Print_Area" localSheetId="27">'市街地）注記'!$A$1:$D$25</definedName>
    <definedName name="_xlnm.Print_Area" localSheetId="28">'市街地）有形固定資産等明細表 '!$A$1:$P$44</definedName>
    <definedName name="_xlnm.Print_Area" localSheetId="17">'食肉）キャッシュフロー計算書'!$A$1:$U$70</definedName>
    <definedName name="_xlnm.Print_Area" localSheetId="21">'食肉）引当金明細表 '!$A$1:$O$19,'食肉）引当金明細表 '!$A$21:$J$26</definedName>
    <definedName name="_xlnm.Print_Area" localSheetId="15">'食肉）行政コスト計算書'!$A$1:$M$71</definedName>
    <definedName name="_xlnm.Print_Area" localSheetId="16">'食肉）純資産変動計算書'!$A$1:$N$68</definedName>
    <definedName name="_xlnm.Print_Area" localSheetId="14">'食肉）貸借対照表'!$A$1:$T$71</definedName>
    <definedName name="_xlnm.Print_Area" localSheetId="20">'食肉）貸付金明細'!$A$1:$O$11</definedName>
    <definedName name="_xlnm.Print_Area" localSheetId="18">'食肉）注記'!$A$1:$D$25</definedName>
    <definedName name="_xlnm.Print_Area" localSheetId="19">'食肉）有形固定資産等明細表'!$A$1:$P$44</definedName>
    <definedName name="_xlnm.Print_Area" localSheetId="65">'心身）キャッシュフロー計算書'!$A$1:$U$70</definedName>
    <definedName name="_xlnm.Print_Area" localSheetId="68">'心身）引当金明細表'!$A$1:$O$19,'心身）引当金明細表'!$A$22:$J$26</definedName>
    <definedName name="_xlnm.Print_Area" localSheetId="67">'心身）基金明細'!$A$1:$O$18</definedName>
    <definedName name="_xlnm.Print_Area" localSheetId="63">'心身）行政コスト計算書'!$A$1:$M$71</definedName>
    <definedName name="_xlnm.Print_Area" localSheetId="64">'心身）純資産変動計算書'!$A$1:$N$68</definedName>
    <definedName name="_xlnm.Print_Area" localSheetId="62">'心身）貸借対照表'!$A$1:$T$71</definedName>
    <definedName name="_xlnm.Print_Area" localSheetId="66">'心身）注記'!$A$1:$D$25</definedName>
    <definedName name="_xlnm.Print_Area" localSheetId="34">'駐車場）キャッシュフロー計算書'!$A$1:$U$70</definedName>
    <definedName name="_xlnm.Print_Area" localSheetId="37">'駐車場）引当金明細表'!$A$1:$O$19,'駐車場）引当金明細表'!$A$21:$J$27</definedName>
    <definedName name="_xlnm.Print_Area" localSheetId="32">'駐車場）行政コスト計算書'!$A$1:$M$71</definedName>
    <definedName name="_xlnm.Print_Area" localSheetId="33">'駐車場）純資産変動計算書'!$A$1:$N$68</definedName>
    <definedName name="_xlnm.Print_Area" localSheetId="31">'駐車場）貸借対照表'!$A$1:$T$71</definedName>
    <definedName name="_xlnm.Print_Area" localSheetId="35">'駐車場）注記'!$A$1:$D$25</definedName>
    <definedName name="_xlnm.Print_Area" localSheetId="36">'駐車場）有形固定資産等明細表'!$A$1:$P$44</definedName>
    <definedName name="_xlnm.Print_Area" localSheetId="42">'土地先行）キャッシュフロー計算書'!$A$1:$U$70</definedName>
    <definedName name="_xlnm.Print_Area" localSheetId="40">'土地先行）行政コスト計算書'!$A$1:$M$71</definedName>
    <definedName name="_xlnm.Print_Area" localSheetId="41">'土地先行）純資産変動計算書'!$A$1:$N$68</definedName>
    <definedName name="_xlnm.Print_Area" localSheetId="39">'土地先行）貸借対照表'!$A$1:$T$71</definedName>
    <definedName name="_xlnm.Print_Area" localSheetId="43">'土地先行）注記'!$A$1:$D$25</definedName>
    <definedName name="_xlnm.Print_Area" localSheetId="44">'土地先行）有形固定資産等明細表'!$A$1:$P$44,'土地先行）有形固定資産等明細表'!$A$48:$K$50</definedName>
    <definedName name="_xlnm.Print_Area" localSheetId="49">'母子）キャッシュフロー計算書'!$A$1:$U$70</definedName>
    <definedName name="_xlnm.Print_Area" localSheetId="52">'母子）引当金明細表'!$A$1:$O$19,'母子）引当金明細表'!$A$23:$J$28</definedName>
    <definedName name="_xlnm.Print_Area" localSheetId="47">'母子）行政コスト計算書'!$A$1:$M$71</definedName>
    <definedName name="_xlnm.Print_Area" localSheetId="48">'母子）純資産変動計算書'!$A$1:$N$68</definedName>
    <definedName name="_xlnm.Print_Area" localSheetId="46">'母子）貸借対照表'!$A$1:$T$71</definedName>
    <definedName name="_xlnm.Print_Area" localSheetId="51">'母子）貸付金明細'!$A$1:$O$18</definedName>
    <definedName name="_xlnm.Print_Area" localSheetId="50">'母子）注記'!$A$1:$D$25</definedName>
    <definedName name="_xlnm.Print_Titles" localSheetId="9">'一般）基金明細'!$3:$8</definedName>
    <definedName name="_xlnm.Print_Titles" localSheetId="7">'一般）注記'!$1:$3</definedName>
    <definedName name="_xlnm.Print_Titles" localSheetId="76">'介護）基金明細 '!$3:$8</definedName>
    <definedName name="_xlnm.Print_Titles" localSheetId="74">'介護）注記'!$1:$3</definedName>
    <definedName name="_xlnm.Print_Titles" localSheetId="83">'後期）注記'!$1:$3</definedName>
    <definedName name="_xlnm.Print_Titles" localSheetId="93">'公債費）基金明細'!$3:$8</definedName>
    <definedName name="_xlnm.Print_Titles" localSheetId="91">'公債費）注記'!$1:$3</definedName>
    <definedName name="_xlnm.Print_Titles" localSheetId="58">'国保）注記'!$1:$3</definedName>
    <definedName name="_xlnm.Print_Titles" localSheetId="27">'市街地）注記'!$1:$3</definedName>
    <definedName name="_xlnm.Print_Titles" localSheetId="18">'食肉）注記'!$1:$3</definedName>
    <definedName name="_xlnm.Print_Titles" localSheetId="67">'心身）基金明細'!$10:$15</definedName>
    <definedName name="_xlnm.Print_Titles" localSheetId="66">'心身）注記'!$1:$3</definedName>
    <definedName name="_xlnm.Print_Titles" localSheetId="35">'駐車場）注記'!$1:$3</definedName>
    <definedName name="_xlnm.Print_Titles" localSheetId="43">'土地先行）注記'!$1:$3</definedName>
    <definedName name="_xlnm.Print_Titles" localSheetId="50">'母子）注記'!$1:$3</definedName>
    <definedName name="UI変更有無" localSheetId="10">#REF!</definedName>
    <definedName name="UI変更有無" localSheetId="77">#REF!</definedName>
    <definedName name="UI変更有無" localSheetId="76">#REF!</definedName>
    <definedName name="UI変更有無" localSheetId="69">#REF!</definedName>
    <definedName name="UI変更有無" localSheetId="75">#REF!</definedName>
    <definedName name="UI変更有無" localSheetId="85">#REF!</definedName>
    <definedName name="UI変更有無" localSheetId="78">#REF!</definedName>
    <definedName name="UI変更有無" localSheetId="84">#REF!</definedName>
    <definedName name="UI変更有無" localSheetId="94">#REF!</definedName>
    <definedName name="UI変更有無" localSheetId="93">#REF!</definedName>
    <definedName name="UI変更有無" localSheetId="86">#REF!</definedName>
    <definedName name="UI変更有無" localSheetId="92">#REF!</definedName>
    <definedName name="UI変更有無" localSheetId="60">#REF!</definedName>
    <definedName name="UI変更有無" localSheetId="53">#REF!</definedName>
    <definedName name="UI変更有無" localSheetId="59">#REF!</definedName>
    <definedName name="UI変更有無" localSheetId="29">#REF!</definedName>
    <definedName name="UI変更有無" localSheetId="22">#REF!</definedName>
    <definedName name="UI変更有無" localSheetId="28">#REF!</definedName>
    <definedName name="UI変更有無" localSheetId="21">#REF!</definedName>
    <definedName name="UI変更有無" localSheetId="20">#REF!</definedName>
    <definedName name="UI変更有無" localSheetId="13">#REF!</definedName>
    <definedName name="UI変更有無" localSheetId="19">#REF!</definedName>
    <definedName name="UI変更有無" localSheetId="68">#REF!</definedName>
    <definedName name="UI変更有無" localSheetId="67">#REF!</definedName>
    <definedName name="UI変更有無" localSheetId="61">#REF!</definedName>
    <definedName name="UI変更有無" localSheetId="37">#REF!</definedName>
    <definedName name="UI変更有無" localSheetId="30">#REF!</definedName>
    <definedName name="UI変更有無" localSheetId="36">#REF!</definedName>
    <definedName name="UI変更有無" localSheetId="38">#REF!</definedName>
    <definedName name="UI変更有無" localSheetId="44">#REF!</definedName>
    <definedName name="UI変更有無" localSheetId="52">#REF!</definedName>
    <definedName name="UI変更有無" localSheetId="51">#REF!</definedName>
    <definedName name="UI変更有無" localSheetId="45">#REF!</definedName>
    <definedName name="UI変更有無">#REF!</definedName>
    <definedName name="エスカレーション担当者" localSheetId="10">#REF!</definedName>
    <definedName name="エスカレーション担当者" localSheetId="77">#REF!</definedName>
    <definedName name="エスカレーション担当者" localSheetId="76">#REF!</definedName>
    <definedName name="エスカレーション担当者" localSheetId="69">#REF!</definedName>
    <definedName name="エスカレーション担当者" localSheetId="75">#REF!</definedName>
    <definedName name="エスカレーション担当者" localSheetId="85">#REF!</definedName>
    <definedName name="エスカレーション担当者" localSheetId="78">#REF!</definedName>
    <definedName name="エスカレーション担当者" localSheetId="84">#REF!</definedName>
    <definedName name="エスカレーション担当者" localSheetId="94">#REF!</definedName>
    <definedName name="エスカレーション担当者" localSheetId="93">#REF!</definedName>
    <definedName name="エスカレーション担当者" localSheetId="86">#REF!</definedName>
    <definedName name="エスカレーション担当者" localSheetId="92">#REF!</definedName>
    <definedName name="エスカレーション担当者" localSheetId="60">#REF!</definedName>
    <definedName name="エスカレーション担当者" localSheetId="53">#REF!</definedName>
    <definedName name="エスカレーション担当者" localSheetId="59">#REF!</definedName>
    <definedName name="エスカレーション担当者" localSheetId="29">#REF!</definedName>
    <definedName name="エスカレーション担当者" localSheetId="22">#REF!</definedName>
    <definedName name="エスカレーション担当者" localSheetId="28">#REF!</definedName>
    <definedName name="エスカレーション担当者" localSheetId="21">#REF!</definedName>
    <definedName name="エスカレーション担当者" localSheetId="20">#REF!</definedName>
    <definedName name="エスカレーション担当者" localSheetId="13">#REF!</definedName>
    <definedName name="エスカレーション担当者" localSheetId="19">#REF!</definedName>
    <definedName name="エスカレーション担当者" localSheetId="68">#REF!</definedName>
    <definedName name="エスカレーション担当者" localSheetId="67">#REF!</definedName>
    <definedName name="エスカレーション担当者" localSheetId="61">#REF!</definedName>
    <definedName name="エスカレーション担当者" localSheetId="37">#REF!</definedName>
    <definedName name="エスカレーション担当者" localSheetId="30">#REF!</definedName>
    <definedName name="エスカレーション担当者" localSheetId="36">#REF!</definedName>
    <definedName name="エスカレーション担当者" localSheetId="38">#REF!</definedName>
    <definedName name="エスカレーション担当者" localSheetId="44">#REF!</definedName>
    <definedName name="エスカレーション担当者" localSheetId="52">#REF!</definedName>
    <definedName name="エスカレーション担当者" localSheetId="51">#REF!</definedName>
    <definedName name="エスカレーション担当者" localSheetId="45">#REF!</definedName>
    <definedName name="エスカレーション担当者">#REF!</definedName>
    <definedName name="エスカレーション日時" localSheetId="10">#REF!</definedName>
    <definedName name="エスカレーション日時" localSheetId="77">#REF!</definedName>
    <definedName name="エスカレーション日時" localSheetId="76">#REF!</definedName>
    <definedName name="エスカレーション日時" localSheetId="69">#REF!</definedName>
    <definedName name="エスカレーション日時" localSheetId="75">#REF!</definedName>
    <definedName name="エスカレーション日時" localSheetId="85">#REF!</definedName>
    <definedName name="エスカレーション日時" localSheetId="78">#REF!</definedName>
    <definedName name="エスカレーション日時" localSheetId="84">#REF!</definedName>
    <definedName name="エスカレーション日時" localSheetId="94">#REF!</definedName>
    <definedName name="エスカレーション日時" localSheetId="93">#REF!</definedName>
    <definedName name="エスカレーション日時" localSheetId="86">#REF!</definedName>
    <definedName name="エスカレーション日時" localSheetId="92">#REF!</definedName>
    <definedName name="エスカレーション日時" localSheetId="60">#REF!</definedName>
    <definedName name="エスカレーション日時" localSheetId="53">#REF!</definedName>
    <definedName name="エスカレーション日時" localSheetId="59">#REF!</definedName>
    <definedName name="エスカレーション日時" localSheetId="29">#REF!</definedName>
    <definedName name="エスカレーション日時" localSheetId="22">#REF!</definedName>
    <definedName name="エスカレーション日時" localSheetId="28">#REF!</definedName>
    <definedName name="エスカレーション日時" localSheetId="21">#REF!</definedName>
    <definedName name="エスカレーション日時" localSheetId="20">#REF!</definedName>
    <definedName name="エスカレーション日時" localSheetId="13">#REF!</definedName>
    <definedName name="エスカレーション日時" localSheetId="19">#REF!</definedName>
    <definedName name="エスカレーション日時" localSheetId="68">#REF!</definedName>
    <definedName name="エスカレーション日時" localSheetId="67">#REF!</definedName>
    <definedName name="エスカレーション日時" localSheetId="61">#REF!</definedName>
    <definedName name="エスカレーション日時" localSheetId="37">#REF!</definedName>
    <definedName name="エスカレーション日時" localSheetId="30">#REF!</definedName>
    <definedName name="エスカレーション日時" localSheetId="36">#REF!</definedName>
    <definedName name="エスカレーション日時" localSheetId="38">#REF!</definedName>
    <definedName name="エスカレーション日時" localSheetId="44">#REF!</definedName>
    <definedName name="エスカレーション日時" localSheetId="52">#REF!</definedName>
    <definedName name="エスカレーション日時" localSheetId="51">#REF!</definedName>
    <definedName name="エスカレーション日時" localSheetId="45">#REF!</definedName>
    <definedName name="エスカレーション日時">#REF!</definedName>
    <definedName name="オンライン障害" localSheetId="10">#REF!</definedName>
    <definedName name="オンライン障害" localSheetId="77">#REF!</definedName>
    <definedName name="オンライン障害" localSheetId="76">#REF!</definedName>
    <definedName name="オンライン障害" localSheetId="69">#REF!</definedName>
    <definedName name="オンライン障害" localSheetId="75">#REF!</definedName>
    <definedName name="オンライン障害" localSheetId="85">#REF!</definedName>
    <definedName name="オンライン障害" localSheetId="78">#REF!</definedName>
    <definedName name="オンライン障害" localSheetId="84">#REF!</definedName>
    <definedName name="オンライン障害" localSheetId="94">#REF!</definedName>
    <definedName name="オンライン障害" localSheetId="93">#REF!</definedName>
    <definedName name="オンライン障害" localSheetId="86">#REF!</definedName>
    <definedName name="オンライン障害" localSheetId="92">#REF!</definedName>
    <definedName name="オンライン障害" localSheetId="60">#REF!</definedName>
    <definedName name="オンライン障害" localSheetId="53">#REF!</definedName>
    <definedName name="オンライン障害" localSheetId="59">#REF!</definedName>
    <definedName name="オンライン障害" localSheetId="29">#REF!</definedName>
    <definedName name="オンライン障害" localSheetId="22">#REF!</definedName>
    <definedName name="オンライン障害" localSheetId="28">#REF!</definedName>
    <definedName name="オンライン障害" localSheetId="21">#REF!</definedName>
    <definedName name="オンライン障害" localSheetId="20">#REF!</definedName>
    <definedName name="オンライン障害" localSheetId="13">#REF!</definedName>
    <definedName name="オンライン障害" localSheetId="19">#REF!</definedName>
    <definedName name="オンライン障害" localSheetId="68">#REF!</definedName>
    <definedName name="オンライン障害" localSheetId="67">#REF!</definedName>
    <definedName name="オンライン障害" localSheetId="61">#REF!</definedName>
    <definedName name="オンライン障害" localSheetId="37">#REF!</definedName>
    <definedName name="オンライン障害" localSheetId="30">#REF!</definedName>
    <definedName name="オンライン障害" localSheetId="36">#REF!</definedName>
    <definedName name="オンライン障害" localSheetId="38">#REF!</definedName>
    <definedName name="オンライン障害" localSheetId="44">#REF!</definedName>
    <definedName name="オンライン障害" localSheetId="52">#REF!</definedName>
    <definedName name="オンライン障害" localSheetId="51">#REF!</definedName>
    <definedName name="オンライン障害" localSheetId="45">#REF!</definedName>
    <definedName name="オンライン障害">#REF!</definedName>
    <definedName name="カテゴリ１" localSheetId="10">#REF!</definedName>
    <definedName name="カテゴリ１" localSheetId="77">#REF!</definedName>
    <definedName name="カテゴリ１" localSheetId="76">#REF!</definedName>
    <definedName name="カテゴリ１" localSheetId="69">#REF!</definedName>
    <definedName name="カテゴリ１" localSheetId="75">#REF!</definedName>
    <definedName name="カテゴリ１" localSheetId="85">#REF!</definedName>
    <definedName name="カテゴリ１" localSheetId="78">#REF!</definedName>
    <definedName name="カテゴリ１" localSheetId="84">#REF!</definedName>
    <definedName name="カテゴリ１" localSheetId="94">#REF!</definedName>
    <definedName name="カテゴリ１" localSheetId="93">#REF!</definedName>
    <definedName name="カテゴリ１" localSheetId="86">#REF!</definedName>
    <definedName name="カテゴリ１" localSheetId="92">#REF!</definedName>
    <definedName name="カテゴリ１" localSheetId="60">#REF!</definedName>
    <definedName name="カテゴリ１" localSheetId="53">#REF!</definedName>
    <definedName name="カテゴリ１" localSheetId="59">#REF!</definedName>
    <definedName name="カテゴリ１" localSheetId="29">#REF!</definedName>
    <definedName name="カテゴリ１" localSheetId="22">#REF!</definedName>
    <definedName name="カテゴリ１" localSheetId="28">#REF!</definedName>
    <definedName name="カテゴリ１" localSheetId="21">#REF!</definedName>
    <definedName name="カテゴリ１" localSheetId="20">#REF!</definedName>
    <definedName name="カテゴリ１" localSheetId="13">#REF!</definedName>
    <definedName name="カテゴリ１" localSheetId="19">#REF!</definedName>
    <definedName name="カテゴリ１" localSheetId="68">#REF!</definedName>
    <definedName name="カテゴリ１" localSheetId="67">#REF!</definedName>
    <definedName name="カテゴリ１" localSheetId="61">#REF!</definedName>
    <definedName name="カテゴリ１" localSheetId="37">#REF!</definedName>
    <definedName name="カテゴリ１" localSheetId="30">#REF!</definedName>
    <definedName name="カテゴリ１" localSheetId="36">#REF!</definedName>
    <definedName name="カテゴリ１" localSheetId="38">#REF!</definedName>
    <definedName name="カテゴリ１" localSheetId="44">#REF!</definedName>
    <definedName name="カテゴリ１" localSheetId="52">#REF!</definedName>
    <definedName name="カテゴリ１" localSheetId="51">#REF!</definedName>
    <definedName name="カテゴリ１" localSheetId="45">#REF!</definedName>
    <definedName name="カテゴリ１">#REF!</definedName>
    <definedName name="カテゴリ２" localSheetId="10">#REF!</definedName>
    <definedName name="カテゴリ２" localSheetId="77">#REF!</definedName>
    <definedName name="カテゴリ２" localSheetId="76">#REF!</definedName>
    <definedName name="カテゴリ２" localSheetId="69">#REF!</definedName>
    <definedName name="カテゴリ２" localSheetId="75">#REF!</definedName>
    <definedName name="カテゴリ２" localSheetId="85">#REF!</definedName>
    <definedName name="カテゴリ２" localSheetId="78">#REF!</definedName>
    <definedName name="カテゴリ２" localSheetId="84">#REF!</definedName>
    <definedName name="カテゴリ２" localSheetId="94">#REF!</definedName>
    <definedName name="カテゴリ２" localSheetId="93">#REF!</definedName>
    <definedName name="カテゴリ２" localSheetId="86">#REF!</definedName>
    <definedName name="カテゴリ２" localSheetId="92">#REF!</definedName>
    <definedName name="カテゴリ２" localSheetId="60">#REF!</definedName>
    <definedName name="カテゴリ２" localSheetId="53">#REF!</definedName>
    <definedName name="カテゴリ２" localSheetId="59">#REF!</definedName>
    <definedName name="カテゴリ２" localSheetId="29">#REF!</definedName>
    <definedName name="カテゴリ２" localSheetId="22">#REF!</definedName>
    <definedName name="カテゴリ２" localSheetId="28">#REF!</definedName>
    <definedName name="カテゴリ２" localSheetId="21">#REF!</definedName>
    <definedName name="カテゴリ２" localSheetId="20">#REF!</definedName>
    <definedName name="カテゴリ２" localSheetId="13">#REF!</definedName>
    <definedName name="カテゴリ２" localSheetId="19">#REF!</definedName>
    <definedName name="カテゴリ２" localSheetId="68">#REF!</definedName>
    <definedName name="カテゴリ２" localSheetId="67">#REF!</definedName>
    <definedName name="カテゴリ２" localSheetId="61">#REF!</definedName>
    <definedName name="カテゴリ２" localSheetId="37">#REF!</definedName>
    <definedName name="カテゴリ２" localSheetId="30">#REF!</definedName>
    <definedName name="カテゴリ２" localSheetId="36">#REF!</definedName>
    <definedName name="カテゴリ２" localSheetId="38">#REF!</definedName>
    <definedName name="カテゴリ２" localSheetId="44">#REF!</definedName>
    <definedName name="カテゴリ２" localSheetId="52">#REF!</definedName>
    <definedName name="カテゴリ２" localSheetId="51">#REF!</definedName>
    <definedName name="カテゴリ２" localSheetId="45">#REF!</definedName>
    <definedName name="カテゴリ２">#REF!</definedName>
    <definedName name="カテゴリ３" localSheetId="10">#REF!</definedName>
    <definedName name="カテゴリ３" localSheetId="77">#REF!</definedName>
    <definedName name="カテゴリ３" localSheetId="76">#REF!</definedName>
    <definedName name="カテゴリ３" localSheetId="69">#REF!</definedName>
    <definedName name="カテゴリ３" localSheetId="75">#REF!</definedName>
    <definedName name="カテゴリ３" localSheetId="85">#REF!</definedName>
    <definedName name="カテゴリ３" localSheetId="78">#REF!</definedName>
    <definedName name="カテゴリ３" localSheetId="84">#REF!</definedName>
    <definedName name="カテゴリ３" localSheetId="94">#REF!</definedName>
    <definedName name="カテゴリ３" localSheetId="93">#REF!</definedName>
    <definedName name="カテゴリ３" localSheetId="86">#REF!</definedName>
    <definedName name="カテゴリ３" localSheetId="92">#REF!</definedName>
    <definedName name="カテゴリ３" localSheetId="60">#REF!</definedName>
    <definedName name="カテゴリ３" localSheetId="53">#REF!</definedName>
    <definedName name="カテゴリ３" localSheetId="59">#REF!</definedName>
    <definedName name="カテゴリ３" localSheetId="29">#REF!</definedName>
    <definedName name="カテゴリ３" localSheetId="22">#REF!</definedName>
    <definedName name="カテゴリ３" localSheetId="28">#REF!</definedName>
    <definedName name="カテゴリ３" localSheetId="21">#REF!</definedName>
    <definedName name="カテゴリ３" localSheetId="20">#REF!</definedName>
    <definedName name="カテゴリ３" localSheetId="13">#REF!</definedName>
    <definedName name="カテゴリ３" localSheetId="19">#REF!</definedName>
    <definedName name="カテゴリ３" localSheetId="68">#REF!</definedName>
    <definedName name="カテゴリ３" localSheetId="67">#REF!</definedName>
    <definedName name="カテゴリ３" localSheetId="61">#REF!</definedName>
    <definedName name="カテゴリ３" localSheetId="37">#REF!</definedName>
    <definedName name="カテゴリ３" localSheetId="30">#REF!</definedName>
    <definedName name="カテゴリ３" localSheetId="36">#REF!</definedName>
    <definedName name="カテゴリ３" localSheetId="38">#REF!</definedName>
    <definedName name="カテゴリ３" localSheetId="44">#REF!</definedName>
    <definedName name="カテゴリ３" localSheetId="52">#REF!</definedName>
    <definedName name="カテゴリ３" localSheetId="51">#REF!</definedName>
    <definedName name="カテゴリ３" localSheetId="45">#REF!</definedName>
    <definedName name="カテゴリ３">#REF!</definedName>
    <definedName name="グループ" localSheetId="10">#REF!</definedName>
    <definedName name="グループ" localSheetId="77">#REF!</definedName>
    <definedName name="グループ" localSheetId="76">#REF!</definedName>
    <definedName name="グループ" localSheetId="69">#REF!</definedName>
    <definedName name="グループ" localSheetId="75">#REF!</definedName>
    <definedName name="グループ" localSheetId="85">#REF!</definedName>
    <definedName name="グループ" localSheetId="78">#REF!</definedName>
    <definedName name="グループ" localSheetId="84">#REF!</definedName>
    <definedName name="グループ" localSheetId="94">#REF!</definedName>
    <definedName name="グループ" localSheetId="93">#REF!</definedName>
    <definedName name="グループ" localSheetId="86">#REF!</definedName>
    <definedName name="グループ" localSheetId="92">#REF!</definedName>
    <definedName name="グループ" localSheetId="60">#REF!</definedName>
    <definedName name="グループ" localSheetId="53">#REF!</definedName>
    <definedName name="グループ" localSheetId="59">#REF!</definedName>
    <definedName name="グループ" localSheetId="29">#REF!</definedName>
    <definedName name="グループ" localSheetId="22">#REF!</definedName>
    <definedName name="グループ" localSheetId="28">#REF!</definedName>
    <definedName name="グループ" localSheetId="21">#REF!</definedName>
    <definedName name="グループ" localSheetId="20">#REF!</definedName>
    <definedName name="グループ" localSheetId="13">#REF!</definedName>
    <definedName name="グループ" localSheetId="19">#REF!</definedName>
    <definedName name="グループ" localSheetId="68">#REF!</definedName>
    <definedName name="グループ" localSheetId="67">#REF!</definedName>
    <definedName name="グループ" localSheetId="61">#REF!</definedName>
    <definedName name="グループ" localSheetId="37">#REF!</definedName>
    <definedName name="グループ" localSheetId="30">#REF!</definedName>
    <definedName name="グループ" localSheetId="36">#REF!</definedName>
    <definedName name="グループ" localSheetId="38">#REF!</definedName>
    <definedName name="グループ" localSheetId="44">#REF!</definedName>
    <definedName name="グループ" localSheetId="52">#REF!</definedName>
    <definedName name="グループ" localSheetId="51">#REF!</definedName>
    <definedName name="グループ" localSheetId="45">#REF!</definedName>
    <definedName name="グループ">#REF!</definedName>
    <definedName name="ご連絡先" localSheetId="10">#REF!</definedName>
    <definedName name="ご連絡先" localSheetId="77">#REF!</definedName>
    <definedName name="ご連絡先" localSheetId="76">#REF!</definedName>
    <definedName name="ご連絡先" localSheetId="69">#REF!</definedName>
    <definedName name="ご連絡先" localSheetId="75">#REF!</definedName>
    <definedName name="ご連絡先" localSheetId="85">#REF!</definedName>
    <definedName name="ご連絡先" localSheetId="78">#REF!</definedName>
    <definedName name="ご連絡先" localSheetId="84">#REF!</definedName>
    <definedName name="ご連絡先" localSheetId="94">#REF!</definedName>
    <definedName name="ご連絡先" localSheetId="93">#REF!</definedName>
    <definedName name="ご連絡先" localSheetId="86">#REF!</definedName>
    <definedName name="ご連絡先" localSheetId="92">#REF!</definedName>
    <definedName name="ご連絡先" localSheetId="60">#REF!</definedName>
    <definedName name="ご連絡先" localSheetId="53">#REF!</definedName>
    <definedName name="ご連絡先" localSheetId="59">#REF!</definedName>
    <definedName name="ご連絡先" localSheetId="29">#REF!</definedName>
    <definedName name="ご連絡先" localSheetId="22">#REF!</definedName>
    <definedName name="ご連絡先" localSheetId="28">#REF!</definedName>
    <definedName name="ご連絡先" localSheetId="21">#REF!</definedName>
    <definedName name="ご連絡先" localSheetId="20">#REF!</definedName>
    <definedName name="ご連絡先" localSheetId="13">#REF!</definedName>
    <definedName name="ご連絡先" localSheetId="19">#REF!</definedName>
    <definedName name="ご連絡先" localSheetId="68">#REF!</definedName>
    <definedName name="ご連絡先" localSheetId="67">#REF!</definedName>
    <definedName name="ご連絡先" localSheetId="61">#REF!</definedName>
    <definedName name="ご連絡先" localSheetId="37">#REF!</definedName>
    <definedName name="ご連絡先" localSheetId="30">#REF!</definedName>
    <definedName name="ご連絡先" localSheetId="36">#REF!</definedName>
    <definedName name="ご連絡先" localSheetId="38">#REF!</definedName>
    <definedName name="ご連絡先" localSheetId="44">#REF!</definedName>
    <definedName name="ご連絡先" localSheetId="52">#REF!</definedName>
    <definedName name="ご連絡先" localSheetId="51">#REF!</definedName>
    <definedName name="ご連絡先" localSheetId="45">#REF!</definedName>
    <definedName name="ご連絡先">#REF!</definedName>
    <definedName name="チェックフラグ" localSheetId="10">#REF!</definedName>
    <definedName name="チェックフラグ" localSheetId="77">#REF!</definedName>
    <definedName name="チェックフラグ" localSheetId="76">#REF!</definedName>
    <definedName name="チェックフラグ" localSheetId="69">#REF!</definedName>
    <definedName name="チェックフラグ" localSheetId="75">#REF!</definedName>
    <definedName name="チェックフラグ" localSheetId="85">#REF!</definedName>
    <definedName name="チェックフラグ" localSheetId="78">#REF!</definedName>
    <definedName name="チェックフラグ" localSheetId="84">#REF!</definedName>
    <definedName name="チェックフラグ" localSheetId="94">#REF!</definedName>
    <definedName name="チェックフラグ" localSheetId="93">#REF!</definedName>
    <definedName name="チェックフラグ" localSheetId="86">#REF!</definedName>
    <definedName name="チェックフラグ" localSheetId="92">#REF!</definedName>
    <definedName name="チェックフラグ" localSheetId="60">#REF!</definedName>
    <definedName name="チェックフラグ" localSheetId="53">#REF!</definedName>
    <definedName name="チェックフラグ" localSheetId="59">#REF!</definedName>
    <definedName name="チェックフラグ" localSheetId="29">#REF!</definedName>
    <definedName name="チェックフラグ" localSheetId="22">#REF!</definedName>
    <definedName name="チェックフラグ" localSheetId="28">#REF!</definedName>
    <definedName name="チェックフラグ" localSheetId="21">#REF!</definedName>
    <definedName name="チェックフラグ" localSheetId="20">#REF!</definedName>
    <definedName name="チェックフラグ" localSheetId="13">#REF!</definedName>
    <definedName name="チェックフラグ" localSheetId="19">#REF!</definedName>
    <definedName name="チェックフラグ" localSheetId="68">#REF!</definedName>
    <definedName name="チェックフラグ" localSheetId="67">#REF!</definedName>
    <definedName name="チェックフラグ" localSheetId="61">#REF!</definedName>
    <definedName name="チェックフラグ" localSheetId="37">#REF!</definedName>
    <definedName name="チェックフラグ" localSheetId="30">#REF!</definedName>
    <definedName name="チェックフラグ" localSheetId="36">#REF!</definedName>
    <definedName name="チェックフラグ" localSheetId="38">#REF!</definedName>
    <definedName name="チェックフラグ" localSheetId="44">#REF!</definedName>
    <definedName name="チェックフラグ" localSheetId="52">#REF!</definedName>
    <definedName name="チェックフラグ" localSheetId="51">#REF!</definedName>
    <definedName name="チェックフラグ" localSheetId="45">#REF!</definedName>
    <definedName name="チェックフラグ">#REF!</definedName>
    <definedName name="データパッチ" localSheetId="10">#REF!</definedName>
    <definedName name="データパッチ" localSheetId="77">#REF!</definedName>
    <definedName name="データパッチ" localSheetId="76">#REF!</definedName>
    <definedName name="データパッチ" localSheetId="69">#REF!</definedName>
    <definedName name="データパッチ" localSheetId="75">#REF!</definedName>
    <definedName name="データパッチ" localSheetId="85">#REF!</definedName>
    <definedName name="データパッチ" localSheetId="78">#REF!</definedName>
    <definedName name="データパッチ" localSheetId="84">#REF!</definedName>
    <definedName name="データパッチ" localSheetId="94">#REF!</definedName>
    <definedName name="データパッチ" localSheetId="93">#REF!</definedName>
    <definedName name="データパッチ" localSheetId="86">#REF!</definedName>
    <definedName name="データパッチ" localSheetId="92">#REF!</definedName>
    <definedName name="データパッチ" localSheetId="60">#REF!</definedName>
    <definedName name="データパッチ" localSheetId="53">#REF!</definedName>
    <definedName name="データパッチ" localSheetId="59">#REF!</definedName>
    <definedName name="データパッチ" localSheetId="29">#REF!</definedName>
    <definedName name="データパッチ" localSheetId="22">#REF!</definedName>
    <definedName name="データパッチ" localSheetId="28">#REF!</definedName>
    <definedName name="データパッチ" localSheetId="21">#REF!</definedName>
    <definedName name="データパッチ" localSheetId="20">#REF!</definedName>
    <definedName name="データパッチ" localSheetId="13">#REF!</definedName>
    <definedName name="データパッチ" localSheetId="19">#REF!</definedName>
    <definedName name="データパッチ" localSheetId="68">#REF!</definedName>
    <definedName name="データパッチ" localSheetId="67">#REF!</definedName>
    <definedName name="データパッチ" localSheetId="61">#REF!</definedName>
    <definedName name="データパッチ" localSheetId="37">#REF!</definedName>
    <definedName name="データパッチ" localSheetId="30">#REF!</definedName>
    <definedName name="データパッチ" localSheetId="36">#REF!</definedName>
    <definedName name="データパッチ" localSheetId="38">#REF!</definedName>
    <definedName name="データパッチ" localSheetId="44">#REF!</definedName>
    <definedName name="データパッチ" localSheetId="52">#REF!</definedName>
    <definedName name="データパッチ" localSheetId="51">#REF!</definedName>
    <definedName name="データパッチ" localSheetId="45">#REF!</definedName>
    <definedName name="データパッチ">#REF!</definedName>
    <definedName name="プログラム修正" localSheetId="10">#REF!</definedName>
    <definedName name="プログラム修正" localSheetId="77">#REF!</definedName>
    <definedName name="プログラム修正" localSheetId="76">#REF!</definedName>
    <definedName name="プログラム修正" localSheetId="69">#REF!</definedName>
    <definedName name="プログラム修正" localSheetId="75">#REF!</definedName>
    <definedName name="プログラム修正" localSheetId="85">#REF!</definedName>
    <definedName name="プログラム修正" localSheetId="78">#REF!</definedName>
    <definedName name="プログラム修正" localSheetId="84">#REF!</definedName>
    <definedName name="プログラム修正" localSheetId="94">#REF!</definedName>
    <definedName name="プログラム修正" localSheetId="93">#REF!</definedName>
    <definedName name="プログラム修正" localSheetId="86">#REF!</definedName>
    <definedName name="プログラム修正" localSheetId="92">#REF!</definedName>
    <definedName name="プログラム修正" localSheetId="60">#REF!</definedName>
    <definedName name="プログラム修正" localSheetId="53">#REF!</definedName>
    <definedName name="プログラム修正" localSheetId="59">#REF!</definedName>
    <definedName name="プログラム修正" localSheetId="29">#REF!</definedName>
    <definedName name="プログラム修正" localSheetId="22">#REF!</definedName>
    <definedName name="プログラム修正" localSheetId="28">#REF!</definedName>
    <definedName name="プログラム修正" localSheetId="21">#REF!</definedName>
    <definedName name="プログラム修正" localSheetId="20">#REF!</definedName>
    <definedName name="プログラム修正" localSheetId="13">#REF!</definedName>
    <definedName name="プログラム修正" localSheetId="19">#REF!</definedName>
    <definedName name="プログラム修正" localSheetId="68">#REF!</definedName>
    <definedName name="プログラム修正" localSheetId="67">#REF!</definedName>
    <definedName name="プログラム修正" localSheetId="61">#REF!</definedName>
    <definedName name="プログラム修正" localSheetId="37">#REF!</definedName>
    <definedName name="プログラム修正" localSheetId="30">#REF!</definedName>
    <definedName name="プログラム修正" localSheetId="36">#REF!</definedName>
    <definedName name="プログラム修正" localSheetId="38">#REF!</definedName>
    <definedName name="プログラム修正" localSheetId="44">#REF!</definedName>
    <definedName name="プログラム修正" localSheetId="52">#REF!</definedName>
    <definedName name="プログラム修正" localSheetId="51">#REF!</definedName>
    <definedName name="プログラム修正" localSheetId="45">#REF!</definedName>
    <definedName name="プログラム修正">#REF!</definedName>
    <definedName name="リリース日" localSheetId="10">#REF!</definedName>
    <definedName name="リリース日" localSheetId="77">#REF!</definedName>
    <definedName name="リリース日" localSheetId="76">#REF!</definedName>
    <definedName name="リリース日" localSheetId="69">#REF!</definedName>
    <definedName name="リリース日" localSheetId="75">#REF!</definedName>
    <definedName name="リリース日" localSheetId="85">#REF!</definedName>
    <definedName name="リリース日" localSheetId="78">#REF!</definedName>
    <definedName name="リリース日" localSheetId="84">#REF!</definedName>
    <definedName name="リリース日" localSheetId="94">#REF!</definedName>
    <definedName name="リリース日" localSheetId="93">#REF!</definedName>
    <definedName name="リリース日" localSheetId="86">#REF!</definedName>
    <definedName name="リリース日" localSheetId="92">#REF!</definedName>
    <definedName name="リリース日" localSheetId="60">#REF!</definedName>
    <definedName name="リリース日" localSheetId="53">#REF!</definedName>
    <definedName name="リリース日" localSheetId="59">#REF!</definedName>
    <definedName name="リリース日" localSheetId="29">#REF!</definedName>
    <definedName name="リリース日" localSheetId="22">#REF!</definedName>
    <definedName name="リリース日" localSheetId="28">#REF!</definedName>
    <definedName name="リリース日" localSheetId="21">#REF!</definedName>
    <definedName name="リリース日" localSheetId="20">#REF!</definedName>
    <definedName name="リリース日" localSheetId="13">#REF!</definedName>
    <definedName name="リリース日" localSheetId="19">#REF!</definedName>
    <definedName name="リリース日" localSheetId="68">#REF!</definedName>
    <definedName name="リリース日" localSheetId="67">#REF!</definedName>
    <definedName name="リリース日" localSheetId="61">#REF!</definedName>
    <definedName name="リリース日" localSheetId="37">#REF!</definedName>
    <definedName name="リリース日" localSheetId="30">#REF!</definedName>
    <definedName name="リリース日" localSheetId="36">#REF!</definedName>
    <definedName name="リリース日" localSheetId="38">#REF!</definedName>
    <definedName name="リリース日" localSheetId="44">#REF!</definedName>
    <definedName name="リリース日" localSheetId="52">#REF!</definedName>
    <definedName name="リリース日" localSheetId="51">#REF!</definedName>
    <definedName name="リリース日" localSheetId="45">#REF!</definedName>
    <definedName name="リリース日">#REF!</definedName>
    <definedName name="運用SE受領日時" localSheetId="10">#REF!</definedName>
    <definedName name="運用SE受領日時" localSheetId="77">#REF!</definedName>
    <definedName name="運用SE受領日時" localSheetId="76">#REF!</definedName>
    <definedName name="運用SE受領日時" localSheetId="69">#REF!</definedName>
    <definedName name="運用SE受領日時" localSheetId="75">#REF!</definedName>
    <definedName name="運用SE受領日時" localSheetId="85">#REF!</definedName>
    <definedName name="運用SE受領日時" localSheetId="78">#REF!</definedName>
    <definedName name="運用SE受領日時" localSheetId="84">#REF!</definedName>
    <definedName name="運用SE受領日時" localSheetId="94">#REF!</definedName>
    <definedName name="運用SE受領日時" localSheetId="93">#REF!</definedName>
    <definedName name="運用SE受領日時" localSheetId="86">#REF!</definedName>
    <definedName name="運用SE受領日時" localSheetId="92">#REF!</definedName>
    <definedName name="運用SE受領日時" localSheetId="60">#REF!</definedName>
    <definedName name="運用SE受領日時" localSheetId="53">#REF!</definedName>
    <definedName name="運用SE受領日時" localSheetId="59">#REF!</definedName>
    <definedName name="運用SE受領日時" localSheetId="29">#REF!</definedName>
    <definedName name="運用SE受領日時" localSheetId="22">#REF!</definedName>
    <definedName name="運用SE受領日時" localSheetId="28">#REF!</definedName>
    <definedName name="運用SE受領日時" localSheetId="21">#REF!</definedName>
    <definedName name="運用SE受領日時" localSheetId="20">#REF!</definedName>
    <definedName name="運用SE受領日時" localSheetId="13">#REF!</definedName>
    <definedName name="運用SE受領日時" localSheetId="19">#REF!</definedName>
    <definedName name="運用SE受領日時" localSheetId="68">#REF!</definedName>
    <definedName name="運用SE受領日時" localSheetId="67">#REF!</definedName>
    <definedName name="運用SE受領日時" localSheetId="61">#REF!</definedName>
    <definedName name="運用SE受領日時" localSheetId="37">#REF!</definedName>
    <definedName name="運用SE受領日時" localSheetId="30">#REF!</definedName>
    <definedName name="運用SE受領日時" localSheetId="36">#REF!</definedName>
    <definedName name="運用SE受領日時" localSheetId="38">#REF!</definedName>
    <definedName name="運用SE受領日時" localSheetId="44">#REF!</definedName>
    <definedName name="運用SE受領日時" localSheetId="52">#REF!</definedName>
    <definedName name="運用SE受領日時" localSheetId="51">#REF!</definedName>
    <definedName name="運用SE受領日時" localSheetId="45">#REF!</definedName>
    <definedName name="運用SE受領日時">#REF!</definedName>
    <definedName name="運用SE担当者" localSheetId="10">#REF!</definedName>
    <definedName name="運用SE担当者" localSheetId="77">#REF!</definedName>
    <definedName name="運用SE担当者" localSheetId="76">#REF!</definedName>
    <definedName name="運用SE担当者" localSheetId="69">#REF!</definedName>
    <definedName name="運用SE担当者" localSheetId="75">#REF!</definedName>
    <definedName name="運用SE担当者" localSheetId="85">#REF!</definedName>
    <definedName name="運用SE担当者" localSheetId="78">#REF!</definedName>
    <definedName name="運用SE担当者" localSheetId="84">#REF!</definedName>
    <definedName name="運用SE担当者" localSheetId="94">#REF!</definedName>
    <definedName name="運用SE担当者" localSheetId="93">#REF!</definedName>
    <definedName name="運用SE担当者" localSheetId="86">#REF!</definedName>
    <definedName name="運用SE担当者" localSheetId="92">#REF!</definedName>
    <definedName name="運用SE担当者" localSheetId="60">#REF!</definedName>
    <definedName name="運用SE担当者" localSheetId="53">#REF!</definedName>
    <definedName name="運用SE担当者" localSheetId="59">#REF!</definedName>
    <definedName name="運用SE担当者" localSheetId="29">#REF!</definedName>
    <definedName name="運用SE担当者" localSheetId="22">#REF!</definedName>
    <definedName name="運用SE担当者" localSheetId="28">#REF!</definedName>
    <definedName name="運用SE担当者" localSheetId="21">#REF!</definedName>
    <definedName name="運用SE担当者" localSheetId="20">#REF!</definedName>
    <definedName name="運用SE担当者" localSheetId="13">#REF!</definedName>
    <definedName name="運用SE担当者" localSheetId="19">#REF!</definedName>
    <definedName name="運用SE担当者" localSheetId="68">#REF!</definedName>
    <definedName name="運用SE担当者" localSheetId="67">#REF!</definedName>
    <definedName name="運用SE担当者" localSheetId="61">#REF!</definedName>
    <definedName name="運用SE担当者" localSheetId="37">#REF!</definedName>
    <definedName name="運用SE担当者" localSheetId="30">#REF!</definedName>
    <definedName name="運用SE担当者" localSheetId="36">#REF!</definedName>
    <definedName name="運用SE担当者" localSheetId="38">#REF!</definedName>
    <definedName name="運用SE担当者" localSheetId="44">#REF!</definedName>
    <definedName name="運用SE担当者" localSheetId="52">#REF!</definedName>
    <definedName name="運用SE担当者" localSheetId="51">#REF!</definedName>
    <definedName name="運用SE担当者" localSheetId="45">#REF!</definedName>
    <definedName name="運用SE担当者">#REF!</definedName>
    <definedName name="影響範囲" localSheetId="10">#REF!</definedName>
    <definedName name="影響範囲" localSheetId="77">#REF!</definedName>
    <definedName name="影響範囲" localSheetId="76">#REF!</definedName>
    <definedName name="影響範囲" localSheetId="69">#REF!</definedName>
    <definedName name="影響範囲" localSheetId="75">#REF!</definedName>
    <definedName name="影響範囲" localSheetId="85">#REF!</definedName>
    <definedName name="影響範囲" localSheetId="78">#REF!</definedName>
    <definedName name="影響範囲" localSheetId="84">#REF!</definedName>
    <definedName name="影響範囲" localSheetId="94">#REF!</definedName>
    <definedName name="影響範囲" localSheetId="93">#REF!</definedName>
    <definedName name="影響範囲" localSheetId="86">#REF!</definedName>
    <definedName name="影響範囲" localSheetId="92">#REF!</definedName>
    <definedName name="影響範囲" localSheetId="60">#REF!</definedName>
    <definedName name="影響範囲" localSheetId="53">#REF!</definedName>
    <definedName name="影響範囲" localSheetId="59">#REF!</definedName>
    <definedName name="影響範囲" localSheetId="29">#REF!</definedName>
    <definedName name="影響範囲" localSheetId="22">#REF!</definedName>
    <definedName name="影響範囲" localSheetId="28">#REF!</definedName>
    <definedName name="影響範囲" localSheetId="21">#REF!</definedName>
    <definedName name="影響範囲" localSheetId="20">#REF!</definedName>
    <definedName name="影響範囲" localSheetId="13">#REF!</definedName>
    <definedName name="影響範囲" localSheetId="19">#REF!</definedName>
    <definedName name="影響範囲" localSheetId="68">#REF!</definedName>
    <definedName name="影響範囲" localSheetId="67">#REF!</definedName>
    <definedName name="影響範囲" localSheetId="61">#REF!</definedName>
    <definedName name="影響範囲" localSheetId="37">#REF!</definedName>
    <definedName name="影響範囲" localSheetId="30">#REF!</definedName>
    <definedName name="影響範囲" localSheetId="36">#REF!</definedName>
    <definedName name="影響範囲" localSheetId="38">#REF!</definedName>
    <definedName name="影響範囲" localSheetId="44">#REF!</definedName>
    <definedName name="影響範囲" localSheetId="52">#REF!</definedName>
    <definedName name="影響範囲" localSheetId="51">#REF!</definedName>
    <definedName name="影響範囲" localSheetId="45">#REF!</definedName>
    <definedName name="影響範囲">#REF!</definedName>
    <definedName name="画面ID" localSheetId="10">#REF!</definedName>
    <definedName name="画面ID" localSheetId="77">#REF!</definedName>
    <definedName name="画面ID" localSheetId="76">#REF!</definedName>
    <definedName name="画面ID" localSheetId="69">#REF!</definedName>
    <definedName name="画面ID" localSheetId="75">#REF!</definedName>
    <definedName name="画面ID" localSheetId="85">#REF!</definedName>
    <definedName name="画面ID" localSheetId="78">#REF!</definedName>
    <definedName name="画面ID" localSheetId="84">#REF!</definedName>
    <definedName name="画面ID" localSheetId="94">#REF!</definedName>
    <definedName name="画面ID" localSheetId="93">#REF!</definedName>
    <definedName name="画面ID" localSheetId="86">#REF!</definedName>
    <definedName name="画面ID" localSheetId="92">#REF!</definedName>
    <definedName name="画面ID" localSheetId="60">#REF!</definedName>
    <definedName name="画面ID" localSheetId="53">#REF!</definedName>
    <definedName name="画面ID" localSheetId="59">#REF!</definedName>
    <definedName name="画面ID" localSheetId="29">#REF!</definedName>
    <definedName name="画面ID" localSheetId="22">#REF!</definedName>
    <definedName name="画面ID" localSheetId="28">#REF!</definedName>
    <definedName name="画面ID" localSheetId="21">#REF!</definedName>
    <definedName name="画面ID" localSheetId="20">#REF!</definedName>
    <definedName name="画面ID" localSheetId="13">#REF!</definedName>
    <definedName name="画面ID" localSheetId="19">#REF!</definedName>
    <definedName name="画面ID" localSheetId="68">#REF!</definedName>
    <definedName name="画面ID" localSheetId="67">#REF!</definedName>
    <definedName name="画面ID" localSheetId="61">#REF!</definedName>
    <definedName name="画面ID" localSheetId="37">#REF!</definedName>
    <definedName name="画面ID" localSheetId="30">#REF!</definedName>
    <definedName name="画面ID" localSheetId="36">#REF!</definedName>
    <definedName name="画面ID" localSheetId="38">#REF!</definedName>
    <definedName name="画面ID" localSheetId="44">#REF!</definedName>
    <definedName name="画面ID" localSheetId="52">#REF!</definedName>
    <definedName name="画面ID" localSheetId="51">#REF!</definedName>
    <definedName name="画面ID" localSheetId="45">#REF!</definedName>
    <definedName name="画面ID">#REF!</definedName>
    <definedName name="画面名" localSheetId="10">#REF!</definedName>
    <definedName name="画面名" localSheetId="77">#REF!</definedName>
    <definedName name="画面名" localSheetId="76">#REF!</definedName>
    <definedName name="画面名" localSheetId="69">#REF!</definedName>
    <definedName name="画面名" localSheetId="75">#REF!</definedName>
    <definedName name="画面名" localSheetId="85">#REF!</definedName>
    <definedName name="画面名" localSheetId="78">#REF!</definedName>
    <definedName name="画面名" localSheetId="84">#REF!</definedName>
    <definedName name="画面名" localSheetId="94">#REF!</definedName>
    <definedName name="画面名" localSheetId="93">#REF!</definedName>
    <definedName name="画面名" localSheetId="86">#REF!</definedName>
    <definedName name="画面名" localSheetId="92">#REF!</definedName>
    <definedName name="画面名" localSheetId="60">#REF!</definedName>
    <definedName name="画面名" localSheetId="53">#REF!</definedName>
    <definedName name="画面名" localSheetId="59">#REF!</definedName>
    <definedName name="画面名" localSheetId="29">#REF!</definedName>
    <definedName name="画面名" localSheetId="22">#REF!</definedName>
    <definedName name="画面名" localSheetId="28">#REF!</definedName>
    <definedName name="画面名" localSheetId="21">#REF!</definedName>
    <definedName name="画面名" localSheetId="20">#REF!</definedName>
    <definedName name="画面名" localSheetId="13">#REF!</definedName>
    <definedName name="画面名" localSheetId="19">#REF!</definedName>
    <definedName name="画面名" localSheetId="68">#REF!</definedName>
    <definedName name="画面名" localSheetId="67">#REF!</definedName>
    <definedName name="画面名" localSheetId="61">#REF!</definedName>
    <definedName name="画面名" localSheetId="37">#REF!</definedName>
    <definedName name="画面名" localSheetId="30">#REF!</definedName>
    <definedName name="画面名" localSheetId="36">#REF!</definedName>
    <definedName name="画面名" localSheetId="38">#REF!</definedName>
    <definedName name="画面名" localSheetId="44">#REF!</definedName>
    <definedName name="画面名" localSheetId="52">#REF!</definedName>
    <definedName name="画面名" localSheetId="51">#REF!</definedName>
    <definedName name="画面名" localSheetId="45">#REF!</definedName>
    <definedName name="画面名">#REF!</definedName>
    <definedName name="回復確認日時" localSheetId="10">#REF!</definedName>
    <definedName name="回復確認日時" localSheetId="77">#REF!</definedName>
    <definedName name="回復確認日時" localSheetId="76">#REF!</definedName>
    <definedName name="回復確認日時" localSheetId="69">#REF!</definedName>
    <definedName name="回復確認日時" localSheetId="75">#REF!</definedName>
    <definedName name="回復確認日時" localSheetId="85">#REF!</definedName>
    <definedName name="回復確認日時" localSheetId="78">#REF!</definedName>
    <definedName name="回復確認日時" localSheetId="84">#REF!</definedName>
    <definedName name="回復確認日時" localSheetId="94">#REF!</definedName>
    <definedName name="回復確認日時" localSheetId="93">#REF!</definedName>
    <definedName name="回復確認日時" localSheetId="86">#REF!</definedName>
    <definedName name="回復確認日時" localSheetId="92">#REF!</definedName>
    <definedName name="回復確認日時" localSheetId="60">#REF!</definedName>
    <definedName name="回復確認日時" localSheetId="53">#REF!</definedName>
    <definedName name="回復確認日時" localSheetId="59">#REF!</definedName>
    <definedName name="回復確認日時" localSheetId="29">#REF!</definedName>
    <definedName name="回復確認日時" localSheetId="22">#REF!</definedName>
    <definedName name="回復確認日時" localSheetId="28">#REF!</definedName>
    <definedName name="回復確認日時" localSheetId="21">#REF!</definedName>
    <definedName name="回復確認日時" localSheetId="20">#REF!</definedName>
    <definedName name="回復確認日時" localSheetId="13">#REF!</definedName>
    <definedName name="回復確認日時" localSheetId="19">#REF!</definedName>
    <definedName name="回復確認日時" localSheetId="68">#REF!</definedName>
    <definedName name="回復確認日時" localSheetId="67">#REF!</definedName>
    <definedName name="回復確認日時" localSheetId="61">#REF!</definedName>
    <definedName name="回復確認日時" localSheetId="37">#REF!</definedName>
    <definedName name="回復確認日時" localSheetId="30">#REF!</definedName>
    <definedName name="回復確認日時" localSheetId="36">#REF!</definedName>
    <definedName name="回復確認日時" localSheetId="38">#REF!</definedName>
    <definedName name="回復確認日時" localSheetId="44">#REF!</definedName>
    <definedName name="回復確認日時" localSheetId="52">#REF!</definedName>
    <definedName name="回復確認日時" localSheetId="51">#REF!</definedName>
    <definedName name="回復確認日時" localSheetId="45">#REF!</definedName>
    <definedName name="回復確認日時">#REF!</definedName>
    <definedName name="確認担当者" localSheetId="10">#REF!</definedName>
    <definedName name="確認担当者" localSheetId="77">#REF!</definedName>
    <definedName name="確認担当者" localSheetId="76">#REF!</definedName>
    <definedName name="確認担当者" localSheetId="69">#REF!</definedName>
    <definedName name="確認担当者" localSheetId="75">#REF!</definedName>
    <definedName name="確認担当者" localSheetId="85">#REF!</definedName>
    <definedName name="確認担当者" localSheetId="78">#REF!</definedName>
    <definedName name="確認担当者" localSheetId="84">#REF!</definedName>
    <definedName name="確認担当者" localSheetId="94">#REF!</definedName>
    <definedName name="確認担当者" localSheetId="93">#REF!</definedName>
    <definedName name="確認担当者" localSheetId="86">#REF!</definedName>
    <definedName name="確認担当者" localSheetId="92">#REF!</definedName>
    <definedName name="確認担当者" localSheetId="60">#REF!</definedName>
    <definedName name="確認担当者" localSheetId="53">#REF!</definedName>
    <definedName name="確認担当者" localSheetId="59">#REF!</definedName>
    <definedName name="確認担当者" localSheetId="29">#REF!</definedName>
    <definedName name="確認担当者" localSheetId="22">#REF!</definedName>
    <definedName name="確認担当者" localSheetId="28">#REF!</definedName>
    <definedName name="確認担当者" localSheetId="21">#REF!</definedName>
    <definedName name="確認担当者" localSheetId="20">#REF!</definedName>
    <definedName name="確認担当者" localSheetId="13">#REF!</definedName>
    <definedName name="確認担当者" localSheetId="19">#REF!</definedName>
    <definedName name="確認担当者" localSheetId="68">#REF!</definedName>
    <definedName name="確認担当者" localSheetId="67">#REF!</definedName>
    <definedName name="確認担当者" localSheetId="61">#REF!</definedName>
    <definedName name="確認担当者" localSheetId="37">#REF!</definedName>
    <definedName name="確認担当者" localSheetId="30">#REF!</definedName>
    <definedName name="確認担当者" localSheetId="36">#REF!</definedName>
    <definedName name="確認担当者" localSheetId="38">#REF!</definedName>
    <definedName name="確認担当者" localSheetId="44">#REF!</definedName>
    <definedName name="確認担当者" localSheetId="52">#REF!</definedName>
    <definedName name="確認担当者" localSheetId="51">#REF!</definedName>
    <definedName name="確認担当者" localSheetId="45">#REF!</definedName>
    <definedName name="確認担当者">#REF!</definedName>
    <definedName name="勘定科目テーブル">[4]勘定科目!$A$7:$X$577</definedName>
    <definedName name="管理番号" localSheetId="10">#REF!</definedName>
    <definedName name="管理番号" localSheetId="77">#REF!</definedName>
    <definedName name="管理番号" localSheetId="76">#REF!</definedName>
    <definedName name="管理番号" localSheetId="69">#REF!</definedName>
    <definedName name="管理番号" localSheetId="75">#REF!</definedName>
    <definedName name="管理番号" localSheetId="85">#REF!</definedName>
    <definedName name="管理番号" localSheetId="78">#REF!</definedName>
    <definedName name="管理番号" localSheetId="84">#REF!</definedName>
    <definedName name="管理番号" localSheetId="94">#REF!</definedName>
    <definedName name="管理番号" localSheetId="93">#REF!</definedName>
    <definedName name="管理番号" localSheetId="86">#REF!</definedName>
    <definedName name="管理番号" localSheetId="92">#REF!</definedName>
    <definedName name="管理番号" localSheetId="60">#REF!</definedName>
    <definedName name="管理番号" localSheetId="53">#REF!</definedName>
    <definedName name="管理番号" localSheetId="59">#REF!</definedName>
    <definedName name="管理番号" localSheetId="29">#REF!</definedName>
    <definedName name="管理番号" localSheetId="22">#REF!</definedName>
    <definedName name="管理番号" localSheetId="28">#REF!</definedName>
    <definedName name="管理番号" localSheetId="21">#REF!</definedName>
    <definedName name="管理番号" localSheetId="20">#REF!</definedName>
    <definedName name="管理番号" localSheetId="13">#REF!</definedName>
    <definedName name="管理番号" localSheetId="19">#REF!</definedName>
    <definedName name="管理番号" localSheetId="68">#REF!</definedName>
    <definedName name="管理番号" localSheetId="67">#REF!</definedName>
    <definedName name="管理番号" localSheetId="61">#REF!</definedName>
    <definedName name="管理番号" localSheetId="37">#REF!</definedName>
    <definedName name="管理番号" localSheetId="30">#REF!</definedName>
    <definedName name="管理番号" localSheetId="36">#REF!</definedName>
    <definedName name="管理番号" localSheetId="38">#REF!</definedName>
    <definedName name="管理番号" localSheetId="44">#REF!</definedName>
    <definedName name="管理番号" localSheetId="52">#REF!</definedName>
    <definedName name="管理番号" localSheetId="51">#REF!</definedName>
    <definedName name="管理番号" localSheetId="45">#REF!</definedName>
    <definedName name="管理番号">#REF!</definedName>
    <definedName name="件名" localSheetId="10">#REF!</definedName>
    <definedName name="件名" localSheetId="77">#REF!</definedName>
    <definedName name="件名" localSheetId="76">#REF!</definedName>
    <definedName name="件名" localSheetId="69">#REF!</definedName>
    <definedName name="件名" localSheetId="75">#REF!</definedName>
    <definedName name="件名" localSheetId="85">#REF!</definedName>
    <definedName name="件名" localSheetId="78">#REF!</definedName>
    <definedName name="件名" localSheetId="84">#REF!</definedName>
    <definedName name="件名" localSheetId="94">#REF!</definedName>
    <definedName name="件名" localSheetId="93">#REF!</definedName>
    <definedName name="件名" localSheetId="86">#REF!</definedName>
    <definedName name="件名" localSheetId="92">#REF!</definedName>
    <definedName name="件名" localSheetId="60">#REF!</definedName>
    <definedName name="件名" localSheetId="53">#REF!</definedName>
    <definedName name="件名" localSheetId="59">#REF!</definedName>
    <definedName name="件名" localSheetId="29">#REF!</definedName>
    <definedName name="件名" localSheetId="22">#REF!</definedName>
    <definedName name="件名" localSheetId="28">#REF!</definedName>
    <definedName name="件名" localSheetId="21">#REF!</definedName>
    <definedName name="件名" localSheetId="20">#REF!</definedName>
    <definedName name="件名" localSheetId="13">#REF!</definedName>
    <definedName name="件名" localSheetId="19">#REF!</definedName>
    <definedName name="件名" localSheetId="68">#REF!</definedName>
    <definedName name="件名" localSheetId="67">#REF!</definedName>
    <definedName name="件名" localSheetId="61">#REF!</definedName>
    <definedName name="件名" localSheetId="37">#REF!</definedName>
    <definedName name="件名" localSheetId="30">#REF!</definedName>
    <definedName name="件名" localSheetId="36">#REF!</definedName>
    <definedName name="件名" localSheetId="38">#REF!</definedName>
    <definedName name="件名" localSheetId="44">#REF!</definedName>
    <definedName name="件名" localSheetId="52">#REF!</definedName>
    <definedName name="件名" localSheetId="51">#REF!</definedName>
    <definedName name="件名" localSheetId="45">#REF!</definedName>
    <definedName name="件名">#REF!</definedName>
    <definedName name="原因分類" localSheetId="10">#REF!</definedName>
    <definedName name="原因分類" localSheetId="77">#REF!</definedName>
    <definedName name="原因分類" localSheetId="76">#REF!</definedName>
    <definedName name="原因分類" localSheetId="69">#REF!</definedName>
    <definedName name="原因分類" localSheetId="75">#REF!</definedName>
    <definedName name="原因分類" localSheetId="85">#REF!</definedName>
    <definedName name="原因分類" localSheetId="78">#REF!</definedName>
    <definedName name="原因分類" localSheetId="84">#REF!</definedName>
    <definedName name="原因分類" localSheetId="94">#REF!</definedName>
    <definedName name="原因分類" localSheetId="93">#REF!</definedName>
    <definedName name="原因分類" localSheetId="86">#REF!</definedName>
    <definedName name="原因分類" localSheetId="92">#REF!</definedName>
    <definedName name="原因分類" localSheetId="60">#REF!</definedName>
    <definedName name="原因分類" localSheetId="53">#REF!</definedName>
    <definedName name="原因分類" localSheetId="59">#REF!</definedName>
    <definedName name="原因分類" localSheetId="29">#REF!</definedName>
    <definedName name="原因分類" localSheetId="22">#REF!</definedName>
    <definedName name="原因分類" localSheetId="28">#REF!</definedName>
    <definedName name="原因分類" localSheetId="21">#REF!</definedName>
    <definedName name="原因分類" localSheetId="20">#REF!</definedName>
    <definedName name="原因分類" localSheetId="13">#REF!</definedName>
    <definedName name="原因分類" localSheetId="19">#REF!</definedName>
    <definedName name="原因分類" localSheetId="68">#REF!</definedName>
    <definedName name="原因分類" localSheetId="67">#REF!</definedName>
    <definedName name="原因分類" localSheetId="61">#REF!</definedName>
    <definedName name="原因分類" localSheetId="37">#REF!</definedName>
    <definedName name="原因分類" localSheetId="30">#REF!</definedName>
    <definedName name="原因分類" localSheetId="36">#REF!</definedName>
    <definedName name="原因分類" localSheetId="38">#REF!</definedName>
    <definedName name="原因分類" localSheetId="44">#REF!</definedName>
    <definedName name="原因分類" localSheetId="52">#REF!</definedName>
    <definedName name="原因分類" localSheetId="51">#REF!</definedName>
    <definedName name="原因分類" localSheetId="45">#REF!</definedName>
    <definedName name="原因分類">#REF!</definedName>
    <definedName name="公開不可" localSheetId="10">#REF!</definedName>
    <definedName name="公開不可" localSheetId="77">#REF!</definedName>
    <definedName name="公開不可" localSheetId="76">#REF!</definedName>
    <definedName name="公開不可" localSheetId="69">#REF!</definedName>
    <definedName name="公開不可" localSheetId="75">#REF!</definedName>
    <definedName name="公開不可" localSheetId="85">#REF!</definedName>
    <definedName name="公開不可" localSheetId="78">#REF!</definedName>
    <definedName name="公開不可" localSheetId="84">#REF!</definedName>
    <definedName name="公開不可" localSheetId="94">#REF!</definedName>
    <definedName name="公開不可" localSheetId="93">#REF!</definedName>
    <definedName name="公開不可" localSheetId="86">#REF!</definedName>
    <definedName name="公開不可" localSheetId="92">#REF!</definedName>
    <definedName name="公開不可" localSheetId="60">#REF!</definedName>
    <definedName name="公開不可" localSheetId="53">#REF!</definedName>
    <definedName name="公開不可" localSheetId="59">#REF!</definedName>
    <definedName name="公開不可" localSheetId="29">#REF!</definedName>
    <definedName name="公開不可" localSheetId="22">#REF!</definedName>
    <definedName name="公開不可" localSheetId="28">#REF!</definedName>
    <definedName name="公開不可" localSheetId="21">#REF!</definedName>
    <definedName name="公開不可" localSheetId="20">#REF!</definedName>
    <definedName name="公開不可" localSheetId="13">#REF!</definedName>
    <definedName name="公開不可" localSheetId="19">#REF!</definedName>
    <definedName name="公開不可" localSheetId="68">#REF!</definedName>
    <definedName name="公開不可" localSheetId="67">#REF!</definedName>
    <definedName name="公開不可" localSheetId="61">#REF!</definedName>
    <definedName name="公開不可" localSheetId="37">#REF!</definedName>
    <definedName name="公開不可" localSheetId="30">#REF!</definedName>
    <definedName name="公開不可" localSheetId="36">#REF!</definedName>
    <definedName name="公開不可" localSheetId="38">#REF!</definedName>
    <definedName name="公開不可" localSheetId="44">#REF!</definedName>
    <definedName name="公開不可" localSheetId="52">#REF!</definedName>
    <definedName name="公開不可" localSheetId="51">#REF!</definedName>
    <definedName name="公開不可" localSheetId="45">#REF!</definedName>
    <definedName name="公開不可">#REF!</definedName>
    <definedName name="作業日時開始" localSheetId="10">#REF!</definedName>
    <definedName name="作業日時開始" localSheetId="77">#REF!</definedName>
    <definedName name="作業日時開始" localSheetId="76">#REF!</definedName>
    <definedName name="作業日時開始" localSheetId="69">#REF!</definedName>
    <definedName name="作業日時開始" localSheetId="75">#REF!</definedName>
    <definedName name="作業日時開始" localSheetId="85">#REF!</definedName>
    <definedName name="作業日時開始" localSheetId="78">#REF!</definedName>
    <definedName name="作業日時開始" localSheetId="84">#REF!</definedName>
    <definedName name="作業日時開始" localSheetId="94">#REF!</definedName>
    <definedName name="作業日時開始" localSheetId="93">#REF!</definedName>
    <definedName name="作業日時開始" localSheetId="86">#REF!</definedName>
    <definedName name="作業日時開始" localSheetId="92">#REF!</definedName>
    <definedName name="作業日時開始" localSheetId="60">#REF!</definedName>
    <definedName name="作業日時開始" localSheetId="53">#REF!</definedName>
    <definedName name="作業日時開始" localSheetId="59">#REF!</definedName>
    <definedName name="作業日時開始" localSheetId="29">#REF!</definedName>
    <definedName name="作業日時開始" localSheetId="22">#REF!</definedName>
    <definedName name="作業日時開始" localSheetId="28">#REF!</definedName>
    <definedName name="作業日時開始" localSheetId="21">#REF!</definedName>
    <definedName name="作業日時開始" localSheetId="20">#REF!</definedName>
    <definedName name="作業日時開始" localSheetId="13">#REF!</definedName>
    <definedName name="作業日時開始" localSheetId="19">#REF!</definedName>
    <definedName name="作業日時開始" localSheetId="68">#REF!</definedName>
    <definedName name="作業日時開始" localSheetId="67">#REF!</definedName>
    <definedName name="作業日時開始" localSheetId="61">#REF!</definedName>
    <definedName name="作業日時開始" localSheetId="37">#REF!</definedName>
    <definedName name="作業日時開始" localSheetId="30">#REF!</definedName>
    <definedName name="作業日時開始" localSheetId="36">#REF!</definedName>
    <definedName name="作業日時開始" localSheetId="38">#REF!</definedName>
    <definedName name="作業日時開始" localSheetId="44">#REF!</definedName>
    <definedName name="作業日時開始" localSheetId="52">#REF!</definedName>
    <definedName name="作業日時開始" localSheetId="51">#REF!</definedName>
    <definedName name="作業日時開始" localSheetId="45">#REF!</definedName>
    <definedName name="作業日時開始">#REF!</definedName>
    <definedName name="作業日時終了" localSheetId="10">#REF!</definedName>
    <definedName name="作業日時終了" localSheetId="77">#REF!</definedName>
    <definedName name="作業日時終了" localSheetId="76">#REF!</definedName>
    <definedName name="作業日時終了" localSheetId="69">#REF!</definedName>
    <definedName name="作業日時終了" localSheetId="75">#REF!</definedName>
    <definedName name="作業日時終了" localSheetId="85">#REF!</definedName>
    <definedName name="作業日時終了" localSheetId="78">#REF!</definedName>
    <definedName name="作業日時終了" localSheetId="84">#REF!</definedName>
    <definedName name="作業日時終了" localSheetId="94">#REF!</definedName>
    <definedName name="作業日時終了" localSheetId="93">#REF!</definedName>
    <definedName name="作業日時終了" localSheetId="86">#REF!</definedName>
    <definedName name="作業日時終了" localSheetId="92">#REF!</definedName>
    <definedName name="作業日時終了" localSheetId="60">#REF!</definedName>
    <definedName name="作業日時終了" localSheetId="53">#REF!</definedName>
    <definedName name="作業日時終了" localSheetId="59">#REF!</definedName>
    <definedName name="作業日時終了" localSheetId="29">#REF!</definedName>
    <definedName name="作業日時終了" localSheetId="22">#REF!</definedName>
    <definedName name="作業日時終了" localSheetId="28">#REF!</definedName>
    <definedName name="作業日時終了" localSheetId="21">#REF!</definedName>
    <definedName name="作業日時終了" localSheetId="20">#REF!</definedName>
    <definedName name="作業日時終了" localSheetId="13">#REF!</definedName>
    <definedName name="作業日時終了" localSheetId="19">#REF!</definedName>
    <definedName name="作業日時終了" localSheetId="68">#REF!</definedName>
    <definedName name="作業日時終了" localSheetId="67">#REF!</definedName>
    <definedName name="作業日時終了" localSheetId="61">#REF!</definedName>
    <definedName name="作業日時終了" localSheetId="37">#REF!</definedName>
    <definedName name="作業日時終了" localSheetId="30">#REF!</definedName>
    <definedName name="作業日時終了" localSheetId="36">#REF!</definedName>
    <definedName name="作業日時終了" localSheetId="38">#REF!</definedName>
    <definedName name="作業日時終了" localSheetId="44">#REF!</definedName>
    <definedName name="作業日時終了" localSheetId="52">#REF!</definedName>
    <definedName name="作業日時終了" localSheetId="51">#REF!</definedName>
    <definedName name="作業日時終了" localSheetId="45">#REF!</definedName>
    <definedName name="作業日時終了">#REF!</definedName>
    <definedName name="受付区分" localSheetId="10">#REF!</definedName>
    <definedName name="受付区分" localSheetId="77">#REF!</definedName>
    <definedName name="受付区分" localSheetId="76">#REF!</definedName>
    <definedName name="受付区分" localSheetId="69">#REF!</definedName>
    <definedName name="受付区分" localSheetId="75">#REF!</definedName>
    <definedName name="受付区分" localSheetId="85">#REF!</definedName>
    <definedName name="受付区分" localSheetId="78">#REF!</definedName>
    <definedName name="受付区分" localSheetId="84">#REF!</definedName>
    <definedName name="受付区分" localSheetId="94">#REF!</definedName>
    <definedName name="受付区分" localSheetId="93">#REF!</definedName>
    <definedName name="受付区分" localSheetId="86">#REF!</definedName>
    <definedName name="受付区分" localSheetId="92">#REF!</definedName>
    <definedName name="受付区分" localSheetId="60">#REF!</definedName>
    <definedName name="受付区分" localSheetId="53">#REF!</definedName>
    <definedName name="受付区分" localSheetId="59">#REF!</definedName>
    <definedName name="受付区分" localSheetId="29">#REF!</definedName>
    <definedName name="受付区分" localSheetId="22">#REF!</definedName>
    <definedName name="受付区分" localSheetId="28">#REF!</definedName>
    <definedName name="受付区分" localSheetId="21">#REF!</definedName>
    <definedName name="受付区分" localSheetId="20">#REF!</definedName>
    <definedName name="受付区分" localSheetId="13">#REF!</definedName>
    <definedName name="受付区分" localSheetId="19">#REF!</definedName>
    <definedName name="受付区分" localSheetId="68">#REF!</definedName>
    <definedName name="受付区分" localSheetId="67">#REF!</definedName>
    <definedName name="受付区分" localSheetId="61">#REF!</definedName>
    <definedName name="受付区分" localSheetId="37">#REF!</definedName>
    <definedName name="受付区分" localSheetId="30">#REF!</definedName>
    <definedName name="受付区分" localSheetId="36">#REF!</definedName>
    <definedName name="受付区分" localSheetId="38">#REF!</definedName>
    <definedName name="受付区分" localSheetId="44">#REF!</definedName>
    <definedName name="受付区分" localSheetId="52">#REF!</definedName>
    <definedName name="受付区分" localSheetId="51">#REF!</definedName>
    <definedName name="受付区分" localSheetId="45">#REF!</definedName>
    <definedName name="受付区分">#REF!</definedName>
    <definedName name="受付時間" localSheetId="10">#REF!</definedName>
    <definedName name="受付時間" localSheetId="77">#REF!</definedName>
    <definedName name="受付時間" localSheetId="76">#REF!</definedName>
    <definedName name="受付時間" localSheetId="69">#REF!</definedName>
    <definedName name="受付時間" localSheetId="75">#REF!</definedName>
    <definedName name="受付時間" localSheetId="85">#REF!</definedName>
    <definedName name="受付時間" localSheetId="78">#REF!</definedName>
    <definedName name="受付時間" localSheetId="84">#REF!</definedName>
    <definedName name="受付時間" localSheetId="94">#REF!</definedName>
    <definedName name="受付時間" localSheetId="93">#REF!</definedName>
    <definedName name="受付時間" localSheetId="86">#REF!</definedName>
    <definedName name="受付時間" localSheetId="92">#REF!</definedName>
    <definedName name="受付時間" localSheetId="60">#REF!</definedName>
    <definedName name="受付時間" localSheetId="53">#REF!</definedName>
    <definedName name="受付時間" localSheetId="59">#REF!</definedName>
    <definedName name="受付時間" localSheetId="29">#REF!</definedName>
    <definedName name="受付時間" localSheetId="22">#REF!</definedName>
    <definedName name="受付時間" localSheetId="28">#REF!</definedName>
    <definedName name="受付時間" localSheetId="21">#REF!</definedName>
    <definedName name="受付時間" localSheetId="20">#REF!</definedName>
    <definedName name="受付時間" localSheetId="13">#REF!</definedName>
    <definedName name="受付時間" localSheetId="19">#REF!</definedName>
    <definedName name="受付時間" localSheetId="68">#REF!</definedName>
    <definedName name="受付時間" localSheetId="67">#REF!</definedName>
    <definedName name="受付時間" localSheetId="61">#REF!</definedName>
    <definedName name="受付時間" localSheetId="37">#REF!</definedName>
    <definedName name="受付時間" localSheetId="30">#REF!</definedName>
    <definedName name="受付時間" localSheetId="36">#REF!</definedName>
    <definedName name="受付時間" localSheetId="38">#REF!</definedName>
    <definedName name="受付時間" localSheetId="44">#REF!</definedName>
    <definedName name="受付時間" localSheetId="52">#REF!</definedName>
    <definedName name="受付時間" localSheetId="51">#REF!</definedName>
    <definedName name="受付時間" localSheetId="45">#REF!</definedName>
    <definedName name="受付時間">#REF!</definedName>
    <definedName name="受付日" localSheetId="10">#REF!</definedName>
    <definedName name="受付日" localSheetId="77">#REF!</definedName>
    <definedName name="受付日" localSheetId="76">#REF!</definedName>
    <definedName name="受付日" localSheetId="69">#REF!</definedName>
    <definedName name="受付日" localSheetId="75">#REF!</definedName>
    <definedName name="受付日" localSheetId="85">#REF!</definedName>
    <definedName name="受付日" localSheetId="78">#REF!</definedName>
    <definedName name="受付日" localSheetId="84">#REF!</definedName>
    <definedName name="受付日" localSheetId="94">#REF!</definedName>
    <definedName name="受付日" localSheetId="93">#REF!</definedName>
    <definedName name="受付日" localSheetId="86">#REF!</definedName>
    <definedName name="受付日" localSheetId="92">#REF!</definedName>
    <definedName name="受付日" localSheetId="60">#REF!</definedName>
    <definedName name="受付日" localSheetId="53">#REF!</definedName>
    <definedName name="受付日" localSheetId="59">#REF!</definedName>
    <definedName name="受付日" localSheetId="29">#REF!</definedName>
    <definedName name="受付日" localSheetId="22">#REF!</definedName>
    <definedName name="受付日" localSheetId="28">#REF!</definedName>
    <definedName name="受付日" localSheetId="21">#REF!</definedName>
    <definedName name="受付日" localSheetId="20">#REF!</definedName>
    <definedName name="受付日" localSheetId="13">#REF!</definedName>
    <definedName name="受付日" localSheetId="19">#REF!</definedName>
    <definedName name="受付日" localSheetId="68">#REF!</definedName>
    <definedName name="受付日" localSheetId="67">#REF!</definedName>
    <definedName name="受付日" localSheetId="61">#REF!</definedName>
    <definedName name="受付日" localSheetId="37">#REF!</definedName>
    <definedName name="受付日" localSheetId="30">#REF!</definedName>
    <definedName name="受付日" localSheetId="36">#REF!</definedName>
    <definedName name="受付日" localSheetId="38">#REF!</definedName>
    <definedName name="受付日" localSheetId="44">#REF!</definedName>
    <definedName name="受付日" localSheetId="52">#REF!</definedName>
    <definedName name="受付日" localSheetId="51">#REF!</definedName>
    <definedName name="受付日" localSheetId="45">#REF!</definedName>
    <definedName name="受付日">#REF!</definedName>
    <definedName name="受付日時" localSheetId="10">#REF!</definedName>
    <definedName name="受付日時" localSheetId="77">#REF!</definedName>
    <definedName name="受付日時" localSheetId="76">#REF!</definedName>
    <definedName name="受付日時" localSheetId="69">#REF!</definedName>
    <definedName name="受付日時" localSheetId="75">#REF!</definedName>
    <definedName name="受付日時" localSheetId="85">#REF!</definedName>
    <definedName name="受付日時" localSheetId="78">#REF!</definedName>
    <definedName name="受付日時" localSheetId="84">#REF!</definedName>
    <definedName name="受付日時" localSheetId="94">#REF!</definedName>
    <definedName name="受付日時" localSheetId="93">#REF!</definedName>
    <definedName name="受付日時" localSheetId="86">#REF!</definedName>
    <definedName name="受付日時" localSheetId="92">#REF!</definedName>
    <definedName name="受付日時" localSheetId="60">#REF!</definedName>
    <definedName name="受付日時" localSheetId="53">#REF!</definedName>
    <definedName name="受付日時" localSheetId="59">#REF!</definedName>
    <definedName name="受付日時" localSheetId="29">#REF!</definedName>
    <definedName name="受付日時" localSheetId="22">#REF!</definedName>
    <definedName name="受付日時" localSheetId="28">#REF!</definedName>
    <definedName name="受付日時" localSheetId="21">#REF!</definedName>
    <definedName name="受付日時" localSheetId="20">#REF!</definedName>
    <definedName name="受付日時" localSheetId="13">#REF!</definedName>
    <definedName name="受付日時" localSheetId="19">#REF!</definedName>
    <definedName name="受付日時" localSheetId="68">#REF!</definedName>
    <definedName name="受付日時" localSheetId="67">#REF!</definedName>
    <definedName name="受付日時" localSheetId="61">#REF!</definedName>
    <definedName name="受付日時" localSheetId="37">#REF!</definedName>
    <definedName name="受付日時" localSheetId="30">#REF!</definedName>
    <definedName name="受付日時" localSheetId="36">#REF!</definedName>
    <definedName name="受付日時" localSheetId="38">#REF!</definedName>
    <definedName name="受付日時" localSheetId="44">#REF!</definedName>
    <definedName name="受付日時" localSheetId="52">#REF!</definedName>
    <definedName name="受付日時" localSheetId="51">#REF!</definedName>
    <definedName name="受付日時" localSheetId="45">#REF!</definedName>
    <definedName name="受付日時">#REF!</definedName>
    <definedName name="収入未済" localSheetId="9">#REF!</definedName>
    <definedName name="収入未済" localSheetId="10">#REF!</definedName>
    <definedName name="収入未済" localSheetId="11">#REF!</definedName>
    <definedName name="収入未済" localSheetId="77">#REF!</definedName>
    <definedName name="収入未済" localSheetId="76">#REF!</definedName>
    <definedName name="収入未済" localSheetId="69">#REF!</definedName>
    <definedName name="収入未済" localSheetId="75">#REF!</definedName>
    <definedName name="収入未済" localSheetId="85">#REF!</definedName>
    <definedName name="収入未済" localSheetId="78">#REF!</definedName>
    <definedName name="収入未済" localSheetId="84">#REF!</definedName>
    <definedName name="収入未済" localSheetId="94">#REF!</definedName>
    <definedName name="収入未済" localSheetId="93">#REF!</definedName>
    <definedName name="収入未済" localSheetId="86">#REF!</definedName>
    <definedName name="収入未済" localSheetId="92">#REF!</definedName>
    <definedName name="収入未済" localSheetId="60">#REF!</definedName>
    <definedName name="収入未済" localSheetId="53">#REF!</definedName>
    <definedName name="収入未済" localSheetId="59">#REF!</definedName>
    <definedName name="収入未済" localSheetId="29">#REF!</definedName>
    <definedName name="収入未済" localSheetId="22">#REF!</definedName>
    <definedName name="収入未済" localSheetId="28">#REF!</definedName>
    <definedName name="収入未済" localSheetId="21">#REF!</definedName>
    <definedName name="収入未済" localSheetId="20">#REF!</definedName>
    <definedName name="収入未済" localSheetId="13">#REF!</definedName>
    <definedName name="収入未済" localSheetId="19">#REF!</definedName>
    <definedName name="収入未済" localSheetId="68">#REF!</definedName>
    <definedName name="収入未済" localSheetId="67">#REF!</definedName>
    <definedName name="収入未済" localSheetId="61">#REF!</definedName>
    <definedName name="収入未済" localSheetId="37">#REF!</definedName>
    <definedName name="収入未済" localSheetId="30">#REF!</definedName>
    <definedName name="収入未済" localSheetId="36">#REF!</definedName>
    <definedName name="収入未済" localSheetId="38">#REF!</definedName>
    <definedName name="収入未済" localSheetId="44">#REF!</definedName>
    <definedName name="収入未済" localSheetId="52">#REF!</definedName>
    <definedName name="収入未済" localSheetId="51">#REF!</definedName>
    <definedName name="収入未済" localSheetId="45">#REF!</definedName>
    <definedName name="収入未済">#REF!</definedName>
    <definedName name="所属" localSheetId="10">#REF!</definedName>
    <definedName name="所属" localSheetId="77">#REF!</definedName>
    <definedName name="所属" localSheetId="76">#REF!</definedName>
    <definedName name="所属" localSheetId="69">#REF!</definedName>
    <definedName name="所属" localSheetId="75">#REF!</definedName>
    <definedName name="所属" localSheetId="85">#REF!</definedName>
    <definedName name="所属" localSheetId="78">#REF!</definedName>
    <definedName name="所属" localSheetId="84">#REF!</definedName>
    <definedName name="所属" localSheetId="94">#REF!</definedName>
    <definedName name="所属" localSheetId="93">#REF!</definedName>
    <definedName name="所属" localSheetId="86">#REF!</definedName>
    <definedName name="所属" localSheetId="92">#REF!</definedName>
    <definedName name="所属" localSheetId="60">#REF!</definedName>
    <definedName name="所属" localSheetId="53">#REF!</definedName>
    <definedName name="所属" localSheetId="59">#REF!</definedName>
    <definedName name="所属" localSheetId="29">#REF!</definedName>
    <definedName name="所属" localSheetId="22">#REF!</definedName>
    <definedName name="所属" localSheetId="28">#REF!</definedName>
    <definedName name="所属" localSheetId="21">#REF!</definedName>
    <definedName name="所属" localSheetId="20">#REF!</definedName>
    <definedName name="所属" localSheetId="13">#REF!</definedName>
    <definedName name="所属" localSheetId="19">#REF!</definedName>
    <definedName name="所属" localSheetId="68">#REF!</definedName>
    <definedName name="所属" localSheetId="67">#REF!</definedName>
    <definedName name="所属" localSheetId="61">#REF!</definedName>
    <definedName name="所属" localSheetId="37">#REF!</definedName>
    <definedName name="所属" localSheetId="30">#REF!</definedName>
    <definedName name="所属" localSheetId="36">#REF!</definedName>
    <definedName name="所属" localSheetId="38">#REF!</definedName>
    <definedName name="所属" localSheetId="44">#REF!</definedName>
    <definedName name="所属" localSheetId="52">#REF!</definedName>
    <definedName name="所属" localSheetId="51">#REF!</definedName>
    <definedName name="所属" localSheetId="45">#REF!</definedName>
    <definedName name="所属">#REF!</definedName>
    <definedName name="詳細コード" localSheetId="10">#REF!</definedName>
    <definedName name="詳細コード" localSheetId="77">#REF!</definedName>
    <definedName name="詳細コード" localSheetId="76">#REF!</definedName>
    <definedName name="詳細コード" localSheetId="69">#REF!</definedName>
    <definedName name="詳細コード" localSheetId="75">#REF!</definedName>
    <definedName name="詳細コード" localSheetId="85">#REF!</definedName>
    <definedName name="詳細コード" localSheetId="78">#REF!</definedName>
    <definedName name="詳細コード" localSheetId="84">#REF!</definedName>
    <definedName name="詳細コード" localSheetId="94">#REF!</definedName>
    <definedName name="詳細コード" localSheetId="93">#REF!</definedName>
    <definedName name="詳細コード" localSheetId="86">#REF!</definedName>
    <definedName name="詳細コード" localSheetId="92">#REF!</definedName>
    <definedName name="詳細コード" localSheetId="60">#REF!</definedName>
    <definedName name="詳細コード" localSheetId="53">#REF!</definedName>
    <definedName name="詳細コード" localSheetId="59">#REF!</definedName>
    <definedName name="詳細コード" localSheetId="29">#REF!</definedName>
    <definedName name="詳細コード" localSheetId="22">#REF!</definedName>
    <definedName name="詳細コード" localSheetId="28">#REF!</definedName>
    <definedName name="詳細コード" localSheetId="21">#REF!</definedName>
    <definedName name="詳細コード" localSheetId="20">#REF!</definedName>
    <definedName name="詳細コード" localSheetId="13">#REF!</definedName>
    <definedName name="詳細コード" localSheetId="19">#REF!</definedName>
    <definedName name="詳細コード" localSheetId="68">#REF!</definedName>
    <definedName name="詳細コード" localSheetId="67">#REF!</definedName>
    <definedName name="詳細コード" localSheetId="61">#REF!</definedName>
    <definedName name="詳細コード" localSheetId="37">#REF!</definedName>
    <definedName name="詳細コード" localSheetId="30">#REF!</definedName>
    <definedName name="詳細コード" localSheetId="36">#REF!</definedName>
    <definedName name="詳細コード" localSheetId="38">#REF!</definedName>
    <definedName name="詳細コード" localSheetId="44">#REF!</definedName>
    <definedName name="詳細コード" localSheetId="52">#REF!</definedName>
    <definedName name="詳細コード" localSheetId="51">#REF!</definedName>
    <definedName name="詳細コード" localSheetId="45">#REF!</definedName>
    <definedName name="詳細コード">#REF!</definedName>
    <definedName name="障害発生日時" localSheetId="10">#REF!</definedName>
    <definedName name="障害発生日時" localSheetId="77">#REF!</definedName>
    <definedName name="障害発生日時" localSheetId="76">#REF!</definedName>
    <definedName name="障害発生日時" localSheetId="69">#REF!</definedName>
    <definedName name="障害発生日時" localSheetId="75">#REF!</definedName>
    <definedName name="障害発生日時" localSheetId="85">#REF!</definedName>
    <definedName name="障害発生日時" localSheetId="78">#REF!</definedName>
    <definedName name="障害発生日時" localSheetId="84">#REF!</definedName>
    <definedName name="障害発生日時" localSheetId="94">#REF!</definedName>
    <definedName name="障害発生日時" localSheetId="93">#REF!</definedName>
    <definedName name="障害発生日時" localSheetId="86">#REF!</definedName>
    <definedName name="障害発生日時" localSheetId="92">#REF!</definedName>
    <definedName name="障害発生日時" localSheetId="60">#REF!</definedName>
    <definedName name="障害発生日時" localSheetId="53">#REF!</definedName>
    <definedName name="障害発生日時" localSheetId="59">#REF!</definedName>
    <definedName name="障害発生日時" localSheetId="29">#REF!</definedName>
    <definedName name="障害発生日時" localSheetId="22">#REF!</definedName>
    <definedName name="障害発生日時" localSheetId="28">#REF!</definedName>
    <definedName name="障害発生日時" localSheetId="21">#REF!</definedName>
    <definedName name="障害発生日時" localSheetId="20">#REF!</definedName>
    <definedName name="障害発生日時" localSheetId="13">#REF!</definedName>
    <definedName name="障害発生日時" localSheetId="19">#REF!</definedName>
    <definedName name="障害発生日時" localSheetId="68">#REF!</definedName>
    <definedName name="障害発生日時" localSheetId="67">#REF!</definedName>
    <definedName name="障害発生日時" localSheetId="61">#REF!</definedName>
    <definedName name="障害発生日時" localSheetId="37">#REF!</definedName>
    <definedName name="障害発生日時" localSheetId="30">#REF!</definedName>
    <definedName name="障害発生日時" localSheetId="36">#REF!</definedName>
    <definedName name="障害発生日時" localSheetId="38">#REF!</definedName>
    <definedName name="障害発生日時" localSheetId="44">#REF!</definedName>
    <definedName name="障害発生日時" localSheetId="52">#REF!</definedName>
    <definedName name="障害発生日時" localSheetId="51">#REF!</definedName>
    <definedName name="障害発生日時" localSheetId="45">#REF!</definedName>
    <definedName name="障害発生日時">#REF!</definedName>
    <definedName name="状態" localSheetId="10">#REF!</definedName>
    <definedName name="状態" localSheetId="77">#REF!</definedName>
    <definedName name="状態" localSheetId="76">#REF!</definedName>
    <definedName name="状態" localSheetId="69">#REF!</definedName>
    <definedName name="状態" localSheetId="75">#REF!</definedName>
    <definedName name="状態" localSheetId="85">#REF!</definedName>
    <definedName name="状態" localSheetId="78">#REF!</definedName>
    <definedName name="状態" localSheetId="84">#REF!</definedName>
    <definedName name="状態" localSheetId="94">#REF!</definedName>
    <definedName name="状態" localSheetId="93">#REF!</definedName>
    <definedName name="状態" localSheetId="86">#REF!</definedName>
    <definedName name="状態" localSheetId="92">#REF!</definedName>
    <definedName name="状態" localSheetId="60">#REF!</definedName>
    <definedName name="状態" localSheetId="53">#REF!</definedName>
    <definedName name="状態" localSheetId="59">#REF!</definedName>
    <definedName name="状態" localSheetId="29">#REF!</definedName>
    <definedName name="状態" localSheetId="22">#REF!</definedName>
    <definedName name="状態" localSheetId="28">#REF!</definedName>
    <definedName name="状態" localSheetId="21">#REF!</definedName>
    <definedName name="状態" localSheetId="20">#REF!</definedName>
    <definedName name="状態" localSheetId="13">#REF!</definedName>
    <definedName name="状態" localSheetId="19">#REF!</definedName>
    <definedName name="状態" localSheetId="68">#REF!</definedName>
    <definedName name="状態" localSheetId="67">#REF!</definedName>
    <definedName name="状態" localSheetId="61">#REF!</definedName>
    <definedName name="状態" localSheetId="37">#REF!</definedName>
    <definedName name="状態" localSheetId="30">#REF!</definedName>
    <definedName name="状態" localSheetId="36">#REF!</definedName>
    <definedName name="状態" localSheetId="38">#REF!</definedName>
    <definedName name="状態" localSheetId="44">#REF!</definedName>
    <definedName name="状態" localSheetId="52">#REF!</definedName>
    <definedName name="状態" localSheetId="51">#REF!</definedName>
    <definedName name="状態" localSheetId="45">#REF!</definedName>
    <definedName name="状態">#REF!</definedName>
    <definedName name="職員番号" localSheetId="10">#REF!</definedName>
    <definedName name="職員番号" localSheetId="77">#REF!</definedName>
    <definedName name="職員番号" localSheetId="76">#REF!</definedName>
    <definedName name="職員番号" localSheetId="69">#REF!</definedName>
    <definedName name="職員番号" localSheetId="75">#REF!</definedName>
    <definedName name="職員番号" localSheetId="85">#REF!</definedName>
    <definedName name="職員番号" localSheetId="78">#REF!</definedName>
    <definedName name="職員番号" localSheetId="84">#REF!</definedName>
    <definedName name="職員番号" localSheetId="94">#REF!</definedName>
    <definedName name="職員番号" localSheetId="93">#REF!</definedName>
    <definedName name="職員番号" localSheetId="86">#REF!</definedName>
    <definedName name="職員番号" localSheetId="92">#REF!</definedName>
    <definedName name="職員番号" localSheetId="60">#REF!</definedName>
    <definedName name="職員番号" localSheetId="53">#REF!</definedName>
    <definedName name="職員番号" localSheetId="59">#REF!</definedName>
    <definedName name="職員番号" localSheetId="29">#REF!</definedName>
    <definedName name="職員番号" localSheetId="22">#REF!</definedName>
    <definedName name="職員番号" localSheetId="28">#REF!</definedName>
    <definedName name="職員番号" localSheetId="21">#REF!</definedName>
    <definedName name="職員番号" localSheetId="20">#REF!</definedName>
    <definedName name="職員番号" localSheetId="13">#REF!</definedName>
    <definedName name="職員番号" localSheetId="19">#REF!</definedName>
    <definedName name="職員番号" localSheetId="68">#REF!</definedName>
    <definedName name="職員番号" localSheetId="67">#REF!</definedName>
    <definedName name="職員番号" localSheetId="61">#REF!</definedName>
    <definedName name="職員番号" localSheetId="37">#REF!</definedName>
    <definedName name="職員番号" localSheetId="30">#REF!</definedName>
    <definedName name="職員番号" localSheetId="36">#REF!</definedName>
    <definedName name="職員番号" localSheetId="38">#REF!</definedName>
    <definedName name="職員番号" localSheetId="44">#REF!</definedName>
    <definedName name="職員番号" localSheetId="52">#REF!</definedName>
    <definedName name="職員番号" localSheetId="51">#REF!</definedName>
    <definedName name="職員番号" localSheetId="45">#REF!</definedName>
    <definedName name="職員番号">#REF!</definedName>
    <definedName name="職員名" localSheetId="10">#REF!</definedName>
    <definedName name="職員名" localSheetId="77">#REF!</definedName>
    <definedName name="職員名" localSheetId="76">#REF!</definedName>
    <definedName name="職員名" localSheetId="69">#REF!</definedName>
    <definedName name="職員名" localSheetId="75">#REF!</definedName>
    <definedName name="職員名" localSheetId="85">#REF!</definedName>
    <definedName name="職員名" localSheetId="78">#REF!</definedName>
    <definedName name="職員名" localSheetId="84">#REF!</definedName>
    <definedName name="職員名" localSheetId="94">#REF!</definedName>
    <definedName name="職員名" localSheetId="93">#REF!</definedName>
    <definedName name="職員名" localSheetId="86">#REF!</definedName>
    <definedName name="職員名" localSheetId="92">#REF!</definedName>
    <definedName name="職員名" localSheetId="60">#REF!</definedName>
    <definedName name="職員名" localSheetId="53">#REF!</definedName>
    <definedName name="職員名" localSheetId="59">#REF!</definedName>
    <definedName name="職員名" localSheetId="29">#REF!</definedName>
    <definedName name="職員名" localSheetId="22">#REF!</definedName>
    <definedName name="職員名" localSheetId="28">#REF!</definedName>
    <definedName name="職員名" localSheetId="21">#REF!</definedName>
    <definedName name="職員名" localSheetId="20">#REF!</definedName>
    <definedName name="職員名" localSheetId="13">#REF!</definedName>
    <definedName name="職員名" localSheetId="19">#REF!</definedName>
    <definedName name="職員名" localSheetId="68">#REF!</definedName>
    <definedName name="職員名" localSheetId="67">#REF!</definedName>
    <definedName name="職員名" localSheetId="61">#REF!</definedName>
    <definedName name="職員名" localSheetId="37">#REF!</definedName>
    <definedName name="職員名" localSheetId="30">#REF!</definedName>
    <definedName name="職員名" localSheetId="36">#REF!</definedName>
    <definedName name="職員名" localSheetId="38">#REF!</definedName>
    <definedName name="職員名" localSheetId="44">#REF!</definedName>
    <definedName name="職員名" localSheetId="52">#REF!</definedName>
    <definedName name="職員名" localSheetId="51">#REF!</definedName>
    <definedName name="職員名" localSheetId="45">#REF!</definedName>
    <definedName name="職員名">#REF!</definedName>
    <definedName name="切り分け完了日時" localSheetId="10">#REF!</definedName>
    <definedName name="切り分け完了日時" localSheetId="77">#REF!</definedName>
    <definedName name="切り分け完了日時" localSheetId="76">#REF!</definedName>
    <definedName name="切り分け完了日時" localSheetId="69">#REF!</definedName>
    <definedName name="切り分け完了日時" localSheetId="75">#REF!</definedName>
    <definedName name="切り分け完了日時" localSheetId="85">#REF!</definedName>
    <definedName name="切り分け完了日時" localSheetId="78">#REF!</definedName>
    <definedName name="切り分け完了日時" localSheetId="84">#REF!</definedName>
    <definedName name="切り分け完了日時" localSheetId="94">#REF!</definedName>
    <definedName name="切り分け完了日時" localSheetId="93">#REF!</definedName>
    <definedName name="切り分け完了日時" localSheetId="86">#REF!</definedName>
    <definedName name="切り分け完了日時" localSheetId="92">#REF!</definedName>
    <definedName name="切り分け完了日時" localSheetId="60">#REF!</definedName>
    <definedName name="切り分け完了日時" localSheetId="53">#REF!</definedName>
    <definedName name="切り分け完了日時" localSheetId="59">#REF!</definedName>
    <definedName name="切り分け完了日時" localSheetId="29">#REF!</definedName>
    <definedName name="切り分け完了日時" localSheetId="22">#REF!</definedName>
    <definedName name="切り分け完了日時" localSheetId="28">#REF!</definedName>
    <definedName name="切り分け完了日時" localSheetId="21">#REF!</definedName>
    <definedName name="切り分け完了日時" localSheetId="20">#REF!</definedName>
    <definedName name="切り分け完了日時" localSheetId="13">#REF!</definedName>
    <definedName name="切り分け完了日時" localSheetId="19">#REF!</definedName>
    <definedName name="切り分け完了日時" localSheetId="68">#REF!</definedName>
    <definedName name="切り分け完了日時" localSheetId="67">#REF!</definedName>
    <definedName name="切り分け完了日時" localSheetId="61">#REF!</definedName>
    <definedName name="切り分け完了日時" localSheetId="37">#REF!</definedName>
    <definedName name="切り分け完了日時" localSheetId="30">#REF!</definedName>
    <definedName name="切り分け完了日時" localSheetId="36">#REF!</definedName>
    <definedName name="切り分け完了日時" localSheetId="38">#REF!</definedName>
    <definedName name="切り分け完了日時" localSheetId="44">#REF!</definedName>
    <definedName name="切り分け完了日時" localSheetId="52">#REF!</definedName>
    <definedName name="切り分け完了日時" localSheetId="51">#REF!</definedName>
    <definedName name="切り分け完了日時" localSheetId="45">#REF!</definedName>
    <definedName name="切り分け完了日時">#REF!</definedName>
    <definedName name="切り分け担当者" localSheetId="10">#REF!</definedName>
    <definedName name="切り分け担当者" localSheetId="77">#REF!</definedName>
    <definedName name="切り分け担当者" localSheetId="76">#REF!</definedName>
    <definedName name="切り分け担当者" localSheetId="69">#REF!</definedName>
    <definedName name="切り分け担当者" localSheetId="75">#REF!</definedName>
    <definedName name="切り分け担当者" localSheetId="85">#REF!</definedName>
    <definedName name="切り分け担当者" localSheetId="78">#REF!</definedName>
    <definedName name="切り分け担当者" localSheetId="84">#REF!</definedName>
    <definedName name="切り分け担当者" localSheetId="94">#REF!</definedName>
    <definedName name="切り分け担当者" localSheetId="93">#REF!</definedName>
    <definedName name="切り分け担当者" localSheetId="86">#REF!</definedName>
    <definedName name="切り分け担当者" localSheetId="92">#REF!</definedName>
    <definedName name="切り分け担当者" localSheetId="60">#REF!</definedName>
    <definedName name="切り分け担当者" localSheetId="53">#REF!</definedName>
    <definedName name="切り分け担当者" localSheetId="59">#REF!</definedName>
    <definedName name="切り分け担当者" localSheetId="29">#REF!</definedName>
    <definedName name="切り分け担当者" localSheetId="22">#REF!</definedName>
    <definedName name="切り分け担当者" localSheetId="28">#REF!</definedName>
    <definedName name="切り分け担当者" localSheetId="21">#REF!</definedName>
    <definedName name="切り分け担当者" localSheetId="20">#REF!</definedName>
    <definedName name="切り分け担当者" localSheetId="13">#REF!</definedName>
    <definedName name="切り分け担当者" localSheetId="19">#REF!</definedName>
    <definedName name="切り分け担当者" localSheetId="68">#REF!</definedName>
    <definedName name="切り分け担当者" localSheetId="67">#REF!</definedName>
    <definedName name="切り分け担当者" localSheetId="61">#REF!</definedName>
    <definedName name="切り分け担当者" localSheetId="37">#REF!</definedName>
    <definedName name="切り分け担当者" localSheetId="30">#REF!</definedName>
    <definedName name="切り分け担当者" localSheetId="36">#REF!</definedName>
    <definedName name="切り分け担当者" localSheetId="38">#REF!</definedName>
    <definedName name="切り分け担当者" localSheetId="44">#REF!</definedName>
    <definedName name="切り分け担当者" localSheetId="52">#REF!</definedName>
    <definedName name="切り分け担当者" localSheetId="51">#REF!</definedName>
    <definedName name="切り分け担当者" localSheetId="45">#REF!</definedName>
    <definedName name="切り分け担当者">#REF!</definedName>
    <definedName name="対応サブシステムコード" localSheetId="10">#REF!</definedName>
    <definedName name="対応サブシステムコード" localSheetId="77">#REF!</definedName>
    <definedName name="対応サブシステムコード" localSheetId="76">#REF!</definedName>
    <definedName name="対応サブシステムコード" localSheetId="69">#REF!</definedName>
    <definedName name="対応サブシステムコード" localSheetId="75">#REF!</definedName>
    <definedName name="対応サブシステムコード" localSheetId="85">#REF!</definedName>
    <definedName name="対応サブシステムコード" localSheetId="78">#REF!</definedName>
    <definedName name="対応サブシステムコード" localSheetId="84">#REF!</definedName>
    <definedName name="対応サブシステムコード" localSheetId="94">#REF!</definedName>
    <definedName name="対応サブシステムコード" localSheetId="93">#REF!</definedName>
    <definedName name="対応サブシステムコード" localSheetId="86">#REF!</definedName>
    <definedName name="対応サブシステムコード" localSheetId="92">#REF!</definedName>
    <definedName name="対応サブシステムコード" localSheetId="60">#REF!</definedName>
    <definedName name="対応サブシステムコード" localSheetId="53">#REF!</definedName>
    <definedName name="対応サブシステムコード" localSheetId="59">#REF!</definedName>
    <definedName name="対応サブシステムコード" localSheetId="29">#REF!</definedName>
    <definedName name="対応サブシステムコード" localSheetId="22">#REF!</definedName>
    <definedName name="対応サブシステムコード" localSheetId="28">#REF!</definedName>
    <definedName name="対応サブシステムコード" localSheetId="21">#REF!</definedName>
    <definedName name="対応サブシステムコード" localSheetId="20">#REF!</definedName>
    <definedName name="対応サブシステムコード" localSheetId="13">#REF!</definedName>
    <definedName name="対応サブシステムコード" localSheetId="19">#REF!</definedName>
    <definedName name="対応サブシステムコード" localSheetId="68">#REF!</definedName>
    <definedName name="対応サブシステムコード" localSheetId="67">#REF!</definedName>
    <definedName name="対応サブシステムコード" localSheetId="61">#REF!</definedName>
    <definedName name="対応サブシステムコード" localSheetId="37">#REF!</definedName>
    <definedName name="対応サブシステムコード" localSheetId="30">#REF!</definedName>
    <definedName name="対応サブシステムコード" localSheetId="36">#REF!</definedName>
    <definedName name="対応サブシステムコード" localSheetId="38">#REF!</definedName>
    <definedName name="対応サブシステムコード" localSheetId="44">#REF!</definedName>
    <definedName name="対応サブシステムコード" localSheetId="52">#REF!</definedName>
    <definedName name="対応サブシステムコード" localSheetId="51">#REF!</definedName>
    <definedName name="対応サブシステムコード" localSheetId="45">#REF!</definedName>
    <definedName name="対応サブシステムコード">#REF!</definedName>
    <definedName name="対応サブシステム名" localSheetId="10">#REF!</definedName>
    <definedName name="対応サブシステム名" localSheetId="77">#REF!</definedName>
    <definedName name="対応サブシステム名" localSheetId="76">#REF!</definedName>
    <definedName name="対応サブシステム名" localSheetId="69">#REF!</definedName>
    <definedName name="対応サブシステム名" localSheetId="75">#REF!</definedName>
    <definedName name="対応サブシステム名" localSheetId="85">#REF!</definedName>
    <definedName name="対応サブシステム名" localSheetId="78">#REF!</definedName>
    <definedName name="対応サブシステム名" localSheetId="84">#REF!</definedName>
    <definedName name="対応サブシステム名" localSheetId="94">#REF!</definedName>
    <definedName name="対応サブシステム名" localSheetId="93">#REF!</definedName>
    <definedName name="対応サブシステム名" localSheetId="86">#REF!</definedName>
    <definedName name="対応サブシステム名" localSheetId="92">#REF!</definedName>
    <definedName name="対応サブシステム名" localSheetId="60">#REF!</definedName>
    <definedName name="対応サブシステム名" localSheetId="53">#REF!</definedName>
    <definedName name="対応サブシステム名" localSheetId="59">#REF!</definedName>
    <definedName name="対応サブシステム名" localSheetId="29">#REF!</definedName>
    <definedName name="対応サブシステム名" localSheetId="22">#REF!</definedName>
    <definedName name="対応サブシステム名" localSheetId="28">#REF!</definedName>
    <definedName name="対応サブシステム名" localSheetId="21">#REF!</definedName>
    <definedName name="対応サブシステム名" localSheetId="20">#REF!</definedName>
    <definedName name="対応サブシステム名" localSheetId="13">#REF!</definedName>
    <definedName name="対応サブシステム名" localSheetId="19">#REF!</definedName>
    <definedName name="対応サブシステム名" localSheetId="68">#REF!</definedName>
    <definedName name="対応サブシステム名" localSheetId="67">#REF!</definedName>
    <definedName name="対応サブシステム名" localSheetId="61">#REF!</definedName>
    <definedName name="対応サブシステム名" localSheetId="37">#REF!</definedName>
    <definedName name="対応サブシステム名" localSheetId="30">#REF!</definedName>
    <definedName name="対応サブシステム名" localSheetId="36">#REF!</definedName>
    <definedName name="対応サブシステム名" localSheetId="38">#REF!</definedName>
    <definedName name="対応サブシステム名" localSheetId="44">#REF!</definedName>
    <definedName name="対応サブシステム名" localSheetId="52">#REF!</definedName>
    <definedName name="対応サブシステム名" localSheetId="51">#REF!</definedName>
    <definedName name="対応サブシステム名" localSheetId="45">#REF!</definedName>
    <definedName name="対応サブシステム名">#REF!</definedName>
    <definedName name="対応システムコード" localSheetId="10">#REF!</definedName>
    <definedName name="対応システムコード" localSheetId="77">#REF!</definedName>
    <definedName name="対応システムコード" localSheetId="76">#REF!</definedName>
    <definedName name="対応システムコード" localSheetId="69">#REF!</definedName>
    <definedName name="対応システムコード" localSheetId="75">#REF!</definedName>
    <definedName name="対応システムコード" localSheetId="85">#REF!</definedName>
    <definedName name="対応システムコード" localSheetId="78">#REF!</definedName>
    <definedName name="対応システムコード" localSheetId="84">#REF!</definedName>
    <definedName name="対応システムコード" localSheetId="94">#REF!</definedName>
    <definedName name="対応システムコード" localSheetId="93">#REF!</definedName>
    <definedName name="対応システムコード" localSheetId="86">#REF!</definedName>
    <definedName name="対応システムコード" localSheetId="92">#REF!</definedName>
    <definedName name="対応システムコード" localSheetId="60">#REF!</definedName>
    <definedName name="対応システムコード" localSheetId="53">#REF!</definedName>
    <definedName name="対応システムコード" localSheetId="59">#REF!</definedName>
    <definedName name="対応システムコード" localSheetId="29">#REF!</definedName>
    <definedName name="対応システムコード" localSheetId="22">#REF!</definedName>
    <definedName name="対応システムコード" localSheetId="28">#REF!</definedName>
    <definedName name="対応システムコード" localSheetId="21">#REF!</definedName>
    <definedName name="対応システムコード" localSheetId="20">#REF!</definedName>
    <definedName name="対応システムコード" localSheetId="13">#REF!</definedName>
    <definedName name="対応システムコード" localSheetId="19">#REF!</definedName>
    <definedName name="対応システムコード" localSheetId="68">#REF!</definedName>
    <definedName name="対応システムコード" localSheetId="67">#REF!</definedName>
    <definedName name="対応システムコード" localSheetId="61">#REF!</definedName>
    <definedName name="対応システムコード" localSheetId="37">#REF!</definedName>
    <definedName name="対応システムコード" localSheetId="30">#REF!</definedName>
    <definedName name="対応システムコード" localSheetId="36">#REF!</definedName>
    <definedName name="対応システムコード" localSheetId="38">#REF!</definedName>
    <definedName name="対応システムコード" localSheetId="44">#REF!</definedName>
    <definedName name="対応システムコード" localSheetId="52">#REF!</definedName>
    <definedName name="対応システムコード" localSheetId="51">#REF!</definedName>
    <definedName name="対応システムコード" localSheetId="45">#REF!</definedName>
    <definedName name="対応システムコード">#REF!</definedName>
    <definedName name="対応システム名" localSheetId="10">#REF!</definedName>
    <definedName name="対応システム名" localSheetId="77">#REF!</definedName>
    <definedName name="対応システム名" localSheetId="76">#REF!</definedName>
    <definedName name="対応システム名" localSheetId="69">#REF!</definedName>
    <definedName name="対応システム名" localSheetId="75">#REF!</definedName>
    <definedName name="対応システム名" localSheetId="85">#REF!</definedName>
    <definedName name="対応システム名" localSheetId="78">#REF!</definedName>
    <definedName name="対応システム名" localSheetId="84">#REF!</definedName>
    <definedName name="対応システム名" localSheetId="94">#REF!</definedName>
    <definedName name="対応システム名" localSheetId="93">#REF!</definedName>
    <definedName name="対応システム名" localSheetId="86">#REF!</definedName>
    <definedName name="対応システム名" localSheetId="92">#REF!</definedName>
    <definedName name="対応システム名" localSheetId="60">#REF!</definedName>
    <definedName name="対応システム名" localSheetId="53">#REF!</definedName>
    <definedName name="対応システム名" localSheetId="59">#REF!</definedName>
    <definedName name="対応システム名" localSheetId="29">#REF!</definedName>
    <definedName name="対応システム名" localSheetId="22">#REF!</definedName>
    <definedName name="対応システム名" localSheetId="28">#REF!</definedName>
    <definedName name="対応システム名" localSheetId="21">#REF!</definedName>
    <definedName name="対応システム名" localSheetId="20">#REF!</definedName>
    <definedName name="対応システム名" localSheetId="13">#REF!</definedName>
    <definedName name="対応システム名" localSheetId="19">#REF!</definedName>
    <definedName name="対応システム名" localSheetId="68">#REF!</definedName>
    <definedName name="対応システム名" localSheetId="67">#REF!</definedName>
    <definedName name="対応システム名" localSheetId="61">#REF!</definedName>
    <definedName name="対応システム名" localSheetId="37">#REF!</definedName>
    <definedName name="対応システム名" localSheetId="30">#REF!</definedName>
    <definedName name="対応システム名" localSheetId="36">#REF!</definedName>
    <definedName name="対応システム名" localSheetId="38">#REF!</definedName>
    <definedName name="対応システム名" localSheetId="44">#REF!</definedName>
    <definedName name="対応システム名" localSheetId="52">#REF!</definedName>
    <definedName name="対応システム名" localSheetId="51">#REF!</definedName>
    <definedName name="対応システム名" localSheetId="45">#REF!</definedName>
    <definedName name="対応システム名">#REF!</definedName>
    <definedName name="対応策" localSheetId="10">#REF!</definedName>
    <definedName name="対応策" localSheetId="77">#REF!</definedName>
    <definedName name="対応策" localSheetId="76">#REF!</definedName>
    <definedName name="対応策" localSheetId="69">#REF!</definedName>
    <definedName name="対応策" localSheetId="75">#REF!</definedName>
    <definedName name="対応策" localSheetId="85">#REF!</definedName>
    <definedName name="対応策" localSheetId="78">#REF!</definedName>
    <definedName name="対応策" localSheetId="84">#REF!</definedName>
    <definedName name="対応策" localSheetId="94">#REF!</definedName>
    <definedName name="対応策" localSheetId="93">#REF!</definedName>
    <definedName name="対応策" localSheetId="86">#REF!</definedName>
    <definedName name="対応策" localSheetId="92">#REF!</definedName>
    <definedName name="対応策" localSheetId="60">#REF!</definedName>
    <definedName name="対応策" localSheetId="53">#REF!</definedName>
    <definedName name="対応策" localSheetId="59">#REF!</definedName>
    <definedName name="対応策" localSheetId="29">#REF!</definedName>
    <definedName name="対応策" localSheetId="22">#REF!</definedName>
    <definedName name="対応策" localSheetId="28">#REF!</definedName>
    <definedName name="対応策" localSheetId="21">#REF!</definedName>
    <definedName name="対応策" localSheetId="20">#REF!</definedName>
    <definedName name="対応策" localSheetId="13">#REF!</definedName>
    <definedName name="対応策" localSheetId="19">#REF!</definedName>
    <definedName name="対応策" localSheetId="68">#REF!</definedName>
    <definedName name="対応策" localSheetId="67">#REF!</definedName>
    <definedName name="対応策" localSheetId="61">#REF!</definedName>
    <definedName name="対応策" localSheetId="37">#REF!</definedName>
    <definedName name="対応策" localSheetId="30">#REF!</definedName>
    <definedName name="対応策" localSheetId="36">#REF!</definedName>
    <definedName name="対応策" localSheetId="38">#REF!</definedName>
    <definedName name="対応策" localSheetId="44">#REF!</definedName>
    <definedName name="対応策" localSheetId="52">#REF!</definedName>
    <definedName name="対応策" localSheetId="51">#REF!</definedName>
    <definedName name="対応策" localSheetId="45">#REF!</definedName>
    <definedName name="対応策">#REF!</definedName>
    <definedName name="対応策立案日時" localSheetId="10">#REF!</definedName>
    <definedName name="対応策立案日時" localSheetId="77">#REF!</definedName>
    <definedName name="対応策立案日時" localSheetId="76">#REF!</definedName>
    <definedName name="対応策立案日時" localSheetId="69">#REF!</definedName>
    <definedName name="対応策立案日時" localSheetId="75">#REF!</definedName>
    <definedName name="対応策立案日時" localSheetId="85">#REF!</definedName>
    <definedName name="対応策立案日時" localSheetId="78">#REF!</definedName>
    <definedName name="対応策立案日時" localSheetId="84">#REF!</definedName>
    <definedName name="対応策立案日時" localSheetId="94">#REF!</definedName>
    <definedName name="対応策立案日時" localSheetId="93">#REF!</definedName>
    <definedName name="対応策立案日時" localSheetId="86">#REF!</definedName>
    <definedName name="対応策立案日時" localSheetId="92">#REF!</definedName>
    <definedName name="対応策立案日時" localSheetId="60">#REF!</definedName>
    <definedName name="対応策立案日時" localSheetId="53">#REF!</definedName>
    <definedName name="対応策立案日時" localSheetId="59">#REF!</definedName>
    <definedName name="対応策立案日時" localSheetId="29">#REF!</definedName>
    <definedName name="対応策立案日時" localSheetId="22">#REF!</definedName>
    <definedName name="対応策立案日時" localSheetId="28">#REF!</definedName>
    <definedName name="対応策立案日時" localSheetId="21">#REF!</definedName>
    <definedName name="対応策立案日時" localSheetId="20">#REF!</definedName>
    <definedName name="対応策立案日時" localSheetId="13">#REF!</definedName>
    <definedName name="対応策立案日時" localSheetId="19">#REF!</definedName>
    <definedName name="対応策立案日時" localSheetId="68">#REF!</definedName>
    <definedName name="対応策立案日時" localSheetId="67">#REF!</definedName>
    <definedName name="対応策立案日時" localSheetId="61">#REF!</definedName>
    <definedName name="対応策立案日時" localSheetId="37">#REF!</definedName>
    <definedName name="対応策立案日時" localSheetId="30">#REF!</definedName>
    <definedName name="対応策立案日時" localSheetId="36">#REF!</definedName>
    <definedName name="対応策立案日時" localSheetId="38">#REF!</definedName>
    <definedName name="対応策立案日時" localSheetId="44">#REF!</definedName>
    <definedName name="対応策立案日時" localSheetId="52">#REF!</definedName>
    <definedName name="対応策立案日時" localSheetId="51">#REF!</definedName>
    <definedName name="対応策立案日時" localSheetId="45">#REF!</definedName>
    <definedName name="対応策立案日時">#REF!</definedName>
    <definedName name="対応変更結果" localSheetId="10">#REF!</definedName>
    <definedName name="対応変更結果" localSheetId="77">#REF!</definedName>
    <definedName name="対応変更結果" localSheetId="76">#REF!</definedName>
    <definedName name="対応変更結果" localSheetId="69">#REF!</definedName>
    <definedName name="対応変更結果" localSheetId="75">#REF!</definedName>
    <definedName name="対応変更結果" localSheetId="85">#REF!</definedName>
    <definedName name="対応変更結果" localSheetId="78">#REF!</definedName>
    <definedName name="対応変更結果" localSheetId="84">#REF!</definedName>
    <definedName name="対応変更結果" localSheetId="94">#REF!</definedName>
    <definedName name="対応変更結果" localSheetId="93">#REF!</definedName>
    <definedName name="対応変更結果" localSheetId="86">#REF!</definedName>
    <definedName name="対応変更結果" localSheetId="92">#REF!</definedName>
    <definedName name="対応変更結果" localSheetId="60">#REF!</definedName>
    <definedName name="対応変更結果" localSheetId="53">#REF!</definedName>
    <definedName name="対応変更結果" localSheetId="59">#REF!</definedName>
    <definedName name="対応変更結果" localSheetId="29">#REF!</definedName>
    <definedName name="対応変更結果" localSheetId="22">#REF!</definedName>
    <definedName name="対応変更結果" localSheetId="28">#REF!</definedName>
    <definedName name="対応変更結果" localSheetId="21">#REF!</definedName>
    <definedName name="対応変更結果" localSheetId="20">#REF!</definedName>
    <definedName name="対応変更結果" localSheetId="13">#REF!</definedName>
    <definedName name="対応変更結果" localSheetId="19">#REF!</definedName>
    <definedName name="対応変更結果" localSheetId="68">#REF!</definedName>
    <definedName name="対応変更結果" localSheetId="67">#REF!</definedName>
    <definedName name="対応変更結果" localSheetId="61">#REF!</definedName>
    <definedName name="対応変更結果" localSheetId="37">#REF!</definedName>
    <definedName name="対応変更結果" localSheetId="30">#REF!</definedName>
    <definedName name="対応変更結果" localSheetId="36">#REF!</definedName>
    <definedName name="対応変更結果" localSheetId="38">#REF!</definedName>
    <definedName name="対応変更結果" localSheetId="44">#REF!</definedName>
    <definedName name="対応変更結果" localSheetId="52">#REF!</definedName>
    <definedName name="対応変更結果" localSheetId="51">#REF!</definedName>
    <definedName name="対応変更結果" localSheetId="45">#REF!</definedName>
    <definedName name="対応変更結果">#REF!</definedName>
    <definedName name="担当Ope" localSheetId="10">#REF!</definedName>
    <definedName name="担当Ope" localSheetId="77">#REF!</definedName>
    <definedName name="担当Ope" localSheetId="76">#REF!</definedName>
    <definedName name="担当Ope" localSheetId="69">#REF!</definedName>
    <definedName name="担当Ope" localSheetId="75">#REF!</definedName>
    <definedName name="担当Ope" localSheetId="85">#REF!</definedName>
    <definedName name="担当Ope" localSheetId="78">#REF!</definedName>
    <definedName name="担当Ope" localSheetId="84">#REF!</definedName>
    <definedName name="担当Ope" localSheetId="94">#REF!</definedName>
    <definedName name="担当Ope" localSheetId="93">#REF!</definedName>
    <definedName name="担当Ope" localSheetId="86">#REF!</definedName>
    <definedName name="担当Ope" localSheetId="92">#REF!</definedName>
    <definedName name="担当Ope" localSheetId="60">#REF!</definedName>
    <definedName name="担当Ope" localSheetId="53">#REF!</definedName>
    <definedName name="担当Ope" localSheetId="59">#REF!</definedName>
    <definedName name="担当Ope" localSheetId="29">#REF!</definedName>
    <definedName name="担当Ope" localSheetId="22">#REF!</definedName>
    <definedName name="担当Ope" localSheetId="28">#REF!</definedName>
    <definedName name="担当Ope" localSheetId="21">#REF!</definedName>
    <definedName name="担当Ope" localSheetId="20">#REF!</definedName>
    <definedName name="担当Ope" localSheetId="13">#REF!</definedName>
    <definedName name="担当Ope" localSheetId="19">#REF!</definedName>
    <definedName name="担当Ope" localSheetId="68">#REF!</definedName>
    <definedName name="担当Ope" localSheetId="67">#REF!</definedName>
    <definedName name="担当Ope" localSheetId="61">#REF!</definedName>
    <definedName name="担当Ope" localSheetId="37">#REF!</definedName>
    <definedName name="担当Ope" localSheetId="30">#REF!</definedName>
    <definedName name="担当Ope" localSheetId="36">#REF!</definedName>
    <definedName name="担当Ope" localSheetId="38">#REF!</definedName>
    <definedName name="担当Ope" localSheetId="44">#REF!</definedName>
    <definedName name="担当Ope" localSheetId="52">#REF!</definedName>
    <definedName name="担当Ope" localSheetId="51">#REF!</definedName>
    <definedName name="担当Ope" localSheetId="45">#REF!</definedName>
    <definedName name="担当Ope">#REF!</definedName>
    <definedName name="担当者" localSheetId="10">#REF!</definedName>
    <definedName name="担当者" localSheetId="77">#REF!</definedName>
    <definedName name="担当者" localSheetId="76">#REF!</definedName>
    <definedName name="担当者" localSheetId="69">#REF!</definedName>
    <definedName name="担当者" localSheetId="75">#REF!</definedName>
    <definedName name="担当者" localSheetId="85">#REF!</definedName>
    <definedName name="担当者" localSheetId="78">#REF!</definedName>
    <definedName name="担当者" localSheetId="84">#REF!</definedName>
    <definedName name="担当者" localSheetId="94">#REF!</definedName>
    <definedName name="担当者" localSheetId="93">#REF!</definedName>
    <definedName name="担当者" localSheetId="86">#REF!</definedName>
    <definedName name="担当者" localSheetId="92">#REF!</definedName>
    <definedName name="担当者" localSheetId="60">#REF!</definedName>
    <definedName name="担当者" localSheetId="53">#REF!</definedName>
    <definedName name="担当者" localSheetId="59">#REF!</definedName>
    <definedName name="担当者" localSheetId="29">#REF!</definedName>
    <definedName name="担当者" localSheetId="22">#REF!</definedName>
    <definedName name="担当者" localSheetId="28">#REF!</definedName>
    <definedName name="担当者" localSheetId="21">#REF!</definedName>
    <definedName name="担当者" localSheetId="20">#REF!</definedName>
    <definedName name="担当者" localSheetId="13">#REF!</definedName>
    <definedName name="担当者" localSheetId="19">#REF!</definedName>
    <definedName name="担当者" localSheetId="68">#REF!</definedName>
    <definedName name="担当者" localSheetId="67">#REF!</definedName>
    <definedName name="担当者" localSheetId="61">#REF!</definedName>
    <definedName name="担当者" localSheetId="37">#REF!</definedName>
    <definedName name="担当者" localSheetId="30">#REF!</definedName>
    <definedName name="担当者" localSheetId="36">#REF!</definedName>
    <definedName name="担当者" localSheetId="38">#REF!</definedName>
    <definedName name="担当者" localSheetId="44">#REF!</definedName>
    <definedName name="担当者" localSheetId="52">#REF!</definedName>
    <definedName name="担当者" localSheetId="51">#REF!</definedName>
    <definedName name="担当者" localSheetId="45">#REF!</definedName>
    <definedName name="担当者">#REF!</definedName>
    <definedName name="調査結果内容" localSheetId="10">#REF!</definedName>
    <definedName name="調査結果内容" localSheetId="77">#REF!</definedName>
    <definedName name="調査結果内容" localSheetId="76">#REF!</definedName>
    <definedName name="調査結果内容" localSheetId="69">#REF!</definedName>
    <definedName name="調査結果内容" localSheetId="75">#REF!</definedName>
    <definedName name="調査結果内容" localSheetId="85">#REF!</definedName>
    <definedName name="調査結果内容" localSheetId="78">#REF!</definedName>
    <definedName name="調査結果内容" localSheetId="84">#REF!</definedName>
    <definedName name="調査結果内容" localSheetId="94">#REF!</definedName>
    <definedName name="調査結果内容" localSheetId="93">#REF!</definedName>
    <definedName name="調査結果内容" localSheetId="86">#REF!</definedName>
    <definedName name="調査結果内容" localSheetId="92">#REF!</definedName>
    <definedName name="調査結果内容" localSheetId="60">#REF!</definedName>
    <definedName name="調査結果内容" localSheetId="53">#REF!</definedName>
    <definedName name="調査結果内容" localSheetId="59">#REF!</definedName>
    <definedName name="調査結果内容" localSheetId="29">#REF!</definedName>
    <definedName name="調査結果内容" localSheetId="22">#REF!</definedName>
    <definedName name="調査結果内容" localSheetId="28">#REF!</definedName>
    <definedName name="調査結果内容" localSheetId="21">#REF!</definedName>
    <definedName name="調査結果内容" localSheetId="20">#REF!</definedName>
    <definedName name="調査結果内容" localSheetId="13">#REF!</definedName>
    <definedName name="調査結果内容" localSheetId="19">#REF!</definedName>
    <definedName name="調査結果内容" localSheetId="68">#REF!</definedName>
    <definedName name="調査結果内容" localSheetId="67">#REF!</definedName>
    <definedName name="調査結果内容" localSheetId="61">#REF!</definedName>
    <definedName name="調査結果内容" localSheetId="37">#REF!</definedName>
    <definedName name="調査結果内容" localSheetId="30">#REF!</definedName>
    <definedName name="調査結果内容" localSheetId="36">#REF!</definedName>
    <definedName name="調査結果内容" localSheetId="38">#REF!</definedName>
    <definedName name="調査結果内容" localSheetId="44">#REF!</definedName>
    <definedName name="調査結果内容" localSheetId="52">#REF!</definedName>
    <definedName name="調査結果内容" localSheetId="51">#REF!</definedName>
    <definedName name="調査結果内容" localSheetId="45">#REF!</definedName>
    <definedName name="調査結果内容">#REF!</definedName>
    <definedName name="調査内容" localSheetId="10">#REF!</definedName>
    <definedName name="調査内容" localSheetId="77">#REF!</definedName>
    <definedName name="調査内容" localSheetId="76">#REF!</definedName>
    <definedName name="調査内容" localSheetId="69">#REF!</definedName>
    <definedName name="調査内容" localSheetId="75">#REF!</definedName>
    <definedName name="調査内容" localSheetId="85">#REF!</definedName>
    <definedName name="調査内容" localSheetId="78">#REF!</definedName>
    <definedName name="調査内容" localSheetId="84">#REF!</definedName>
    <definedName name="調査内容" localSheetId="94">#REF!</definedName>
    <definedName name="調査内容" localSheetId="93">#REF!</definedName>
    <definedName name="調査内容" localSheetId="86">#REF!</definedName>
    <definedName name="調査内容" localSheetId="92">#REF!</definedName>
    <definedName name="調査内容" localSheetId="60">#REF!</definedName>
    <definedName name="調査内容" localSheetId="53">#REF!</definedName>
    <definedName name="調査内容" localSheetId="59">#REF!</definedName>
    <definedName name="調査内容" localSheetId="29">#REF!</definedName>
    <definedName name="調査内容" localSheetId="22">#REF!</definedName>
    <definedName name="調査内容" localSheetId="28">#REF!</definedName>
    <definedName name="調査内容" localSheetId="21">#REF!</definedName>
    <definedName name="調査内容" localSheetId="20">#REF!</definedName>
    <definedName name="調査内容" localSheetId="13">#REF!</definedName>
    <definedName name="調査内容" localSheetId="19">#REF!</definedName>
    <definedName name="調査内容" localSheetId="68">#REF!</definedName>
    <definedName name="調査内容" localSheetId="67">#REF!</definedName>
    <definedName name="調査内容" localSheetId="61">#REF!</definedName>
    <definedName name="調査内容" localSheetId="37">#REF!</definedName>
    <definedName name="調査内容" localSheetId="30">#REF!</definedName>
    <definedName name="調査内容" localSheetId="36">#REF!</definedName>
    <definedName name="調査内容" localSheetId="38">#REF!</definedName>
    <definedName name="調査内容" localSheetId="44">#REF!</definedName>
    <definedName name="調査内容" localSheetId="52">#REF!</definedName>
    <definedName name="調査内容" localSheetId="51">#REF!</definedName>
    <definedName name="調査内容" localSheetId="45">#REF!</definedName>
    <definedName name="調査内容">#REF!</definedName>
    <definedName name="適用日" localSheetId="10">#REF!</definedName>
    <definedName name="適用日" localSheetId="77">#REF!</definedName>
    <definedName name="適用日" localSheetId="76">#REF!</definedName>
    <definedName name="適用日" localSheetId="69">#REF!</definedName>
    <definedName name="適用日" localSheetId="75">#REF!</definedName>
    <definedName name="適用日" localSheetId="85">#REF!</definedName>
    <definedName name="適用日" localSheetId="78">#REF!</definedName>
    <definedName name="適用日" localSheetId="84">#REF!</definedName>
    <definedName name="適用日" localSheetId="94">#REF!</definedName>
    <definedName name="適用日" localSheetId="93">#REF!</definedName>
    <definedName name="適用日" localSheetId="86">#REF!</definedName>
    <definedName name="適用日" localSheetId="92">#REF!</definedName>
    <definedName name="適用日" localSheetId="60">#REF!</definedName>
    <definedName name="適用日" localSheetId="53">#REF!</definedName>
    <definedName name="適用日" localSheetId="59">#REF!</definedName>
    <definedName name="適用日" localSheetId="29">#REF!</definedName>
    <definedName name="適用日" localSheetId="22">#REF!</definedName>
    <definedName name="適用日" localSheetId="28">#REF!</definedName>
    <definedName name="適用日" localSheetId="21">#REF!</definedName>
    <definedName name="適用日" localSheetId="20">#REF!</definedName>
    <definedName name="適用日" localSheetId="13">#REF!</definedName>
    <definedName name="適用日" localSheetId="19">#REF!</definedName>
    <definedName name="適用日" localSheetId="68">#REF!</definedName>
    <definedName name="適用日" localSheetId="67">#REF!</definedName>
    <definedName name="適用日" localSheetId="61">#REF!</definedName>
    <definedName name="適用日" localSheetId="37">#REF!</definedName>
    <definedName name="適用日" localSheetId="30">#REF!</definedName>
    <definedName name="適用日" localSheetId="36">#REF!</definedName>
    <definedName name="適用日" localSheetId="38">#REF!</definedName>
    <definedName name="適用日" localSheetId="44">#REF!</definedName>
    <definedName name="適用日" localSheetId="52">#REF!</definedName>
    <definedName name="適用日" localSheetId="51">#REF!</definedName>
    <definedName name="適用日" localSheetId="45">#REF!</definedName>
    <definedName name="適用日">#REF!</definedName>
    <definedName name="電話番号" localSheetId="10">#REF!</definedName>
    <definedName name="電話番号" localSheetId="77">#REF!</definedName>
    <definedName name="電話番号" localSheetId="76">#REF!</definedName>
    <definedName name="電話番号" localSheetId="69">#REF!</definedName>
    <definedName name="電話番号" localSheetId="75">#REF!</definedName>
    <definedName name="電話番号" localSheetId="85">#REF!</definedName>
    <definedName name="電話番号" localSheetId="78">#REF!</definedName>
    <definedName name="電話番号" localSheetId="84">#REF!</definedName>
    <definedName name="電話番号" localSheetId="94">#REF!</definedName>
    <definedName name="電話番号" localSheetId="93">#REF!</definedName>
    <definedName name="電話番号" localSheetId="86">#REF!</definedName>
    <definedName name="電話番号" localSheetId="92">#REF!</definedName>
    <definedName name="電話番号" localSheetId="60">#REF!</definedName>
    <definedName name="電話番号" localSheetId="53">#REF!</definedName>
    <definedName name="電話番号" localSheetId="59">#REF!</definedName>
    <definedName name="電話番号" localSheetId="29">#REF!</definedName>
    <definedName name="電話番号" localSheetId="22">#REF!</definedName>
    <definedName name="電話番号" localSheetId="28">#REF!</definedName>
    <definedName name="電話番号" localSheetId="21">#REF!</definedName>
    <definedName name="電話番号" localSheetId="20">#REF!</definedName>
    <definedName name="電話番号" localSheetId="13">#REF!</definedName>
    <definedName name="電話番号" localSheetId="19">#REF!</definedName>
    <definedName name="電話番号" localSheetId="68">#REF!</definedName>
    <definedName name="電話番号" localSheetId="67">#REF!</definedName>
    <definedName name="電話番号" localSheetId="61">#REF!</definedName>
    <definedName name="電話番号" localSheetId="37">#REF!</definedName>
    <definedName name="電話番号" localSheetId="30">#REF!</definedName>
    <definedName name="電話番号" localSheetId="36">#REF!</definedName>
    <definedName name="電話番号" localSheetId="38">#REF!</definedName>
    <definedName name="電話番号" localSheetId="44">#REF!</definedName>
    <definedName name="電話番号" localSheetId="52">#REF!</definedName>
    <definedName name="電話番号" localSheetId="51">#REF!</definedName>
    <definedName name="電話番号" localSheetId="45">#REF!</definedName>
    <definedName name="電話番号">#REF!</definedName>
    <definedName name="内線" localSheetId="10">#REF!</definedName>
    <definedName name="内線" localSheetId="77">#REF!</definedName>
    <definedName name="内線" localSheetId="76">#REF!</definedName>
    <definedName name="内線" localSheetId="69">#REF!</definedName>
    <definedName name="内線" localSheetId="75">#REF!</definedName>
    <definedName name="内線" localSheetId="85">#REF!</definedName>
    <definedName name="内線" localSheetId="78">#REF!</definedName>
    <definedName name="内線" localSheetId="84">#REF!</definedName>
    <definedName name="内線" localSheetId="94">#REF!</definedName>
    <definedName name="内線" localSheetId="93">#REF!</definedName>
    <definedName name="内線" localSheetId="86">#REF!</definedName>
    <definedName name="内線" localSheetId="92">#REF!</definedName>
    <definedName name="内線" localSheetId="60">#REF!</definedName>
    <definedName name="内線" localSheetId="53">#REF!</definedName>
    <definedName name="内線" localSheetId="59">#REF!</definedName>
    <definedName name="内線" localSheetId="29">#REF!</definedName>
    <definedName name="内線" localSheetId="22">#REF!</definedName>
    <definedName name="内線" localSheetId="28">#REF!</definedName>
    <definedName name="内線" localSheetId="21">#REF!</definedName>
    <definedName name="内線" localSheetId="20">#REF!</definedName>
    <definedName name="内線" localSheetId="13">#REF!</definedName>
    <definedName name="内線" localSheetId="19">#REF!</definedName>
    <definedName name="内線" localSheetId="68">#REF!</definedName>
    <definedName name="内線" localSheetId="67">#REF!</definedName>
    <definedName name="内線" localSheetId="61">#REF!</definedName>
    <definedName name="内線" localSheetId="37">#REF!</definedName>
    <definedName name="内線" localSheetId="30">#REF!</definedName>
    <definedName name="内線" localSheetId="36">#REF!</definedName>
    <definedName name="内線" localSheetId="38">#REF!</definedName>
    <definedName name="内線" localSheetId="44">#REF!</definedName>
    <definedName name="内線" localSheetId="52">#REF!</definedName>
    <definedName name="内線" localSheetId="51">#REF!</definedName>
    <definedName name="内線" localSheetId="45">#REF!</definedName>
    <definedName name="内線">#REF!</definedName>
    <definedName name="納期設定" localSheetId="10">#REF!</definedName>
    <definedName name="納期設定" localSheetId="77">#REF!</definedName>
    <definedName name="納期設定" localSheetId="76">#REF!</definedName>
    <definedName name="納期設定" localSheetId="69">#REF!</definedName>
    <definedName name="納期設定" localSheetId="75">#REF!</definedName>
    <definedName name="納期設定" localSheetId="85">#REF!</definedName>
    <definedName name="納期設定" localSheetId="78">#REF!</definedName>
    <definedName name="納期設定" localSheetId="84">#REF!</definedName>
    <definedName name="納期設定" localSheetId="94">#REF!</definedName>
    <definedName name="納期設定" localSheetId="93">#REF!</definedName>
    <definedName name="納期設定" localSheetId="86">#REF!</definedName>
    <definedName name="納期設定" localSheetId="92">#REF!</definedName>
    <definedName name="納期設定" localSheetId="60">#REF!</definedName>
    <definedName name="納期設定" localSheetId="53">#REF!</definedName>
    <definedName name="納期設定" localSheetId="59">#REF!</definedName>
    <definedName name="納期設定" localSheetId="29">#REF!</definedName>
    <definedName name="納期設定" localSheetId="22">#REF!</definedName>
    <definedName name="納期設定" localSheetId="28">#REF!</definedName>
    <definedName name="納期設定" localSheetId="21">#REF!</definedName>
    <definedName name="納期設定" localSheetId="20">#REF!</definedName>
    <definedName name="納期設定" localSheetId="13">#REF!</definedName>
    <definedName name="納期設定" localSheetId="19">#REF!</definedName>
    <definedName name="納期設定" localSheetId="68">#REF!</definedName>
    <definedName name="納期設定" localSheetId="67">#REF!</definedName>
    <definedName name="納期設定" localSheetId="61">#REF!</definedName>
    <definedName name="納期設定" localSheetId="37">#REF!</definedName>
    <definedName name="納期設定" localSheetId="30">#REF!</definedName>
    <definedName name="納期設定" localSheetId="36">#REF!</definedName>
    <definedName name="納期設定" localSheetId="38">#REF!</definedName>
    <definedName name="納期設定" localSheetId="44">#REF!</definedName>
    <definedName name="納期設定" localSheetId="52">#REF!</definedName>
    <definedName name="納期設定" localSheetId="51">#REF!</definedName>
    <definedName name="納期設定" localSheetId="45">#REF!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10">#REF!</definedName>
    <definedName name="部署" localSheetId="77">#REF!</definedName>
    <definedName name="部署" localSheetId="76">#REF!</definedName>
    <definedName name="部署" localSheetId="69">#REF!</definedName>
    <definedName name="部署" localSheetId="75">#REF!</definedName>
    <definedName name="部署" localSheetId="85">#REF!</definedName>
    <definedName name="部署" localSheetId="78">#REF!</definedName>
    <definedName name="部署" localSheetId="84">#REF!</definedName>
    <definedName name="部署" localSheetId="94">#REF!</definedName>
    <definedName name="部署" localSheetId="93">#REF!</definedName>
    <definedName name="部署" localSheetId="86">#REF!</definedName>
    <definedName name="部署" localSheetId="92">#REF!</definedName>
    <definedName name="部署" localSheetId="60">#REF!</definedName>
    <definedName name="部署" localSheetId="53">#REF!</definedName>
    <definedName name="部署" localSheetId="59">#REF!</definedName>
    <definedName name="部署" localSheetId="29">#REF!</definedName>
    <definedName name="部署" localSheetId="22">#REF!</definedName>
    <definedName name="部署" localSheetId="28">#REF!</definedName>
    <definedName name="部署" localSheetId="21">#REF!</definedName>
    <definedName name="部署" localSheetId="20">#REF!</definedName>
    <definedName name="部署" localSheetId="13">#REF!</definedName>
    <definedName name="部署" localSheetId="19">#REF!</definedName>
    <definedName name="部署" localSheetId="68">#REF!</definedName>
    <definedName name="部署" localSheetId="67">#REF!</definedName>
    <definedName name="部署" localSheetId="61">#REF!</definedName>
    <definedName name="部署" localSheetId="37">#REF!</definedName>
    <definedName name="部署" localSheetId="30">#REF!</definedName>
    <definedName name="部署" localSheetId="36">#REF!</definedName>
    <definedName name="部署" localSheetId="38">#REF!</definedName>
    <definedName name="部署" localSheetId="44">#REF!</definedName>
    <definedName name="部署" localSheetId="52">#REF!</definedName>
    <definedName name="部署" localSheetId="51">#REF!</definedName>
    <definedName name="部署" localSheetId="45">#REF!</definedName>
    <definedName name="部署">#REF!</definedName>
    <definedName name="変更環境" localSheetId="10">#REF!</definedName>
    <definedName name="変更環境" localSheetId="77">#REF!</definedName>
    <definedName name="変更環境" localSheetId="76">#REF!</definedName>
    <definedName name="変更環境" localSheetId="69">#REF!</definedName>
    <definedName name="変更環境" localSheetId="75">#REF!</definedName>
    <definedName name="変更環境" localSheetId="85">#REF!</definedName>
    <definedName name="変更環境" localSheetId="78">#REF!</definedName>
    <definedName name="変更環境" localSheetId="84">#REF!</definedName>
    <definedName name="変更環境" localSheetId="94">#REF!</definedName>
    <definedName name="変更環境" localSheetId="93">#REF!</definedName>
    <definedName name="変更環境" localSheetId="86">#REF!</definedName>
    <definedName name="変更環境" localSheetId="92">#REF!</definedName>
    <definedName name="変更環境" localSheetId="60">#REF!</definedName>
    <definedName name="変更環境" localSheetId="53">#REF!</definedName>
    <definedName name="変更環境" localSheetId="59">#REF!</definedName>
    <definedName name="変更環境" localSheetId="29">#REF!</definedName>
    <definedName name="変更環境" localSheetId="22">#REF!</definedName>
    <definedName name="変更環境" localSheetId="28">#REF!</definedName>
    <definedName name="変更環境" localSheetId="21">#REF!</definedName>
    <definedName name="変更環境" localSheetId="20">#REF!</definedName>
    <definedName name="変更環境" localSheetId="13">#REF!</definedName>
    <definedName name="変更環境" localSheetId="19">#REF!</definedName>
    <definedName name="変更環境" localSheetId="68">#REF!</definedName>
    <definedName name="変更環境" localSheetId="67">#REF!</definedName>
    <definedName name="変更環境" localSheetId="61">#REF!</definedName>
    <definedName name="変更環境" localSheetId="37">#REF!</definedName>
    <definedName name="変更環境" localSheetId="30">#REF!</definedName>
    <definedName name="変更環境" localSheetId="36">#REF!</definedName>
    <definedName name="変更環境" localSheetId="38">#REF!</definedName>
    <definedName name="変更環境" localSheetId="44">#REF!</definedName>
    <definedName name="変更環境" localSheetId="52">#REF!</definedName>
    <definedName name="変更環境" localSheetId="51">#REF!</definedName>
    <definedName name="変更環境" localSheetId="45">#REF!</definedName>
    <definedName name="変更環境">#REF!</definedName>
    <definedName name="変更情報変更点" localSheetId="10">#REF!</definedName>
    <definedName name="変更情報変更点" localSheetId="77">#REF!</definedName>
    <definedName name="変更情報変更点" localSheetId="76">#REF!</definedName>
    <definedName name="変更情報変更点" localSheetId="69">#REF!</definedName>
    <definedName name="変更情報変更点" localSheetId="75">#REF!</definedName>
    <definedName name="変更情報変更点" localSheetId="85">#REF!</definedName>
    <definedName name="変更情報変更点" localSheetId="78">#REF!</definedName>
    <definedName name="変更情報変更点" localSheetId="84">#REF!</definedName>
    <definedName name="変更情報変更点" localSheetId="94">#REF!</definedName>
    <definedName name="変更情報変更点" localSheetId="93">#REF!</definedName>
    <definedName name="変更情報変更点" localSheetId="86">#REF!</definedName>
    <definedName name="変更情報変更点" localSheetId="92">#REF!</definedName>
    <definedName name="変更情報変更点" localSheetId="60">#REF!</definedName>
    <definedName name="変更情報変更点" localSheetId="53">#REF!</definedName>
    <definedName name="変更情報変更点" localSheetId="59">#REF!</definedName>
    <definedName name="変更情報変更点" localSheetId="29">#REF!</definedName>
    <definedName name="変更情報変更点" localSheetId="22">#REF!</definedName>
    <definedName name="変更情報変更点" localSheetId="28">#REF!</definedName>
    <definedName name="変更情報変更点" localSheetId="21">#REF!</definedName>
    <definedName name="変更情報変更点" localSheetId="20">#REF!</definedName>
    <definedName name="変更情報変更点" localSheetId="13">#REF!</definedName>
    <definedName name="変更情報変更点" localSheetId="19">#REF!</definedName>
    <definedName name="変更情報変更点" localSheetId="68">#REF!</definedName>
    <definedName name="変更情報変更点" localSheetId="67">#REF!</definedName>
    <definedName name="変更情報変更点" localSheetId="61">#REF!</definedName>
    <definedName name="変更情報変更点" localSheetId="37">#REF!</definedName>
    <definedName name="変更情報変更点" localSheetId="30">#REF!</definedName>
    <definedName name="変更情報変更点" localSheetId="36">#REF!</definedName>
    <definedName name="変更情報変更点" localSheetId="38">#REF!</definedName>
    <definedName name="変更情報変更点" localSheetId="44">#REF!</definedName>
    <definedName name="変更情報変更点" localSheetId="52">#REF!</definedName>
    <definedName name="変更情報変更点" localSheetId="51">#REF!</definedName>
    <definedName name="変更情報変更点" localSheetId="45">#REF!</definedName>
    <definedName name="変更情報変更点">#REF!</definedName>
    <definedName name="変更内容" localSheetId="10">#REF!</definedName>
    <definedName name="変更内容" localSheetId="77">#REF!</definedName>
    <definedName name="変更内容" localSheetId="76">#REF!</definedName>
    <definedName name="変更内容" localSheetId="69">#REF!</definedName>
    <definedName name="変更内容" localSheetId="75">#REF!</definedName>
    <definedName name="変更内容" localSheetId="85">#REF!</definedName>
    <definedName name="変更内容" localSheetId="78">#REF!</definedName>
    <definedName name="変更内容" localSheetId="84">#REF!</definedName>
    <definedName name="変更内容" localSheetId="94">#REF!</definedName>
    <definedName name="変更内容" localSheetId="93">#REF!</definedName>
    <definedName name="変更内容" localSheetId="86">#REF!</definedName>
    <definedName name="変更内容" localSheetId="92">#REF!</definedName>
    <definedName name="変更内容" localSheetId="60">#REF!</definedName>
    <definedName name="変更内容" localSheetId="53">#REF!</definedName>
    <definedName name="変更内容" localSheetId="59">#REF!</definedName>
    <definedName name="変更内容" localSheetId="29">#REF!</definedName>
    <definedName name="変更内容" localSheetId="22">#REF!</definedName>
    <definedName name="変更内容" localSheetId="28">#REF!</definedName>
    <definedName name="変更内容" localSheetId="21">#REF!</definedName>
    <definedName name="変更内容" localSheetId="20">#REF!</definedName>
    <definedName name="変更内容" localSheetId="13">#REF!</definedName>
    <definedName name="変更内容" localSheetId="19">#REF!</definedName>
    <definedName name="変更内容" localSheetId="68">#REF!</definedName>
    <definedName name="変更内容" localSheetId="67">#REF!</definedName>
    <definedName name="変更内容" localSheetId="61">#REF!</definedName>
    <definedName name="変更内容" localSheetId="37">#REF!</definedName>
    <definedName name="変更内容" localSheetId="30">#REF!</definedName>
    <definedName name="変更内容" localSheetId="36">#REF!</definedName>
    <definedName name="変更内容" localSheetId="38">#REF!</definedName>
    <definedName name="変更内容" localSheetId="44">#REF!</definedName>
    <definedName name="変更内容" localSheetId="52">#REF!</definedName>
    <definedName name="変更内容" localSheetId="51">#REF!</definedName>
    <definedName name="変更内容" localSheetId="45">#REF!</definedName>
    <definedName name="変更内容">#REF!</definedName>
    <definedName name="凡例">[6]リスト!$B$2:$B$8</definedName>
    <definedName name="問合せ区分" localSheetId="10">#REF!</definedName>
    <definedName name="問合せ区分" localSheetId="77">#REF!</definedName>
    <definedName name="問合せ区分" localSheetId="76">#REF!</definedName>
    <definedName name="問合せ区分" localSheetId="69">#REF!</definedName>
    <definedName name="問合せ区分" localSheetId="75">#REF!</definedName>
    <definedName name="問合せ区分" localSheetId="85">#REF!</definedName>
    <definedName name="問合せ区分" localSheetId="78">#REF!</definedName>
    <definedName name="問合せ区分" localSheetId="84">#REF!</definedName>
    <definedName name="問合せ区分" localSheetId="94">#REF!</definedName>
    <definedName name="問合せ区分" localSheetId="93">#REF!</definedName>
    <definedName name="問合せ区分" localSheetId="86">#REF!</definedName>
    <definedName name="問合せ区分" localSheetId="92">#REF!</definedName>
    <definedName name="問合せ区分" localSheetId="60">#REF!</definedName>
    <definedName name="問合せ区分" localSheetId="53">#REF!</definedName>
    <definedName name="問合せ区分" localSheetId="59">#REF!</definedName>
    <definedName name="問合せ区分" localSheetId="29">#REF!</definedName>
    <definedName name="問合せ区分" localSheetId="22">#REF!</definedName>
    <definedName name="問合せ区分" localSheetId="28">#REF!</definedName>
    <definedName name="問合せ区分" localSheetId="21">#REF!</definedName>
    <definedName name="問合せ区分" localSheetId="20">#REF!</definedName>
    <definedName name="問合せ区分" localSheetId="13">#REF!</definedName>
    <definedName name="問合せ区分" localSheetId="19">#REF!</definedName>
    <definedName name="問合せ区分" localSheetId="68">#REF!</definedName>
    <definedName name="問合せ区分" localSheetId="67">#REF!</definedName>
    <definedName name="問合せ区分" localSheetId="61">#REF!</definedName>
    <definedName name="問合せ区分" localSheetId="37">#REF!</definedName>
    <definedName name="問合せ区分" localSheetId="30">#REF!</definedName>
    <definedName name="問合せ区分" localSheetId="36">#REF!</definedName>
    <definedName name="問合せ区分" localSheetId="38">#REF!</definedName>
    <definedName name="問合せ区分" localSheetId="44">#REF!</definedName>
    <definedName name="問合せ区分" localSheetId="52">#REF!</definedName>
    <definedName name="問合せ区分" localSheetId="51">#REF!</definedName>
    <definedName name="問合せ区分" localSheetId="45">#REF!</definedName>
    <definedName name="問合せ区分">#REF!</definedName>
    <definedName name="有り無し">[6]リスト!$A$2:$A$3</definedName>
    <definedName name="立案担当者" localSheetId="10">#REF!</definedName>
    <definedName name="立案担当者" localSheetId="77">#REF!</definedName>
    <definedName name="立案担当者" localSheetId="76">#REF!</definedName>
    <definedName name="立案担当者" localSheetId="69">#REF!</definedName>
    <definedName name="立案担当者" localSheetId="75">#REF!</definedName>
    <definedName name="立案担当者" localSheetId="85">#REF!</definedName>
    <definedName name="立案担当者" localSheetId="78">#REF!</definedName>
    <definedName name="立案担当者" localSheetId="84">#REF!</definedName>
    <definedName name="立案担当者" localSheetId="94">#REF!</definedName>
    <definedName name="立案担当者" localSheetId="93">#REF!</definedName>
    <definedName name="立案担当者" localSheetId="86">#REF!</definedName>
    <definedName name="立案担当者" localSheetId="92">#REF!</definedName>
    <definedName name="立案担当者" localSheetId="60">#REF!</definedName>
    <definedName name="立案担当者" localSheetId="53">#REF!</definedName>
    <definedName name="立案担当者" localSheetId="59">#REF!</definedName>
    <definedName name="立案担当者" localSheetId="29">#REF!</definedName>
    <definedName name="立案担当者" localSheetId="22">#REF!</definedName>
    <definedName name="立案担当者" localSheetId="28">#REF!</definedName>
    <definedName name="立案担当者" localSheetId="21">#REF!</definedName>
    <definedName name="立案担当者" localSheetId="20">#REF!</definedName>
    <definedName name="立案担当者" localSheetId="13">#REF!</definedName>
    <definedName name="立案担当者" localSheetId="19">#REF!</definedName>
    <definedName name="立案担当者" localSheetId="68">#REF!</definedName>
    <definedName name="立案担当者" localSheetId="67">#REF!</definedName>
    <definedName name="立案担当者" localSheetId="61">#REF!</definedName>
    <definedName name="立案担当者" localSheetId="37">#REF!</definedName>
    <definedName name="立案担当者" localSheetId="30">#REF!</definedName>
    <definedName name="立案担当者" localSheetId="36">#REF!</definedName>
    <definedName name="立案担当者" localSheetId="38">#REF!</definedName>
    <definedName name="立案担当者" localSheetId="44">#REF!</definedName>
    <definedName name="立案担当者" localSheetId="52">#REF!</definedName>
    <definedName name="立案担当者" localSheetId="51">#REF!</definedName>
    <definedName name="立案担当者" localSheetId="45">#REF!</definedName>
    <definedName name="立案担当者">#REF!</definedName>
    <definedName name="連絡事項" localSheetId="10">#REF!</definedName>
    <definedName name="連絡事項" localSheetId="77">#REF!</definedName>
    <definedName name="連絡事項" localSheetId="76">#REF!</definedName>
    <definedName name="連絡事項" localSheetId="69">#REF!</definedName>
    <definedName name="連絡事項" localSheetId="75">#REF!</definedName>
    <definedName name="連絡事項" localSheetId="85">#REF!</definedName>
    <definedName name="連絡事項" localSheetId="78">#REF!</definedName>
    <definedName name="連絡事項" localSheetId="84">#REF!</definedName>
    <definedName name="連絡事項" localSheetId="94">#REF!</definedName>
    <definedName name="連絡事項" localSheetId="93">#REF!</definedName>
    <definedName name="連絡事項" localSheetId="86">#REF!</definedName>
    <definedName name="連絡事項" localSheetId="92">#REF!</definedName>
    <definedName name="連絡事項" localSheetId="60">#REF!</definedName>
    <definedName name="連絡事項" localSheetId="53">#REF!</definedName>
    <definedName name="連絡事項" localSheetId="59">#REF!</definedName>
    <definedName name="連絡事項" localSheetId="29">#REF!</definedName>
    <definedName name="連絡事項" localSheetId="22">#REF!</definedName>
    <definedName name="連絡事項" localSheetId="28">#REF!</definedName>
    <definedName name="連絡事項" localSheetId="21">#REF!</definedName>
    <definedName name="連絡事項" localSheetId="20">#REF!</definedName>
    <definedName name="連絡事項" localSheetId="13">#REF!</definedName>
    <definedName name="連絡事項" localSheetId="19">#REF!</definedName>
    <definedName name="連絡事項" localSheetId="68">#REF!</definedName>
    <definedName name="連絡事項" localSheetId="67">#REF!</definedName>
    <definedName name="連絡事項" localSheetId="61">#REF!</definedName>
    <definedName name="連絡事項" localSheetId="37">#REF!</definedName>
    <definedName name="連絡事項" localSheetId="30">#REF!</definedName>
    <definedName name="連絡事項" localSheetId="36">#REF!</definedName>
    <definedName name="連絡事項" localSheetId="38">#REF!</definedName>
    <definedName name="連絡事項" localSheetId="44">#REF!</definedName>
    <definedName name="連絡事項" localSheetId="52">#REF!</definedName>
    <definedName name="連絡事項" localSheetId="51">#REF!</definedName>
    <definedName name="連絡事項" localSheetId="45">#REF!</definedName>
    <definedName name="連絡事項">#REF!</definedName>
  </definedNames>
  <calcPr calcId="152511"/>
</workbook>
</file>

<file path=xl/calcChain.xml><?xml version="1.0" encoding="utf-8"?>
<calcChain xmlns="http://schemas.openxmlformats.org/spreadsheetml/2006/main">
  <c r="J10" i="97" l="1"/>
  <c r="K10" i="97"/>
  <c r="L10" i="97"/>
  <c r="I10" i="97"/>
  <c r="J10" i="96"/>
  <c r="K10" i="96"/>
  <c r="L10" i="96"/>
  <c r="I10" i="96"/>
  <c r="J17" i="95"/>
  <c r="K17" i="95"/>
  <c r="L17" i="95"/>
  <c r="I17" i="95"/>
  <c r="J44" i="19"/>
  <c r="K44" i="19"/>
  <c r="L44" i="19"/>
  <c r="I44" i="19"/>
  <c r="I23" i="21" l="1"/>
  <c r="I45" i="21" l="1"/>
  <c r="J45" i="21"/>
  <c r="K45" i="21"/>
  <c r="L45" i="21"/>
  <c r="Q88" i="20" l="1"/>
  <c r="N88" i="20"/>
  <c r="L10" i="98" l="1"/>
  <c r="N16" i="99" l="1"/>
  <c r="M16" i="99"/>
  <c r="K10" i="98"/>
  <c r="J10" i="98"/>
  <c r="I10" i="98"/>
  <c r="N10" i="98"/>
  <c r="M10" i="98"/>
  <c r="M17" i="99" l="1"/>
  <c r="N17" i="99"/>
  <c r="P116" i="20"/>
  <c r="Q110" i="20"/>
  <c r="M110" i="20"/>
  <c r="O110" i="20" s="1"/>
  <c r="Q111" i="20"/>
  <c r="M111" i="20"/>
  <c r="O111" i="20" s="1"/>
  <c r="M109" i="20"/>
  <c r="O109" i="20" s="1"/>
  <c r="I109" i="20"/>
  <c r="I116" i="20" s="1"/>
  <c r="Q108" i="20"/>
  <c r="M108" i="20"/>
  <c r="O108" i="20" s="1"/>
  <c r="Q107" i="20"/>
  <c r="M107" i="20"/>
  <c r="O107" i="20" s="1"/>
  <c r="Q106" i="20"/>
  <c r="M106" i="20"/>
  <c r="N106" i="20" s="1"/>
  <c r="Q105" i="20"/>
  <c r="N105" i="20"/>
  <c r="M105" i="20"/>
  <c r="Q103" i="20"/>
  <c r="M103" i="20"/>
  <c r="O103" i="20" s="1"/>
  <c r="Q102" i="20"/>
  <c r="M102" i="20"/>
  <c r="O102" i="20" s="1"/>
  <c r="Q101" i="20"/>
  <c r="M101" i="20"/>
  <c r="O101" i="20" s="1"/>
  <c r="Q100" i="20"/>
  <c r="M100" i="20"/>
  <c r="O100" i="20" s="1"/>
  <c r="Q99" i="20"/>
  <c r="M99" i="20"/>
  <c r="O99" i="20" s="1"/>
  <c r="Q98" i="20"/>
  <c r="M98" i="20"/>
  <c r="O98" i="20" s="1"/>
  <c r="Q91" i="20"/>
  <c r="M91" i="20"/>
  <c r="O91" i="20" s="1"/>
  <c r="Q90" i="20"/>
  <c r="M90" i="20"/>
  <c r="O90" i="20" s="1"/>
  <c r="Q89" i="20"/>
  <c r="M89" i="20"/>
  <c r="O89" i="20" s="1"/>
  <c r="M88" i="20"/>
  <c r="Q87" i="20"/>
  <c r="M87" i="20"/>
  <c r="O87" i="20" s="1"/>
  <c r="Q80" i="20"/>
  <c r="M80" i="20"/>
  <c r="O80" i="20" s="1"/>
  <c r="Q79" i="20"/>
  <c r="M79" i="20"/>
  <c r="O79" i="20" s="1"/>
  <c r="Q78" i="20"/>
  <c r="M78" i="20"/>
  <c r="O78" i="20" s="1"/>
  <c r="Q77" i="20"/>
  <c r="M77" i="20"/>
  <c r="O77" i="20" s="1"/>
  <c r="Q76" i="20"/>
  <c r="M76" i="20"/>
  <c r="O76" i="20" s="1"/>
  <c r="Q74" i="20"/>
  <c r="N74" i="20"/>
  <c r="M74" i="20"/>
  <c r="Q73" i="20"/>
  <c r="M73" i="20"/>
  <c r="O73" i="20" s="1"/>
  <c r="Q72" i="20"/>
  <c r="M72" i="20"/>
  <c r="O72" i="20" s="1"/>
  <c r="Q71" i="20"/>
  <c r="N71" i="20"/>
  <c r="M71" i="20"/>
  <c r="Q70" i="20"/>
  <c r="M70" i="20"/>
  <c r="O70" i="20" s="1"/>
  <c r="Q69" i="20"/>
  <c r="M69" i="20"/>
  <c r="O69" i="20" s="1"/>
  <c r="M68" i="20"/>
  <c r="J68" i="20"/>
  <c r="Q68" i="20" s="1"/>
  <c r="M67" i="20"/>
  <c r="J67" i="20"/>
  <c r="Q67" i="20" s="1"/>
  <c r="J66" i="20"/>
  <c r="Q66" i="20" s="1"/>
  <c r="M65" i="20"/>
  <c r="J65" i="20"/>
  <c r="Q65" i="20" s="1"/>
  <c r="N64" i="20"/>
  <c r="M64" i="20"/>
  <c r="J64" i="20"/>
  <c r="Q64" i="20" s="1"/>
  <c r="M63" i="20"/>
  <c r="J63" i="20"/>
  <c r="N63" i="20" s="1"/>
  <c r="M62" i="20"/>
  <c r="J62" i="20"/>
  <c r="N62" i="20" s="1"/>
  <c r="M61" i="20"/>
  <c r="J61" i="20"/>
  <c r="Q61" i="20" s="1"/>
  <c r="M60" i="20"/>
  <c r="J60" i="20"/>
  <c r="Q60" i="20" s="1"/>
  <c r="M59" i="20"/>
  <c r="J59" i="20"/>
  <c r="N59" i="20" s="1"/>
  <c r="M58" i="20"/>
  <c r="J58" i="20"/>
  <c r="Q58" i="20" s="1"/>
  <c r="M57" i="20"/>
  <c r="J57" i="20"/>
  <c r="N57" i="20" s="1"/>
  <c r="M56" i="20"/>
  <c r="J56" i="20"/>
  <c r="N56" i="20" s="1"/>
  <c r="M55" i="20"/>
  <c r="J55" i="20"/>
  <c r="N55" i="20" s="1"/>
  <c r="M54" i="20"/>
  <c r="J54" i="20"/>
  <c r="M53" i="20"/>
  <c r="J53" i="20"/>
  <c r="Q53" i="20" s="1"/>
  <c r="N52" i="20"/>
  <c r="M52" i="20"/>
  <c r="J52" i="20"/>
  <c r="Q52" i="20" s="1"/>
  <c r="M51" i="20"/>
  <c r="J51" i="20"/>
  <c r="Q51" i="20" s="1"/>
  <c r="M50" i="20"/>
  <c r="J50" i="20"/>
  <c r="Q50" i="20" s="1"/>
  <c r="Q49" i="20"/>
  <c r="M49" i="20"/>
  <c r="O49" i="20" s="1"/>
  <c r="Q48" i="20"/>
  <c r="M48" i="20"/>
  <c r="O48" i="20" s="1"/>
  <c r="N43" i="20"/>
  <c r="I43" i="20"/>
  <c r="O42" i="20"/>
  <c r="M42" i="20"/>
  <c r="O40" i="20"/>
  <c r="M40" i="20"/>
  <c r="O41" i="20"/>
  <c r="M41" i="20"/>
  <c r="O38" i="20"/>
  <c r="M38" i="20"/>
  <c r="O39" i="20"/>
  <c r="M39" i="20"/>
  <c r="O33" i="20"/>
  <c r="M33" i="20"/>
  <c r="O30" i="20"/>
  <c r="M30" i="20"/>
  <c r="O29" i="20"/>
  <c r="M29" i="20"/>
  <c r="O24" i="20"/>
  <c r="M24" i="20"/>
  <c r="O31" i="20"/>
  <c r="M31" i="20"/>
  <c r="O32" i="20"/>
  <c r="M32" i="20"/>
  <c r="O25" i="20"/>
  <c r="M25" i="20"/>
  <c r="O26" i="20"/>
  <c r="M26" i="20"/>
  <c r="O27" i="20"/>
  <c r="M27" i="20"/>
  <c r="O28" i="20"/>
  <c r="M28" i="20"/>
  <c r="O34" i="20"/>
  <c r="M34" i="20"/>
  <c r="M16" i="20"/>
  <c r="J16" i="20"/>
  <c r="O16" i="20" s="1"/>
  <c r="M19" i="20"/>
  <c r="J19" i="20"/>
  <c r="O19" i="20" s="1"/>
  <c r="M20" i="20"/>
  <c r="J20" i="20"/>
  <c r="O20" i="20" s="1"/>
  <c r="M18" i="20"/>
  <c r="J18" i="20"/>
  <c r="O18" i="20" s="1"/>
  <c r="M21" i="20"/>
  <c r="J21" i="20"/>
  <c r="O21" i="20" s="1"/>
  <c r="M17" i="20"/>
  <c r="J17" i="20"/>
  <c r="O17" i="20" s="1"/>
  <c r="M22" i="20"/>
  <c r="J22" i="20"/>
  <c r="M11" i="20"/>
  <c r="L11" i="20"/>
  <c r="K11" i="20"/>
  <c r="N44" i="19"/>
  <c r="M44" i="19"/>
  <c r="O64" i="20" l="1"/>
  <c r="N50" i="20"/>
  <c r="N51" i="20"/>
  <c r="N58" i="20"/>
  <c r="Q59" i="20"/>
  <c r="J43" i="20"/>
  <c r="O51" i="20"/>
  <c r="O55" i="20"/>
  <c r="O105" i="20"/>
  <c r="Q55" i="20"/>
  <c r="N65" i="20"/>
  <c r="O65" i="20" s="1"/>
  <c r="O52" i="20"/>
  <c r="O63" i="20"/>
  <c r="O50" i="20"/>
  <c r="O57" i="20"/>
  <c r="O58" i="20"/>
  <c r="O56" i="20"/>
  <c r="O71" i="20"/>
  <c r="O74" i="20"/>
  <c r="O22" i="20"/>
  <c r="O43" i="20" s="1"/>
  <c r="Q63" i="20"/>
  <c r="N67" i="20"/>
  <c r="O67" i="20" s="1"/>
  <c r="N68" i="20"/>
  <c r="O68" i="20" s="1"/>
  <c r="N53" i="20"/>
  <c r="O53" i="20" s="1"/>
  <c r="Q56" i="20"/>
  <c r="N60" i="20"/>
  <c r="O60" i="20" s="1"/>
  <c r="O62" i="20"/>
  <c r="Q54" i="20"/>
  <c r="Q62" i="20"/>
  <c r="Q57" i="20"/>
  <c r="O59" i="20"/>
  <c r="J109" i="20"/>
  <c r="Q109" i="20" s="1"/>
  <c r="N54" i="20"/>
  <c r="O54" i="20" s="1"/>
  <c r="N61" i="20"/>
  <c r="O61" i="20" s="1"/>
  <c r="Q116" i="20" l="1"/>
  <c r="J116" i="20"/>
</calcChain>
</file>

<file path=xl/sharedStrings.xml><?xml version="1.0" encoding="utf-8"?>
<sst xmlns="http://schemas.openxmlformats.org/spreadsheetml/2006/main" count="4015" uniqueCount="652">
  <si>
    <t/>
  </si>
  <si>
    <t>年度</t>
  </si>
  <si>
    <t>会計</t>
  </si>
  <si>
    <t>：01</t>
  </si>
  <si>
    <t>一般会計</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</si>
  <si>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</si>
  <si>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</si>
  <si>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</si>
  <si>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</si>
  <si>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</si>
  <si>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</si>
  <si>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</si>
  <si>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</si>
  <si>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</si>
  <si>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</si>
  <si>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</si>
  <si>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</si>
  <si>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</si>
  <si>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</si>
  <si>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</si>
  <si>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</si>
  <si>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</si>
  <si>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</si>
  <si>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</si>
  <si>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</si>
  <si>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</si>
  <si>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</si>
  <si>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</si>
  <si>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</si>
  <si>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</si>
  <si>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</si>
  <si>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</si>
  <si>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</si>
  <si>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</si>
  <si>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</si>
  <si>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</si>
  <si>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</si>
  <si>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</si>
  <si>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</si>
  <si>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</si>
  <si>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</si>
  <si>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</si>
  <si>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</si>
  <si>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</si>
  <si>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</si>
  <si>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</si>
  <si>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</si>
  <si>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</si>
  <si>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</si>
  <si>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</si>
  <si>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</si>
  <si>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</si>
  <si>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</si>
  <si>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</si>
  <si>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</si>
  <si>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</si>
  <si>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</si>
  <si>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</si>
  <si>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</si>
  <si>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</si>
  <si>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</si>
  <si>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</si>
  <si>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</si>
  <si>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</si>
  <si>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</si>
  <si>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</si>
  <si>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</si>
  <si>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</si>
  <si>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</si>
  <si>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</si>
  <si>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</si>
  <si>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</si>
  <si>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</si>
  <si>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</si>
  <si>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</si>
  <si>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</si>
  <si>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</si>
  <si>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</si>
  <si>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</si>
  <si>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</si>
  <si>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</si>
  <si>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</si>
  <si>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</si>
  <si>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</si>
  <si>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</si>
  <si>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</si>
  <si>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</si>
  <si>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</si>
  <si>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</si>
  <si>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</si>
  <si>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</si>
  <si>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</si>
  <si>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</si>
  <si>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</si>
  <si>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</si>
  <si>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</si>
  <si>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</si>
  <si>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</si>
  <si>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</si>
  <si>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</si>
  <si>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</si>
  <si>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</si>
  <si>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</si>
  <si>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</si>
  <si>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</si>
  <si>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</si>
  <si>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</si>
  <si>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</si>
  <si>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</si>
  <si>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</si>
  <si>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</si>
  <si>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</si>
  <si>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</si>
  <si>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</si>
  <si>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</si>
  <si>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</si>
  <si>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</si>
  <si>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</si>
  <si>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</si>
  <si>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</si>
  <si>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</si>
  <si>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</si>
  <si>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</si>
  <si>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</si>
  <si>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</si>
  <si>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</si>
  <si>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</si>
  <si>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</si>
  <si>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</si>
  <si>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</si>
  <si>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</si>
  <si>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</si>
  <si>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</si>
  <si>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</si>
  <si>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</si>
  <si>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</si>
  <si>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</si>
  <si>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</si>
  <si>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</si>
  <si>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</si>
  <si>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</si>
  <si>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</si>
  <si>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</si>
  <si>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</si>
  <si>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</si>
  <si>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</si>
  <si>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</si>
  <si>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</si>
  <si>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</si>
  <si>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</si>
  <si>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</si>
  <si>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</si>
  <si>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</si>
  <si>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</si>
  <si>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</si>
  <si>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</si>
  <si>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</si>
  <si>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</si>
  <si>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</si>
  <si>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</si>
  <si>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</si>
  <si>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</si>
  <si>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</si>
  <si>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</si>
  <si>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</si>
  <si>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</si>
  <si>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</si>
  <si>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</si>
  <si>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</si>
  <si>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</si>
  <si>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</si>
  <si>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</si>
  <si>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</si>
  <si>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</si>
  <si>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</si>
  <si>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</si>
  <si>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</si>
  <si>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</si>
  <si>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</si>
  <si>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</si>
  <si>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</si>
  <si>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</si>
  <si>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</si>
  <si>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平成27年度</t>
    <rPh sb="0" eb="2">
      <t>ヘイセイ</t>
    </rPh>
    <rPh sb="4" eb="6">
      <t>ネンド</t>
    </rPh>
    <phoneticPr fontId="7"/>
  </si>
  <si>
    <t>大 阪 市 会 計 別 財 務 諸 表</t>
    <rPh sb="0" eb="1">
      <t>ダイ</t>
    </rPh>
    <rPh sb="2" eb="3">
      <t>サカ</t>
    </rPh>
    <rPh sb="4" eb="5">
      <t>シ</t>
    </rPh>
    <rPh sb="6" eb="7">
      <t>カイ</t>
    </rPh>
    <rPh sb="8" eb="9">
      <t>ケイ</t>
    </rPh>
    <rPh sb="10" eb="11">
      <t>ベツ</t>
    </rPh>
    <rPh sb="12" eb="13">
      <t>ザイ</t>
    </rPh>
    <rPh sb="14" eb="15">
      <t>ツトム</t>
    </rPh>
    <rPh sb="16" eb="17">
      <t>ショ</t>
    </rPh>
    <rPh sb="18" eb="19">
      <t>ヒョウ</t>
    </rPh>
    <phoneticPr fontId="7"/>
  </si>
  <si>
    <t>大阪市市街地再開発事業会計</t>
    <rPh sb="0" eb="3">
      <t>オオサカシ</t>
    </rPh>
    <rPh sb="3" eb="6">
      <t>シガイチ</t>
    </rPh>
    <rPh sb="6" eb="9">
      <t>サイカイハツ</t>
    </rPh>
    <rPh sb="9" eb="11">
      <t>ジギョウ</t>
    </rPh>
    <rPh sb="11" eb="13">
      <t>カイケイ</t>
    </rPh>
    <phoneticPr fontId="7"/>
  </si>
  <si>
    <t>大阪市駐車場事業会計</t>
    <rPh sb="0" eb="3">
      <t>オオサカシ</t>
    </rPh>
    <rPh sb="3" eb="6">
      <t>チュウシャジョウ</t>
    </rPh>
    <rPh sb="6" eb="8">
      <t>ジギョウ</t>
    </rPh>
    <rPh sb="8" eb="10">
      <t>カイケイ</t>
    </rPh>
    <phoneticPr fontId="7"/>
  </si>
  <si>
    <t>大阪市土地先行取得事業会計</t>
    <rPh sb="0" eb="3">
      <t>オオサカシ</t>
    </rPh>
    <rPh sb="3" eb="5">
      <t>トチ</t>
    </rPh>
    <rPh sb="5" eb="7">
      <t>センコウ</t>
    </rPh>
    <rPh sb="7" eb="9">
      <t>シュトク</t>
    </rPh>
    <rPh sb="9" eb="11">
      <t>ジギョウ</t>
    </rPh>
    <rPh sb="11" eb="13">
      <t>カイケイ</t>
    </rPh>
    <phoneticPr fontId="7"/>
  </si>
  <si>
    <t>大阪市国民健康保険事業会計</t>
    <rPh sb="0" eb="3">
      <t>オオサカシ</t>
    </rPh>
    <rPh sb="3" eb="5">
      <t>コクミン</t>
    </rPh>
    <rPh sb="5" eb="7">
      <t>ケンコウ</t>
    </rPh>
    <rPh sb="7" eb="9">
      <t>ホケン</t>
    </rPh>
    <rPh sb="9" eb="11">
      <t>ジギョウ</t>
    </rPh>
    <rPh sb="11" eb="13">
      <t>カイケイ</t>
    </rPh>
    <phoneticPr fontId="7"/>
  </si>
  <si>
    <t>大阪市介護保険事業会計</t>
    <rPh sb="0" eb="3">
      <t>オオサカシ</t>
    </rPh>
    <rPh sb="3" eb="5">
      <t>カイゴ</t>
    </rPh>
    <rPh sb="5" eb="7">
      <t>ホケン</t>
    </rPh>
    <rPh sb="7" eb="9">
      <t>ジギョウ</t>
    </rPh>
    <rPh sb="9" eb="11">
      <t>カイケイ</t>
    </rPh>
    <phoneticPr fontId="7"/>
  </si>
  <si>
    <t>財 務 諸 表</t>
    <rPh sb="0" eb="1">
      <t>ザイ</t>
    </rPh>
    <rPh sb="2" eb="3">
      <t>ツトム</t>
    </rPh>
    <rPh sb="4" eb="5">
      <t>ショ</t>
    </rPh>
    <rPh sb="6" eb="7">
      <t>ヒョウ</t>
    </rPh>
    <phoneticPr fontId="7"/>
  </si>
  <si>
    <t>大阪市一般会計</t>
    <rPh sb="0" eb="2">
      <t>オオサカ</t>
    </rPh>
    <rPh sb="2" eb="3">
      <t>シ</t>
    </rPh>
    <rPh sb="3" eb="5">
      <t>イッパン</t>
    </rPh>
    <rPh sb="5" eb="7">
      <t>カイケイ</t>
    </rPh>
    <phoneticPr fontId="7"/>
  </si>
  <si>
    <t>一般会計</t>
    <rPh sb="0" eb="2">
      <t>イッパン</t>
    </rPh>
    <rPh sb="2" eb="4">
      <t>カイケイ</t>
    </rPh>
    <phoneticPr fontId="9"/>
  </si>
  <si>
    <t>貸借対照表</t>
    <rPh sb="0" eb="2">
      <t>タイシャク</t>
    </rPh>
    <rPh sb="2" eb="5">
      <t>タイショウヒョウ</t>
    </rPh>
    <phoneticPr fontId="9"/>
  </si>
  <si>
    <t>キャッシュ・フロー計算書</t>
    <rPh sb="9" eb="12">
      <t>ケイサンショ</t>
    </rPh>
    <phoneticPr fontId="9"/>
  </si>
  <si>
    <t>行政コスト計算書</t>
    <rPh sb="0" eb="2">
      <t>ギョウセイ</t>
    </rPh>
    <rPh sb="5" eb="8">
      <t>ケイサンショ</t>
    </rPh>
    <phoneticPr fontId="9"/>
  </si>
  <si>
    <t>純資産変動計算書</t>
    <rPh sb="0" eb="3">
      <t>ジュンシサン</t>
    </rPh>
    <rPh sb="3" eb="5">
      <t>ヘンドウ</t>
    </rPh>
    <rPh sb="5" eb="8">
      <t>ケイサンショ</t>
    </rPh>
    <phoneticPr fontId="9"/>
  </si>
  <si>
    <t>食肉市場事業会計</t>
    <rPh sb="0" eb="2">
      <t>ショクニク</t>
    </rPh>
    <rPh sb="2" eb="4">
      <t>シジョウ</t>
    </rPh>
    <rPh sb="4" eb="6">
      <t>ジギョウ</t>
    </rPh>
    <rPh sb="6" eb="8">
      <t>カイケイ</t>
    </rPh>
    <phoneticPr fontId="9"/>
  </si>
  <si>
    <t>大阪市食肉市場事業会計</t>
    <rPh sb="0" eb="3">
      <t>オオサカシ</t>
    </rPh>
    <rPh sb="3" eb="5">
      <t>ショクニク</t>
    </rPh>
    <rPh sb="5" eb="7">
      <t>シジョウ</t>
    </rPh>
    <rPh sb="7" eb="9">
      <t>ジギョウ</t>
    </rPh>
    <rPh sb="9" eb="11">
      <t>カイケイ</t>
    </rPh>
    <phoneticPr fontId="7"/>
  </si>
  <si>
    <t>頁</t>
    <rPh sb="0" eb="1">
      <t>ページ</t>
    </rPh>
    <phoneticPr fontId="9"/>
  </si>
  <si>
    <t>・・・・・・・・・・・・・・</t>
    <phoneticPr fontId="9"/>
  </si>
  <si>
    <t>市街地再開発事業会計</t>
    <rPh sb="0" eb="3">
      <t>シガイチ</t>
    </rPh>
    <rPh sb="3" eb="4">
      <t>サイ</t>
    </rPh>
    <rPh sb="4" eb="6">
      <t>カイハツ</t>
    </rPh>
    <rPh sb="6" eb="8">
      <t>ジギョウ</t>
    </rPh>
    <rPh sb="8" eb="10">
      <t>カイケイ</t>
    </rPh>
    <phoneticPr fontId="9"/>
  </si>
  <si>
    <t>駐車場事業会計</t>
    <rPh sb="0" eb="3">
      <t>チュウシャジョウ</t>
    </rPh>
    <rPh sb="3" eb="5">
      <t>ジギョウ</t>
    </rPh>
    <rPh sb="5" eb="7">
      <t>カイケイ</t>
    </rPh>
    <phoneticPr fontId="9"/>
  </si>
  <si>
    <t>土地先行取得事業会計</t>
    <rPh sb="0" eb="2">
      <t>トチ</t>
    </rPh>
    <rPh sb="2" eb="4">
      <t>センコウ</t>
    </rPh>
    <rPh sb="4" eb="6">
      <t>シュトク</t>
    </rPh>
    <rPh sb="6" eb="8">
      <t>ジギョウ</t>
    </rPh>
    <rPh sb="8" eb="10">
      <t>カイケイ</t>
    </rPh>
    <phoneticPr fontId="9"/>
  </si>
  <si>
    <t>国民健康保険事業会計</t>
    <rPh sb="0" eb="2">
      <t>コクミン</t>
    </rPh>
    <rPh sb="2" eb="4">
      <t>ケンコウ</t>
    </rPh>
    <rPh sb="4" eb="6">
      <t>ホケン</t>
    </rPh>
    <rPh sb="6" eb="8">
      <t>ジギョウ</t>
    </rPh>
    <rPh sb="8" eb="10">
      <t>カイケイ</t>
    </rPh>
    <phoneticPr fontId="9"/>
  </si>
  <si>
    <t>心身障害者扶養共済事業会計</t>
    <rPh sb="0" eb="2">
      <t>シンシン</t>
    </rPh>
    <rPh sb="2" eb="5">
      <t>ショウガイシャ</t>
    </rPh>
    <rPh sb="5" eb="7">
      <t>フヨウ</t>
    </rPh>
    <rPh sb="7" eb="9">
      <t>キョウサイ</t>
    </rPh>
    <rPh sb="9" eb="11">
      <t>ジギョウ</t>
    </rPh>
    <rPh sb="11" eb="13">
      <t>カイケイ</t>
    </rPh>
    <phoneticPr fontId="9"/>
  </si>
  <si>
    <t>大阪市会計別財務諸表　目次</t>
    <rPh sb="0" eb="3">
      <t>オオサカシ</t>
    </rPh>
    <rPh sb="3" eb="5">
      <t>カイケイ</t>
    </rPh>
    <rPh sb="5" eb="6">
      <t>ベツ</t>
    </rPh>
    <rPh sb="6" eb="8">
      <t>ザイム</t>
    </rPh>
    <rPh sb="8" eb="10">
      <t>ショヒョウ</t>
    </rPh>
    <rPh sb="11" eb="12">
      <t>メ</t>
    </rPh>
    <rPh sb="12" eb="13">
      <t>ツギ</t>
    </rPh>
    <phoneticPr fontId="9"/>
  </si>
  <si>
    <t>介護保険事業会計</t>
    <rPh sb="0" eb="2">
      <t>カイゴ</t>
    </rPh>
    <rPh sb="2" eb="4">
      <t>ホケン</t>
    </rPh>
    <rPh sb="4" eb="6">
      <t>ジギョウ</t>
    </rPh>
    <rPh sb="6" eb="8">
      <t>カイケイ</t>
    </rPh>
    <phoneticPr fontId="9"/>
  </si>
  <si>
    <t>後期高齢者医療事業会計</t>
    <rPh sb="0" eb="2">
      <t>コウキ</t>
    </rPh>
    <rPh sb="2" eb="4">
      <t>コウレイ</t>
    </rPh>
    <rPh sb="4" eb="5">
      <t>シャ</t>
    </rPh>
    <rPh sb="5" eb="7">
      <t>イリョウ</t>
    </rPh>
    <rPh sb="7" eb="9">
      <t>ジギョウ</t>
    </rPh>
    <rPh sb="9" eb="11">
      <t>カイケイ</t>
    </rPh>
    <phoneticPr fontId="9"/>
  </si>
  <si>
    <t>公債費会計</t>
    <rPh sb="0" eb="2">
      <t>コウサイ</t>
    </rPh>
    <rPh sb="2" eb="3">
      <t>ヒ</t>
    </rPh>
    <rPh sb="3" eb="5">
      <t>カイケイ</t>
    </rPh>
    <phoneticPr fontId="9"/>
  </si>
  <si>
    <t>母子父子寡婦福祉貸付資金会計</t>
    <rPh sb="0" eb="2">
      <t>ボシ</t>
    </rPh>
    <rPh sb="2" eb="4">
      <t>フシ</t>
    </rPh>
    <rPh sb="4" eb="6">
      <t>カフ</t>
    </rPh>
    <rPh sb="6" eb="8">
      <t>フクシ</t>
    </rPh>
    <rPh sb="8" eb="10">
      <t>カシツケ</t>
    </rPh>
    <rPh sb="10" eb="12">
      <t>シキン</t>
    </rPh>
    <rPh sb="12" eb="14">
      <t>カイケイ</t>
    </rPh>
    <phoneticPr fontId="9"/>
  </si>
  <si>
    <t>（単位：円）</t>
    <phoneticPr fontId="5"/>
  </si>
  <si>
    <t>区分</t>
    <phoneticPr fontId="5"/>
  </si>
  <si>
    <t>前年度末残高</t>
    <rPh sb="0" eb="3">
      <t>ゼンネンド</t>
    </rPh>
    <rPh sb="3" eb="4">
      <t>マツ</t>
    </rPh>
    <rPh sb="4" eb="6">
      <t>ザンダカ</t>
    </rPh>
    <phoneticPr fontId="5"/>
  </si>
  <si>
    <t>当年度増加額</t>
    <rPh sb="0" eb="1">
      <t>トウ</t>
    </rPh>
    <rPh sb="1" eb="3">
      <t>ネンド</t>
    </rPh>
    <rPh sb="3" eb="5">
      <t>ゾウカ</t>
    </rPh>
    <rPh sb="5" eb="6">
      <t>ガク</t>
    </rPh>
    <phoneticPr fontId="5"/>
  </si>
  <si>
    <t>当年度減少額</t>
    <rPh sb="0" eb="1">
      <t>トウ</t>
    </rPh>
    <rPh sb="1" eb="3">
      <t>ネンド</t>
    </rPh>
    <rPh sb="3" eb="5">
      <t>ゲンショウ</t>
    </rPh>
    <rPh sb="5" eb="6">
      <t>ガク</t>
    </rPh>
    <phoneticPr fontId="5"/>
  </si>
  <si>
    <t>当年度末残高</t>
    <rPh sb="3" eb="4">
      <t>マツ</t>
    </rPh>
    <rPh sb="4" eb="6">
      <t>ザンダカ</t>
    </rPh>
    <phoneticPr fontId="5"/>
  </si>
  <si>
    <t>当年度末減価償却累計額</t>
    <rPh sb="3" eb="4">
      <t>マツ</t>
    </rPh>
    <rPh sb="4" eb="6">
      <t>ゲンカ</t>
    </rPh>
    <rPh sb="6" eb="8">
      <t>ショウキャク</t>
    </rPh>
    <rPh sb="8" eb="10">
      <t>ルイケイ</t>
    </rPh>
    <rPh sb="10" eb="11">
      <t>ガク</t>
    </rPh>
    <phoneticPr fontId="5"/>
  </si>
  <si>
    <t>当年度償却額</t>
    <phoneticPr fontId="5"/>
  </si>
  <si>
    <t>差引当年度末残高</t>
    <rPh sb="0" eb="2">
      <t>サシヒキ</t>
    </rPh>
    <rPh sb="5" eb="6">
      <t>マツ</t>
    </rPh>
    <rPh sb="6" eb="8">
      <t>ザンダカ</t>
    </rPh>
    <phoneticPr fontId="5"/>
  </si>
  <si>
    <t>①</t>
    <phoneticPr fontId="5"/>
  </si>
  <si>
    <t>②</t>
    <phoneticPr fontId="5"/>
  </si>
  <si>
    <t>③</t>
    <phoneticPr fontId="5"/>
  </si>
  <si>
    <t>④＝①＋②－③</t>
    <phoneticPr fontId="5"/>
  </si>
  <si>
    <t>⑤</t>
    <phoneticPr fontId="5"/>
  </si>
  <si>
    <t>⑥</t>
    <phoneticPr fontId="5"/>
  </si>
  <si>
    <t>④－⑤</t>
    <phoneticPr fontId="5"/>
  </si>
  <si>
    <t>合　　　　計</t>
    <phoneticPr fontId="5"/>
  </si>
  <si>
    <t>（単位：円）</t>
    <rPh sb="4" eb="5">
      <t>エン</t>
    </rPh>
    <phoneticPr fontId="25"/>
  </si>
  <si>
    <t>種類</t>
    <rPh sb="0" eb="2">
      <t>シュルイ</t>
    </rPh>
    <phoneticPr fontId="5"/>
  </si>
  <si>
    <t>現金預金</t>
    <rPh sb="0" eb="2">
      <t>ゲンキン</t>
    </rPh>
    <rPh sb="2" eb="4">
      <t>ヨキン</t>
    </rPh>
    <phoneticPr fontId="25"/>
  </si>
  <si>
    <t>有価証券</t>
    <rPh sb="0" eb="2">
      <t>ユウカ</t>
    </rPh>
    <rPh sb="2" eb="4">
      <t>ショウケン</t>
    </rPh>
    <phoneticPr fontId="5"/>
  </si>
  <si>
    <t>土地</t>
    <rPh sb="0" eb="2">
      <t>トチ</t>
    </rPh>
    <phoneticPr fontId="5"/>
  </si>
  <si>
    <t>その他</t>
    <rPh sb="2" eb="3">
      <t>タ</t>
    </rPh>
    <phoneticPr fontId="5"/>
  </si>
  <si>
    <t>貸倒引当金計上額等</t>
    <rPh sb="0" eb="2">
      <t>カシダオレ</t>
    </rPh>
    <rPh sb="2" eb="4">
      <t>ヒキアテ</t>
    </rPh>
    <rPh sb="4" eb="5">
      <t>キン</t>
    </rPh>
    <rPh sb="5" eb="7">
      <t>ケイジョウ</t>
    </rPh>
    <rPh sb="7" eb="8">
      <t>ガク</t>
    </rPh>
    <rPh sb="8" eb="9">
      <t>トウ</t>
    </rPh>
    <phoneticPr fontId="5"/>
  </si>
  <si>
    <t>合計</t>
    <rPh sb="0" eb="2">
      <t>ゴウケイ</t>
    </rPh>
    <phoneticPr fontId="5"/>
  </si>
  <si>
    <t>大阪市元気づくり基金</t>
    <rPh sb="3" eb="5">
      <t>ゲンキ</t>
    </rPh>
    <rPh sb="8" eb="10">
      <t>キキン</t>
    </rPh>
    <phoneticPr fontId="25"/>
  </si>
  <si>
    <t>大阪市区政推進基金</t>
    <rPh sb="3" eb="5">
      <t>クセイ</t>
    </rPh>
    <rPh sb="5" eb="7">
      <t>スイシン</t>
    </rPh>
    <rPh sb="7" eb="9">
      <t>キキン</t>
    </rPh>
    <phoneticPr fontId="25"/>
  </si>
  <si>
    <t>大阪市雇用施策推進基金</t>
    <rPh sb="3" eb="5">
      <t>コヨウ</t>
    </rPh>
    <rPh sb="5" eb="7">
      <t>シサク</t>
    </rPh>
    <rPh sb="7" eb="9">
      <t>スイシン</t>
    </rPh>
    <rPh sb="9" eb="11">
      <t>キキン</t>
    </rPh>
    <phoneticPr fontId="25"/>
  </si>
  <si>
    <t>大阪市地域活性化事業基金</t>
    <rPh sb="3" eb="5">
      <t>チイキ</t>
    </rPh>
    <rPh sb="5" eb="8">
      <t>カッセイカ</t>
    </rPh>
    <rPh sb="8" eb="10">
      <t>ジギョウ</t>
    </rPh>
    <rPh sb="10" eb="12">
      <t>キキン</t>
    </rPh>
    <phoneticPr fontId="25"/>
  </si>
  <si>
    <t>大阪市財政調整基金</t>
    <rPh sb="3" eb="5">
      <t>ザイセイ</t>
    </rPh>
    <rPh sb="5" eb="7">
      <t>チョウセイ</t>
    </rPh>
    <rPh sb="7" eb="9">
      <t>キキン</t>
    </rPh>
    <phoneticPr fontId="25"/>
  </si>
  <si>
    <t>都市整備事業基金</t>
    <rPh sb="0" eb="2">
      <t>トシ</t>
    </rPh>
    <rPh sb="2" eb="4">
      <t>セイビ</t>
    </rPh>
    <rPh sb="4" eb="6">
      <t>ジギョウ</t>
    </rPh>
    <rPh sb="6" eb="8">
      <t>キキン</t>
    </rPh>
    <phoneticPr fontId="25"/>
  </si>
  <si>
    <t>大阪市駐車対策推進基金</t>
    <rPh sb="3" eb="5">
      <t>チュウシャ</t>
    </rPh>
    <rPh sb="5" eb="7">
      <t>タイサク</t>
    </rPh>
    <rPh sb="7" eb="9">
      <t>スイシン</t>
    </rPh>
    <rPh sb="9" eb="11">
      <t>キキン</t>
    </rPh>
    <phoneticPr fontId="25"/>
  </si>
  <si>
    <t>渡邊心身障害者福祉基金</t>
    <rPh sb="0" eb="2">
      <t>ワタナベ</t>
    </rPh>
    <rPh sb="2" eb="4">
      <t>シンシン</t>
    </rPh>
    <rPh sb="4" eb="7">
      <t>ショウガイシャ</t>
    </rPh>
    <rPh sb="7" eb="9">
      <t>フクシ</t>
    </rPh>
    <rPh sb="9" eb="11">
      <t>キキン</t>
    </rPh>
    <phoneticPr fontId="25"/>
  </si>
  <si>
    <t>社会福祉施設職員福利厚生基金</t>
  </si>
  <si>
    <t>大阪市おとしより健康基金</t>
    <rPh sb="8" eb="10">
      <t>ケンコウ</t>
    </rPh>
    <rPh sb="10" eb="12">
      <t>キキン</t>
    </rPh>
    <phoneticPr fontId="25"/>
  </si>
  <si>
    <t>大阪市青少年活動振興基金</t>
    <rPh sb="3" eb="6">
      <t>セイショウネン</t>
    </rPh>
    <rPh sb="6" eb="8">
      <t>カツドウ</t>
    </rPh>
    <rPh sb="8" eb="10">
      <t>シンコウ</t>
    </rPh>
    <rPh sb="10" eb="12">
      <t>キキン</t>
    </rPh>
    <phoneticPr fontId="25"/>
  </si>
  <si>
    <t>大阪市環境創造基金</t>
    <rPh sb="3" eb="5">
      <t>カンキョウ</t>
    </rPh>
    <rPh sb="5" eb="7">
      <t>ソウゾウ</t>
    </rPh>
    <rPh sb="7" eb="9">
      <t>キキン</t>
    </rPh>
    <phoneticPr fontId="25"/>
  </si>
  <si>
    <t>土地区画整理事業基金</t>
  </si>
  <si>
    <t>大阪市花と緑のまちづくり推進基金</t>
    <rPh sb="3" eb="4">
      <t>ハナ</t>
    </rPh>
    <rPh sb="5" eb="6">
      <t>ミドリ</t>
    </rPh>
    <rPh sb="12" eb="14">
      <t>スイシン</t>
    </rPh>
    <rPh sb="14" eb="16">
      <t>キキン</t>
    </rPh>
    <phoneticPr fontId="25"/>
  </si>
  <si>
    <t>大阪港振興基金</t>
    <rPh sb="0" eb="3">
      <t>オオサカコウ</t>
    </rPh>
    <rPh sb="3" eb="5">
      <t>シンコウ</t>
    </rPh>
    <rPh sb="5" eb="7">
      <t>キキン</t>
    </rPh>
    <phoneticPr fontId="25"/>
  </si>
  <si>
    <t>大阪市教育振興基金</t>
    <rPh sb="3" eb="5">
      <t>キョウイク</t>
    </rPh>
    <rPh sb="5" eb="7">
      <t>シンコウ</t>
    </rPh>
    <rPh sb="7" eb="9">
      <t>キキン</t>
    </rPh>
    <phoneticPr fontId="25"/>
  </si>
  <si>
    <t>田村教育振興基金</t>
    <rPh sb="0" eb="2">
      <t>タムラ</t>
    </rPh>
    <rPh sb="2" eb="4">
      <t>キョウイク</t>
    </rPh>
    <rPh sb="4" eb="6">
      <t>シンコウ</t>
    </rPh>
    <rPh sb="6" eb="8">
      <t>キキン</t>
    </rPh>
    <phoneticPr fontId="25"/>
  </si>
  <si>
    <t>訴訟関係供託基金</t>
  </si>
  <si>
    <t>物品購買基金</t>
    <rPh sb="0" eb="2">
      <t>ブッピン</t>
    </rPh>
    <rPh sb="2" eb="4">
      <t>コウバイ</t>
    </rPh>
    <rPh sb="4" eb="6">
      <t>キキン</t>
    </rPh>
    <phoneticPr fontId="25"/>
  </si>
  <si>
    <t>小口支払基金</t>
    <rPh sb="0" eb="2">
      <t>コグチ</t>
    </rPh>
    <rPh sb="2" eb="4">
      <t>シハライ</t>
    </rPh>
    <rPh sb="4" eb="6">
      <t>キキン</t>
    </rPh>
    <phoneticPr fontId="25"/>
  </si>
  <si>
    <t>不動産運用基金</t>
    <rPh sb="0" eb="3">
      <t>フドウサン</t>
    </rPh>
    <rPh sb="3" eb="5">
      <t>ウンヨウ</t>
    </rPh>
    <rPh sb="5" eb="7">
      <t>キキン</t>
    </rPh>
    <phoneticPr fontId="25"/>
  </si>
  <si>
    <t>高齢者及び重度身体障害者住宅整備資金貸付基金</t>
    <rPh sb="0" eb="3">
      <t>コウレイシャ</t>
    </rPh>
    <rPh sb="3" eb="4">
      <t>オヨ</t>
    </rPh>
    <rPh sb="5" eb="7">
      <t>ジュウド</t>
    </rPh>
    <rPh sb="7" eb="9">
      <t>シンタイ</t>
    </rPh>
    <rPh sb="9" eb="12">
      <t>ショウガイシャ</t>
    </rPh>
    <rPh sb="12" eb="14">
      <t>ジュウタク</t>
    </rPh>
    <rPh sb="14" eb="16">
      <t>セイビ</t>
    </rPh>
    <rPh sb="16" eb="18">
      <t>シキン</t>
    </rPh>
    <rPh sb="18" eb="20">
      <t>カシツケ</t>
    </rPh>
    <rPh sb="20" eb="22">
      <t>キキン</t>
    </rPh>
    <phoneticPr fontId="25"/>
  </si>
  <si>
    <t>建物移転運用基金</t>
  </si>
  <si>
    <t>大阪市立学校維持運営基金</t>
  </si>
  <si>
    <t>合　　　　計</t>
    <rPh sb="0" eb="1">
      <t>ア</t>
    </rPh>
    <rPh sb="5" eb="6">
      <t>ケイ</t>
    </rPh>
    <phoneticPr fontId="5"/>
  </si>
  <si>
    <t>市場価格のあるもののうちその他のもの</t>
    <rPh sb="0" eb="2">
      <t>シジョウ</t>
    </rPh>
    <rPh sb="2" eb="4">
      <t>カカク</t>
    </rPh>
    <rPh sb="14" eb="15">
      <t>タ</t>
    </rPh>
    <phoneticPr fontId="25"/>
  </si>
  <si>
    <t>銘柄名</t>
    <rPh sb="0" eb="2">
      <t>メイガラ</t>
    </rPh>
    <rPh sb="2" eb="3">
      <t>メイ</t>
    </rPh>
    <phoneticPr fontId="5"/>
  </si>
  <si>
    <t>株数・口数など</t>
    <rPh sb="0" eb="2">
      <t>カブスウ</t>
    </rPh>
    <rPh sb="3" eb="4">
      <t>クチ</t>
    </rPh>
    <rPh sb="4" eb="5">
      <t>スウ</t>
    </rPh>
    <phoneticPr fontId="25"/>
  </si>
  <si>
    <t>時価単価</t>
    <rPh sb="0" eb="2">
      <t>ジカ</t>
    </rPh>
    <rPh sb="2" eb="4">
      <t>タンカ</t>
    </rPh>
    <phoneticPr fontId="5"/>
  </si>
  <si>
    <t>貸借対照表計上額</t>
    <rPh sb="0" eb="2">
      <t>タイシャク</t>
    </rPh>
    <rPh sb="2" eb="5">
      <t>タイショウヒョウ</t>
    </rPh>
    <rPh sb="5" eb="7">
      <t>ケイジョウ</t>
    </rPh>
    <rPh sb="7" eb="8">
      <t>ガク</t>
    </rPh>
    <phoneticPr fontId="5"/>
  </si>
  <si>
    <t>取得原価</t>
    <rPh sb="0" eb="2">
      <t>シュトク</t>
    </rPh>
    <rPh sb="2" eb="4">
      <t>ゲンカ</t>
    </rPh>
    <phoneticPr fontId="5"/>
  </si>
  <si>
    <t>評価差額</t>
    <rPh sb="0" eb="2">
      <t>ヒョウカ</t>
    </rPh>
    <rPh sb="2" eb="4">
      <t>サガク</t>
    </rPh>
    <phoneticPr fontId="5"/>
  </si>
  <si>
    <t>③＝①×②</t>
    <phoneticPr fontId="5"/>
  </si>
  <si>
    <t>④</t>
    <phoneticPr fontId="5"/>
  </si>
  <si>
    <t>③－④</t>
    <phoneticPr fontId="5"/>
  </si>
  <si>
    <t>関西電力（株）</t>
  </si>
  <si>
    <t>市場価格のないもの（株式会社）</t>
    <rPh sb="0" eb="2">
      <t>シジョウ</t>
    </rPh>
    <rPh sb="2" eb="4">
      <t>カカク</t>
    </rPh>
    <rPh sb="10" eb="14">
      <t>カブシキガイシャ</t>
    </rPh>
    <phoneticPr fontId="25"/>
  </si>
  <si>
    <t>相手先名</t>
    <rPh sb="0" eb="3">
      <t>アイテサキ</t>
    </rPh>
    <rPh sb="3" eb="4">
      <t>メイ</t>
    </rPh>
    <phoneticPr fontId="5"/>
  </si>
  <si>
    <t>取得原価</t>
    <rPh sb="0" eb="2">
      <t>シュトク</t>
    </rPh>
    <rPh sb="2" eb="4">
      <t>ゲンカ</t>
    </rPh>
    <phoneticPr fontId="25"/>
  </si>
  <si>
    <t>貸借対照表計上額</t>
    <rPh sb="0" eb="2">
      <t>タイシャク</t>
    </rPh>
    <rPh sb="2" eb="5">
      <t>タイショウヒョウ</t>
    </rPh>
    <rPh sb="5" eb="7">
      <t>ケイジョウ</t>
    </rPh>
    <rPh sb="7" eb="8">
      <t>ガク</t>
    </rPh>
    <phoneticPr fontId="25"/>
  </si>
  <si>
    <t>一株あたり純資産額</t>
    <rPh sb="0" eb="2">
      <t>ヒトカブ</t>
    </rPh>
    <rPh sb="5" eb="8">
      <t>ジュンシサン</t>
    </rPh>
    <rPh sb="8" eb="9">
      <t>ガク</t>
    </rPh>
    <phoneticPr fontId="5"/>
  </si>
  <si>
    <t>実質価額</t>
    <rPh sb="0" eb="2">
      <t>ジッシツ</t>
    </rPh>
    <rPh sb="2" eb="4">
      <t>カガク</t>
    </rPh>
    <phoneticPr fontId="25"/>
  </si>
  <si>
    <t>強制評価減</t>
    <rPh sb="0" eb="2">
      <t>キョウセイ</t>
    </rPh>
    <rPh sb="2" eb="4">
      <t>ヒョウカ</t>
    </rPh>
    <rPh sb="4" eb="5">
      <t>ゲン</t>
    </rPh>
    <phoneticPr fontId="5"/>
  </si>
  <si>
    <t>差引貸借対照表計上額</t>
    <rPh sb="0" eb="2">
      <t>サシヒキ</t>
    </rPh>
    <rPh sb="2" eb="4">
      <t>タイシャク</t>
    </rPh>
    <rPh sb="4" eb="7">
      <t>タイショウヒョウ</t>
    </rPh>
    <rPh sb="7" eb="9">
      <t>ケイジョウ</t>
    </rPh>
    <rPh sb="9" eb="10">
      <t>ガク</t>
    </rPh>
    <phoneticPr fontId="5"/>
  </si>
  <si>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</si>
  <si>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</si>
  <si>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</si>
  <si>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</si>
  <si>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5"/>
  </si>
  <si>
    <t>資産</t>
    <rPh sb="0" eb="2">
      <t>シサン</t>
    </rPh>
    <phoneticPr fontId="5"/>
  </si>
  <si>
    <t>負債</t>
    <rPh sb="0" eb="2">
      <t>フサイ</t>
    </rPh>
    <phoneticPr fontId="5"/>
  </si>
  <si>
    <t>純資産額</t>
    <rPh sb="0" eb="3">
      <t>ジュンシサン</t>
    </rPh>
    <rPh sb="3" eb="4">
      <t>ガク</t>
    </rPh>
    <phoneticPr fontId="5"/>
  </si>
  <si>
    <t>出えん等比率(％)</t>
    <rPh sb="0" eb="1">
      <t>シュツ</t>
    </rPh>
    <rPh sb="3" eb="4">
      <t>トウ</t>
    </rPh>
    <rPh sb="4" eb="6">
      <t>ヒリツ</t>
    </rPh>
    <phoneticPr fontId="5"/>
  </si>
  <si>
    <t>実質価額</t>
    <rPh sb="0" eb="2">
      <t>ジッシツ</t>
    </rPh>
    <rPh sb="2" eb="4">
      <t>カガク</t>
    </rPh>
    <phoneticPr fontId="5"/>
  </si>
  <si>
    <t>大阪信用保証協会</t>
    <rPh sb="0" eb="2">
      <t>オオサカ</t>
    </rPh>
    <rPh sb="2" eb="4">
      <t>シンヨウ</t>
    </rPh>
    <rPh sb="4" eb="6">
      <t>ホショウ</t>
    </rPh>
    <rPh sb="6" eb="8">
      <t>キョウカイ</t>
    </rPh>
    <phoneticPr fontId="25"/>
  </si>
  <si>
    <t>地方公共団体情報システム機構</t>
    <rPh sb="0" eb="2">
      <t>チホウ</t>
    </rPh>
    <rPh sb="2" eb="4">
      <t>コウキョウ</t>
    </rPh>
    <rPh sb="4" eb="6">
      <t>ダンタイ</t>
    </rPh>
    <rPh sb="6" eb="8">
      <t>ジョウホウ</t>
    </rPh>
    <rPh sb="12" eb="14">
      <t>キコウ</t>
    </rPh>
    <phoneticPr fontId="25"/>
  </si>
  <si>
    <t>地方公共団体金融機構</t>
    <rPh sb="0" eb="2">
      <t>チホウ</t>
    </rPh>
    <rPh sb="2" eb="4">
      <t>コウキョウ</t>
    </rPh>
    <rPh sb="4" eb="6">
      <t>ダンタイ</t>
    </rPh>
    <rPh sb="6" eb="8">
      <t>キンユウ</t>
    </rPh>
    <rPh sb="8" eb="10">
      <t>キコウ</t>
    </rPh>
    <phoneticPr fontId="25"/>
  </si>
  <si>
    <t>（社福）大阪社会医療センター</t>
    <rPh sb="1" eb="3">
      <t>シャフク</t>
    </rPh>
    <rPh sb="4" eb="6">
      <t>オオサカ</t>
    </rPh>
    <rPh sb="6" eb="8">
      <t>シャカイ</t>
    </rPh>
    <rPh sb="8" eb="10">
      <t>イリョウ</t>
    </rPh>
    <phoneticPr fontId="5"/>
  </si>
  <si>
    <t>貸付金名称</t>
    <rPh sb="0" eb="2">
      <t>カシツケ</t>
    </rPh>
    <rPh sb="2" eb="3">
      <t>キン</t>
    </rPh>
    <rPh sb="3" eb="5">
      <t>メイショウ</t>
    </rPh>
    <phoneticPr fontId="5"/>
  </si>
  <si>
    <t>長期貸付金</t>
    <rPh sb="0" eb="2">
      <t>チョウキ</t>
    </rPh>
    <rPh sb="2" eb="4">
      <t>カシツケ</t>
    </rPh>
    <rPh sb="4" eb="5">
      <t>キン</t>
    </rPh>
    <phoneticPr fontId="5"/>
  </si>
  <si>
    <t>短期貸付金</t>
    <rPh sb="0" eb="2">
      <t>タンキ</t>
    </rPh>
    <rPh sb="2" eb="4">
      <t>カシツケ</t>
    </rPh>
    <rPh sb="4" eb="5">
      <t>キン</t>
    </rPh>
    <phoneticPr fontId="5"/>
  </si>
  <si>
    <t>計</t>
    <rPh sb="0" eb="1">
      <t>ケイ</t>
    </rPh>
    <phoneticPr fontId="5"/>
  </si>
  <si>
    <t>貸倒引当金計上額</t>
    <rPh sb="0" eb="2">
      <t>カシダオレ</t>
    </rPh>
    <rPh sb="2" eb="4">
      <t>ヒキアテ</t>
    </rPh>
    <rPh sb="4" eb="5">
      <t>キン</t>
    </rPh>
    <rPh sb="5" eb="7">
      <t>ケイジョウ</t>
    </rPh>
    <rPh sb="7" eb="8">
      <t>ガク</t>
    </rPh>
    <phoneticPr fontId="5"/>
  </si>
  <si>
    <t>民間老人福祉施設整備資金貸付金</t>
    <rPh sb="0" eb="2">
      <t>ミンカン</t>
    </rPh>
    <rPh sb="2" eb="4">
      <t>ロウジン</t>
    </rPh>
    <rPh sb="4" eb="6">
      <t>フクシ</t>
    </rPh>
    <rPh sb="6" eb="8">
      <t>シセツ</t>
    </rPh>
    <rPh sb="8" eb="10">
      <t>セイビ</t>
    </rPh>
    <rPh sb="10" eb="12">
      <t>シキン</t>
    </rPh>
    <rPh sb="12" eb="14">
      <t>カシツケ</t>
    </rPh>
    <rPh sb="14" eb="15">
      <t>キン</t>
    </rPh>
    <phoneticPr fontId="25"/>
  </si>
  <si>
    <t>国民年金保険料追納資金貸付金</t>
    <rPh sb="0" eb="2">
      <t>コクミン</t>
    </rPh>
    <rPh sb="2" eb="4">
      <t>ネンキン</t>
    </rPh>
    <rPh sb="4" eb="7">
      <t>ホケンリョウ</t>
    </rPh>
    <rPh sb="7" eb="9">
      <t>ツイノウ</t>
    </rPh>
    <rPh sb="9" eb="11">
      <t>シキン</t>
    </rPh>
    <rPh sb="11" eb="13">
      <t>カシツケ</t>
    </rPh>
    <rPh sb="13" eb="14">
      <t>キン</t>
    </rPh>
    <phoneticPr fontId="25"/>
  </si>
  <si>
    <t>緊急援護資金貸付金</t>
    <rPh sb="0" eb="2">
      <t>キンキュウ</t>
    </rPh>
    <rPh sb="2" eb="4">
      <t>エンゴ</t>
    </rPh>
    <rPh sb="4" eb="6">
      <t>シキン</t>
    </rPh>
    <rPh sb="6" eb="8">
      <t>カシツケ</t>
    </rPh>
    <rPh sb="8" eb="9">
      <t>キン</t>
    </rPh>
    <phoneticPr fontId="25"/>
  </si>
  <si>
    <t>大学奨学金貸付金</t>
    <rPh sb="0" eb="2">
      <t>ダイガク</t>
    </rPh>
    <rPh sb="2" eb="5">
      <t>ショウガクキン</t>
    </rPh>
    <rPh sb="5" eb="7">
      <t>カシツケ</t>
    </rPh>
    <rPh sb="7" eb="8">
      <t>キン</t>
    </rPh>
    <phoneticPr fontId="25"/>
  </si>
  <si>
    <t>心身障がい者福祉資金貸付金</t>
    <rPh sb="0" eb="2">
      <t>シンシン</t>
    </rPh>
    <rPh sb="2" eb="3">
      <t>ショウ</t>
    </rPh>
    <rPh sb="5" eb="6">
      <t>シャ</t>
    </rPh>
    <rPh sb="6" eb="8">
      <t>フクシ</t>
    </rPh>
    <rPh sb="8" eb="10">
      <t>シキン</t>
    </rPh>
    <rPh sb="10" eb="12">
      <t>カシツケ</t>
    </rPh>
    <rPh sb="12" eb="13">
      <t>キン</t>
    </rPh>
    <phoneticPr fontId="25"/>
  </si>
  <si>
    <t>大阪府育英会事業資金貸付金</t>
    <rPh sb="0" eb="3">
      <t>オオサカフ</t>
    </rPh>
    <rPh sb="3" eb="6">
      <t>イクエイカイ</t>
    </rPh>
    <rPh sb="6" eb="8">
      <t>ジギョウ</t>
    </rPh>
    <rPh sb="8" eb="10">
      <t>シキン</t>
    </rPh>
    <rPh sb="10" eb="12">
      <t>カシツケ</t>
    </rPh>
    <rPh sb="12" eb="13">
      <t>キン</t>
    </rPh>
    <phoneticPr fontId="25"/>
  </si>
  <si>
    <t>介護福祉士等修学資金貸与金</t>
    <rPh sb="0" eb="2">
      <t>カイゴ</t>
    </rPh>
    <rPh sb="2" eb="5">
      <t>フクシシ</t>
    </rPh>
    <rPh sb="5" eb="6">
      <t>トウ</t>
    </rPh>
    <rPh sb="6" eb="8">
      <t>シュウガク</t>
    </rPh>
    <rPh sb="8" eb="10">
      <t>シキン</t>
    </rPh>
    <rPh sb="10" eb="12">
      <t>タイヨ</t>
    </rPh>
    <rPh sb="12" eb="13">
      <t>キン</t>
    </rPh>
    <phoneticPr fontId="25"/>
  </si>
  <si>
    <t>賃貸物件を利用した保育所整備事業貸付金</t>
    <rPh sb="0" eb="2">
      <t>チンタイ</t>
    </rPh>
    <rPh sb="2" eb="4">
      <t>ブッケン</t>
    </rPh>
    <rPh sb="5" eb="7">
      <t>リヨウ</t>
    </rPh>
    <rPh sb="9" eb="11">
      <t>ホイク</t>
    </rPh>
    <rPh sb="11" eb="12">
      <t>ショ</t>
    </rPh>
    <rPh sb="12" eb="14">
      <t>セイビ</t>
    </rPh>
    <rPh sb="14" eb="16">
      <t>ジギョウ</t>
    </rPh>
    <rPh sb="16" eb="18">
      <t>カシツケ</t>
    </rPh>
    <rPh sb="18" eb="19">
      <t>キン</t>
    </rPh>
    <phoneticPr fontId="25"/>
  </si>
  <si>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5"/>
  </si>
  <si>
    <t>定期借地方式等による用地取得資金貸付金</t>
    <rPh sb="0" eb="2">
      <t>テイキ</t>
    </rPh>
    <rPh sb="2" eb="4">
      <t>シャクチ</t>
    </rPh>
    <rPh sb="4" eb="6">
      <t>ホウシキ</t>
    </rPh>
    <rPh sb="6" eb="7">
      <t>トウ</t>
    </rPh>
    <rPh sb="10" eb="12">
      <t>ヨウチ</t>
    </rPh>
    <rPh sb="12" eb="14">
      <t>シュトク</t>
    </rPh>
    <rPh sb="14" eb="16">
      <t>シキン</t>
    </rPh>
    <rPh sb="16" eb="18">
      <t>カシツケ</t>
    </rPh>
    <rPh sb="18" eb="19">
      <t>キン</t>
    </rPh>
    <phoneticPr fontId="25"/>
  </si>
  <si>
    <t>従前居住者用賃貸住宅用地取得資金貸付金</t>
    <rPh sb="0" eb="2">
      <t>ジュウゼン</t>
    </rPh>
    <rPh sb="2" eb="5">
      <t>キョジュウシャ</t>
    </rPh>
    <rPh sb="5" eb="6">
      <t>ヨウ</t>
    </rPh>
    <rPh sb="6" eb="8">
      <t>チンタイ</t>
    </rPh>
    <rPh sb="8" eb="10">
      <t>ジュウタク</t>
    </rPh>
    <rPh sb="10" eb="12">
      <t>ヨウチ</t>
    </rPh>
    <rPh sb="12" eb="14">
      <t>シュトク</t>
    </rPh>
    <rPh sb="14" eb="16">
      <t>シキン</t>
    </rPh>
    <rPh sb="16" eb="18">
      <t>カシツケ</t>
    </rPh>
    <rPh sb="18" eb="19">
      <t>キン</t>
    </rPh>
    <phoneticPr fontId="25"/>
  </si>
  <si>
    <t>賃貸住宅建設資金等貸付金</t>
    <rPh sb="0" eb="2">
      <t>チンタイ</t>
    </rPh>
    <rPh sb="2" eb="4">
      <t>ジュウタク</t>
    </rPh>
    <rPh sb="4" eb="6">
      <t>ケンセツ</t>
    </rPh>
    <rPh sb="6" eb="8">
      <t>シキン</t>
    </rPh>
    <rPh sb="8" eb="9">
      <t>トウ</t>
    </rPh>
    <rPh sb="9" eb="11">
      <t>カシツケ</t>
    </rPh>
    <rPh sb="11" eb="12">
      <t>キン</t>
    </rPh>
    <phoneticPr fontId="25"/>
  </si>
  <si>
    <t>賃貸住宅購入資金貸付金</t>
    <rPh sb="0" eb="2">
      <t>チンタイ</t>
    </rPh>
    <rPh sb="2" eb="4">
      <t>ジュウタク</t>
    </rPh>
    <rPh sb="4" eb="6">
      <t>コウニュウ</t>
    </rPh>
    <rPh sb="6" eb="8">
      <t>シキン</t>
    </rPh>
    <rPh sb="8" eb="10">
      <t>カシツケ</t>
    </rPh>
    <rPh sb="10" eb="11">
      <t>キン</t>
    </rPh>
    <phoneticPr fontId="25"/>
  </si>
  <si>
    <t>法人保留床取得資金貸付金</t>
    <rPh sb="0" eb="2">
      <t>ホウジン</t>
    </rPh>
    <rPh sb="2" eb="4">
      <t>ホリュウ</t>
    </rPh>
    <rPh sb="4" eb="5">
      <t>ショウ</t>
    </rPh>
    <rPh sb="5" eb="7">
      <t>シュトク</t>
    </rPh>
    <rPh sb="7" eb="9">
      <t>シキン</t>
    </rPh>
    <rPh sb="9" eb="11">
      <t>カシツケ</t>
    </rPh>
    <rPh sb="11" eb="12">
      <t>キン</t>
    </rPh>
    <phoneticPr fontId="25"/>
  </si>
  <si>
    <t>（単位：円）</t>
    <phoneticPr fontId="5"/>
  </si>
  <si>
    <t>当年度末残高</t>
    <rPh sb="0" eb="1">
      <t>トウ</t>
    </rPh>
    <rPh sb="1" eb="3">
      <t>ネンド</t>
    </rPh>
    <rPh sb="3" eb="4">
      <t>マツ</t>
    </rPh>
    <rPh sb="4" eb="6">
      <t>ザンダカ</t>
    </rPh>
    <phoneticPr fontId="5"/>
  </si>
  <si>
    <t>目的使用</t>
    <rPh sb="0" eb="2">
      <t>モクテキ</t>
    </rPh>
    <rPh sb="2" eb="4">
      <t>シヨウ</t>
    </rPh>
    <phoneticPr fontId="5"/>
  </si>
  <si>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</si>
  <si>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</si>
  <si>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</si>
  <si>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</si>
  <si>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</si>
  <si>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</si>
  <si>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9"/>
  </si>
  <si>
    <t>・・・・・・・・・・・・・・・・・・・・・</t>
    <phoneticPr fontId="9"/>
  </si>
  <si>
    <t>・・・・・・・・・・・・・・・・・・・・</t>
    <phoneticPr fontId="9"/>
  </si>
  <si>
    <t>・・・・・・・・・・・・・・・・・・</t>
    <phoneticPr fontId="9"/>
  </si>
  <si>
    <t xml:space="preserve">有 形 固 定 </t>
    <phoneticPr fontId="5"/>
  </si>
  <si>
    <t>　明 　 細　  表</t>
    <phoneticPr fontId="25"/>
  </si>
  <si>
    <t>附  　属 　</t>
    <rPh sb="0" eb="1">
      <t>フ</t>
    </rPh>
    <rPh sb="4" eb="5">
      <t>ゾク</t>
    </rPh>
    <phoneticPr fontId="25"/>
  </si>
  <si>
    <t xml:space="preserve">基 金 </t>
    <phoneticPr fontId="25"/>
  </si>
  <si>
    <t>明 細 表</t>
    <rPh sb="0" eb="1">
      <t>メイ</t>
    </rPh>
    <rPh sb="2" eb="3">
      <t>ホソ</t>
    </rPh>
    <rPh sb="4" eb="5">
      <t>ヒョウ</t>
    </rPh>
    <phoneticPr fontId="25"/>
  </si>
  <si>
    <t>資 産 等 明 細 表</t>
    <phoneticPr fontId="25"/>
  </si>
  <si>
    <t>出 資 金</t>
    <phoneticPr fontId="25"/>
  </si>
  <si>
    <t>貸 付 金</t>
    <phoneticPr fontId="25"/>
  </si>
  <si>
    <t>明 細 表</t>
    <phoneticPr fontId="25"/>
  </si>
  <si>
    <t>引 当 金</t>
    <phoneticPr fontId="5"/>
  </si>
  <si>
    <t>大阪市産業経済振興基金</t>
  </si>
  <si>
    <t>大阪市国際交流振興基金</t>
  </si>
  <si>
    <t>大阪市文化集客振興基金</t>
  </si>
  <si>
    <t>大阪市スポーツ振興基金</t>
  </si>
  <si>
    <t>大阪市環境美化運動推進基金</t>
    <rPh sb="3" eb="5">
      <t>カンキョウ</t>
    </rPh>
    <rPh sb="5" eb="7">
      <t>ビカ</t>
    </rPh>
    <rPh sb="7" eb="9">
      <t>ウンドウ</t>
    </rPh>
    <rPh sb="9" eb="11">
      <t>スイシン</t>
    </rPh>
    <rPh sb="11" eb="13">
      <t>キキン</t>
    </rPh>
    <phoneticPr fontId="25"/>
  </si>
  <si>
    <t>大阪市社会福祉振興基金</t>
  </si>
  <si>
    <t>大阪市設泉南メモリアルパーク運営基金</t>
    <rPh sb="3" eb="4">
      <t>セツ</t>
    </rPh>
    <rPh sb="4" eb="6">
      <t>センナン</t>
    </rPh>
    <rPh sb="14" eb="16">
      <t>ウンエイ</t>
    </rPh>
    <rPh sb="16" eb="18">
      <t>キキン</t>
    </rPh>
    <phoneticPr fontId="25"/>
  </si>
  <si>
    <t>東洋陶磁美術振興基金</t>
  </si>
  <si>
    <t>災害救助基金</t>
    <rPh sb="0" eb="2">
      <t>サイガイ</t>
    </rPh>
    <rPh sb="2" eb="4">
      <t>キュウジョ</t>
    </rPh>
    <rPh sb="4" eb="6">
      <t>キキン</t>
    </rPh>
    <phoneticPr fontId="6"/>
  </si>
  <si>
    <t>大阪市美術品等取得基金</t>
  </si>
  <si>
    <t>（株）大阪城ホール</t>
  </si>
  <si>
    <t>（株）大阪市開発公社</t>
  </si>
  <si>
    <t>大阪サッカークラブ（株）</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</si>
  <si>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</si>
  <si>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</si>
  <si>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</si>
  <si>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</si>
  <si>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5"/>
  </si>
  <si>
    <t>関西国際空港土地保有（株）</t>
  </si>
  <si>
    <t>阪神高速道路（株）</t>
  </si>
  <si>
    <t>西大阪高速鉄道（株）</t>
  </si>
  <si>
    <t>大阪ターミナルビル（株）</t>
  </si>
  <si>
    <t>大阪外環状鉄道（株）</t>
  </si>
  <si>
    <t>中之島高速鉄道（株）</t>
  </si>
  <si>
    <t>本州四国連絡高速道路（株）</t>
  </si>
  <si>
    <t>（株）かんでんエルハート</t>
  </si>
  <si>
    <t>大阪市街地開発（株）</t>
  </si>
  <si>
    <t>クリスタ長堀（株）</t>
    <rPh sb="4" eb="6">
      <t>ナガホリ</t>
    </rPh>
    <phoneticPr fontId="25"/>
  </si>
  <si>
    <t>大阪港木材倉庫（株）</t>
    <rPh sb="0" eb="3">
      <t>オオサカコウ</t>
    </rPh>
    <rPh sb="3" eb="5">
      <t>モクザイ</t>
    </rPh>
    <rPh sb="5" eb="7">
      <t>ソウコ</t>
    </rPh>
    <phoneticPr fontId="25"/>
  </si>
  <si>
    <t>大阪港埠頭（株）</t>
    <rPh sb="0" eb="3">
      <t>オオサカコウ</t>
    </rPh>
    <rPh sb="3" eb="5">
      <t>フトウ</t>
    </rPh>
    <phoneticPr fontId="25"/>
  </si>
  <si>
    <t>（株）大阪港トランスポートシステム</t>
    <rPh sb="3" eb="6">
      <t>オオサカコウ</t>
    </rPh>
    <phoneticPr fontId="25"/>
  </si>
  <si>
    <t>阪神国際港湾（株）</t>
    <rPh sb="0" eb="2">
      <t>ハンシン</t>
    </rPh>
    <rPh sb="2" eb="4">
      <t>コクサイ</t>
    </rPh>
    <rPh sb="4" eb="6">
      <t>コウワン</t>
    </rPh>
    <phoneticPr fontId="25"/>
  </si>
  <si>
    <t>（一財）地域社会ライフプラン協会</t>
  </si>
  <si>
    <t>（一財）地方公務員安全衛生推進協会</t>
    <rPh sb="16" eb="17">
      <t>カイ</t>
    </rPh>
    <phoneticPr fontId="25"/>
  </si>
  <si>
    <t>（一財）大阪府地域支援人権金融公社</t>
    <rPh sb="4" eb="7">
      <t>オオサカフ</t>
    </rPh>
    <rPh sb="7" eb="9">
      <t>チイキ</t>
    </rPh>
    <rPh sb="9" eb="11">
      <t>シエン</t>
    </rPh>
    <rPh sb="11" eb="13">
      <t>ジンケン</t>
    </rPh>
    <rPh sb="13" eb="15">
      <t>キンユウ</t>
    </rPh>
    <rPh sb="15" eb="17">
      <t>コウシャ</t>
    </rPh>
    <phoneticPr fontId="25"/>
  </si>
  <si>
    <t>（公財）大阪市中小企業勤労者福祉サービスセンター</t>
  </si>
  <si>
    <t>（公財）大阪市博物館協会</t>
    <rPh sb="4" eb="7">
      <t>オオサカシ</t>
    </rPh>
    <rPh sb="7" eb="10">
      <t>ハクブツカン</t>
    </rPh>
    <rPh sb="10" eb="12">
      <t>キョウカイ</t>
    </rPh>
    <phoneticPr fontId="25"/>
  </si>
  <si>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25"/>
  </si>
  <si>
    <t>（公財）関西・大阪二十一世紀協会</t>
    <rPh sb="4" eb="6">
      <t>カンサイ</t>
    </rPh>
    <rPh sb="7" eb="9">
      <t>オオサカ</t>
    </rPh>
    <rPh sb="9" eb="12">
      <t>ニジュウイチ</t>
    </rPh>
    <rPh sb="12" eb="14">
      <t>セイキ</t>
    </rPh>
    <rPh sb="14" eb="16">
      <t>キョウカイ</t>
    </rPh>
    <phoneticPr fontId="25"/>
  </si>
  <si>
    <t>（公財）大阪産業振興機構</t>
    <rPh sb="4" eb="6">
      <t>オオサカ</t>
    </rPh>
    <rPh sb="6" eb="8">
      <t>サンギョウ</t>
    </rPh>
    <rPh sb="8" eb="10">
      <t>シンコウ</t>
    </rPh>
    <rPh sb="10" eb="12">
      <t>キコウ</t>
    </rPh>
    <phoneticPr fontId="25"/>
  </si>
  <si>
    <t>（一財）大阪国際経済振興センター</t>
    <rPh sb="4" eb="6">
      <t>オオサカ</t>
    </rPh>
    <rPh sb="6" eb="8">
      <t>コクサイ</t>
    </rPh>
    <rPh sb="8" eb="10">
      <t>ケイザイ</t>
    </rPh>
    <rPh sb="10" eb="12">
      <t>シンコウ</t>
    </rPh>
    <phoneticPr fontId="25"/>
  </si>
  <si>
    <t>（一財）地域活性化センター</t>
    <rPh sb="4" eb="6">
      <t>チイキ</t>
    </rPh>
    <rPh sb="6" eb="9">
      <t>カッセイカ</t>
    </rPh>
    <phoneticPr fontId="25"/>
  </si>
  <si>
    <t>（公財）大阪国際交流センター</t>
    <rPh sb="4" eb="6">
      <t>オオサカ</t>
    </rPh>
    <rPh sb="6" eb="8">
      <t>コクサイ</t>
    </rPh>
    <rPh sb="8" eb="10">
      <t>コウリュウ</t>
    </rPh>
    <phoneticPr fontId="25"/>
  </si>
  <si>
    <t>（公財）大阪科学振興協会</t>
    <rPh sb="4" eb="6">
      <t>オオサカ</t>
    </rPh>
    <rPh sb="6" eb="8">
      <t>カガク</t>
    </rPh>
    <rPh sb="8" eb="10">
      <t>シンコウ</t>
    </rPh>
    <rPh sb="10" eb="12">
      <t>キョウカイ</t>
    </rPh>
    <phoneticPr fontId="25"/>
  </si>
  <si>
    <t>（公財）大阪市都市型産業振興センター</t>
    <rPh sb="4" eb="7">
      <t>オオサカシ</t>
    </rPh>
    <rPh sb="7" eb="10">
      <t>トシガタ</t>
    </rPh>
    <rPh sb="10" eb="12">
      <t>サンギョウ</t>
    </rPh>
    <rPh sb="12" eb="14">
      <t>シンコウ</t>
    </rPh>
    <phoneticPr fontId="25"/>
  </si>
  <si>
    <t>（公財）太平洋人材交流センター</t>
    <rPh sb="4" eb="7">
      <t>タイヘイヨウ</t>
    </rPh>
    <rPh sb="7" eb="9">
      <t>ジンザイ</t>
    </rPh>
    <rPh sb="9" eb="11">
      <t>コウリュウ</t>
    </rPh>
    <phoneticPr fontId="25"/>
  </si>
  <si>
    <t>（公財）大阪コミュニティ財団</t>
    <rPh sb="4" eb="6">
      <t>オオサカ</t>
    </rPh>
    <rPh sb="12" eb="14">
      <t>ザイダン</t>
    </rPh>
    <phoneticPr fontId="25"/>
  </si>
  <si>
    <t>（一財）アジア太平洋観光交流センター</t>
    <rPh sb="7" eb="10">
      <t>タイヘイヨウ</t>
    </rPh>
    <rPh sb="10" eb="12">
      <t>カンコウ</t>
    </rPh>
    <rPh sb="12" eb="14">
      <t>コウリュウ</t>
    </rPh>
    <phoneticPr fontId="6"/>
  </si>
  <si>
    <t>（公財）大阪観光局</t>
    <rPh sb="4" eb="6">
      <t>オオサカ</t>
    </rPh>
    <rPh sb="6" eb="9">
      <t>カンコウキョク</t>
    </rPh>
    <phoneticPr fontId="6"/>
  </si>
  <si>
    <t>ハック大阪投資事業有限責任組合</t>
  </si>
  <si>
    <t>（公財）国立京都国際会館</t>
    <rPh sb="4" eb="6">
      <t>コクリツ</t>
    </rPh>
    <rPh sb="6" eb="8">
      <t>キョウト</t>
    </rPh>
    <rPh sb="8" eb="10">
      <t>コクサイ</t>
    </rPh>
    <rPh sb="10" eb="12">
      <t>カイカン</t>
    </rPh>
    <phoneticPr fontId="25"/>
  </si>
  <si>
    <t>（公財）大阪人権博物館</t>
    <rPh sb="4" eb="6">
      <t>オオサカ</t>
    </rPh>
    <rPh sb="6" eb="8">
      <t>ジンケン</t>
    </rPh>
    <rPh sb="8" eb="11">
      <t>ハクブツカン</t>
    </rPh>
    <phoneticPr fontId="25"/>
  </si>
  <si>
    <t>（公財）大阪府暴力追放推進センター</t>
  </si>
  <si>
    <t>（一財）大阪市男女共同参画のまち創生協会</t>
    <rPh sb="4" eb="7">
      <t>オオサカシ</t>
    </rPh>
    <rPh sb="7" eb="9">
      <t>ダンジョ</t>
    </rPh>
    <rPh sb="9" eb="11">
      <t>キョウドウ</t>
    </rPh>
    <rPh sb="11" eb="13">
      <t>サンカク</t>
    </rPh>
    <rPh sb="16" eb="18">
      <t>ソウセイ</t>
    </rPh>
    <rPh sb="18" eb="20">
      <t>キョウカイ</t>
    </rPh>
    <phoneticPr fontId="25"/>
  </si>
  <si>
    <t>（一財）アジア・太平洋人権情報センター</t>
    <rPh sb="8" eb="11">
      <t>タイヘイヨウ</t>
    </rPh>
    <rPh sb="11" eb="13">
      <t>ジンケン</t>
    </rPh>
    <rPh sb="13" eb="15">
      <t>ジョウホウ</t>
    </rPh>
    <phoneticPr fontId="25"/>
  </si>
  <si>
    <t>（独）日本高速道路保有・債務返済機構</t>
  </si>
  <si>
    <t>（一財）太平洋戦全国空爆犠牲者慰霊協会</t>
  </si>
  <si>
    <t>（一財）大阪府地域福祉推進財団</t>
    <rPh sb="4" eb="7">
      <t>オオサカフ</t>
    </rPh>
    <rPh sb="7" eb="9">
      <t>チイキ</t>
    </rPh>
    <rPh sb="9" eb="11">
      <t>フクシ</t>
    </rPh>
    <rPh sb="11" eb="13">
      <t>スイシン</t>
    </rPh>
    <rPh sb="13" eb="15">
      <t>ザイダン</t>
    </rPh>
    <phoneticPr fontId="5"/>
  </si>
  <si>
    <t>（公財）大阪市救急医療事業団</t>
  </si>
  <si>
    <t>（公財）大阪府保健医療財団</t>
  </si>
  <si>
    <t>（公財）地球環境センター</t>
    <rPh sb="4" eb="6">
      <t>チキュウ</t>
    </rPh>
    <rPh sb="6" eb="8">
      <t>カンキョウ</t>
    </rPh>
    <phoneticPr fontId="25"/>
  </si>
  <si>
    <t xml:space="preserve">（公財）産業廃棄物処理事業振興財団 </t>
  </si>
  <si>
    <t>（公財）国際エメックスセンター</t>
    <rPh sb="4" eb="6">
      <t>コクサイ</t>
    </rPh>
    <phoneticPr fontId="25"/>
  </si>
  <si>
    <t>大阪市住宅供給公社</t>
  </si>
  <si>
    <t>（一財）都市農地活用支援センター</t>
  </si>
  <si>
    <t>（一財）高齢者住宅財団</t>
  </si>
  <si>
    <t>（一財）建築コスト管理システム研究所</t>
  </si>
  <si>
    <t>（公財）河川財団</t>
    <rPh sb="4" eb="6">
      <t>カセン</t>
    </rPh>
    <rPh sb="6" eb="8">
      <t>ザイダン</t>
    </rPh>
    <phoneticPr fontId="25"/>
  </si>
  <si>
    <t>（一財）河川情報センター</t>
    <rPh sb="4" eb="6">
      <t>カセン</t>
    </rPh>
    <rPh sb="6" eb="8">
      <t>ジョウホウ</t>
    </rPh>
    <phoneticPr fontId="25"/>
  </si>
  <si>
    <t>（一財）道路管理センター</t>
    <rPh sb="4" eb="6">
      <t>ドウロ</t>
    </rPh>
    <rPh sb="6" eb="8">
      <t>カンリ</t>
    </rPh>
    <phoneticPr fontId="25"/>
  </si>
  <si>
    <t>（公財）リバーフロント研究所</t>
    <rPh sb="11" eb="14">
      <t>ケンキュウジョ</t>
    </rPh>
    <phoneticPr fontId="25"/>
  </si>
  <si>
    <t>（公財）大阪みどりのトラスト協会</t>
    <rPh sb="4" eb="6">
      <t>オオサカ</t>
    </rPh>
    <rPh sb="14" eb="16">
      <t>キョウカイ</t>
    </rPh>
    <phoneticPr fontId="25"/>
  </si>
  <si>
    <t>（一財）港湾空港総合技術センター</t>
    <rPh sb="4" eb="6">
      <t>コウワン</t>
    </rPh>
    <rPh sb="6" eb="8">
      <t>クウコウ</t>
    </rPh>
    <rPh sb="8" eb="10">
      <t>ソウゴウ</t>
    </rPh>
    <rPh sb="10" eb="12">
      <t>ギジュツ</t>
    </rPh>
    <phoneticPr fontId="25"/>
  </si>
  <si>
    <t>（公財）消防育英会</t>
    <rPh sb="4" eb="6">
      <t>ショウボウ</t>
    </rPh>
    <rPh sb="6" eb="9">
      <t>イクエイカイ</t>
    </rPh>
    <phoneticPr fontId="25"/>
  </si>
  <si>
    <t>（一財）千里文化財団</t>
    <rPh sb="4" eb="6">
      <t>センリ</t>
    </rPh>
    <rPh sb="6" eb="8">
      <t>ブンカ</t>
    </rPh>
    <rPh sb="8" eb="10">
      <t>ザイダン</t>
    </rPh>
    <phoneticPr fontId="25"/>
  </si>
  <si>
    <t>（公財）大阪国際平和センター</t>
    <rPh sb="4" eb="6">
      <t>オオサカ</t>
    </rPh>
    <rPh sb="6" eb="8">
      <t>コクサイ</t>
    </rPh>
    <rPh sb="8" eb="10">
      <t>ヘイワ</t>
    </rPh>
    <phoneticPr fontId="25"/>
  </si>
  <si>
    <t>財務諸表に対する注記</t>
    <rPh sb="0" eb="2">
      <t>ザイム</t>
    </rPh>
    <rPh sb="2" eb="4">
      <t>ショヒョウ</t>
    </rPh>
    <rPh sb="5" eb="6">
      <t>タイ</t>
    </rPh>
    <rPh sb="8" eb="9">
      <t>チュウ</t>
    </rPh>
    <rPh sb="9" eb="10">
      <t>キ</t>
    </rPh>
    <phoneticPr fontId="38"/>
  </si>
  <si>
    <t>１．重要な会計方針</t>
    <rPh sb="2" eb="4">
      <t>ジュウヨウ</t>
    </rPh>
    <rPh sb="5" eb="7">
      <t>カイケイ</t>
    </rPh>
    <rPh sb="7" eb="9">
      <t>ホウシン</t>
    </rPh>
    <phoneticPr fontId="38"/>
  </si>
  <si>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38"/>
  </si>
  <si>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38"/>
  </si>
  <si>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38"/>
  </si>
  <si>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38"/>
  </si>
  <si>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38"/>
  </si>
  <si>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38"/>
  </si>
  <si>
    <t>リース取引の処理方法</t>
    <rPh sb="3" eb="5">
      <t>トリヒキ</t>
    </rPh>
    <rPh sb="6" eb="8">
      <t>ショリ</t>
    </rPh>
    <rPh sb="8" eb="10">
      <t>ホウホウ</t>
    </rPh>
    <phoneticPr fontId="38"/>
  </si>
  <si>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38"/>
  </si>
  <si>
    <t>キャッシュ・フロー計算書における資金の範囲</t>
    <rPh sb="9" eb="12">
      <t>ケイサンショ</t>
    </rPh>
    <rPh sb="16" eb="18">
      <t>シキン</t>
    </rPh>
    <rPh sb="19" eb="21">
      <t>ハンイ</t>
    </rPh>
    <phoneticPr fontId="38"/>
  </si>
  <si>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38"/>
  </si>
  <si>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38"/>
  </si>
  <si>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38"/>
  </si>
  <si>
    <t>２．重要な債務負担行為</t>
    <rPh sb="2" eb="4">
      <t>ジュウヨウ</t>
    </rPh>
    <rPh sb="5" eb="7">
      <t>サイム</t>
    </rPh>
    <rPh sb="7" eb="9">
      <t>フタン</t>
    </rPh>
    <rPh sb="9" eb="11">
      <t>コウイ</t>
    </rPh>
    <phoneticPr fontId="38"/>
  </si>
  <si>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38"/>
  </si>
  <si>
    <t>（単位：百万円）</t>
    <rPh sb="1" eb="3">
      <t>タンイ</t>
    </rPh>
    <rPh sb="4" eb="6">
      <t>ヒャクマン</t>
    </rPh>
    <rPh sb="6" eb="7">
      <t>エン</t>
    </rPh>
    <phoneticPr fontId="38"/>
  </si>
  <si>
    <t>相手先</t>
    <rPh sb="0" eb="3">
      <t>アイテサキ</t>
    </rPh>
    <phoneticPr fontId="38"/>
  </si>
  <si>
    <t>金額</t>
    <rPh sb="0" eb="2">
      <t>キンガク</t>
    </rPh>
    <phoneticPr fontId="38"/>
  </si>
  <si>
    <t>第三セクター等</t>
    <rPh sb="0" eb="2">
      <t>ダイサン</t>
    </rPh>
    <rPh sb="6" eb="7">
      <t>トウ</t>
    </rPh>
    <phoneticPr fontId="38"/>
  </si>
  <si>
    <t>共同発行地方債</t>
    <rPh sb="0" eb="2">
      <t>キョウドウ</t>
    </rPh>
    <rPh sb="2" eb="4">
      <t>ハッコウ</t>
    </rPh>
    <rPh sb="4" eb="7">
      <t>チホウサイ</t>
    </rPh>
    <phoneticPr fontId="38"/>
  </si>
  <si>
    <t>計</t>
    <rPh sb="0" eb="1">
      <t>ケイ</t>
    </rPh>
    <phoneticPr fontId="38"/>
  </si>
  <si>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38"/>
  </si>
  <si>
    <t>３．重要な後発事象</t>
    <rPh sb="2" eb="4">
      <t>ジュウヨウ</t>
    </rPh>
    <rPh sb="5" eb="7">
      <t>コウハツ</t>
    </rPh>
    <rPh sb="7" eb="9">
      <t>ジショウ</t>
    </rPh>
    <phoneticPr fontId="38"/>
  </si>
  <si>
    <t>該当事項はありません。</t>
    <rPh sb="0" eb="2">
      <t>ガイトウ</t>
    </rPh>
    <rPh sb="2" eb="4">
      <t>ジコウ</t>
    </rPh>
    <phoneticPr fontId="38"/>
  </si>
  <si>
    <t>４．追加情報</t>
    <rPh sb="2" eb="4">
      <t>ツイカ</t>
    </rPh>
    <rPh sb="4" eb="6">
      <t>ジョウホウ</t>
    </rPh>
    <phoneticPr fontId="38"/>
  </si>
  <si>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38"/>
  </si>
  <si>
    <t>資産科目</t>
    <rPh sb="0" eb="2">
      <t>シサン</t>
    </rPh>
    <rPh sb="2" eb="4">
      <t>カモク</t>
    </rPh>
    <phoneticPr fontId="38"/>
  </si>
  <si>
    <t>範囲及び評価方法</t>
    <rPh sb="0" eb="2">
      <t>ハンイ</t>
    </rPh>
    <rPh sb="2" eb="3">
      <t>オヨ</t>
    </rPh>
    <rPh sb="4" eb="6">
      <t>ヒョウカ</t>
    </rPh>
    <rPh sb="6" eb="8">
      <t>ホウホウ</t>
    </rPh>
    <phoneticPr fontId="38"/>
  </si>
  <si>
    <t>土地</t>
    <rPh sb="0" eb="2">
      <t>トチ</t>
    </rPh>
    <phoneticPr fontId="38"/>
  </si>
  <si>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38"/>
  </si>
  <si>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38"/>
  </si>
  <si>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38"/>
  </si>
  <si>
    <t>貸 借 対 照 表</t>
    <phoneticPr fontId="5"/>
  </si>
  <si>
    <t>（平成28年3月31日）</t>
    <phoneticPr fontId="5"/>
  </si>
  <si>
    <t>行 政 コ ス ト 計 算 書</t>
    <rPh sb="0" eb="1">
      <t>ギョウ</t>
    </rPh>
    <rPh sb="2" eb="3">
      <t>セイ</t>
    </rPh>
    <rPh sb="10" eb="11">
      <t>ケイ</t>
    </rPh>
    <rPh sb="12" eb="13">
      <t>サン</t>
    </rPh>
    <rPh sb="14" eb="15">
      <t>ショ</t>
    </rPh>
    <phoneticPr fontId="5"/>
  </si>
  <si>
    <t>（自平成27年4月1日　至平成28年3月31日）</t>
    <phoneticPr fontId="5"/>
  </si>
  <si>
    <t>キ ャ ッ シ ュ ・ フ ロ ー 計 算 書</t>
    <phoneticPr fontId="5"/>
  </si>
  <si>
    <t>純 資 産 変 動 計 算 書</t>
    <phoneticPr fontId="5"/>
  </si>
  <si>
    <t>：平成26年度</t>
    <phoneticPr fontId="5"/>
  </si>
  <si>
    <t>作成：平成27年12月24日</t>
    <phoneticPr fontId="5"/>
  </si>
  <si>
    <t>対象</t>
    <rPh sb="0" eb="2">
      <t>タイショウ</t>
    </rPh>
    <phoneticPr fontId="5"/>
  </si>
  <si>
    <t>：平成27年03月</t>
    <phoneticPr fontId="5"/>
  </si>
  <si>
    <t>累積余剰</t>
    <phoneticPr fontId="5"/>
  </si>
  <si>
    <t>評価・換算差額等</t>
    <phoneticPr fontId="5"/>
  </si>
  <si>
    <t>合計</t>
    <phoneticPr fontId="5"/>
  </si>
  <si>
    <t>前年度末残高</t>
    <rPh sb="0" eb="3">
      <t>ゼンネンド</t>
    </rPh>
    <phoneticPr fontId="5"/>
  </si>
  <si>
    <t>当年度変動額</t>
    <rPh sb="0" eb="1">
      <t>トウ</t>
    </rPh>
    <rPh sb="1" eb="3">
      <t>ネンド</t>
    </rPh>
    <rPh sb="3" eb="5">
      <t>ヘンドウ</t>
    </rPh>
    <phoneticPr fontId="5"/>
  </si>
  <si>
    <t>当年度末残高</t>
    <rPh sb="0" eb="1">
      <t>トウ</t>
    </rPh>
    <rPh sb="1" eb="3">
      <t>ネンド</t>
    </rPh>
    <phoneticPr fontId="5"/>
  </si>
  <si>
    <t>貸 借 対 照 表</t>
    <phoneticPr fontId="5"/>
  </si>
  <si>
    <t>（平成28年3月31日）</t>
    <phoneticPr fontId="5"/>
  </si>
  <si>
    <t>（単位：円）</t>
    <phoneticPr fontId="5"/>
  </si>
  <si>
    <t>（自平成27年4月1日　至平成28年3月31日）</t>
    <phoneticPr fontId="5"/>
  </si>
  <si>
    <t>キ ャ ッ シ ュ ・ フ ロ ー 計 算 書</t>
    <phoneticPr fontId="5"/>
  </si>
  <si>
    <t>純 資 産 変 動 計 算 書</t>
    <phoneticPr fontId="5"/>
  </si>
  <si>
    <t>：平成26年度</t>
    <phoneticPr fontId="5"/>
  </si>
  <si>
    <t>作成：平成27年12月24日</t>
    <phoneticPr fontId="5"/>
  </si>
  <si>
    <t>：平成27年03月</t>
    <phoneticPr fontId="5"/>
  </si>
  <si>
    <t>累積余剰</t>
    <phoneticPr fontId="5"/>
  </si>
  <si>
    <t>評価・換算差額等</t>
    <phoneticPr fontId="5"/>
  </si>
  <si>
    <t>合計</t>
    <phoneticPr fontId="5"/>
  </si>
  <si>
    <t>貸 借 対 照 表</t>
    <phoneticPr fontId="5"/>
  </si>
  <si>
    <t>（自平成27年4月1日　至平成28年3月31日）</t>
    <phoneticPr fontId="5"/>
  </si>
  <si>
    <t>（単位：円）</t>
    <phoneticPr fontId="5"/>
  </si>
  <si>
    <t>キ ャ ッ シ ュ ・ フ ロ ー 計 算 書</t>
    <phoneticPr fontId="5"/>
  </si>
  <si>
    <t>（自平成27年4月1日　至平成28年3月31日）</t>
    <phoneticPr fontId="5"/>
  </si>
  <si>
    <t>（単位：円）</t>
    <phoneticPr fontId="5"/>
  </si>
  <si>
    <t>純 資 産 変 動 計 算 書</t>
    <phoneticPr fontId="5"/>
  </si>
  <si>
    <t>（自平成27年4月1日　至平成28年3月31日）</t>
    <phoneticPr fontId="5"/>
  </si>
  <si>
    <t>：平成26年度</t>
    <phoneticPr fontId="5"/>
  </si>
  <si>
    <t>作成：平成27年12月24日</t>
    <phoneticPr fontId="5"/>
  </si>
  <si>
    <t>：平成27年03月</t>
    <phoneticPr fontId="5"/>
  </si>
  <si>
    <t>（単位：円）</t>
    <phoneticPr fontId="5"/>
  </si>
  <si>
    <t>累積余剰</t>
    <phoneticPr fontId="5"/>
  </si>
  <si>
    <t>評価・換算差額等</t>
    <phoneticPr fontId="5"/>
  </si>
  <si>
    <t>合計</t>
    <phoneticPr fontId="5"/>
  </si>
  <si>
    <t>貸 借 対 照 表</t>
    <phoneticPr fontId="5"/>
  </si>
  <si>
    <t>（平成28年3月31日）</t>
    <phoneticPr fontId="5"/>
  </si>
  <si>
    <t>（単位：円）</t>
    <phoneticPr fontId="5"/>
  </si>
  <si>
    <t>（自平成27年4月1日　至平成28年3月31日）</t>
    <phoneticPr fontId="5"/>
  </si>
  <si>
    <t>（単位：円）</t>
    <phoneticPr fontId="5"/>
  </si>
  <si>
    <t>キ ャ ッ シ ュ ・ フ ロ ー 計 算 書</t>
    <phoneticPr fontId="5"/>
  </si>
  <si>
    <t>（自平成27年4月1日　至平成28年3月31日）</t>
    <phoneticPr fontId="5"/>
  </si>
  <si>
    <t>（単位：円）</t>
    <phoneticPr fontId="5"/>
  </si>
  <si>
    <t>純 資 産 変 動 計 算 書</t>
    <phoneticPr fontId="5"/>
  </si>
  <si>
    <t>（自平成27年4月1日　至平成28年3月31日）</t>
    <phoneticPr fontId="5"/>
  </si>
  <si>
    <t>：平成26年度</t>
    <phoneticPr fontId="5"/>
  </si>
  <si>
    <t>作成：平成27年12月24日</t>
    <phoneticPr fontId="5"/>
  </si>
  <si>
    <t>：平成27年03月</t>
    <phoneticPr fontId="5"/>
  </si>
  <si>
    <t>（単位：円）</t>
    <phoneticPr fontId="5"/>
  </si>
  <si>
    <t>累積余剰</t>
    <phoneticPr fontId="5"/>
  </si>
  <si>
    <t>評価・換算差額等</t>
    <phoneticPr fontId="5"/>
  </si>
  <si>
    <t>合計</t>
    <phoneticPr fontId="5"/>
  </si>
  <si>
    <t>貸 借 対 照 表</t>
    <phoneticPr fontId="5"/>
  </si>
  <si>
    <t>（平成28年3月31日）</t>
    <phoneticPr fontId="5"/>
  </si>
  <si>
    <t>（単位：円）</t>
    <phoneticPr fontId="5"/>
  </si>
  <si>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7"/>
  </si>
  <si>
    <t>貸 借 対 照 表</t>
    <phoneticPr fontId="5"/>
  </si>
  <si>
    <t>（平成28年3月31日）</t>
    <phoneticPr fontId="5"/>
  </si>
  <si>
    <t>（自平成27年4月1日　至平成28年3月31日）</t>
    <phoneticPr fontId="5"/>
  </si>
  <si>
    <t>（単位：円）</t>
    <phoneticPr fontId="5"/>
  </si>
  <si>
    <t>キ ャ ッ シ ュ ・ フ ロ ー 計 算 書</t>
    <phoneticPr fontId="5"/>
  </si>
  <si>
    <t>純 資 産 変 動 計 算 書</t>
    <phoneticPr fontId="5"/>
  </si>
  <si>
    <t>（自平成27年4月1日　至平成28年3月31日）</t>
    <phoneticPr fontId="5"/>
  </si>
  <si>
    <t>：平成26年度</t>
    <phoneticPr fontId="5"/>
  </si>
  <si>
    <t>作成：平成27年12月24日</t>
    <phoneticPr fontId="5"/>
  </si>
  <si>
    <t>：平成27年03月</t>
    <phoneticPr fontId="5"/>
  </si>
  <si>
    <t>（単位：円）</t>
    <phoneticPr fontId="5"/>
  </si>
  <si>
    <t>累積余剰</t>
    <phoneticPr fontId="5"/>
  </si>
  <si>
    <t>評価・換算差額等</t>
    <phoneticPr fontId="5"/>
  </si>
  <si>
    <t>合計</t>
    <phoneticPr fontId="5"/>
  </si>
  <si>
    <t>貸 借 対 照 表</t>
    <phoneticPr fontId="5"/>
  </si>
  <si>
    <t>（平成28年3月31日）</t>
    <phoneticPr fontId="5"/>
  </si>
  <si>
    <t>（単位：円）</t>
    <phoneticPr fontId="5"/>
  </si>
  <si>
    <t>（自平成27年4月1日　至平成28年3月31日）</t>
    <phoneticPr fontId="5"/>
  </si>
  <si>
    <t>キ ャ ッ シ ュ ・ フ ロ ー 計 算 書</t>
    <phoneticPr fontId="5"/>
  </si>
  <si>
    <t>（自平成27年4月1日　至平成28年3月31日）</t>
    <phoneticPr fontId="5"/>
  </si>
  <si>
    <t>（単位：円）</t>
    <phoneticPr fontId="5"/>
  </si>
  <si>
    <t>純 資 産 変 動 計 算 書</t>
    <phoneticPr fontId="5"/>
  </si>
  <si>
    <t>（自平成27年4月1日　至平成28年3月31日）</t>
    <phoneticPr fontId="5"/>
  </si>
  <si>
    <t>：平成26年度</t>
    <phoneticPr fontId="5"/>
  </si>
  <si>
    <t>作成：平成27年12月24日</t>
    <phoneticPr fontId="5"/>
  </si>
  <si>
    <t>：平成27年03月</t>
    <phoneticPr fontId="5"/>
  </si>
  <si>
    <t>（単位：円）</t>
    <phoneticPr fontId="5"/>
  </si>
  <si>
    <t>累積余剰</t>
    <phoneticPr fontId="5"/>
  </si>
  <si>
    <t>評価・換算差額等</t>
    <phoneticPr fontId="5"/>
  </si>
  <si>
    <t>合計</t>
    <phoneticPr fontId="5"/>
  </si>
  <si>
    <t>キ ャ ッ シ ュ ・ フ ロ ー 計 算 書</t>
    <phoneticPr fontId="5"/>
  </si>
  <si>
    <t>（自平成27年4月1日　至平成28年3月31日）</t>
    <phoneticPr fontId="5"/>
  </si>
  <si>
    <t>純 資 産 変 動 計 算 書</t>
    <phoneticPr fontId="5"/>
  </si>
  <si>
    <t>：平成26年度</t>
    <phoneticPr fontId="5"/>
  </si>
  <si>
    <t>作成：平成27年12月24日</t>
    <phoneticPr fontId="5"/>
  </si>
  <si>
    <t>：平成27年03月</t>
    <phoneticPr fontId="5"/>
  </si>
  <si>
    <t>累積余剰</t>
    <phoneticPr fontId="5"/>
  </si>
  <si>
    <t>評価・換算差額等</t>
    <phoneticPr fontId="5"/>
  </si>
  <si>
    <t>合計</t>
    <phoneticPr fontId="5"/>
  </si>
  <si>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7"/>
  </si>
  <si>
    <t>大阪市公債費会計</t>
    <rPh sb="0" eb="2">
      <t>オオサカ</t>
    </rPh>
    <rPh sb="2" eb="3">
      <t>シ</t>
    </rPh>
    <rPh sb="3" eb="5">
      <t>コウサイ</t>
    </rPh>
    <rPh sb="5" eb="6">
      <t>ヒ</t>
    </rPh>
    <rPh sb="6" eb="8">
      <t>カイケイ</t>
    </rPh>
    <phoneticPr fontId="7"/>
  </si>
  <si>
    <t>キ ャ ッ シ ュ ・ フ ロ ー 計 算 書</t>
    <phoneticPr fontId="5"/>
  </si>
  <si>
    <t>（自平成27年4月1日　至平成28年3月31日）</t>
    <phoneticPr fontId="5"/>
  </si>
  <si>
    <t>（単位：円）</t>
    <phoneticPr fontId="5"/>
  </si>
  <si>
    <t>純 資 産 変 動 計 算 書</t>
    <phoneticPr fontId="5"/>
  </si>
  <si>
    <t>：平成26年度</t>
    <phoneticPr fontId="5"/>
  </si>
  <si>
    <t>作成：平成27年12月24日</t>
    <phoneticPr fontId="5"/>
  </si>
  <si>
    <t>：平成27年03月</t>
    <phoneticPr fontId="5"/>
  </si>
  <si>
    <t>累積余剰</t>
    <phoneticPr fontId="5"/>
  </si>
  <si>
    <t>評価・換算差額等</t>
    <phoneticPr fontId="5"/>
  </si>
  <si>
    <t>合計</t>
    <phoneticPr fontId="5"/>
  </si>
  <si>
    <t>　市街地再開発事業会計が廃止されたことに伴い諸資産・諸負債を一般会計に引き渡し、62,565百万円の特別利益を計上しております。</t>
    <rPh sb="1" eb="4">
      <t>シガイチ</t>
    </rPh>
    <rPh sb="4" eb="7">
      <t>サイカイハツ</t>
    </rPh>
    <rPh sb="7" eb="9">
      <t>ジギョウ</t>
    </rPh>
    <rPh sb="9" eb="11">
      <t>カイケイ</t>
    </rPh>
    <rPh sb="12" eb="14">
      <t>ハイシ</t>
    </rPh>
    <rPh sb="20" eb="21">
      <t>トモナ</t>
    </rPh>
    <rPh sb="22" eb="23">
      <t>ショ</t>
    </rPh>
    <rPh sb="23" eb="25">
      <t>シサン</t>
    </rPh>
    <rPh sb="26" eb="27">
      <t>ショ</t>
    </rPh>
    <rPh sb="27" eb="29">
      <t>フサイ</t>
    </rPh>
    <rPh sb="30" eb="32">
      <t>イッパン</t>
    </rPh>
    <rPh sb="32" eb="34">
      <t>カイケイ</t>
    </rPh>
    <rPh sb="35" eb="36">
      <t>ヒ</t>
    </rPh>
    <rPh sb="37" eb="38">
      <t>ワタ</t>
    </rPh>
    <rPh sb="46" eb="49">
      <t>ヒャクマンエン</t>
    </rPh>
    <rPh sb="50" eb="52">
      <t>トクベツ</t>
    </rPh>
    <rPh sb="52" eb="54">
      <t>リエキ</t>
    </rPh>
    <rPh sb="55" eb="57">
      <t>ケイジョウ</t>
    </rPh>
    <phoneticPr fontId="38"/>
  </si>
  <si>
    <t>　土地先行取得事業会計が廃止されたことに伴い諸資産・諸負債を一般会計に引き渡し、18,569百万円の特別利益を計上しております。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2">
      <t>イッパン</t>
    </rPh>
    <rPh sb="32" eb="34">
      <t>カイケイ</t>
    </rPh>
    <rPh sb="35" eb="36">
      <t>ヒ</t>
    </rPh>
    <rPh sb="37" eb="38">
      <t>ワタ</t>
    </rPh>
    <rPh sb="46" eb="49">
      <t>ヒャクマンエン</t>
    </rPh>
    <rPh sb="50" eb="52">
      <t>トクベツ</t>
    </rPh>
    <rPh sb="52" eb="54">
      <t>リエキ</t>
    </rPh>
    <rPh sb="55" eb="57">
      <t>ケイジョウ</t>
    </rPh>
    <phoneticPr fontId="38"/>
  </si>
  <si>
    <t>心身障害者扶養共済基金</t>
  </si>
  <si>
    <t>大阪市介護給付費準備基金</t>
  </si>
  <si>
    <t>大阪市食肉市場株式会社貸付金</t>
  </si>
  <si>
    <t>非公開</t>
    <rPh sb="0" eb="3">
      <t>ヒコウカイ</t>
    </rPh>
    <phoneticPr fontId="25"/>
  </si>
  <si>
    <t>（一財）大阪建築防災センター</t>
    <rPh sb="1" eb="2">
      <t>イチ</t>
    </rPh>
    <phoneticPr fontId="25"/>
  </si>
  <si>
    <t>（地独）大阪市民病院機構</t>
    <rPh sb="1" eb="2">
      <t>チ</t>
    </rPh>
    <rPh sb="2" eb="3">
      <t>ドク</t>
    </rPh>
    <rPh sb="4" eb="6">
      <t>オオサカ</t>
    </rPh>
    <rPh sb="6" eb="8">
      <t>シミン</t>
    </rPh>
    <rPh sb="8" eb="10">
      <t>ビョウイン</t>
    </rPh>
    <rPh sb="10" eb="12">
      <t>キコウ</t>
    </rPh>
    <phoneticPr fontId="25"/>
  </si>
  <si>
    <t>①</t>
    <phoneticPr fontId="5"/>
  </si>
  <si>
    <t>②</t>
    <phoneticPr fontId="5"/>
  </si>
  <si>
    <t>③</t>
    <phoneticPr fontId="25"/>
  </si>
  <si>
    <t>④＝②×③</t>
    <phoneticPr fontId="25"/>
  </si>
  <si>
    <t>⑤</t>
    <phoneticPr fontId="25"/>
  </si>
  <si>
    <t>①－⑤</t>
    <phoneticPr fontId="25"/>
  </si>
  <si>
    <t>①</t>
    <phoneticPr fontId="5"/>
  </si>
  <si>
    <t>②</t>
    <phoneticPr fontId="5"/>
  </si>
  <si>
    <t>③</t>
    <phoneticPr fontId="5"/>
  </si>
  <si>
    <t>④＝②－③</t>
    <phoneticPr fontId="5"/>
  </si>
  <si>
    <t>⑤</t>
    <phoneticPr fontId="5"/>
  </si>
  <si>
    <t>⑥＝④×⑤</t>
    <phoneticPr fontId="5"/>
  </si>
  <si>
    <t>⑦</t>
    <phoneticPr fontId="5"/>
  </si>
  <si>
    <t>①－⑦</t>
    <phoneticPr fontId="5"/>
  </si>
  <si>
    <t>（単位：円）</t>
    <phoneticPr fontId="5"/>
  </si>
  <si>
    <t>（平成28年3月31日）</t>
    <phoneticPr fontId="5"/>
  </si>
  <si>
    <t>貸 借 対 照 表</t>
    <phoneticPr fontId="5"/>
  </si>
  <si>
    <t>（自平成27年4月1日　至平成28年3月31日）</t>
    <phoneticPr fontId="5"/>
  </si>
  <si>
    <t>行 政 コ ス ト 計 算 書</t>
    <rPh sb="0" eb="1">
      <t>ギョウ</t>
    </rPh>
    <rPh sb="2" eb="3">
      <t>セイ</t>
    </rPh>
    <rPh sb="10" eb="11">
      <t>ケイ</t>
    </rPh>
    <rPh sb="12" eb="13">
      <t>サン</t>
    </rPh>
    <rPh sb="14" eb="15">
      <t>ショ</t>
    </rPh>
    <phoneticPr fontId="5"/>
  </si>
  <si>
    <t>合計</t>
    <phoneticPr fontId="5"/>
  </si>
  <si>
    <t>評価・換算差額等</t>
    <phoneticPr fontId="5"/>
  </si>
  <si>
    <t>累積余剰</t>
    <phoneticPr fontId="5"/>
  </si>
  <si>
    <t>：平成27年03月</t>
    <phoneticPr fontId="5"/>
  </si>
  <si>
    <t>作成：平成27年12月24日</t>
    <phoneticPr fontId="5"/>
  </si>
  <si>
    <t>：平成26年度</t>
    <phoneticPr fontId="5"/>
  </si>
  <si>
    <t>純 資 産 変 動 計 算 書</t>
    <phoneticPr fontId="5"/>
  </si>
  <si>
    <t>キ ャ ッ シ ュ ・ フ ロ ー 計 算 書</t>
    <phoneticPr fontId="5"/>
  </si>
  <si>
    <t>（一財）みなと総合研究財団</t>
    <rPh sb="1" eb="2">
      <t>イチ</t>
    </rPh>
    <rPh sb="2" eb="3">
      <t>ザイ</t>
    </rPh>
    <rPh sb="7" eb="9">
      <t>ソウゴウ</t>
    </rPh>
    <rPh sb="9" eb="11">
      <t>ケンキュウ</t>
    </rPh>
    <rPh sb="11" eb="13">
      <t>ザイダン</t>
    </rPh>
    <phoneticPr fontId="22"/>
  </si>
  <si>
    <t>（公大）大阪市立大学</t>
    <rPh sb="1" eb="2">
      <t>コウ</t>
    </rPh>
    <rPh sb="4" eb="8">
      <t>オオサカシリツ</t>
    </rPh>
    <rPh sb="8" eb="10">
      <t>ダイガク</t>
    </rPh>
    <phoneticPr fontId="25"/>
  </si>
  <si>
    <t>（地独）大阪市立工業研究所</t>
    <rPh sb="1" eb="2">
      <t>チ</t>
    </rPh>
    <rPh sb="2" eb="3">
      <t>ドク</t>
    </rPh>
    <rPh sb="4" eb="8">
      <t>オオサカシリツ</t>
    </rPh>
    <rPh sb="8" eb="10">
      <t>コウギョウ</t>
    </rPh>
    <rPh sb="10" eb="13">
      <t>ケンキュウショ</t>
    </rPh>
    <phoneticPr fontId="25"/>
  </si>
  <si>
    <t>大阪港埠頭ターミナル（株）</t>
    <rPh sb="0" eb="2">
      <t>オオサカ</t>
    </rPh>
    <rPh sb="3" eb="5">
      <t>フトウ</t>
    </rPh>
    <phoneticPr fontId="25"/>
  </si>
  <si>
    <t>・府営住宅の市への移管に伴い諸資産・諸負債を受け入れ、73,553百万円の特別利益を計上しております。</t>
    <rPh sb="1" eb="3">
      <t>フエイ</t>
    </rPh>
    <rPh sb="3" eb="5">
      <t>ジュウタク</t>
    </rPh>
    <rPh sb="6" eb="7">
      <t>シ</t>
    </rPh>
    <rPh sb="9" eb="11">
      <t>イカン</t>
    </rPh>
    <rPh sb="12" eb="13">
      <t>トモナ</t>
    </rPh>
    <rPh sb="33" eb="36">
      <t>ヒャクマンエン</t>
    </rPh>
    <rPh sb="37" eb="39">
      <t>トクベツ</t>
    </rPh>
    <rPh sb="39" eb="41">
      <t>リエキ</t>
    </rPh>
    <rPh sb="42" eb="44">
      <t>ケイジョウ</t>
    </rPh>
    <phoneticPr fontId="38"/>
  </si>
  <si>
    <t>・ごみ焼却処理事業の一部事務組合への移行に伴い諸資産・諸負債を引渡し、49,526百万円の特別損失を計上しております。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イコウ</t>
    </rPh>
    <rPh sb="21" eb="22">
      <t>トモナ</t>
    </rPh>
    <rPh sb="31" eb="33">
      <t>ヒキワタシ</t>
    </rPh>
    <rPh sb="41" eb="44">
      <t>ヒャクマンエン</t>
    </rPh>
    <rPh sb="45" eb="47">
      <t>トクベツ</t>
    </rPh>
    <rPh sb="47" eb="49">
      <t>ソンシツ</t>
    </rPh>
    <rPh sb="50" eb="52">
      <t>ケイジョウ</t>
    </rPh>
    <phoneticPr fontId="38"/>
  </si>
  <si>
    <t>＊基金として保有する資産を含んでおります。</t>
    <rPh sb="1" eb="3">
      <t>キキン</t>
    </rPh>
    <rPh sb="6" eb="8">
      <t>ホユウ</t>
    </rPh>
    <rPh sb="10" eb="12">
      <t>シサン</t>
    </rPh>
    <rPh sb="13" eb="14">
      <t>フク</t>
    </rPh>
    <phoneticPr fontId="38"/>
  </si>
  <si>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38"/>
  </si>
  <si>
    <t>（単位：百万円）</t>
    <phoneticPr fontId="38"/>
  </si>
  <si>
    <t>大阪府地域支援人権金融公社貸付金</t>
    <phoneticPr fontId="25"/>
  </si>
  <si>
    <t>アジア太平洋トレードセンター貸付金</t>
    <phoneticPr fontId="25"/>
  </si>
  <si>
    <t>公立大学法人大阪市立大学貸付金</t>
    <phoneticPr fontId="25"/>
  </si>
  <si>
    <t>大阪都市計画道路事業大阪駅前第2号線、大阪駅前第3号線、大阪駅前第4号線、大阪駅前第5号線の整備にかかる資金貸付金</t>
    <phoneticPr fontId="25"/>
  </si>
  <si>
    <t>大阪都市計画道路長堀東西線整備事業にかかわる社会資本整備特別措置法に基づく無利子貸付金</t>
    <phoneticPr fontId="25"/>
  </si>
  <si>
    <t>クリスタ長堀株式会社に対する長期貸付金</t>
    <phoneticPr fontId="25"/>
  </si>
  <si>
    <t>大阪都市計画都市高速鉄道関西本線今宮・湊町間連続立体交差事業にかかわる社会資本整備特別措置法に基づく無利子貸付金</t>
    <phoneticPr fontId="25"/>
  </si>
  <si>
    <t>（独）都市再生機構</t>
    <phoneticPr fontId="25"/>
  </si>
  <si>
    <t>（公財）区画整理促進機構</t>
    <phoneticPr fontId="25"/>
  </si>
  <si>
    <t>（一財）大阪市青少年活動協会</t>
    <phoneticPr fontId="25"/>
  </si>
  <si>
    <t>高等学校等奨学金貸付金</t>
    <phoneticPr fontId="25"/>
  </si>
  <si>
    <t>外貿埠頭建設資金貸付金</t>
    <rPh sb="0" eb="2">
      <t>ガイボウ</t>
    </rPh>
    <rPh sb="2" eb="4">
      <t>フトウ</t>
    </rPh>
    <rPh sb="4" eb="6">
      <t>ケンセツ</t>
    </rPh>
    <rPh sb="6" eb="8">
      <t>シキン</t>
    </rPh>
    <rPh sb="8" eb="10">
      <t>カシツケ</t>
    </rPh>
    <rPh sb="10" eb="11">
      <t>キン</t>
    </rPh>
    <phoneticPr fontId="38"/>
  </si>
  <si>
    <t>フェリー埠頭建設資金貸付金</t>
    <phoneticPr fontId="25"/>
  </si>
  <si>
    <t>特定国際コンテナ埠頭港湾施設建設等資金貸付金</t>
    <rPh sb="0" eb="2">
      <t>トクテイ</t>
    </rPh>
    <rPh sb="2" eb="4">
      <t>コクサイ</t>
    </rPh>
    <rPh sb="8" eb="10">
      <t>フトウ</t>
    </rPh>
    <rPh sb="10" eb="12">
      <t>コウワン</t>
    </rPh>
    <rPh sb="12" eb="14">
      <t>シセツ</t>
    </rPh>
    <rPh sb="14" eb="16">
      <t>ケンセツ</t>
    </rPh>
    <rPh sb="16" eb="17">
      <t>トウ</t>
    </rPh>
    <rPh sb="17" eb="19">
      <t>シキン</t>
    </rPh>
    <rPh sb="19" eb="21">
      <t>カシツケ</t>
    </rPh>
    <rPh sb="21" eb="22">
      <t>キン</t>
    </rPh>
    <phoneticPr fontId="25"/>
  </si>
  <si>
    <t>賃貸住宅建設資金等貸付金（法円坂2期）</t>
    <rPh sb="0" eb="2">
      <t>チンタイ</t>
    </rPh>
    <rPh sb="2" eb="4">
      <t>ジュウタク</t>
    </rPh>
    <rPh sb="4" eb="6">
      <t>ケンセツ</t>
    </rPh>
    <rPh sb="6" eb="9">
      <t>シキンナド</t>
    </rPh>
    <rPh sb="9" eb="11">
      <t>カシツケ</t>
    </rPh>
    <rPh sb="11" eb="12">
      <t>キン</t>
    </rPh>
    <rPh sb="13" eb="16">
      <t>ホウエンザカ</t>
    </rPh>
    <rPh sb="17" eb="18">
      <t>キ</t>
    </rPh>
    <phoneticPr fontId="25"/>
  </si>
  <si>
    <t>財務諸表に対する注記</t>
    <rPh sb="0" eb="2">
      <t>ザイム</t>
    </rPh>
    <rPh sb="2" eb="4">
      <t>ショヒョウ</t>
    </rPh>
    <rPh sb="5" eb="6">
      <t>タイ</t>
    </rPh>
    <phoneticPr fontId="9"/>
  </si>
  <si>
    <t>・・・・・・・・・・・・・・・・</t>
    <phoneticPr fontId="9"/>
  </si>
  <si>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7"/>
  </si>
  <si>
    <t>附  　属 　</t>
    <rPh sb="0" eb="1">
      <t>フ</t>
    </rPh>
    <rPh sb="4" eb="5">
      <t>ゾク</t>
    </rPh>
    <phoneticPr fontId="25"/>
  </si>
  <si>
    <t>　明 　 細　  表</t>
    <phoneticPr fontId="25"/>
  </si>
  <si>
    <t>　明 　 細　  表</t>
    <rPh sb="1" eb="2">
      <t>メイ</t>
    </rPh>
    <rPh sb="5" eb="6">
      <t>ホソ</t>
    </rPh>
    <rPh sb="9" eb="10">
      <t>ヒョウ</t>
    </rPh>
    <phoneticPr fontId="25"/>
  </si>
  <si>
    <t>附  　属 　</t>
    <phoneticPr fontId="25"/>
  </si>
  <si>
    <t>　明 　 細　  表</t>
    <phoneticPr fontId="25"/>
  </si>
  <si>
    <t>（一財）大阪湾ベイエリア開発推進機構</t>
    <phoneticPr fontId="25"/>
  </si>
  <si>
    <t>（一財）地域総合整備財団</t>
    <phoneticPr fontId="25"/>
  </si>
  <si>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25"/>
  </si>
  <si>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25"/>
  </si>
  <si>
    <t>大阪外環状線整備事業費貸付金</t>
    <rPh sb="0" eb="2">
      <t>オオサカ</t>
    </rPh>
    <rPh sb="2" eb="3">
      <t>ガイ</t>
    </rPh>
    <rPh sb="3" eb="6">
      <t>カンジョウセン</t>
    </rPh>
    <rPh sb="6" eb="8">
      <t>セイビ</t>
    </rPh>
    <rPh sb="8" eb="11">
      <t>ジギョウヒ</t>
    </rPh>
    <rPh sb="11" eb="13">
      <t>カシツケ</t>
    </rPh>
    <rPh sb="13" eb="14">
      <t>キン</t>
    </rPh>
    <phoneticPr fontId="25"/>
  </si>
  <si>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25"/>
  </si>
  <si>
    <t>大阪湾広域臨海環境整備センター</t>
    <rPh sb="0" eb="2">
      <t>オオサカ</t>
    </rPh>
    <rPh sb="2" eb="3">
      <t>ワン</t>
    </rPh>
    <rPh sb="3" eb="5">
      <t>コウイキ</t>
    </rPh>
    <rPh sb="5" eb="7">
      <t>リンカイ</t>
    </rPh>
    <rPh sb="7" eb="9">
      <t>カンキョウ</t>
    </rPh>
    <rPh sb="9" eb="11">
      <t>セイビ</t>
    </rPh>
    <phoneticPr fontId="25"/>
  </si>
  <si>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25"/>
  </si>
  <si>
    <t>障がい者スポーツ振興事業貸付金</t>
    <rPh sb="0" eb="1">
      <t>ショウ</t>
    </rPh>
    <rPh sb="3" eb="4">
      <t>シャ</t>
    </rPh>
    <rPh sb="8" eb="10">
      <t>シンコウ</t>
    </rPh>
    <rPh sb="10" eb="12">
      <t>ジギョウ</t>
    </rPh>
    <rPh sb="12" eb="14">
      <t>カシツケ</t>
    </rPh>
    <rPh sb="14" eb="15">
      <t>キン</t>
    </rPh>
    <phoneticPr fontId="25"/>
  </si>
  <si>
    <t>大阪市中央卸売市場事業会計</t>
    <rPh sb="0" eb="3">
      <t>オオサカシ</t>
    </rPh>
    <rPh sb="3" eb="5">
      <t>チュウオウ</t>
    </rPh>
    <rPh sb="5" eb="7">
      <t>オロシウリ</t>
    </rPh>
    <rPh sb="7" eb="9">
      <t>シジョウ</t>
    </rPh>
    <rPh sb="9" eb="11">
      <t>ジギョウ</t>
    </rPh>
    <rPh sb="11" eb="13">
      <t>カイケイ</t>
    </rPh>
    <phoneticPr fontId="25"/>
  </si>
  <si>
    <t>大阪市港営事業会計</t>
    <rPh sb="3" eb="4">
      <t>ミナト</t>
    </rPh>
    <rPh sb="4" eb="5">
      <t>エイ</t>
    </rPh>
    <rPh sb="5" eb="7">
      <t>ジギョウ</t>
    </rPh>
    <rPh sb="7" eb="9">
      <t>カイケイ</t>
    </rPh>
    <phoneticPr fontId="25"/>
  </si>
  <si>
    <t>大阪市下水道事業会計</t>
    <rPh sb="3" eb="8">
      <t>ゲスイドウジギョウ</t>
    </rPh>
    <rPh sb="8" eb="10">
      <t>カイケイ</t>
    </rPh>
    <phoneticPr fontId="25"/>
  </si>
  <si>
    <t>大阪市自動車運送事業会計</t>
    <rPh sb="3" eb="6">
      <t>ジドウシャ</t>
    </rPh>
    <rPh sb="6" eb="8">
      <t>ウンソウ</t>
    </rPh>
    <rPh sb="8" eb="10">
      <t>ジギョウ</t>
    </rPh>
    <rPh sb="10" eb="12">
      <t>カイケイ</t>
    </rPh>
    <phoneticPr fontId="25"/>
  </si>
  <si>
    <t>大阪市高速鉄道事業会計</t>
    <rPh sb="3" eb="5">
      <t>コウソク</t>
    </rPh>
    <rPh sb="5" eb="7">
      <t>テツドウ</t>
    </rPh>
    <rPh sb="7" eb="9">
      <t>ジギョウ</t>
    </rPh>
    <rPh sb="9" eb="11">
      <t>カイケイ</t>
    </rPh>
    <phoneticPr fontId="25"/>
  </si>
  <si>
    <t>大阪市水道事業会計</t>
    <rPh sb="3" eb="5">
      <t>スイドウ</t>
    </rPh>
    <rPh sb="5" eb="7">
      <t>ジギョウ</t>
    </rPh>
    <rPh sb="7" eb="9">
      <t>カイケイ</t>
    </rPh>
    <phoneticPr fontId="25"/>
  </si>
  <si>
    <t>大阪市工業用水道事業会計</t>
    <rPh sb="3" eb="6">
      <t>コウギョウヨウ</t>
    </rPh>
    <rPh sb="6" eb="8">
      <t>スイドウ</t>
    </rPh>
    <rPh sb="8" eb="10">
      <t>ジギョウ</t>
    </rPh>
    <rPh sb="10" eb="12">
      <t>カイケイ</t>
    </rPh>
    <phoneticPr fontId="25"/>
  </si>
  <si>
    <t>大阪市自動車運送事業会計貸付金</t>
    <rPh sb="3" eb="6">
      <t>ジドウシャ</t>
    </rPh>
    <rPh sb="6" eb="8">
      <t>ウンソウ</t>
    </rPh>
    <rPh sb="8" eb="10">
      <t>ジギョウ</t>
    </rPh>
    <rPh sb="10" eb="12">
      <t>カイケイ</t>
    </rPh>
    <rPh sb="12" eb="14">
      <t>カシツケ</t>
    </rPh>
    <rPh sb="14" eb="15">
      <t>キン</t>
    </rPh>
    <phoneticPr fontId="25"/>
  </si>
  <si>
    <t>大阪市港営事業会計貸付金</t>
    <rPh sb="3" eb="4">
      <t>ミナト</t>
    </rPh>
    <rPh sb="4" eb="5">
      <t>イトナ</t>
    </rPh>
    <rPh sb="5" eb="7">
      <t>ジギョウ</t>
    </rPh>
    <rPh sb="7" eb="9">
      <t>カイケイ</t>
    </rPh>
    <rPh sb="9" eb="11">
      <t>カシツケ</t>
    </rPh>
    <rPh sb="11" eb="12">
      <t>キン</t>
    </rPh>
    <phoneticPr fontId="25"/>
  </si>
  <si>
    <t>大阪市食肉市場事業会計貸付金</t>
    <rPh sb="3" eb="5">
      <t>ショクニク</t>
    </rPh>
    <rPh sb="5" eb="7">
      <t>シジョウ</t>
    </rPh>
    <rPh sb="9" eb="11">
      <t>カイケイ</t>
    </rPh>
    <rPh sb="11" eb="13">
      <t>カシツケ</t>
    </rPh>
    <rPh sb="13" eb="14">
      <t>キン</t>
    </rPh>
    <phoneticPr fontId="25"/>
  </si>
  <si>
    <t>母子父子寡婦福祉貸付金</t>
    <rPh sb="0" eb="2">
      <t>ボシ</t>
    </rPh>
    <rPh sb="2" eb="4">
      <t>フシ</t>
    </rPh>
    <rPh sb="4" eb="6">
      <t>カフ</t>
    </rPh>
    <rPh sb="6" eb="8">
      <t>フクシ</t>
    </rPh>
    <rPh sb="8" eb="10">
      <t>カシツケ</t>
    </rPh>
    <rPh sb="10" eb="11">
      <t>キン</t>
    </rPh>
    <phoneticPr fontId="22"/>
  </si>
  <si>
    <t>公債償還基金</t>
    <rPh sb="0" eb="2">
      <t>コウサイ</t>
    </rPh>
    <rPh sb="2" eb="4">
      <t>ショウカン</t>
    </rPh>
    <rPh sb="4" eb="6">
      <t>キキン</t>
    </rPh>
    <phoneticPr fontId="23"/>
  </si>
  <si>
    <t>重度障がい者(児)スポーツ・文化振興事業貸付金</t>
    <rPh sb="0" eb="2">
      <t>ジュウド</t>
    </rPh>
    <rPh sb="2" eb="3">
      <t>ショウ</t>
    </rPh>
    <rPh sb="5" eb="6">
      <t>シャ</t>
    </rPh>
    <rPh sb="7" eb="8">
      <t>ジ</t>
    </rPh>
    <rPh sb="14" eb="16">
      <t>ブンカ</t>
    </rPh>
    <rPh sb="16" eb="18">
      <t>シンコウ</t>
    </rPh>
    <rPh sb="18" eb="20">
      <t>ジギョウ</t>
    </rPh>
    <rPh sb="20" eb="22">
      <t>カシツケ</t>
    </rPh>
    <rPh sb="22" eb="23">
      <t>キン</t>
    </rPh>
    <phoneticPr fontId="25"/>
  </si>
  <si>
    <t>生活保護施設入所者身元保証事業資金貸付金</t>
    <rPh sb="0" eb="2">
      <t>セイカツ</t>
    </rPh>
    <rPh sb="2" eb="4">
      <t>ホゴ</t>
    </rPh>
    <rPh sb="4" eb="6">
      <t>シセツ</t>
    </rPh>
    <rPh sb="6" eb="9">
      <t>ニュウショシャ</t>
    </rPh>
    <rPh sb="9" eb="11">
      <t>ミモト</t>
    </rPh>
    <rPh sb="11" eb="13">
      <t>ホショウ</t>
    </rPh>
    <rPh sb="13" eb="15">
      <t>ジギョウ</t>
    </rPh>
    <rPh sb="15" eb="17">
      <t>シキン</t>
    </rPh>
    <rPh sb="17" eb="19">
      <t>カシツケ</t>
    </rPh>
    <rPh sb="19" eb="20">
      <t>キン</t>
    </rPh>
    <phoneticPr fontId="25"/>
  </si>
  <si>
    <t>地方独立行政法人大阪市民病院機構貸付金</t>
    <rPh sb="0" eb="2">
      <t>チホウ</t>
    </rPh>
    <rPh sb="2" eb="4">
      <t>ドクリツ</t>
    </rPh>
    <rPh sb="4" eb="6">
      <t>ギョウセイ</t>
    </rPh>
    <rPh sb="6" eb="8">
      <t>ホウジン</t>
    </rPh>
    <phoneticPr fontId="25"/>
  </si>
  <si>
    <t>財団法人大阪市都市工学情報センター</t>
    <rPh sb="0" eb="2">
      <t>ザイダン</t>
    </rPh>
    <rPh sb="2" eb="4">
      <t>ホウジン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</si>
</sst>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 numFmtId="183" formatCode="&quot;非&quot;&quot;公&quot;&quot;開&quot;"/>
  </numFmts>
  <fonts count="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2"/>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24"/>
      <name val="ＭＳ 明朝"/>
      <family val="1"/>
      <charset val="128"/>
    </font>
    <font>
      <sz val="16"/>
      <name val="ＭＳ 明朝"/>
      <family val="1"/>
      <charset val="128"/>
    </font>
    <font>
      <sz val="11"/>
      <color indexed="8"/>
      <name val="ＭＳ Ｐゴシック"/>
      <family val="3"/>
      <charset val="128"/>
    </font>
    <font>
      <u/>
      <sz val="16"/>
      <color theme="1"/>
      <name val="ＭＳ 明朝"/>
      <family val="1"/>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18"/>
      <color theme="1"/>
      <name val="ＭＳ ゴシック"/>
      <family val="3"/>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b/>
      <sz val="16"/>
      <color theme="1"/>
      <name val="ＭＳ Ｐ明朝"/>
      <family val="1"/>
      <charset val="128"/>
    </font>
    <font>
      <sz val="16"/>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rgb="FFFFFFCC"/>
      </patternFill>
    </fill>
    <fill>
      <patternFill patternType="solid">
        <fgColor rgb="FF00B05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s>
  <cellStyleXfs count="25">
    <xf numFmtId="0" fontId="0" fillId="0" borderId="0">
      <alignment vertical="center"/>
    </xf>
    <xf numFmtId="0" fontId="10" fillId="0" borderId="0">
      <alignment vertical="center"/>
    </xf>
    <xf numFmtId="0" fontId="6" fillId="0" borderId="0">
      <alignment vertical="center"/>
    </xf>
    <xf numFmtId="0" fontId="6" fillId="0" borderId="0">
      <alignment vertical="center"/>
    </xf>
    <xf numFmtId="0" fontId="11" fillId="0" borderId="0">
      <alignment vertical="center"/>
    </xf>
    <xf numFmtId="0" fontId="11" fillId="0" borderId="0">
      <alignment vertical="center"/>
    </xf>
    <xf numFmtId="0" fontId="11" fillId="0" borderId="0">
      <alignment vertical="center"/>
    </xf>
    <xf numFmtId="38" fontId="10" fillId="0" borderId="0" applyFont="0" applyFill="0" applyBorder="0" applyAlignment="0" applyProtection="0">
      <alignment vertical="center"/>
    </xf>
    <xf numFmtId="0" fontId="10" fillId="0" borderId="0">
      <alignment vertical="center"/>
    </xf>
    <xf numFmtId="0" fontId="29" fillId="2" borderId="14" applyNumberFormat="0" applyFont="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58">
    <xf numFmtId="0" fontId="0" fillId="0" borderId="0" xfId="0">
      <alignment vertical="center"/>
    </xf>
    <xf numFmtId="0" fontId="12" fillId="0" borderId="0" xfId="1" applyFont="1" applyFill="1">
      <alignment vertical="center"/>
    </xf>
    <xf numFmtId="0" fontId="13" fillId="0" borderId="0" xfId="4" applyFont="1" applyFill="1" applyAlignment="1">
      <alignment horizontal="left" vertical="center"/>
    </xf>
    <xf numFmtId="0" fontId="12" fillId="0" borderId="1" xfId="1" applyFont="1" applyFill="1" applyBorder="1">
      <alignment vertical="center"/>
    </xf>
    <xf numFmtId="0" fontId="12" fillId="0" borderId="2" xfId="1" applyFont="1" applyFill="1" applyBorder="1">
      <alignment vertical="center"/>
    </xf>
    <xf numFmtId="0" fontId="12" fillId="0" borderId="3" xfId="1" applyFont="1" applyFill="1" applyBorder="1">
      <alignment vertical="center"/>
    </xf>
    <xf numFmtId="0" fontId="12" fillId="0" borderId="4" xfId="1" applyFont="1" applyFill="1" applyBorder="1">
      <alignment vertical="center"/>
    </xf>
    <xf numFmtId="0" fontId="12" fillId="0" borderId="0" xfId="1" applyFont="1" applyFill="1" applyBorder="1">
      <alignment vertical="center"/>
    </xf>
    <xf numFmtId="0" fontId="12" fillId="0" borderId="0" xfId="4" applyFont="1" applyFill="1" applyBorder="1" applyAlignment="1"/>
    <xf numFmtId="0" fontId="12" fillId="0" borderId="5" xfId="1" applyFont="1" applyFill="1" applyBorder="1">
      <alignment vertical="center"/>
    </xf>
    <xf numFmtId="0" fontId="14" fillId="0" borderId="0" xfId="4" applyFont="1" applyFill="1" applyBorder="1" applyAlignment="1">
      <alignment horizontal="center"/>
    </xf>
    <xf numFmtId="0" fontId="15" fillId="0" borderId="0" xfId="4" applyFont="1" applyFill="1" applyBorder="1" applyAlignment="1">
      <alignment horizontal="center" vertical="center"/>
    </xf>
    <xf numFmtId="0" fontId="12" fillId="0" borderId="0" xfId="4" applyFont="1" applyFill="1" applyBorder="1" applyAlignment="1">
      <alignment vertical="center"/>
    </xf>
    <xf numFmtId="58" fontId="12" fillId="0" borderId="0" xfId="1" applyNumberFormat="1" applyFont="1" applyFill="1" applyBorder="1">
      <alignment vertical="center"/>
    </xf>
    <xf numFmtId="0" fontId="16" fillId="0" borderId="0" xfId="1" applyFont="1" applyFill="1" applyBorder="1" applyAlignment="1">
      <alignment horizontal="right" vertical="center"/>
    </xf>
    <xf numFmtId="0" fontId="12" fillId="0" borderId="0" xfId="1" applyFont="1" applyFill="1" applyBorder="1" applyAlignment="1">
      <alignment horizontal="right" vertical="center"/>
    </xf>
    <xf numFmtId="0" fontId="12" fillId="0" borderId="6" xfId="1" applyFont="1" applyFill="1" applyBorder="1">
      <alignment vertical="center"/>
    </xf>
    <xf numFmtId="0" fontId="16" fillId="0" borderId="2" xfId="1" applyFont="1" applyFill="1" applyBorder="1">
      <alignment vertical="center"/>
    </xf>
    <xf numFmtId="0" fontId="16" fillId="0" borderId="2" xfId="1" applyFont="1" applyFill="1" applyBorder="1" applyAlignment="1">
      <alignment vertical="center"/>
    </xf>
    <xf numFmtId="176" fontId="16" fillId="0" borderId="2" xfId="1" applyNumberFormat="1" applyFont="1" applyFill="1" applyBorder="1">
      <alignment vertical="center"/>
    </xf>
    <xf numFmtId="0" fontId="16" fillId="0" borderId="3" xfId="1" applyFont="1" applyFill="1" applyBorder="1">
      <alignment vertical="center"/>
    </xf>
    <xf numFmtId="176" fontId="16" fillId="0" borderId="3" xfId="1" applyNumberFormat="1" applyFont="1" applyFill="1" applyBorder="1">
      <alignment vertical="center"/>
    </xf>
    <xf numFmtId="0" fontId="16" fillId="0" borderId="0" xfId="1" applyFont="1" applyFill="1" applyBorder="1">
      <alignment vertical="center"/>
    </xf>
    <xf numFmtId="176" fontId="16" fillId="0" borderId="0" xfId="1" applyNumberFormat="1" applyFont="1" applyFill="1" applyBorder="1" applyAlignment="1">
      <alignment horizontal="right" vertical="center"/>
    </xf>
    <xf numFmtId="0" fontId="16" fillId="0" borderId="0" xfId="1" applyFont="1" applyFill="1" applyBorder="1" applyAlignment="1">
      <alignment horizontal="left" vertical="center"/>
    </xf>
    <xf numFmtId="176" fontId="16" fillId="0" borderId="0" xfId="1" applyNumberFormat="1" applyFont="1" applyFill="1" applyBorder="1">
      <alignment vertical="center"/>
    </xf>
    <xf numFmtId="176" fontId="12" fillId="0" borderId="0" xfId="1" applyNumberFormat="1" applyFont="1" applyFill="1" applyBorder="1" applyAlignment="1">
      <alignment horizontal="right" vertical="center"/>
    </xf>
    <xf numFmtId="176" fontId="12" fillId="0" borderId="2" xfId="1" applyNumberFormat="1" applyFont="1" applyFill="1" applyBorder="1" applyAlignment="1">
      <alignment horizontal="right" vertical="center"/>
    </xf>
    <xf numFmtId="176" fontId="12" fillId="0" borderId="0" xfId="1" applyNumberFormat="1" applyFont="1" applyFill="1" applyBorder="1">
      <alignment vertical="center"/>
    </xf>
    <xf numFmtId="176" fontId="12" fillId="0" borderId="0" xfId="1" applyNumberFormat="1" applyFont="1" applyFill="1">
      <alignment vertical="center"/>
    </xf>
    <xf numFmtId="0" fontId="16" fillId="0" borderId="1" xfId="1" applyFont="1" applyFill="1" applyBorder="1">
      <alignment vertical="center"/>
    </xf>
    <xf numFmtId="0" fontId="16" fillId="0" borderId="4" xfId="1" applyFont="1" applyFill="1" applyBorder="1">
      <alignment vertical="center"/>
    </xf>
    <xf numFmtId="0" fontId="16" fillId="0" borderId="0" xfId="2" applyFont="1" applyFill="1" applyBorder="1" applyAlignment="1"/>
    <xf numFmtId="0" fontId="16" fillId="0" borderId="5" xfId="1" applyFont="1" applyFill="1" applyBorder="1">
      <alignment vertical="center"/>
    </xf>
    <xf numFmtId="0" fontId="17" fillId="0" borderId="4" xfId="1" applyFont="1" applyFill="1" applyBorder="1">
      <alignment vertical="center"/>
    </xf>
    <xf numFmtId="0" fontId="17" fillId="0" borderId="5" xfId="1" applyFont="1" applyFill="1" applyBorder="1">
      <alignment vertical="center"/>
    </xf>
    <xf numFmtId="0" fontId="16" fillId="0" borderId="0" xfId="1" applyFont="1" applyFill="1">
      <alignment vertical="center"/>
    </xf>
    <xf numFmtId="58" fontId="16" fillId="0" borderId="0" xfId="1" applyNumberFormat="1" applyFont="1" applyFill="1" applyBorder="1">
      <alignment vertical="center"/>
    </xf>
    <xf numFmtId="0" fontId="16" fillId="0" borderId="1" xfId="1" applyFont="1" applyFill="1" applyBorder="1" applyAlignment="1">
      <alignment vertical="center"/>
    </xf>
    <xf numFmtId="0" fontId="16" fillId="0" borderId="2" xfId="1" applyFont="1" applyFill="1" applyBorder="1" applyAlignment="1">
      <alignment horizontal="left" vertical="center" indent="1"/>
    </xf>
    <xf numFmtId="177" fontId="16" fillId="0" borderId="0" xfId="1" applyNumberFormat="1" applyFont="1" applyFill="1" applyBorder="1" applyAlignment="1">
      <alignment horizontal="left" vertical="center" indent="1"/>
    </xf>
    <xf numFmtId="177" fontId="16" fillId="0" borderId="0" xfId="1" applyNumberFormat="1" applyFont="1" applyFill="1" applyBorder="1">
      <alignment vertical="center"/>
    </xf>
    <xf numFmtId="0" fontId="16" fillId="0" borderId="7" xfId="1" applyFont="1" applyFill="1" applyBorder="1">
      <alignment vertical="center"/>
    </xf>
    <xf numFmtId="0" fontId="16" fillId="0" borderId="8" xfId="1" applyFont="1" applyFill="1" applyBorder="1">
      <alignment vertical="center"/>
    </xf>
    <xf numFmtId="176" fontId="16" fillId="0" borderId="8" xfId="1" applyNumberFormat="1" applyFont="1" applyFill="1" applyBorder="1">
      <alignment vertical="center"/>
    </xf>
    <xf numFmtId="0" fontId="16" fillId="0" borderId="9" xfId="1" applyFont="1" applyFill="1" applyBorder="1">
      <alignment vertical="center"/>
    </xf>
    <xf numFmtId="176" fontId="16" fillId="0" borderId="0" xfId="1" applyNumberFormat="1" applyFont="1" applyFill="1">
      <alignment vertical="center"/>
    </xf>
    <xf numFmtId="0" fontId="13" fillId="0" borderId="0" xfId="3" applyFont="1" applyFill="1" applyAlignment="1">
      <alignment horizontal="left" vertical="center"/>
    </xf>
    <xf numFmtId="0" fontId="18" fillId="0" borderId="1" xfId="1" applyFont="1" applyFill="1" applyBorder="1">
      <alignment vertical="center"/>
    </xf>
    <xf numFmtId="0" fontId="12" fillId="0" borderId="0" xfId="5" applyFont="1" applyFill="1" applyBorder="1" applyAlignment="1"/>
    <xf numFmtId="0" fontId="12" fillId="0" borderId="0" xfId="5" applyFont="1" applyFill="1" applyBorder="1" applyAlignment="1">
      <alignment vertical="center"/>
    </xf>
    <xf numFmtId="49" fontId="12" fillId="0" borderId="0" xfId="5" applyNumberFormat="1" applyFont="1" applyFill="1" applyBorder="1" applyAlignment="1">
      <alignment horizontal="left" vertical="center"/>
    </xf>
    <xf numFmtId="49" fontId="12" fillId="0" borderId="0" xfId="5"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8" xfId="1" applyFont="1" applyFill="1" applyBorder="1">
      <alignment vertical="center"/>
    </xf>
    <xf numFmtId="0" fontId="12" fillId="0" borderId="7" xfId="1" applyFont="1" applyFill="1" applyBorder="1">
      <alignment vertical="center"/>
    </xf>
    <xf numFmtId="176" fontId="12" fillId="0" borderId="8" xfId="1" applyNumberFormat="1" applyFont="1" applyFill="1" applyBorder="1" applyAlignment="1">
      <alignment horizontal="right" vertical="center"/>
    </xf>
    <xf numFmtId="0" fontId="12" fillId="0" borderId="9" xfId="1" applyFont="1" applyFill="1" applyBorder="1">
      <alignment vertical="center"/>
    </xf>
    <xf numFmtId="0" fontId="21" fillId="0" borderId="0" xfId="1" applyFont="1" applyFill="1">
      <alignment vertical="center"/>
    </xf>
    <xf numFmtId="0" fontId="21" fillId="0" borderId="1" xfId="1" applyFont="1" applyFill="1" applyBorder="1">
      <alignment vertical="center"/>
    </xf>
    <xf numFmtId="0" fontId="21" fillId="0" borderId="2" xfId="1" applyFont="1" applyFill="1" applyBorder="1">
      <alignment vertical="center"/>
    </xf>
    <xf numFmtId="0" fontId="21" fillId="0" borderId="3" xfId="1" applyFont="1" applyFill="1" applyBorder="1">
      <alignment vertical="center"/>
    </xf>
    <xf numFmtId="0" fontId="21" fillId="0" borderId="4" xfId="1" applyFont="1" applyFill="1" applyBorder="1">
      <alignment vertical="center"/>
    </xf>
    <xf numFmtId="0" fontId="21" fillId="0" borderId="0" xfId="1" applyFont="1" applyFill="1" applyBorder="1">
      <alignment vertical="center"/>
    </xf>
    <xf numFmtId="0" fontId="19" fillId="0" borderId="0" xfId="1" applyFont="1" applyFill="1" applyBorder="1" applyAlignment="1">
      <alignment vertical="center"/>
    </xf>
    <xf numFmtId="0" fontId="17" fillId="0" borderId="0" xfId="1" applyFont="1" applyFill="1" applyBorder="1" applyAlignment="1">
      <alignment vertical="center"/>
    </xf>
    <xf numFmtId="0" fontId="21" fillId="0" borderId="5" xfId="1" applyFont="1" applyFill="1" applyBorder="1">
      <alignment vertical="center"/>
    </xf>
    <xf numFmtId="0" fontId="21" fillId="0" borderId="0" xfId="6" applyFont="1" applyFill="1" applyBorder="1" applyAlignment="1">
      <alignment vertical="center"/>
    </xf>
    <xf numFmtId="0" fontId="21" fillId="0" borderId="0" xfId="1" quotePrefix="1" applyFont="1" applyFill="1" applyBorder="1" applyAlignment="1">
      <alignment horizontal="right" vertical="center"/>
    </xf>
    <xf numFmtId="58" fontId="16" fillId="0" borderId="0" xfId="1" quotePrefix="1" applyNumberFormat="1" applyFont="1" applyFill="1" applyBorder="1">
      <alignment vertical="center"/>
    </xf>
    <xf numFmtId="0" fontId="16" fillId="0" borderId="10" xfId="1" applyFont="1" applyFill="1" applyBorder="1" applyAlignment="1">
      <alignment horizontal="center" vertical="center" wrapText="1"/>
    </xf>
    <xf numFmtId="176" fontId="16" fillId="0" borderId="10" xfId="1" applyNumberFormat="1" applyFont="1" applyFill="1" applyBorder="1">
      <alignment vertical="center"/>
    </xf>
    <xf numFmtId="0" fontId="21" fillId="0" borderId="7" xfId="1" applyFont="1" applyFill="1" applyBorder="1">
      <alignment vertical="center"/>
    </xf>
    <xf numFmtId="0" fontId="21" fillId="0" borderId="8" xfId="1" applyFont="1" applyFill="1" applyBorder="1">
      <alignment vertical="center"/>
    </xf>
    <xf numFmtId="0" fontId="21" fillId="0" borderId="9" xfId="1" applyFont="1" applyFill="1" applyBorder="1">
      <alignment vertical="center"/>
    </xf>
    <xf numFmtId="0" fontId="16" fillId="0" borderId="11" xfId="1" applyFont="1" applyFill="1" applyBorder="1">
      <alignment vertical="center"/>
    </xf>
    <xf numFmtId="0" fontId="0" fillId="0" borderId="12" xfId="0" applyBorder="1">
      <alignment vertical="center"/>
    </xf>
    <xf numFmtId="0" fontId="16" fillId="0" borderId="12" xfId="1" applyFont="1" applyFill="1" applyBorder="1">
      <alignment vertical="center"/>
    </xf>
    <xf numFmtId="176" fontId="16" fillId="0" borderId="12" xfId="1" applyNumberFormat="1" applyFont="1" applyFill="1" applyBorder="1" applyAlignment="1">
      <alignment horizontal="right" vertical="center"/>
    </xf>
    <xf numFmtId="0" fontId="16" fillId="0" borderId="13" xfId="1" applyFont="1" applyFill="1" applyBorder="1">
      <alignment vertical="center"/>
    </xf>
    <xf numFmtId="176" fontId="16" fillId="0" borderId="12" xfId="1" applyNumberFormat="1" applyFont="1" applyFill="1" applyBorder="1">
      <alignment vertical="center"/>
    </xf>
    <xf numFmtId="176" fontId="16" fillId="0" borderId="13" xfId="1" applyNumberFormat="1" applyFont="1" applyFill="1" applyBorder="1">
      <alignment vertical="center"/>
    </xf>
    <xf numFmtId="176" fontId="16" fillId="0" borderId="13" xfId="1" applyNumberFormat="1" applyFont="1" applyFill="1" applyBorder="1" applyAlignment="1">
      <alignment horizontal="right" vertical="center"/>
    </xf>
    <xf numFmtId="0" fontId="16" fillId="0" borderId="1" xfId="1" applyFont="1" applyFill="1" applyBorder="1" applyAlignment="1">
      <alignment horizontal="left" vertical="center"/>
    </xf>
    <xf numFmtId="176" fontId="16" fillId="0" borderId="5" xfId="1" applyNumberFormat="1" applyFont="1" applyFill="1" applyBorder="1" applyAlignment="1">
      <alignment horizontal="right" vertical="center"/>
    </xf>
    <xf numFmtId="176" fontId="16" fillId="0" borderId="5" xfId="1" applyNumberFormat="1" applyFont="1" applyFill="1" applyBorder="1">
      <alignment vertical="center"/>
    </xf>
    <xf numFmtId="177" fontId="16" fillId="0" borderId="11" xfId="1" applyNumberFormat="1" applyFont="1" applyFill="1" applyBorder="1" applyAlignment="1">
      <alignment vertical="center"/>
    </xf>
    <xf numFmtId="177" fontId="16" fillId="0" borderId="12" xfId="1" applyNumberFormat="1" applyFont="1" applyFill="1" applyBorder="1" applyAlignment="1">
      <alignment horizontal="left" vertical="center" indent="1"/>
    </xf>
    <xf numFmtId="177" fontId="16" fillId="0" borderId="12" xfId="1" applyNumberFormat="1" applyFont="1" applyFill="1" applyBorder="1">
      <alignment vertical="center"/>
    </xf>
    <xf numFmtId="177" fontId="16" fillId="0" borderId="13" xfId="1" applyNumberFormat="1" applyFont="1" applyFill="1" applyBorder="1">
      <alignment vertical="center"/>
    </xf>
    <xf numFmtId="177" fontId="16" fillId="0" borderId="4" xfId="1" applyNumberFormat="1" applyFont="1" applyFill="1" applyBorder="1" applyAlignment="1">
      <alignment vertical="center"/>
    </xf>
    <xf numFmtId="177" fontId="16" fillId="0" borderId="5" xfId="1" applyNumberFormat="1" applyFont="1" applyFill="1" applyBorder="1" applyAlignment="1">
      <alignment horizontal="right" vertical="center"/>
    </xf>
    <xf numFmtId="177" fontId="16" fillId="0" borderId="7" xfId="1" applyNumberFormat="1" applyFont="1" applyFill="1" applyBorder="1" applyAlignment="1">
      <alignment vertical="center"/>
    </xf>
    <xf numFmtId="177" fontId="16" fillId="0" borderId="8" xfId="1" applyNumberFormat="1" applyFont="1" applyFill="1" applyBorder="1" applyAlignment="1">
      <alignment horizontal="left" vertical="center" indent="1"/>
    </xf>
    <xf numFmtId="177" fontId="16" fillId="0" borderId="8" xfId="1" applyNumberFormat="1" applyFont="1" applyFill="1" applyBorder="1">
      <alignment vertical="center"/>
    </xf>
    <xf numFmtId="176" fontId="16" fillId="0" borderId="8" xfId="1" applyNumberFormat="1" applyFont="1" applyFill="1" applyBorder="1" applyAlignment="1">
      <alignment horizontal="right" vertical="center"/>
    </xf>
    <xf numFmtId="177" fontId="16" fillId="0" borderId="9" xfId="1" applyNumberFormat="1" applyFont="1" applyFill="1" applyBorder="1" applyAlignment="1">
      <alignment horizontal="right" vertical="center"/>
    </xf>
    <xf numFmtId="177" fontId="16" fillId="0" borderId="5" xfId="1" applyNumberFormat="1" applyFont="1" applyFill="1" applyBorder="1">
      <alignment vertical="center"/>
    </xf>
    <xf numFmtId="176" fontId="16" fillId="0" borderId="9" xfId="1" applyNumberFormat="1" applyFont="1" applyFill="1" applyBorder="1" applyAlignment="1">
      <alignment horizontal="right" vertical="center"/>
    </xf>
    <xf numFmtId="0" fontId="16" fillId="0" borderId="4" xfId="1" applyFont="1" applyFill="1" applyBorder="1" applyAlignment="1">
      <alignment horizontal="lef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2" fillId="0" borderId="0" xfId="0" applyFont="1" applyAlignment="1">
      <alignment horizontal="right" vertical="center"/>
    </xf>
    <xf numFmtId="0" fontId="16" fillId="0" borderId="0" xfId="8" applyFont="1" applyFill="1">
      <alignment vertical="center"/>
    </xf>
    <xf numFmtId="0" fontId="28" fillId="0" borderId="0" xfId="8" applyFont="1">
      <alignment vertical="center"/>
    </xf>
    <xf numFmtId="0" fontId="28" fillId="0" borderId="0" xfId="8" applyFont="1" applyAlignment="1">
      <alignment horizontal="right" vertical="center"/>
    </xf>
    <xf numFmtId="0" fontId="28" fillId="0" borderId="15" xfId="8" applyFont="1" applyBorder="1" applyAlignment="1">
      <alignment horizontal="center" vertical="center" wrapText="1"/>
    </xf>
    <xf numFmtId="0" fontId="28" fillId="0" borderId="15" xfId="8" applyFont="1" applyFill="1" applyBorder="1" applyAlignment="1">
      <alignment horizontal="center" vertical="center"/>
    </xf>
    <xf numFmtId="0" fontId="28" fillId="0" borderId="15" xfId="8" applyFont="1" applyBorder="1" applyAlignment="1">
      <alignment horizontal="center" vertical="center"/>
    </xf>
    <xf numFmtId="0" fontId="28" fillId="0" borderId="16" xfId="8" applyFont="1" applyBorder="1" applyAlignment="1">
      <alignment horizontal="center" vertical="center"/>
    </xf>
    <xf numFmtId="0" fontId="28" fillId="0" borderId="16" xfId="8" applyFont="1" applyFill="1" applyBorder="1" applyAlignment="1">
      <alignment horizontal="center" vertical="center"/>
    </xf>
    <xf numFmtId="0" fontId="28" fillId="0" borderId="11" xfId="8" applyFont="1" applyBorder="1" applyAlignment="1">
      <alignment vertical="center"/>
    </xf>
    <xf numFmtId="0" fontId="28" fillId="0" borderId="12" xfId="8" applyFont="1" applyBorder="1" applyAlignment="1">
      <alignment vertical="center"/>
    </xf>
    <xf numFmtId="0" fontId="28" fillId="0" borderId="13" xfId="8" applyFont="1" applyBorder="1" applyAlignment="1">
      <alignment vertical="center"/>
    </xf>
    <xf numFmtId="176" fontId="28" fillId="0" borderId="10" xfId="8" applyNumberFormat="1" applyFont="1" applyBorder="1">
      <alignment vertical="center"/>
    </xf>
    <xf numFmtId="176" fontId="28" fillId="0" borderId="10" xfId="8" applyNumberFormat="1" applyFont="1" applyFill="1" applyBorder="1">
      <alignment vertical="center"/>
    </xf>
    <xf numFmtId="0" fontId="28" fillId="0" borderId="11" xfId="8" applyFont="1" applyFill="1" applyBorder="1" applyAlignment="1">
      <alignment vertical="center"/>
    </xf>
    <xf numFmtId="0" fontId="28" fillId="0" borderId="12" xfId="8" applyFont="1" applyFill="1" applyBorder="1" applyAlignment="1">
      <alignment vertical="center"/>
    </xf>
    <xf numFmtId="0" fontId="28" fillId="0" borderId="13" xfId="8" applyFont="1" applyFill="1" applyBorder="1" applyAlignment="1">
      <alignment vertical="center"/>
    </xf>
    <xf numFmtId="0" fontId="16" fillId="0" borderId="0" xfId="8" applyFont="1">
      <alignment vertical="center"/>
    </xf>
    <xf numFmtId="0" fontId="16" fillId="0" borderId="0" xfId="8" applyFont="1" applyAlignment="1">
      <alignment horizontal="right" vertical="center"/>
    </xf>
    <xf numFmtId="0" fontId="16" fillId="0" borderId="11" xfId="8" applyFont="1" applyBorder="1" applyAlignment="1">
      <alignment vertical="center"/>
    </xf>
    <xf numFmtId="0" fontId="16" fillId="0" borderId="12" xfId="8" applyFont="1" applyBorder="1" applyAlignment="1">
      <alignment vertical="center"/>
    </xf>
    <xf numFmtId="0" fontId="16" fillId="0" borderId="13" xfId="8" applyFont="1" applyBorder="1" applyAlignment="1">
      <alignment vertical="center"/>
    </xf>
    <xf numFmtId="178" fontId="16" fillId="0" borderId="10" xfId="8" applyNumberFormat="1" applyFont="1" applyBorder="1">
      <alignment vertical="center"/>
    </xf>
    <xf numFmtId="176" fontId="16" fillId="0" borderId="10" xfId="8" applyNumberFormat="1" applyFont="1" applyBorder="1">
      <alignment vertical="center"/>
    </xf>
    <xf numFmtId="178" fontId="16" fillId="0" borderId="10" xfId="8" applyNumberFormat="1" applyFont="1" applyFill="1" applyBorder="1">
      <alignment vertical="center"/>
    </xf>
    <xf numFmtId="176" fontId="16" fillId="0" borderId="10" xfId="8" applyNumberFormat="1" applyFont="1" applyFill="1" applyBorder="1">
      <alignment vertical="center"/>
    </xf>
    <xf numFmtId="0" fontId="26" fillId="0" borderId="0" xfId="8" applyFont="1" applyAlignment="1">
      <alignment vertical="center"/>
    </xf>
    <xf numFmtId="0" fontId="16" fillId="0" borderId="0" xfId="8" applyFont="1" applyFill="1" applyAlignment="1">
      <alignment horizontal="right" vertical="center"/>
    </xf>
    <xf numFmtId="0" fontId="16" fillId="0" borderId="15" xfId="8" applyFont="1" applyFill="1" applyBorder="1" applyAlignment="1">
      <alignment horizontal="center" vertical="center" wrapText="1"/>
    </xf>
    <xf numFmtId="0" fontId="16" fillId="0" borderId="15" xfId="8" applyFont="1" applyFill="1" applyBorder="1" applyAlignment="1">
      <alignment horizontal="center" vertical="center"/>
    </xf>
    <xf numFmtId="0" fontId="16" fillId="0" borderId="16" xfId="8" applyFont="1" applyFill="1" applyBorder="1" applyAlignment="1">
      <alignment horizontal="center" vertical="center"/>
    </xf>
    <xf numFmtId="179" fontId="16" fillId="0" borderId="10" xfId="8" applyNumberFormat="1" applyFont="1" applyFill="1" applyBorder="1">
      <alignment vertical="center"/>
    </xf>
    <xf numFmtId="180" fontId="16" fillId="0" borderId="10" xfId="8" applyNumberFormat="1" applyFont="1" applyFill="1" applyBorder="1">
      <alignment vertical="center"/>
    </xf>
    <xf numFmtId="178" fontId="16" fillId="0" borderId="17" xfId="8" applyNumberFormat="1" applyFont="1" applyFill="1" applyBorder="1">
      <alignment vertical="center"/>
    </xf>
    <xf numFmtId="0" fontId="16" fillId="0" borderId="0" xfId="8" applyFont="1" applyFill="1" applyBorder="1" applyAlignment="1">
      <alignment horizontal="center" vertical="center"/>
    </xf>
    <xf numFmtId="178" fontId="16" fillId="0" borderId="0" xfId="8" applyNumberFormat="1" applyFont="1" applyFill="1" applyBorder="1">
      <alignment vertical="center"/>
    </xf>
    <xf numFmtId="181" fontId="16" fillId="0" borderId="10" xfId="8" applyNumberFormat="1" applyFont="1" applyFill="1" applyBorder="1">
      <alignment vertical="center"/>
    </xf>
    <xf numFmtId="178" fontId="16" fillId="0" borderId="0" xfId="8" applyNumberFormat="1" applyFont="1" applyFill="1">
      <alignment vertical="center"/>
    </xf>
    <xf numFmtId="178" fontId="16" fillId="0" borderId="13" xfId="8" applyNumberFormat="1" applyFont="1" applyFill="1" applyBorder="1">
      <alignment vertical="center"/>
    </xf>
    <xf numFmtId="178" fontId="16" fillId="0" borderId="10" xfId="0" applyNumberFormat="1" applyFont="1" applyFill="1" applyBorder="1">
      <alignment vertical="center"/>
    </xf>
    <xf numFmtId="181" fontId="16" fillId="0" borderId="10" xfId="7" applyNumberFormat="1" applyFont="1" applyFill="1" applyBorder="1">
      <alignment vertical="center"/>
    </xf>
    <xf numFmtId="182" fontId="16" fillId="0" borderId="10" xfId="8" applyNumberFormat="1" applyFont="1" applyFill="1" applyBorder="1">
      <alignment vertical="center"/>
    </xf>
    <xf numFmtId="176" fontId="16" fillId="0" borderId="10" xfId="7" applyNumberFormat="1" applyFont="1" applyFill="1" applyBorder="1">
      <alignment vertical="center"/>
    </xf>
    <xf numFmtId="182" fontId="16" fillId="0" borderId="17" xfId="8" applyNumberFormat="1" applyFont="1" applyFill="1" applyBorder="1">
      <alignment vertical="center"/>
    </xf>
    <xf numFmtId="0" fontId="30" fillId="0" borderId="0" xfId="8" applyFont="1" applyFill="1">
      <alignment vertical="center"/>
    </xf>
    <xf numFmtId="0" fontId="16" fillId="0" borderId="0" xfId="8" quotePrefix="1" applyFont="1">
      <alignment vertical="center"/>
    </xf>
    <xf numFmtId="0" fontId="16" fillId="0" borderId="10" xfId="8" applyFont="1" applyFill="1" applyBorder="1" applyAlignment="1">
      <alignment horizontal="center" vertical="center"/>
    </xf>
    <xf numFmtId="0" fontId="16" fillId="0" borderId="0" xfId="8" applyFont="1" applyFill="1" applyAlignment="1">
      <alignment vertical="center"/>
    </xf>
    <xf numFmtId="0" fontId="27" fillId="0" borderId="0" xfId="8" applyFont="1">
      <alignment vertical="center"/>
    </xf>
    <xf numFmtId="0" fontId="34" fillId="0" borderId="0" xfId="1" applyFont="1" applyFill="1">
      <alignment vertical="center"/>
    </xf>
    <xf numFmtId="0" fontId="35" fillId="0" borderId="0" xfId="4" applyFont="1" applyFill="1" applyAlignment="1">
      <alignment horizontal="left" vertical="center"/>
    </xf>
    <xf numFmtId="0" fontId="36" fillId="0" borderId="0" xfId="4" applyFont="1" applyFill="1" applyAlignment="1">
      <alignment horizontal="left" vertical="center"/>
    </xf>
    <xf numFmtId="0" fontId="23" fillId="0" borderId="0" xfId="0" applyFont="1" applyAlignment="1">
      <alignment horizontal="center" vertical="center"/>
    </xf>
    <xf numFmtId="0" fontId="12" fillId="0" borderId="0" xfId="4" applyFont="1" applyFill="1" applyBorder="1" applyAlignment="1">
      <alignment horizontal="left" vertical="center"/>
    </xf>
    <xf numFmtId="0" fontId="21" fillId="0" borderId="0" xfId="6" applyFont="1" applyFill="1" applyBorder="1" applyAlignment="1">
      <alignment horizontal="left" vertical="center"/>
    </xf>
    <xf numFmtId="0" fontId="16" fillId="0" borderId="0" xfId="6" applyFont="1" applyFill="1" applyBorder="1" applyAlignment="1">
      <alignment horizontal="left" vertical="center"/>
    </xf>
    <xf numFmtId="0" fontId="12"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19" fillId="0" borderId="0" xfId="5" applyFont="1" applyFill="1" applyBorder="1" applyAlignment="1">
      <alignment horizontal="center"/>
    </xf>
    <xf numFmtId="0" fontId="20" fillId="0" borderId="0" xfId="5" applyFont="1" applyFill="1" applyBorder="1" applyAlignment="1">
      <alignment horizontal="center" vertical="center"/>
    </xf>
    <xf numFmtId="0" fontId="16" fillId="0" borderId="11" xfId="8" applyFont="1" applyBorder="1" applyAlignment="1">
      <alignment vertical="center"/>
    </xf>
    <xf numFmtId="0" fontId="16" fillId="0" borderId="12" xfId="8" applyFont="1" applyBorder="1" applyAlignment="1">
      <alignment vertical="center"/>
    </xf>
    <xf numFmtId="0" fontId="16" fillId="0" borderId="13" xfId="8" applyFont="1" applyBorder="1" applyAlignment="1">
      <alignment vertical="center"/>
    </xf>
    <xf numFmtId="0" fontId="16" fillId="0" borderId="16" xfId="8" applyFont="1" applyFill="1" applyBorder="1" applyAlignment="1">
      <alignment horizontal="center" vertical="center"/>
    </xf>
    <xf numFmtId="0" fontId="39" fillId="0" borderId="0" xfId="21" applyFont="1">
      <alignment vertical="center"/>
    </xf>
    <xf numFmtId="0" fontId="40" fillId="0" borderId="0" xfId="21" applyFont="1">
      <alignment vertical="center"/>
    </xf>
    <xf numFmtId="0" fontId="41" fillId="0" borderId="0" xfId="21" applyFont="1">
      <alignment vertical="center"/>
    </xf>
    <xf numFmtId="0" fontId="41" fillId="0" borderId="10" xfId="21" applyFont="1" applyBorder="1" applyAlignment="1">
      <alignment vertical="top" wrapText="1"/>
    </xf>
    <xf numFmtId="0" fontId="41" fillId="0" borderId="15" xfId="21" applyFont="1" applyBorder="1" applyAlignment="1">
      <alignment horizontal="left" vertical="top" wrapText="1"/>
    </xf>
    <xf numFmtId="0" fontId="41" fillId="0" borderId="0" xfId="21" applyFont="1" applyAlignment="1">
      <alignment vertical="center" wrapText="1"/>
    </xf>
    <xf numFmtId="0" fontId="42" fillId="0" borderId="0" xfId="21" applyFont="1">
      <alignment vertical="center"/>
    </xf>
    <xf numFmtId="0" fontId="43" fillId="0" borderId="0" xfId="21" applyFont="1">
      <alignment vertical="center"/>
    </xf>
    <xf numFmtId="0" fontId="44" fillId="0" borderId="0" xfId="21" applyFont="1">
      <alignment vertical="center"/>
    </xf>
    <xf numFmtId="0" fontId="39" fillId="0" borderId="0" xfId="22" applyFont="1">
      <alignment vertical="center"/>
    </xf>
    <xf numFmtId="0" fontId="44" fillId="0" borderId="0" xfId="22" applyFont="1">
      <alignment vertical="center"/>
    </xf>
    <xf numFmtId="0" fontId="43" fillId="0" borderId="0" xfId="22" applyFont="1">
      <alignment vertical="center"/>
    </xf>
    <xf numFmtId="0" fontId="42" fillId="0" borderId="0" xfId="22" applyFont="1">
      <alignment vertical="center"/>
    </xf>
    <xf numFmtId="0" fontId="41" fillId="0" borderId="0" xfId="22" applyFont="1">
      <alignment vertical="center"/>
    </xf>
    <xf numFmtId="0" fontId="40" fillId="0" borderId="0" xfId="22" applyFont="1">
      <alignment vertical="center"/>
    </xf>
    <xf numFmtId="0" fontId="41" fillId="0" borderId="0" xfId="22" applyFont="1" applyAlignment="1">
      <alignment vertical="center" wrapText="1"/>
    </xf>
    <xf numFmtId="0" fontId="41" fillId="0" borderId="10" xfId="22" applyFont="1" applyBorder="1" applyAlignment="1">
      <alignment vertical="top" wrapText="1"/>
    </xf>
    <xf numFmtId="0" fontId="41" fillId="0" borderId="15" xfId="22" applyFont="1" applyBorder="1" applyAlignment="1">
      <alignment horizontal="left" vertical="top" wrapText="1"/>
    </xf>
    <xf numFmtId="0" fontId="16" fillId="0" borderId="11" xfId="8" applyFont="1" applyFill="1" applyBorder="1" applyAlignment="1">
      <alignment vertical="center"/>
    </xf>
    <xf numFmtId="0" fontId="16" fillId="0" borderId="12" xfId="8" applyFont="1" applyFill="1" applyBorder="1" applyAlignment="1">
      <alignment vertical="center"/>
    </xf>
    <xf numFmtId="0" fontId="16" fillId="0" borderId="13" xfId="8" applyFont="1" applyFill="1" applyBorder="1" applyAlignment="1">
      <alignment vertical="center"/>
    </xf>
    <xf numFmtId="0" fontId="16" fillId="0" borderId="15" xfId="8" applyFont="1" applyFill="1" applyBorder="1" applyAlignment="1">
      <alignment horizontal="center" vertical="center" wrapText="1"/>
    </xf>
    <xf numFmtId="0" fontId="16" fillId="0" borderId="15" xfId="8" applyFont="1" applyFill="1" applyBorder="1" applyAlignment="1">
      <alignment horizontal="center" vertical="center"/>
    </xf>
    <xf numFmtId="0" fontId="16" fillId="0" borderId="16" xfId="8" applyFont="1" applyFill="1" applyBorder="1" applyAlignment="1">
      <alignment horizontal="center" vertical="center"/>
    </xf>
    <xf numFmtId="0" fontId="16" fillId="3" borderId="0" xfId="8" applyFont="1" applyFill="1">
      <alignment vertical="center"/>
    </xf>
    <xf numFmtId="182" fontId="16" fillId="0" borderId="10" xfId="8" applyNumberFormat="1" applyFont="1" applyBorder="1">
      <alignment vertical="center"/>
    </xf>
    <xf numFmtId="0" fontId="16" fillId="0" borderId="11" xfId="8" applyFont="1" applyFill="1" applyBorder="1" applyAlignment="1">
      <alignment vertical="center"/>
    </xf>
    <xf numFmtId="0" fontId="16" fillId="0" borderId="12" xfId="8" applyFont="1" applyFill="1" applyBorder="1" applyAlignment="1">
      <alignment vertical="center"/>
    </xf>
    <xf numFmtId="0" fontId="16" fillId="0" borderId="13" xfId="8" applyFont="1" applyFill="1" applyBorder="1" applyAlignment="1">
      <alignment vertical="center"/>
    </xf>
    <xf numFmtId="0" fontId="12" fillId="0" borderId="0" xfId="4" applyFont="1" applyFill="1" applyBorder="1" applyAlignment="1">
      <alignment horizontal="left" vertical="center"/>
    </xf>
    <xf numFmtId="0" fontId="21" fillId="0" borderId="0" xfId="6" applyFont="1" applyFill="1" applyBorder="1" applyAlignment="1">
      <alignment horizontal="left" vertical="center"/>
    </xf>
    <xf numFmtId="0" fontId="16" fillId="0" borderId="0" xfId="6" applyFont="1" applyFill="1" applyBorder="1" applyAlignment="1">
      <alignment horizontal="left" vertical="center"/>
    </xf>
    <xf numFmtId="0" fontId="12"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19" fillId="0" borderId="0" xfId="5" applyFont="1" applyFill="1" applyBorder="1" applyAlignment="1">
      <alignment horizontal="center"/>
    </xf>
    <xf numFmtId="0" fontId="20" fillId="0" borderId="0" xfId="5" applyFont="1" applyFill="1" applyBorder="1" applyAlignment="1">
      <alignment horizontal="center" vertical="center"/>
    </xf>
    <xf numFmtId="0" fontId="16" fillId="0" borderId="11" xfId="8" applyFont="1" applyFill="1" applyBorder="1" applyAlignment="1">
      <alignment vertical="center"/>
    </xf>
    <xf numFmtId="0" fontId="16" fillId="0" borderId="12" xfId="8" applyFont="1" applyFill="1" applyBorder="1" applyAlignment="1">
      <alignment vertical="center"/>
    </xf>
    <xf numFmtId="0" fontId="16" fillId="0" borderId="13" xfId="8" applyFont="1" applyFill="1" applyBorder="1" applyAlignment="1">
      <alignment vertical="center"/>
    </xf>
    <xf numFmtId="0" fontId="39" fillId="0" borderId="0" xfId="23" applyFont="1">
      <alignment vertical="center"/>
    </xf>
    <xf numFmtId="0" fontId="44" fillId="0" borderId="0" xfId="23" applyFont="1">
      <alignment vertical="center"/>
    </xf>
    <xf numFmtId="0" fontId="43" fillId="0" borderId="0" xfId="23" applyFont="1">
      <alignment vertical="center"/>
    </xf>
    <xf numFmtId="0" fontId="42" fillId="0" borderId="0" xfId="23" applyFont="1">
      <alignment vertical="center"/>
    </xf>
    <xf numFmtId="0" fontId="41" fillId="0" borderId="0" xfId="23" applyFont="1">
      <alignment vertical="center"/>
    </xf>
    <xf numFmtId="0" fontId="40" fillId="0" borderId="0" xfId="23" applyFont="1">
      <alignment vertical="center"/>
    </xf>
    <xf numFmtId="0" fontId="41" fillId="0" borderId="0" xfId="23" applyFont="1" applyBorder="1" applyAlignment="1">
      <alignment vertical="center" wrapText="1"/>
    </xf>
    <xf numFmtId="38" fontId="41" fillId="0" borderId="0" xfId="24" applyFont="1" applyBorder="1" applyAlignment="1">
      <alignment horizontal="right" vertical="center"/>
    </xf>
    <xf numFmtId="0" fontId="41" fillId="0" borderId="0" xfId="23" applyFont="1" applyFill="1" applyBorder="1">
      <alignment vertical="center"/>
    </xf>
    <xf numFmtId="0" fontId="41" fillId="0" borderId="10" xfId="23" applyFont="1" applyBorder="1" applyAlignment="1">
      <alignment vertical="center" wrapText="1"/>
    </xf>
    <xf numFmtId="38" fontId="41" fillId="0" borderId="10" xfId="24" applyFont="1" applyBorder="1" applyAlignment="1">
      <alignment horizontal="right" vertical="center"/>
    </xf>
    <xf numFmtId="0" fontId="41" fillId="0" borderId="10" xfId="23" applyFont="1" applyBorder="1" applyAlignment="1">
      <alignment horizontal="center" vertical="center"/>
    </xf>
    <xf numFmtId="0" fontId="41" fillId="0" borderId="0" xfId="23" applyFont="1" applyAlignment="1">
      <alignment horizontal="right" vertical="center"/>
    </xf>
    <xf numFmtId="0" fontId="41" fillId="0" borderId="10" xfId="23" applyFont="1" applyFill="1" applyBorder="1" applyAlignment="1">
      <alignment horizontal="left" vertical="center" wrapText="1"/>
    </xf>
    <xf numFmtId="3" fontId="41" fillId="0" borderId="10" xfId="23" applyNumberFormat="1" applyFont="1" applyBorder="1" applyAlignment="1">
      <alignment horizontal="right" vertical="center"/>
    </xf>
    <xf numFmtId="0" fontId="41" fillId="0" borderId="10" xfId="23" applyFont="1" applyFill="1" applyBorder="1" applyAlignment="1">
      <alignment horizontal="center" vertical="center" wrapText="1"/>
    </xf>
    <xf numFmtId="0" fontId="41" fillId="0" borderId="0" xfId="23" applyFont="1" applyAlignment="1">
      <alignment vertical="center" wrapText="1"/>
    </xf>
    <xf numFmtId="0" fontId="41" fillId="0" borderId="10" xfId="23" applyFont="1" applyBorder="1" applyAlignment="1">
      <alignment vertical="top" wrapText="1"/>
    </xf>
    <xf numFmtId="0" fontId="41" fillId="0" borderId="15" xfId="23" applyFont="1" applyBorder="1" applyAlignment="1">
      <alignment horizontal="left" vertical="top" wrapText="1"/>
    </xf>
    <xf numFmtId="0" fontId="16" fillId="0" borderId="11" xfId="8" applyFont="1" applyFill="1" applyBorder="1" applyAlignment="1">
      <alignment vertical="center"/>
    </xf>
    <xf numFmtId="0" fontId="16" fillId="0" borderId="12" xfId="8" applyFont="1" applyFill="1" applyBorder="1" applyAlignment="1">
      <alignment vertical="center"/>
    </xf>
    <xf numFmtId="0" fontId="16" fillId="0" borderId="13" xfId="8" applyFont="1" applyFill="1" applyBorder="1" applyAlignment="1">
      <alignment vertical="center"/>
    </xf>
    <xf numFmtId="0" fontId="16" fillId="0" borderId="11" xfId="8" applyFont="1" applyFill="1" applyBorder="1" applyAlignment="1">
      <alignment vertical="center"/>
    </xf>
    <xf numFmtId="0" fontId="16" fillId="0" borderId="12" xfId="8" applyFont="1" applyFill="1" applyBorder="1" applyAlignment="1">
      <alignment vertical="center"/>
    </xf>
    <xf numFmtId="0" fontId="16" fillId="0" borderId="13" xfId="8" applyFont="1" applyFill="1" applyBorder="1" applyAlignment="1">
      <alignment vertical="center"/>
    </xf>
    <xf numFmtId="178" fontId="16" fillId="0" borderId="20" xfId="0" applyNumberFormat="1" applyFont="1" applyFill="1" applyBorder="1">
      <alignment vertical="center"/>
    </xf>
    <xf numFmtId="0" fontId="16" fillId="0" borderId="16" xfId="8" applyFont="1" applyFill="1" applyBorder="1" applyAlignment="1">
      <alignment horizontal="center" vertical="center"/>
    </xf>
    <xf numFmtId="0" fontId="37" fillId="0" borderId="0" xfId="8" applyFont="1" applyFill="1">
      <alignment vertical="center"/>
    </xf>
    <xf numFmtId="0" fontId="37" fillId="0" borderId="0" xfId="8" applyFont="1" applyFill="1" applyAlignment="1">
      <alignment horizontal="right" vertical="center"/>
    </xf>
    <xf numFmtId="0" fontId="37" fillId="0" borderId="0" xfId="8" applyFont="1">
      <alignment vertical="center"/>
    </xf>
    <xf numFmtId="183" fontId="16" fillId="0" borderId="10" xfId="8" applyNumberFormat="1" applyFont="1" applyFill="1" applyBorder="1" applyAlignment="1">
      <alignment horizontal="center" vertical="center"/>
    </xf>
    <xf numFmtId="182" fontId="16" fillId="0" borderId="10" xfId="8" applyNumberFormat="1" applyFont="1" applyFill="1" applyBorder="1" applyAlignment="1">
      <alignment horizontal="center" vertical="center"/>
    </xf>
    <xf numFmtId="178" fontId="16" fillId="0" borderId="18" xfId="8" applyNumberFormat="1" applyFont="1" applyFill="1" applyBorder="1">
      <alignment vertical="center"/>
    </xf>
    <xf numFmtId="179" fontId="16" fillId="0" borderId="10" xfId="0" applyNumberFormat="1" applyFont="1" applyFill="1" applyBorder="1">
      <alignment vertical="center"/>
    </xf>
    <xf numFmtId="179" fontId="16" fillId="0" borderId="19" xfId="8" applyNumberFormat="1" applyFont="1" applyFill="1" applyBorder="1">
      <alignment vertical="center"/>
    </xf>
    <xf numFmtId="178" fontId="16" fillId="0" borderId="0" xfId="8" applyNumberFormat="1" applyFont="1">
      <alignment vertical="center"/>
    </xf>
    <xf numFmtId="0" fontId="24"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distributed" vertical="center" indent="6"/>
    </xf>
    <xf numFmtId="0" fontId="12" fillId="0" borderId="0" xfId="4" applyFont="1" applyFill="1" applyBorder="1" applyAlignment="1">
      <alignment horizontal="left" vertical="center"/>
    </xf>
    <xf numFmtId="49" fontId="12" fillId="0" borderId="0" xfId="4" applyNumberFormat="1" applyFont="1" applyFill="1" applyBorder="1" applyAlignment="1">
      <alignment horizontal="left" vertical="center"/>
    </xf>
    <xf numFmtId="0" fontId="19" fillId="0" borderId="0" xfId="4" applyFont="1" applyFill="1" applyBorder="1" applyAlignment="1">
      <alignment horizontal="center"/>
    </xf>
    <xf numFmtId="0" fontId="20" fillId="0" borderId="0" xfId="4" applyFont="1" applyFill="1" applyBorder="1" applyAlignment="1">
      <alignment horizontal="center" vertical="center"/>
    </xf>
    <xf numFmtId="0" fontId="12" fillId="0" borderId="0" xfId="4" applyFont="1" applyFill="1" applyBorder="1" applyAlignment="1">
      <alignment horizontal="center" vertical="center"/>
    </xf>
    <xf numFmtId="49" fontId="12" fillId="0" borderId="0" xfId="4" applyNumberFormat="1" applyFont="1" applyFill="1" applyBorder="1" applyAlignment="1">
      <alignment horizontal="center" vertical="center"/>
    </xf>
    <xf numFmtId="0" fontId="12" fillId="0" borderId="8" xfId="1" applyFont="1" applyFill="1" applyBorder="1" applyAlignment="1">
      <alignment horizontal="center" vertical="center"/>
    </xf>
    <xf numFmtId="0" fontId="19" fillId="0" borderId="0" xfId="2" applyFont="1" applyFill="1" applyBorder="1" applyAlignment="1">
      <alignment horizontal="center"/>
    </xf>
    <xf numFmtId="0" fontId="11" fillId="0" borderId="0" xfId="4" applyAlignment="1">
      <alignment horizontal="center"/>
    </xf>
    <xf numFmtId="0" fontId="20" fillId="0" borderId="0" xfId="2" applyFont="1" applyFill="1" applyBorder="1" applyAlignment="1">
      <alignment horizontal="center"/>
    </xf>
    <xf numFmtId="0" fontId="11" fillId="0" borderId="0" xfId="4" applyAlignment="1">
      <alignment horizontal="center" vertical="center"/>
    </xf>
    <xf numFmtId="0" fontId="16"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1" fillId="0" borderId="0" xfId="4" applyAlignment="1">
      <alignment vertical="center"/>
    </xf>
    <xf numFmtId="0" fontId="20" fillId="0" borderId="0" xfId="1" applyFont="1" applyFill="1" applyBorder="1" applyAlignment="1">
      <alignment horizontal="center" vertical="center"/>
    </xf>
    <xf numFmtId="0" fontId="21" fillId="0" borderId="0" xfId="6" applyFont="1" applyFill="1" applyBorder="1" applyAlignment="1">
      <alignment horizontal="left" vertical="center"/>
    </xf>
    <xf numFmtId="49" fontId="21" fillId="0" borderId="0" xfId="6" applyNumberFormat="1" applyFont="1" applyFill="1" applyBorder="1" applyAlignment="1">
      <alignment horizontal="left" vertical="center"/>
    </xf>
    <xf numFmtId="0" fontId="16" fillId="0" borderId="0" xfId="6" applyFont="1" applyFill="1" applyBorder="1" applyAlignment="1">
      <alignment horizontal="left" vertical="center"/>
    </xf>
    <xf numFmtId="49" fontId="16" fillId="0" borderId="0" xfId="6" applyNumberFormat="1" applyFont="1" applyFill="1" applyBorder="1" applyAlignment="1">
      <alignment horizontal="left" vertical="center"/>
    </xf>
    <xf numFmtId="0" fontId="16" fillId="0" borderId="0" xfId="6" applyFont="1" applyFill="1" applyBorder="1" applyAlignment="1">
      <alignment horizontal="center" vertical="center"/>
    </xf>
    <xf numFmtId="49" fontId="16" fillId="0" borderId="0" xfId="6" applyNumberFormat="1" applyFont="1" applyFill="1" applyBorder="1" applyAlignment="1">
      <alignment horizontal="center" vertical="center"/>
    </xf>
    <xf numFmtId="0" fontId="16" fillId="0" borderId="10" xfId="1" applyFont="1" applyFill="1" applyBorder="1" applyAlignment="1">
      <alignment horizontal="center" vertical="center"/>
    </xf>
    <xf numFmtId="0" fontId="12"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19" fillId="0" borderId="0" xfId="5" applyFont="1" applyFill="1" applyBorder="1" applyAlignment="1">
      <alignment horizontal="center"/>
    </xf>
    <xf numFmtId="0" fontId="20" fillId="0" borderId="0" xfId="5" applyFont="1" applyFill="1" applyBorder="1" applyAlignment="1">
      <alignment horizontal="center" vertical="center"/>
    </xf>
    <xf numFmtId="0" fontId="41" fillId="0" borderId="0" xfId="23" applyFont="1" applyAlignment="1">
      <alignment vertical="top" wrapText="1"/>
    </xf>
    <xf numFmtId="0" fontId="41" fillId="0" borderId="0" xfId="23" applyFont="1" applyAlignment="1">
      <alignment horizontal="left" vertical="center" wrapText="1"/>
    </xf>
    <xf numFmtId="0" fontId="41" fillId="0" borderId="10" xfId="23" applyFont="1" applyBorder="1" applyAlignment="1">
      <alignment horizontal="left" vertical="top" wrapText="1"/>
    </xf>
    <xf numFmtId="0" fontId="37" fillId="0" borderId="0" xfId="23" applyFont="1" applyAlignment="1">
      <alignment horizontal="center" vertical="center"/>
    </xf>
    <xf numFmtId="0" fontId="41" fillId="0" borderId="15" xfId="23" applyFont="1" applyBorder="1" applyAlignment="1">
      <alignment horizontal="left" vertical="top" wrapText="1"/>
    </xf>
    <xf numFmtId="0" fontId="41" fillId="0" borderId="11" xfId="23" applyFont="1" applyBorder="1" applyAlignment="1">
      <alignment horizontal="left" vertical="top" wrapText="1"/>
    </xf>
    <xf numFmtId="0" fontId="41" fillId="0" borderId="13" xfId="23" applyFont="1" applyBorder="1" applyAlignment="1">
      <alignment horizontal="left" vertical="top" wrapText="1"/>
    </xf>
    <xf numFmtId="0" fontId="28" fillId="0" borderId="1" xfId="8" applyFont="1" applyBorder="1" applyAlignment="1">
      <alignment horizontal="center" vertical="center"/>
    </xf>
    <xf numFmtId="0" fontId="28" fillId="0" borderId="2" xfId="8" applyFont="1" applyBorder="1" applyAlignment="1">
      <alignment horizontal="center" vertical="center"/>
    </xf>
    <xf numFmtId="0" fontId="28" fillId="0" borderId="3" xfId="8" applyFont="1" applyBorder="1" applyAlignment="1">
      <alignment horizontal="center" vertical="center"/>
    </xf>
    <xf numFmtId="0" fontId="28" fillId="0" borderId="7" xfId="8" applyFont="1" applyBorder="1" applyAlignment="1">
      <alignment horizontal="center" vertical="center"/>
    </xf>
    <xf numFmtId="0" fontId="28" fillId="0" borderId="8" xfId="8" applyFont="1" applyBorder="1" applyAlignment="1">
      <alignment horizontal="center" vertical="center"/>
    </xf>
    <xf numFmtId="0" fontId="28" fillId="0" borderId="9" xfId="8" applyFont="1" applyBorder="1" applyAlignment="1">
      <alignment horizontal="center" vertical="center"/>
    </xf>
    <xf numFmtId="0" fontId="28" fillId="0" borderId="11" xfId="8" applyFont="1" applyBorder="1" applyAlignment="1">
      <alignment horizontal="center" vertical="center"/>
    </xf>
    <xf numFmtId="0" fontId="28" fillId="0" borderId="12" xfId="8" applyFont="1" applyBorder="1" applyAlignment="1">
      <alignment horizontal="center" vertical="center"/>
    </xf>
    <xf numFmtId="0" fontId="28" fillId="0" borderId="13" xfId="8" applyFont="1" applyBorder="1" applyAlignment="1">
      <alignment horizontal="center" vertical="center"/>
    </xf>
    <xf numFmtId="0" fontId="28" fillId="0" borderId="0" xfId="8" applyFont="1" applyAlignment="1">
      <alignment horizontal="left" vertical="center"/>
    </xf>
    <xf numFmtId="0" fontId="33" fillId="0" borderId="0" xfId="8" applyFont="1" applyAlignment="1">
      <alignment horizontal="right" vertical="center"/>
    </xf>
    <xf numFmtId="0" fontId="33" fillId="0" borderId="0" xfId="8" applyFont="1" applyAlignment="1">
      <alignment horizontal="left" vertical="center"/>
    </xf>
    <xf numFmtId="0" fontId="26" fillId="0" borderId="0" xfId="8" applyFont="1" applyAlignment="1">
      <alignment horizontal="right" vertical="center"/>
    </xf>
    <xf numFmtId="0" fontId="26" fillId="0" borderId="0" xfId="8" applyFont="1" applyAlignment="1">
      <alignment horizontal="left" vertical="center"/>
    </xf>
    <xf numFmtId="0" fontId="16" fillId="0" borderId="11" xfId="8" applyFont="1" applyBorder="1" applyAlignment="1">
      <alignment horizontal="center" vertical="center"/>
    </xf>
    <xf numFmtId="0" fontId="16" fillId="0" borderId="12" xfId="8" applyFont="1" applyBorder="1" applyAlignment="1">
      <alignment horizontal="center" vertical="center"/>
    </xf>
    <xf numFmtId="0" fontId="16" fillId="0" borderId="13" xfId="8" applyFont="1" applyBorder="1" applyAlignment="1">
      <alignment horizontal="center" vertical="center"/>
    </xf>
    <xf numFmtId="0" fontId="16" fillId="0" borderId="1"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7" xfId="8" applyFont="1" applyBorder="1" applyAlignment="1">
      <alignment horizontal="center" vertical="center"/>
    </xf>
    <xf numFmtId="0" fontId="16" fillId="0" borderId="8" xfId="8" applyFont="1" applyBorder="1" applyAlignment="1">
      <alignment horizontal="center" vertical="center"/>
    </xf>
    <xf numFmtId="0" fontId="16" fillId="0" borderId="9" xfId="8" applyFont="1" applyBorder="1" applyAlignment="1">
      <alignment horizontal="center" vertical="center"/>
    </xf>
    <xf numFmtId="0" fontId="16" fillId="0" borderId="15" xfId="8" applyFont="1" applyBorder="1" applyAlignment="1">
      <alignment horizontal="center" vertical="center" wrapText="1"/>
    </xf>
    <xf numFmtId="0" fontId="16" fillId="0" borderId="16" xfId="8" applyFont="1" applyBorder="1" applyAlignment="1">
      <alignment horizontal="center" vertical="center" wrapText="1"/>
    </xf>
    <xf numFmtId="0" fontId="16" fillId="0" borderId="15" xfId="8" applyFont="1" applyBorder="1" applyAlignment="1">
      <alignment horizontal="center" vertical="center"/>
    </xf>
    <xf numFmtId="0" fontId="16" fillId="0" borderId="16" xfId="8" applyFont="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13"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16" fillId="0" borderId="15" xfId="8" applyFont="1" applyFill="1" applyBorder="1" applyAlignment="1">
      <alignment horizontal="center" vertical="center" wrapText="1"/>
    </xf>
    <xf numFmtId="0" fontId="16" fillId="0" borderId="16" xfId="8" applyFont="1" applyFill="1" applyBorder="1" applyAlignment="1">
      <alignment horizontal="center" vertical="center" wrapText="1"/>
    </xf>
    <xf numFmtId="0" fontId="19" fillId="0" borderId="0" xfId="8" applyFont="1" applyFill="1" applyAlignment="1">
      <alignment horizontal="left" vertical="center"/>
    </xf>
    <xf numFmtId="0" fontId="16" fillId="0" borderId="11" xfId="8" applyFont="1" applyFill="1" applyBorder="1" applyAlignment="1">
      <alignment vertical="center"/>
    </xf>
    <xf numFmtId="0" fontId="16" fillId="0" borderId="12" xfId="8" applyFont="1" applyFill="1" applyBorder="1" applyAlignment="1">
      <alignment vertical="center"/>
    </xf>
    <xf numFmtId="0" fontId="16" fillId="0" borderId="13" xfId="8" applyFont="1" applyFill="1" applyBorder="1" applyAlignment="1">
      <alignment vertical="center"/>
    </xf>
    <xf numFmtId="0" fontId="16" fillId="0" borderId="11" xfId="8" applyFont="1" applyBorder="1" applyAlignment="1">
      <alignment vertical="center"/>
    </xf>
    <xf numFmtId="0" fontId="16" fillId="0" borderId="12" xfId="8" applyFont="1" applyBorder="1" applyAlignment="1">
      <alignment vertical="center"/>
    </xf>
    <xf numFmtId="0" fontId="16" fillId="0" borderId="13" xfId="8" applyFont="1" applyBorder="1" applyAlignment="1">
      <alignment vertical="center"/>
    </xf>
    <xf numFmtId="0" fontId="16" fillId="0" borderId="11" xfId="8" applyFont="1" applyFill="1" applyBorder="1" applyAlignment="1">
      <alignment vertical="center" wrapText="1"/>
    </xf>
    <xf numFmtId="0" fontId="16" fillId="0" borderId="12" xfId="8" applyFont="1" applyFill="1" applyBorder="1" applyAlignment="1">
      <alignment vertical="center" wrapText="1"/>
    </xf>
    <xf numFmtId="0" fontId="16" fillId="0" borderId="13" xfId="8" applyFont="1" applyFill="1" applyBorder="1" applyAlignment="1">
      <alignment vertical="center" wrapText="1"/>
    </xf>
    <xf numFmtId="0" fontId="28" fillId="0" borderId="7" xfId="8" applyFont="1" applyFill="1" applyBorder="1" applyAlignment="1">
      <alignment horizontal="left" vertical="center"/>
    </xf>
    <xf numFmtId="0" fontId="28" fillId="0" borderId="8" xfId="8" applyFont="1" applyFill="1" applyBorder="1" applyAlignment="1">
      <alignment horizontal="left" vertical="center"/>
    </xf>
    <xf numFmtId="0" fontId="28" fillId="0" borderId="9" xfId="8" applyFont="1" applyFill="1" applyBorder="1" applyAlignment="1">
      <alignment horizontal="left" vertical="center"/>
    </xf>
    <xf numFmtId="0" fontId="28" fillId="0" borderId="11" xfId="8" applyFont="1" applyFill="1" applyBorder="1" applyAlignment="1">
      <alignment vertical="center"/>
    </xf>
    <xf numFmtId="0" fontId="28" fillId="0" borderId="12" xfId="8" applyFont="1" applyFill="1" applyBorder="1" applyAlignment="1">
      <alignment vertical="center"/>
    </xf>
    <xf numFmtId="0" fontId="28" fillId="0" borderId="13" xfId="8" applyFont="1" applyFill="1" applyBorder="1" applyAlignment="1">
      <alignment vertical="center"/>
    </xf>
    <xf numFmtId="0" fontId="28" fillId="0" borderId="11" xfId="8" applyFont="1" applyFill="1" applyBorder="1" applyAlignment="1">
      <alignment vertical="center" wrapText="1"/>
    </xf>
    <xf numFmtId="0" fontId="28" fillId="0" borderId="12" xfId="8" applyFont="1" applyFill="1" applyBorder="1" applyAlignment="1">
      <alignment vertical="center" wrapText="1"/>
    </xf>
    <xf numFmtId="0" fontId="28" fillId="0" borderId="13" xfId="8" applyFont="1" applyFill="1" applyBorder="1" applyAlignment="1">
      <alignment vertical="center" wrapText="1"/>
    </xf>
    <xf numFmtId="0" fontId="16" fillId="0" borderId="11" xfId="8" applyFont="1" applyFill="1" applyBorder="1" applyAlignment="1">
      <alignment horizontal="center" vertical="center" wrapText="1"/>
    </xf>
    <xf numFmtId="0" fontId="16" fillId="0" borderId="13" xfId="8" applyFont="1" applyFill="1" applyBorder="1" applyAlignment="1">
      <alignment horizontal="center" vertical="center" wrapText="1"/>
    </xf>
    <xf numFmtId="0" fontId="16" fillId="0" borderId="10" xfId="8" applyFont="1" applyBorder="1" applyAlignment="1">
      <alignment horizontal="left" vertical="center"/>
    </xf>
    <xf numFmtId="0" fontId="16" fillId="0" borderId="10" xfId="8" applyFont="1" applyBorder="1" applyAlignment="1">
      <alignment horizontal="center" vertical="center"/>
    </xf>
    <xf numFmtId="0" fontId="19" fillId="0" borderId="0" xfId="8" applyFont="1" applyAlignment="1">
      <alignment horizontal="left" vertical="center"/>
    </xf>
    <xf numFmtId="0" fontId="19" fillId="0" borderId="0" xfId="8" applyFont="1" applyAlignment="1">
      <alignment horizontal="right" vertical="center"/>
    </xf>
    <xf numFmtId="0" fontId="16" fillId="0" borderId="0" xfId="8" applyFont="1" applyAlignment="1">
      <alignment horizontal="center" vertical="center"/>
    </xf>
    <xf numFmtId="0" fontId="16" fillId="0" borderId="15" xfId="8" applyFont="1" applyFill="1" applyBorder="1" applyAlignment="1">
      <alignment horizontal="center" vertical="center"/>
    </xf>
    <xf numFmtId="0" fontId="16" fillId="0" borderId="16" xfId="8" applyFont="1" applyFill="1" applyBorder="1" applyAlignment="1">
      <alignment horizontal="center" vertical="center"/>
    </xf>
    <xf numFmtId="0" fontId="41" fillId="0" borderId="10" xfId="21" applyFont="1" applyBorder="1" applyAlignment="1">
      <alignment horizontal="left" vertical="top" wrapText="1"/>
    </xf>
    <xf numFmtId="0" fontId="41" fillId="0" borderId="0" xfId="21" applyFont="1" applyAlignment="1">
      <alignment horizontal="left" vertical="center" wrapText="1"/>
    </xf>
    <xf numFmtId="0" fontId="37" fillId="0" borderId="0" xfId="21" applyFont="1" applyAlignment="1">
      <alignment horizontal="center" vertical="center"/>
    </xf>
    <xf numFmtId="0" fontId="41" fillId="0" borderId="15" xfId="21" applyFont="1" applyBorder="1" applyAlignment="1">
      <alignment horizontal="left" vertical="top" wrapText="1"/>
    </xf>
    <xf numFmtId="0" fontId="41" fillId="0" borderId="11" xfId="21" applyFont="1" applyBorder="1" applyAlignment="1">
      <alignment horizontal="left" vertical="top" wrapText="1"/>
    </xf>
    <xf numFmtId="0" fontId="41" fillId="0" borderId="13" xfId="21" applyFont="1" applyBorder="1" applyAlignment="1">
      <alignment horizontal="left" vertical="top" wrapText="1"/>
    </xf>
    <xf numFmtId="0" fontId="41" fillId="0" borderId="0" xfId="22" applyFont="1" applyAlignment="1">
      <alignment horizontal="left" vertical="center" wrapText="1"/>
    </xf>
    <xf numFmtId="0" fontId="41" fillId="0" borderId="10" xfId="22" applyFont="1" applyBorder="1" applyAlignment="1">
      <alignment horizontal="left" vertical="top" wrapText="1"/>
    </xf>
    <xf numFmtId="0" fontId="37" fillId="0" borderId="0" xfId="22" applyFont="1" applyAlignment="1">
      <alignment horizontal="center" vertical="center"/>
    </xf>
    <xf numFmtId="0" fontId="41" fillId="0" borderId="15" xfId="22" applyFont="1" applyBorder="1" applyAlignment="1">
      <alignment horizontal="left" vertical="top" wrapText="1"/>
    </xf>
    <xf numFmtId="0" fontId="41" fillId="0" borderId="11" xfId="22" applyFont="1" applyBorder="1" applyAlignment="1">
      <alignment horizontal="left" vertical="top" wrapText="1"/>
    </xf>
    <xf numFmtId="0" fontId="41" fillId="0" borderId="13" xfId="22" applyFont="1" applyBorder="1" applyAlignment="1">
      <alignment horizontal="left" vertical="top" wrapText="1"/>
    </xf>
  </cellXfs>
  <cellStyles count="25">
    <cellStyle name="メモ 2" xfId="9"/>
    <cellStyle name="桁区切り" xfId="7" builtinId="6"/>
    <cellStyle name="桁区切り 2" xfId="10"/>
    <cellStyle name="桁区切り 2 2" xfId="11"/>
    <cellStyle name="桁区切り 3" xfId="12"/>
    <cellStyle name="桁区切り 4" xfId="13"/>
    <cellStyle name="桁区切り 5" xfId="20"/>
    <cellStyle name="桁区切り 6" xfId="24"/>
    <cellStyle name="標準" xfId="0" builtinId="0"/>
    <cellStyle name="標準 10" xfId="19"/>
    <cellStyle name="標準 11" xfId="21"/>
    <cellStyle name="標準 12" xfId="22"/>
    <cellStyle name="標準 13" xfId="23"/>
    <cellStyle name="標準 2" xfId="1"/>
    <cellStyle name="標準 2 2" xfId="8"/>
    <cellStyle name="標準 3" xfId="2"/>
    <cellStyle name="標準 4" xfId="3"/>
    <cellStyle name="標準 4 2" xfId="4"/>
    <cellStyle name="標準 5" xfId="14"/>
    <cellStyle name="標準 5 2" xfId="5"/>
    <cellStyle name="標準 6" xfId="15"/>
    <cellStyle name="標準 6 2" xfId="6"/>
    <cellStyle name="標準 7" xfId="16"/>
    <cellStyle name="標準 8" xfId="17"/>
    <cellStyle name="標準 9"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5.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3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032;&#20844;&#20250;&#35336;&#12288;&#24115;&#31080;&#12510;&#12463;&#12525;/&#36001;&#21209;&#35576;&#34920;/IP5373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ZR003C\OA-v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tabSelected="1" view="pageBreakPreview" zoomScale="60" zoomScaleNormal="40" workbookViewId="0">
      <selection activeCell="D6" sqref="D6"/>
    </sheetView>
  </sheetViews>
  <sheetFormatPr defaultRowHeight="13.5"/>
  <cols>
    <col min="1" max="16384" width="9" style="100"/>
  </cols>
  <sheetData>
    <row r="13" spans="1:9" ht="30.75">
      <c r="A13" s="243" t="s">
        <v>183</v>
      </c>
      <c r="B13" s="243"/>
      <c r="C13" s="243"/>
      <c r="D13" s="243"/>
      <c r="E13" s="243"/>
      <c r="F13" s="243"/>
      <c r="G13" s="243"/>
      <c r="H13" s="243"/>
      <c r="I13" s="243"/>
    </row>
    <row r="14" spans="1:9" ht="30.75">
      <c r="A14" s="102"/>
      <c r="B14" s="102"/>
      <c r="C14" s="102"/>
      <c r="D14" s="102"/>
      <c r="E14" s="102"/>
      <c r="F14" s="102"/>
      <c r="G14" s="102"/>
      <c r="H14" s="102"/>
      <c r="I14" s="102"/>
    </row>
    <row r="15" spans="1:9" ht="30.75">
      <c r="A15" s="102"/>
      <c r="B15" s="102"/>
      <c r="C15" s="102"/>
      <c r="D15" s="102"/>
      <c r="E15" s="102"/>
      <c r="F15" s="102"/>
      <c r="G15" s="102"/>
      <c r="H15" s="102"/>
      <c r="I15" s="102"/>
    </row>
    <row r="17" spans="1:9" s="101" customFormat="1" ht="30.75">
      <c r="A17" s="243" t="s">
        <v>184</v>
      </c>
      <c r="B17" s="243"/>
      <c r="C17" s="243"/>
      <c r="D17" s="243"/>
      <c r="E17" s="243"/>
      <c r="F17" s="243"/>
      <c r="G17" s="243"/>
      <c r="H17" s="243"/>
      <c r="I17" s="243"/>
    </row>
    <row r="18" spans="1:9" s="101" customFormat="1" ht="30.75"/>
    <row r="19" spans="1:9" s="101" customFormat="1" ht="30.75"/>
    <row r="46" spans="1:9" ht="24">
      <c r="A46" s="242"/>
      <c r="B46" s="242"/>
      <c r="C46" s="242"/>
      <c r="D46" s="242"/>
      <c r="E46" s="242"/>
      <c r="F46" s="242"/>
      <c r="G46" s="242"/>
      <c r="H46" s="242"/>
      <c r="I46" s="242"/>
    </row>
  </sheetData>
  <mergeCells count="3">
    <mergeCell ref="A46:I46"/>
    <mergeCell ref="A17:I17"/>
    <mergeCell ref="A13:I13"/>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zoomScale="70" zoomScaleNormal="70" workbookViewId="0">
      <selection activeCell="A3" sqref="A3"/>
    </sheetView>
  </sheetViews>
  <sheetFormatPr defaultRowHeight="13.5"/>
  <cols>
    <col min="1" max="1" width="9" style="100"/>
    <col min="2" max="2" width="5.5" style="100" customWidth="1"/>
    <col min="3" max="8" width="9" style="100"/>
    <col min="9" max="9" width="4.875" style="103" customWidth="1"/>
    <col min="10" max="16384" width="9" style="100"/>
  </cols>
  <sheetData>
    <row r="1" spans="1:10" ht="24">
      <c r="A1" s="244" t="s">
        <v>206</v>
      </c>
      <c r="B1" s="244"/>
      <c r="C1" s="244"/>
      <c r="D1" s="244"/>
      <c r="E1" s="244"/>
      <c r="F1" s="244"/>
      <c r="G1" s="244"/>
      <c r="H1" s="244"/>
      <c r="I1" s="244"/>
      <c r="J1" s="244"/>
    </row>
    <row r="5" spans="1:10">
      <c r="I5" s="103" t="s">
        <v>199</v>
      </c>
    </row>
    <row r="6" spans="1:10">
      <c r="B6" s="100" t="s">
        <v>192</v>
      </c>
      <c r="H6" s="103"/>
    </row>
    <row r="7" spans="1:10">
      <c r="C7" s="100" t="s">
        <v>193</v>
      </c>
      <c r="H7" s="103" t="s">
        <v>324</v>
      </c>
      <c r="I7" s="103">
        <v>2</v>
      </c>
    </row>
    <row r="8" spans="1:10">
      <c r="C8" s="100" t="s">
        <v>195</v>
      </c>
      <c r="H8" s="103" t="s">
        <v>325</v>
      </c>
      <c r="I8" s="103">
        <v>3</v>
      </c>
    </row>
    <row r="9" spans="1:10">
      <c r="C9" s="100" t="s">
        <v>196</v>
      </c>
      <c r="H9" s="103" t="s">
        <v>325</v>
      </c>
      <c r="I9" s="103">
        <v>4</v>
      </c>
    </row>
    <row r="10" spans="1:10">
      <c r="C10" s="100" t="s">
        <v>194</v>
      </c>
      <c r="H10" s="103" t="s">
        <v>200</v>
      </c>
      <c r="I10" s="103">
        <v>5</v>
      </c>
    </row>
    <row r="11" spans="1:10">
      <c r="C11" s="100" t="s">
        <v>619</v>
      </c>
      <c r="H11" s="103" t="s">
        <v>620</v>
      </c>
      <c r="I11" s="103">
        <v>6</v>
      </c>
    </row>
    <row r="12" spans="1:10">
      <c r="C12" s="100" t="s">
        <v>322</v>
      </c>
      <c r="H12" s="103" t="s">
        <v>323</v>
      </c>
      <c r="I12" s="103">
        <v>8</v>
      </c>
    </row>
    <row r="13" spans="1:10">
      <c r="H13" s="103"/>
    </row>
    <row r="15" spans="1:10">
      <c r="B15" s="100" t="s">
        <v>197</v>
      </c>
    </row>
    <row r="16" spans="1:10">
      <c r="C16" s="100" t="s">
        <v>193</v>
      </c>
      <c r="H16" s="103" t="s">
        <v>324</v>
      </c>
      <c r="I16" s="103">
        <v>22</v>
      </c>
    </row>
    <row r="17" spans="2:9">
      <c r="C17" s="100" t="s">
        <v>195</v>
      </c>
      <c r="H17" s="103" t="s">
        <v>325</v>
      </c>
      <c r="I17" s="103">
        <v>23</v>
      </c>
    </row>
    <row r="18" spans="2:9">
      <c r="C18" s="100" t="s">
        <v>196</v>
      </c>
      <c r="H18" s="103" t="s">
        <v>325</v>
      </c>
      <c r="I18" s="103">
        <v>24</v>
      </c>
    </row>
    <row r="19" spans="2:9">
      <c r="C19" s="100" t="s">
        <v>194</v>
      </c>
      <c r="H19" s="103" t="s">
        <v>200</v>
      </c>
      <c r="I19" s="103">
        <v>25</v>
      </c>
    </row>
    <row r="20" spans="2:9">
      <c r="C20" s="100" t="s">
        <v>619</v>
      </c>
      <c r="H20" s="103" t="s">
        <v>620</v>
      </c>
      <c r="I20" s="103">
        <v>26</v>
      </c>
    </row>
    <row r="21" spans="2:9">
      <c r="C21" s="100" t="s">
        <v>322</v>
      </c>
      <c r="H21" s="103" t="s">
        <v>323</v>
      </c>
      <c r="I21" s="103">
        <v>28</v>
      </c>
    </row>
    <row r="22" spans="2:9">
      <c r="H22" s="103"/>
    </row>
    <row r="23" spans="2:9">
      <c r="H23" s="103"/>
    </row>
    <row r="24" spans="2:9">
      <c r="B24" s="100" t="s">
        <v>201</v>
      </c>
    </row>
    <row r="25" spans="2:9">
      <c r="C25" s="100" t="s">
        <v>193</v>
      </c>
      <c r="H25" s="103" t="s">
        <v>324</v>
      </c>
      <c r="I25" s="103">
        <v>36</v>
      </c>
    </row>
    <row r="26" spans="2:9">
      <c r="C26" s="100" t="s">
        <v>195</v>
      </c>
      <c r="H26" s="103" t="s">
        <v>325</v>
      </c>
      <c r="I26" s="103">
        <v>37</v>
      </c>
    </row>
    <row r="27" spans="2:9">
      <c r="C27" s="100" t="s">
        <v>196</v>
      </c>
      <c r="H27" s="103" t="s">
        <v>325</v>
      </c>
      <c r="I27" s="103">
        <v>38</v>
      </c>
    </row>
    <row r="28" spans="2:9">
      <c r="C28" s="100" t="s">
        <v>194</v>
      </c>
      <c r="H28" s="103" t="s">
        <v>200</v>
      </c>
      <c r="I28" s="103">
        <v>39</v>
      </c>
    </row>
    <row r="29" spans="2:9">
      <c r="C29" s="100" t="s">
        <v>619</v>
      </c>
      <c r="H29" s="103" t="s">
        <v>620</v>
      </c>
      <c r="I29" s="103">
        <v>40</v>
      </c>
    </row>
    <row r="30" spans="2:9">
      <c r="C30" s="100" t="s">
        <v>322</v>
      </c>
      <c r="H30" s="103" t="s">
        <v>323</v>
      </c>
      <c r="I30" s="103">
        <v>42</v>
      </c>
    </row>
    <row r="31" spans="2:9">
      <c r="H31" s="103"/>
    </row>
    <row r="33" spans="2:9">
      <c r="B33" s="100" t="s">
        <v>202</v>
      </c>
    </row>
    <row r="34" spans="2:9">
      <c r="C34" s="100" t="s">
        <v>193</v>
      </c>
      <c r="H34" s="103" t="s">
        <v>324</v>
      </c>
      <c r="I34" s="103">
        <v>48</v>
      </c>
    </row>
    <row r="35" spans="2:9">
      <c r="C35" s="100" t="s">
        <v>195</v>
      </c>
      <c r="H35" s="103" t="s">
        <v>325</v>
      </c>
      <c r="I35" s="103">
        <v>49</v>
      </c>
    </row>
    <row r="36" spans="2:9">
      <c r="C36" s="100" t="s">
        <v>196</v>
      </c>
      <c r="H36" s="103" t="s">
        <v>325</v>
      </c>
      <c r="I36" s="103">
        <v>50</v>
      </c>
    </row>
    <row r="37" spans="2:9">
      <c r="C37" s="100" t="s">
        <v>194</v>
      </c>
      <c r="H37" s="103" t="s">
        <v>200</v>
      </c>
      <c r="I37" s="103">
        <v>51</v>
      </c>
    </row>
    <row r="38" spans="2:9">
      <c r="C38" s="100" t="s">
        <v>619</v>
      </c>
      <c r="H38" s="103" t="s">
        <v>620</v>
      </c>
      <c r="I38" s="103">
        <v>52</v>
      </c>
    </row>
    <row r="39" spans="2:9">
      <c r="C39" s="100" t="s">
        <v>322</v>
      </c>
      <c r="H39" s="103" t="s">
        <v>323</v>
      </c>
      <c r="I39" s="103">
        <v>54</v>
      </c>
    </row>
    <row r="40" spans="2:9">
      <c r="H40" s="103"/>
    </row>
    <row r="42" spans="2:9">
      <c r="B42" s="100" t="s">
        <v>203</v>
      </c>
    </row>
    <row r="43" spans="2:9">
      <c r="C43" s="100" t="s">
        <v>193</v>
      </c>
      <c r="H43" s="103" t="s">
        <v>324</v>
      </c>
      <c r="I43" s="103">
        <v>60</v>
      </c>
    </row>
    <row r="44" spans="2:9">
      <c r="C44" s="100" t="s">
        <v>195</v>
      </c>
      <c r="H44" s="103" t="s">
        <v>325</v>
      </c>
      <c r="I44" s="103">
        <v>61</v>
      </c>
    </row>
    <row r="45" spans="2:9">
      <c r="C45" s="100" t="s">
        <v>196</v>
      </c>
      <c r="H45" s="103" t="s">
        <v>325</v>
      </c>
      <c r="I45" s="103">
        <v>62</v>
      </c>
    </row>
    <row r="46" spans="2:9">
      <c r="C46" s="100" t="s">
        <v>194</v>
      </c>
      <c r="H46" s="103" t="s">
        <v>200</v>
      </c>
      <c r="I46" s="103">
        <v>63</v>
      </c>
    </row>
    <row r="47" spans="2:9">
      <c r="C47" s="100" t="s">
        <v>619</v>
      </c>
      <c r="H47" s="103" t="s">
        <v>620</v>
      </c>
      <c r="I47" s="103">
        <v>64</v>
      </c>
    </row>
    <row r="48" spans="2:9">
      <c r="C48" s="100" t="s">
        <v>322</v>
      </c>
      <c r="H48" s="103" t="s">
        <v>323</v>
      </c>
      <c r="I48" s="103">
        <v>66</v>
      </c>
    </row>
    <row r="49" spans="2:9">
      <c r="H49" s="103"/>
    </row>
    <row r="51" spans="2:9">
      <c r="B51" s="100" t="s">
        <v>210</v>
      </c>
    </row>
    <row r="52" spans="2:9">
      <c r="C52" s="100" t="s">
        <v>193</v>
      </c>
      <c r="H52" s="103" t="s">
        <v>324</v>
      </c>
      <c r="I52" s="103">
        <v>70</v>
      </c>
    </row>
    <row r="53" spans="2:9">
      <c r="C53" s="100" t="s">
        <v>195</v>
      </c>
      <c r="H53" s="103" t="s">
        <v>325</v>
      </c>
      <c r="I53" s="103">
        <v>71</v>
      </c>
    </row>
    <row r="54" spans="2:9">
      <c r="C54" s="100" t="s">
        <v>196</v>
      </c>
      <c r="H54" s="103" t="s">
        <v>325</v>
      </c>
      <c r="I54" s="103">
        <v>72</v>
      </c>
    </row>
    <row r="55" spans="2:9">
      <c r="C55" s="100" t="s">
        <v>194</v>
      </c>
      <c r="H55" s="103" t="s">
        <v>200</v>
      </c>
      <c r="I55" s="103">
        <v>73</v>
      </c>
    </row>
    <row r="56" spans="2:9">
      <c r="C56" s="100" t="s">
        <v>619</v>
      </c>
      <c r="H56" s="103" t="s">
        <v>620</v>
      </c>
      <c r="I56" s="103">
        <v>74</v>
      </c>
    </row>
    <row r="57" spans="2:9">
      <c r="C57" s="100" t="s">
        <v>322</v>
      </c>
      <c r="H57" s="103" t="s">
        <v>323</v>
      </c>
      <c r="I57" s="103">
        <v>76</v>
      </c>
    </row>
    <row r="58" spans="2:9">
      <c r="H58" s="103"/>
    </row>
    <row r="59" spans="2:9">
      <c r="H59" s="103"/>
    </row>
    <row r="60" spans="2:9">
      <c r="H60" s="103"/>
    </row>
    <row r="61" spans="2:9">
      <c r="H61" s="103"/>
    </row>
    <row r="62" spans="2:9">
      <c r="H62" s="103"/>
    </row>
    <row r="63" spans="2:9">
      <c r="I63" s="103" t="s">
        <v>199</v>
      </c>
    </row>
    <row r="64" spans="2:9">
      <c r="B64" s="100" t="s">
        <v>204</v>
      </c>
    </row>
    <row r="65" spans="2:9">
      <c r="C65" s="100" t="s">
        <v>193</v>
      </c>
      <c r="H65" s="103" t="s">
        <v>324</v>
      </c>
      <c r="I65" s="103">
        <v>82</v>
      </c>
    </row>
    <row r="66" spans="2:9">
      <c r="C66" s="100" t="s">
        <v>195</v>
      </c>
      <c r="H66" s="103" t="s">
        <v>325</v>
      </c>
      <c r="I66" s="103">
        <v>83</v>
      </c>
    </row>
    <row r="67" spans="2:9">
      <c r="C67" s="100" t="s">
        <v>196</v>
      </c>
      <c r="H67" s="103" t="s">
        <v>325</v>
      </c>
      <c r="I67" s="103">
        <v>84</v>
      </c>
    </row>
    <row r="68" spans="2:9">
      <c r="C68" s="100" t="s">
        <v>194</v>
      </c>
      <c r="H68" s="103" t="s">
        <v>200</v>
      </c>
      <c r="I68" s="103">
        <v>85</v>
      </c>
    </row>
    <row r="69" spans="2:9">
      <c r="C69" s="100" t="s">
        <v>619</v>
      </c>
      <c r="H69" s="103" t="s">
        <v>620</v>
      </c>
      <c r="I69" s="103">
        <v>86</v>
      </c>
    </row>
    <row r="70" spans="2:9">
      <c r="C70" s="100" t="s">
        <v>322</v>
      </c>
      <c r="H70" s="103" t="s">
        <v>323</v>
      </c>
      <c r="I70" s="103">
        <v>88</v>
      </c>
    </row>
    <row r="71" spans="2:9">
      <c r="H71" s="103"/>
    </row>
    <row r="73" spans="2:9">
      <c r="B73" s="100" t="s">
        <v>205</v>
      </c>
    </row>
    <row r="74" spans="2:9">
      <c r="C74" s="100" t="s">
        <v>193</v>
      </c>
      <c r="H74" s="103" t="s">
        <v>324</v>
      </c>
      <c r="I74" s="103">
        <v>94</v>
      </c>
    </row>
    <row r="75" spans="2:9">
      <c r="C75" s="100" t="s">
        <v>195</v>
      </c>
      <c r="H75" s="103" t="s">
        <v>325</v>
      </c>
      <c r="I75" s="103">
        <v>95</v>
      </c>
    </row>
    <row r="76" spans="2:9">
      <c r="C76" s="100" t="s">
        <v>196</v>
      </c>
      <c r="H76" s="103" t="s">
        <v>325</v>
      </c>
      <c r="I76" s="103">
        <v>96</v>
      </c>
    </row>
    <row r="77" spans="2:9">
      <c r="C77" s="100" t="s">
        <v>194</v>
      </c>
      <c r="H77" s="103" t="s">
        <v>200</v>
      </c>
      <c r="I77" s="103">
        <v>97</v>
      </c>
    </row>
    <row r="78" spans="2:9">
      <c r="C78" s="100" t="s">
        <v>619</v>
      </c>
      <c r="H78" s="103" t="s">
        <v>620</v>
      </c>
      <c r="I78" s="103">
        <v>98</v>
      </c>
    </row>
    <row r="79" spans="2:9">
      <c r="C79" s="100" t="s">
        <v>322</v>
      </c>
      <c r="H79" s="103" t="s">
        <v>323</v>
      </c>
      <c r="I79" s="103">
        <v>100</v>
      </c>
    </row>
    <row r="80" spans="2:9">
      <c r="H80" s="103"/>
    </row>
    <row r="82" spans="2:9">
      <c r="B82" s="100" t="s">
        <v>207</v>
      </c>
    </row>
    <row r="83" spans="2:9">
      <c r="C83" s="100" t="s">
        <v>193</v>
      </c>
      <c r="H83" s="103" t="s">
        <v>324</v>
      </c>
      <c r="I83" s="103">
        <v>106</v>
      </c>
    </row>
    <row r="84" spans="2:9">
      <c r="C84" s="100" t="s">
        <v>195</v>
      </c>
      <c r="H84" s="103" t="s">
        <v>325</v>
      </c>
      <c r="I84" s="103">
        <v>107</v>
      </c>
    </row>
    <row r="85" spans="2:9">
      <c r="C85" s="100" t="s">
        <v>196</v>
      </c>
      <c r="H85" s="103" t="s">
        <v>325</v>
      </c>
      <c r="I85" s="103">
        <v>108</v>
      </c>
    </row>
    <row r="86" spans="2:9">
      <c r="C86" s="100" t="s">
        <v>194</v>
      </c>
      <c r="H86" s="103" t="s">
        <v>200</v>
      </c>
      <c r="I86" s="103">
        <v>109</v>
      </c>
    </row>
    <row r="87" spans="2:9">
      <c r="C87" s="100" t="s">
        <v>619</v>
      </c>
      <c r="H87" s="103" t="s">
        <v>620</v>
      </c>
      <c r="I87" s="103">
        <v>110</v>
      </c>
    </row>
    <row r="88" spans="2:9">
      <c r="C88" s="100" t="s">
        <v>322</v>
      </c>
      <c r="H88" s="103" t="s">
        <v>323</v>
      </c>
      <c r="I88" s="103">
        <v>112</v>
      </c>
    </row>
    <row r="89" spans="2:9">
      <c r="H89" s="103"/>
    </row>
    <row r="91" spans="2:9">
      <c r="B91" s="100" t="s">
        <v>208</v>
      </c>
    </row>
    <row r="92" spans="2:9">
      <c r="C92" s="100" t="s">
        <v>193</v>
      </c>
      <c r="H92" s="103" t="s">
        <v>324</v>
      </c>
      <c r="I92" s="103">
        <v>120</v>
      </c>
    </row>
    <row r="93" spans="2:9">
      <c r="C93" s="100" t="s">
        <v>195</v>
      </c>
      <c r="H93" s="103" t="s">
        <v>325</v>
      </c>
      <c r="I93" s="103">
        <v>121</v>
      </c>
    </row>
    <row r="94" spans="2:9">
      <c r="C94" s="100" t="s">
        <v>196</v>
      </c>
      <c r="H94" s="103" t="s">
        <v>325</v>
      </c>
      <c r="I94" s="103">
        <v>122</v>
      </c>
    </row>
    <row r="95" spans="2:9">
      <c r="C95" s="100" t="s">
        <v>194</v>
      </c>
      <c r="H95" s="103" t="s">
        <v>200</v>
      </c>
      <c r="I95" s="103">
        <v>123</v>
      </c>
    </row>
    <row r="96" spans="2:9">
      <c r="C96" s="100" t="s">
        <v>619</v>
      </c>
      <c r="H96" s="103" t="s">
        <v>620</v>
      </c>
      <c r="I96" s="103">
        <v>124</v>
      </c>
    </row>
    <row r="97" spans="2:9">
      <c r="C97" s="100" t="s">
        <v>322</v>
      </c>
      <c r="H97" s="103" t="s">
        <v>323</v>
      </c>
      <c r="I97" s="103">
        <v>126</v>
      </c>
    </row>
    <row r="98" spans="2:9">
      <c r="H98" s="103"/>
    </row>
    <row r="100" spans="2:9">
      <c r="B100" s="100" t="s">
        <v>209</v>
      </c>
    </row>
    <row r="101" spans="2:9">
      <c r="C101" s="100" t="s">
        <v>193</v>
      </c>
      <c r="H101" s="103" t="s">
        <v>324</v>
      </c>
      <c r="I101" s="103">
        <v>132</v>
      </c>
    </row>
    <row r="102" spans="2:9">
      <c r="C102" s="100" t="s">
        <v>195</v>
      </c>
      <c r="H102" s="103" t="s">
        <v>325</v>
      </c>
      <c r="I102" s="103">
        <v>133</v>
      </c>
    </row>
    <row r="103" spans="2:9">
      <c r="C103" s="100" t="s">
        <v>196</v>
      </c>
      <c r="H103" s="103" t="s">
        <v>325</v>
      </c>
      <c r="I103" s="103">
        <v>134</v>
      </c>
    </row>
    <row r="104" spans="2:9">
      <c r="C104" s="100" t="s">
        <v>194</v>
      </c>
      <c r="H104" s="103" t="s">
        <v>200</v>
      </c>
      <c r="I104" s="103">
        <v>135</v>
      </c>
    </row>
    <row r="105" spans="2:9">
      <c r="C105" s="100" t="s">
        <v>619</v>
      </c>
      <c r="H105" s="103" t="s">
        <v>620</v>
      </c>
      <c r="I105" s="103">
        <v>136</v>
      </c>
    </row>
    <row r="106" spans="2:9">
      <c r="C106" s="100" t="s">
        <v>322</v>
      </c>
      <c r="H106" s="103" t="s">
        <v>323</v>
      </c>
      <c r="I106" s="103">
        <v>138</v>
      </c>
    </row>
  </sheetData>
  <mergeCells count="1">
    <mergeCell ref="A1:J1"/>
  </mergeCells>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02"/>
      <c r="B14" s="102"/>
      <c r="C14" s="102"/>
      <c r="D14" s="102"/>
      <c r="E14" s="102"/>
      <c r="F14" s="102"/>
      <c r="G14" s="102"/>
      <c r="H14" s="102"/>
      <c r="I14" s="102"/>
    </row>
    <row r="15" spans="1:9" ht="30.75">
      <c r="A15" s="102"/>
      <c r="B15" s="102"/>
      <c r="C15" s="102"/>
      <c r="D15" s="102"/>
      <c r="E15" s="102"/>
      <c r="F15" s="102"/>
      <c r="G15" s="102"/>
      <c r="H15" s="102"/>
      <c r="I15" s="102"/>
    </row>
    <row r="17" spans="1:9" s="101" customFormat="1" ht="30.75">
      <c r="A17" s="246" t="s">
        <v>191</v>
      </c>
      <c r="B17" s="246"/>
      <c r="C17" s="246"/>
      <c r="D17" s="246"/>
      <c r="E17" s="246"/>
      <c r="F17" s="246"/>
      <c r="G17" s="246"/>
      <c r="H17" s="246"/>
      <c r="I17" s="246"/>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46:I46"/>
    <mergeCell ref="A19:I19"/>
    <mergeCell ref="A17:I17"/>
    <mergeCell ref="A13:I13"/>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AA30" sqref="AA30"/>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584</v>
      </c>
      <c r="C6" s="249"/>
      <c r="D6" s="249"/>
      <c r="E6" s="249"/>
      <c r="F6" s="249"/>
      <c r="G6" s="249"/>
      <c r="H6" s="249"/>
      <c r="I6" s="249"/>
      <c r="J6" s="249"/>
      <c r="K6" s="249"/>
      <c r="L6" s="249"/>
      <c r="M6" s="249"/>
      <c r="N6" s="249"/>
      <c r="O6" s="249"/>
      <c r="P6" s="249"/>
      <c r="Q6" s="249"/>
      <c r="R6" s="249"/>
      <c r="S6" s="10"/>
      <c r="T6" s="9"/>
    </row>
    <row r="7" spans="1:20" ht="22.5" customHeight="1">
      <c r="A7" s="6"/>
      <c r="B7" s="250" t="s">
        <v>583</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9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9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96"/>
      <c r="R13" s="12"/>
      <c r="S13" s="12"/>
      <c r="T13" s="9"/>
    </row>
    <row r="14" spans="1:20" ht="22.5" customHeight="1">
      <c r="A14" s="6"/>
      <c r="B14" s="12"/>
      <c r="C14" s="12"/>
      <c r="D14" s="12"/>
      <c r="E14" s="12"/>
      <c r="F14" s="12"/>
      <c r="G14" s="12"/>
      <c r="H14" s="12"/>
      <c r="I14" s="12"/>
      <c r="J14" s="12"/>
      <c r="K14" s="251"/>
      <c r="L14" s="251"/>
      <c r="M14" s="251"/>
      <c r="N14" s="252" t="s">
        <v>0</v>
      </c>
      <c r="O14" s="252"/>
      <c r="P14" s="252"/>
      <c r="Q14" s="196"/>
      <c r="R14" s="12"/>
      <c r="S14" s="12"/>
      <c r="T14" s="9"/>
    </row>
    <row r="15" spans="1:20" ht="18.75">
      <c r="A15" s="6"/>
      <c r="B15" s="253"/>
      <c r="C15" s="253"/>
      <c r="D15" s="253"/>
      <c r="E15" s="7"/>
      <c r="F15" s="13"/>
      <c r="G15" s="7"/>
      <c r="H15" s="7"/>
      <c r="I15" s="7"/>
      <c r="J15" s="7"/>
      <c r="K15" s="7"/>
      <c r="L15" s="7"/>
      <c r="M15" s="7"/>
      <c r="N15" s="7"/>
      <c r="O15" s="7"/>
      <c r="P15" s="7"/>
      <c r="Q15" s="7"/>
      <c r="R15" s="14" t="s">
        <v>582</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300007652820</v>
      </c>
      <c r="J17" s="33"/>
      <c r="K17" s="31"/>
      <c r="L17" s="24" t="s">
        <v>47</v>
      </c>
      <c r="M17" s="22"/>
      <c r="N17" s="22"/>
      <c r="O17" s="22"/>
      <c r="P17" s="22"/>
      <c r="Q17" s="22"/>
      <c r="R17" s="23">
        <v>314760383978</v>
      </c>
      <c r="S17" s="84"/>
      <c r="T17" s="9"/>
    </row>
    <row r="18" spans="1:20" ht="22.5" customHeight="1">
      <c r="A18" s="6"/>
      <c r="B18" s="31"/>
      <c r="C18" s="22"/>
      <c r="D18" s="22" t="s">
        <v>8</v>
      </c>
      <c r="E18" s="22"/>
      <c r="F18" s="22"/>
      <c r="G18" s="22"/>
      <c r="H18" s="22"/>
      <c r="I18" s="23">
        <v>49211574247</v>
      </c>
      <c r="J18" s="33"/>
      <c r="K18" s="31"/>
      <c r="L18" s="22"/>
      <c r="M18" s="22" t="s">
        <v>48</v>
      </c>
      <c r="N18" s="22"/>
      <c r="O18" s="22"/>
      <c r="P18" s="22"/>
      <c r="Q18" s="22"/>
      <c r="R18" s="23">
        <v>249119924029</v>
      </c>
      <c r="S18" s="84"/>
      <c r="T18" s="9"/>
    </row>
    <row r="19" spans="1:20" ht="22.5" customHeight="1">
      <c r="A19" s="6"/>
      <c r="B19" s="31"/>
      <c r="C19" s="22"/>
      <c r="D19" s="22"/>
      <c r="E19" s="22" t="s">
        <v>9</v>
      </c>
      <c r="F19" s="22"/>
      <c r="G19" s="22"/>
      <c r="H19" s="22"/>
      <c r="I19" s="23">
        <v>1441527615</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47770046632</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27310339584</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-17486731369</v>
      </c>
      <c r="J22" s="33"/>
      <c r="K22" s="31"/>
      <c r="L22" s="22"/>
      <c r="M22" s="22" t="s">
        <v>52</v>
      </c>
      <c r="N22" s="22"/>
      <c r="O22" s="22"/>
      <c r="P22" s="22"/>
      <c r="Q22" s="22"/>
      <c r="R22" s="23">
        <v>12895678979</v>
      </c>
      <c r="S22" s="84"/>
      <c r="T22" s="9"/>
    </row>
    <row r="23" spans="1:20" ht="22.5" customHeight="1">
      <c r="A23" s="6"/>
      <c r="B23" s="31"/>
      <c r="C23" s="22"/>
      <c r="D23" s="22" t="s">
        <v>13</v>
      </c>
      <c r="E23" s="22"/>
      <c r="F23" s="22"/>
      <c r="G23" s="22"/>
      <c r="H23" s="22"/>
      <c r="I23" s="23">
        <v>167947147259</v>
      </c>
      <c r="J23" s="33"/>
      <c r="K23" s="31"/>
      <c r="L23" s="22"/>
      <c r="M23" s="22" t="s">
        <v>53</v>
      </c>
      <c r="N23" s="22"/>
      <c r="O23" s="22"/>
      <c r="P23" s="22"/>
      <c r="Q23" s="22"/>
      <c r="R23" s="23">
        <v>10055321154</v>
      </c>
      <c r="S23" s="84"/>
      <c r="T23" s="9"/>
    </row>
    <row r="24" spans="1:20" ht="22.5" customHeight="1">
      <c r="A24" s="6"/>
      <c r="B24" s="31"/>
      <c r="C24" s="22"/>
      <c r="D24" s="22"/>
      <c r="E24" s="22" t="s">
        <v>14</v>
      </c>
      <c r="F24" s="22"/>
      <c r="G24" s="22"/>
      <c r="H24" s="22"/>
      <c r="I24" s="23">
        <v>167947147259</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1327278656</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41362181160</v>
      </c>
      <c r="S26" s="84"/>
      <c r="T26" s="9"/>
    </row>
    <row r="27" spans="1:20" ht="22.5" customHeight="1">
      <c r="A27" s="6"/>
      <c r="B27" s="31"/>
      <c r="C27" s="22"/>
      <c r="D27" s="22" t="s">
        <v>16</v>
      </c>
      <c r="E27" s="22"/>
      <c r="F27" s="22"/>
      <c r="G27" s="22"/>
      <c r="H27" s="22"/>
      <c r="I27" s="23">
        <v>5438701441</v>
      </c>
      <c r="J27" s="33"/>
      <c r="K27" s="31"/>
      <c r="L27" s="22" t="s">
        <v>57</v>
      </c>
      <c r="M27" s="22"/>
      <c r="N27" s="22"/>
      <c r="O27" s="22"/>
      <c r="P27" s="22"/>
      <c r="Q27" s="22"/>
      <c r="R27" s="23">
        <v>2612588753324</v>
      </c>
      <c r="S27" s="84"/>
      <c r="T27" s="9"/>
    </row>
    <row r="28" spans="1:20" ht="22.5" customHeight="1">
      <c r="A28" s="6"/>
      <c r="B28" s="31"/>
      <c r="C28" s="22"/>
      <c r="D28" s="22" t="s">
        <v>12</v>
      </c>
      <c r="E28" s="22"/>
      <c r="F28" s="22"/>
      <c r="G28" s="22"/>
      <c r="H28" s="22"/>
      <c r="I28" s="23">
        <v>-679610734</v>
      </c>
      <c r="J28" s="33"/>
      <c r="K28" s="31"/>
      <c r="L28" s="22"/>
      <c r="M28" s="22" t="s">
        <v>48</v>
      </c>
      <c r="N28" s="22"/>
      <c r="O28" s="22"/>
      <c r="P28" s="22"/>
      <c r="Q28" s="22"/>
      <c r="R28" s="23">
        <v>2269268198412</v>
      </c>
      <c r="S28" s="84"/>
      <c r="T28" s="9"/>
    </row>
    <row r="29" spans="1:20" ht="22.5" customHeight="1">
      <c r="A29" s="6"/>
      <c r="B29" s="31"/>
      <c r="C29" s="22"/>
      <c r="D29" s="22" t="s">
        <v>17</v>
      </c>
      <c r="E29" s="22"/>
      <c r="F29" s="22"/>
      <c r="G29" s="22"/>
      <c r="H29" s="22"/>
      <c r="I29" s="23">
        <v>68266232392</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14775511816610</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6510817199694</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6510764456703</v>
      </c>
      <c r="J32" s="33"/>
      <c r="K32" s="31"/>
      <c r="L32" s="22"/>
      <c r="M32" s="22" t="s">
        <v>60</v>
      </c>
      <c r="N32" s="22"/>
      <c r="O32" s="22"/>
      <c r="P32" s="22"/>
      <c r="Q32" s="22"/>
      <c r="R32" s="23">
        <v>170581783836</v>
      </c>
      <c r="S32" s="84"/>
      <c r="T32" s="9"/>
    </row>
    <row r="33" spans="1:20" ht="22.5" customHeight="1">
      <c r="A33" s="6"/>
      <c r="B33" s="31"/>
      <c r="C33" s="22"/>
      <c r="D33" s="22"/>
      <c r="E33" s="22"/>
      <c r="F33" s="22" t="s">
        <v>21</v>
      </c>
      <c r="G33" s="22"/>
      <c r="H33" s="22"/>
      <c r="I33" s="23">
        <v>5313954993482</v>
      </c>
      <c r="J33" s="33"/>
      <c r="K33" s="31"/>
      <c r="L33" s="22"/>
      <c r="M33" s="22" t="s">
        <v>61</v>
      </c>
      <c r="N33" s="22"/>
      <c r="O33" s="22"/>
      <c r="P33" s="22"/>
      <c r="Q33" s="22"/>
      <c r="R33" s="23">
        <v>35031702128</v>
      </c>
      <c r="S33" s="84"/>
      <c r="T33" s="9"/>
    </row>
    <row r="34" spans="1:20" ht="22.5" customHeight="1">
      <c r="A34" s="6"/>
      <c r="B34" s="31"/>
      <c r="C34" s="22"/>
      <c r="D34" s="22"/>
      <c r="E34" s="22"/>
      <c r="F34" s="22" t="s">
        <v>22</v>
      </c>
      <c r="G34" s="22"/>
      <c r="H34" s="22"/>
      <c r="I34" s="25">
        <v>1166066633195</v>
      </c>
      <c r="J34" s="33"/>
      <c r="K34" s="31"/>
      <c r="L34" s="22"/>
      <c r="M34" s="22" t="s">
        <v>62</v>
      </c>
      <c r="N34" s="22"/>
      <c r="O34" s="22"/>
      <c r="P34" s="22"/>
      <c r="Q34" s="22"/>
      <c r="R34" s="25">
        <v>111651967731</v>
      </c>
      <c r="S34" s="85"/>
      <c r="T34" s="9"/>
    </row>
    <row r="35" spans="1:20" ht="22.5" customHeight="1">
      <c r="A35" s="6"/>
      <c r="B35" s="31"/>
      <c r="C35" s="22"/>
      <c r="D35" s="22"/>
      <c r="E35" s="22"/>
      <c r="F35" s="22" t="s">
        <v>23</v>
      </c>
      <c r="G35" s="22"/>
      <c r="H35" s="22"/>
      <c r="I35" s="25">
        <v>30675713831</v>
      </c>
      <c r="J35" s="33"/>
      <c r="K35" s="31"/>
      <c r="L35" s="22"/>
      <c r="M35" s="22" t="s">
        <v>55</v>
      </c>
      <c r="N35" s="22"/>
      <c r="O35" s="22"/>
      <c r="P35" s="22"/>
      <c r="Q35" s="22"/>
      <c r="R35" s="25">
        <v>4193663702</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21861437515</v>
      </c>
      <c r="S36" s="85"/>
      <c r="T36" s="9"/>
    </row>
    <row r="37" spans="1:20" ht="22.5" customHeight="1">
      <c r="A37" s="6"/>
      <c r="B37" s="31"/>
      <c r="C37" s="22"/>
      <c r="D37" s="22"/>
      <c r="E37" s="22"/>
      <c r="F37" s="22" t="s">
        <v>25</v>
      </c>
      <c r="G37" s="22"/>
      <c r="H37" s="22"/>
      <c r="I37" s="25">
        <v>16</v>
      </c>
      <c r="J37" s="33"/>
      <c r="K37" s="75" t="s">
        <v>64</v>
      </c>
      <c r="L37" s="76"/>
      <c r="M37" s="77"/>
      <c r="N37" s="77"/>
      <c r="O37" s="77"/>
      <c r="P37" s="77"/>
      <c r="Q37" s="77"/>
      <c r="R37" s="80">
        <v>2927349137302</v>
      </c>
      <c r="S37" s="81"/>
      <c r="T37" s="9"/>
    </row>
    <row r="38" spans="1:20" ht="22.5" customHeight="1">
      <c r="A38" s="6"/>
      <c r="B38" s="31"/>
      <c r="C38" s="22"/>
      <c r="D38" s="22"/>
      <c r="E38" s="22"/>
      <c r="F38" s="22" t="s">
        <v>26</v>
      </c>
      <c r="G38" s="22"/>
      <c r="H38" s="22"/>
      <c r="I38" s="25">
        <v>67116177</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2</v>
      </c>
      <c r="J39" s="33"/>
      <c r="K39" s="31"/>
      <c r="L39" s="22" t="s">
        <v>66</v>
      </c>
      <c r="M39" s="22"/>
      <c r="N39" s="22"/>
      <c r="O39" s="22"/>
      <c r="P39" s="22"/>
      <c r="Q39" s="22"/>
      <c r="R39" s="25">
        <v>12111659064782</v>
      </c>
      <c r="S39" s="85"/>
      <c r="T39" s="9"/>
    </row>
    <row r="40" spans="1:20" ht="22.5" customHeight="1">
      <c r="A40" s="6"/>
      <c r="B40" s="31"/>
      <c r="C40" s="22"/>
      <c r="D40" s="22"/>
      <c r="E40" s="22" t="s">
        <v>28</v>
      </c>
      <c r="F40" s="22"/>
      <c r="G40" s="22"/>
      <c r="H40" s="22"/>
      <c r="I40" s="25">
        <v>52742991</v>
      </c>
      <c r="J40" s="33"/>
      <c r="K40" s="31"/>
      <c r="L40" s="22" t="s">
        <v>67</v>
      </c>
      <c r="M40" s="22"/>
      <c r="N40" s="22"/>
      <c r="O40" s="22"/>
      <c r="P40" s="22"/>
      <c r="Q40" s="22"/>
      <c r="R40" s="25">
        <v>36511267346</v>
      </c>
      <c r="S40" s="85"/>
      <c r="T40" s="9"/>
    </row>
    <row r="41" spans="1:20" ht="22.5" customHeight="1">
      <c r="A41" s="6"/>
      <c r="B41" s="31"/>
      <c r="C41" s="22"/>
      <c r="D41" s="22"/>
      <c r="E41" s="22"/>
      <c r="F41" s="22" t="s">
        <v>29</v>
      </c>
      <c r="G41" s="22"/>
      <c r="H41" s="22"/>
      <c r="I41" s="25">
        <v>51258062</v>
      </c>
      <c r="J41" s="33"/>
      <c r="K41" s="31"/>
      <c r="L41" s="22"/>
      <c r="M41" s="22" t="s">
        <v>68</v>
      </c>
      <c r="N41" s="22"/>
      <c r="O41" s="22"/>
      <c r="P41" s="22"/>
      <c r="Q41" s="22"/>
      <c r="R41" s="25">
        <v>36511267346</v>
      </c>
      <c r="S41" s="85"/>
      <c r="T41" s="9"/>
    </row>
    <row r="42" spans="1:20" ht="22.5" customHeight="1">
      <c r="A42" s="6"/>
      <c r="B42" s="31"/>
      <c r="C42" s="22"/>
      <c r="D42" s="22"/>
      <c r="E42" s="22"/>
      <c r="F42" s="22" t="s">
        <v>30</v>
      </c>
      <c r="G42" s="22"/>
      <c r="H42" s="22"/>
      <c r="I42" s="25">
        <v>1484929</v>
      </c>
      <c r="J42" s="33"/>
      <c r="K42" s="31"/>
      <c r="L42" s="22"/>
      <c r="M42" s="22"/>
      <c r="N42" s="22"/>
      <c r="O42" s="22"/>
      <c r="P42" s="22"/>
      <c r="Q42" s="22"/>
      <c r="R42" s="25"/>
      <c r="S42" s="85"/>
      <c r="T42" s="9"/>
    </row>
    <row r="43" spans="1:20" ht="22.5" customHeight="1">
      <c r="A43" s="6"/>
      <c r="B43" s="31"/>
      <c r="C43" s="22"/>
      <c r="D43" s="22" t="s">
        <v>31</v>
      </c>
      <c r="E43" s="22"/>
      <c r="F43" s="22"/>
      <c r="G43" s="22"/>
      <c r="H43" s="22"/>
      <c r="I43" s="25">
        <v>6933214520465</v>
      </c>
      <c r="J43" s="33"/>
      <c r="K43" s="31"/>
      <c r="L43" s="22"/>
      <c r="M43" s="22"/>
      <c r="N43" s="22"/>
      <c r="O43" s="22"/>
      <c r="P43" s="22"/>
      <c r="Q43" s="22"/>
      <c r="R43" s="25"/>
      <c r="S43" s="85"/>
      <c r="T43" s="9"/>
    </row>
    <row r="44" spans="1:20" ht="22.5" customHeight="1">
      <c r="A44" s="6"/>
      <c r="B44" s="31"/>
      <c r="C44" s="22"/>
      <c r="D44" s="22"/>
      <c r="E44" s="22" t="s">
        <v>32</v>
      </c>
      <c r="F44" s="22"/>
      <c r="G44" s="22"/>
      <c r="H44" s="22"/>
      <c r="I44" s="25">
        <v>6932370178049</v>
      </c>
      <c r="J44" s="33"/>
      <c r="K44" s="31"/>
      <c r="L44" s="22"/>
      <c r="M44" s="22"/>
      <c r="N44" s="22"/>
      <c r="O44" s="22"/>
      <c r="P44" s="22"/>
      <c r="Q44" s="22"/>
      <c r="R44" s="25"/>
      <c r="S44" s="85"/>
      <c r="T44" s="9"/>
    </row>
    <row r="45" spans="1:20" ht="22.5" customHeight="1">
      <c r="A45" s="6"/>
      <c r="B45" s="31"/>
      <c r="C45" s="22"/>
      <c r="D45" s="22"/>
      <c r="E45" s="22"/>
      <c r="F45" s="22" t="s">
        <v>21</v>
      </c>
      <c r="G45" s="22"/>
      <c r="H45" s="22"/>
      <c r="I45" s="25">
        <v>6007903497027</v>
      </c>
      <c r="J45" s="33"/>
      <c r="K45" s="31"/>
      <c r="L45" s="22"/>
      <c r="M45" s="22"/>
      <c r="N45" s="22"/>
      <c r="O45" s="22"/>
      <c r="P45" s="22"/>
      <c r="Q45" s="22"/>
      <c r="R45" s="25"/>
      <c r="S45" s="85"/>
      <c r="T45" s="9"/>
    </row>
    <row r="46" spans="1:20" ht="22.5" customHeight="1">
      <c r="A46" s="6"/>
      <c r="B46" s="31"/>
      <c r="C46" s="22"/>
      <c r="D46" s="22"/>
      <c r="E46" s="22"/>
      <c r="F46" s="22" t="s">
        <v>22</v>
      </c>
      <c r="G46" s="22"/>
      <c r="H46" s="22"/>
      <c r="I46" s="25">
        <v>4139654641</v>
      </c>
      <c r="J46" s="33"/>
      <c r="K46" s="31"/>
      <c r="L46" s="22"/>
      <c r="M46" s="22"/>
      <c r="N46" s="22"/>
      <c r="O46" s="22"/>
      <c r="P46" s="22"/>
      <c r="Q46" s="22"/>
      <c r="R46" s="25"/>
      <c r="S46" s="85"/>
      <c r="T46" s="9"/>
    </row>
    <row r="47" spans="1:20" ht="22.5" customHeight="1">
      <c r="A47" s="6"/>
      <c r="B47" s="31"/>
      <c r="C47" s="22"/>
      <c r="D47" s="22"/>
      <c r="E47" s="22"/>
      <c r="F47" s="22" t="s">
        <v>23</v>
      </c>
      <c r="G47" s="22"/>
      <c r="H47" s="22"/>
      <c r="I47" s="25">
        <v>920327026381</v>
      </c>
      <c r="J47" s="33"/>
      <c r="K47" s="31"/>
      <c r="L47" s="22"/>
      <c r="M47" s="22"/>
      <c r="N47" s="22"/>
      <c r="O47" s="22"/>
      <c r="P47" s="22"/>
      <c r="Q47" s="22"/>
      <c r="R47" s="25"/>
      <c r="S47" s="85"/>
      <c r="T47" s="9"/>
    </row>
    <row r="48" spans="1:20" ht="22.5" customHeight="1">
      <c r="A48" s="6"/>
      <c r="B48" s="31"/>
      <c r="C48" s="22"/>
      <c r="D48" s="22"/>
      <c r="E48" s="22" t="s">
        <v>33</v>
      </c>
      <c r="F48" s="22"/>
      <c r="G48" s="22"/>
      <c r="H48" s="22"/>
      <c r="I48" s="25">
        <v>844342416</v>
      </c>
      <c r="J48" s="33"/>
      <c r="K48" s="31"/>
      <c r="L48" s="22"/>
      <c r="M48" s="22"/>
      <c r="N48" s="22"/>
      <c r="O48" s="22"/>
      <c r="P48" s="22"/>
      <c r="Q48" s="22"/>
      <c r="R48" s="25"/>
      <c r="S48" s="85"/>
      <c r="T48" s="9"/>
    </row>
    <row r="49" spans="1:20" ht="22.5" customHeight="1">
      <c r="A49" s="6"/>
      <c r="B49" s="31"/>
      <c r="C49" s="22"/>
      <c r="D49" s="22"/>
      <c r="E49" s="22"/>
      <c r="F49" s="22" t="s">
        <v>29</v>
      </c>
      <c r="G49" s="22"/>
      <c r="H49" s="22"/>
      <c r="I49" s="25">
        <v>844342416</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69169663048</v>
      </c>
      <c r="J51" s="33"/>
      <c r="K51" s="31"/>
      <c r="L51" s="22"/>
      <c r="M51" s="22"/>
      <c r="N51" s="22"/>
      <c r="O51" s="22"/>
      <c r="P51" s="22"/>
      <c r="Q51" s="22"/>
      <c r="R51" s="25"/>
      <c r="S51" s="85"/>
      <c r="T51" s="9"/>
    </row>
    <row r="52" spans="1:20" ht="22.5" customHeight="1">
      <c r="A52" s="6"/>
      <c r="B52" s="31"/>
      <c r="C52" s="22"/>
      <c r="D52" s="22" t="s">
        <v>35</v>
      </c>
      <c r="E52" s="22"/>
      <c r="F52" s="22"/>
      <c r="G52" s="22"/>
      <c r="H52" s="22"/>
      <c r="I52" s="25">
        <v>5448120805</v>
      </c>
      <c r="J52" s="33"/>
      <c r="K52" s="31"/>
      <c r="L52" s="22"/>
      <c r="M52" s="22"/>
      <c r="N52" s="22"/>
      <c r="O52" s="22"/>
      <c r="P52" s="22"/>
      <c r="Q52" s="22"/>
      <c r="R52" s="25"/>
      <c r="S52" s="85"/>
      <c r="T52" s="9"/>
    </row>
    <row r="53" spans="1:20" ht="22.5" customHeight="1">
      <c r="A53" s="6"/>
      <c r="B53" s="31"/>
      <c r="C53" s="22"/>
      <c r="D53" s="22" t="s">
        <v>36</v>
      </c>
      <c r="E53" s="22"/>
      <c r="F53" s="22"/>
      <c r="G53" s="22"/>
      <c r="H53" s="22"/>
      <c r="I53" s="25">
        <v>8710214784</v>
      </c>
      <c r="J53" s="33"/>
      <c r="K53" s="31"/>
      <c r="L53" s="22"/>
      <c r="M53" s="22"/>
      <c r="N53" s="22"/>
      <c r="O53" s="22"/>
      <c r="P53" s="22"/>
      <c r="Q53" s="22"/>
      <c r="R53" s="25"/>
      <c r="S53" s="85"/>
      <c r="T53" s="9"/>
    </row>
    <row r="54" spans="1:20" ht="22.5" customHeight="1">
      <c r="A54" s="6"/>
      <c r="B54" s="31"/>
      <c r="C54" s="22"/>
      <c r="D54" s="22" t="s">
        <v>37</v>
      </c>
      <c r="E54" s="22"/>
      <c r="F54" s="22"/>
      <c r="G54" s="22"/>
      <c r="H54" s="22"/>
      <c r="I54" s="25">
        <v>149943822226</v>
      </c>
      <c r="J54" s="33"/>
      <c r="K54" s="31"/>
      <c r="L54" s="22"/>
      <c r="M54" s="22"/>
      <c r="N54" s="22"/>
      <c r="O54" s="22"/>
      <c r="P54" s="22"/>
      <c r="Q54" s="22"/>
      <c r="R54" s="25"/>
      <c r="S54" s="85"/>
      <c r="T54" s="9"/>
    </row>
    <row r="55" spans="1:20" ht="22.5" customHeight="1">
      <c r="A55" s="6"/>
      <c r="B55" s="31"/>
      <c r="C55" s="22"/>
      <c r="D55" s="22" t="s">
        <v>38</v>
      </c>
      <c r="E55" s="22"/>
      <c r="F55" s="22"/>
      <c r="G55" s="22"/>
      <c r="H55" s="22"/>
      <c r="I55" s="25">
        <v>919717158286</v>
      </c>
      <c r="J55" s="33"/>
      <c r="K55" s="31"/>
      <c r="L55" s="22"/>
      <c r="M55" s="22"/>
      <c r="N55" s="22"/>
      <c r="O55" s="22"/>
      <c r="P55" s="22"/>
      <c r="Q55" s="22"/>
      <c r="R55" s="25"/>
      <c r="S55" s="85"/>
      <c r="T55" s="9"/>
    </row>
    <row r="56" spans="1:20" ht="22.5" customHeight="1">
      <c r="A56" s="6"/>
      <c r="B56" s="31"/>
      <c r="C56" s="22"/>
      <c r="D56" s="22"/>
      <c r="E56" s="22" t="s">
        <v>39</v>
      </c>
      <c r="F56" s="22"/>
      <c r="G56" s="22"/>
      <c r="H56" s="22"/>
      <c r="I56" s="25">
        <v>199123243390</v>
      </c>
      <c r="J56" s="33"/>
      <c r="K56" s="31"/>
      <c r="L56" s="22"/>
      <c r="M56" s="22"/>
      <c r="N56" s="22"/>
      <c r="O56" s="22"/>
      <c r="P56" s="22"/>
      <c r="Q56" s="22"/>
      <c r="R56" s="25"/>
      <c r="S56" s="85"/>
      <c r="T56" s="9"/>
    </row>
    <row r="57" spans="1:20" ht="22.5" customHeight="1">
      <c r="A57" s="6"/>
      <c r="B57" s="31"/>
      <c r="C57" s="22"/>
      <c r="D57" s="22"/>
      <c r="E57" s="22" t="s">
        <v>40</v>
      </c>
      <c r="F57" s="22"/>
      <c r="G57" s="22"/>
      <c r="H57" s="22"/>
      <c r="I57" s="25">
        <v>245158582745</v>
      </c>
      <c r="J57" s="33"/>
      <c r="K57" s="31"/>
      <c r="L57" s="22"/>
      <c r="M57" s="22"/>
      <c r="N57" s="22"/>
      <c r="O57" s="22"/>
      <c r="P57" s="22"/>
      <c r="Q57" s="22"/>
      <c r="R57" s="25"/>
      <c r="S57" s="85"/>
      <c r="T57" s="9"/>
    </row>
    <row r="58" spans="1:20" ht="22.5" customHeight="1">
      <c r="A58" s="6"/>
      <c r="B58" s="31"/>
      <c r="C58" s="22"/>
      <c r="D58" s="22"/>
      <c r="E58" s="22" t="s">
        <v>41</v>
      </c>
      <c r="F58" s="22"/>
      <c r="G58" s="22"/>
      <c r="H58" s="22"/>
      <c r="I58" s="25">
        <v>475435332151</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63807245523</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63807245523</v>
      </c>
      <c r="J62" s="33"/>
      <c r="K62" s="31"/>
      <c r="L62" s="22"/>
      <c r="M62" s="22"/>
      <c r="N62" s="22"/>
      <c r="O62" s="22"/>
      <c r="P62" s="22"/>
      <c r="Q62" s="22"/>
      <c r="R62" s="25"/>
      <c r="S62" s="85"/>
      <c r="T62" s="9"/>
    </row>
    <row r="63" spans="1:20" ht="22.5" customHeight="1">
      <c r="A63" s="6"/>
      <c r="B63" s="31"/>
      <c r="C63" s="22"/>
      <c r="D63" s="22" t="s">
        <v>12</v>
      </c>
      <c r="E63" s="22"/>
      <c r="F63" s="22"/>
      <c r="G63" s="22"/>
      <c r="H63" s="22"/>
      <c r="I63" s="25">
        <v>-4662593</v>
      </c>
      <c r="J63" s="33"/>
      <c r="K63" s="31"/>
      <c r="L63" s="22"/>
      <c r="M63" s="22"/>
      <c r="N63" s="22"/>
      <c r="O63" s="22"/>
      <c r="P63" s="22"/>
      <c r="Q63" s="22"/>
      <c r="R63" s="25"/>
      <c r="S63" s="85"/>
      <c r="T63" s="9"/>
    </row>
    <row r="64" spans="1:20" ht="22.5" customHeight="1">
      <c r="A64" s="6"/>
      <c r="B64" s="31"/>
      <c r="C64" s="22"/>
      <c r="D64" s="22" t="s">
        <v>44</v>
      </c>
      <c r="E64" s="22"/>
      <c r="F64" s="22"/>
      <c r="G64" s="22"/>
      <c r="H64" s="22"/>
      <c r="I64" s="25">
        <v>146656628177</v>
      </c>
      <c r="J64" s="33"/>
      <c r="K64" s="31"/>
      <c r="L64" s="22"/>
      <c r="M64" s="22"/>
      <c r="N64" s="22"/>
      <c r="O64" s="22"/>
      <c r="P64" s="22"/>
      <c r="Q64" s="22"/>
      <c r="R64" s="25"/>
      <c r="S64" s="85"/>
      <c r="T64" s="9"/>
    </row>
    <row r="65" spans="1:20" ht="22.5" customHeight="1">
      <c r="A65" s="6"/>
      <c r="B65" s="31"/>
      <c r="C65" s="22"/>
      <c r="D65" s="22" t="s">
        <v>12</v>
      </c>
      <c r="E65" s="22"/>
      <c r="F65" s="22"/>
      <c r="G65" s="22"/>
      <c r="H65" s="22"/>
      <c r="I65" s="25">
        <v>-32784983055</v>
      </c>
      <c r="J65" s="33"/>
      <c r="K65" s="31"/>
      <c r="L65" s="22"/>
      <c r="M65" s="22"/>
      <c r="N65" s="22"/>
      <c r="O65" s="22"/>
      <c r="P65" s="22"/>
      <c r="Q65" s="22"/>
      <c r="R65" s="25"/>
      <c r="S65" s="85"/>
      <c r="T65" s="9"/>
    </row>
    <row r="66" spans="1:20" ht="22.5" customHeight="1">
      <c r="A66" s="6"/>
      <c r="B66" s="31"/>
      <c r="C66" s="22"/>
      <c r="D66" s="22" t="s">
        <v>45</v>
      </c>
      <c r="E66" s="22"/>
      <c r="F66" s="22"/>
      <c r="G66" s="22"/>
      <c r="H66" s="22"/>
      <c r="I66" s="25">
        <v>10045561288</v>
      </c>
      <c r="J66" s="33"/>
      <c r="K66" s="31"/>
      <c r="L66" s="22"/>
      <c r="M66" s="22"/>
      <c r="N66" s="22"/>
      <c r="O66" s="22"/>
      <c r="P66" s="22"/>
      <c r="Q66" s="22"/>
      <c r="R66" s="25"/>
      <c r="S66" s="85"/>
      <c r="T66" s="9"/>
    </row>
    <row r="67" spans="1:20" ht="22.5" customHeight="1">
      <c r="A67" s="6"/>
      <c r="B67" s="31"/>
      <c r="C67" s="22"/>
      <c r="D67" s="22" t="s">
        <v>12</v>
      </c>
      <c r="E67" s="22"/>
      <c r="F67" s="22"/>
      <c r="G67" s="22"/>
      <c r="H67" s="22"/>
      <c r="I67" s="23">
        <v>-9228672038</v>
      </c>
      <c r="J67" s="33"/>
      <c r="K67" s="75" t="s">
        <v>70</v>
      </c>
      <c r="L67" s="76"/>
      <c r="M67" s="77"/>
      <c r="N67" s="77"/>
      <c r="O67" s="77"/>
      <c r="P67" s="77"/>
      <c r="Q67" s="77"/>
      <c r="R67" s="78">
        <v>12148170332128</v>
      </c>
      <c r="S67" s="82"/>
      <c r="T67" s="9"/>
    </row>
    <row r="68" spans="1:20" ht="22.5" customHeight="1">
      <c r="A68" s="6"/>
      <c r="B68" s="75" t="s">
        <v>69</v>
      </c>
      <c r="C68" s="76"/>
      <c r="D68" s="77"/>
      <c r="E68" s="77"/>
      <c r="F68" s="77"/>
      <c r="G68" s="77"/>
      <c r="H68" s="77"/>
      <c r="I68" s="78">
        <v>15075519469430</v>
      </c>
      <c r="J68" s="79"/>
      <c r="K68" s="75" t="s">
        <v>71</v>
      </c>
      <c r="L68" s="77"/>
      <c r="M68" s="77"/>
      <c r="N68" s="77"/>
      <c r="O68" s="77"/>
      <c r="P68" s="77"/>
      <c r="Q68" s="77"/>
      <c r="R68" s="78">
        <v>15075519469430</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headerFooter>
    <oddFooter>&amp;C&amp;"ＭＳ Ｐ明朝,標準"&amp;20&amp;P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586</v>
      </c>
      <c r="C6" s="254"/>
      <c r="D6" s="254"/>
      <c r="E6" s="254"/>
      <c r="F6" s="254"/>
      <c r="G6" s="254"/>
      <c r="H6" s="254"/>
      <c r="I6" s="254"/>
      <c r="J6" s="254"/>
      <c r="K6" s="254"/>
      <c r="L6" s="255"/>
      <c r="M6" s="35"/>
    </row>
    <row r="7" spans="1:13" ht="22.5" customHeight="1">
      <c r="A7" s="31"/>
      <c r="B7" s="256" t="s">
        <v>585</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582</v>
      </c>
      <c r="L16" s="14"/>
      <c r="M16" s="33"/>
    </row>
    <row r="17" spans="1:13" ht="22.5" customHeight="1">
      <c r="A17" s="31"/>
      <c r="C17" s="38" t="s">
        <v>72</v>
      </c>
      <c r="D17" s="39"/>
      <c r="E17" s="39"/>
      <c r="F17" s="39"/>
      <c r="G17" s="39"/>
      <c r="H17" s="39"/>
      <c r="I17" s="17"/>
      <c r="J17" s="19">
        <v>1385346433003</v>
      </c>
      <c r="K17" s="21"/>
      <c r="M17" s="33"/>
    </row>
    <row r="18" spans="1:13" ht="22.5" customHeight="1">
      <c r="A18" s="31"/>
      <c r="C18" s="90"/>
      <c r="D18" s="40" t="s">
        <v>73</v>
      </c>
      <c r="E18" s="40"/>
      <c r="F18" s="40"/>
      <c r="G18" s="40"/>
      <c r="H18" s="40"/>
      <c r="I18" s="41"/>
      <c r="J18" s="23">
        <v>660348409677</v>
      </c>
      <c r="K18" s="91"/>
      <c r="M18" s="33"/>
    </row>
    <row r="19" spans="1:13" ht="22.5" customHeight="1">
      <c r="A19" s="31"/>
      <c r="C19" s="90"/>
      <c r="D19" s="40" t="s">
        <v>74</v>
      </c>
      <c r="E19" s="40"/>
      <c r="F19" s="40"/>
      <c r="G19" s="40"/>
      <c r="H19" s="40"/>
      <c r="I19" s="41"/>
      <c r="J19" s="23">
        <v>6193356197</v>
      </c>
      <c r="K19" s="91"/>
      <c r="M19" s="33"/>
    </row>
    <row r="20" spans="1:13" ht="22.5" customHeight="1">
      <c r="A20" s="31"/>
      <c r="C20" s="90"/>
      <c r="D20" s="40" t="s">
        <v>75</v>
      </c>
      <c r="E20" s="40"/>
      <c r="F20" s="40"/>
      <c r="G20" s="40"/>
      <c r="H20" s="40"/>
      <c r="I20" s="41"/>
      <c r="J20" s="23">
        <v>88225254651</v>
      </c>
      <c r="K20" s="91"/>
      <c r="M20" s="33"/>
    </row>
    <row r="21" spans="1:13" ht="22.5" customHeight="1">
      <c r="A21" s="31"/>
      <c r="C21" s="90"/>
      <c r="D21" s="40" t="s">
        <v>76</v>
      </c>
      <c r="E21" s="40"/>
      <c r="F21" s="40"/>
      <c r="G21" s="40"/>
      <c r="H21" s="40"/>
      <c r="I21" s="41"/>
      <c r="J21" s="23">
        <v>1622042000</v>
      </c>
      <c r="K21" s="91"/>
      <c r="M21" s="33"/>
    </row>
    <row r="22" spans="1:13" ht="22.5" customHeight="1">
      <c r="A22" s="31"/>
      <c r="C22" s="90"/>
      <c r="D22" s="40" t="s">
        <v>77</v>
      </c>
      <c r="E22" s="40"/>
      <c r="F22" s="40"/>
      <c r="G22" s="40"/>
      <c r="H22" s="40"/>
      <c r="I22" s="41"/>
      <c r="J22" s="23">
        <v>41890872000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6567136339</v>
      </c>
      <c r="K24" s="91"/>
      <c r="M24" s="33"/>
    </row>
    <row r="25" spans="1:13" ht="22.5" customHeight="1">
      <c r="A25" s="31"/>
      <c r="C25" s="90"/>
      <c r="D25" s="40" t="s">
        <v>80</v>
      </c>
      <c r="E25" s="40"/>
      <c r="F25" s="40"/>
      <c r="G25" s="40"/>
      <c r="H25" s="40"/>
      <c r="I25" s="41"/>
      <c r="J25" s="23">
        <v>65198605015</v>
      </c>
      <c r="K25" s="91"/>
      <c r="M25" s="33"/>
    </row>
    <row r="26" spans="1:13" ht="22.5" customHeight="1">
      <c r="A26" s="31"/>
      <c r="C26" s="90"/>
      <c r="D26" s="40" t="s">
        <v>81</v>
      </c>
      <c r="E26" s="40"/>
      <c r="F26" s="40"/>
      <c r="G26" s="40"/>
      <c r="H26" s="40"/>
      <c r="I26" s="41"/>
      <c r="J26" s="23">
        <v>421142786269</v>
      </c>
      <c r="K26" s="91"/>
      <c r="M26" s="33"/>
    </row>
    <row r="27" spans="1:13" ht="22.5" customHeight="1">
      <c r="A27" s="31"/>
      <c r="C27" s="90"/>
      <c r="D27" s="40" t="s">
        <v>82</v>
      </c>
      <c r="E27" s="40"/>
      <c r="F27" s="40"/>
      <c r="G27" s="40"/>
      <c r="H27" s="40"/>
      <c r="I27" s="41"/>
      <c r="J27" s="23">
        <v>6827480000</v>
      </c>
      <c r="K27" s="91"/>
      <c r="M27" s="33"/>
    </row>
    <row r="28" spans="1:13" ht="22.5" customHeight="1">
      <c r="A28" s="31"/>
      <c r="C28" s="90"/>
      <c r="D28" s="40"/>
      <c r="E28" s="40" t="s">
        <v>83</v>
      </c>
      <c r="F28" s="40"/>
      <c r="G28" s="40"/>
      <c r="H28" s="40"/>
      <c r="I28" s="41"/>
      <c r="J28" s="23">
        <v>0</v>
      </c>
      <c r="K28" s="91"/>
      <c r="M28" s="33"/>
    </row>
    <row r="29" spans="1:13" ht="22.5" customHeight="1">
      <c r="A29" s="31"/>
      <c r="C29" s="90"/>
      <c r="D29" s="40"/>
      <c r="E29" s="40" t="s">
        <v>84</v>
      </c>
      <c r="F29" s="40"/>
      <c r="G29" s="40"/>
      <c r="H29" s="40"/>
      <c r="I29" s="41"/>
      <c r="J29" s="23">
        <v>1386400000</v>
      </c>
      <c r="K29" s="91"/>
      <c r="M29" s="33"/>
    </row>
    <row r="30" spans="1:13" ht="22.5" customHeight="1">
      <c r="A30" s="31"/>
      <c r="C30" s="90"/>
      <c r="D30" s="40"/>
      <c r="E30" s="40" t="s">
        <v>85</v>
      </c>
      <c r="F30" s="40"/>
      <c r="G30" s="40"/>
      <c r="H30" s="40"/>
      <c r="I30" s="41"/>
      <c r="J30" s="23">
        <v>5441080000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1118842793</v>
      </c>
      <c r="K32" s="91"/>
      <c r="M32" s="33"/>
    </row>
    <row r="33" spans="1:13" ht="22.5" customHeight="1">
      <c r="A33" s="31"/>
      <c r="C33" s="92"/>
      <c r="D33" s="93" t="s">
        <v>88</v>
      </c>
      <c r="E33" s="93"/>
      <c r="F33" s="93"/>
      <c r="G33" s="93"/>
      <c r="H33" s="93"/>
      <c r="I33" s="94"/>
      <c r="J33" s="95">
        <v>86211648062</v>
      </c>
      <c r="K33" s="96"/>
      <c r="M33" s="33"/>
    </row>
    <row r="34" spans="1:13" ht="22.5" customHeight="1">
      <c r="A34" s="31"/>
      <c r="C34" s="90" t="s">
        <v>89</v>
      </c>
      <c r="D34" s="40"/>
      <c r="E34" s="40"/>
      <c r="F34" s="40"/>
      <c r="G34" s="40"/>
      <c r="H34" s="40"/>
      <c r="I34" s="41"/>
      <c r="J34" s="25">
        <v>1262524155379</v>
      </c>
      <c r="K34" s="91"/>
      <c r="M34" s="33"/>
    </row>
    <row r="35" spans="1:13" ht="22.5" customHeight="1">
      <c r="A35" s="31"/>
      <c r="C35" s="90"/>
      <c r="D35" s="40" t="s">
        <v>90</v>
      </c>
      <c r="E35" s="40"/>
      <c r="F35" s="40"/>
      <c r="G35" s="40"/>
      <c r="H35" s="40"/>
      <c r="I35" s="41"/>
      <c r="J35" s="23">
        <v>184620861569</v>
      </c>
      <c r="K35" s="97"/>
      <c r="M35" s="33"/>
    </row>
    <row r="36" spans="1:13" ht="22.5" customHeight="1">
      <c r="A36" s="31"/>
      <c r="C36" s="90"/>
      <c r="D36" s="40" t="s">
        <v>91</v>
      </c>
      <c r="E36" s="40"/>
      <c r="F36" s="40"/>
      <c r="G36" s="40"/>
      <c r="H36" s="40"/>
      <c r="I36" s="41"/>
      <c r="J36" s="23">
        <v>12301510117</v>
      </c>
      <c r="K36" s="97"/>
      <c r="M36" s="33"/>
    </row>
    <row r="37" spans="1:13" ht="22.5" customHeight="1">
      <c r="A37" s="31"/>
      <c r="C37" s="90"/>
      <c r="D37" s="40" t="s">
        <v>92</v>
      </c>
      <c r="E37" s="40"/>
      <c r="F37" s="40"/>
      <c r="G37" s="40"/>
      <c r="H37" s="40"/>
      <c r="I37" s="41"/>
      <c r="J37" s="23">
        <v>5294490680</v>
      </c>
      <c r="K37" s="97"/>
      <c r="M37" s="33"/>
    </row>
    <row r="38" spans="1:13" ht="22.5" customHeight="1">
      <c r="A38" s="31"/>
      <c r="C38" s="90"/>
      <c r="D38" s="40" t="s">
        <v>93</v>
      </c>
      <c r="E38" s="40"/>
      <c r="F38" s="40"/>
      <c r="G38" s="40"/>
      <c r="H38" s="40"/>
      <c r="I38" s="41"/>
      <c r="J38" s="23">
        <v>128994860015</v>
      </c>
      <c r="K38" s="97"/>
      <c r="M38" s="33"/>
    </row>
    <row r="39" spans="1:13" ht="22.5" customHeight="1">
      <c r="A39" s="31"/>
      <c r="C39" s="90"/>
      <c r="D39" s="40" t="s">
        <v>94</v>
      </c>
      <c r="E39" s="40"/>
      <c r="F39" s="40"/>
      <c r="G39" s="40"/>
      <c r="H39" s="40"/>
      <c r="I39" s="41"/>
      <c r="J39" s="23">
        <v>28559724883</v>
      </c>
      <c r="K39" s="97"/>
      <c r="M39" s="33"/>
    </row>
    <row r="40" spans="1:13" ht="22.5" customHeight="1">
      <c r="A40" s="31"/>
      <c r="C40" s="90"/>
      <c r="D40" s="40" t="s">
        <v>95</v>
      </c>
      <c r="E40" s="40"/>
      <c r="F40" s="40"/>
      <c r="G40" s="40"/>
      <c r="H40" s="40"/>
      <c r="I40" s="41"/>
      <c r="J40" s="23">
        <v>94640858826</v>
      </c>
      <c r="K40" s="97"/>
      <c r="M40" s="33"/>
    </row>
    <row r="41" spans="1:13" ht="22.5" customHeight="1">
      <c r="A41" s="31"/>
      <c r="C41" s="90"/>
      <c r="D41" s="40" t="s">
        <v>96</v>
      </c>
      <c r="E41" s="40"/>
      <c r="F41" s="40"/>
      <c r="G41" s="40"/>
      <c r="H41" s="40"/>
      <c r="I41" s="41"/>
      <c r="J41" s="23">
        <v>29663287881</v>
      </c>
      <c r="K41" s="97"/>
      <c r="M41" s="33"/>
    </row>
    <row r="42" spans="1:13" ht="22.5" customHeight="1">
      <c r="A42" s="31"/>
      <c r="C42" s="90"/>
      <c r="D42" s="40" t="s">
        <v>97</v>
      </c>
      <c r="E42" s="40"/>
      <c r="F42" s="40"/>
      <c r="G42" s="40"/>
      <c r="H42" s="40"/>
      <c r="I42" s="41"/>
      <c r="J42" s="23">
        <v>3338167123</v>
      </c>
      <c r="K42" s="97"/>
      <c r="M42" s="33"/>
    </row>
    <row r="43" spans="1:13" ht="22.5" customHeight="1">
      <c r="A43" s="31"/>
      <c r="C43" s="90"/>
      <c r="D43" s="40" t="s">
        <v>98</v>
      </c>
      <c r="E43" s="40"/>
      <c r="F43" s="40"/>
      <c r="G43" s="40"/>
      <c r="H43" s="40"/>
      <c r="I43" s="41"/>
      <c r="J43" s="23">
        <v>655769735</v>
      </c>
      <c r="K43" s="97"/>
      <c r="M43" s="33"/>
    </row>
    <row r="44" spans="1:13" ht="22.5" customHeight="1">
      <c r="A44" s="31"/>
      <c r="C44" s="90"/>
      <c r="D44" s="40" t="s">
        <v>99</v>
      </c>
      <c r="E44" s="40"/>
      <c r="F44" s="40"/>
      <c r="G44" s="40"/>
      <c r="H44" s="40"/>
      <c r="I44" s="41"/>
      <c r="J44" s="23">
        <v>-2350402656</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520146043944</v>
      </c>
      <c r="K46" s="97"/>
      <c r="M46" s="33"/>
    </row>
    <row r="47" spans="1:13" ht="22.5" customHeight="1">
      <c r="A47" s="31"/>
      <c r="C47" s="90"/>
      <c r="D47" s="40" t="s">
        <v>102</v>
      </c>
      <c r="E47" s="40"/>
      <c r="F47" s="40"/>
      <c r="G47" s="40"/>
      <c r="H47" s="40"/>
      <c r="I47" s="41"/>
      <c r="J47" s="23">
        <v>106815168662</v>
      </c>
      <c r="K47" s="97"/>
      <c r="M47" s="33"/>
    </row>
    <row r="48" spans="1:13" ht="22.5" customHeight="1">
      <c r="A48" s="31"/>
      <c r="C48" s="90"/>
      <c r="D48" s="40" t="s">
        <v>103</v>
      </c>
      <c r="E48" s="40"/>
      <c r="F48" s="40"/>
      <c r="G48" s="40"/>
      <c r="H48" s="40"/>
      <c r="I48" s="41"/>
      <c r="J48" s="23">
        <v>149843814600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113180112435</v>
      </c>
      <c r="K50" s="97"/>
      <c r="M50" s="33"/>
    </row>
    <row r="51" spans="1:13" ht="22.5" customHeight="1">
      <c r="A51" s="31"/>
      <c r="C51" s="90"/>
      <c r="D51" s="40"/>
      <c r="E51" s="40" t="s">
        <v>106</v>
      </c>
      <c r="F51" s="40"/>
      <c r="G51" s="40"/>
      <c r="H51" s="40"/>
      <c r="I51" s="41"/>
      <c r="J51" s="23">
        <v>36663702165</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122822277624</v>
      </c>
      <c r="K53" s="89"/>
      <c r="M53" s="33"/>
    </row>
    <row r="54" spans="1:13" ht="22.5" customHeight="1">
      <c r="A54" s="31"/>
      <c r="C54" s="90" t="s">
        <v>109</v>
      </c>
      <c r="D54" s="40"/>
      <c r="E54" s="40"/>
      <c r="F54" s="40"/>
      <c r="G54" s="40"/>
      <c r="H54" s="40"/>
      <c r="I54" s="41"/>
      <c r="J54" s="25">
        <v>124279623591</v>
      </c>
      <c r="K54" s="97"/>
      <c r="M54" s="33"/>
    </row>
    <row r="55" spans="1:13" ht="22.5" customHeight="1">
      <c r="A55" s="31"/>
      <c r="C55" s="90"/>
      <c r="D55" s="40" t="s">
        <v>110</v>
      </c>
      <c r="E55" s="40"/>
      <c r="F55" s="40"/>
      <c r="G55" s="40"/>
      <c r="H55" s="40"/>
      <c r="I55" s="41"/>
      <c r="J55" s="23">
        <v>8472723786</v>
      </c>
      <c r="K55" s="97"/>
      <c r="M55" s="33"/>
    </row>
    <row r="56" spans="1:13" ht="22.5" customHeight="1">
      <c r="A56" s="31"/>
      <c r="C56" s="90"/>
      <c r="D56" s="40" t="s">
        <v>111</v>
      </c>
      <c r="E56" s="40"/>
      <c r="F56" s="40"/>
      <c r="G56" s="40"/>
      <c r="H56" s="40"/>
      <c r="I56" s="41"/>
      <c r="J56" s="23">
        <v>1109632623</v>
      </c>
      <c r="K56" s="97"/>
      <c r="M56" s="33"/>
    </row>
    <row r="57" spans="1:13" ht="22.5" customHeight="1">
      <c r="A57" s="31"/>
      <c r="C57" s="90"/>
      <c r="D57" s="40" t="s">
        <v>112</v>
      </c>
      <c r="E57" s="40"/>
      <c r="F57" s="40"/>
      <c r="G57" s="40"/>
      <c r="H57" s="40"/>
      <c r="I57" s="41"/>
      <c r="J57" s="23">
        <v>106870179736</v>
      </c>
      <c r="K57" s="97"/>
      <c r="M57" s="33"/>
    </row>
    <row r="58" spans="1:13" ht="22.5" customHeight="1">
      <c r="A58" s="31"/>
      <c r="C58" s="90"/>
      <c r="D58" s="40" t="s">
        <v>113</v>
      </c>
      <c r="E58" s="40"/>
      <c r="F58" s="40"/>
      <c r="G58" s="40"/>
      <c r="H58" s="40"/>
      <c r="I58" s="41"/>
      <c r="J58" s="23">
        <v>7827087446</v>
      </c>
      <c r="K58" s="97"/>
      <c r="M58" s="33"/>
    </row>
    <row r="59" spans="1:13" ht="22.5" customHeight="1">
      <c r="A59" s="31"/>
      <c r="C59" s="90" t="s">
        <v>114</v>
      </c>
      <c r="D59" s="40"/>
      <c r="E59" s="40"/>
      <c r="F59" s="40"/>
      <c r="G59" s="40"/>
      <c r="H59" s="40"/>
      <c r="I59" s="41"/>
      <c r="J59" s="23">
        <v>189226968904</v>
      </c>
      <c r="K59" s="97"/>
      <c r="M59" s="33"/>
    </row>
    <row r="60" spans="1:13" ht="22.5" customHeight="1">
      <c r="A60" s="31"/>
      <c r="C60" s="90"/>
      <c r="D60" s="40" t="s">
        <v>115</v>
      </c>
      <c r="E60" s="40"/>
      <c r="F60" s="40"/>
      <c r="G60" s="40"/>
      <c r="H60" s="40"/>
      <c r="I60" s="41"/>
      <c r="J60" s="23">
        <v>10918660374</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163977863377</v>
      </c>
      <c r="K64" s="97"/>
      <c r="M64" s="33"/>
    </row>
    <row r="65" spans="1:13" ht="22.5" customHeight="1">
      <c r="A65" s="31"/>
      <c r="C65" s="90"/>
      <c r="D65" s="40" t="s">
        <v>118</v>
      </c>
      <c r="E65" s="40"/>
      <c r="F65" s="40"/>
      <c r="G65" s="40"/>
      <c r="H65" s="40"/>
      <c r="I65" s="41"/>
      <c r="J65" s="23">
        <v>14330445153</v>
      </c>
      <c r="K65" s="97"/>
      <c r="M65" s="33"/>
    </row>
    <row r="66" spans="1:13" ht="22.5" customHeight="1">
      <c r="A66" s="31"/>
      <c r="C66" s="86" t="s">
        <v>119</v>
      </c>
      <c r="D66" s="87"/>
      <c r="E66" s="87"/>
      <c r="F66" s="87"/>
      <c r="G66" s="87"/>
      <c r="H66" s="87"/>
      <c r="I66" s="88"/>
      <c r="J66" s="78">
        <v>-64947345313</v>
      </c>
      <c r="K66" s="89"/>
      <c r="M66" s="33"/>
    </row>
    <row r="67" spans="1:13" ht="22.5" customHeight="1">
      <c r="A67" s="31"/>
      <c r="B67" s="22"/>
      <c r="C67" s="86" t="s">
        <v>120</v>
      </c>
      <c r="D67" s="77"/>
      <c r="E67" s="77"/>
      <c r="F67" s="77"/>
      <c r="G67" s="77"/>
      <c r="H67" s="77"/>
      <c r="I67" s="77"/>
      <c r="J67" s="78">
        <v>57874932311</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headerFooter>
    <oddFooter>&amp;C&amp;"ＭＳ Ｐ明朝,標準"&amp;20&amp;P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593</v>
      </c>
      <c r="C6" s="260"/>
      <c r="D6" s="260"/>
      <c r="E6" s="260"/>
      <c r="F6" s="260"/>
      <c r="G6" s="260"/>
      <c r="H6" s="260"/>
      <c r="I6" s="260"/>
      <c r="J6" s="260"/>
      <c r="K6" s="260"/>
      <c r="L6" s="260"/>
      <c r="M6" s="260"/>
      <c r="N6" s="66"/>
    </row>
    <row r="7" spans="1:14" ht="22.5" customHeight="1">
      <c r="A7" s="62"/>
      <c r="B7" s="261" t="s">
        <v>585</v>
      </c>
      <c r="C7" s="260"/>
      <c r="D7" s="260"/>
      <c r="E7" s="260"/>
      <c r="F7" s="260"/>
      <c r="G7" s="260"/>
      <c r="H7" s="260"/>
      <c r="I7" s="260"/>
      <c r="J7" s="260"/>
      <c r="K7" s="260"/>
      <c r="L7" s="260"/>
      <c r="M7" s="260"/>
      <c r="N7" s="66"/>
    </row>
    <row r="8" spans="1:14" ht="22.5" hidden="1" customHeight="1">
      <c r="A8" s="62"/>
      <c r="B8" s="63"/>
      <c r="C8" s="262" t="s">
        <v>1</v>
      </c>
      <c r="D8" s="262"/>
      <c r="E8" s="262"/>
      <c r="F8" s="67" t="s">
        <v>592</v>
      </c>
      <c r="G8" s="63"/>
      <c r="H8" s="67"/>
      <c r="I8" s="63"/>
      <c r="J8" s="63"/>
      <c r="K8" s="63"/>
      <c r="L8" s="68" t="s">
        <v>591</v>
      </c>
      <c r="M8" s="63"/>
      <c r="N8" s="66"/>
    </row>
    <row r="9" spans="1:14" ht="22.5" hidden="1" customHeight="1">
      <c r="A9" s="62"/>
      <c r="B9" s="63"/>
      <c r="C9" s="262" t="s">
        <v>453</v>
      </c>
      <c r="D9" s="262"/>
      <c r="E9" s="262"/>
      <c r="F9" s="67" t="s">
        <v>590</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97" t="s">
        <v>4</v>
      </c>
      <c r="J11" s="63"/>
      <c r="K11" s="63"/>
      <c r="L11" s="63"/>
      <c r="M11" s="63"/>
      <c r="N11" s="66"/>
    </row>
    <row r="12" spans="1:14" ht="22.5" hidden="1" customHeight="1">
      <c r="A12" s="62"/>
      <c r="B12" s="63"/>
      <c r="C12" s="262"/>
      <c r="D12" s="262"/>
      <c r="E12" s="262"/>
      <c r="F12" s="263"/>
      <c r="G12" s="262"/>
      <c r="H12" s="262"/>
      <c r="I12" s="197"/>
      <c r="J12" s="63"/>
      <c r="K12" s="63"/>
      <c r="L12" s="63"/>
      <c r="M12" s="63"/>
      <c r="N12" s="66"/>
    </row>
    <row r="13" spans="1:14" ht="22.5" hidden="1" customHeight="1">
      <c r="A13" s="62"/>
      <c r="B13" s="63"/>
      <c r="C13" s="262"/>
      <c r="D13" s="262"/>
      <c r="E13" s="262"/>
      <c r="F13" s="263"/>
      <c r="G13" s="262"/>
      <c r="H13" s="262"/>
      <c r="I13" s="19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98"/>
      <c r="J15" s="22"/>
      <c r="K15" s="22"/>
      <c r="L15" s="22"/>
      <c r="M15" s="22"/>
      <c r="N15" s="33"/>
    </row>
    <row r="16" spans="1:14" ht="22.5" hidden="1" customHeight="1">
      <c r="A16" s="31"/>
      <c r="B16" s="22"/>
      <c r="C16" s="264"/>
      <c r="D16" s="264"/>
      <c r="E16" s="264"/>
      <c r="F16" s="265"/>
      <c r="G16" s="264"/>
      <c r="H16" s="264"/>
      <c r="I16" s="198"/>
      <c r="J16" s="22"/>
      <c r="K16" s="22"/>
      <c r="L16" s="22"/>
      <c r="M16" s="22"/>
      <c r="N16" s="33"/>
    </row>
    <row r="17" spans="1:14" ht="22.5" customHeight="1">
      <c r="A17" s="31"/>
      <c r="B17" s="22"/>
      <c r="C17" s="266"/>
      <c r="D17" s="266"/>
      <c r="E17" s="266"/>
      <c r="F17" s="267" t="s">
        <v>0</v>
      </c>
      <c r="G17" s="266"/>
      <c r="H17" s="266"/>
      <c r="I17" s="19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582</v>
      </c>
      <c r="M19" s="22"/>
      <c r="N19" s="33"/>
    </row>
    <row r="20" spans="1:14" ht="50.1" customHeight="1">
      <c r="A20" s="31"/>
      <c r="B20" s="22"/>
      <c r="C20" s="268" t="s">
        <v>5</v>
      </c>
      <c r="D20" s="268"/>
      <c r="E20" s="268"/>
      <c r="F20" s="268"/>
      <c r="G20" s="268"/>
      <c r="H20" s="268"/>
      <c r="I20" s="268"/>
      <c r="J20" s="70" t="s">
        <v>589</v>
      </c>
      <c r="K20" s="70" t="s">
        <v>588</v>
      </c>
      <c r="L20" s="70" t="s">
        <v>587</v>
      </c>
      <c r="M20" s="22"/>
      <c r="N20" s="33"/>
    </row>
    <row r="21" spans="1:14" ht="50.1" customHeight="1">
      <c r="A21" s="31"/>
      <c r="B21" s="22"/>
      <c r="C21" s="268" t="s">
        <v>458</v>
      </c>
      <c r="D21" s="268"/>
      <c r="E21" s="268"/>
      <c r="F21" s="268"/>
      <c r="G21" s="268"/>
      <c r="H21" s="268"/>
      <c r="I21" s="268"/>
      <c r="J21" s="71">
        <v>12053784132471</v>
      </c>
      <c r="K21" s="71">
        <v>46740641970</v>
      </c>
      <c r="L21" s="71">
        <v>12100524774441</v>
      </c>
      <c r="M21" s="22"/>
      <c r="N21" s="33"/>
    </row>
    <row r="22" spans="1:14" ht="50.1" customHeight="1">
      <c r="A22" s="31"/>
      <c r="B22" s="22"/>
      <c r="C22" s="268" t="s">
        <v>459</v>
      </c>
      <c r="D22" s="268"/>
      <c r="E22" s="268"/>
      <c r="F22" s="268"/>
      <c r="G22" s="268"/>
      <c r="H22" s="268"/>
      <c r="I22" s="268"/>
      <c r="J22" s="71">
        <v>57874932311</v>
      </c>
      <c r="K22" s="71">
        <v>-10229374624</v>
      </c>
      <c r="L22" s="71">
        <v>47645557687</v>
      </c>
      <c r="M22" s="22"/>
      <c r="N22" s="33"/>
    </row>
    <row r="23" spans="1:14" ht="50.1" customHeight="1">
      <c r="A23" s="31"/>
      <c r="B23" s="22"/>
      <c r="C23" s="268" t="s">
        <v>460</v>
      </c>
      <c r="D23" s="268"/>
      <c r="E23" s="268"/>
      <c r="F23" s="268"/>
      <c r="G23" s="268"/>
      <c r="H23" s="268"/>
      <c r="I23" s="268"/>
      <c r="J23" s="71">
        <v>12111659064782</v>
      </c>
      <c r="K23" s="71">
        <v>36511267346</v>
      </c>
      <c r="L23" s="71">
        <v>12148170332128</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headerFooter>
    <oddFooter>&amp;C&amp;"ＭＳ Ｐ明朝,標準"&amp;20&amp;P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594</v>
      </c>
      <c r="C6" s="271"/>
      <c r="D6" s="271"/>
      <c r="E6" s="271"/>
      <c r="F6" s="271"/>
      <c r="G6" s="271"/>
      <c r="H6" s="271"/>
      <c r="I6" s="271"/>
      <c r="J6" s="271"/>
      <c r="K6" s="271"/>
      <c r="L6" s="271"/>
      <c r="M6" s="271"/>
      <c r="N6" s="271"/>
      <c r="O6" s="271"/>
      <c r="P6" s="271"/>
      <c r="Q6" s="271"/>
      <c r="R6" s="271"/>
      <c r="S6" s="271"/>
      <c r="T6" s="201"/>
      <c r="U6" s="9"/>
    </row>
    <row r="7" spans="1:21" ht="22.5" customHeight="1">
      <c r="A7" s="6"/>
      <c r="B7" s="272" t="s">
        <v>585</v>
      </c>
      <c r="C7" s="272"/>
      <c r="D7" s="272"/>
      <c r="E7" s="272"/>
      <c r="F7" s="272"/>
      <c r="G7" s="272"/>
      <c r="H7" s="272"/>
      <c r="I7" s="272"/>
      <c r="J7" s="272"/>
      <c r="K7" s="272"/>
      <c r="L7" s="272"/>
      <c r="M7" s="272"/>
      <c r="N7" s="272"/>
      <c r="O7" s="272"/>
      <c r="P7" s="272"/>
      <c r="Q7" s="272"/>
      <c r="R7" s="272"/>
      <c r="S7" s="272"/>
      <c r="T7" s="20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200"/>
      <c r="F9" s="200"/>
      <c r="G9" s="200"/>
      <c r="H9" s="50"/>
      <c r="I9" s="50"/>
      <c r="J9" s="50"/>
      <c r="K9" s="269"/>
      <c r="L9" s="269"/>
      <c r="M9" s="269"/>
      <c r="N9" s="269"/>
      <c r="O9" s="199"/>
      <c r="P9" s="199"/>
      <c r="Q9" s="199"/>
      <c r="R9" s="51"/>
      <c r="S9" s="50"/>
      <c r="T9" s="50"/>
      <c r="U9" s="9"/>
    </row>
    <row r="10" spans="1:21" ht="22.5" hidden="1" customHeight="1">
      <c r="A10" s="6"/>
      <c r="B10" s="50"/>
      <c r="C10" s="50"/>
      <c r="D10" s="50"/>
      <c r="E10" s="50"/>
      <c r="F10" s="50"/>
      <c r="G10" s="50"/>
      <c r="H10" s="50"/>
      <c r="I10" s="50"/>
      <c r="J10" s="50"/>
      <c r="K10" s="269"/>
      <c r="L10" s="269"/>
      <c r="M10" s="269"/>
      <c r="N10" s="269"/>
      <c r="O10" s="199"/>
      <c r="P10" s="199"/>
      <c r="Q10" s="199"/>
      <c r="R10" s="51"/>
      <c r="S10" s="50"/>
      <c r="T10" s="50"/>
      <c r="U10" s="9"/>
    </row>
    <row r="11" spans="1:21" ht="22.5" hidden="1" customHeight="1">
      <c r="A11" s="6"/>
      <c r="B11" s="50"/>
      <c r="C11" s="50"/>
      <c r="D11" s="50"/>
      <c r="E11" s="50"/>
      <c r="F11" s="50"/>
      <c r="G11" s="50"/>
      <c r="H11" s="50"/>
      <c r="I11" s="50"/>
      <c r="J11" s="50"/>
      <c r="K11" s="269"/>
      <c r="L11" s="269"/>
      <c r="M11" s="269"/>
      <c r="N11" s="269"/>
      <c r="O11" s="199"/>
      <c r="P11" s="199"/>
      <c r="Q11" s="199"/>
      <c r="R11" s="51"/>
      <c r="S11" s="50"/>
      <c r="T11" s="50"/>
      <c r="U11" s="9"/>
    </row>
    <row r="12" spans="1:21" ht="22.5" hidden="1" customHeight="1">
      <c r="A12" s="6"/>
      <c r="B12" s="50"/>
      <c r="C12" s="50"/>
      <c r="D12" s="50"/>
      <c r="E12" s="50"/>
      <c r="F12" s="50"/>
      <c r="G12" s="50"/>
      <c r="H12" s="50"/>
      <c r="I12" s="50"/>
      <c r="J12" s="50"/>
      <c r="K12" s="269"/>
      <c r="L12" s="269"/>
      <c r="M12" s="269"/>
      <c r="N12" s="269"/>
      <c r="O12" s="199"/>
      <c r="P12" s="199"/>
      <c r="Q12" s="199"/>
      <c r="R12" s="51"/>
      <c r="S12" s="50"/>
      <c r="T12" s="50"/>
      <c r="U12" s="9"/>
    </row>
    <row r="13" spans="1:21" ht="22.5" hidden="1" customHeight="1">
      <c r="A13" s="6"/>
      <c r="B13" s="50"/>
      <c r="C13" s="50"/>
      <c r="D13" s="50"/>
      <c r="E13" s="50"/>
      <c r="F13" s="50"/>
      <c r="G13" s="50"/>
      <c r="H13" s="50"/>
      <c r="I13" s="50"/>
      <c r="J13" s="50"/>
      <c r="K13" s="269"/>
      <c r="L13" s="269"/>
      <c r="M13" s="269"/>
      <c r="N13" s="269"/>
      <c r="O13" s="199"/>
      <c r="P13" s="199"/>
      <c r="Q13" s="199"/>
      <c r="R13" s="51"/>
      <c r="S13" s="50"/>
      <c r="T13" s="50"/>
      <c r="U13" s="9"/>
    </row>
    <row r="14" spans="1:21" ht="22.5" customHeight="1">
      <c r="A14" s="6"/>
      <c r="B14" s="50"/>
      <c r="C14" s="50"/>
      <c r="D14" s="50"/>
      <c r="E14" s="50"/>
      <c r="F14" s="50"/>
      <c r="G14" s="50"/>
      <c r="H14" s="50"/>
      <c r="I14" s="50"/>
      <c r="J14" s="50"/>
      <c r="K14" s="50"/>
      <c r="L14" s="270"/>
      <c r="M14" s="270"/>
      <c r="N14" s="270"/>
      <c r="O14" s="200"/>
      <c r="P14" s="200"/>
      <c r="Q14" s="200"/>
      <c r="R14" s="52"/>
      <c r="S14" s="50"/>
      <c r="T14" s="50"/>
      <c r="U14" s="9"/>
    </row>
    <row r="15" spans="1:21" ht="18.75">
      <c r="A15" s="6"/>
      <c r="B15" s="253"/>
      <c r="C15" s="253"/>
      <c r="D15" s="253"/>
      <c r="E15" s="53"/>
      <c r="F15" s="53"/>
      <c r="G15" s="53"/>
      <c r="H15" s="7"/>
      <c r="I15" s="14"/>
      <c r="J15" s="14" t="s">
        <v>582</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442276091925</v>
      </c>
      <c r="T16" s="21"/>
      <c r="U16" s="9"/>
    </row>
    <row r="17" spans="1:21" ht="22.5" customHeight="1">
      <c r="A17" s="6"/>
      <c r="B17" s="31"/>
      <c r="C17" s="22" t="s">
        <v>122</v>
      </c>
      <c r="D17" s="22"/>
      <c r="E17" s="22"/>
      <c r="F17" s="22"/>
      <c r="G17" s="22"/>
      <c r="H17" s="22"/>
      <c r="I17" s="23">
        <v>1384026243015</v>
      </c>
      <c r="J17" s="84"/>
      <c r="K17" s="22"/>
      <c r="L17" s="31"/>
      <c r="M17" s="22"/>
      <c r="N17" s="22" t="s">
        <v>161</v>
      </c>
      <c r="O17" s="22"/>
      <c r="P17" s="22"/>
      <c r="Q17" s="22"/>
      <c r="R17" s="22"/>
      <c r="S17" s="23">
        <v>67392847281</v>
      </c>
      <c r="T17" s="84"/>
      <c r="U17" s="9"/>
    </row>
    <row r="18" spans="1:21" ht="22.5" customHeight="1">
      <c r="A18" s="6"/>
      <c r="B18" s="31"/>
      <c r="C18" s="22"/>
      <c r="D18" s="22" t="s">
        <v>123</v>
      </c>
      <c r="E18" s="22"/>
      <c r="F18" s="22"/>
      <c r="G18" s="22"/>
      <c r="H18" s="22"/>
      <c r="I18" s="23">
        <v>660087637379</v>
      </c>
      <c r="J18" s="84"/>
      <c r="K18" s="22"/>
      <c r="L18" s="31"/>
      <c r="M18" s="22"/>
      <c r="N18" s="22" t="s">
        <v>162</v>
      </c>
      <c r="O18" s="22"/>
      <c r="P18" s="22"/>
      <c r="Q18" s="22"/>
      <c r="R18" s="22"/>
      <c r="S18" s="23">
        <v>120572369961</v>
      </c>
      <c r="T18" s="84"/>
      <c r="U18" s="9"/>
    </row>
    <row r="19" spans="1:21" ht="22.5" customHeight="1">
      <c r="A19" s="6"/>
      <c r="B19" s="31"/>
      <c r="C19" s="22"/>
      <c r="D19" s="22" t="s">
        <v>124</v>
      </c>
      <c r="E19" s="22"/>
      <c r="F19" s="22"/>
      <c r="G19" s="22"/>
      <c r="H19" s="22"/>
      <c r="I19" s="23">
        <v>6193356197</v>
      </c>
      <c r="J19" s="84"/>
      <c r="K19" s="22"/>
      <c r="L19" s="31"/>
      <c r="M19" s="22"/>
      <c r="N19" s="22"/>
      <c r="O19" s="22" t="s">
        <v>163</v>
      </c>
      <c r="P19" s="22"/>
      <c r="Q19" s="22"/>
      <c r="R19" s="22"/>
      <c r="S19" s="23">
        <v>6749226537</v>
      </c>
      <c r="T19" s="84"/>
      <c r="U19" s="9"/>
    </row>
    <row r="20" spans="1:21" ht="22.5" customHeight="1">
      <c r="A20" s="6"/>
      <c r="B20" s="31"/>
      <c r="C20" s="22"/>
      <c r="D20" s="22" t="s">
        <v>125</v>
      </c>
      <c r="E20" s="22"/>
      <c r="F20" s="22"/>
      <c r="G20" s="22"/>
      <c r="H20" s="22"/>
      <c r="I20" s="23">
        <v>88225254651</v>
      </c>
      <c r="J20" s="84"/>
      <c r="K20" s="22"/>
      <c r="L20" s="31"/>
      <c r="M20" s="22"/>
      <c r="N20" s="22"/>
      <c r="O20" s="22" t="s">
        <v>164</v>
      </c>
      <c r="P20" s="22"/>
      <c r="Q20" s="22"/>
      <c r="R20" s="22"/>
      <c r="S20" s="23">
        <v>113823143424</v>
      </c>
      <c r="T20" s="84"/>
      <c r="U20" s="9"/>
    </row>
    <row r="21" spans="1:21" ht="22.5" customHeight="1">
      <c r="A21" s="6"/>
      <c r="B21" s="31"/>
      <c r="C21" s="22"/>
      <c r="D21" s="22" t="s">
        <v>126</v>
      </c>
      <c r="E21" s="22"/>
      <c r="F21" s="22"/>
      <c r="G21" s="22"/>
      <c r="H21" s="22"/>
      <c r="I21" s="23">
        <v>1622042000</v>
      </c>
      <c r="J21" s="84"/>
      <c r="K21" s="22"/>
      <c r="L21" s="31"/>
      <c r="M21" s="22"/>
      <c r="N21" s="22" t="s">
        <v>165</v>
      </c>
      <c r="O21" s="22"/>
      <c r="P21" s="22"/>
      <c r="Q21" s="22"/>
      <c r="R21" s="22"/>
      <c r="S21" s="23">
        <v>5053762000</v>
      </c>
      <c r="T21" s="84"/>
      <c r="U21" s="9"/>
    </row>
    <row r="22" spans="1:21" ht="22.5" customHeight="1">
      <c r="A22" s="6"/>
      <c r="B22" s="31"/>
      <c r="C22" s="22"/>
      <c r="D22" s="22" t="s">
        <v>127</v>
      </c>
      <c r="E22" s="22"/>
      <c r="F22" s="22"/>
      <c r="G22" s="22"/>
      <c r="H22" s="22"/>
      <c r="I22" s="23">
        <v>41890872000</v>
      </c>
      <c r="J22" s="84"/>
      <c r="K22" s="22"/>
      <c r="L22" s="31"/>
      <c r="M22" s="22"/>
      <c r="N22" s="22" t="s">
        <v>166</v>
      </c>
      <c r="O22" s="22"/>
      <c r="P22" s="22"/>
      <c r="Q22" s="22"/>
      <c r="R22" s="22"/>
      <c r="S22" s="23">
        <v>99396418392</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149843814600</v>
      </c>
      <c r="T23" s="84"/>
      <c r="U23" s="9"/>
    </row>
    <row r="24" spans="1:21" ht="22.5" customHeight="1">
      <c r="A24" s="6"/>
      <c r="B24" s="31"/>
      <c r="C24" s="22"/>
      <c r="D24" s="22" t="s">
        <v>129</v>
      </c>
      <c r="E24" s="22"/>
      <c r="F24" s="22"/>
      <c r="G24" s="22"/>
      <c r="H24" s="22"/>
      <c r="I24" s="23">
        <v>6567136339</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65172781320</v>
      </c>
      <c r="J25" s="84"/>
      <c r="K25" s="22"/>
      <c r="L25" s="31"/>
      <c r="M25" s="22"/>
      <c r="N25" s="22"/>
      <c r="O25" s="22" t="s">
        <v>147</v>
      </c>
      <c r="P25" s="22"/>
      <c r="Q25" s="22"/>
      <c r="R25" s="22"/>
      <c r="S25" s="23">
        <v>113180112435</v>
      </c>
      <c r="T25" s="84"/>
      <c r="U25" s="9"/>
    </row>
    <row r="26" spans="1:21" ht="22.5" customHeight="1">
      <c r="A26" s="6"/>
      <c r="B26" s="31"/>
      <c r="C26" s="22"/>
      <c r="D26" s="22" t="s">
        <v>131</v>
      </c>
      <c r="E26" s="22"/>
      <c r="F26" s="22"/>
      <c r="G26" s="22"/>
      <c r="H26" s="22"/>
      <c r="I26" s="23">
        <v>421142786269</v>
      </c>
      <c r="J26" s="84"/>
      <c r="K26" s="22"/>
      <c r="L26" s="31"/>
      <c r="M26" s="22"/>
      <c r="N26" s="22"/>
      <c r="O26" s="22" t="s">
        <v>148</v>
      </c>
      <c r="P26" s="22"/>
      <c r="Q26" s="22"/>
      <c r="R26" s="22"/>
      <c r="S26" s="23">
        <v>36663702165</v>
      </c>
      <c r="T26" s="84"/>
      <c r="U26" s="9"/>
    </row>
    <row r="27" spans="1:21" ht="22.5" customHeight="1">
      <c r="A27" s="6"/>
      <c r="B27" s="31"/>
      <c r="C27" s="22"/>
      <c r="D27" s="22" t="s">
        <v>132</v>
      </c>
      <c r="E27" s="22"/>
      <c r="F27" s="22"/>
      <c r="G27" s="22"/>
      <c r="H27" s="22"/>
      <c r="I27" s="23">
        <v>6827480000</v>
      </c>
      <c r="J27" s="84"/>
      <c r="K27" s="22"/>
      <c r="L27" s="31"/>
      <c r="M27" s="22"/>
      <c r="N27" s="22" t="s">
        <v>167</v>
      </c>
      <c r="O27" s="22"/>
      <c r="P27" s="22"/>
      <c r="Q27" s="22"/>
      <c r="R27" s="22"/>
      <c r="S27" s="23">
        <v>16879691</v>
      </c>
      <c r="T27" s="84"/>
      <c r="U27" s="9"/>
    </row>
    <row r="28" spans="1:21" ht="22.5" customHeight="1">
      <c r="A28" s="6"/>
      <c r="B28" s="31"/>
      <c r="C28" s="22"/>
      <c r="D28" s="22"/>
      <c r="E28" s="22" t="s">
        <v>133</v>
      </c>
      <c r="F28" s="22"/>
      <c r="G28" s="22"/>
      <c r="H28" s="22"/>
      <c r="I28" s="23">
        <v>0</v>
      </c>
      <c r="J28" s="84"/>
      <c r="K28" s="22"/>
      <c r="L28" s="75" t="s">
        <v>168</v>
      </c>
      <c r="M28" s="77"/>
      <c r="N28" s="77"/>
      <c r="O28" s="77"/>
      <c r="P28" s="77"/>
      <c r="Q28" s="77"/>
      <c r="R28" s="77"/>
      <c r="S28" s="78">
        <v>-242715114546</v>
      </c>
      <c r="T28" s="82"/>
      <c r="U28" s="9"/>
    </row>
    <row r="29" spans="1:21" ht="22.5" customHeight="1">
      <c r="A29" s="6"/>
      <c r="B29" s="31"/>
      <c r="C29" s="22"/>
      <c r="D29" s="22"/>
      <c r="E29" s="22" t="s">
        <v>134</v>
      </c>
      <c r="F29" s="22"/>
      <c r="G29" s="22"/>
      <c r="H29" s="22"/>
      <c r="I29" s="23">
        <v>1386400000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5441080000</v>
      </c>
      <c r="J30" s="84"/>
      <c r="K30" s="22"/>
      <c r="L30" s="31"/>
      <c r="M30" s="24" t="s">
        <v>170</v>
      </c>
      <c r="N30" s="22"/>
      <c r="O30" s="22"/>
      <c r="P30" s="22"/>
      <c r="Q30" s="22"/>
      <c r="R30" s="22"/>
      <c r="S30" s="23">
        <v>446527143259</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101857000000</v>
      </c>
      <c r="T31" s="84"/>
      <c r="U31" s="9"/>
    </row>
    <row r="32" spans="1:21" ht="22.5" customHeight="1">
      <c r="A32" s="6"/>
      <c r="B32" s="31"/>
      <c r="C32" s="22"/>
      <c r="D32" s="22" t="s">
        <v>136</v>
      </c>
      <c r="E32" s="22"/>
      <c r="F32" s="22"/>
      <c r="G32" s="22"/>
      <c r="H32" s="22"/>
      <c r="I32" s="23">
        <v>1118081181</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85178815679</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1038650678799</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207183539799</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128994860015</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28559546683</v>
      </c>
      <c r="J37" s="84"/>
      <c r="K37" s="22"/>
      <c r="L37" s="31"/>
      <c r="M37" s="22"/>
      <c r="N37" s="22" t="s">
        <v>173</v>
      </c>
      <c r="O37" s="22"/>
      <c r="P37" s="22"/>
      <c r="Q37" s="22"/>
      <c r="R37" s="22"/>
      <c r="S37" s="23">
        <v>344670143259</v>
      </c>
      <c r="T37" s="84"/>
      <c r="U37" s="9"/>
    </row>
    <row r="38" spans="1:21" ht="22.5" customHeight="1">
      <c r="A38" s="6"/>
      <c r="B38" s="31"/>
      <c r="C38" s="22"/>
      <c r="D38" s="22" t="s">
        <v>142</v>
      </c>
      <c r="E38" s="22"/>
      <c r="F38" s="22"/>
      <c r="G38" s="22"/>
      <c r="H38" s="22"/>
      <c r="I38" s="23">
        <v>29663287881</v>
      </c>
      <c r="J38" s="84"/>
      <c r="K38" s="22"/>
      <c r="L38" s="31"/>
      <c r="M38" s="22" t="s">
        <v>174</v>
      </c>
      <c r="N38" s="22"/>
      <c r="O38" s="22"/>
      <c r="P38" s="22"/>
      <c r="Q38" s="22"/>
      <c r="R38" s="22"/>
      <c r="S38" s="23">
        <v>553514737191</v>
      </c>
      <c r="T38" s="84"/>
      <c r="U38" s="9"/>
    </row>
    <row r="39" spans="1:21" ht="22.5" customHeight="1">
      <c r="A39" s="6"/>
      <c r="B39" s="31"/>
      <c r="C39" s="22"/>
      <c r="D39" s="22" t="s">
        <v>143</v>
      </c>
      <c r="E39" s="22"/>
      <c r="F39" s="22"/>
      <c r="G39" s="22"/>
      <c r="H39" s="22"/>
      <c r="I39" s="23">
        <v>520146043944</v>
      </c>
      <c r="J39" s="84"/>
      <c r="K39" s="22"/>
      <c r="L39" s="31"/>
      <c r="M39" s="22"/>
      <c r="N39" s="22" t="s">
        <v>175</v>
      </c>
      <c r="O39" s="22"/>
      <c r="P39" s="22"/>
      <c r="Q39" s="22"/>
      <c r="R39" s="22"/>
      <c r="S39" s="23">
        <v>198787621387</v>
      </c>
      <c r="T39" s="84"/>
      <c r="U39" s="9"/>
    </row>
    <row r="40" spans="1:21" ht="22.5" customHeight="1">
      <c r="A40" s="6"/>
      <c r="B40" s="31"/>
      <c r="C40" s="22"/>
      <c r="D40" s="22" t="s">
        <v>144</v>
      </c>
      <c r="E40" s="22"/>
      <c r="F40" s="22"/>
      <c r="G40" s="22"/>
      <c r="H40" s="22"/>
      <c r="I40" s="23">
        <v>120586025178</v>
      </c>
      <c r="J40" s="84"/>
      <c r="K40" s="22"/>
      <c r="L40" s="31"/>
      <c r="M40" s="22"/>
      <c r="N40" s="22" t="s">
        <v>176</v>
      </c>
      <c r="O40" s="22"/>
      <c r="P40" s="22"/>
      <c r="Q40" s="22"/>
      <c r="R40" s="22"/>
      <c r="S40" s="23">
        <v>8000000000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1437631456</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3517375299</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345375564216</v>
      </c>
      <c r="J46" s="82"/>
      <c r="K46" s="22"/>
      <c r="L46" s="31"/>
      <c r="M46" s="22"/>
      <c r="N46" s="22" t="s">
        <v>178</v>
      </c>
      <c r="O46" s="22"/>
      <c r="P46" s="22"/>
      <c r="Q46" s="22"/>
      <c r="R46" s="22"/>
      <c r="S46" s="23">
        <v>345289484348</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-106987593932</v>
      </c>
      <c r="T47" s="82"/>
      <c r="U47" s="9"/>
    </row>
    <row r="48" spans="1:21" ht="22.5" customHeight="1">
      <c r="A48" s="6"/>
      <c r="B48" s="31"/>
      <c r="C48" s="22" t="s">
        <v>152</v>
      </c>
      <c r="D48" s="22"/>
      <c r="E48" s="22"/>
      <c r="F48" s="22"/>
      <c r="G48" s="22"/>
      <c r="H48" s="22"/>
      <c r="I48" s="23">
        <v>199560977379</v>
      </c>
      <c r="J48" s="84"/>
      <c r="K48" s="22"/>
      <c r="L48" s="75" t="s">
        <v>180</v>
      </c>
      <c r="M48" s="77"/>
      <c r="N48" s="77"/>
      <c r="O48" s="77"/>
      <c r="P48" s="77"/>
      <c r="Q48" s="77"/>
      <c r="R48" s="77"/>
      <c r="S48" s="78">
        <v>-4327144262</v>
      </c>
      <c r="T48" s="82"/>
      <c r="U48" s="9"/>
    </row>
    <row r="49" spans="1:21" ht="22.5" customHeight="1">
      <c r="A49" s="6"/>
      <c r="B49" s="31"/>
      <c r="C49" s="22"/>
      <c r="D49" s="22" t="s">
        <v>153</v>
      </c>
      <c r="E49" s="22"/>
      <c r="F49" s="22"/>
      <c r="G49" s="22"/>
      <c r="H49" s="22"/>
      <c r="I49" s="23">
        <v>18312123626</v>
      </c>
      <c r="J49" s="84"/>
      <c r="K49" s="22"/>
      <c r="L49" s="75" t="s">
        <v>181</v>
      </c>
      <c r="M49" s="77"/>
      <c r="N49" s="77"/>
      <c r="O49" s="77"/>
      <c r="P49" s="77"/>
      <c r="Q49" s="77"/>
      <c r="R49" s="77"/>
      <c r="S49" s="78">
        <v>53538718509</v>
      </c>
      <c r="T49" s="82"/>
      <c r="U49" s="9"/>
    </row>
    <row r="50" spans="1:21" ht="22.5" customHeight="1">
      <c r="A50" s="6"/>
      <c r="B50" s="31"/>
      <c r="C50" s="22"/>
      <c r="D50" s="22" t="s">
        <v>154</v>
      </c>
      <c r="E50" s="22"/>
      <c r="F50" s="22"/>
      <c r="G50" s="22"/>
      <c r="H50" s="22"/>
      <c r="I50" s="23">
        <v>95519877230</v>
      </c>
      <c r="J50" s="84"/>
      <c r="K50" s="22"/>
      <c r="L50" s="75" t="s">
        <v>182</v>
      </c>
      <c r="M50" s="77"/>
      <c r="N50" s="77"/>
      <c r="O50" s="77"/>
      <c r="P50" s="77"/>
      <c r="Q50" s="77"/>
      <c r="R50" s="77"/>
      <c r="S50" s="78">
        <v>49211574247</v>
      </c>
      <c r="T50" s="82"/>
      <c r="U50" s="9"/>
    </row>
    <row r="51" spans="1:21" ht="22.5" customHeight="1">
      <c r="A51" s="6"/>
      <c r="B51" s="31"/>
      <c r="C51" s="22"/>
      <c r="D51" s="22"/>
      <c r="E51" s="22" t="s">
        <v>155</v>
      </c>
      <c r="F51" s="22"/>
      <c r="G51" s="22"/>
      <c r="H51" s="22"/>
      <c r="I51" s="23">
        <v>601127905</v>
      </c>
      <c r="J51" s="84"/>
      <c r="K51" s="22"/>
      <c r="L51"/>
      <c r="M51"/>
      <c r="N51"/>
      <c r="O51"/>
      <c r="P51"/>
      <c r="Q51"/>
      <c r="R51"/>
      <c r="S51"/>
      <c r="T51"/>
      <c r="U51" s="9"/>
    </row>
    <row r="52" spans="1:21" ht="22.5" customHeight="1">
      <c r="A52" s="6"/>
      <c r="B52" s="31"/>
      <c r="C52" s="22"/>
      <c r="D52" s="22"/>
      <c r="E52" s="22" t="s">
        <v>156</v>
      </c>
      <c r="F52" s="22"/>
      <c r="G52" s="22"/>
      <c r="H52" s="22"/>
      <c r="I52" s="23">
        <v>94918749325</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85654630635</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74345888</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5" orientation="portrait" blackAndWhite="1" useFirstPageNumber="1" r:id="rId1"/>
  <headerFooter>
    <oddFooter>&amp;C&amp;"ＭＳ Ｐ明朝,標準"&amp;20&amp;P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BreakPreview" zoomScale="50" zoomScaleNormal="50" zoomScaleSheetLayoutView="50" workbookViewId="0">
      <selection activeCell="I10" sqref="I10"/>
    </sheetView>
  </sheetViews>
  <sheetFormatPr defaultRowHeight="13.5"/>
  <cols>
    <col min="1" max="1" width="4" style="207" customWidth="1"/>
    <col min="2" max="2" width="54.125" style="206" customWidth="1"/>
    <col min="3" max="3" width="35.5" style="206" customWidth="1"/>
    <col min="4" max="4" width="77.75" style="206" customWidth="1"/>
    <col min="5" max="16384" width="9" style="206"/>
  </cols>
  <sheetData>
    <row r="1" spans="1:4" s="152" customFormat="1" ht="22.5" customHeight="1">
      <c r="B1" s="153"/>
    </row>
    <row r="2" spans="1:4" s="1" customFormat="1" ht="22.5" customHeight="1">
      <c r="B2" s="154"/>
    </row>
    <row r="3" spans="1:4" s="1" customFormat="1" ht="22.5" customHeight="1">
      <c r="B3" s="154"/>
    </row>
    <row r="4" spans="1:4" ht="122.25" customHeight="1">
      <c r="A4" s="276" t="s">
        <v>412</v>
      </c>
      <c r="B4" s="276"/>
      <c r="C4" s="276"/>
      <c r="D4" s="276"/>
    </row>
    <row r="5" spans="1:4" s="210" customFormat="1" ht="21">
      <c r="A5" s="211" t="s">
        <v>413</v>
      </c>
    </row>
    <row r="6" spans="1:4" s="210" customFormat="1" ht="21">
      <c r="A6" s="211"/>
    </row>
    <row r="7" spans="1:4" s="210" customFormat="1" ht="316.5" customHeight="1">
      <c r="A7" s="211"/>
      <c r="B7" s="223" t="s">
        <v>414</v>
      </c>
      <c r="C7" s="275" t="s">
        <v>415</v>
      </c>
      <c r="D7" s="275"/>
    </row>
    <row r="8" spans="1:4" s="210" customFormat="1" ht="219.75" customHeight="1">
      <c r="A8" s="211"/>
      <c r="B8" s="223" t="s">
        <v>416</v>
      </c>
      <c r="C8" s="275" t="s">
        <v>417</v>
      </c>
      <c r="D8" s="275"/>
    </row>
    <row r="9" spans="1:4" s="210" customFormat="1" ht="395.25" customHeight="1">
      <c r="A9" s="211"/>
      <c r="B9" s="224" t="s">
        <v>418</v>
      </c>
      <c r="C9" s="277" t="s">
        <v>419</v>
      </c>
      <c r="D9" s="277"/>
    </row>
    <row r="10" spans="1:4" s="210" customFormat="1" ht="236.25" customHeight="1">
      <c r="A10" s="211"/>
      <c r="B10" s="223" t="s">
        <v>420</v>
      </c>
      <c r="C10" s="275" t="s">
        <v>421</v>
      </c>
      <c r="D10" s="275"/>
    </row>
    <row r="11" spans="1:4" s="210" customFormat="1" ht="73.5" customHeight="1">
      <c r="A11" s="211"/>
      <c r="B11" s="223" t="s">
        <v>422</v>
      </c>
      <c r="C11" s="278" t="s">
        <v>423</v>
      </c>
      <c r="D11" s="279"/>
    </row>
    <row r="12" spans="1:4" s="210" customFormat="1" ht="149.25" customHeight="1">
      <c r="A12" s="211"/>
      <c r="B12" s="223" t="s">
        <v>424</v>
      </c>
      <c r="C12" s="275" t="s">
        <v>425</v>
      </c>
      <c r="D12" s="275"/>
    </row>
    <row r="13" spans="1:4" s="210" customFormat="1" ht="21">
      <c r="A13" s="211"/>
      <c r="B13" s="222"/>
      <c r="C13" s="222"/>
    </row>
    <row r="14" spans="1:4" s="210" customFormat="1" ht="21">
      <c r="A14" s="211" t="s">
        <v>426</v>
      </c>
    </row>
    <row r="15" spans="1:4" s="210" customFormat="1" ht="21">
      <c r="A15" s="211"/>
    </row>
    <row r="16" spans="1:4" s="210" customFormat="1" ht="21">
      <c r="A16" s="211"/>
      <c r="B16" s="210" t="s">
        <v>427</v>
      </c>
    </row>
    <row r="17" spans="1:4" s="210" customFormat="1" ht="21">
      <c r="A17" s="211"/>
      <c r="C17" s="218" t="s">
        <v>428</v>
      </c>
    </row>
    <row r="18" spans="1:4" s="210" customFormat="1" ht="37.5" customHeight="1">
      <c r="A18" s="211"/>
      <c r="B18" s="221" t="s">
        <v>429</v>
      </c>
      <c r="C18" s="217" t="s">
        <v>430</v>
      </c>
    </row>
    <row r="19" spans="1:4" s="210" customFormat="1" ht="37.5" customHeight="1">
      <c r="A19" s="211"/>
      <c r="B19" s="219" t="s">
        <v>431</v>
      </c>
      <c r="C19" s="220">
        <v>167371</v>
      </c>
    </row>
    <row r="20" spans="1:4" s="210" customFormat="1" ht="37.5" customHeight="1">
      <c r="A20" s="211"/>
      <c r="B20" s="219" t="s">
        <v>432</v>
      </c>
      <c r="C20" s="216">
        <v>15058193</v>
      </c>
    </row>
    <row r="21" spans="1:4" s="210" customFormat="1" ht="37.5" customHeight="1">
      <c r="A21" s="211"/>
      <c r="B21" s="217" t="s">
        <v>433</v>
      </c>
      <c r="C21" s="216">
        <v>15225564</v>
      </c>
    </row>
    <row r="22" spans="1:4" s="210" customFormat="1" ht="21">
      <c r="A22" s="211"/>
      <c r="B22" s="214" t="s">
        <v>434</v>
      </c>
      <c r="C22" s="214"/>
    </row>
    <row r="23" spans="1:4" s="210" customFormat="1" ht="21">
      <c r="A23" s="211"/>
    </row>
    <row r="24" spans="1:4" s="210" customFormat="1" ht="21">
      <c r="A24" s="211" t="s">
        <v>435</v>
      </c>
    </row>
    <row r="25" spans="1:4" s="210" customFormat="1" ht="21">
      <c r="A25" s="211"/>
    </row>
    <row r="26" spans="1:4" s="210" customFormat="1" ht="21">
      <c r="A26" s="211"/>
      <c r="B26" s="210" t="s">
        <v>436</v>
      </c>
    </row>
    <row r="27" spans="1:4" s="210" customFormat="1" ht="21">
      <c r="A27" s="211"/>
    </row>
    <row r="28" spans="1:4" s="210" customFormat="1" ht="21">
      <c r="A28" s="211" t="s">
        <v>437</v>
      </c>
    </row>
    <row r="29" spans="1:4" s="210" customFormat="1" ht="21">
      <c r="A29" s="211"/>
    </row>
    <row r="30" spans="1:4" s="210" customFormat="1" ht="21">
      <c r="A30" s="211"/>
      <c r="B30" s="210" t="s">
        <v>438</v>
      </c>
      <c r="D30" s="218" t="s">
        <v>603</v>
      </c>
    </row>
    <row r="31" spans="1:4" s="210" customFormat="1" ht="42" customHeight="1">
      <c r="A31" s="211"/>
      <c r="B31" s="217" t="s">
        <v>439</v>
      </c>
      <c r="C31" s="217" t="s">
        <v>430</v>
      </c>
      <c r="D31" s="217" t="s">
        <v>440</v>
      </c>
    </row>
    <row r="32" spans="1:4" s="210" customFormat="1" ht="89.25" customHeight="1">
      <c r="A32" s="211"/>
      <c r="B32" s="217" t="s">
        <v>441</v>
      </c>
      <c r="C32" s="216">
        <v>98356</v>
      </c>
      <c r="D32" s="215" t="s">
        <v>602</v>
      </c>
    </row>
    <row r="33" spans="1:4" s="210" customFormat="1" ht="21">
      <c r="A33" s="211"/>
      <c r="B33" s="214" t="s">
        <v>601</v>
      </c>
      <c r="C33" s="213"/>
      <c r="D33" s="212"/>
    </row>
    <row r="34" spans="1:4" s="210" customFormat="1" ht="21">
      <c r="A34" s="211"/>
    </row>
    <row r="35" spans="1:4" s="210" customFormat="1" ht="21">
      <c r="A35" s="211"/>
      <c r="B35" s="210" t="s">
        <v>442</v>
      </c>
    </row>
    <row r="36" spans="1:4" s="210" customFormat="1" ht="48" customHeight="1">
      <c r="A36" s="211"/>
      <c r="B36" s="274" t="s">
        <v>443</v>
      </c>
      <c r="C36" s="274"/>
      <c r="D36" s="274"/>
    </row>
    <row r="37" spans="1:4" s="210" customFormat="1" ht="21">
      <c r="A37" s="211"/>
      <c r="B37" s="210" t="s">
        <v>444</v>
      </c>
    </row>
    <row r="38" spans="1:4" s="210" customFormat="1" ht="48" customHeight="1">
      <c r="A38" s="211"/>
      <c r="B38" s="273" t="s">
        <v>600</v>
      </c>
      <c r="C38" s="273"/>
      <c r="D38" s="273"/>
    </row>
    <row r="39" spans="1:4" s="210" customFormat="1" ht="21">
      <c r="A39" s="211"/>
      <c r="B39" s="210" t="s">
        <v>599</v>
      </c>
    </row>
    <row r="40" spans="1:4" s="208" customFormat="1" ht="18.75">
      <c r="A40" s="209"/>
    </row>
    <row r="41" spans="1:4" s="208" customFormat="1" ht="18.75">
      <c r="A41" s="209"/>
    </row>
    <row r="42" spans="1:4" s="208" customFormat="1" ht="18.75">
      <c r="A42" s="209"/>
    </row>
  </sheetData>
  <mergeCells count="9">
    <mergeCell ref="B38:D38"/>
    <mergeCell ref="B36:D36"/>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6" fitToHeight="0" orientation="portrait" useFirstPageNumber="1" r:id="rId1"/>
  <headerFooter>
    <oddFooter>&amp;C&amp;"ＭＳ Ｐ明朝,標準"&amp;20&amp;P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1"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7393800389291</v>
      </c>
      <c r="J17" s="116">
        <v>610969447063</v>
      </c>
      <c r="K17" s="116">
        <v>227309823628</v>
      </c>
      <c r="L17" s="115">
        <v>7777460012726</v>
      </c>
      <c r="M17" s="115">
        <v>1266642813032</v>
      </c>
      <c r="N17" s="115">
        <v>52595470142</v>
      </c>
      <c r="O17" s="115">
        <v>6510817199694</v>
      </c>
    </row>
    <row r="18" spans="2:15" ht="21.95" customHeight="1">
      <c r="B18" s="112"/>
      <c r="C18" s="113" t="s">
        <v>20</v>
      </c>
      <c r="D18" s="113"/>
      <c r="E18" s="113"/>
      <c r="F18" s="113"/>
      <c r="G18" s="113"/>
      <c r="H18" s="114"/>
      <c r="I18" s="115">
        <v>7393746717939</v>
      </c>
      <c r="J18" s="116">
        <v>610969212663</v>
      </c>
      <c r="K18" s="116">
        <v>227309354828</v>
      </c>
      <c r="L18" s="115">
        <v>7777406575774</v>
      </c>
      <c r="M18" s="115">
        <v>1266642119071</v>
      </c>
      <c r="N18" s="115">
        <v>52595252278</v>
      </c>
      <c r="O18" s="115">
        <v>6510764456703</v>
      </c>
    </row>
    <row r="19" spans="2:15" ht="21.95" customHeight="1">
      <c r="B19" s="112"/>
      <c r="C19" s="113"/>
      <c r="D19" s="113" t="s">
        <v>21</v>
      </c>
      <c r="E19" s="113"/>
      <c r="F19" s="113"/>
      <c r="G19" s="113"/>
      <c r="H19" s="114"/>
      <c r="I19" s="115">
        <v>5022503211672</v>
      </c>
      <c r="J19" s="116">
        <v>390457558264</v>
      </c>
      <c r="K19" s="116">
        <v>99005776454</v>
      </c>
      <c r="L19" s="115">
        <v>5313954993482</v>
      </c>
      <c r="M19" s="115">
        <v>0</v>
      </c>
      <c r="N19" s="115">
        <v>0</v>
      </c>
      <c r="O19" s="115">
        <v>5313954993482</v>
      </c>
    </row>
    <row r="20" spans="2:15" ht="21.95" customHeight="1">
      <c r="B20" s="112"/>
      <c r="C20" s="113"/>
      <c r="D20" s="113" t="s">
        <v>22</v>
      </c>
      <c r="E20" s="113"/>
      <c r="F20" s="113"/>
      <c r="G20" s="113"/>
      <c r="H20" s="114"/>
      <c r="I20" s="115">
        <v>2226600836352</v>
      </c>
      <c r="J20" s="116">
        <v>210772285717</v>
      </c>
      <c r="K20" s="116">
        <v>121987730522</v>
      </c>
      <c r="L20" s="115">
        <v>2315385391547</v>
      </c>
      <c r="M20" s="115">
        <v>1149318758352</v>
      </c>
      <c r="N20" s="115">
        <v>48909996494</v>
      </c>
      <c r="O20" s="115">
        <v>1166066633195</v>
      </c>
    </row>
    <row r="21" spans="2:15" ht="21.75" customHeight="1">
      <c r="B21" s="112"/>
      <c r="C21" s="113"/>
      <c r="D21" s="113" t="s">
        <v>23</v>
      </c>
      <c r="E21" s="113"/>
      <c r="F21" s="113"/>
      <c r="G21" s="113"/>
      <c r="H21" s="114"/>
      <c r="I21" s="115">
        <v>139832078027</v>
      </c>
      <c r="J21" s="116">
        <v>9739368682</v>
      </c>
      <c r="K21" s="116">
        <v>6315847852</v>
      </c>
      <c r="L21" s="115">
        <v>143255598857</v>
      </c>
      <c r="M21" s="115">
        <v>112579885026</v>
      </c>
      <c r="N21" s="115">
        <v>3666337034</v>
      </c>
      <c r="O21" s="115">
        <v>30675713831</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2153093363</v>
      </c>
      <c r="J23" s="116">
        <v>0</v>
      </c>
      <c r="K23" s="116">
        <v>0</v>
      </c>
      <c r="L23" s="115">
        <v>2153093363</v>
      </c>
      <c r="M23" s="115">
        <v>2153093347</v>
      </c>
      <c r="N23" s="115">
        <v>0</v>
      </c>
      <c r="O23" s="115">
        <v>16</v>
      </c>
    </row>
    <row r="24" spans="2:15" ht="21.95" customHeight="1">
      <c r="B24" s="112"/>
      <c r="C24" s="113"/>
      <c r="D24" s="113" t="s">
        <v>26</v>
      </c>
      <c r="E24" s="113"/>
      <c r="F24" s="113"/>
      <c r="G24" s="113"/>
      <c r="H24" s="114"/>
      <c r="I24" s="115">
        <v>684828525</v>
      </c>
      <c r="J24" s="116">
        <v>0</v>
      </c>
      <c r="K24" s="116">
        <v>0</v>
      </c>
      <c r="L24" s="115">
        <v>684828525</v>
      </c>
      <c r="M24" s="115">
        <v>617712348</v>
      </c>
      <c r="N24" s="115">
        <v>18918750</v>
      </c>
      <c r="O24" s="115">
        <v>67116177</v>
      </c>
    </row>
    <row r="25" spans="2:15" ht="21.95" customHeight="1">
      <c r="B25" s="112"/>
      <c r="C25" s="113"/>
      <c r="D25" s="113" t="s">
        <v>27</v>
      </c>
      <c r="E25" s="113"/>
      <c r="F25" s="113"/>
      <c r="G25" s="113"/>
      <c r="H25" s="114"/>
      <c r="I25" s="115">
        <v>1972670000</v>
      </c>
      <c r="J25" s="116">
        <v>0</v>
      </c>
      <c r="K25" s="116">
        <v>0</v>
      </c>
      <c r="L25" s="115">
        <v>1972670000</v>
      </c>
      <c r="M25" s="115">
        <v>1972669998</v>
      </c>
      <c r="N25" s="115">
        <v>0</v>
      </c>
      <c r="O25" s="115">
        <v>2</v>
      </c>
    </row>
    <row r="26" spans="2:15" ht="21.95" customHeight="1">
      <c r="B26" s="117"/>
      <c r="C26" s="118" t="s">
        <v>28</v>
      </c>
      <c r="D26" s="118"/>
      <c r="E26" s="118"/>
      <c r="F26" s="118"/>
      <c r="G26" s="118"/>
      <c r="H26" s="119"/>
      <c r="I26" s="115">
        <v>53671352</v>
      </c>
      <c r="J26" s="116">
        <v>234400</v>
      </c>
      <c r="K26" s="116">
        <v>468800</v>
      </c>
      <c r="L26" s="115">
        <v>53436952</v>
      </c>
      <c r="M26" s="115">
        <v>693961</v>
      </c>
      <c r="N26" s="115">
        <v>217864</v>
      </c>
      <c r="O26" s="115">
        <v>52742991</v>
      </c>
    </row>
    <row r="27" spans="2:15" ht="21.95" customHeight="1">
      <c r="B27" s="117"/>
      <c r="C27" s="118"/>
      <c r="D27" s="118" t="s">
        <v>29</v>
      </c>
      <c r="E27" s="118"/>
      <c r="F27" s="118"/>
      <c r="G27" s="118"/>
      <c r="H27" s="119"/>
      <c r="I27" s="115">
        <v>51258062</v>
      </c>
      <c r="J27" s="116">
        <v>0</v>
      </c>
      <c r="K27" s="116">
        <v>0</v>
      </c>
      <c r="L27" s="115">
        <v>51258062</v>
      </c>
      <c r="M27" s="115">
        <v>0</v>
      </c>
      <c r="N27" s="115">
        <v>0</v>
      </c>
      <c r="O27" s="115">
        <v>51258062</v>
      </c>
    </row>
    <row r="28" spans="2:15" ht="21.95" customHeight="1">
      <c r="B28" s="117"/>
      <c r="C28" s="118"/>
      <c r="D28" s="118" t="s">
        <v>30</v>
      </c>
      <c r="E28" s="118"/>
      <c r="F28" s="118"/>
      <c r="G28" s="118"/>
      <c r="H28" s="119"/>
      <c r="I28" s="115">
        <v>2413290</v>
      </c>
      <c r="J28" s="116">
        <v>234400</v>
      </c>
      <c r="K28" s="116">
        <v>468800</v>
      </c>
      <c r="L28" s="115">
        <v>2178890</v>
      </c>
      <c r="M28" s="115">
        <v>693961</v>
      </c>
      <c r="N28" s="115">
        <v>217864</v>
      </c>
      <c r="O28" s="115">
        <v>1484929</v>
      </c>
    </row>
    <row r="29" spans="2:15" ht="21.95" customHeight="1">
      <c r="B29" s="112" t="s">
        <v>31</v>
      </c>
      <c r="C29" s="113"/>
      <c r="D29" s="113"/>
      <c r="E29" s="113"/>
      <c r="F29" s="113"/>
      <c r="G29" s="113"/>
      <c r="H29" s="114"/>
      <c r="I29" s="115">
        <v>7924299106751</v>
      </c>
      <c r="J29" s="116">
        <v>105914677048</v>
      </c>
      <c r="K29" s="116">
        <v>110728893269</v>
      </c>
      <c r="L29" s="115">
        <v>7919484890530</v>
      </c>
      <c r="M29" s="115">
        <v>986270370065</v>
      </c>
      <c r="N29" s="115">
        <v>35909483029</v>
      </c>
      <c r="O29" s="115">
        <v>6933214520465</v>
      </c>
    </row>
    <row r="30" spans="2:15" ht="21.95" customHeight="1">
      <c r="B30" s="112"/>
      <c r="C30" s="113" t="s">
        <v>32</v>
      </c>
      <c r="D30" s="113"/>
      <c r="E30" s="113"/>
      <c r="F30" s="113"/>
      <c r="G30" s="113"/>
      <c r="H30" s="114"/>
      <c r="I30" s="115">
        <v>7923454764335</v>
      </c>
      <c r="J30" s="116">
        <v>105914677048</v>
      </c>
      <c r="K30" s="116">
        <v>110728893269</v>
      </c>
      <c r="L30" s="115">
        <v>7918640548114</v>
      </c>
      <c r="M30" s="115">
        <v>986270370065</v>
      </c>
      <c r="N30" s="115">
        <v>35909483029</v>
      </c>
      <c r="O30" s="115">
        <v>6932370178049</v>
      </c>
    </row>
    <row r="31" spans="2:15" ht="21.95" customHeight="1">
      <c r="B31" s="112"/>
      <c r="C31" s="113"/>
      <c r="D31" s="113" t="s">
        <v>21</v>
      </c>
      <c r="E31" s="113"/>
      <c r="F31" s="113"/>
      <c r="G31" s="113"/>
      <c r="H31" s="114"/>
      <c r="I31" s="115">
        <v>5938402602249</v>
      </c>
      <c r="J31" s="116">
        <v>90955863394</v>
      </c>
      <c r="K31" s="116">
        <v>21454968616</v>
      </c>
      <c r="L31" s="115">
        <v>6007903497027</v>
      </c>
      <c r="M31" s="115">
        <v>0</v>
      </c>
      <c r="N31" s="115">
        <v>0</v>
      </c>
      <c r="O31" s="115">
        <v>6007903497027</v>
      </c>
    </row>
    <row r="32" spans="2:15" ht="21.95" customHeight="1">
      <c r="B32" s="112"/>
      <c r="C32" s="113"/>
      <c r="D32" s="113" t="s">
        <v>22</v>
      </c>
      <c r="E32" s="113"/>
      <c r="F32" s="113"/>
      <c r="G32" s="113"/>
      <c r="H32" s="114"/>
      <c r="I32" s="115">
        <v>102406570392</v>
      </c>
      <c r="J32" s="116">
        <v>334299400</v>
      </c>
      <c r="K32" s="116">
        <v>87110441089</v>
      </c>
      <c r="L32" s="115">
        <v>15630428703</v>
      </c>
      <c r="M32" s="115">
        <v>11490774062</v>
      </c>
      <c r="N32" s="115">
        <v>245576748</v>
      </c>
      <c r="O32" s="115">
        <v>4139654641</v>
      </c>
    </row>
    <row r="33" spans="2:15" ht="21.95" customHeight="1">
      <c r="B33" s="112"/>
      <c r="C33" s="113"/>
      <c r="D33" s="113" t="s">
        <v>23</v>
      </c>
      <c r="E33" s="113"/>
      <c r="F33" s="113"/>
      <c r="G33" s="113"/>
      <c r="H33" s="114"/>
      <c r="I33" s="115">
        <v>1882645591694</v>
      </c>
      <c r="J33" s="116">
        <v>14624514254</v>
      </c>
      <c r="K33" s="116">
        <v>2163483564</v>
      </c>
      <c r="L33" s="115">
        <v>1895106622384</v>
      </c>
      <c r="M33" s="115">
        <v>974779596003</v>
      </c>
      <c r="N33" s="115">
        <v>35663906281</v>
      </c>
      <c r="O33" s="115">
        <v>920327026381</v>
      </c>
    </row>
    <row r="34" spans="2:15" ht="21.95" customHeight="1">
      <c r="B34" s="117"/>
      <c r="C34" s="118" t="s">
        <v>33</v>
      </c>
      <c r="D34" s="118"/>
      <c r="E34" s="118"/>
      <c r="F34" s="118"/>
      <c r="G34" s="118"/>
      <c r="H34" s="119"/>
      <c r="I34" s="115">
        <v>844342416</v>
      </c>
      <c r="J34" s="116">
        <v>0</v>
      </c>
      <c r="K34" s="116">
        <v>0</v>
      </c>
      <c r="L34" s="115">
        <v>844342416</v>
      </c>
      <c r="M34" s="115">
        <v>0</v>
      </c>
      <c r="N34" s="115">
        <v>0</v>
      </c>
      <c r="O34" s="115">
        <v>844342416</v>
      </c>
    </row>
    <row r="35" spans="2:15" ht="21.95" customHeight="1">
      <c r="B35" s="117"/>
      <c r="C35" s="118"/>
      <c r="D35" s="118" t="s">
        <v>29</v>
      </c>
      <c r="E35" s="118"/>
      <c r="F35" s="118"/>
      <c r="G35" s="118"/>
      <c r="H35" s="119"/>
      <c r="I35" s="115">
        <v>844342416</v>
      </c>
      <c r="J35" s="116">
        <v>0</v>
      </c>
      <c r="K35" s="116">
        <v>0</v>
      </c>
      <c r="L35" s="115">
        <v>844342416</v>
      </c>
      <c r="M35" s="115">
        <v>0</v>
      </c>
      <c r="N35" s="115">
        <v>0</v>
      </c>
      <c r="O35" s="115">
        <v>844342416</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116753123954</v>
      </c>
      <c r="J37" s="116">
        <v>10313429519</v>
      </c>
      <c r="K37" s="116">
        <v>24286677969</v>
      </c>
      <c r="L37" s="115">
        <v>102779875504</v>
      </c>
      <c r="M37" s="115">
        <v>33610212456</v>
      </c>
      <c r="N37" s="115">
        <v>1935858680</v>
      </c>
      <c r="O37" s="115">
        <v>69169663048</v>
      </c>
    </row>
    <row r="38" spans="2:15" ht="21.95" customHeight="1">
      <c r="B38" s="112" t="s">
        <v>35</v>
      </c>
      <c r="C38" s="113"/>
      <c r="D38" s="113"/>
      <c r="E38" s="113"/>
      <c r="F38" s="113"/>
      <c r="G38" s="113"/>
      <c r="H38" s="114"/>
      <c r="I38" s="115">
        <v>7495397126</v>
      </c>
      <c r="J38" s="116">
        <v>3299660591</v>
      </c>
      <c r="K38" s="116">
        <v>113779332</v>
      </c>
      <c r="L38" s="115">
        <v>10681278385</v>
      </c>
      <c r="M38" s="115">
        <v>5233157580</v>
      </c>
      <c r="N38" s="115">
        <v>1725915975</v>
      </c>
      <c r="O38" s="115">
        <v>5448120805</v>
      </c>
    </row>
    <row r="39" spans="2:15" ht="21.95" customHeight="1">
      <c r="B39" s="117" t="s">
        <v>36</v>
      </c>
      <c r="C39" s="118"/>
      <c r="D39" s="118"/>
      <c r="E39" s="118"/>
      <c r="F39" s="118"/>
      <c r="G39" s="118"/>
      <c r="H39" s="119"/>
      <c r="I39" s="115">
        <v>16236549499</v>
      </c>
      <c r="J39" s="116">
        <v>3037438746</v>
      </c>
      <c r="K39" s="116">
        <v>170006082</v>
      </c>
      <c r="L39" s="115">
        <v>19103982163</v>
      </c>
      <c r="M39" s="115">
        <v>10393767379</v>
      </c>
      <c r="N39" s="115">
        <v>2474131000</v>
      </c>
      <c r="O39" s="115">
        <v>8710214784</v>
      </c>
    </row>
    <row r="40" spans="2:15" ht="21.95" customHeight="1">
      <c r="B40" s="117" t="s">
        <v>37</v>
      </c>
      <c r="C40" s="118"/>
      <c r="D40" s="118"/>
      <c r="E40" s="118"/>
      <c r="F40" s="118"/>
      <c r="G40" s="118"/>
      <c r="H40" s="119"/>
      <c r="I40" s="115">
        <v>135948233490</v>
      </c>
      <c r="J40" s="116">
        <v>84915998197</v>
      </c>
      <c r="K40" s="116">
        <v>70920409461</v>
      </c>
      <c r="L40" s="115">
        <v>149943822226</v>
      </c>
      <c r="M40" s="115">
        <v>0</v>
      </c>
      <c r="N40" s="115">
        <v>0</v>
      </c>
      <c r="O40" s="115">
        <v>149943822226</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15594532800111</v>
      </c>
      <c r="J42" s="116">
        <v>818450651164</v>
      </c>
      <c r="K42" s="116">
        <v>433529589741</v>
      </c>
      <c r="L42" s="115">
        <v>15979453861534</v>
      </c>
      <c r="M42" s="115">
        <v>2302150320512</v>
      </c>
      <c r="N42" s="115">
        <v>94640858826</v>
      </c>
      <c r="O42" s="115">
        <v>13677303541022</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15:H16"/>
    <mergeCell ref="B42:H42"/>
    <mergeCell ref="B44:O44"/>
    <mergeCell ref="B5:K5"/>
    <mergeCell ref="L5:O5"/>
    <mergeCell ref="B12:K13"/>
    <mergeCell ref="L12:O13"/>
  </mergeCells>
  <phoneticPr fontId="25"/>
  <printOptions horizontalCentered="1"/>
  <pageMargins left="0.27559055118110237" right="0.15748031496062992" top="0.55118110236220474" bottom="0.43307086614173229" header="0.70866141732283472" footer="0.31496062992125984"/>
  <pageSetup paperSize="9" scale="58" firstPageNumber="8" fitToWidth="2" orientation="portrait" useFirstPageNumber="1" r:id="rId1"/>
  <headerFooter>
    <oddFooter>&amp;C&amp;"ＭＳ Ｐ明朝,標準"&amp;20&amp;P</oddFooter>
  </headerFooter>
  <colBreaks count="1" manualBreakCount="1">
    <brk id="11" max="4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4"/>
  <sheetViews>
    <sheetView showGridLines="0" view="pageBreakPreview" zoomScale="50" zoomScaleNormal="70" zoomScaleSheetLayoutView="50" workbookViewId="0">
      <selection activeCell="P8" sqref="P8"/>
    </sheetView>
  </sheetViews>
  <sheetFormatPr defaultColWidth="8.875" defaultRowHeight="18.75"/>
  <cols>
    <col min="1" max="1" width="2.625" style="120" customWidth="1"/>
    <col min="2" max="7" width="3.5" style="120" customWidth="1"/>
    <col min="8" max="8" width="50.375" style="120" customWidth="1"/>
    <col min="9" max="14" width="31.125" style="120" customWidth="1"/>
    <col min="15" max="15" width="2.625" style="120" customWidth="1"/>
    <col min="16" max="16" width="15.125" style="120" customWidth="1"/>
    <col min="17" max="17" width="7" style="120" customWidth="1"/>
    <col min="18" max="18" width="25.625" style="120" customWidth="1"/>
    <col min="19" max="256" width="8.875" style="120"/>
    <col min="257" max="263" width="3.5" style="120" customWidth="1"/>
    <col min="264" max="264" width="15.625" style="120" customWidth="1"/>
    <col min="265" max="271" width="25.625" style="120" customWidth="1"/>
    <col min="272" max="512" width="8.875" style="120"/>
    <col min="513" max="519" width="3.5" style="120" customWidth="1"/>
    <col min="520" max="520" width="15.625" style="120" customWidth="1"/>
    <col min="521" max="527" width="25.625" style="120" customWidth="1"/>
    <col min="528" max="768" width="8.875" style="120"/>
    <col min="769" max="775" width="3.5" style="120" customWidth="1"/>
    <col min="776" max="776" width="15.625" style="120" customWidth="1"/>
    <col min="777" max="783" width="25.625" style="120" customWidth="1"/>
    <col min="784" max="1024" width="8.875" style="120"/>
    <col min="1025" max="1031" width="3.5" style="120" customWidth="1"/>
    <col min="1032" max="1032" width="15.625" style="120" customWidth="1"/>
    <col min="1033" max="1039" width="25.625" style="120" customWidth="1"/>
    <col min="1040" max="1280" width="8.875" style="120"/>
    <col min="1281" max="1287" width="3.5" style="120" customWidth="1"/>
    <col min="1288" max="1288" width="15.625" style="120" customWidth="1"/>
    <col min="1289" max="1295" width="25.625" style="120" customWidth="1"/>
    <col min="1296" max="1536" width="8.875" style="120"/>
    <col min="1537" max="1543" width="3.5" style="120" customWidth="1"/>
    <col min="1544" max="1544" width="15.625" style="120" customWidth="1"/>
    <col min="1545" max="1551" width="25.625" style="120" customWidth="1"/>
    <col min="1552" max="1792" width="8.875" style="120"/>
    <col min="1793" max="1799" width="3.5" style="120" customWidth="1"/>
    <col min="1800" max="1800" width="15.625" style="120" customWidth="1"/>
    <col min="1801" max="1807" width="25.625" style="120" customWidth="1"/>
    <col min="1808" max="2048" width="8.875" style="120"/>
    <col min="2049" max="2055" width="3.5" style="120" customWidth="1"/>
    <col min="2056" max="2056" width="15.625" style="120" customWidth="1"/>
    <col min="2057" max="2063" width="25.625" style="120" customWidth="1"/>
    <col min="2064" max="2304" width="8.875" style="120"/>
    <col min="2305" max="2311" width="3.5" style="120" customWidth="1"/>
    <col min="2312" max="2312" width="15.625" style="120" customWidth="1"/>
    <col min="2313" max="2319" width="25.625" style="120" customWidth="1"/>
    <col min="2320" max="2560" width="8.875" style="120"/>
    <col min="2561" max="2567" width="3.5" style="120" customWidth="1"/>
    <col min="2568" max="2568" width="15.625" style="120" customWidth="1"/>
    <col min="2569" max="2575" width="25.625" style="120" customWidth="1"/>
    <col min="2576" max="2816" width="8.875" style="120"/>
    <col min="2817" max="2823" width="3.5" style="120" customWidth="1"/>
    <col min="2824" max="2824" width="15.625" style="120" customWidth="1"/>
    <col min="2825" max="2831" width="25.625" style="120" customWidth="1"/>
    <col min="2832" max="3072" width="8.875" style="120"/>
    <col min="3073" max="3079" width="3.5" style="120" customWidth="1"/>
    <col min="3080" max="3080" width="15.625" style="120" customWidth="1"/>
    <col min="3081" max="3087" width="25.625" style="120" customWidth="1"/>
    <col min="3088" max="3328" width="8.875" style="120"/>
    <col min="3329" max="3335" width="3.5" style="120" customWidth="1"/>
    <col min="3336" max="3336" width="15.625" style="120" customWidth="1"/>
    <col min="3337" max="3343" width="25.625" style="120" customWidth="1"/>
    <col min="3344" max="3584" width="8.875" style="120"/>
    <col min="3585" max="3591" width="3.5" style="120" customWidth="1"/>
    <col min="3592" max="3592" width="15.625" style="120" customWidth="1"/>
    <col min="3593" max="3599" width="25.625" style="120" customWidth="1"/>
    <col min="3600" max="3840" width="8.875" style="120"/>
    <col min="3841" max="3847" width="3.5" style="120" customWidth="1"/>
    <col min="3848" max="3848" width="15.625" style="120" customWidth="1"/>
    <col min="3849" max="3855" width="25.625" style="120" customWidth="1"/>
    <col min="3856" max="4096" width="8.875" style="120"/>
    <col min="4097" max="4103" width="3.5" style="120" customWidth="1"/>
    <col min="4104" max="4104" width="15.625" style="120" customWidth="1"/>
    <col min="4105" max="4111" width="25.625" style="120" customWidth="1"/>
    <col min="4112" max="4352" width="8.875" style="120"/>
    <col min="4353" max="4359" width="3.5" style="120" customWidth="1"/>
    <col min="4360" max="4360" width="15.625" style="120" customWidth="1"/>
    <col min="4361" max="4367" width="25.625" style="120" customWidth="1"/>
    <col min="4368" max="4608" width="8.875" style="120"/>
    <col min="4609" max="4615" width="3.5" style="120" customWidth="1"/>
    <col min="4616" max="4616" width="15.625" style="120" customWidth="1"/>
    <col min="4617" max="4623" width="25.625" style="120" customWidth="1"/>
    <col min="4624" max="4864" width="8.875" style="120"/>
    <col min="4865" max="4871" width="3.5" style="120" customWidth="1"/>
    <col min="4872" max="4872" width="15.625" style="120" customWidth="1"/>
    <col min="4873" max="4879" width="25.625" style="120" customWidth="1"/>
    <col min="4880" max="5120" width="8.875" style="120"/>
    <col min="5121" max="5127" width="3.5" style="120" customWidth="1"/>
    <col min="5128" max="5128" width="15.625" style="120" customWidth="1"/>
    <col min="5129" max="5135" width="25.625" style="120" customWidth="1"/>
    <col min="5136" max="5376" width="8.875" style="120"/>
    <col min="5377" max="5383" width="3.5" style="120" customWidth="1"/>
    <col min="5384" max="5384" width="15.625" style="120" customWidth="1"/>
    <col min="5385" max="5391" width="25.625" style="120" customWidth="1"/>
    <col min="5392" max="5632" width="8.875" style="120"/>
    <col min="5633" max="5639" width="3.5" style="120" customWidth="1"/>
    <col min="5640" max="5640" width="15.625" style="120" customWidth="1"/>
    <col min="5641" max="5647" width="25.625" style="120" customWidth="1"/>
    <col min="5648" max="5888" width="8.875" style="120"/>
    <col min="5889" max="5895" width="3.5" style="120" customWidth="1"/>
    <col min="5896" max="5896" width="15.625" style="120" customWidth="1"/>
    <col min="5897" max="5903" width="25.625" style="120" customWidth="1"/>
    <col min="5904" max="6144" width="8.875" style="120"/>
    <col min="6145" max="6151" width="3.5" style="120" customWidth="1"/>
    <col min="6152" max="6152" width="15.625" style="120" customWidth="1"/>
    <col min="6153" max="6159" width="25.625" style="120" customWidth="1"/>
    <col min="6160" max="6400" width="8.875" style="120"/>
    <col min="6401" max="6407" width="3.5" style="120" customWidth="1"/>
    <col min="6408" max="6408" width="15.625" style="120" customWidth="1"/>
    <col min="6409" max="6415" width="25.625" style="120" customWidth="1"/>
    <col min="6416" max="6656" width="8.875" style="120"/>
    <col min="6657" max="6663" width="3.5" style="120" customWidth="1"/>
    <col min="6664" max="6664" width="15.625" style="120" customWidth="1"/>
    <col min="6665" max="6671" width="25.625" style="120" customWidth="1"/>
    <col min="6672" max="6912" width="8.875" style="120"/>
    <col min="6913" max="6919" width="3.5" style="120" customWidth="1"/>
    <col min="6920" max="6920" width="15.625" style="120" customWidth="1"/>
    <col min="6921" max="6927" width="25.625" style="120" customWidth="1"/>
    <col min="6928" max="7168" width="8.875" style="120"/>
    <col min="7169" max="7175" width="3.5" style="120" customWidth="1"/>
    <col min="7176" max="7176" width="15.625" style="120" customWidth="1"/>
    <col min="7177" max="7183" width="25.625" style="120" customWidth="1"/>
    <col min="7184" max="7424" width="8.875" style="120"/>
    <col min="7425" max="7431" width="3.5" style="120" customWidth="1"/>
    <col min="7432" max="7432" width="15.625" style="120" customWidth="1"/>
    <col min="7433" max="7439" width="25.625" style="120" customWidth="1"/>
    <col min="7440" max="7680" width="8.875" style="120"/>
    <col min="7681" max="7687" width="3.5" style="120" customWidth="1"/>
    <col min="7688" max="7688" width="15.625" style="120" customWidth="1"/>
    <col min="7689" max="7695" width="25.625" style="120" customWidth="1"/>
    <col min="7696" max="7936" width="8.875" style="120"/>
    <col min="7937" max="7943" width="3.5" style="120" customWidth="1"/>
    <col min="7944" max="7944" width="15.625" style="120" customWidth="1"/>
    <col min="7945" max="7951" width="25.625" style="120" customWidth="1"/>
    <col min="7952" max="8192" width="8.875" style="120"/>
    <col min="8193" max="8199" width="3.5" style="120" customWidth="1"/>
    <col min="8200" max="8200" width="15.625" style="120" customWidth="1"/>
    <col min="8201" max="8207" width="25.625" style="120" customWidth="1"/>
    <col min="8208" max="8448" width="8.875" style="120"/>
    <col min="8449" max="8455" width="3.5" style="120" customWidth="1"/>
    <col min="8456" max="8456" width="15.625" style="120" customWidth="1"/>
    <col min="8457" max="8463" width="25.625" style="120" customWidth="1"/>
    <col min="8464" max="8704" width="8.875" style="120"/>
    <col min="8705" max="8711" width="3.5" style="120" customWidth="1"/>
    <col min="8712" max="8712" width="15.625" style="120" customWidth="1"/>
    <col min="8713" max="8719" width="25.625" style="120" customWidth="1"/>
    <col min="8720" max="8960" width="8.875" style="120"/>
    <col min="8961" max="8967" width="3.5" style="120" customWidth="1"/>
    <col min="8968" max="8968" width="15.625" style="120" customWidth="1"/>
    <col min="8969" max="8975" width="25.625" style="120" customWidth="1"/>
    <col min="8976" max="9216" width="8.875" style="120"/>
    <col min="9217" max="9223" width="3.5" style="120" customWidth="1"/>
    <col min="9224" max="9224" width="15.625" style="120" customWidth="1"/>
    <col min="9225" max="9231" width="25.625" style="120" customWidth="1"/>
    <col min="9232" max="9472" width="8.875" style="120"/>
    <col min="9473" max="9479" width="3.5" style="120" customWidth="1"/>
    <col min="9480" max="9480" width="15.625" style="120" customWidth="1"/>
    <col min="9481" max="9487" width="25.625" style="120" customWidth="1"/>
    <col min="9488" max="9728" width="8.875" style="120"/>
    <col min="9729" max="9735" width="3.5" style="120" customWidth="1"/>
    <col min="9736" max="9736" width="15.625" style="120" customWidth="1"/>
    <col min="9737" max="9743" width="25.625" style="120" customWidth="1"/>
    <col min="9744" max="9984" width="8.875" style="120"/>
    <col min="9985" max="9991" width="3.5" style="120" customWidth="1"/>
    <col min="9992" max="9992" width="15.625" style="120" customWidth="1"/>
    <col min="9993" max="9999" width="25.625" style="120" customWidth="1"/>
    <col min="10000" max="10240" width="8.875" style="120"/>
    <col min="10241" max="10247" width="3.5" style="120" customWidth="1"/>
    <col min="10248" max="10248" width="15.625" style="120" customWidth="1"/>
    <col min="10249" max="10255" width="25.625" style="120" customWidth="1"/>
    <col min="10256" max="10496" width="8.875" style="120"/>
    <col min="10497" max="10503" width="3.5" style="120" customWidth="1"/>
    <col min="10504" max="10504" width="15.625" style="120" customWidth="1"/>
    <col min="10505" max="10511" width="25.625" style="120" customWidth="1"/>
    <col min="10512" max="10752" width="8.875" style="120"/>
    <col min="10753" max="10759" width="3.5" style="120" customWidth="1"/>
    <col min="10760" max="10760" width="15.625" style="120" customWidth="1"/>
    <col min="10761" max="10767" width="25.625" style="120" customWidth="1"/>
    <col min="10768" max="11008" width="8.875" style="120"/>
    <col min="11009" max="11015" width="3.5" style="120" customWidth="1"/>
    <col min="11016" max="11016" width="15.625" style="120" customWidth="1"/>
    <col min="11017" max="11023" width="25.625" style="120" customWidth="1"/>
    <col min="11024" max="11264" width="8.875" style="120"/>
    <col min="11265" max="11271" width="3.5" style="120" customWidth="1"/>
    <col min="11272" max="11272" width="15.625" style="120" customWidth="1"/>
    <col min="11273" max="11279" width="25.625" style="120" customWidth="1"/>
    <col min="11280" max="11520" width="8.875" style="120"/>
    <col min="11521" max="11527" width="3.5" style="120" customWidth="1"/>
    <col min="11528" max="11528" width="15.625" style="120" customWidth="1"/>
    <col min="11529" max="11535" width="25.625" style="120" customWidth="1"/>
    <col min="11536" max="11776" width="8.875" style="120"/>
    <col min="11777" max="11783" width="3.5" style="120" customWidth="1"/>
    <col min="11784" max="11784" width="15.625" style="120" customWidth="1"/>
    <col min="11785" max="11791" width="25.625" style="120" customWidth="1"/>
    <col min="11792" max="12032" width="8.875" style="120"/>
    <col min="12033" max="12039" width="3.5" style="120" customWidth="1"/>
    <col min="12040" max="12040" width="15.625" style="120" customWidth="1"/>
    <col min="12041" max="12047" width="25.625" style="120" customWidth="1"/>
    <col min="12048" max="12288" width="8.875" style="120"/>
    <col min="12289" max="12295" width="3.5" style="120" customWidth="1"/>
    <col min="12296" max="12296" width="15.625" style="120" customWidth="1"/>
    <col min="12297" max="12303" width="25.625" style="120" customWidth="1"/>
    <col min="12304" max="12544" width="8.875" style="120"/>
    <col min="12545" max="12551" width="3.5" style="120" customWidth="1"/>
    <col min="12552" max="12552" width="15.625" style="120" customWidth="1"/>
    <col min="12553" max="12559" width="25.625" style="120" customWidth="1"/>
    <col min="12560" max="12800" width="8.875" style="120"/>
    <col min="12801" max="12807" width="3.5" style="120" customWidth="1"/>
    <col min="12808" max="12808" width="15.625" style="120" customWidth="1"/>
    <col min="12809" max="12815" width="25.625" style="120" customWidth="1"/>
    <col min="12816" max="13056" width="8.875" style="120"/>
    <col min="13057" max="13063" width="3.5" style="120" customWidth="1"/>
    <col min="13064" max="13064" width="15.625" style="120" customWidth="1"/>
    <col min="13065" max="13071" width="25.625" style="120" customWidth="1"/>
    <col min="13072" max="13312" width="8.875" style="120"/>
    <col min="13313" max="13319" width="3.5" style="120" customWidth="1"/>
    <col min="13320" max="13320" width="15.625" style="120" customWidth="1"/>
    <col min="13321" max="13327" width="25.625" style="120" customWidth="1"/>
    <col min="13328" max="13568" width="8.875" style="120"/>
    <col min="13569" max="13575" width="3.5" style="120" customWidth="1"/>
    <col min="13576" max="13576" width="15.625" style="120" customWidth="1"/>
    <col min="13577" max="13583" width="25.625" style="120" customWidth="1"/>
    <col min="13584" max="13824" width="8.875" style="120"/>
    <col min="13825" max="13831" width="3.5" style="120" customWidth="1"/>
    <col min="13832" max="13832" width="15.625" style="120" customWidth="1"/>
    <col min="13833" max="13839" width="25.625" style="120" customWidth="1"/>
    <col min="13840" max="14080" width="8.875" style="120"/>
    <col min="14081" max="14087" width="3.5" style="120" customWidth="1"/>
    <col min="14088" max="14088" width="15.625" style="120" customWidth="1"/>
    <col min="14089" max="14095" width="25.625" style="120" customWidth="1"/>
    <col min="14096" max="14336" width="8.875" style="120"/>
    <col min="14337" max="14343" width="3.5" style="120" customWidth="1"/>
    <col min="14344" max="14344" width="15.625" style="120" customWidth="1"/>
    <col min="14345" max="14351" width="25.625" style="120" customWidth="1"/>
    <col min="14352" max="14592" width="8.875" style="120"/>
    <col min="14593" max="14599" width="3.5" style="120" customWidth="1"/>
    <col min="14600" max="14600" width="15.625" style="120" customWidth="1"/>
    <col min="14601" max="14607" width="25.625" style="120" customWidth="1"/>
    <col min="14608" max="14848" width="8.875" style="120"/>
    <col min="14849" max="14855" width="3.5" style="120" customWidth="1"/>
    <col min="14856" max="14856" width="15.625" style="120" customWidth="1"/>
    <col min="14857" max="14863" width="25.625" style="120" customWidth="1"/>
    <col min="14864" max="15104" width="8.875" style="120"/>
    <col min="15105" max="15111" width="3.5" style="120" customWidth="1"/>
    <col min="15112" max="15112" width="15.625" style="120" customWidth="1"/>
    <col min="15113" max="15119" width="25.625" style="120" customWidth="1"/>
    <col min="15120" max="15360" width="8.875" style="120"/>
    <col min="15361" max="15367" width="3.5" style="120" customWidth="1"/>
    <col min="15368" max="15368" width="15.625" style="120" customWidth="1"/>
    <col min="15369" max="15375" width="25.625" style="120" customWidth="1"/>
    <col min="15376" max="15616" width="8.875" style="120"/>
    <col min="15617" max="15623" width="3.5" style="120" customWidth="1"/>
    <col min="15624" max="15624" width="15.625" style="120" customWidth="1"/>
    <col min="15625" max="15631" width="25.625" style="120" customWidth="1"/>
    <col min="15632" max="15872" width="8.875" style="120"/>
    <col min="15873" max="15879" width="3.5" style="120" customWidth="1"/>
    <col min="15880" max="15880" width="15.625" style="120" customWidth="1"/>
    <col min="15881" max="15887" width="25.625" style="120" customWidth="1"/>
    <col min="15888" max="16128" width="8.875" style="120"/>
    <col min="16129" max="16135" width="3.5" style="120" customWidth="1"/>
    <col min="16136" max="16136" width="15.625" style="120" customWidth="1"/>
    <col min="16137" max="16143" width="25.625" style="120" customWidth="1"/>
    <col min="16144" max="16384" width="8.875" style="120"/>
  </cols>
  <sheetData>
    <row r="3" spans="1:14" s="104" customFormat="1" ht="22.5" customHeight="1">
      <c r="B3" s="2"/>
    </row>
    <row r="4" spans="1:14" s="105" customFormat="1" ht="18.75" customHeight="1">
      <c r="A4" s="129"/>
      <c r="B4" s="292" t="s">
        <v>329</v>
      </c>
      <c r="C4" s="292"/>
      <c r="D4" s="292"/>
      <c r="E4" s="292"/>
      <c r="F4" s="292"/>
      <c r="G4" s="292"/>
      <c r="H4" s="292"/>
      <c r="I4" s="292"/>
      <c r="J4" s="292"/>
      <c r="K4" s="293" t="s">
        <v>330</v>
      </c>
      <c r="L4" s="293"/>
      <c r="M4" s="293"/>
      <c r="N4" s="293"/>
    </row>
    <row r="5" spans="1:14" s="105" customFormat="1" ht="18.75" customHeight="1">
      <c r="A5" s="129"/>
      <c r="B5" s="292"/>
      <c r="C5" s="292"/>
      <c r="D5" s="292"/>
      <c r="E5" s="292"/>
      <c r="F5" s="292"/>
      <c r="G5" s="292"/>
      <c r="H5" s="292"/>
      <c r="I5" s="292"/>
      <c r="J5" s="292"/>
      <c r="K5" s="293"/>
      <c r="L5" s="293"/>
      <c r="M5" s="293"/>
      <c r="N5" s="293"/>
    </row>
    <row r="6" spans="1:14">
      <c r="M6" s="121"/>
      <c r="N6" s="121" t="s">
        <v>228</v>
      </c>
    </row>
    <row r="7" spans="1:14" ht="21.75" customHeight="1">
      <c r="B7" s="297" t="s">
        <v>229</v>
      </c>
      <c r="C7" s="298"/>
      <c r="D7" s="298"/>
      <c r="E7" s="298"/>
      <c r="F7" s="298"/>
      <c r="G7" s="298"/>
      <c r="H7" s="299"/>
      <c r="I7" s="303" t="s">
        <v>230</v>
      </c>
      <c r="J7" s="305" t="s">
        <v>231</v>
      </c>
      <c r="K7" s="305" t="s">
        <v>232</v>
      </c>
      <c r="L7" s="305" t="s">
        <v>233</v>
      </c>
      <c r="M7" s="305" t="s">
        <v>234</v>
      </c>
      <c r="N7" s="305" t="s">
        <v>235</v>
      </c>
    </row>
    <row r="8" spans="1:14" ht="21.95" customHeight="1">
      <c r="B8" s="300"/>
      <c r="C8" s="301"/>
      <c r="D8" s="301"/>
      <c r="E8" s="301"/>
      <c r="F8" s="301"/>
      <c r="G8" s="301"/>
      <c r="H8" s="302"/>
      <c r="I8" s="304"/>
      <c r="J8" s="306"/>
      <c r="K8" s="306"/>
      <c r="L8" s="306"/>
      <c r="M8" s="306"/>
      <c r="N8" s="306"/>
    </row>
    <row r="9" spans="1:14" ht="22.5" customHeight="1">
      <c r="B9" s="122" t="s">
        <v>236</v>
      </c>
      <c r="C9" s="123"/>
      <c r="D9" s="123"/>
      <c r="E9" s="123"/>
      <c r="F9" s="123"/>
      <c r="G9" s="123"/>
      <c r="H9" s="124"/>
      <c r="I9" s="125">
        <v>69104072</v>
      </c>
      <c r="J9" s="125">
        <v>0</v>
      </c>
      <c r="K9" s="125">
        <v>0</v>
      </c>
      <c r="L9" s="125">
        <v>0</v>
      </c>
      <c r="M9" s="126">
        <v>0</v>
      </c>
      <c r="N9" s="125">
        <v>69104072</v>
      </c>
    </row>
    <row r="10" spans="1:14" ht="22.5" customHeight="1">
      <c r="B10" s="122" t="s">
        <v>336</v>
      </c>
      <c r="C10" s="123"/>
      <c r="D10" s="123"/>
      <c r="E10" s="123"/>
      <c r="F10" s="123"/>
      <c r="G10" s="123"/>
      <c r="H10" s="124"/>
      <c r="I10" s="125">
        <v>517826419</v>
      </c>
      <c r="J10" s="125">
        <v>0</v>
      </c>
      <c r="K10" s="125">
        <v>0</v>
      </c>
      <c r="L10" s="125">
        <v>0</v>
      </c>
      <c r="M10" s="126">
        <v>0</v>
      </c>
      <c r="N10" s="125">
        <v>517826419</v>
      </c>
    </row>
    <row r="11" spans="1:14" ht="22.5" customHeight="1">
      <c r="B11" s="122" t="s">
        <v>337</v>
      </c>
      <c r="C11" s="123"/>
      <c r="D11" s="123"/>
      <c r="E11" s="123"/>
      <c r="F11" s="123"/>
      <c r="G11" s="123"/>
      <c r="H11" s="124"/>
      <c r="I11" s="125">
        <v>606081013</v>
      </c>
      <c r="J11" s="125">
        <v>0</v>
      </c>
      <c r="K11" s="125">
        <v>0</v>
      </c>
      <c r="L11" s="125">
        <v>0</v>
      </c>
      <c r="M11" s="126">
        <v>0</v>
      </c>
      <c r="N11" s="125">
        <v>606081013</v>
      </c>
    </row>
    <row r="12" spans="1:14" ht="22.5" customHeight="1">
      <c r="B12" s="122" t="s">
        <v>338</v>
      </c>
      <c r="C12" s="123"/>
      <c r="D12" s="123"/>
      <c r="E12" s="123"/>
      <c r="F12" s="123"/>
      <c r="G12" s="123"/>
      <c r="H12" s="124"/>
      <c r="I12" s="125">
        <v>627834063</v>
      </c>
      <c r="J12" s="125">
        <v>0</v>
      </c>
      <c r="K12" s="125">
        <v>0</v>
      </c>
      <c r="L12" s="125">
        <v>0</v>
      </c>
      <c r="M12" s="126">
        <v>0</v>
      </c>
      <c r="N12" s="125">
        <v>627834063</v>
      </c>
    </row>
    <row r="13" spans="1:14" ht="22.5" customHeight="1">
      <c r="B13" s="122" t="s">
        <v>339</v>
      </c>
      <c r="C13" s="123"/>
      <c r="D13" s="123"/>
      <c r="E13" s="123"/>
      <c r="F13" s="123"/>
      <c r="G13" s="123"/>
      <c r="H13" s="124"/>
      <c r="I13" s="125">
        <v>283608274</v>
      </c>
      <c r="J13" s="125">
        <v>0</v>
      </c>
      <c r="K13" s="125">
        <v>0</v>
      </c>
      <c r="L13" s="125">
        <v>0</v>
      </c>
      <c r="M13" s="126">
        <v>0</v>
      </c>
      <c r="N13" s="125">
        <v>283608274</v>
      </c>
    </row>
    <row r="14" spans="1:14" ht="22.5" customHeight="1">
      <c r="B14" s="122" t="s">
        <v>237</v>
      </c>
      <c r="C14" s="123"/>
      <c r="D14" s="123"/>
      <c r="E14" s="123"/>
      <c r="F14" s="123"/>
      <c r="G14" s="123"/>
      <c r="H14" s="124"/>
      <c r="I14" s="125">
        <v>208831528</v>
      </c>
      <c r="J14" s="125">
        <v>0</v>
      </c>
      <c r="K14" s="125">
        <v>0</v>
      </c>
      <c r="L14" s="125">
        <v>0</v>
      </c>
      <c r="M14" s="126">
        <v>0</v>
      </c>
      <c r="N14" s="125">
        <v>208831528</v>
      </c>
    </row>
    <row r="15" spans="1:14" ht="22.5" customHeight="1">
      <c r="B15" s="122" t="s">
        <v>340</v>
      </c>
      <c r="C15" s="123"/>
      <c r="D15" s="123"/>
      <c r="E15" s="123"/>
      <c r="F15" s="123"/>
      <c r="G15" s="123"/>
      <c r="H15" s="124"/>
      <c r="I15" s="125">
        <v>2898647</v>
      </c>
      <c r="J15" s="125">
        <v>282284160</v>
      </c>
      <c r="K15" s="125">
        <v>0</v>
      </c>
      <c r="L15" s="125">
        <v>0</v>
      </c>
      <c r="M15" s="126">
        <v>514742</v>
      </c>
      <c r="N15" s="125">
        <v>285697549</v>
      </c>
    </row>
    <row r="16" spans="1:14" ht="22.5" customHeight="1">
      <c r="B16" s="122" t="s">
        <v>632</v>
      </c>
      <c r="C16" s="123"/>
      <c r="D16" s="123"/>
      <c r="E16" s="123"/>
      <c r="F16" s="123"/>
      <c r="G16" s="123"/>
      <c r="H16" s="124"/>
      <c r="I16" s="125">
        <v>1574839</v>
      </c>
      <c r="J16" s="125">
        <v>1472435700</v>
      </c>
      <c r="K16" s="125">
        <v>0</v>
      </c>
      <c r="L16" s="125">
        <v>0</v>
      </c>
      <c r="M16" s="126">
        <v>1972060</v>
      </c>
      <c r="N16" s="125">
        <v>1475982599</v>
      </c>
    </row>
    <row r="17" spans="2:14" ht="22.5" customHeight="1">
      <c r="B17" s="122" t="s">
        <v>238</v>
      </c>
      <c r="C17" s="123"/>
      <c r="D17" s="123"/>
      <c r="E17" s="123"/>
      <c r="F17" s="123"/>
      <c r="G17" s="123"/>
      <c r="H17" s="124"/>
      <c r="I17" s="125">
        <v>38220724</v>
      </c>
      <c r="J17" s="125">
        <v>0</v>
      </c>
      <c r="K17" s="125">
        <v>0</v>
      </c>
      <c r="L17" s="125">
        <v>0</v>
      </c>
      <c r="M17" s="126">
        <v>0</v>
      </c>
      <c r="N17" s="125">
        <v>38220724</v>
      </c>
    </row>
    <row r="18" spans="2:14" ht="22.5" customHeight="1">
      <c r="B18" s="122" t="s">
        <v>239</v>
      </c>
      <c r="C18" s="123"/>
      <c r="D18" s="123"/>
      <c r="E18" s="123"/>
      <c r="F18" s="123"/>
      <c r="G18" s="123"/>
      <c r="H18" s="124"/>
      <c r="I18" s="125">
        <v>1971722199</v>
      </c>
      <c r="J18" s="125">
        <v>0</v>
      </c>
      <c r="K18" s="125">
        <v>0</v>
      </c>
      <c r="L18" s="125">
        <v>0</v>
      </c>
      <c r="M18" s="126">
        <v>0</v>
      </c>
      <c r="N18" s="125">
        <v>1971722199</v>
      </c>
    </row>
    <row r="19" spans="2:14" ht="22.5" customHeight="1">
      <c r="B19" s="122" t="s">
        <v>240</v>
      </c>
      <c r="C19" s="123"/>
      <c r="D19" s="123"/>
      <c r="E19" s="123"/>
      <c r="F19" s="123"/>
      <c r="G19" s="123"/>
      <c r="H19" s="124"/>
      <c r="I19" s="125">
        <v>167477857503</v>
      </c>
      <c r="J19" s="125">
        <v>467537520</v>
      </c>
      <c r="K19" s="125">
        <v>0</v>
      </c>
      <c r="L19" s="125">
        <v>0</v>
      </c>
      <c r="M19" s="126">
        <v>1752236</v>
      </c>
      <c r="N19" s="125">
        <v>167947147259</v>
      </c>
    </row>
    <row r="20" spans="2:14" ht="22.5" customHeight="1">
      <c r="B20" s="122" t="s">
        <v>241</v>
      </c>
      <c r="C20" s="123"/>
      <c r="D20" s="123"/>
      <c r="E20" s="123"/>
      <c r="F20" s="123"/>
      <c r="G20" s="123"/>
      <c r="H20" s="124"/>
      <c r="I20" s="125">
        <v>9238204725</v>
      </c>
      <c r="J20" s="125">
        <v>0</v>
      </c>
      <c r="K20" s="125">
        <v>0</v>
      </c>
      <c r="L20" s="125">
        <v>0</v>
      </c>
      <c r="M20" s="126">
        <v>0</v>
      </c>
      <c r="N20" s="125">
        <v>9238204725</v>
      </c>
    </row>
    <row r="21" spans="2:14" ht="22.5" customHeight="1">
      <c r="B21" s="122" t="s">
        <v>242</v>
      </c>
      <c r="C21" s="123"/>
      <c r="D21" s="123"/>
      <c r="E21" s="123"/>
      <c r="F21" s="123"/>
      <c r="G21" s="123"/>
      <c r="H21" s="124"/>
      <c r="I21" s="125">
        <v>100517765</v>
      </c>
      <c r="J21" s="125">
        <v>169712650</v>
      </c>
      <c r="K21" s="125">
        <v>0</v>
      </c>
      <c r="L21" s="125">
        <v>0</v>
      </c>
      <c r="M21" s="126">
        <v>316475</v>
      </c>
      <c r="N21" s="125">
        <v>270546890</v>
      </c>
    </row>
    <row r="22" spans="2:14" ht="22.5" customHeight="1">
      <c r="B22" s="122" t="s">
        <v>341</v>
      </c>
      <c r="C22" s="123"/>
      <c r="D22" s="123"/>
      <c r="E22" s="123"/>
      <c r="F22" s="123"/>
      <c r="G22" s="123"/>
      <c r="H22" s="124"/>
      <c r="I22" s="125">
        <v>1072907236</v>
      </c>
      <c r="J22" s="125">
        <v>0</v>
      </c>
      <c r="K22" s="125">
        <v>0</v>
      </c>
      <c r="L22" s="125">
        <v>0</v>
      </c>
      <c r="M22" s="126">
        <v>0</v>
      </c>
      <c r="N22" s="125">
        <v>1072907236</v>
      </c>
    </row>
    <row r="23" spans="2:14" ht="22.5" customHeight="1">
      <c r="B23" s="122" t="s">
        <v>243</v>
      </c>
      <c r="C23" s="123"/>
      <c r="D23" s="123"/>
      <c r="E23" s="123"/>
      <c r="F23" s="123"/>
      <c r="G23" s="123"/>
      <c r="H23" s="124"/>
      <c r="I23" s="125">
        <v>315736510</v>
      </c>
      <c r="J23" s="125">
        <v>309460600</v>
      </c>
      <c r="K23" s="125">
        <v>0</v>
      </c>
      <c r="L23" s="125">
        <v>0</v>
      </c>
      <c r="M23" s="126">
        <v>8229124</v>
      </c>
      <c r="N23" s="125">
        <v>633426234</v>
      </c>
    </row>
    <row r="24" spans="2:14" ht="22.5" customHeight="1">
      <c r="B24" s="122" t="s">
        <v>244</v>
      </c>
      <c r="C24" s="123"/>
      <c r="D24" s="123"/>
      <c r="E24" s="123"/>
      <c r="F24" s="123"/>
      <c r="G24" s="123"/>
      <c r="H24" s="124"/>
      <c r="I24" s="125">
        <v>36334248</v>
      </c>
      <c r="J24" s="125">
        <v>199482530</v>
      </c>
      <c r="K24" s="125">
        <v>0</v>
      </c>
      <c r="L24" s="125">
        <v>0</v>
      </c>
      <c r="M24" s="126">
        <v>22462</v>
      </c>
      <c r="N24" s="125">
        <v>235839240</v>
      </c>
    </row>
    <row r="25" spans="2:14" ht="22.5" customHeight="1">
      <c r="B25" s="122" t="s">
        <v>245</v>
      </c>
      <c r="C25" s="123"/>
      <c r="D25" s="123"/>
      <c r="E25" s="123"/>
      <c r="F25" s="123"/>
      <c r="G25" s="123"/>
      <c r="H25" s="124"/>
      <c r="I25" s="125">
        <v>3609676</v>
      </c>
      <c r="J25" s="125">
        <v>0</v>
      </c>
      <c r="K25" s="125">
        <v>0</v>
      </c>
      <c r="L25" s="125">
        <v>0</v>
      </c>
      <c r="M25" s="126">
        <v>0</v>
      </c>
      <c r="N25" s="125">
        <v>3609676</v>
      </c>
    </row>
    <row r="26" spans="2:14" ht="22.5" customHeight="1">
      <c r="B26" s="122" t="s">
        <v>246</v>
      </c>
      <c r="C26" s="123"/>
      <c r="D26" s="123"/>
      <c r="E26" s="123"/>
      <c r="F26" s="123"/>
      <c r="G26" s="123"/>
      <c r="H26" s="124"/>
      <c r="I26" s="125">
        <v>20729668</v>
      </c>
      <c r="J26" s="125">
        <v>0</v>
      </c>
      <c r="K26" s="125">
        <v>0</v>
      </c>
      <c r="L26" s="125">
        <v>0</v>
      </c>
      <c r="M26" s="126">
        <v>0</v>
      </c>
      <c r="N26" s="125">
        <v>20729668</v>
      </c>
    </row>
    <row r="27" spans="2:14" ht="22.5" customHeight="1">
      <c r="B27" s="122" t="s">
        <v>247</v>
      </c>
      <c r="C27" s="123"/>
      <c r="D27" s="123"/>
      <c r="E27" s="123"/>
      <c r="F27" s="123"/>
      <c r="G27" s="123"/>
      <c r="H27" s="124"/>
      <c r="I27" s="125">
        <v>625153690</v>
      </c>
      <c r="J27" s="125">
        <v>998470000</v>
      </c>
      <c r="K27" s="125">
        <v>0</v>
      </c>
      <c r="L27" s="125">
        <v>0</v>
      </c>
      <c r="M27" s="126">
        <v>765000</v>
      </c>
      <c r="N27" s="125">
        <v>1624388690</v>
      </c>
    </row>
    <row r="28" spans="2:14" ht="22.5" customHeight="1">
      <c r="B28" s="122" t="s">
        <v>342</v>
      </c>
      <c r="C28" s="123"/>
      <c r="D28" s="123"/>
      <c r="E28" s="123"/>
      <c r="F28" s="123"/>
      <c r="G28" s="123"/>
      <c r="H28" s="124"/>
      <c r="I28" s="125">
        <v>377232605</v>
      </c>
      <c r="J28" s="125">
        <v>0</v>
      </c>
      <c r="K28" s="125">
        <v>0</v>
      </c>
      <c r="L28" s="125">
        <v>0</v>
      </c>
      <c r="M28" s="126">
        <v>0</v>
      </c>
      <c r="N28" s="125">
        <v>377232605</v>
      </c>
    </row>
    <row r="29" spans="2:14" ht="22.5" customHeight="1">
      <c r="B29" s="122" t="s">
        <v>248</v>
      </c>
      <c r="C29" s="123"/>
      <c r="D29" s="123"/>
      <c r="E29" s="123"/>
      <c r="F29" s="123"/>
      <c r="G29" s="123"/>
      <c r="H29" s="124"/>
      <c r="I29" s="125">
        <v>2224751176</v>
      </c>
      <c r="J29" s="125">
        <v>0</v>
      </c>
      <c r="K29" s="125">
        <v>0</v>
      </c>
      <c r="L29" s="125">
        <v>0</v>
      </c>
      <c r="M29" s="126">
        <v>0</v>
      </c>
      <c r="N29" s="125">
        <v>2224751176</v>
      </c>
    </row>
    <row r="30" spans="2:14" ht="22.5" customHeight="1">
      <c r="B30" s="122" t="s">
        <v>249</v>
      </c>
      <c r="C30" s="123"/>
      <c r="D30" s="123"/>
      <c r="E30" s="123"/>
      <c r="F30" s="123"/>
      <c r="G30" s="123"/>
      <c r="H30" s="124"/>
      <c r="I30" s="125">
        <v>924314871</v>
      </c>
      <c r="J30" s="125">
        <v>0</v>
      </c>
      <c r="K30" s="125">
        <v>0</v>
      </c>
      <c r="L30" s="125">
        <v>0</v>
      </c>
      <c r="M30" s="126">
        <v>0</v>
      </c>
      <c r="N30" s="125">
        <v>924314871</v>
      </c>
    </row>
    <row r="31" spans="2:14" ht="22.5" customHeight="1">
      <c r="B31" s="122" t="s">
        <v>250</v>
      </c>
      <c r="C31" s="123"/>
      <c r="D31" s="123"/>
      <c r="E31" s="123"/>
      <c r="F31" s="123"/>
      <c r="G31" s="123"/>
      <c r="H31" s="124"/>
      <c r="I31" s="127">
        <v>678060614</v>
      </c>
      <c r="J31" s="127">
        <v>0</v>
      </c>
      <c r="K31" s="127">
        <v>0</v>
      </c>
      <c r="L31" s="127">
        <v>0</v>
      </c>
      <c r="M31" s="128">
        <v>0</v>
      </c>
      <c r="N31" s="127">
        <v>678060614</v>
      </c>
    </row>
    <row r="32" spans="2:14" ht="22.5" customHeight="1">
      <c r="B32" s="122" t="s">
        <v>251</v>
      </c>
      <c r="C32" s="123"/>
      <c r="D32" s="123"/>
      <c r="E32" s="123"/>
      <c r="F32" s="123"/>
      <c r="G32" s="123"/>
      <c r="H32" s="124"/>
      <c r="I32" s="125">
        <v>13565318567</v>
      </c>
      <c r="J32" s="125">
        <v>0</v>
      </c>
      <c r="K32" s="125">
        <v>0</v>
      </c>
      <c r="L32" s="125">
        <v>0</v>
      </c>
      <c r="M32" s="126">
        <v>196000</v>
      </c>
      <c r="N32" s="125">
        <v>13565514567</v>
      </c>
    </row>
    <row r="33" spans="2:14" ht="22.5" customHeight="1">
      <c r="B33" s="122" t="s">
        <v>343</v>
      </c>
      <c r="C33" s="123"/>
      <c r="D33" s="123"/>
      <c r="E33" s="123"/>
      <c r="F33" s="123"/>
      <c r="G33" s="123"/>
      <c r="H33" s="124"/>
      <c r="I33" s="125">
        <v>99862305</v>
      </c>
      <c r="J33" s="125">
        <v>0</v>
      </c>
      <c r="K33" s="125">
        <v>0</v>
      </c>
      <c r="L33" s="125">
        <v>0</v>
      </c>
      <c r="M33" s="126">
        <v>0</v>
      </c>
      <c r="N33" s="125">
        <v>99862305</v>
      </c>
    </row>
    <row r="34" spans="2:14" ht="22.5" customHeight="1">
      <c r="B34" s="122" t="s">
        <v>252</v>
      </c>
      <c r="C34" s="123"/>
      <c r="D34" s="123"/>
      <c r="E34" s="123"/>
      <c r="F34" s="123"/>
      <c r="G34" s="123"/>
      <c r="H34" s="124"/>
      <c r="I34" s="125">
        <v>37684921</v>
      </c>
      <c r="J34" s="125">
        <v>0</v>
      </c>
      <c r="K34" s="125">
        <v>0</v>
      </c>
      <c r="L34" s="125">
        <v>0</v>
      </c>
      <c r="M34" s="126">
        <v>0</v>
      </c>
      <c r="N34" s="125">
        <v>37684921</v>
      </c>
    </row>
    <row r="35" spans="2:14" ht="22.5" customHeight="1">
      <c r="B35" s="122" t="s">
        <v>253</v>
      </c>
      <c r="C35" s="123"/>
      <c r="D35" s="123"/>
      <c r="E35" s="123"/>
      <c r="F35" s="123"/>
      <c r="G35" s="123"/>
      <c r="H35" s="124"/>
      <c r="I35" s="125">
        <v>170662000</v>
      </c>
      <c r="J35" s="125">
        <v>0</v>
      </c>
      <c r="K35" s="125">
        <v>0</v>
      </c>
      <c r="L35" s="125">
        <v>79338000</v>
      </c>
      <c r="M35" s="126">
        <v>0</v>
      </c>
      <c r="N35" s="125">
        <v>250000000</v>
      </c>
    </row>
    <row r="36" spans="2:14" ht="22.5" customHeight="1">
      <c r="B36" s="122" t="s">
        <v>254</v>
      </c>
      <c r="C36" s="123"/>
      <c r="D36" s="123"/>
      <c r="E36" s="123"/>
      <c r="F36" s="123"/>
      <c r="G36" s="123"/>
      <c r="H36" s="124"/>
      <c r="I36" s="125">
        <v>28792689</v>
      </c>
      <c r="J36" s="125">
        <v>0</v>
      </c>
      <c r="K36" s="125">
        <v>0</v>
      </c>
      <c r="L36" s="125">
        <v>1207311</v>
      </c>
      <c r="M36" s="126">
        <v>0</v>
      </c>
      <c r="N36" s="125">
        <v>30000000</v>
      </c>
    </row>
    <row r="37" spans="2:14" ht="22.5" customHeight="1">
      <c r="B37" s="122" t="s">
        <v>255</v>
      </c>
      <c r="C37" s="123"/>
      <c r="D37" s="123"/>
      <c r="E37" s="123"/>
      <c r="F37" s="123"/>
      <c r="G37" s="123"/>
      <c r="H37" s="124"/>
      <c r="I37" s="125">
        <v>14360676</v>
      </c>
      <c r="J37" s="125">
        <v>0</v>
      </c>
      <c r="K37" s="125">
        <v>0</v>
      </c>
      <c r="L37" s="125">
        <v>5639324</v>
      </c>
      <c r="M37" s="126">
        <v>0</v>
      </c>
      <c r="N37" s="125">
        <v>20000000</v>
      </c>
    </row>
    <row r="38" spans="2:14" ht="22.5" customHeight="1">
      <c r="B38" s="122" t="s">
        <v>256</v>
      </c>
      <c r="C38" s="123"/>
      <c r="D38" s="123"/>
      <c r="E38" s="123"/>
      <c r="F38" s="123"/>
      <c r="G38" s="123"/>
      <c r="H38" s="124"/>
      <c r="I38" s="125">
        <v>653003606</v>
      </c>
      <c r="J38" s="125">
        <v>0</v>
      </c>
      <c r="K38" s="125">
        <v>19989802294</v>
      </c>
      <c r="L38" s="125">
        <v>0</v>
      </c>
      <c r="M38" s="126">
        <v>0</v>
      </c>
      <c r="N38" s="125">
        <v>20642805900</v>
      </c>
    </row>
    <row r="39" spans="2:14" ht="22.5" customHeight="1">
      <c r="B39" s="122" t="s">
        <v>344</v>
      </c>
      <c r="C39" s="123"/>
      <c r="D39" s="123"/>
      <c r="E39" s="123"/>
      <c r="F39" s="123"/>
      <c r="G39" s="123"/>
      <c r="H39" s="124"/>
      <c r="I39" s="125">
        <v>500000000</v>
      </c>
      <c r="J39" s="125">
        <v>0</v>
      </c>
      <c r="K39" s="125">
        <v>0</v>
      </c>
      <c r="L39" s="125">
        <v>0</v>
      </c>
      <c r="M39" s="126">
        <v>0</v>
      </c>
      <c r="N39" s="125">
        <v>500000000</v>
      </c>
    </row>
    <row r="40" spans="2:14" ht="22.5" customHeight="1">
      <c r="B40" s="122" t="s">
        <v>257</v>
      </c>
      <c r="C40" s="123"/>
      <c r="D40" s="123"/>
      <c r="E40" s="123"/>
      <c r="F40" s="123"/>
      <c r="G40" s="123"/>
      <c r="H40" s="124"/>
      <c r="I40" s="125">
        <v>0</v>
      </c>
      <c r="J40" s="125">
        <v>0</v>
      </c>
      <c r="K40" s="125">
        <v>0</v>
      </c>
      <c r="L40" s="125">
        <v>22457765</v>
      </c>
      <c r="M40" s="126">
        <v>-4662593</v>
      </c>
      <c r="N40" s="125">
        <v>17795172</v>
      </c>
    </row>
    <row r="41" spans="2:14" ht="22.5" customHeight="1">
      <c r="B41" s="122" t="s">
        <v>258</v>
      </c>
      <c r="C41" s="123"/>
      <c r="D41" s="123"/>
      <c r="E41" s="123"/>
      <c r="F41" s="123"/>
      <c r="G41" s="123"/>
      <c r="H41" s="124"/>
      <c r="I41" s="125">
        <v>414075919</v>
      </c>
      <c r="J41" s="125">
        <v>0</v>
      </c>
      <c r="K41" s="125">
        <v>0</v>
      </c>
      <c r="L41" s="125">
        <v>1585924081</v>
      </c>
      <c r="M41" s="126">
        <v>0</v>
      </c>
      <c r="N41" s="125">
        <v>2000000000</v>
      </c>
    </row>
    <row r="42" spans="2:14" ht="22.5" customHeight="1">
      <c r="B42" s="122" t="s">
        <v>259</v>
      </c>
      <c r="C42" s="123"/>
      <c r="D42" s="123"/>
      <c r="E42" s="123"/>
      <c r="F42" s="123"/>
      <c r="G42" s="123"/>
      <c r="H42" s="124"/>
      <c r="I42" s="125">
        <v>250000000</v>
      </c>
      <c r="J42" s="125">
        <v>0</v>
      </c>
      <c r="K42" s="125">
        <v>0</v>
      </c>
      <c r="L42" s="125">
        <v>0</v>
      </c>
      <c r="M42" s="126">
        <v>0</v>
      </c>
      <c r="N42" s="125">
        <v>250000000</v>
      </c>
    </row>
    <row r="43" spans="2:14" ht="22.5" customHeight="1">
      <c r="B43" s="122" t="s">
        <v>345</v>
      </c>
      <c r="C43" s="123"/>
      <c r="D43" s="123"/>
      <c r="E43" s="123"/>
      <c r="F43" s="123"/>
      <c r="G43" s="123"/>
      <c r="H43" s="124"/>
      <c r="I43" s="125">
        <v>61972150</v>
      </c>
      <c r="J43" s="125">
        <v>0</v>
      </c>
      <c r="K43" s="125">
        <v>0</v>
      </c>
      <c r="L43" s="125">
        <v>2938027850</v>
      </c>
      <c r="M43" s="126">
        <v>0</v>
      </c>
      <c r="N43" s="125">
        <v>3000000000</v>
      </c>
    </row>
    <row r="44" spans="2:14" ht="22.5" customHeight="1">
      <c r="B44" s="294" t="s">
        <v>260</v>
      </c>
      <c r="C44" s="295"/>
      <c r="D44" s="295"/>
      <c r="E44" s="295"/>
      <c r="F44" s="295"/>
      <c r="G44" s="295"/>
      <c r="H44" s="296"/>
      <c r="I44" s="125">
        <f>SUM(I9:I43)</f>
        <v>203218844898</v>
      </c>
      <c r="J44" s="125">
        <f t="shared" ref="J44:L44" si="0">SUM(J9:J43)</f>
        <v>3899383160</v>
      </c>
      <c r="K44" s="125">
        <f t="shared" si="0"/>
        <v>19989802294</v>
      </c>
      <c r="L44" s="125">
        <f t="shared" si="0"/>
        <v>4632594331</v>
      </c>
      <c r="M44" s="125">
        <f>SUM(M9:M43)</f>
        <v>9105506</v>
      </c>
      <c r="N44" s="125">
        <f>SUM(N9:N43)</f>
        <v>231749730189</v>
      </c>
    </row>
  </sheetData>
  <mergeCells count="10">
    <mergeCell ref="L7:L8"/>
    <mergeCell ref="M7:M8"/>
    <mergeCell ref="N7:N8"/>
    <mergeCell ref="B4:J5"/>
    <mergeCell ref="K4:N5"/>
    <mergeCell ref="B44:H44"/>
    <mergeCell ref="B7:H8"/>
    <mergeCell ref="I7:I8"/>
    <mergeCell ref="J7:J8"/>
    <mergeCell ref="K7:K8"/>
  </mergeCells>
  <phoneticPr fontId="25"/>
  <printOptions horizontalCentered="1"/>
  <pageMargins left="0.39370078740157483" right="0.39370078740157483" top="0.55118110236220474" bottom="0.43307086614173229" header="0.78740157480314965" footer="0.31496062992125984"/>
  <pageSetup paperSize="9" scale="58" firstPageNumber="10" fitToWidth="2" fitToHeight="0" orientation="portrait" useFirstPageNumber="1" r:id="rId1"/>
  <headerFooter alignWithMargins="0">
    <oddFooter>&amp;C&amp;"ＭＳ Ｐ明朝,標準"&amp;20&amp;P</oddFooter>
  </headerFooter>
  <colBreaks count="2" manualBreakCount="2">
    <brk id="10" max="42" man="1"/>
    <brk id="19" min="5"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view="pageBreakPreview" zoomScale="50" zoomScaleNormal="70" zoomScaleSheetLayoutView="50" workbookViewId="0">
      <selection activeCell="B1" sqref="B1"/>
    </sheetView>
  </sheetViews>
  <sheetFormatPr defaultColWidth="8.875" defaultRowHeight="18.75"/>
  <cols>
    <col min="1" max="1" width="2.625" style="104" customWidth="1"/>
    <col min="2" max="7" width="3.5" style="104" customWidth="1"/>
    <col min="8" max="8" width="50.25" style="104" customWidth="1"/>
    <col min="9" max="9" width="23.375" style="104" customWidth="1"/>
    <col min="10" max="10" width="24.75" style="104" customWidth="1"/>
    <col min="11" max="12" width="28.125" style="104" customWidth="1"/>
    <col min="13" max="13" width="27.625" style="104" customWidth="1"/>
    <col min="14" max="14" width="25.25" style="104" customWidth="1"/>
    <col min="15" max="15" width="30.375" style="104" customWidth="1"/>
    <col min="16" max="16" width="18.625" style="104" customWidth="1"/>
    <col min="17" max="17" width="30.5" style="104" customWidth="1"/>
    <col min="18" max="18" width="2.625" style="104" customWidth="1"/>
    <col min="19" max="19" width="13.25" style="104" customWidth="1"/>
    <col min="20" max="254" width="8.875" style="104"/>
    <col min="255" max="261" width="3.5" style="104" customWidth="1"/>
    <col min="262" max="262" width="15.625" style="104" customWidth="1"/>
    <col min="263" max="269" width="25.625" style="104" customWidth="1"/>
    <col min="270" max="510" width="8.875" style="104"/>
    <col min="511" max="517" width="3.5" style="104" customWidth="1"/>
    <col min="518" max="518" width="15.625" style="104" customWidth="1"/>
    <col min="519" max="525" width="25.625" style="104" customWidth="1"/>
    <col min="526" max="766" width="8.875" style="104"/>
    <col min="767" max="773" width="3.5" style="104" customWidth="1"/>
    <col min="774" max="774" width="15.625" style="104" customWidth="1"/>
    <col min="775" max="781" width="25.625" style="104" customWidth="1"/>
    <col min="782" max="1022" width="8.875" style="104"/>
    <col min="1023" max="1029" width="3.5" style="104" customWidth="1"/>
    <col min="1030" max="1030" width="15.625" style="104" customWidth="1"/>
    <col min="1031" max="1037" width="25.625" style="104" customWidth="1"/>
    <col min="1038" max="1278" width="8.875" style="104"/>
    <col min="1279" max="1285" width="3.5" style="104" customWidth="1"/>
    <col min="1286" max="1286" width="15.625" style="104" customWidth="1"/>
    <col min="1287" max="1293" width="25.625" style="104" customWidth="1"/>
    <col min="1294" max="1534" width="8.875" style="104"/>
    <col min="1535" max="1541" width="3.5" style="104" customWidth="1"/>
    <col min="1542" max="1542" width="15.625" style="104" customWidth="1"/>
    <col min="1543" max="1549" width="25.625" style="104" customWidth="1"/>
    <col min="1550" max="1790" width="8.875" style="104"/>
    <col min="1791" max="1797" width="3.5" style="104" customWidth="1"/>
    <col min="1798" max="1798" width="15.625" style="104" customWidth="1"/>
    <col min="1799" max="1805" width="25.625" style="104" customWidth="1"/>
    <col min="1806" max="2046" width="8.875" style="104"/>
    <col min="2047" max="2053" width="3.5" style="104" customWidth="1"/>
    <col min="2054" max="2054" width="15.625" style="104" customWidth="1"/>
    <col min="2055" max="2061" width="25.625" style="104" customWidth="1"/>
    <col min="2062" max="2302" width="8.875" style="104"/>
    <col min="2303" max="2309" width="3.5" style="104" customWidth="1"/>
    <col min="2310" max="2310" width="15.625" style="104" customWidth="1"/>
    <col min="2311" max="2317" width="25.625" style="104" customWidth="1"/>
    <col min="2318" max="2558" width="8.875" style="104"/>
    <col min="2559" max="2565" width="3.5" style="104" customWidth="1"/>
    <col min="2566" max="2566" width="15.625" style="104" customWidth="1"/>
    <col min="2567" max="2573" width="25.625" style="104" customWidth="1"/>
    <col min="2574" max="2814" width="8.875" style="104"/>
    <col min="2815" max="2821" width="3.5" style="104" customWidth="1"/>
    <col min="2822" max="2822" width="15.625" style="104" customWidth="1"/>
    <col min="2823" max="2829" width="25.625" style="104" customWidth="1"/>
    <col min="2830" max="3070" width="8.875" style="104"/>
    <col min="3071" max="3077" width="3.5" style="104" customWidth="1"/>
    <col min="3078" max="3078" width="15.625" style="104" customWidth="1"/>
    <col min="3079" max="3085" width="25.625" style="104" customWidth="1"/>
    <col min="3086" max="3326" width="8.875" style="104"/>
    <col min="3327" max="3333" width="3.5" style="104" customWidth="1"/>
    <col min="3334" max="3334" width="15.625" style="104" customWidth="1"/>
    <col min="3335" max="3341" width="25.625" style="104" customWidth="1"/>
    <col min="3342" max="3582" width="8.875" style="104"/>
    <col min="3583" max="3589" width="3.5" style="104" customWidth="1"/>
    <col min="3590" max="3590" width="15.625" style="104" customWidth="1"/>
    <col min="3591" max="3597" width="25.625" style="104" customWidth="1"/>
    <col min="3598" max="3838" width="8.875" style="104"/>
    <col min="3839" max="3845" width="3.5" style="104" customWidth="1"/>
    <col min="3846" max="3846" width="15.625" style="104" customWidth="1"/>
    <col min="3847" max="3853" width="25.625" style="104" customWidth="1"/>
    <col min="3854" max="4094" width="8.875" style="104"/>
    <col min="4095" max="4101" width="3.5" style="104" customWidth="1"/>
    <col min="4102" max="4102" width="15.625" style="104" customWidth="1"/>
    <col min="4103" max="4109" width="25.625" style="104" customWidth="1"/>
    <col min="4110" max="4350" width="8.875" style="104"/>
    <col min="4351" max="4357" width="3.5" style="104" customWidth="1"/>
    <col min="4358" max="4358" width="15.625" style="104" customWidth="1"/>
    <col min="4359" max="4365" width="25.625" style="104" customWidth="1"/>
    <col min="4366" max="4606" width="8.875" style="104"/>
    <col min="4607" max="4613" width="3.5" style="104" customWidth="1"/>
    <col min="4614" max="4614" width="15.625" style="104" customWidth="1"/>
    <col min="4615" max="4621" width="25.625" style="104" customWidth="1"/>
    <col min="4622" max="4862" width="8.875" style="104"/>
    <col min="4863" max="4869" width="3.5" style="104" customWidth="1"/>
    <col min="4870" max="4870" width="15.625" style="104" customWidth="1"/>
    <col min="4871" max="4877" width="25.625" style="104" customWidth="1"/>
    <col min="4878" max="5118" width="8.875" style="104"/>
    <col min="5119" max="5125" width="3.5" style="104" customWidth="1"/>
    <col min="5126" max="5126" width="15.625" style="104" customWidth="1"/>
    <col min="5127" max="5133" width="25.625" style="104" customWidth="1"/>
    <col min="5134" max="5374" width="8.875" style="104"/>
    <col min="5375" max="5381" width="3.5" style="104" customWidth="1"/>
    <col min="5382" max="5382" width="15.625" style="104" customWidth="1"/>
    <col min="5383" max="5389" width="25.625" style="104" customWidth="1"/>
    <col min="5390" max="5630" width="8.875" style="104"/>
    <col min="5631" max="5637" width="3.5" style="104" customWidth="1"/>
    <col min="5638" max="5638" width="15.625" style="104" customWidth="1"/>
    <col min="5639" max="5645" width="25.625" style="104" customWidth="1"/>
    <col min="5646" max="5886" width="8.875" style="104"/>
    <col min="5887" max="5893" width="3.5" style="104" customWidth="1"/>
    <col min="5894" max="5894" width="15.625" style="104" customWidth="1"/>
    <col min="5895" max="5901" width="25.625" style="104" customWidth="1"/>
    <col min="5902" max="6142" width="8.875" style="104"/>
    <col min="6143" max="6149" width="3.5" style="104" customWidth="1"/>
    <col min="6150" max="6150" width="15.625" style="104" customWidth="1"/>
    <col min="6151" max="6157" width="25.625" style="104" customWidth="1"/>
    <col min="6158" max="6398" width="8.875" style="104"/>
    <col min="6399" max="6405" width="3.5" style="104" customWidth="1"/>
    <col min="6406" max="6406" width="15.625" style="104" customWidth="1"/>
    <col min="6407" max="6413" width="25.625" style="104" customWidth="1"/>
    <col min="6414" max="6654" width="8.875" style="104"/>
    <col min="6655" max="6661" width="3.5" style="104" customWidth="1"/>
    <col min="6662" max="6662" width="15.625" style="104" customWidth="1"/>
    <col min="6663" max="6669" width="25.625" style="104" customWidth="1"/>
    <col min="6670" max="6910" width="8.875" style="104"/>
    <col min="6911" max="6917" width="3.5" style="104" customWidth="1"/>
    <col min="6918" max="6918" width="15.625" style="104" customWidth="1"/>
    <col min="6919" max="6925" width="25.625" style="104" customWidth="1"/>
    <col min="6926" max="7166" width="8.875" style="104"/>
    <col min="7167" max="7173" width="3.5" style="104" customWidth="1"/>
    <col min="7174" max="7174" width="15.625" style="104" customWidth="1"/>
    <col min="7175" max="7181" width="25.625" style="104" customWidth="1"/>
    <col min="7182" max="7422" width="8.875" style="104"/>
    <col min="7423" max="7429" width="3.5" style="104" customWidth="1"/>
    <col min="7430" max="7430" width="15.625" style="104" customWidth="1"/>
    <col min="7431" max="7437" width="25.625" style="104" customWidth="1"/>
    <col min="7438" max="7678" width="8.875" style="104"/>
    <col min="7679" max="7685" width="3.5" style="104" customWidth="1"/>
    <col min="7686" max="7686" width="15.625" style="104" customWidth="1"/>
    <col min="7687" max="7693" width="25.625" style="104" customWidth="1"/>
    <col min="7694" max="7934" width="8.875" style="104"/>
    <col min="7935" max="7941" width="3.5" style="104" customWidth="1"/>
    <col min="7942" max="7942" width="15.625" style="104" customWidth="1"/>
    <col min="7943" max="7949" width="25.625" style="104" customWidth="1"/>
    <col min="7950" max="8190" width="8.875" style="104"/>
    <col min="8191" max="8197" width="3.5" style="104" customWidth="1"/>
    <col min="8198" max="8198" width="15.625" style="104" customWidth="1"/>
    <col min="8199" max="8205" width="25.625" style="104" customWidth="1"/>
    <col min="8206" max="8446" width="8.875" style="104"/>
    <col min="8447" max="8453" width="3.5" style="104" customWidth="1"/>
    <col min="8454" max="8454" width="15.625" style="104" customWidth="1"/>
    <col min="8455" max="8461" width="25.625" style="104" customWidth="1"/>
    <col min="8462" max="8702" width="8.875" style="104"/>
    <col min="8703" max="8709" width="3.5" style="104" customWidth="1"/>
    <col min="8710" max="8710" width="15.625" style="104" customWidth="1"/>
    <col min="8711" max="8717" width="25.625" style="104" customWidth="1"/>
    <col min="8718" max="8958" width="8.875" style="104"/>
    <col min="8959" max="8965" width="3.5" style="104" customWidth="1"/>
    <col min="8966" max="8966" width="15.625" style="104" customWidth="1"/>
    <col min="8967" max="8973" width="25.625" style="104" customWidth="1"/>
    <col min="8974" max="9214" width="8.875" style="104"/>
    <col min="9215" max="9221" width="3.5" style="104" customWidth="1"/>
    <col min="9222" max="9222" width="15.625" style="104" customWidth="1"/>
    <col min="9223" max="9229" width="25.625" style="104" customWidth="1"/>
    <col min="9230" max="9470" width="8.875" style="104"/>
    <col min="9471" max="9477" width="3.5" style="104" customWidth="1"/>
    <col min="9478" max="9478" width="15.625" style="104" customWidth="1"/>
    <col min="9479" max="9485" width="25.625" style="104" customWidth="1"/>
    <col min="9486" max="9726" width="8.875" style="104"/>
    <col min="9727" max="9733" width="3.5" style="104" customWidth="1"/>
    <col min="9734" max="9734" width="15.625" style="104" customWidth="1"/>
    <col min="9735" max="9741" width="25.625" style="104" customWidth="1"/>
    <col min="9742" max="9982" width="8.875" style="104"/>
    <col min="9983" max="9989" width="3.5" style="104" customWidth="1"/>
    <col min="9990" max="9990" width="15.625" style="104" customWidth="1"/>
    <col min="9991" max="9997" width="25.625" style="104" customWidth="1"/>
    <col min="9998" max="10238" width="8.875" style="104"/>
    <col min="10239" max="10245" width="3.5" style="104" customWidth="1"/>
    <col min="10246" max="10246" width="15.625" style="104" customWidth="1"/>
    <col min="10247" max="10253" width="25.625" style="104" customWidth="1"/>
    <col min="10254" max="10494" width="8.875" style="104"/>
    <col min="10495" max="10501" width="3.5" style="104" customWidth="1"/>
    <col min="10502" max="10502" width="15.625" style="104" customWidth="1"/>
    <col min="10503" max="10509" width="25.625" style="104" customWidth="1"/>
    <col min="10510" max="10750" width="8.875" style="104"/>
    <col min="10751" max="10757" width="3.5" style="104" customWidth="1"/>
    <col min="10758" max="10758" width="15.625" style="104" customWidth="1"/>
    <col min="10759" max="10765" width="25.625" style="104" customWidth="1"/>
    <col min="10766" max="11006" width="8.875" style="104"/>
    <col min="11007" max="11013" width="3.5" style="104" customWidth="1"/>
    <col min="11014" max="11014" width="15.625" style="104" customWidth="1"/>
    <col min="11015" max="11021" width="25.625" style="104" customWidth="1"/>
    <col min="11022" max="11262" width="8.875" style="104"/>
    <col min="11263" max="11269" width="3.5" style="104" customWidth="1"/>
    <col min="11270" max="11270" width="15.625" style="104" customWidth="1"/>
    <col min="11271" max="11277" width="25.625" style="104" customWidth="1"/>
    <col min="11278" max="11518" width="8.875" style="104"/>
    <col min="11519" max="11525" width="3.5" style="104" customWidth="1"/>
    <col min="11526" max="11526" width="15.625" style="104" customWidth="1"/>
    <col min="11527" max="11533" width="25.625" style="104" customWidth="1"/>
    <col min="11534" max="11774" width="8.875" style="104"/>
    <col min="11775" max="11781" width="3.5" style="104" customWidth="1"/>
    <col min="11782" max="11782" width="15.625" style="104" customWidth="1"/>
    <col min="11783" max="11789" width="25.625" style="104" customWidth="1"/>
    <col min="11790" max="12030" width="8.875" style="104"/>
    <col min="12031" max="12037" width="3.5" style="104" customWidth="1"/>
    <col min="12038" max="12038" width="15.625" style="104" customWidth="1"/>
    <col min="12039" max="12045" width="25.625" style="104" customWidth="1"/>
    <col min="12046" max="12286" width="8.875" style="104"/>
    <col min="12287" max="12293" width="3.5" style="104" customWidth="1"/>
    <col min="12294" max="12294" width="15.625" style="104" customWidth="1"/>
    <col min="12295" max="12301" width="25.625" style="104" customWidth="1"/>
    <col min="12302" max="12542" width="8.875" style="104"/>
    <col min="12543" max="12549" width="3.5" style="104" customWidth="1"/>
    <col min="12550" max="12550" width="15.625" style="104" customWidth="1"/>
    <col min="12551" max="12557" width="25.625" style="104" customWidth="1"/>
    <col min="12558" max="12798" width="8.875" style="104"/>
    <col min="12799" max="12805" width="3.5" style="104" customWidth="1"/>
    <col min="12806" max="12806" width="15.625" style="104" customWidth="1"/>
    <col min="12807" max="12813" width="25.625" style="104" customWidth="1"/>
    <col min="12814" max="13054" width="8.875" style="104"/>
    <col min="13055" max="13061" width="3.5" style="104" customWidth="1"/>
    <col min="13062" max="13062" width="15.625" style="104" customWidth="1"/>
    <col min="13063" max="13069" width="25.625" style="104" customWidth="1"/>
    <col min="13070" max="13310" width="8.875" style="104"/>
    <col min="13311" max="13317" width="3.5" style="104" customWidth="1"/>
    <col min="13318" max="13318" width="15.625" style="104" customWidth="1"/>
    <col min="13319" max="13325" width="25.625" style="104" customWidth="1"/>
    <col min="13326" max="13566" width="8.875" style="104"/>
    <col min="13567" max="13573" width="3.5" style="104" customWidth="1"/>
    <col min="13574" max="13574" width="15.625" style="104" customWidth="1"/>
    <col min="13575" max="13581" width="25.625" style="104" customWidth="1"/>
    <col min="13582" max="13822" width="8.875" style="104"/>
    <col min="13823" max="13829" width="3.5" style="104" customWidth="1"/>
    <col min="13830" max="13830" width="15.625" style="104" customWidth="1"/>
    <col min="13831" max="13837" width="25.625" style="104" customWidth="1"/>
    <col min="13838" max="14078" width="8.875" style="104"/>
    <col min="14079" max="14085" width="3.5" style="104" customWidth="1"/>
    <col min="14086" max="14086" width="15.625" style="104" customWidth="1"/>
    <col min="14087" max="14093" width="25.625" style="104" customWidth="1"/>
    <col min="14094" max="14334" width="8.875" style="104"/>
    <col min="14335" max="14341" width="3.5" style="104" customWidth="1"/>
    <col min="14342" max="14342" width="15.625" style="104" customWidth="1"/>
    <col min="14343" max="14349" width="25.625" style="104" customWidth="1"/>
    <col min="14350" max="14590" width="8.875" style="104"/>
    <col min="14591" max="14597" width="3.5" style="104" customWidth="1"/>
    <col min="14598" max="14598" width="15.625" style="104" customWidth="1"/>
    <col min="14599" max="14605" width="25.625" style="104" customWidth="1"/>
    <col min="14606" max="14846" width="8.875" style="104"/>
    <col min="14847" max="14853" width="3.5" style="104" customWidth="1"/>
    <col min="14854" max="14854" width="15.625" style="104" customWidth="1"/>
    <col min="14855" max="14861" width="25.625" style="104" customWidth="1"/>
    <col min="14862" max="15102" width="8.875" style="104"/>
    <col min="15103" max="15109" width="3.5" style="104" customWidth="1"/>
    <col min="15110" max="15110" width="15.625" style="104" customWidth="1"/>
    <col min="15111" max="15117" width="25.625" style="104" customWidth="1"/>
    <col min="15118" max="15358" width="8.875" style="104"/>
    <col min="15359" max="15365" width="3.5" style="104" customWidth="1"/>
    <col min="15366" max="15366" width="15.625" style="104" customWidth="1"/>
    <col min="15367" max="15373" width="25.625" style="104" customWidth="1"/>
    <col min="15374" max="15614" width="8.875" style="104"/>
    <col min="15615" max="15621" width="3.5" style="104" customWidth="1"/>
    <col min="15622" max="15622" width="15.625" style="104" customWidth="1"/>
    <col min="15623" max="15629" width="25.625" style="104" customWidth="1"/>
    <col min="15630" max="15870" width="8.875" style="104"/>
    <col min="15871" max="15877" width="3.5" style="104" customWidth="1"/>
    <col min="15878" max="15878" width="15.625" style="104" customWidth="1"/>
    <col min="15879" max="15885" width="25.625" style="104" customWidth="1"/>
    <col min="15886" max="16126" width="8.875" style="104"/>
    <col min="16127" max="16133" width="3.5" style="104" customWidth="1"/>
    <col min="16134" max="16134" width="15.625" style="104" customWidth="1"/>
    <col min="16135" max="16141" width="25.625" style="104" customWidth="1"/>
    <col min="16142" max="16384" width="8.875" style="104"/>
  </cols>
  <sheetData>
    <row r="1" spans="1:18" s="120" customFormat="1"/>
    <row r="2" spans="1:18" ht="22.5" customHeight="1">
      <c r="B2" s="2"/>
    </row>
    <row r="3" spans="1:18" ht="22.5" customHeight="1">
      <c r="B3" s="2"/>
      <c r="L3" s="150"/>
      <c r="M3" s="150"/>
      <c r="N3" s="150"/>
      <c r="O3" s="150"/>
      <c r="P3" s="150"/>
      <c r="Q3" s="150"/>
    </row>
    <row r="4" spans="1:18" s="105" customFormat="1" ht="18.75" customHeight="1">
      <c r="A4" s="129"/>
      <c r="B4" s="292" t="s">
        <v>332</v>
      </c>
      <c r="C4" s="292"/>
      <c r="D4" s="292"/>
      <c r="E4" s="292"/>
      <c r="F4" s="292"/>
      <c r="G4" s="292"/>
      <c r="H4" s="292"/>
      <c r="I4" s="292"/>
      <c r="J4" s="292"/>
      <c r="K4" s="292"/>
      <c r="L4" s="318" t="s">
        <v>330</v>
      </c>
      <c r="M4" s="318"/>
      <c r="N4" s="318"/>
      <c r="O4" s="318"/>
      <c r="P4" s="318"/>
      <c r="Q4" s="318"/>
      <c r="R4" s="129"/>
    </row>
    <row r="5" spans="1:18" s="105" customFormat="1" ht="18.75" customHeight="1">
      <c r="A5" s="129"/>
      <c r="B5" s="292"/>
      <c r="C5" s="292"/>
      <c r="D5" s="292"/>
      <c r="E5" s="292"/>
      <c r="F5" s="292"/>
      <c r="G5" s="292"/>
      <c r="H5" s="292"/>
      <c r="I5" s="292"/>
      <c r="J5" s="292"/>
      <c r="K5" s="292"/>
      <c r="L5" s="318"/>
      <c r="M5" s="318"/>
      <c r="N5" s="318"/>
      <c r="O5" s="318"/>
      <c r="P5" s="318"/>
      <c r="Q5" s="318"/>
      <c r="R5" s="129"/>
    </row>
    <row r="6" spans="1:18" ht="18.75" customHeight="1">
      <c r="L6" s="150"/>
      <c r="M6" s="150"/>
      <c r="N6" s="150"/>
      <c r="O6" s="150"/>
      <c r="P6" s="150"/>
      <c r="Q6" s="150"/>
      <c r="R6" s="129"/>
    </row>
    <row r="7" spans="1:18">
      <c r="B7" s="104" t="s">
        <v>261</v>
      </c>
      <c r="M7" s="130" t="s">
        <v>228</v>
      </c>
    </row>
    <row r="8" spans="1:18" ht="21.75" customHeight="1">
      <c r="B8" s="310" t="s">
        <v>262</v>
      </c>
      <c r="C8" s="311"/>
      <c r="D8" s="311"/>
      <c r="E8" s="311"/>
      <c r="F8" s="311"/>
      <c r="G8" s="311"/>
      <c r="H8" s="312"/>
      <c r="I8" s="131" t="s">
        <v>263</v>
      </c>
      <c r="J8" s="132" t="s">
        <v>264</v>
      </c>
      <c r="K8" s="132" t="s">
        <v>265</v>
      </c>
      <c r="L8" s="132" t="s">
        <v>266</v>
      </c>
      <c r="M8" s="132" t="s">
        <v>267</v>
      </c>
    </row>
    <row r="9" spans="1:18" ht="21.95" customHeight="1">
      <c r="B9" s="313"/>
      <c r="C9" s="314"/>
      <c r="D9" s="314"/>
      <c r="E9" s="314"/>
      <c r="F9" s="314"/>
      <c r="G9" s="314"/>
      <c r="H9" s="315"/>
      <c r="I9" s="133" t="s">
        <v>220</v>
      </c>
      <c r="J9" s="133" t="s">
        <v>221</v>
      </c>
      <c r="K9" s="133" t="s">
        <v>268</v>
      </c>
      <c r="L9" s="133" t="s">
        <v>269</v>
      </c>
      <c r="M9" s="133" t="s">
        <v>270</v>
      </c>
    </row>
    <row r="10" spans="1:18" ht="21.75" customHeight="1">
      <c r="B10" s="319" t="s">
        <v>271</v>
      </c>
      <c r="C10" s="320"/>
      <c r="D10" s="320"/>
      <c r="E10" s="320"/>
      <c r="F10" s="320"/>
      <c r="G10" s="320"/>
      <c r="H10" s="321"/>
      <c r="I10" s="134">
        <v>68286880</v>
      </c>
      <c r="J10" s="135">
        <v>996.7</v>
      </c>
      <c r="K10" s="127">
        <v>68061533296</v>
      </c>
      <c r="L10" s="127">
        <v>31550265950</v>
      </c>
      <c r="M10" s="127">
        <v>36511267346</v>
      </c>
    </row>
    <row r="11" spans="1:18" ht="21.95" customHeight="1">
      <c r="B11" s="307" t="s">
        <v>260</v>
      </c>
      <c r="C11" s="308"/>
      <c r="D11" s="308"/>
      <c r="E11" s="308"/>
      <c r="F11" s="308"/>
      <c r="G11" s="308"/>
      <c r="H11" s="309"/>
      <c r="I11" s="136"/>
      <c r="J11" s="136"/>
      <c r="K11" s="127">
        <f>SUM(K10)</f>
        <v>68061533296</v>
      </c>
      <c r="L11" s="127">
        <f t="shared" ref="L11:M11" si="0">SUM(L10)</f>
        <v>31550265950</v>
      </c>
      <c r="M11" s="127">
        <f t="shared" si="0"/>
        <v>36511267346</v>
      </c>
    </row>
    <row r="12" spans="1:18" ht="21.95" customHeight="1">
      <c r="B12" s="137"/>
      <c r="C12" s="137"/>
      <c r="D12" s="137"/>
      <c r="E12" s="137"/>
      <c r="F12" s="137"/>
      <c r="G12" s="137"/>
      <c r="H12" s="137"/>
      <c r="I12" s="138"/>
      <c r="J12" s="138"/>
      <c r="K12" s="138"/>
      <c r="L12" s="138"/>
      <c r="M12" s="138"/>
    </row>
    <row r="13" spans="1:18">
      <c r="B13" s="104" t="s">
        <v>272</v>
      </c>
      <c r="M13" s="130"/>
      <c r="N13" s="130"/>
      <c r="O13" s="130" t="s">
        <v>228</v>
      </c>
    </row>
    <row r="14" spans="1:18" ht="21.95" customHeight="1">
      <c r="B14" s="310" t="s">
        <v>273</v>
      </c>
      <c r="C14" s="311"/>
      <c r="D14" s="311"/>
      <c r="E14" s="311"/>
      <c r="F14" s="311"/>
      <c r="G14" s="311"/>
      <c r="H14" s="312"/>
      <c r="I14" s="316" t="s">
        <v>274</v>
      </c>
      <c r="J14" s="188" t="s">
        <v>275</v>
      </c>
      <c r="K14" s="188" t="s">
        <v>263</v>
      </c>
      <c r="L14" s="189" t="s">
        <v>276</v>
      </c>
      <c r="M14" s="189" t="s">
        <v>277</v>
      </c>
      <c r="N14" s="189" t="s">
        <v>278</v>
      </c>
      <c r="O14" s="189" t="s">
        <v>279</v>
      </c>
    </row>
    <row r="15" spans="1:18" ht="21.95" customHeight="1">
      <c r="B15" s="313"/>
      <c r="C15" s="314"/>
      <c r="D15" s="314"/>
      <c r="E15" s="314"/>
      <c r="F15" s="314"/>
      <c r="G15" s="314"/>
      <c r="H15" s="315"/>
      <c r="I15" s="317"/>
      <c r="J15" s="190" t="s">
        <v>568</v>
      </c>
      <c r="K15" s="190" t="s">
        <v>569</v>
      </c>
      <c r="L15" s="190" t="s">
        <v>570</v>
      </c>
      <c r="M15" s="190" t="s">
        <v>571</v>
      </c>
      <c r="N15" s="190" t="s">
        <v>572</v>
      </c>
      <c r="O15" s="190" t="s">
        <v>573</v>
      </c>
    </row>
    <row r="16" spans="1:18" ht="21.95" customHeight="1">
      <c r="B16" s="185" t="s">
        <v>352</v>
      </c>
      <c r="C16" s="186"/>
      <c r="D16" s="186"/>
      <c r="E16" s="186"/>
      <c r="F16" s="186"/>
      <c r="G16" s="186"/>
      <c r="H16" s="187"/>
      <c r="I16" s="142">
        <v>300000000</v>
      </c>
      <c r="J16" s="127">
        <f>I16</f>
        <v>300000000</v>
      </c>
      <c r="K16" s="239">
        <v>30000</v>
      </c>
      <c r="L16" s="139">
        <v>73891.33</v>
      </c>
      <c r="M16" s="128">
        <f t="shared" ref="M16:M22" si="1">+ROUND(K16*L16,0.1)</f>
        <v>2216739900</v>
      </c>
      <c r="N16" s="127">
        <v>0</v>
      </c>
      <c r="O16" s="127">
        <f t="shared" ref="O16:O22" si="2">J16-N16</f>
        <v>300000000</v>
      </c>
      <c r="P16" s="140"/>
    </row>
    <row r="17" spans="2:16" ht="21.75" customHeight="1">
      <c r="B17" s="185" t="s">
        <v>347</v>
      </c>
      <c r="C17" s="186"/>
      <c r="D17" s="186"/>
      <c r="E17" s="186"/>
      <c r="F17" s="186"/>
      <c r="G17" s="186"/>
      <c r="H17" s="187"/>
      <c r="I17" s="127">
        <v>5971416200</v>
      </c>
      <c r="J17" s="127">
        <f>I17</f>
        <v>5971416200</v>
      </c>
      <c r="K17" s="134">
        <v>1760589</v>
      </c>
      <c r="L17" s="139">
        <v>3957.23</v>
      </c>
      <c r="M17" s="128">
        <f t="shared" si="1"/>
        <v>6967055608</v>
      </c>
      <c r="N17" s="127">
        <v>0</v>
      </c>
      <c r="O17" s="127">
        <f t="shared" si="2"/>
        <v>5971416200</v>
      </c>
      <c r="P17" s="140"/>
    </row>
    <row r="18" spans="2:16" ht="21.75" customHeight="1">
      <c r="B18" s="185" t="s">
        <v>349</v>
      </c>
      <c r="C18" s="186"/>
      <c r="D18" s="186"/>
      <c r="E18" s="186"/>
      <c r="F18" s="186"/>
      <c r="G18" s="186"/>
      <c r="H18" s="187"/>
      <c r="I18" s="127">
        <v>11500000000</v>
      </c>
      <c r="J18" s="127">
        <f>I18-11500000000</f>
        <v>0</v>
      </c>
      <c r="K18" s="134">
        <v>4000150000</v>
      </c>
      <c r="L18" s="139">
        <v>-4.25</v>
      </c>
      <c r="M18" s="128">
        <f t="shared" si="1"/>
        <v>-17000637500</v>
      </c>
      <c r="N18" s="127">
        <v>0</v>
      </c>
      <c r="O18" s="127">
        <f t="shared" si="2"/>
        <v>0</v>
      </c>
      <c r="P18" s="140"/>
    </row>
    <row r="19" spans="2:16" ht="21.95" customHeight="1">
      <c r="B19" s="185" t="s">
        <v>351</v>
      </c>
      <c r="C19" s="186"/>
      <c r="D19" s="186"/>
      <c r="E19" s="186"/>
      <c r="F19" s="186"/>
      <c r="G19" s="186"/>
      <c r="H19" s="187"/>
      <c r="I19" s="127">
        <v>459000000</v>
      </c>
      <c r="J19" s="127">
        <f>I19</f>
        <v>459000000</v>
      </c>
      <c r="K19" s="134">
        <v>9180</v>
      </c>
      <c r="L19" s="139">
        <v>52582.9</v>
      </c>
      <c r="M19" s="128">
        <f t="shared" si="1"/>
        <v>482711022</v>
      </c>
      <c r="N19" s="127">
        <v>0</v>
      </c>
      <c r="O19" s="127">
        <f t="shared" si="2"/>
        <v>459000000</v>
      </c>
      <c r="P19" s="140"/>
    </row>
    <row r="20" spans="2:16" ht="21.95" customHeight="1">
      <c r="B20" s="185" t="s">
        <v>350</v>
      </c>
      <c r="C20" s="186"/>
      <c r="D20" s="186"/>
      <c r="E20" s="186"/>
      <c r="F20" s="186"/>
      <c r="G20" s="186"/>
      <c r="H20" s="187"/>
      <c r="I20" s="127">
        <v>330000000</v>
      </c>
      <c r="J20" s="127">
        <f>I20-307339692</f>
        <v>22660308</v>
      </c>
      <c r="K20" s="134">
        <v>6600</v>
      </c>
      <c r="L20" s="139">
        <v>4105.29</v>
      </c>
      <c r="M20" s="128">
        <f t="shared" si="1"/>
        <v>27094914</v>
      </c>
      <c r="N20" s="127">
        <v>0</v>
      </c>
      <c r="O20" s="127">
        <f t="shared" si="2"/>
        <v>22660308</v>
      </c>
      <c r="P20" s="140"/>
    </row>
    <row r="21" spans="2:16" ht="21.95" customHeight="1">
      <c r="B21" s="185" t="s">
        <v>348</v>
      </c>
      <c r="C21" s="186"/>
      <c r="D21" s="186"/>
      <c r="E21" s="186"/>
      <c r="F21" s="186"/>
      <c r="G21" s="186"/>
      <c r="H21" s="187"/>
      <c r="I21" s="238">
        <v>15000000</v>
      </c>
      <c r="J21" s="127">
        <f>I21-10492680</f>
        <v>4507320</v>
      </c>
      <c r="K21" s="240">
        <v>300</v>
      </c>
      <c r="L21" s="139">
        <v>17594.5</v>
      </c>
      <c r="M21" s="128">
        <f t="shared" si="1"/>
        <v>5278350</v>
      </c>
      <c r="N21" s="127">
        <v>0</v>
      </c>
      <c r="O21" s="127">
        <f t="shared" si="2"/>
        <v>4507320</v>
      </c>
      <c r="P21" s="140"/>
    </row>
    <row r="22" spans="2:16" ht="21.75" customHeight="1">
      <c r="B22" s="185" t="s">
        <v>346</v>
      </c>
      <c r="C22" s="186"/>
      <c r="D22" s="186"/>
      <c r="E22" s="186"/>
      <c r="F22" s="186"/>
      <c r="G22" s="186"/>
      <c r="H22" s="187"/>
      <c r="I22" s="127">
        <v>4505000000</v>
      </c>
      <c r="J22" s="127">
        <f>I22</f>
        <v>4505000000</v>
      </c>
      <c r="K22" s="134">
        <v>90100</v>
      </c>
      <c r="L22" s="139">
        <v>66753.039999999994</v>
      </c>
      <c r="M22" s="128">
        <f t="shared" si="1"/>
        <v>6014448904</v>
      </c>
      <c r="N22" s="127">
        <v>0</v>
      </c>
      <c r="O22" s="127">
        <f t="shared" si="2"/>
        <v>4505000000</v>
      </c>
      <c r="P22" s="140"/>
    </row>
    <row r="23" spans="2:16" ht="21.95" customHeight="1">
      <c r="B23" s="185" t="s">
        <v>353</v>
      </c>
      <c r="C23" s="186"/>
      <c r="D23" s="186"/>
      <c r="E23" s="186"/>
      <c r="F23" s="186"/>
      <c r="G23" s="186"/>
      <c r="H23" s="187"/>
      <c r="I23" s="127">
        <v>2000000</v>
      </c>
      <c r="J23" s="127">
        <v>2000000</v>
      </c>
      <c r="K23" s="134">
        <v>40</v>
      </c>
      <c r="L23" s="139">
        <v>81409.16</v>
      </c>
      <c r="M23" s="128">
        <v>3256366</v>
      </c>
      <c r="N23" s="127">
        <v>0</v>
      </c>
      <c r="O23" s="127">
        <v>2000000</v>
      </c>
      <c r="P23" s="140"/>
    </row>
    <row r="24" spans="2:16" ht="21.95" customHeight="1">
      <c r="B24" s="185" t="s">
        <v>357</v>
      </c>
      <c r="C24" s="186"/>
      <c r="D24" s="186"/>
      <c r="E24" s="186"/>
      <c r="F24" s="186"/>
      <c r="G24" s="186"/>
      <c r="H24" s="187"/>
      <c r="I24" s="238">
        <v>200000000</v>
      </c>
      <c r="J24" s="127">
        <v>200000000</v>
      </c>
      <c r="K24" s="240">
        <v>20000</v>
      </c>
      <c r="L24" s="143">
        <v>57388.58</v>
      </c>
      <c r="M24" s="128">
        <f t="shared" ref="M24:M34" si="3">+ROUND(K24*L24,0.1)</f>
        <v>1147771600</v>
      </c>
      <c r="N24" s="127">
        <v>0</v>
      </c>
      <c r="O24" s="127">
        <f t="shared" ref="O24:O34" si="4">J24-N24</f>
        <v>200000000</v>
      </c>
      <c r="P24" s="140"/>
    </row>
    <row r="25" spans="2:16" ht="21.95" customHeight="1">
      <c r="B25" s="185" t="s">
        <v>354</v>
      </c>
      <c r="C25" s="186"/>
      <c r="D25" s="186"/>
      <c r="E25" s="186"/>
      <c r="F25" s="186"/>
      <c r="G25" s="186"/>
      <c r="H25" s="187"/>
      <c r="I25" s="141">
        <v>45038000000</v>
      </c>
      <c r="J25" s="127">
        <v>45038000000</v>
      </c>
      <c r="K25" s="134">
        <v>900760</v>
      </c>
      <c r="L25" s="139">
        <v>39577.919999999998</v>
      </c>
      <c r="M25" s="128">
        <f t="shared" si="3"/>
        <v>35650207219</v>
      </c>
      <c r="N25" s="127">
        <v>0</v>
      </c>
      <c r="O25" s="127">
        <f t="shared" si="4"/>
        <v>45038000000</v>
      </c>
      <c r="P25" s="140"/>
    </row>
    <row r="26" spans="2:16" ht="21.95" customHeight="1">
      <c r="B26" s="185" t="s">
        <v>283</v>
      </c>
      <c r="C26" s="186"/>
      <c r="D26" s="186"/>
      <c r="E26" s="186"/>
      <c r="F26" s="186"/>
      <c r="G26" s="186"/>
      <c r="H26" s="187"/>
      <c r="I26" s="231">
        <v>18000000000</v>
      </c>
      <c r="J26" s="127">
        <v>18000000000</v>
      </c>
      <c r="K26" s="239">
        <v>360000</v>
      </c>
      <c r="L26" s="139">
        <v>55149.41</v>
      </c>
      <c r="M26" s="128">
        <f t="shared" si="3"/>
        <v>19853787600</v>
      </c>
      <c r="N26" s="127">
        <v>0</v>
      </c>
      <c r="O26" s="127">
        <f t="shared" si="4"/>
        <v>18000000000</v>
      </c>
      <c r="P26" s="140"/>
    </row>
    <row r="27" spans="2:16" ht="21.95" customHeight="1">
      <c r="B27" s="185" t="s">
        <v>282</v>
      </c>
      <c r="C27" s="186"/>
      <c r="D27" s="186"/>
      <c r="E27" s="186"/>
      <c r="F27" s="186"/>
      <c r="G27" s="186"/>
      <c r="H27" s="187"/>
      <c r="I27" s="142">
        <v>26889900000</v>
      </c>
      <c r="J27" s="127">
        <v>3421497240</v>
      </c>
      <c r="K27" s="240">
        <v>22809981600</v>
      </c>
      <c r="L27" s="139">
        <v>0.17</v>
      </c>
      <c r="M27" s="128">
        <f t="shared" si="3"/>
        <v>3877696872</v>
      </c>
      <c r="N27" s="127">
        <v>0</v>
      </c>
      <c r="O27" s="127">
        <f t="shared" si="4"/>
        <v>3421497240</v>
      </c>
      <c r="P27" s="140"/>
    </row>
    <row r="28" spans="2:16" ht="21.95" customHeight="1">
      <c r="B28" s="185" t="s">
        <v>281</v>
      </c>
      <c r="C28" s="186"/>
      <c r="D28" s="186"/>
      <c r="E28" s="186"/>
      <c r="F28" s="186"/>
      <c r="G28" s="186"/>
      <c r="H28" s="187"/>
      <c r="I28" s="127">
        <v>150000000</v>
      </c>
      <c r="J28" s="127">
        <v>150000000</v>
      </c>
      <c r="K28" s="134">
        <v>3000</v>
      </c>
      <c r="L28" s="139">
        <v>82536.7</v>
      </c>
      <c r="M28" s="128">
        <f t="shared" si="3"/>
        <v>247610100</v>
      </c>
      <c r="N28" s="127">
        <v>0</v>
      </c>
      <c r="O28" s="127">
        <f t="shared" si="4"/>
        <v>150000000</v>
      </c>
      <c r="P28" s="140"/>
    </row>
    <row r="29" spans="2:16" ht="21.95" customHeight="1">
      <c r="B29" s="185" t="s">
        <v>358</v>
      </c>
      <c r="C29" s="186"/>
      <c r="D29" s="186"/>
      <c r="E29" s="186"/>
      <c r="F29" s="186"/>
      <c r="G29" s="186"/>
      <c r="H29" s="187"/>
      <c r="I29" s="127">
        <v>5985400000</v>
      </c>
      <c r="J29" s="127">
        <v>3468853392</v>
      </c>
      <c r="K29" s="134">
        <v>112822</v>
      </c>
      <c r="L29" s="143">
        <v>27241.89</v>
      </c>
      <c r="M29" s="128">
        <f t="shared" si="3"/>
        <v>3073484514</v>
      </c>
      <c r="N29" s="127">
        <v>0</v>
      </c>
      <c r="O29" s="127">
        <f t="shared" si="4"/>
        <v>3468853392</v>
      </c>
      <c r="P29" s="140"/>
    </row>
    <row r="30" spans="2:16" ht="21.95" customHeight="1">
      <c r="B30" s="185" t="s">
        <v>359</v>
      </c>
      <c r="C30" s="186"/>
      <c r="D30" s="186"/>
      <c r="E30" s="186"/>
      <c r="F30" s="186"/>
      <c r="G30" s="186"/>
      <c r="H30" s="187"/>
      <c r="I30" s="127">
        <v>8711900500</v>
      </c>
      <c r="J30" s="127">
        <v>8711900500</v>
      </c>
      <c r="K30" s="134">
        <v>174238</v>
      </c>
      <c r="L30" s="143">
        <v>46496.75</v>
      </c>
      <c r="M30" s="128">
        <f t="shared" si="3"/>
        <v>8101500727</v>
      </c>
      <c r="N30" s="127">
        <v>0</v>
      </c>
      <c r="O30" s="127">
        <f t="shared" si="4"/>
        <v>8711900500</v>
      </c>
      <c r="P30" s="140"/>
    </row>
    <row r="31" spans="2:16" ht="21.95" customHeight="1">
      <c r="B31" s="185" t="s">
        <v>356</v>
      </c>
      <c r="C31" s="186"/>
      <c r="D31" s="186"/>
      <c r="E31" s="186"/>
      <c r="F31" s="186"/>
      <c r="G31" s="186"/>
      <c r="H31" s="187"/>
      <c r="I31" s="127">
        <v>5933233500</v>
      </c>
      <c r="J31" s="127">
        <v>5933233500</v>
      </c>
      <c r="K31" s="134">
        <v>118665</v>
      </c>
      <c r="L31" s="143">
        <v>42360.22</v>
      </c>
      <c r="M31" s="128">
        <f t="shared" si="3"/>
        <v>5026675506</v>
      </c>
      <c r="N31" s="127">
        <v>0</v>
      </c>
      <c r="O31" s="127">
        <f t="shared" si="4"/>
        <v>5933233500</v>
      </c>
      <c r="P31" s="140"/>
    </row>
    <row r="32" spans="2:16" ht="21.95" customHeight="1">
      <c r="B32" s="185" t="s">
        <v>355</v>
      </c>
      <c r="C32" s="186"/>
      <c r="D32" s="186"/>
      <c r="E32" s="186"/>
      <c r="F32" s="186"/>
      <c r="G32" s="186"/>
      <c r="H32" s="187"/>
      <c r="I32" s="127">
        <v>2876722000</v>
      </c>
      <c r="J32" s="127">
        <v>2876722000</v>
      </c>
      <c r="K32" s="134">
        <v>2876722</v>
      </c>
      <c r="L32" s="139">
        <v>1630.84</v>
      </c>
      <c r="M32" s="128">
        <f t="shared" si="3"/>
        <v>4691473306</v>
      </c>
      <c r="N32" s="127">
        <v>0</v>
      </c>
      <c r="O32" s="127">
        <f t="shared" si="4"/>
        <v>2876722000</v>
      </c>
      <c r="P32" s="140"/>
    </row>
    <row r="33" spans="2:17" ht="21.95" customHeight="1">
      <c r="B33" s="185" t="s">
        <v>360</v>
      </c>
      <c r="C33" s="186"/>
      <c r="D33" s="186"/>
      <c r="E33" s="186"/>
      <c r="F33" s="186"/>
      <c r="G33" s="186"/>
      <c r="H33" s="187"/>
      <c r="I33" s="127">
        <v>108589000</v>
      </c>
      <c r="J33" s="127">
        <v>108589000</v>
      </c>
      <c r="K33" s="134">
        <v>108589</v>
      </c>
      <c r="L33" s="143">
        <v>1835.39</v>
      </c>
      <c r="M33" s="128">
        <f t="shared" si="3"/>
        <v>199303165</v>
      </c>
      <c r="N33" s="127">
        <v>0</v>
      </c>
      <c r="O33" s="127">
        <f t="shared" si="4"/>
        <v>108589000</v>
      </c>
      <c r="P33" s="140"/>
    </row>
    <row r="34" spans="2:17" ht="21.95" customHeight="1">
      <c r="B34" s="185" t="s">
        <v>280</v>
      </c>
      <c r="C34" s="186"/>
      <c r="D34" s="186"/>
      <c r="E34" s="186"/>
      <c r="F34" s="186"/>
      <c r="G34" s="186"/>
      <c r="H34" s="187"/>
      <c r="I34" s="142">
        <v>347931034</v>
      </c>
      <c r="J34" s="127">
        <v>347931034</v>
      </c>
      <c r="K34" s="239">
        <v>10260</v>
      </c>
      <c r="L34" s="139">
        <v>85434.94</v>
      </c>
      <c r="M34" s="128">
        <f t="shared" si="3"/>
        <v>876562484</v>
      </c>
      <c r="N34" s="127">
        <v>0</v>
      </c>
      <c r="O34" s="127">
        <f t="shared" si="4"/>
        <v>347931034</v>
      </c>
      <c r="P34" s="140"/>
    </row>
    <row r="35" spans="2:17" ht="21.95" customHeight="1">
      <c r="B35" s="185" t="s">
        <v>361</v>
      </c>
      <c r="C35" s="186"/>
      <c r="D35" s="186"/>
      <c r="E35" s="186"/>
      <c r="F35" s="186"/>
      <c r="G35" s="186"/>
      <c r="H35" s="187"/>
      <c r="I35" s="127">
        <v>49000000</v>
      </c>
      <c r="J35" s="127">
        <v>49000000</v>
      </c>
      <c r="K35" s="134">
        <v>980</v>
      </c>
      <c r="L35" s="139">
        <v>174745</v>
      </c>
      <c r="M35" s="128">
        <v>171250100</v>
      </c>
      <c r="N35" s="127">
        <v>0</v>
      </c>
      <c r="O35" s="127">
        <v>49000000</v>
      </c>
      <c r="P35" s="140"/>
    </row>
    <row r="36" spans="2:17" ht="21.95" customHeight="1">
      <c r="B36" s="185" t="s">
        <v>362</v>
      </c>
      <c r="C36" s="186"/>
      <c r="D36" s="186"/>
      <c r="E36" s="186"/>
      <c r="F36" s="186"/>
      <c r="G36" s="186"/>
      <c r="H36" s="187"/>
      <c r="I36" s="127">
        <v>453980800</v>
      </c>
      <c r="J36" s="127">
        <v>453980800</v>
      </c>
      <c r="K36" s="134">
        <v>684800</v>
      </c>
      <c r="L36" s="139">
        <v>2060.4499999999998</v>
      </c>
      <c r="M36" s="128">
        <v>1410996160</v>
      </c>
      <c r="N36" s="127">
        <v>0</v>
      </c>
      <c r="O36" s="127">
        <v>453980800</v>
      </c>
      <c r="P36" s="140"/>
    </row>
    <row r="37" spans="2:17" ht="21.95" customHeight="1">
      <c r="B37" s="185" t="s">
        <v>363</v>
      </c>
      <c r="C37" s="186"/>
      <c r="D37" s="186"/>
      <c r="E37" s="186"/>
      <c r="F37" s="186"/>
      <c r="G37" s="186"/>
      <c r="H37" s="187"/>
      <c r="I37" s="127">
        <v>2300000000</v>
      </c>
      <c r="J37" s="127">
        <v>0</v>
      </c>
      <c r="K37" s="134">
        <v>1500016000</v>
      </c>
      <c r="L37" s="139">
        <v>-7.81</v>
      </c>
      <c r="M37" s="128">
        <v>-11715124960</v>
      </c>
      <c r="N37" s="127">
        <v>0</v>
      </c>
      <c r="O37" s="127">
        <v>0</v>
      </c>
      <c r="P37" s="140"/>
    </row>
    <row r="38" spans="2:17" ht="21.95" customHeight="1">
      <c r="B38" s="185" t="s">
        <v>364</v>
      </c>
      <c r="C38" s="186"/>
      <c r="D38" s="186"/>
      <c r="E38" s="186"/>
      <c r="F38" s="186"/>
      <c r="G38" s="186"/>
      <c r="H38" s="187"/>
      <c r="I38" s="127">
        <v>10000000</v>
      </c>
      <c r="J38" s="127">
        <v>10000000</v>
      </c>
      <c r="K38" s="134">
        <v>20000</v>
      </c>
      <c r="L38" s="139">
        <v>53434.28</v>
      </c>
      <c r="M38" s="128">
        <f>+ROUND(K38*L38,0.1)</f>
        <v>1068685600</v>
      </c>
      <c r="N38" s="127">
        <v>0</v>
      </c>
      <c r="O38" s="127">
        <f>J38-N38</f>
        <v>10000000</v>
      </c>
      <c r="P38" s="140"/>
    </row>
    <row r="39" spans="2:17" ht="21.95" customHeight="1">
      <c r="B39" s="185" t="s">
        <v>598</v>
      </c>
      <c r="C39" s="186"/>
      <c r="D39" s="186"/>
      <c r="E39" s="186"/>
      <c r="F39" s="186"/>
      <c r="G39" s="186"/>
      <c r="H39" s="187"/>
      <c r="I39" s="127">
        <v>245800000</v>
      </c>
      <c r="J39" s="127">
        <v>245800000</v>
      </c>
      <c r="K39" s="134">
        <v>4916000</v>
      </c>
      <c r="L39" s="139">
        <v>232.8</v>
      </c>
      <c r="M39" s="128">
        <f>+ROUND(K39*L39,0.1)</f>
        <v>1144444800</v>
      </c>
      <c r="N39" s="127">
        <v>0</v>
      </c>
      <c r="O39" s="127">
        <f>J39-N39</f>
        <v>245800000</v>
      </c>
      <c r="P39" s="140"/>
    </row>
    <row r="40" spans="2:17" ht="21.95" customHeight="1">
      <c r="B40" s="185" t="s">
        <v>366</v>
      </c>
      <c r="C40" s="186"/>
      <c r="D40" s="186"/>
      <c r="E40" s="186"/>
      <c r="F40" s="186"/>
      <c r="G40" s="186"/>
      <c r="H40" s="187"/>
      <c r="I40" s="127">
        <v>211618800</v>
      </c>
      <c r="J40" s="127">
        <v>211618800</v>
      </c>
      <c r="K40" s="134">
        <v>267600</v>
      </c>
      <c r="L40" s="139">
        <v>938.48</v>
      </c>
      <c r="M40" s="128">
        <f>+ROUND(K40*L40,0.1)</f>
        <v>251137248</v>
      </c>
      <c r="N40" s="127">
        <v>0</v>
      </c>
      <c r="O40" s="127">
        <f>J40-N40</f>
        <v>211618800</v>
      </c>
      <c r="P40" s="140"/>
    </row>
    <row r="41" spans="2:17" ht="21.95" customHeight="1">
      <c r="B41" s="185" t="s">
        <v>365</v>
      </c>
      <c r="C41" s="186"/>
      <c r="D41" s="186"/>
      <c r="E41" s="186"/>
      <c r="F41" s="186"/>
      <c r="G41" s="186"/>
      <c r="H41" s="187"/>
      <c r="I41" s="127">
        <v>30120000000</v>
      </c>
      <c r="J41" s="127">
        <v>30120000000</v>
      </c>
      <c r="K41" s="134">
        <v>602400</v>
      </c>
      <c r="L41" s="139">
        <v>53298.96</v>
      </c>
      <c r="M41" s="128">
        <f>+ROUND(K41*L41,0.1)</f>
        <v>32107293504</v>
      </c>
      <c r="N41" s="127">
        <v>0</v>
      </c>
      <c r="O41" s="127">
        <f>J41-N41</f>
        <v>30120000000</v>
      </c>
      <c r="P41" s="140"/>
    </row>
    <row r="42" spans="2:17" ht="21.95" customHeight="1">
      <c r="B42" s="185" t="s">
        <v>367</v>
      </c>
      <c r="C42" s="186"/>
      <c r="D42" s="186"/>
      <c r="E42" s="186"/>
      <c r="F42" s="186"/>
      <c r="G42" s="186"/>
      <c r="H42" s="187"/>
      <c r="I42" s="127">
        <v>450000000</v>
      </c>
      <c r="J42" s="127">
        <v>450000000</v>
      </c>
      <c r="K42" s="134">
        <v>9000</v>
      </c>
      <c r="L42" s="139">
        <v>85387.28</v>
      </c>
      <c r="M42" s="128">
        <f>+ROUND(K42*L42,0.1)</f>
        <v>768485520</v>
      </c>
      <c r="N42" s="127">
        <v>0</v>
      </c>
      <c r="O42" s="127">
        <f>J42-N42</f>
        <v>450000000</v>
      </c>
      <c r="P42" s="140"/>
    </row>
    <row r="43" spans="2:17" ht="21.95" customHeight="1">
      <c r="B43" s="307" t="s">
        <v>260</v>
      </c>
      <c r="C43" s="308"/>
      <c r="D43" s="308"/>
      <c r="E43" s="308"/>
      <c r="F43" s="308"/>
      <c r="G43" s="308"/>
      <c r="H43" s="309"/>
      <c r="I43" s="127">
        <f>SUM(I16:I42)</f>
        <v>171164491834</v>
      </c>
      <c r="J43" s="127">
        <f>SUM(J16:J42)</f>
        <v>131061710094</v>
      </c>
      <c r="K43" s="136"/>
      <c r="L43" s="136"/>
      <c r="M43" s="136"/>
      <c r="N43" s="127">
        <f>SUM(N16:N42)</f>
        <v>0</v>
      </c>
      <c r="O43" s="127">
        <f>SUM(O16:O42)</f>
        <v>131061710094</v>
      </c>
      <c r="P43" s="140"/>
    </row>
    <row r="44" spans="2:17" ht="21.95" customHeight="1">
      <c r="B44" s="137"/>
      <c r="C44" s="137"/>
      <c r="D44" s="137"/>
      <c r="E44" s="137"/>
      <c r="F44" s="137"/>
      <c r="G44" s="137"/>
      <c r="H44" s="137"/>
      <c r="I44" s="138"/>
      <c r="J44" s="138"/>
      <c r="K44" s="138"/>
      <c r="L44" s="138"/>
      <c r="M44" s="138"/>
      <c r="N44" s="138"/>
      <c r="O44" s="140"/>
    </row>
    <row r="45" spans="2:17">
      <c r="B45" s="104" t="s">
        <v>284</v>
      </c>
      <c r="P45" s="130"/>
      <c r="Q45" s="130" t="s">
        <v>228</v>
      </c>
    </row>
    <row r="46" spans="2:17" ht="21.95" customHeight="1">
      <c r="B46" s="310" t="s">
        <v>273</v>
      </c>
      <c r="C46" s="311"/>
      <c r="D46" s="311"/>
      <c r="E46" s="311"/>
      <c r="F46" s="311"/>
      <c r="G46" s="311"/>
      <c r="H46" s="312"/>
      <c r="I46" s="316" t="s">
        <v>274</v>
      </c>
      <c r="J46" s="188" t="s">
        <v>275</v>
      </c>
      <c r="K46" s="189" t="s">
        <v>285</v>
      </c>
      <c r="L46" s="189" t="s">
        <v>286</v>
      </c>
      <c r="M46" s="189" t="s">
        <v>287</v>
      </c>
      <c r="N46" s="189" t="s">
        <v>288</v>
      </c>
      <c r="O46" s="189" t="s">
        <v>289</v>
      </c>
      <c r="P46" s="189" t="s">
        <v>278</v>
      </c>
      <c r="Q46" s="189" t="s">
        <v>279</v>
      </c>
    </row>
    <row r="47" spans="2:17" ht="21.75" customHeight="1">
      <c r="B47" s="313"/>
      <c r="C47" s="314"/>
      <c r="D47" s="314"/>
      <c r="E47" s="314"/>
      <c r="F47" s="314"/>
      <c r="G47" s="314"/>
      <c r="H47" s="315"/>
      <c r="I47" s="317"/>
      <c r="J47" s="190" t="s">
        <v>574</v>
      </c>
      <c r="K47" s="190" t="s">
        <v>575</v>
      </c>
      <c r="L47" s="190" t="s">
        <v>576</v>
      </c>
      <c r="M47" s="190" t="s">
        <v>577</v>
      </c>
      <c r="N47" s="190" t="s">
        <v>578</v>
      </c>
      <c r="O47" s="190" t="s">
        <v>579</v>
      </c>
      <c r="P47" s="190" t="s">
        <v>580</v>
      </c>
      <c r="Q47" s="190" t="s">
        <v>581</v>
      </c>
    </row>
    <row r="48" spans="2:17" ht="21.95" customHeight="1">
      <c r="B48" s="185" t="s">
        <v>368</v>
      </c>
      <c r="C48" s="186"/>
      <c r="D48" s="186"/>
      <c r="E48" s="186"/>
      <c r="F48" s="186"/>
      <c r="G48" s="186"/>
      <c r="H48" s="187"/>
      <c r="I48" s="127">
        <v>32000000</v>
      </c>
      <c r="J48" s="127">
        <v>32000000</v>
      </c>
      <c r="K48" s="127">
        <v>2600468761</v>
      </c>
      <c r="L48" s="127">
        <v>47960527</v>
      </c>
      <c r="M48" s="128">
        <f t="shared" ref="M48:M65" si="5">K48-L48</f>
        <v>2552508234</v>
      </c>
      <c r="N48" s="144">
        <v>1.2E-2</v>
      </c>
      <c r="O48" s="128">
        <f t="shared" ref="O48:O65" si="6">M48*N48</f>
        <v>30630098.808000002</v>
      </c>
      <c r="P48" s="127">
        <v>0</v>
      </c>
      <c r="Q48" s="127">
        <f t="shared" ref="Q48:Q74" si="7">J48-P48</f>
        <v>32000000</v>
      </c>
    </row>
    <row r="49" spans="2:17" ht="21.95" customHeight="1">
      <c r="B49" s="185" t="s">
        <v>369</v>
      </c>
      <c r="C49" s="186"/>
      <c r="D49" s="186"/>
      <c r="E49" s="186"/>
      <c r="F49" s="186"/>
      <c r="G49" s="186"/>
      <c r="H49" s="187"/>
      <c r="I49" s="127">
        <v>44000000</v>
      </c>
      <c r="J49" s="127">
        <v>44000000</v>
      </c>
      <c r="K49" s="127">
        <v>5531449201</v>
      </c>
      <c r="L49" s="127">
        <v>26498663</v>
      </c>
      <c r="M49" s="128">
        <f t="shared" si="5"/>
        <v>5504950538</v>
      </c>
      <c r="N49" s="144">
        <v>8.0000000000000002E-3</v>
      </c>
      <c r="O49" s="128">
        <f t="shared" si="6"/>
        <v>44039604.303999998</v>
      </c>
      <c r="P49" s="127">
        <v>0</v>
      </c>
      <c r="Q49" s="127">
        <f t="shared" si="7"/>
        <v>44000000</v>
      </c>
    </row>
    <row r="50" spans="2:17" ht="21.95" customHeight="1">
      <c r="B50" s="185" t="s">
        <v>290</v>
      </c>
      <c r="C50" s="186"/>
      <c r="D50" s="186"/>
      <c r="E50" s="186"/>
      <c r="F50" s="186"/>
      <c r="G50" s="186"/>
      <c r="H50" s="187"/>
      <c r="I50" s="127">
        <v>4352843775</v>
      </c>
      <c r="J50" s="127">
        <f t="shared" ref="J50:J68" si="8">I50</f>
        <v>4352843775</v>
      </c>
      <c r="K50" s="127">
        <v>2953916246729</v>
      </c>
      <c r="L50" s="127">
        <v>2810186611469</v>
      </c>
      <c r="M50" s="128">
        <f t="shared" si="5"/>
        <v>143729635260</v>
      </c>
      <c r="N50" s="144">
        <f>J50/116901934775</f>
        <v>3.7235001998708363E-2</v>
      </c>
      <c r="O50" s="128">
        <f t="shared" si="6"/>
        <v>5351773256.1797237</v>
      </c>
      <c r="P50" s="127">
        <v>0</v>
      </c>
      <c r="Q50" s="127">
        <f t="shared" si="7"/>
        <v>4352843775</v>
      </c>
    </row>
    <row r="51" spans="2:17" ht="21.95" customHeight="1">
      <c r="B51" s="185" t="s">
        <v>370</v>
      </c>
      <c r="C51" s="186"/>
      <c r="D51" s="186"/>
      <c r="E51" s="186"/>
      <c r="F51" s="186"/>
      <c r="G51" s="186"/>
      <c r="H51" s="187"/>
      <c r="I51" s="127">
        <v>10000000</v>
      </c>
      <c r="J51" s="127">
        <f t="shared" si="8"/>
        <v>10000000</v>
      </c>
      <c r="K51" s="127">
        <v>7153111359</v>
      </c>
      <c r="L51" s="127">
        <v>3005570527</v>
      </c>
      <c r="M51" s="128">
        <f t="shared" si="5"/>
        <v>4147540832</v>
      </c>
      <c r="N51" s="144">
        <f>J51/100000000</f>
        <v>0.1</v>
      </c>
      <c r="O51" s="128">
        <f t="shared" si="6"/>
        <v>414754083.20000005</v>
      </c>
      <c r="P51" s="127">
        <v>0</v>
      </c>
      <c r="Q51" s="127">
        <f t="shared" si="7"/>
        <v>10000000</v>
      </c>
    </row>
    <row r="52" spans="2:17" ht="21.95" customHeight="1">
      <c r="B52" s="185" t="s">
        <v>371</v>
      </c>
      <c r="C52" s="186"/>
      <c r="D52" s="186"/>
      <c r="E52" s="186"/>
      <c r="F52" s="186"/>
      <c r="G52" s="186"/>
      <c r="H52" s="187"/>
      <c r="I52" s="127">
        <v>5000000</v>
      </c>
      <c r="J52" s="127">
        <f t="shared" si="8"/>
        <v>5000000</v>
      </c>
      <c r="K52" s="127">
        <v>441909436</v>
      </c>
      <c r="L52" s="127">
        <v>387132819</v>
      </c>
      <c r="M52" s="128">
        <f t="shared" si="5"/>
        <v>54776617</v>
      </c>
      <c r="N52" s="144">
        <f>823781/7300000</f>
        <v>0.11284671232876713</v>
      </c>
      <c r="O52" s="128">
        <f t="shared" si="6"/>
        <v>6181361.1409420548</v>
      </c>
      <c r="P52" s="127">
        <v>0</v>
      </c>
      <c r="Q52" s="127">
        <f t="shared" si="7"/>
        <v>5000000</v>
      </c>
    </row>
    <row r="53" spans="2:17" ht="21.95" customHeight="1">
      <c r="B53" s="185" t="s">
        <v>372</v>
      </c>
      <c r="C53" s="186"/>
      <c r="D53" s="186"/>
      <c r="E53" s="186"/>
      <c r="F53" s="186"/>
      <c r="G53" s="186"/>
      <c r="H53" s="187"/>
      <c r="I53" s="127">
        <v>30000000</v>
      </c>
      <c r="J53" s="127">
        <f t="shared" si="8"/>
        <v>30000000</v>
      </c>
      <c r="K53" s="127">
        <v>1606761453</v>
      </c>
      <c r="L53" s="127">
        <v>575572960</v>
      </c>
      <c r="M53" s="128">
        <f t="shared" si="5"/>
        <v>1031188493</v>
      </c>
      <c r="N53" s="144">
        <f>J53/40000000</f>
        <v>0.75</v>
      </c>
      <c r="O53" s="128">
        <f t="shared" si="6"/>
        <v>773391369.75</v>
      </c>
      <c r="P53" s="127">
        <v>0</v>
      </c>
      <c r="Q53" s="127">
        <f t="shared" si="7"/>
        <v>30000000</v>
      </c>
    </row>
    <row r="54" spans="2:17" ht="21.95" customHeight="1">
      <c r="B54" s="185" t="s">
        <v>373</v>
      </c>
      <c r="C54" s="186"/>
      <c r="D54" s="186"/>
      <c r="E54" s="186"/>
      <c r="F54" s="186"/>
      <c r="G54" s="186"/>
      <c r="H54" s="187"/>
      <c r="I54" s="127">
        <v>1000000</v>
      </c>
      <c r="J54" s="127">
        <f t="shared" si="8"/>
        <v>1000000</v>
      </c>
      <c r="K54" s="127">
        <v>1026225433</v>
      </c>
      <c r="L54" s="127">
        <v>149231161</v>
      </c>
      <c r="M54" s="128">
        <f t="shared" si="5"/>
        <v>876994272</v>
      </c>
      <c r="N54" s="144">
        <f>J54/781505000</f>
        <v>1.2795823443228131E-3</v>
      </c>
      <c r="O54" s="128">
        <f t="shared" si="6"/>
        <v>1122186.3865234389</v>
      </c>
      <c r="P54" s="127">
        <v>0</v>
      </c>
      <c r="Q54" s="127">
        <f t="shared" si="7"/>
        <v>1000000</v>
      </c>
    </row>
    <row r="55" spans="2:17" ht="21.95" customHeight="1">
      <c r="B55" s="185" t="s">
        <v>374</v>
      </c>
      <c r="C55" s="186"/>
      <c r="D55" s="186"/>
      <c r="E55" s="186"/>
      <c r="F55" s="186"/>
      <c r="G55" s="186"/>
      <c r="H55" s="187"/>
      <c r="I55" s="127">
        <v>166660000</v>
      </c>
      <c r="J55" s="127">
        <f t="shared" si="8"/>
        <v>166660000</v>
      </c>
      <c r="K55" s="127">
        <v>20686406389</v>
      </c>
      <c r="L55" s="127">
        <v>91132654</v>
      </c>
      <c r="M55" s="128">
        <f t="shared" si="5"/>
        <v>20595273735</v>
      </c>
      <c r="N55" s="144">
        <f>J55/500000000</f>
        <v>0.33332000000000001</v>
      </c>
      <c r="O55" s="128">
        <f t="shared" si="6"/>
        <v>6864816641.3501997</v>
      </c>
      <c r="P55" s="127">
        <v>0</v>
      </c>
      <c r="Q55" s="127">
        <f t="shared" si="7"/>
        <v>166660000</v>
      </c>
    </row>
    <row r="56" spans="2:17" ht="21.95" customHeight="1">
      <c r="B56" s="185" t="s">
        <v>375</v>
      </c>
      <c r="C56" s="186"/>
      <c r="D56" s="186"/>
      <c r="E56" s="186"/>
      <c r="F56" s="186"/>
      <c r="G56" s="186"/>
      <c r="H56" s="187"/>
      <c r="I56" s="127">
        <v>10000000</v>
      </c>
      <c r="J56" s="127">
        <f t="shared" si="8"/>
        <v>10000000</v>
      </c>
      <c r="K56" s="127">
        <v>45353336262</v>
      </c>
      <c r="L56" s="127">
        <v>37247594798</v>
      </c>
      <c r="M56" s="128">
        <f t="shared" si="5"/>
        <v>8105741464</v>
      </c>
      <c r="N56" s="144">
        <f>J56/2342180000</f>
        <v>4.2695266802722249E-3</v>
      </c>
      <c r="O56" s="128">
        <f t="shared" si="6"/>
        <v>34607679.443936847</v>
      </c>
      <c r="P56" s="127">
        <v>0</v>
      </c>
      <c r="Q56" s="127">
        <f t="shared" si="7"/>
        <v>10000000</v>
      </c>
    </row>
    <row r="57" spans="2:17" ht="21.95" customHeight="1">
      <c r="B57" s="185" t="s">
        <v>376</v>
      </c>
      <c r="C57" s="186"/>
      <c r="D57" s="186"/>
      <c r="E57" s="186"/>
      <c r="F57" s="186"/>
      <c r="G57" s="186"/>
      <c r="H57" s="187"/>
      <c r="I57" s="127">
        <v>100000000</v>
      </c>
      <c r="J57" s="127">
        <f t="shared" si="8"/>
        <v>100000000</v>
      </c>
      <c r="K57" s="127">
        <v>2376524703</v>
      </c>
      <c r="L57" s="127">
        <v>1318431913</v>
      </c>
      <c r="M57" s="128">
        <f t="shared" si="5"/>
        <v>1058092790</v>
      </c>
      <c r="N57" s="144">
        <f>J57/162000000</f>
        <v>0.61728395061728392</v>
      </c>
      <c r="O57" s="128">
        <f t="shared" si="6"/>
        <v>653143697.53086412</v>
      </c>
      <c r="P57" s="127">
        <v>0</v>
      </c>
      <c r="Q57" s="127">
        <f t="shared" si="7"/>
        <v>100000000</v>
      </c>
    </row>
    <row r="58" spans="2:17" ht="21.95" customHeight="1">
      <c r="B58" s="185" t="s">
        <v>377</v>
      </c>
      <c r="C58" s="186"/>
      <c r="D58" s="186"/>
      <c r="E58" s="186"/>
      <c r="F58" s="186"/>
      <c r="G58" s="186"/>
      <c r="H58" s="187"/>
      <c r="I58" s="127">
        <v>5000000</v>
      </c>
      <c r="J58" s="127">
        <f t="shared" si="8"/>
        <v>5000000</v>
      </c>
      <c r="K58" s="127">
        <v>4196271218</v>
      </c>
      <c r="L58" s="127">
        <v>110842532</v>
      </c>
      <c r="M58" s="128">
        <f t="shared" si="5"/>
        <v>4085428686</v>
      </c>
      <c r="N58" s="144">
        <f>J58/2745780000</f>
        <v>1.8209761889153538E-3</v>
      </c>
      <c r="O58" s="128">
        <f t="shared" si="6"/>
        <v>7439468.3587177414</v>
      </c>
      <c r="P58" s="127">
        <v>0</v>
      </c>
      <c r="Q58" s="127">
        <f t="shared" si="7"/>
        <v>5000000</v>
      </c>
    </row>
    <row r="59" spans="2:17" ht="21.95" customHeight="1">
      <c r="B59" s="185" t="s">
        <v>378</v>
      </c>
      <c r="C59" s="186"/>
      <c r="D59" s="186"/>
      <c r="E59" s="186"/>
      <c r="F59" s="186"/>
      <c r="G59" s="186"/>
      <c r="H59" s="187"/>
      <c r="I59" s="127">
        <v>200000000</v>
      </c>
      <c r="J59" s="127">
        <f t="shared" si="8"/>
        <v>200000000</v>
      </c>
      <c r="K59" s="127">
        <v>819348961</v>
      </c>
      <c r="L59" s="127">
        <v>51402218</v>
      </c>
      <c r="M59" s="128">
        <f t="shared" si="5"/>
        <v>767946743</v>
      </c>
      <c r="N59" s="144">
        <f>J59/200000000</f>
        <v>1</v>
      </c>
      <c r="O59" s="128">
        <f t="shared" si="6"/>
        <v>767946743</v>
      </c>
      <c r="P59" s="127">
        <v>0</v>
      </c>
      <c r="Q59" s="127">
        <f t="shared" si="7"/>
        <v>200000000</v>
      </c>
    </row>
    <row r="60" spans="2:17" ht="21.95" customHeight="1">
      <c r="B60" s="185" t="s">
        <v>379</v>
      </c>
      <c r="C60" s="186"/>
      <c r="D60" s="186"/>
      <c r="E60" s="186"/>
      <c r="F60" s="186"/>
      <c r="G60" s="186"/>
      <c r="H60" s="187"/>
      <c r="I60" s="127">
        <v>250000000</v>
      </c>
      <c r="J60" s="127">
        <f t="shared" si="8"/>
        <v>250000000</v>
      </c>
      <c r="K60" s="127">
        <v>3345937093</v>
      </c>
      <c r="L60" s="127">
        <v>91002554</v>
      </c>
      <c r="M60" s="128">
        <f t="shared" si="5"/>
        <v>3254934539</v>
      </c>
      <c r="N60" s="144">
        <f>J60/500000000</f>
        <v>0.5</v>
      </c>
      <c r="O60" s="128">
        <f t="shared" si="6"/>
        <v>1627467269.5</v>
      </c>
      <c r="P60" s="127">
        <v>0</v>
      </c>
      <c r="Q60" s="127">
        <f t="shared" si="7"/>
        <v>250000000</v>
      </c>
    </row>
    <row r="61" spans="2:17" ht="21.95" customHeight="1">
      <c r="B61" s="185" t="s">
        <v>380</v>
      </c>
      <c r="C61" s="186"/>
      <c r="D61" s="186"/>
      <c r="E61" s="186"/>
      <c r="F61" s="186"/>
      <c r="G61" s="186"/>
      <c r="H61" s="187"/>
      <c r="I61" s="127">
        <v>25000000</v>
      </c>
      <c r="J61" s="127">
        <f t="shared" si="8"/>
        <v>25000000</v>
      </c>
      <c r="K61" s="127">
        <v>1577869272</v>
      </c>
      <c r="L61" s="127">
        <v>499215770</v>
      </c>
      <c r="M61" s="128">
        <f t="shared" si="5"/>
        <v>1078653502</v>
      </c>
      <c r="N61" s="144">
        <f>J61/199100000</f>
        <v>0.12556504269211452</v>
      </c>
      <c r="O61" s="128">
        <f t="shared" si="6"/>
        <v>135441173.02862883</v>
      </c>
      <c r="P61" s="127">
        <v>0</v>
      </c>
      <c r="Q61" s="127">
        <f t="shared" si="7"/>
        <v>25000000</v>
      </c>
    </row>
    <row r="62" spans="2:17" ht="21.95" customHeight="1">
      <c r="B62" s="185" t="s">
        <v>381</v>
      </c>
      <c r="C62" s="186"/>
      <c r="D62" s="186"/>
      <c r="E62" s="186"/>
      <c r="F62" s="186"/>
      <c r="G62" s="186"/>
      <c r="H62" s="187"/>
      <c r="I62" s="127">
        <v>240000000</v>
      </c>
      <c r="J62" s="127">
        <f t="shared" si="8"/>
        <v>240000000</v>
      </c>
      <c r="K62" s="127">
        <v>4756548328</v>
      </c>
      <c r="L62" s="127">
        <v>61107794</v>
      </c>
      <c r="M62" s="128">
        <f t="shared" si="5"/>
        <v>4695440534</v>
      </c>
      <c r="N62" s="144">
        <f>J62/3543000000</f>
        <v>6.7739204064352243E-2</v>
      </c>
      <c r="O62" s="128">
        <f t="shared" si="6"/>
        <v>318065404.50465709</v>
      </c>
      <c r="P62" s="127">
        <v>0</v>
      </c>
      <c r="Q62" s="127">
        <f t="shared" si="7"/>
        <v>240000000</v>
      </c>
    </row>
    <row r="63" spans="2:17" ht="21.95" customHeight="1">
      <c r="B63" s="185" t="s">
        <v>382</v>
      </c>
      <c r="C63" s="186"/>
      <c r="D63" s="186"/>
      <c r="E63" s="186"/>
      <c r="F63" s="186"/>
      <c r="G63" s="186"/>
      <c r="H63" s="187"/>
      <c r="I63" s="127">
        <v>25000000</v>
      </c>
      <c r="J63" s="127">
        <f t="shared" si="8"/>
        <v>25000000</v>
      </c>
      <c r="K63" s="127">
        <v>2909738113</v>
      </c>
      <c r="L63" s="127">
        <v>1103566</v>
      </c>
      <c r="M63" s="128">
        <f t="shared" si="5"/>
        <v>2908634547</v>
      </c>
      <c r="N63" s="144">
        <f>J63/1944776767</f>
        <v>1.2854945834510785E-2</v>
      </c>
      <c r="O63" s="128">
        <f t="shared" si="6"/>
        <v>37390339.554071814</v>
      </c>
      <c r="P63" s="127">
        <v>0</v>
      </c>
      <c r="Q63" s="127">
        <f t="shared" si="7"/>
        <v>25000000</v>
      </c>
    </row>
    <row r="64" spans="2:17" ht="21.95" customHeight="1">
      <c r="B64" s="185" t="s">
        <v>383</v>
      </c>
      <c r="C64" s="186"/>
      <c r="D64" s="186"/>
      <c r="E64" s="186"/>
      <c r="F64" s="186"/>
      <c r="G64" s="186"/>
      <c r="H64" s="187"/>
      <c r="I64" s="127">
        <v>4000000</v>
      </c>
      <c r="J64" s="127">
        <f t="shared" si="8"/>
        <v>4000000</v>
      </c>
      <c r="K64" s="127">
        <v>115489099</v>
      </c>
      <c r="L64" s="127">
        <v>8164783</v>
      </c>
      <c r="M64" s="128">
        <f t="shared" si="5"/>
        <v>107324316</v>
      </c>
      <c r="N64" s="144">
        <f>2962963/100000000</f>
        <v>2.9629630000000001E-2</v>
      </c>
      <c r="O64" s="128">
        <f t="shared" si="6"/>
        <v>3179979.7730830801</v>
      </c>
      <c r="P64" s="127">
        <v>0</v>
      </c>
      <c r="Q64" s="127">
        <f t="shared" si="7"/>
        <v>4000000</v>
      </c>
    </row>
    <row r="65" spans="1:21" ht="21.95" customHeight="1">
      <c r="B65" s="185" t="s">
        <v>384</v>
      </c>
      <c r="C65" s="186"/>
      <c r="D65" s="186"/>
      <c r="E65" s="186"/>
      <c r="F65" s="186"/>
      <c r="G65" s="186"/>
      <c r="H65" s="187"/>
      <c r="I65" s="127">
        <v>50000000</v>
      </c>
      <c r="J65" s="127">
        <f t="shared" si="8"/>
        <v>50000000</v>
      </c>
      <c r="K65" s="127">
        <v>1209620228</v>
      </c>
      <c r="L65" s="127">
        <v>771932947</v>
      </c>
      <c r="M65" s="128">
        <f t="shared" si="5"/>
        <v>437687281</v>
      </c>
      <c r="N65" s="144">
        <f>J65/235000000</f>
        <v>0.21276595744680851</v>
      </c>
      <c r="O65" s="128">
        <f t="shared" si="6"/>
        <v>93124953.404255316</v>
      </c>
      <c r="P65" s="127">
        <v>0</v>
      </c>
      <c r="Q65" s="127">
        <f t="shared" si="7"/>
        <v>50000000</v>
      </c>
    </row>
    <row r="66" spans="1:21" ht="21.95" customHeight="1">
      <c r="B66" s="185" t="s">
        <v>385</v>
      </c>
      <c r="C66" s="186"/>
      <c r="D66" s="186"/>
      <c r="E66" s="186"/>
      <c r="F66" s="186"/>
      <c r="G66" s="186"/>
      <c r="H66" s="187"/>
      <c r="I66" s="127">
        <v>500000000</v>
      </c>
      <c r="J66" s="127">
        <f t="shared" si="8"/>
        <v>500000000</v>
      </c>
      <c r="K66" s="236" t="s">
        <v>565</v>
      </c>
      <c r="L66" s="236" t="s">
        <v>565</v>
      </c>
      <c r="M66" s="236" t="s">
        <v>565</v>
      </c>
      <c r="N66" s="237" t="s">
        <v>565</v>
      </c>
      <c r="O66" s="236" t="s">
        <v>565</v>
      </c>
      <c r="P66" s="127">
        <v>0</v>
      </c>
      <c r="Q66" s="127">
        <f t="shared" si="7"/>
        <v>500000000</v>
      </c>
    </row>
    <row r="67" spans="1:21" ht="21.95" customHeight="1">
      <c r="B67" s="185" t="s">
        <v>596</v>
      </c>
      <c r="C67" s="186"/>
      <c r="D67" s="186"/>
      <c r="E67" s="186"/>
      <c r="F67" s="186"/>
      <c r="G67" s="186"/>
      <c r="H67" s="187"/>
      <c r="I67" s="127">
        <v>102298793790</v>
      </c>
      <c r="J67" s="127">
        <f t="shared" si="8"/>
        <v>102298793790</v>
      </c>
      <c r="K67" s="127">
        <v>135388617528</v>
      </c>
      <c r="L67" s="127">
        <v>44567513317</v>
      </c>
      <c r="M67" s="128">
        <f t="shared" ref="M67:M74" si="9">K67-L67</f>
        <v>90821104211</v>
      </c>
      <c r="N67" s="144">
        <f>J67/102298793790</f>
        <v>1</v>
      </c>
      <c r="O67" s="128">
        <f t="shared" ref="O67:O74" si="10">M67*N67</f>
        <v>90821104211</v>
      </c>
      <c r="P67" s="127">
        <v>0</v>
      </c>
      <c r="Q67" s="127">
        <f t="shared" si="7"/>
        <v>102298793790</v>
      </c>
    </row>
    <row r="68" spans="1:21" ht="21.95" customHeight="1">
      <c r="B68" s="185" t="s">
        <v>597</v>
      </c>
      <c r="C68" s="186"/>
      <c r="D68" s="186"/>
      <c r="E68" s="186"/>
      <c r="F68" s="186"/>
      <c r="G68" s="186"/>
      <c r="H68" s="187"/>
      <c r="I68" s="127">
        <v>4853124600</v>
      </c>
      <c r="J68" s="127">
        <f t="shared" si="8"/>
        <v>4853124600</v>
      </c>
      <c r="K68" s="127">
        <v>5271136369</v>
      </c>
      <c r="L68" s="127">
        <v>675828643</v>
      </c>
      <c r="M68" s="128">
        <f t="shared" si="9"/>
        <v>4595307726</v>
      </c>
      <c r="N68" s="144">
        <f>J68/4853124600</f>
        <v>1</v>
      </c>
      <c r="O68" s="128">
        <f t="shared" si="10"/>
        <v>4595307726</v>
      </c>
      <c r="P68" s="127">
        <v>0</v>
      </c>
      <c r="Q68" s="127">
        <f t="shared" si="7"/>
        <v>4853124600</v>
      </c>
    </row>
    <row r="69" spans="1:21" ht="21.95" customHeight="1">
      <c r="B69" s="193" t="s">
        <v>386</v>
      </c>
      <c r="C69" s="194"/>
      <c r="D69" s="194"/>
      <c r="E69" s="194"/>
      <c r="F69" s="194"/>
      <c r="G69" s="194"/>
      <c r="H69" s="195"/>
      <c r="I69" s="127">
        <v>7500000</v>
      </c>
      <c r="J69" s="127">
        <v>7500000</v>
      </c>
      <c r="K69" s="127">
        <v>2212784125</v>
      </c>
      <c r="L69" s="127">
        <v>544937091</v>
      </c>
      <c r="M69" s="128">
        <f t="shared" si="9"/>
        <v>1667847034</v>
      </c>
      <c r="N69" s="144">
        <v>1.2500000000000001E-2</v>
      </c>
      <c r="O69" s="128">
        <f t="shared" si="10"/>
        <v>20848087.925000001</v>
      </c>
      <c r="P69" s="127">
        <v>0</v>
      </c>
      <c r="Q69" s="127">
        <f t="shared" si="7"/>
        <v>7500000</v>
      </c>
    </row>
    <row r="70" spans="1:21" ht="21.95" customHeight="1">
      <c r="B70" s="185" t="s">
        <v>291</v>
      </c>
      <c r="C70" s="186"/>
      <c r="D70" s="186"/>
      <c r="E70" s="186"/>
      <c r="F70" s="186"/>
      <c r="G70" s="186"/>
      <c r="H70" s="187"/>
      <c r="I70" s="127">
        <v>2000000</v>
      </c>
      <c r="J70" s="127">
        <v>2000000</v>
      </c>
      <c r="K70" s="127">
        <v>54171710924</v>
      </c>
      <c r="L70" s="127">
        <v>49769553760</v>
      </c>
      <c r="M70" s="128">
        <f t="shared" si="9"/>
        <v>4402157164</v>
      </c>
      <c r="N70" s="144">
        <v>3.7000000000000002E-3</v>
      </c>
      <c r="O70" s="128">
        <f t="shared" si="10"/>
        <v>16287981.506800001</v>
      </c>
      <c r="P70" s="127">
        <v>0</v>
      </c>
      <c r="Q70" s="127">
        <f t="shared" si="7"/>
        <v>2000000</v>
      </c>
    </row>
    <row r="71" spans="1:21" ht="21.95" customHeight="1">
      <c r="B71" s="185" t="s">
        <v>387</v>
      </c>
      <c r="C71" s="186"/>
      <c r="D71" s="186"/>
      <c r="E71" s="186"/>
      <c r="F71" s="186"/>
      <c r="G71" s="186"/>
      <c r="H71" s="187"/>
      <c r="I71" s="127">
        <v>10000000</v>
      </c>
      <c r="J71" s="127">
        <v>10000000</v>
      </c>
      <c r="K71" s="127">
        <v>2127938243</v>
      </c>
      <c r="L71" s="127">
        <v>5558591</v>
      </c>
      <c r="M71" s="128">
        <f t="shared" si="9"/>
        <v>2122379652</v>
      </c>
      <c r="N71" s="144">
        <f>10000000/93200000</f>
        <v>0.1072961373390558</v>
      </c>
      <c r="O71" s="128">
        <f t="shared" si="10"/>
        <v>227723138.62660944</v>
      </c>
      <c r="P71" s="127">
        <v>0</v>
      </c>
      <c r="Q71" s="127">
        <f t="shared" si="7"/>
        <v>10000000</v>
      </c>
    </row>
    <row r="72" spans="1:21" s="191" customFormat="1" ht="21.95" customHeight="1">
      <c r="A72" s="104"/>
      <c r="B72" s="185" t="s">
        <v>388</v>
      </c>
      <c r="C72" s="186"/>
      <c r="D72" s="186"/>
      <c r="E72" s="186"/>
      <c r="F72" s="186"/>
      <c r="G72" s="186"/>
      <c r="H72" s="187"/>
      <c r="I72" s="127">
        <v>800000000</v>
      </c>
      <c r="J72" s="127">
        <v>800000000</v>
      </c>
      <c r="K72" s="127">
        <v>2752834701</v>
      </c>
      <c r="L72" s="127">
        <v>6883700</v>
      </c>
      <c r="M72" s="128">
        <f t="shared" si="9"/>
        <v>2745951001</v>
      </c>
      <c r="N72" s="144">
        <v>0.38800000000000001</v>
      </c>
      <c r="O72" s="128">
        <f t="shared" si="10"/>
        <v>1065428988.388</v>
      </c>
      <c r="P72" s="127">
        <v>0</v>
      </c>
      <c r="Q72" s="127">
        <f t="shared" si="7"/>
        <v>800000000</v>
      </c>
      <c r="R72" s="104"/>
      <c r="S72" s="104"/>
      <c r="T72" s="104"/>
      <c r="U72" s="104"/>
    </row>
    <row r="73" spans="1:21" ht="21.95" customHeight="1">
      <c r="B73" s="228" t="s">
        <v>389</v>
      </c>
      <c r="C73" s="229"/>
      <c r="D73" s="229"/>
      <c r="E73" s="229"/>
      <c r="F73" s="229"/>
      <c r="G73" s="229"/>
      <c r="H73" s="230"/>
      <c r="I73" s="127">
        <v>200000000</v>
      </c>
      <c r="J73" s="127">
        <v>200000000</v>
      </c>
      <c r="K73" s="127">
        <v>373199850</v>
      </c>
      <c r="L73" s="127">
        <v>233014246</v>
      </c>
      <c r="M73" s="128">
        <f t="shared" si="9"/>
        <v>140185604</v>
      </c>
      <c r="N73" s="144">
        <v>1</v>
      </c>
      <c r="O73" s="128">
        <f t="shared" si="10"/>
        <v>140185604</v>
      </c>
      <c r="P73" s="127">
        <v>0</v>
      </c>
      <c r="Q73" s="127">
        <f t="shared" si="7"/>
        <v>200000000</v>
      </c>
    </row>
    <row r="74" spans="1:21" ht="21.95" customHeight="1">
      <c r="B74" s="185" t="s">
        <v>390</v>
      </c>
      <c r="C74" s="186"/>
      <c r="D74" s="186"/>
      <c r="E74" s="186"/>
      <c r="F74" s="186"/>
      <c r="G74" s="186"/>
      <c r="H74" s="187"/>
      <c r="I74" s="127">
        <v>250000000</v>
      </c>
      <c r="J74" s="127">
        <v>250000000</v>
      </c>
      <c r="K74" s="127">
        <v>664876415</v>
      </c>
      <c r="L74" s="127">
        <v>12870915</v>
      </c>
      <c r="M74" s="128">
        <f t="shared" si="9"/>
        <v>652005500</v>
      </c>
      <c r="N74" s="192">
        <f>250000000/877078186</f>
        <v>0.28503730225026941</v>
      </c>
      <c r="O74" s="145">
        <f t="shared" si="10"/>
        <v>185845888.77233803</v>
      </c>
      <c r="P74" s="127">
        <v>0</v>
      </c>
      <c r="Q74" s="127">
        <f t="shared" si="7"/>
        <v>250000000</v>
      </c>
    </row>
    <row r="75" spans="1:21" ht="21.95" customHeight="1">
      <c r="B75" s="185" t="s">
        <v>292</v>
      </c>
      <c r="C75" s="186"/>
      <c r="D75" s="186"/>
      <c r="E75" s="186"/>
      <c r="F75" s="186"/>
      <c r="G75" s="186"/>
      <c r="H75" s="187"/>
      <c r="I75" s="127">
        <v>158000000</v>
      </c>
      <c r="J75" s="127">
        <v>158000000</v>
      </c>
      <c r="K75" s="127">
        <v>24643371000000</v>
      </c>
      <c r="L75" s="127">
        <v>24427184000000</v>
      </c>
      <c r="M75" s="128">
        <v>216187000000</v>
      </c>
      <c r="N75" s="192">
        <v>9.5169256700000007E-3</v>
      </c>
      <c r="O75" s="145">
        <v>2057435609.8202901</v>
      </c>
      <c r="P75" s="127">
        <v>0</v>
      </c>
      <c r="Q75" s="127">
        <v>158000000</v>
      </c>
    </row>
    <row r="76" spans="1:21" ht="21.95" customHeight="1">
      <c r="B76" s="185" t="s">
        <v>566</v>
      </c>
      <c r="C76" s="186"/>
      <c r="D76" s="186"/>
      <c r="E76" s="186"/>
      <c r="F76" s="186"/>
      <c r="G76" s="186"/>
      <c r="H76" s="187"/>
      <c r="I76" s="127">
        <v>5000000</v>
      </c>
      <c r="J76" s="127">
        <v>5000000</v>
      </c>
      <c r="K76" s="127">
        <v>759257519</v>
      </c>
      <c r="L76" s="127">
        <v>112529305</v>
      </c>
      <c r="M76" s="128">
        <f>K76-L76</f>
        <v>646728214</v>
      </c>
      <c r="N76" s="144">
        <v>4.8000000000000001E-2</v>
      </c>
      <c r="O76" s="145">
        <f>M76*N76</f>
        <v>31042954.272</v>
      </c>
      <c r="P76" s="127">
        <v>0</v>
      </c>
      <c r="Q76" s="127">
        <f>J76-P76</f>
        <v>5000000</v>
      </c>
    </row>
    <row r="77" spans="1:21" s="191" customFormat="1" ht="21.75" customHeight="1">
      <c r="A77" s="104"/>
      <c r="B77" s="185" t="s">
        <v>628</v>
      </c>
      <c r="C77" s="186"/>
      <c r="D77" s="186"/>
      <c r="E77" s="186"/>
      <c r="F77" s="186"/>
      <c r="G77" s="186"/>
      <c r="H77" s="187"/>
      <c r="I77" s="127">
        <v>150000000</v>
      </c>
      <c r="J77" s="127">
        <v>150000000</v>
      </c>
      <c r="K77" s="127">
        <v>11731364404</v>
      </c>
      <c r="L77" s="127">
        <v>37208077</v>
      </c>
      <c r="M77" s="128">
        <f>K77-L77</f>
        <v>11694156327</v>
      </c>
      <c r="N77" s="144">
        <v>1.4E-2</v>
      </c>
      <c r="O77" s="128">
        <f>M77*N77</f>
        <v>163718188.57800001</v>
      </c>
      <c r="P77" s="127">
        <v>0</v>
      </c>
      <c r="Q77" s="127">
        <f>J77-P77</f>
        <v>150000000</v>
      </c>
      <c r="R77" s="104"/>
      <c r="S77" s="104"/>
      <c r="T77" s="104"/>
      <c r="U77" s="104"/>
    </row>
    <row r="78" spans="1:21" ht="21.95" customHeight="1">
      <c r="B78" s="228" t="s">
        <v>651</v>
      </c>
      <c r="C78" s="229"/>
      <c r="D78" s="229"/>
      <c r="E78" s="229"/>
      <c r="F78" s="229"/>
      <c r="G78" s="229"/>
      <c r="H78" s="230"/>
      <c r="I78" s="127">
        <v>100000000</v>
      </c>
      <c r="J78" s="127">
        <v>100000000</v>
      </c>
      <c r="K78" s="127">
        <v>158041377</v>
      </c>
      <c r="L78" s="127">
        <v>0</v>
      </c>
      <c r="M78" s="128">
        <f>K78-L78</f>
        <v>158041377</v>
      </c>
      <c r="N78" s="144">
        <v>1</v>
      </c>
      <c r="O78" s="128">
        <f>M78*N78</f>
        <v>158041377</v>
      </c>
      <c r="P78" s="127">
        <v>0</v>
      </c>
      <c r="Q78" s="127">
        <f>J78-P78</f>
        <v>100000000</v>
      </c>
    </row>
    <row r="79" spans="1:21" ht="21.95" customHeight="1">
      <c r="B79" s="185" t="s">
        <v>627</v>
      </c>
      <c r="C79" s="186"/>
      <c r="D79" s="186"/>
      <c r="E79" s="186"/>
      <c r="F79" s="186"/>
      <c r="G79" s="186"/>
      <c r="H79" s="187"/>
      <c r="I79" s="127">
        <v>80000000</v>
      </c>
      <c r="J79" s="127">
        <v>80000000</v>
      </c>
      <c r="K79" s="127">
        <v>833627245</v>
      </c>
      <c r="L79" s="127">
        <v>49290062</v>
      </c>
      <c r="M79" s="128">
        <f>K79-L79</f>
        <v>784337183</v>
      </c>
      <c r="N79" s="144">
        <v>9.0999999999999998E-2</v>
      </c>
      <c r="O79" s="128">
        <f>M79*N79</f>
        <v>71374683.652999997</v>
      </c>
      <c r="P79" s="127">
        <v>0</v>
      </c>
      <c r="Q79" s="127">
        <f>J79-P79</f>
        <v>80000000</v>
      </c>
    </row>
    <row r="80" spans="1:21" ht="21.95" customHeight="1">
      <c r="B80" s="185" t="s">
        <v>391</v>
      </c>
      <c r="C80" s="186"/>
      <c r="D80" s="186"/>
      <c r="E80" s="186"/>
      <c r="F80" s="186"/>
      <c r="G80" s="186"/>
      <c r="H80" s="187"/>
      <c r="I80" s="127">
        <v>129083481000</v>
      </c>
      <c r="J80" s="127">
        <v>129083481000</v>
      </c>
      <c r="K80" s="127">
        <v>40877023644155</v>
      </c>
      <c r="L80" s="127">
        <v>29971302701418</v>
      </c>
      <c r="M80" s="128">
        <f>K80-L80</f>
        <v>10905720942737</v>
      </c>
      <c r="N80" s="144">
        <v>2.3E-2</v>
      </c>
      <c r="O80" s="128">
        <f>M80*N80</f>
        <v>250831581682.95099</v>
      </c>
      <c r="P80" s="127">
        <v>0</v>
      </c>
      <c r="Q80" s="127">
        <f>J80-P80</f>
        <v>129083481000</v>
      </c>
    </row>
    <row r="81" spans="2:17" ht="21.95" customHeight="1">
      <c r="B81" s="185" t="s">
        <v>293</v>
      </c>
      <c r="C81" s="186"/>
      <c r="D81" s="186"/>
      <c r="E81" s="186"/>
      <c r="F81" s="186"/>
      <c r="G81" s="186"/>
      <c r="H81" s="187"/>
      <c r="I81" s="127">
        <v>1000000</v>
      </c>
      <c r="J81" s="127">
        <v>552283</v>
      </c>
      <c r="K81" s="127">
        <v>396633127</v>
      </c>
      <c r="L81" s="127">
        <v>371443442</v>
      </c>
      <c r="M81" s="128">
        <v>25189685</v>
      </c>
      <c r="N81" s="144">
        <v>1</v>
      </c>
      <c r="O81" s="128">
        <v>25189685</v>
      </c>
      <c r="P81" s="127">
        <v>0</v>
      </c>
      <c r="Q81" s="127">
        <v>552283</v>
      </c>
    </row>
    <row r="82" spans="2:17" ht="21.95" customHeight="1">
      <c r="B82" s="185" t="s">
        <v>392</v>
      </c>
      <c r="C82" s="186"/>
      <c r="D82" s="186"/>
      <c r="E82" s="186"/>
      <c r="F82" s="186"/>
      <c r="G82" s="186"/>
      <c r="H82" s="187"/>
      <c r="I82" s="127">
        <v>500000</v>
      </c>
      <c r="J82" s="127">
        <v>500000</v>
      </c>
      <c r="K82" s="127">
        <v>24956805</v>
      </c>
      <c r="L82" s="127">
        <v>0</v>
      </c>
      <c r="M82" s="128">
        <v>24956805</v>
      </c>
      <c r="N82" s="144">
        <v>2.1999999999999999E-2</v>
      </c>
      <c r="O82" s="128">
        <v>549049.71</v>
      </c>
      <c r="P82" s="127">
        <v>0</v>
      </c>
      <c r="Q82" s="127">
        <v>500000</v>
      </c>
    </row>
    <row r="83" spans="2:17" ht="21.95" customHeight="1">
      <c r="B83" s="185" t="s">
        <v>393</v>
      </c>
      <c r="C83" s="186"/>
      <c r="D83" s="186"/>
      <c r="E83" s="186"/>
      <c r="F83" s="186"/>
      <c r="G83" s="186"/>
      <c r="H83" s="187"/>
      <c r="I83" s="127">
        <v>15000000</v>
      </c>
      <c r="J83" s="127">
        <v>15000000</v>
      </c>
      <c r="K83" s="127">
        <v>1638378202</v>
      </c>
      <c r="L83" s="127">
        <v>64046246</v>
      </c>
      <c r="M83" s="128">
        <v>1574331956</v>
      </c>
      <c r="N83" s="144">
        <v>0.03</v>
      </c>
      <c r="O83" s="128">
        <v>47229958.68</v>
      </c>
      <c r="P83" s="127">
        <v>0</v>
      </c>
      <c r="Q83" s="127">
        <v>15000000</v>
      </c>
    </row>
    <row r="84" spans="2:17" ht="21.95" customHeight="1">
      <c r="B84" s="185" t="s">
        <v>394</v>
      </c>
      <c r="C84" s="186"/>
      <c r="D84" s="186"/>
      <c r="E84" s="186"/>
      <c r="F84" s="186"/>
      <c r="G84" s="186"/>
      <c r="H84" s="187"/>
      <c r="I84" s="127">
        <v>5000000</v>
      </c>
      <c r="J84" s="127">
        <v>5000000</v>
      </c>
      <c r="K84" s="127">
        <v>362177822</v>
      </c>
      <c r="L84" s="127">
        <v>357177822</v>
      </c>
      <c r="M84" s="128">
        <v>5000000</v>
      </c>
      <c r="N84" s="144">
        <v>1</v>
      </c>
      <c r="O84" s="128">
        <v>5000000</v>
      </c>
      <c r="P84" s="127">
        <v>0</v>
      </c>
      <c r="Q84" s="127">
        <v>5000000</v>
      </c>
    </row>
    <row r="85" spans="2:17" ht="21.95" customHeight="1">
      <c r="B85" s="185" t="s">
        <v>395</v>
      </c>
      <c r="C85" s="186"/>
      <c r="D85" s="186"/>
      <c r="E85" s="186"/>
      <c r="F85" s="186"/>
      <c r="G85" s="186"/>
      <c r="H85" s="187"/>
      <c r="I85" s="127">
        <v>2000000</v>
      </c>
      <c r="J85" s="127">
        <v>2000000</v>
      </c>
      <c r="K85" s="127">
        <v>1061565800</v>
      </c>
      <c r="L85" s="127">
        <v>466920616</v>
      </c>
      <c r="M85" s="128">
        <v>594645184</v>
      </c>
      <c r="N85" s="144">
        <v>5.3999999999999999E-2</v>
      </c>
      <c r="O85" s="128">
        <v>32110839.936000001</v>
      </c>
      <c r="P85" s="127">
        <v>0</v>
      </c>
      <c r="Q85" s="127">
        <v>2000000</v>
      </c>
    </row>
    <row r="86" spans="2:17" ht="21.95" customHeight="1">
      <c r="B86" s="185" t="s">
        <v>567</v>
      </c>
      <c r="C86" s="186"/>
      <c r="D86" s="186"/>
      <c r="E86" s="186"/>
      <c r="F86" s="186"/>
      <c r="G86" s="186"/>
      <c r="H86" s="187"/>
      <c r="I86" s="127">
        <v>100000000</v>
      </c>
      <c r="J86" s="127">
        <v>100000000</v>
      </c>
      <c r="K86" s="127">
        <v>74620090232</v>
      </c>
      <c r="L86" s="127">
        <v>71618322300</v>
      </c>
      <c r="M86" s="128">
        <v>3001767932</v>
      </c>
      <c r="N86" s="144">
        <v>1</v>
      </c>
      <c r="O86" s="128">
        <v>3001767932</v>
      </c>
      <c r="P86" s="127">
        <v>0</v>
      </c>
      <c r="Q86" s="127">
        <v>100000000</v>
      </c>
    </row>
    <row r="87" spans="2:17" ht="21.95" customHeight="1">
      <c r="B87" s="185" t="s">
        <v>613</v>
      </c>
      <c r="C87" s="186"/>
      <c r="D87" s="186"/>
      <c r="E87" s="186"/>
      <c r="F87" s="186"/>
      <c r="G87" s="186"/>
      <c r="H87" s="187"/>
      <c r="I87" s="127">
        <v>2200000</v>
      </c>
      <c r="J87" s="127">
        <v>2200000</v>
      </c>
      <c r="K87" s="127">
        <v>528956269</v>
      </c>
      <c r="L87" s="127">
        <v>157324394</v>
      </c>
      <c r="M87" s="128">
        <f>K87-L87</f>
        <v>371631875</v>
      </c>
      <c r="N87" s="144">
        <v>0.11</v>
      </c>
      <c r="O87" s="128">
        <f>M87*N87</f>
        <v>40879506.25</v>
      </c>
      <c r="P87" s="127">
        <v>0</v>
      </c>
      <c r="Q87" s="127">
        <f>J87-P87</f>
        <v>2200000</v>
      </c>
    </row>
    <row r="88" spans="2:17" ht="21.95" customHeight="1">
      <c r="B88" s="185" t="s">
        <v>633</v>
      </c>
      <c r="C88" s="186"/>
      <c r="D88" s="186"/>
      <c r="E88" s="186"/>
      <c r="F88" s="186"/>
      <c r="G88" s="186"/>
      <c r="H88" s="187"/>
      <c r="I88" s="127">
        <v>16670000</v>
      </c>
      <c r="J88" s="127">
        <v>16670000</v>
      </c>
      <c r="K88" s="127">
        <v>43358410690</v>
      </c>
      <c r="L88" s="127">
        <v>29519919571</v>
      </c>
      <c r="M88" s="128">
        <f>K88-L88</f>
        <v>13838491119</v>
      </c>
      <c r="N88" s="144">
        <f>ROUND(16670000/136900000,4)</f>
        <v>0.12180000000000001</v>
      </c>
      <c r="O88" s="128">
        <v>1678608972</v>
      </c>
      <c r="P88" s="127">
        <v>0</v>
      </c>
      <c r="Q88" s="127">
        <f>J88-P88</f>
        <v>16670000</v>
      </c>
    </row>
    <row r="89" spans="2:17" ht="21.95" customHeight="1">
      <c r="B89" s="185" t="s">
        <v>396</v>
      </c>
      <c r="C89" s="186"/>
      <c r="D89" s="186"/>
      <c r="E89" s="186"/>
      <c r="F89" s="186"/>
      <c r="G89" s="186"/>
      <c r="H89" s="187"/>
      <c r="I89" s="127">
        <v>150000000</v>
      </c>
      <c r="J89" s="127">
        <v>150000000</v>
      </c>
      <c r="K89" s="127">
        <v>3703698915</v>
      </c>
      <c r="L89" s="127">
        <v>1750908235</v>
      </c>
      <c r="M89" s="128">
        <f>K89-L89</f>
        <v>1952790680</v>
      </c>
      <c r="N89" s="144">
        <v>0.371</v>
      </c>
      <c r="O89" s="128">
        <f>ROUNDDOWN(M89*N89,0)</f>
        <v>724485342</v>
      </c>
      <c r="P89" s="127">
        <v>0</v>
      </c>
      <c r="Q89" s="127">
        <f>J89-P89</f>
        <v>150000000</v>
      </c>
    </row>
    <row r="90" spans="2:17" ht="21.95" customHeight="1">
      <c r="B90" s="185" t="s">
        <v>397</v>
      </c>
      <c r="C90" s="186"/>
      <c r="D90" s="186"/>
      <c r="E90" s="186"/>
      <c r="F90" s="186"/>
      <c r="G90" s="186"/>
      <c r="H90" s="187"/>
      <c r="I90" s="127">
        <v>30000000</v>
      </c>
      <c r="J90" s="127">
        <v>30000000</v>
      </c>
      <c r="K90" s="127">
        <v>10204371312</v>
      </c>
      <c r="L90" s="127">
        <v>1873060629</v>
      </c>
      <c r="M90" s="128">
        <f>K90-L90</f>
        <v>8331310683</v>
      </c>
      <c r="N90" s="144">
        <v>3.0000000000000001E-3</v>
      </c>
      <c r="O90" s="128">
        <f>ROUNDDOWN(M90*N90,0)</f>
        <v>24993932</v>
      </c>
      <c r="P90" s="127">
        <v>0</v>
      </c>
      <c r="Q90" s="127">
        <f>J90-P90</f>
        <v>30000000</v>
      </c>
    </row>
    <row r="91" spans="2:17" ht="21.95" customHeight="1">
      <c r="B91" s="185" t="s">
        <v>398</v>
      </c>
      <c r="C91" s="186"/>
      <c r="D91" s="186"/>
      <c r="E91" s="186"/>
      <c r="F91" s="186"/>
      <c r="G91" s="186"/>
      <c r="H91" s="187"/>
      <c r="I91" s="127">
        <v>15000000</v>
      </c>
      <c r="J91" s="127">
        <v>15000000</v>
      </c>
      <c r="K91" s="127">
        <v>1491168240</v>
      </c>
      <c r="L91" s="127">
        <v>3153602</v>
      </c>
      <c r="M91" s="128">
        <f>K91-L91</f>
        <v>1488014638</v>
      </c>
      <c r="N91" s="144">
        <v>1.2E-2</v>
      </c>
      <c r="O91" s="128">
        <f>ROUNDDOWN(M91*N91,0)</f>
        <v>17856175</v>
      </c>
      <c r="P91" s="127">
        <v>0</v>
      </c>
      <c r="Q91" s="127">
        <f>J91-P91</f>
        <v>15000000</v>
      </c>
    </row>
    <row r="92" spans="2:17" ht="21.95" customHeight="1">
      <c r="B92" s="185" t="s">
        <v>399</v>
      </c>
      <c r="C92" s="186"/>
      <c r="D92" s="186"/>
      <c r="E92" s="186"/>
      <c r="F92" s="186"/>
      <c r="G92" s="186"/>
      <c r="H92" s="187"/>
      <c r="I92" s="127">
        <v>40000000</v>
      </c>
      <c r="J92" s="127">
        <v>40000000</v>
      </c>
      <c r="K92" s="127">
        <v>85741759948</v>
      </c>
      <c r="L92" s="127">
        <v>80906559907</v>
      </c>
      <c r="M92" s="128">
        <v>4835200041</v>
      </c>
      <c r="N92" s="144">
        <v>1</v>
      </c>
      <c r="O92" s="128">
        <v>4835200041</v>
      </c>
      <c r="P92" s="127">
        <v>0</v>
      </c>
      <c r="Q92" s="127">
        <v>40000000</v>
      </c>
    </row>
    <row r="93" spans="2:17" ht="21.95" customHeight="1">
      <c r="B93" s="185" t="s">
        <v>611</v>
      </c>
      <c r="C93" s="186"/>
      <c r="D93" s="186"/>
      <c r="E93" s="186"/>
      <c r="F93" s="186"/>
      <c r="G93" s="186"/>
      <c r="H93" s="187"/>
      <c r="I93" s="127">
        <v>250000000</v>
      </c>
      <c r="J93" s="127">
        <v>250000000</v>
      </c>
      <c r="K93" s="127">
        <v>13811176273358</v>
      </c>
      <c r="L93" s="127">
        <v>12828516153161</v>
      </c>
      <c r="M93" s="128">
        <v>982660120197</v>
      </c>
      <c r="N93" s="144">
        <v>2.3558925257657573E-4</v>
      </c>
      <c r="O93" s="128">
        <v>231504163</v>
      </c>
      <c r="P93" s="127">
        <v>0</v>
      </c>
      <c r="Q93" s="127">
        <v>250000000</v>
      </c>
    </row>
    <row r="94" spans="2:17" ht="21.95" customHeight="1">
      <c r="B94" s="185" t="s">
        <v>612</v>
      </c>
      <c r="C94" s="186"/>
      <c r="D94" s="186"/>
      <c r="E94" s="186"/>
      <c r="F94" s="186"/>
      <c r="G94" s="186"/>
      <c r="H94" s="187"/>
      <c r="I94" s="127">
        <v>10000000</v>
      </c>
      <c r="J94" s="127">
        <v>10000000</v>
      </c>
      <c r="K94" s="127">
        <v>2670266381</v>
      </c>
      <c r="L94" s="127">
        <v>47659900</v>
      </c>
      <c r="M94" s="128">
        <v>2622606481</v>
      </c>
      <c r="N94" s="144">
        <v>2.8571428571428571E-2</v>
      </c>
      <c r="O94" s="127">
        <v>74931614</v>
      </c>
      <c r="P94" s="127">
        <v>0</v>
      </c>
      <c r="Q94" s="127">
        <v>10000000</v>
      </c>
    </row>
    <row r="95" spans="2:17" ht="21.95" customHeight="1">
      <c r="B95" s="185" t="s">
        <v>400</v>
      </c>
      <c r="C95" s="186"/>
      <c r="D95" s="186"/>
      <c r="E95" s="186"/>
      <c r="F95" s="186"/>
      <c r="G95" s="186"/>
      <c r="H95" s="187"/>
      <c r="I95" s="127">
        <v>50000000</v>
      </c>
      <c r="J95" s="127">
        <v>50000000</v>
      </c>
      <c r="K95" s="127">
        <v>1759076282</v>
      </c>
      <c r="L95" s="127">
        <v>8807522</v>
      </c>
      <c r="M95" s="128">
        <v>1750268760</v>
      </c>
      <c r="N95" s="144">
        <v>2.9483986598230795E-2</v>
      </c>
      <c r="O95" s="127">
        <v>51604901</v>
      </c>
      <c r="P95" s="127">
        <v>0</v>
      </c>
      <c r="Q95" s="127">
        <v>50000000</v>
      </c>
    </row>
    <row r="96" spans="2:17" ht="21.95" customHeight="1">
      <c r="B96" s="185" t="s">
        <v>401</v>
      </c>
      <c r="C96" s="186"/>
      <c r="D96" s="186"/>
      <c r="E96" s="186"/>
      <c r="F96" s="186"/>
      <c r="G96" s="186"/>
      <c r="H96" s="187"/>
      <c r="I96" s="127">
        <v>10000000</v>
      </c>
      <c r="J96" s="127">
        <v>10000000</v>
      </c>
      <c r="K96" s="127">
        <v>2126141279</v>
      </c>
      <c r="L96" s="127">
        <v>457484824</v>
      </c>
      <c r="M96" s="128">
        <v>1668656455</v>
      </c>
      <c r="N96" s="144">
        <v>3.1391207559452301E-2</v>
      </c>
      <c r="O96" s="128">
        <v>52381141</v>
      </c>
      <c r="P96" s="127">
        <v>0</v>
      </c>
      <c r="Q96" s="127">
        <v>10000000</v>
      </c>
    </row>
    <row r="97" spans="2:17" ht="21.95" customHeight="1">
      <c r="B97" s="185" t="s">
        <v>402</v>
      </c>
      <c r="C97" s="186"/>
      <c r="D97" s="186"/>
      <c r="E97" s="186"/>
      <c r="F97" s="186"/>
      <c r="G97" s="186"/>
      <c r="H97" s="187"/>
      <c r="I97" s="127">
        <v>1000000</v>
      </c>
      <c r="J97" s="127">
        <v>1000000</v>
      </c>
      <c r="K97" s="127">
        <v>1341485925</v>
      </c>
      <c r="L97" s="127">
        <v>167672085</v>
      </c>
      <c r="M97" s="128">
        <v>1173813840</v>
      </c>
      <c r="N97" s="144">
        <v>2.9940119760479044E-3</v>
      </c>
      <c r="O97" s="128">
        <v>3514413</v>
      </c>
      <c r="P97" s="127">
        <v>0</v>
      </c>
      <c r="Q97" s="127">
        <v>1000000</v>
      </c>
    </row>
    <row r="98" spans="2:17" ht="21.95" customHeight="1">
      <c r="B98" s="185" t="s">
        <v>403</v>
      </c>
      <c r="C98" s="186"/>
      <c r="D98" s="186"/>
      <c r="E98" s="186"/>
      <c r="F98" s="186"/>
      <c r="G98" s="186"/>
      <c r="H98" s="187"/>
      <c r="I98" s="127">
        <v>10000000</v>
      </c>
      <c r="J98" s="127">
        <v>10000000</v>
      </c>
      <c r="K98" s="127">
        <v>31158125506</v>
      </c>
      <c r="L98" s="127">
        <v>654493842</v>
      </c>
      <c r="M98" s="128">
        <f t="shared" ref="M98:M102" si="11">K98-L98</f>
        <v>30503631664</v>
      </c>
      <c r="N98" s="144">
        <v>3.6999999999999998E-2</v>
      </c>
      <c r="O98" s="128">
        <f t="shared" ref="O98:O102" si="12">M98*N98</f>
        <v>1128634371.5679998</v>
      </c>
      <c r="P98" s="127">
        <v>0</v>
      </c>
      <c r="Q98" s="127">
        <f t="shared" ref="Q98:Q102" si="13">J98-P98</f>
        <v>10000000</v>
      </c>
    </row>
    <row r="99" spans="2:17" ht="21.95" customHeight="1">
      <c r="B99" s="185" t="s">
        <v>404</v>
      </c>
      <c r="C99" s="186"/>
      <c r="D99" s="186"/>
      <c r="E99" s="186"/>
      <c r="F99" s="186"/>
      <c r="G99" s="186"/>
      <c r="H99" s="187"/>
      <c r="I99" s="127">
        <v>5000000</v>
      </c>
      <c r="J99" s="127">
        <v>5000000</v>
      </c>
      <c r="K99" s="127">
        <v>4237101432</v>
      </c>
      <c r="L99" s="127">
        <v>2135568168</v>
      </c>
      <c r="M99" s="128">
        <f t="shared" si="11"/>
        <v>2101533264</v>
      </c>
      <c r="N99" s="144">
        <v>9.5999999999999992E-3</v>
      </c>
      <c r="O99" s="128">
        <f t="shared" si="12"/>
        <v>20174719.334399998</v>
      </c>
      <c r="P99" s="127">
        <v>0</v>
      </c>
      <c r="Q99" s="127">
        <f t="shared" si="13"/>
        <v>5000000</v>
      </c>
    </row>
    <row r="100" spans="2:17" ht="21.95" customHeight="1">
      <c r="B100" s="203" t="s">
        <v>405</v>
      </c>
      <c r="C100" s="204"/>
      <c r="D100" s="204"/>
      <c r="E100" s="204"/>
      <c r="F100" s="204"/>
      <c r="G100" s="204"/>
      <c r="H100" s="205"/>
      <c r="I100" s="127">
        <v>69000000</v>
      </c>
      <c r="J100" s="127">
        <v>69000000</v>
      </c>
      <c r="K100" s="127">
        <v>3795177165</v>
      </c>
      <c r="L100" s="127">
        <v>2007535155</v>
      </c>
      <c r="M100" s="128">
        <f t="shared" si="11"/>
        <v>1787642010</v>
      </c>
      <c r="N100" s="144">
        <v>0.13250000000000001</v>
      </c>
      <c r="O100" s="128">
        <f t="shared" si="12"/>
        <v>236862566.32500002</v>
      </c>
      <c r="P100" s="127">
        <v>0</v>
      </c>
      <c r="Q100" s="127">
        <f t="shared" si="13"/>
        <v>69000000</v>
      </c>
    </row>
    <row r="101" spans="2:17" ht="21.95" customHeight="1">
      <c r="B101" s="185" t="s">
        <v>406</v>
      </c>
      <c r="C101" s="186"/>
      <c r="D101" s="186"/>
      <c r="E101" s="186"/>
      <c r="F101" s="186"/>
      <c r="G101" s="186"/>
      <c r="H101" s="187"/>
      <c r="I101" s="127">
        <v>10000000</v>
      </c>
      <c r="J101" s="127">
        <v>10000000</v>
      </c>
      <c r="K101" s="127">
        <v>1954701477</v>
      </c>
      <c r="L101" s="127">
        <v>205119545</v>
      </c>
      <c r="M101" s="128">
        <f t="shared" si="11"/>
        <v>1749581932</v>
      </c>
      <c r="N101" s="144">
        <v>1.84E-2</v>
      </c>
      <c r="O101" s="128">
        <f t="shared" si="12"/>
        <v>32192307.548799999</v>
      </c>
      <c r="P101" s="127">
        <v>0</v>
      </c>
      <c r="Q101" s="127">
        <f t="shared" si="13"/>
        <v>10000000</v>
      </c>
    </row>
    <row r="102" spans="2:17" ht="21.95" customHeight="1">
      <c r="B102" s="185" t="s">
        <v>407</v>
      </c>
      <c r="C102" s="186"/>
      <c r="D102" s="186"/>
      <c r="E102" s="186"/>
      <c r="F102" s="186"/>
      <c r="G102" s="186"/>
      <c r="H102" s="187"/>
      <c r="I102" s="127">
        <v>3000000</v>
      </c>
      <c r="J102" s="127">
        <v>3000000</v>
      </c>
      <c r="K102" s="127">
        <v>421222876</v>
      </c>
      <c r="L102" s="127">
        <v>49341625</v>
      </c>
      <c r="M102" s="128">
        <f t="shared" si="11"/>
        <v>371881251</v>
      </c>
      <c r="N102" s="144">
        <v>1.3299999999999999E-2</v>
      </c>
      <c r="O102" s="128">
        <f t="shared" si="12"/>
        <v>4946020.6382999998</v>
      </c>
      <c r="P102" s="127">
        <v>0</v>
      </c>
      <c r="Q102" s="127">
        <f t="shared" si="13"/>
        <v>3000000</v>
      </c>
    </row>
    <row r="103" spans="2:17" ht="21.95" customHeight="1">
      <c r="B103" s="185" t="s">
        <v>634</v>
      </c>
      <c r="C103" s="186"/>
      <c r="D103" s="186"/>
      <c r="E103" s="186"/>
      <c r="F103" s="186"/>
      <c r="G103" s="186"/>
      <c r="H103" s="187"/>
      <c r="I103" s="127">
        <v>200000000</v>
      </c>
      <c r="J103" s="127">
        <v>200000000</v>
      </c>
      <c r="K103" s="127">
        <v>10972878684</v>
      </c>
      <c r="L103" s="127">
        <v>86819713</v>
      </c>
      <c r="M103" s="128">
        <f>K103-L103</f>
        <v>10886058971</v>
      </c>
      <c r="N103" s="144">
        <v>0.24099999999999999</v>
      </c>
      <c r="O103" s="128">
        <f>M103*N103</f>
        <v>2623540212.0109997</v>
      </c>
      <c r="P103" s="127">
        <v>0</v>
      </c>
      <c r="Q103" s="127">
        <f>J103-P103</f>
        <v>200000000</v>
      </c>
    </row>
    <row r="104" spans="2:17" ht="21.95" customHeight="1">
      <c r="B104" s="185" t="s">
        <v>595</v>
      </c>
      <c r="C104" s="186"/>
      <c r="D104" s="186"/>
      <c r="E104" s="186"/>
      <c r="F104" s="186"/>
      <c r="G104" s="186"/>
      <c r="H104" s="187"/>
      <c r="I104" s="127">
        <v>5000000</v>
      </c>
      <c r="J104" s="127">
        <v>5000000</v>
      </c>
      <c r="K104" s="127">
        <v>1833257581</v>
      </c>
      <c r="L104" s="127">
        <v>33413968</v>
      </c>
      <c r="M104" s="128">
        <v>1799843613</v>
      </c>
      <c r="N104" s="144">
        <v>0.01</v>
      </c>
      <c r="O104" s="128">
        <v>17998436.129999999</v>
      </c>
      <c r="P104" s="127">
        <v>0</v>
      </c>
      <c r="Q104" s="127">
        <v>5000000</v>
      </c>
    </row>
    <row r="105" spans="2:17" ht="21.95" customHeight="1">
      <c r="B105" s="185" t="s">
        <v>408</v>
      </c>
      <c r="C105" s="186"/>
      <c r="D105" s="186"/>
      <c r="E105" s="186"/>
      <c r="F105" s="186"/>
      <c r="G105" s="186"/>
      <c r="H105" s="187"/>
      <c r="I105" s="127">
        <v>10000000</v>
      </c>
      <c r="J105" s="127">
        <v>10000000</v>
      </c>
      <c r="K105" s="127">
        <v>4663914210</v>
      </c>
      <c r="L105" s="127">
        <v>1543062001</v>
      </c>
      <c r="M105" s="128">
        <f t="shared" ref="M105:M111" si="14">K105-L105</f>
        <v>3120852209</v>
      </c>
      <c r="N105" s="144">
        <f>ROUND(10000000/467786000,4)</f>
        <v>2.1399999999999999E-2</v>
      </c>
      <c r="O105" s="128">
        <f>M105*N105</f>
        <v>66786237.272599995</v>
      </c>
      <c r="P105" s="127">
        <v>0</v>
      </c>
      <c r="Q105" s="127">
        <f t="shared" ref="Q105:Q111" si="15">J105-P105</f>
        <v>10000000</v>
      </c>
    </row>
    <row r="106" spans="2:17" ht="21.95" customHeight="1">
      <c r="B106" s="185" t="s">
        <v>409</v>
      </c>
      <c r="C106" s="186"/>
      <c r="D106" s="186"/>
      <c r="E106" s="186"/>
      <c r="F106" s="186"/>
      <c r="G106" s="186"/>
      <c r="H106" s="187"/>
      <c r="I106" s="127">
        <v>200000</v>
      </c>
      <c r="J106" s="127">
        <v>200000</v>
      </c>
      <c r="K106" s="127">
        <v>1716430577</v>
      </c>
      <c r="L106" s="127">
        <v>264582</v>
      </c>
      <c r="M106" s="128">
        <f t="shared" si="14"/>
        <v>1716165995</v>
      </c>
      <c r="N106" s="144">
        <f>O106/M106</f>
        <v>1.1653884331859169E-4</v>
      </c>
      <c r="O106" s="128">
        <v>200000</v>
      </c>
      <c r="P106" s="127">
        <v>0</v>
      </c>
      <c r="Q106" s="127">
        <f t="shared" si="15"/>
        <v>200000</v>
      </c>
    </row>
    <row r="107" spans="2:17" ht="21.95" customHeight="1">
      <c r="B107" s="203" t="s">
        <v>410</v>
      </c>
      <c r="C107" s="204"/>
      <c r="D107" s="204"/>
      <c r="E107" s="204"/>
      <c r="F107" s="204"/>
      <c r="G107" s="204"/>
      <c r="H107" s="205"/>
      <c r="I107" s="127">
        <v>250000</v>
      </c>
      <c r="J107" s="127">
        <v>57297</v>
      </c>
      <c r="K107" s="127">
        <v>102800304</v>
      </c>
      <c r="L107" s="127">
        <v>94538877</v>
      </c>
      <c r="M107" s="128">
        <f t="shared" si="14"/>
        <v>8261427</v>
      </c>
      <c r="N107" s="144">
        <v>0.01</v>
      </c>
      <c r="O107" s="128">
        <f>M107*0.01</f>
        <v>82614.27</v>
      </c>
      <c r="P107" s="127">
        <v>0</v>
      </c>
      <c r="Q107" s="127">
        <f t="shared" si="15"/>
        <v>57297</v>
      </c>
    </row>
    <row r="108" spans="2:17" ht="21.95" customHeight="1">
      <c r="B108" s="203" t="s">
        <v>411</v>
      </c>
      <c r="C108" s="204"/>
      <c r="D108" s="204"/>
      <c r="E108" s="204"/>
      <c r="F108" s="204"/>
      <c r="G108" s="204"/>
      <c r="H108" s="205"/>
      <c r="I108" s="127">
        <v>100000000</v>
      </c>
      <c r="J108" s="127">
        <v>100000000</v>
      </c>
      <c r="K108" s="127">
        <v>2348190002</v>
      </c>
      <c r="L108" s="127">
        <v>13640871</v>
      </c>
      <c r="M108" s="128">
        <f t="shared" si="14"/>
        <v>2334549131</v>
      </c>
      <c r="N108" s="144">
        <v>0.5</v>
      </c>
      <c r="O108" s="128">
        <f>M108*0.5</f>
        <v>1167274565.5</v>
      </c>
      <c r="P108" s="127">
        <v>0</v>
      </c>
      <c r="Q108" s="127">
        <f t="shared" si="15"/>
        <v>100000000</v>
      </c>
    </row>
    <row r="109" spans="2:17" ht="21.95" customHeight="1">
      <c r="B109" s="185" t="s">
        <v>636</v>
      </c>
      <c r="C109" s="186"/>
      <c r="D109" s="186"/>
      <c r="E109" s="186"/>
      <c r="F109" s="186"/>
      <c r="G109" s="186"/>
      <c r="H109" s="187"/>
      <c r="I109" s="127">
        <f>34606575652+2632462000</f>
        <v>37239037652</v>
      </c>
      <c r="J109" s="127">
        <f>I109-33379750335</f>
        <v>3859287317</v>
      </c>
      <c r="K109" s="127">
        <v>85031768907</v>
      </c>
      <c r="L109" s="127">
        <v>81662861710</v>
      </c>
      <c r="M109" s="128">
        <f t="shared" si="14"/>
        <v>3368907197</v>
      </c>
      <c r="N109" s="144">
        <v>1</v>
      </c>
      <c r="O109" s="128">
        <f>M109*N109</f>
        <v>3368907197</v>
      </c>
      <c r="P109" s="127">
        <v>0</v>
      </c>
      <c r="Q109" s="127">
        <f t="shared" si="15"/>
        <v>3859287317</v>
      </c>
    </row>
    <row r="110" spans="2:17" ht="21.95" customHeight="1">
      <c r="B110" s="185" t="s">
        <v>637</v>
      </c>
      <c r="C110" s="186"/>
      <c r="D110" s="186"/>
      <c r="E110" s="186"/>
      <c r="F110" s="186"/>
      <c r="G110" s="186"/>
      <c r="H110" s="187"/>
      <c r="I110" s="127">
        <v>79234284077</v>
      </c>
      <c r="J110" s="127">
        <v>79234284077</v>
      </c>
      <c r="K110" s="127">
        <v>279678145652</v>
      </c>
      <c r="L110" s="127">
        <v>192177659103</v>
      </c>
      <c r="M110" s="128">
        <f t="shared" si="14"/>
        <v>87500486549</v>
      </c>
      <c r="N110" s="144">
        <v>1</v>
      </c>
      <c r="O110" s="128">
        <f>M110*N110</f>
        <v>87500486549</v>
      </c>
      <c r="P110" s="127">
        <v>0</v>
      </c>
      <c r="Q110" s="127">
        <f t="shared" si="15"/>
        <v>79234284077</v>
      </c>
    </row>
    <row r="111" spans="2:17" ht="21.95" customHeight="1">
      <c r="B111" s="185" t="s">
        <v>638</v>
      </c>
      <c r="C111" s="186"/>
      <c r="D111" s="186"/>
      <c r="E111" s="186"/>
      <c r="F111" s="186"/>
      <c r="G111" s="186"/>
      <c r="H111" s="187"/>
      <c r="I111" s="127">
        <v>12883372000</v>
      </c>
      <c r="J111" s="127">
        <v>12883372000</v>
      </c>
      <c r="K111" s="127">
        <v>1178372930744</v>
      </c>
      <c r="L111" s="127">
        <v>906889431988</v>
      </c>
      <c r="M111" s="128">
        <f t="shared" si="14"/>
        <v>271483498756</v>
      </c>
      <c r="N111" s="144">
        <v>1</v>
      </c>
      <c r="O111" s="128">
        <f>M111*N111</f>
        <v>271483498756</v>
      </c>
      <c r="P111" s="127">
        <v>0</v>
      </c>
      <c r="Q111" s="127">
        <f t="shared" si="15"/>
        <v>12883372000</v>
      </c>
    </row>
    <row r="112" spans="2:17" ht="21.95" customHeight="1">
      <c r="B112" s="185" t="s">
        <v>639</v>
      </c>
      <c r="C112" s="186"/>
      <c r="D112" s="186"/>
      <c r="E112" s="186"/>
      <c r="F112" s="186"/>
      <c r="G112" s="186"/>
      <c r="H112" s="187"/>
      <c r="I112" s="127">
        <v>11000000000</v>
      </c>
      <c r="J112" s="127">
        <v>0</v>
      </c>
      <c r="K112" s="127">
        <v>17450904588</v>
      </c>
      <c r="L112" s="127">
        <v>50577125230</v>
      </c>
      <c r="M112" s="128">
        <v>-33126220642</v>
      </c>
      <c r="N112" s="144">
        <v>0.270935961</v>
      </c>
      <c r="O112" s="128">
        <v>0</v>
      </c>
      <c r="P112" s="127">
        <v>0</v>
      </c>
      <c r="Q112" s="127">
        <v>0</v>
      </c>
    </row>
    <row r="113" spans="2:17" ht="21.95" customHeight="1">
      <c r="B113" s="185" t="s">
        <v>640</v>
      </c>
      <c r="C113" s="186"/>
      <c r="D113" s="186"/>
      <c r="E113" s="186"/>
      <c r="F113" s="186"/>
      <c r="G113" s="186"/>
      <c r="H113" s="187"/>
      <c r="I113" s="127">
        <v>347144439000</v>
      </c>
      <c r="J113" s="127">
        <v>347144439000</v>
      </c>
      <c r="K113" s="127">
        <v>1358125685855</v>
      </c>
      <c r="L113" s="127">
        <v>819915757584</v>
      </c>
      <c r="M113" s="128">
        <v>538209928271</v>
      </c>
      <c r="N113" s="144">
        <v>1</v>
      </c>
      <c r="O113" s="128">
        <v>538209928271</v>
      </c>
      <c r="P113" s="127">
        <v>0</v>
      </c>
      <c r="Q113" s="127">
        <v>347144439000</v>
      </c>
    </row>
    <row r="114" spans="2:17" ht="21.95" customHeight="1">
      <c r="B114" s="225" t="s">
        <v>641</v>
      </c>
      <c r="C114" s="226"/>
      <c r="D114" s="226"/>
      <c r="E114" s="226"/>
      <c r="F114" s="226"/>
      <c r="G114" s="226"/>
      <c r="H114" s="227"/>
      <c r="I114" s="127">
        <v>32233000000</v>
      </c>
      <c r="J114" s="127">
        <v>32233000000</v>
      </c>
      <c r="K114" s="127">
        <v>466879385545</v>
      </c>
      <c r="L114" s="127">
        <v>248387063069</v>
      </c>
      <c r="M114" s="128">
        <v>218492322476</v>
      </c>
      <c r="N114" s="144">
        <v>1</v>
      </c>
      <c r="O114" s="128">
        <v>218492322476</v>
      </c>
      <c r="P114" s="127">
        <v>0</v>
      </c>
      <c r="Q114" s="127">
        <v>32233000000</v>
      </c>
    </row>
    <row r="115" spans="2:17" ht="21.95" customHeight="1">
      <c r="B115" s="225" t="s">
        <v>642</v>
      </c>
      <c r="C115" s="226"/>
      <c r="D115" s="226"/>
      <c r="E115" s="226"/>
      <c r="F115" s="226"/>
      <c r="G115" s="226"/>
      <c r="H115" s="227"/>
      <c r="I115" s="127">
        <v>80949757</v>
      </c>
      <c r="J115" s="127">
        <v>80949757</v>
      </c>
      <c r="K115" s="127">
        <v>20926925119</v>
      </c>
      <c r="L115" s="127">
        <v>6188052318</v>
      </c>
      <c r="M115" s="128">
        <v>14738872801</v>
      </c>
      <c r="N115" s="144">
        <v>1</v>
      </c>
      <c r="O115" s="128">
        <v>14738872801</v>
      </c>
      <c r="P115" s="127">
        <v>0</v>
      </c>
      <c r="Q115" s="127">
        <v>80949757</v>
      </c>
    </row>
    <row r="116" spans="2:17" ht="21.95" customHeight="1">
      <c r="B116" s="307" t="s">
        <v>260</v>
      </c>
      <c r="C116" s="308"/>
      <c r="D116" s="308"/>
      <c r="E116" s="308"/>
      <c r="F116" s="308"/>
      <c r="G116" s="308"/>
      <c r="H116" s="309"/>
      <c r="I116" s="127">
        <f>SUM(I48:I115)</f>
        <v>764974305651</v>
      </c>
      <c r="J116" s="127">
        <f>SUM(J48:J115)</f>
        <v>720593914896</v>
      </c>
      <c r="K116" s="136"/>
      <c r="L116" s="136"/>
      <c r="M116" s="136"/>
      <c r="N116" s="146"/>
      <c r="O116" s="136"/>
      <c r="P116" s="127">
        <f>SUM(P48:P115)</f>
        <v>0</v>
      </c>
      <c r="Q116" s="127">
        <f>SUM(Q48:Q115)</f>
        <v>720593914896</v>
      </c>
    </row>
    <row r="118" spans="2:17">
      <c r="Q118" s="140"/>
    </row>
  </sheetData>
  <mergeCells count="11">
    <mergeCell ref="L4:Q5"/>
    <mergeCell ref="B8:H9"/>
    <mergeCell ref="B10:H10"/>
    <mergeCell ref="B11:H11"/>
    <mergeCell ref="B14:H15"/>
    <mergeCell ref="I14:I15"/>
    <mergeCell ref="B116:H116"/>
    <mergeCell ref="B43:H43"/>
    <mergeCell ref="B46:H47"/>
    <mergeCell ref="I46:I47"/>
    <mergeCell ref="B4:K5"/>
  </mergeCells>
  <phoneticPr fontId="25"/>
  <printOptions horizontalCentered="1"/>
  <pageMargins left="0.39370078740157483" right="0.39370078740157483" top="0.55118110236220474" bottom="0.43307086614173229" header="0.59055118110236227" footer="0.31496062992125984"/>
  <pageSetup paperSize="9" scale="58" firstPageNumber="12" fitToWidth="2" fitToHeight="0" pageOrder="overThenDown" orientation="portrait" useFirstPageNumber="1" r:id="rId1"/>
  <headerFooter alignWithMargins="0">
    <oddFooter>&amp;C&amp;"ＭＳ Ｐ明朝,標準"&amp;20&amp;P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showGridLines="0" view="pageBreakPreview" zoomScale="50" zoomScaleNormal="70" zoomScaleSheetLayoutView="50" workbookViewId="0">
      <selection activeCell="B4" sqref="B4:H5"/>
    </sheetView>
  </sheetViews>
  <sheetFormatPr defaultColWidth="8.875" defaultRowHeight="18.75"/>
  <cols>
    <col min="1" max="1" width="2.625" style="104" customWidth="1"/>
    <col min="2" max="7" width="3.5" style="104" customWidth="1"/>
    <col min="8" max="8" width="86.5" style="104" customWidth="1"/>
    <col min="9" max="12" width="31.125" style="104" customWidth="1"/>
    <col min="13" max="13" width="2.625" style="104" customWidth="1"/>
    <col min="14" max="250" width="8.875" style="104"/>
    <col min="251" max="257" width="3.5" style="104" customWidth="1"/>
    <col min="258" max="258" width="15.625" style="104" customWidth="1"/>
    <col min="259" max="265" width="25.625" style="104" customWidth="1"/>
    <col min="266" max="506" width="8.875" style="104"/>
    <col min="507" max="513" width="3.5" style="104" customWidth="1"/>
    <col min="514" max="514" width="15.625" style="104" customWidth="1"/>
    <col min="515" max="521" width="25.625" style="104" customWidth="1"/>
    <col min="522" max="762" width="8.875" style="104"/>
    <col min="763" max="769" width="3.5" style="104" customWidth="1"/>
    <col min="770" max="770" width="15.625" style="104" customWidth="1"/>
    <col min="771" max="777" width="25.625" style="104" customWidth="1"/>
    <col min="778" max="1018" width="8.875" style="104"/>
    <col min="1019" max="1025" width="3.5" style="104" customWidth="1"/>
    <col min="1026" max="1026" width="15.625" style="104" customWidth="1"/>
    <col min="1027" max="1033" width="25.625" style="104" customWidth="1"/>
    <col min="1034" max="1274" width="8.875" style="104"/>
    <col min="1275" max="1281" width="3.5" style="104" customWidth="1"/>
    <col min="1282" max="1282" width="15.625" style="104" customWidth="1"/>
    <col min="1283" max="1289" width="25.625" style="104" customWidth="1"/>
    <col min="1290" max="1530" width="8.875" style="104"/>
    <col min="1531" max="1537" width="3.5" style="104" customWidth="1"/>
    <col min="1538" max="1538" width="15.625" style="104" customWidth="1"/>
    <col min="1539" max="1545" width="25.625" style="104" customWidth="1"/>
    <col min="1546" max="1786" width="8.875" style="104"/>
    <col min="1787" max="1793" width="3.5" style="104" customWidth="1"/>
    <col min="1794" max="1794" width="15.625" style="104" customWidth="1"/>
    <col min="1795" max="1801" width="25.625" style="104" customWidth="1"/>
    <col min="1802" max="2042" width="8.875" style="104"/>
    <col min="2043" max="2049" width="3.5" style="104" customWidth="1"/>
    <col min="2050" max="2050" width="15.625" style="104" customWidth="1"/>
    <col min="2051" max="2057" width="25.625" style="104" customWidth="1"/>
    <col min="2058" max="2298" width="8.875" style="104"/>
    <col min="2299" max="2305" width="3.5" style="104" customWidth="1"/>
    <col min="2306" max="2306" width="15.625" style="104" customWidth="1"/>
    <col min="2307" max="2313" width="25.625" style="104" customWidth="1"/>
    <col min="2314" max="2554" width="8.875" style="104"/>
    <col min="2555" max="2561" width="3.5" style="104" customWidth="1"/>
    <col min="2562" max="2562" width="15.625" style="104" customWidth="1"/>
    <col min="2563" max="2569" width="25.625" style="104" customWidth="1"/>
    <col min="2570" max="2810" width="8.875" style="104"/>
    <col min="2811" max="2817" width="3.5" style="104" customWidth="1"/>
    <col min="2818" max="2818" width="15.625" style="104" customWidth="1"/>
    <col min="2819" max="2825" width="25.625" style="104" customWidth="1"/>
    <col min="2826" max="3066" width="8.875" style="104"/>
    <col min="3067" max="3073" width="3.5" style="104" customWidth="1"/>
    <col min="3074" max="3074" width="15.625" style="104" customWidth="1"/>
    <col min="3075" max="3081" width="25.625" style="104" customWidth="1"/>
    <col min="3082" max="3322" width="8.875" style="104"/>
    <col min="3323" max="3329" width="3.5" style="104" customWidth="1"/>
    <col min="3330" max="3330" width="15.625" style="104" customWidth="1"/>
    <col min="3331" max="3337" width="25.625" style="104" customWidth="1"/>
    <col min="3338" max="3578" width="8.875" style="104"/>
    <col min="3579" max="3585" width="3.5" style="104" customWidth="1"/>
    <col min="3586" max="3586" width="15.625" style="104" customWidth="1"/>
    <col min="3587" max="3593" width="25.625" style="104" customWidth="1"/>
    <col min="3594" max="3834" width="8.875" style="104"/>
    <col min="3835" max="3841" width="3.5" style="104" customWidth="1"/>
    <col min="3842" max="3842" width="15.625" style="104" customWidth="1"/>
    <col min="3843" max="3849" width="25.625" style="104" customWidth="1"/>
    <col min="3850" max="4090" width="8.875" style="104"/>
    <col min="4091" max="4097" width="3.5" style="104" customWidth="1"/>
    <col min="4098" max="4098" width="15.625" style="104" customWidth="1"/>
    <col min="4099" max="4105" width="25.625" style="104" customWidth="1"/>
    <col min="4106" max="4346" width="8.875" style="104"/>
    <col min="4347" max="4353" width="3.5" style="104" customWidth="1"/>
    <col min="4354" max="4354" width="15.625" style="104" customWidth="1"/>
    <col min="4355" max="4361" width="25.625" style="104" customWidth="1"/>
    <col min="4362" max="4602" width="8.875" style="104"/>
    <col min="4603" max="4609" width="3.5" style="104" customWidth="1"/>
    <col min="4610" max="4610" width="15.625" style="104" customWidth="1"/>
    <col min="4611" max="4617" width="25.625" style="104" customWidth="1"/>
    <col min="4618" max="4858" width="8.875" style="104"/>
    <col min="4859" max="4865" width="3.5" style="104" customWidth="1"/>
    <col min="4866" max="4866" width="15.625" style="104" customWidth="1"/>
    <col min="4867" max="4873" width="25.625" style="104" customWidth="1"/>
    <col min="4874" max="5114" width="8.875" style="104"/>
    <col min="5115" max="5121" width="3.5" style="104" customWidth="1"/>
    <col min="5122" max="5122" width="15.625" style="104" customWidth="1"/>
    <col min="5123" max="5129" width="25.625" style="104" customWidth="1"/>
    <col min="5130" max="5370" width="8.875" style="104"/>
    <col min="5371" max="5377" width="3.5" style="104" customWidth="1"/>
    <col min="5378" max="5378" width="15.625" style="104" customWidth="1"/>
    <col min="5379" max="5385" width="25.625" style="104" customWidth="1"/>
    <col min="5386" max="5626" width="8.875" style="104"/>
    <col min="5627" max="5633" width="3.5" style="104" customWidth="1"/>
    <col min="5634" max="5634" width="15.625" style="104" customWidth="1"/>
    <col min="5635" max="5641" width="25.625" style="104" customWidth="1"/>
    <col min="5642" max="5882" width="8.875" style="104"/>
    <col min="5883" max="5889" width="3.5" style="104" customWidth="1"/>
    <col min="5890" max="5890" width="15.625" style="104" customWidth="1"/>
    <col min="5891" max="5897" width="25.625" style="104" customWidth="1"/>
    <col min="5898" max="6138" width="8.875" style="104"/>
    <col min="6139" max="6145" width="3.5" style="104" customWidth="1"/>
    <col min="6146" max="6146" width="15.625" style="104" customWidth="1"/>
    <col min="6147" max="6153" width="25.625" style="104" customWidth="1"/>
    <col min="6154" max="6394" width="8.875" style="104"/>
    <col min="6395" max="6401" width="3.5" style="104" customWidth="1"/>
    <col min="6402" max="6402" width="15.625" style="104" customWidth="1"/>
    <col min="6403" max="6409" width="25.625" style="104" customWidth="1"/>
    <col min="6410" max="6650" width="8.875" style="104"/>
    <col min="6651" max="6657" width="3.5" style="104" customWidth="1"/>
    <col min="6658" max="6658" width="15.625" style="104" customWidth="1"/>
    <col min="6659" max="6665" width="25.625" style="104" customWidth="1"/>
    <col min="6666" max="6906" width="8.875" style="104"/>
    <col min="6907" max="6913" width="3.5" style="104" customWidth="1"/>
    <col min="6914" max="6914" width="15.625" style="104" customWidth="1"/>
    <col min="6915" max="6921" width="25.625" style="104" customWidth="1"/>
    <col min="6922" max="7162" width="8.875" style="104"/>
    <col min="7163" max="7169" width="3.5" style="104" customWidth="1"/>
    <col min="7170" max="7170" width="15.625" style="104" customWidth="1"/>
    <col min="7171" max="7177" width="25.625" style="104" customWidth="1"/>
    <col min="7178" max="7418" width="8.875" style="104"/>
    <col min="7419" max="7425" width="3.5" style="104" customWidth="1"/>
    <col min="7426" max="7426" width="15.625" style="104" customWidth="1"/>
    <col min="7427" max="7433" width="25.625" style="104" customWidth="1"/>
    <col min="7434" max="7674" width="8.875" style="104"/>
    <col min="7675" max="7681" width="3.5" style="104" customWidth="1"/>
    <col min="7682" max="7682" width="15.625" style="104" customWidth="1"/>
    <col min="7683" max="7689" width="25.625" style="104" customWidth="1"/>
    <col min="7690" max="7930" width="8.875" style="104"/>
    <col min="7931" max="7937" width="3.5" style="104" customWidth="1"/>
    <col min="7938" max="7938" width="15.625" style="104" customWidth="1"/>
    <col min="7939" max="7945" width="25.625" style="104" customWidth="1"/>
    <col min="7946" max="8186" width="8.875" style="104"/>
    <col min="8187" max="8193" width="3.5" style="104" customWidth="1"/>
    <col min="8194" max="8194" width="15.625" style="104" customWidth="1"/>
    <col min="8195" max="8201" width="25.625" style="104" customWidth="1"/>
    <col min="8202" max="8442" width="8.875" style="104"/>
    <col min="8443" max="8449" width="3.5" style="104" customWidth="1"/>
    <col min="8450" max="8450" width="15.625" style="104" customWidth="1"/>
    <col min="8451" max="8457" width="25.625" style="104" customWidth="1"/>
    <col min="8458" max="8698" width="8.875" style="104"/>
    <col min="8699" max="8705" width="3.5" style="104" customWidth="1"/>
    <col min="8706" max="8706" width="15.625" style="104" customWidth="1"/>
    <col min="8707" max="8713" width="25.625" style="104" customWidth="1"/>
    <col min="8714" max="8954" width="8.875" style="104"/>
    <col min="8955" max="8961" width="3.5" style="104" customWidth="1"/>
    <col min="8962" max="8962" width="15.625" style="104" customWidth="1"/>
    <col min="8963" max="8969" width="25.625" style="104" customWidth="1"/>
    <col min="8970" max="9210" width="8.875" style="104"/>
    <col min="9211" max="9217" width="3.5" style="104" customWidth="1"/>
    <col min="9218" max="9218" width="15.625" style="104" customWidth="1"/>
    <col min="9219" max="9225" width="25.625" style="104" customWidth="1"/>
    <col min="9226" max="9466" width="8.875" style="104"/>
    <col min="9467" max="9473" width="3.5" style="104" customWidth="1"/>
    <col min="9474" max="9474" width="15.625" style="104" customWidth="1"/>
    <col min="9475" max="9481" width="25.625" style="104" customWidth="1"/>
    <col min="9482" max="9722" width="8.875" style="104"/>
    <col min="9723" max="9729" width="3.5" style="104" customWidth="1"/>
    <col min="9730" max="9730" width="15.625" style="104" customWidth="1"/>
    <col min="9731" max="9737" width="25.625" style="104" customWidth="1"/>
    <col min="9738" max="9978" width="8.875" style="104"/>
    <col min="9979" max="9985" width="3.5" style="104" customWidth="1"/>
    <col min="9986" max="9986" width="15.625" style="104" customWidth="1"/>
    <col min="9987" max="9993" width="25.625" style="104" customWidth="1"/>
    <col min="9994" max="10234" width="8.875" style="104"/>
    <col min="10235" max="10241" width="3.5" style="104" customWidth="1"/>
    <col min="10242" max="10242" width="15.625" style="104" customWidth="1"/>
    <col min="10243" max="10249" width="25.625" style="104" customWidth="1"/>
    <col min="10250" max="10490" width="8.875" style="104"/>
    <col min="10491" max="10497" width="3.5" style="104" customWidth="1"/>
    <col min="10498" max="10498" width="15.625" style="104" customWidth="1"/>
    <col min="10499" max="10505" width="25.625" style="104" customWidth="1"/>
    <col min="10506" max="10746" width="8.875" style="104"/>
    <col min="10747" max="10753" width="3.5" style="104" customWidth="1"/>
    <col min="10754" max="10754" width="15.625" style="104" customWidth="1"/>
    <col min="10755" max="10761" width="25.625" style="104" customWidth="1"/>
    <col min="10762" max="11002" width="8.875" style="104"/>
    <col min="11003" max="11009" width="3.5" style="104" customWidth="1"/>
    <col min="11010" max="11010" width="15.625" style="104" customWidth="1"/>
    <col min="11011" max="11017" width="25.625" style="104" customWidth="1"/>
    <col min="11018" max="11258" width="8.875" style="104"/>
    <col min="11259" max="11265" width="3.5" style="104" customWidth="1"/>
    <col min="11266" max="11266" width="15.625" style="104" customWidth="1"/>
    <col min="11267" max="11273" width="25.625" style="104" customWidth="1"/>
    <col min="11274" max="11514" width="8.875" style="104"/>
    <col min="11515" max="11521" width="3.5" style="104" customWidth="1"/>
    <col min="11522" max="11522" width="15.625" style="104" customWidth="1"/>
    <col min="11523" max="11529" width="25.625" style="104" customWidth="1"/>
    <col min="11530" max="11770" width="8.875" style="104"/>
    <col min="11771" max="11777" width="3.5" style="104" customWidth="1"/>
    <col min="11778" max="11778" width="15.625" style="104" customWidth="1"/>
    <col min="11779" max="11785" width="25.625" style="104" customWidth="1"/>
    <col min="11786" max="12026" width="8.875" style="104"/>
    <col min="12027" max="12033" width="3.5" style="104" customWidth="1"/>
    <col min="12034" max="12034" width="15.625" style="104" customWidth="1"/>
    <col min="12035" max="12041" width="25.625" style="104" customWidth="1"/>
    <col min="12042" max="12282" width="8.875" style="104"/>
    <col min="12283" max="12289" width="3.5" style="104" customWidth="1"/>
    <col min="12290" max="12290" width="15.625" style="104" customWidth="1"/>
    <col min="12291" max="12297" width="25.625" style="104" customWidth="1"/>
    <col min="12298" max="12538" width="8.875" style="104"/>
    <col min="12539" max="12545" width="3.5" style="104" customWidth="1"/>
    <col min="12546" max="12546" width="15.625" style="104" customWidth="1"/>
    <col min="12547" max="12553" width="25.625" style="104" customWidth="1"/>
    <col min="12554" max="12794" width="8.875" style="104"/>
    <col min="12795" max="12801" width="3.5" style="104" customWidth="1"/>
    <col min="12802" max="12802" width="15.625" style="104" customWidth="1"/>
    <col min="12803" max="12809" width="25.625" style="104" customWidth="1"/>
    <col min="12810" max="13050" width="8.875" style="104"/>
    <col min="13051" max="13057" width="3.5" style="104" customWidth="1"/>
    <col min="13058" max="13058" width="15.625" style="104" customWidth="1"/>
    <col min="13059" max="13065" width="25.625" style="104" customWidth="1"/>
    <col min="13066" max="13306" width="8.875" style="104"/>
    <col min="13307" max="13313" width="3.5" style="104" customWidth="1"/>
    <col min="13314" max="13314" width="15.625" style="104" customWidth="1"/>
    <col min="13315" max="13321" width="25.625" style="104" customWidth="1"/>
    <col min="13322" max="13562" width="8.875" style="104"/>
    <col min="13563" max="13569" width="3.5" style="104" customWidth="1"/>
    <col min="13570" max="13570" width="15.625" style="104" customWidth="1"/>
    <col min="13571" max="13577" width="25.625" style="104" customWidth="1"/>
    <col min="13578" max="13818" width="8.875" style="104"/>
    <col min="13819" max="13825" width="3.5" style="104" customWidth="1"/>
    <col min="13826" max="13826" width="15.625" style="104" customWidth="1"/>
    <col min="13827" max="13833" width="25.625" style="104" customWidth="1"/>
    <col min="13834" max="14074" width="8.875" style="104"/>
    <col min="14075" max="14081" width="3.5" style="104" customWidth="1"/>
    <col min="14082" max="14082" width="15.625" style="104" customWidth="1"/>
    <col min="14083" max="14089" width="25.625" style="104" customWidth="1"/>
    <col min="14090" max="14330" width="8.875" style="104"/>
    <col min="14331" max="14337" width="3.5" style="104" customWidth="1"/>
    <col min="14338" max="14338" width="15.625" style="104" customWidth="1"/>
    <col min="14339" max="14345" width="25.625" style="104" customWidth="1"/>
    <col min="14346" max="14586" width="8.875" style="104"/>
    <col min="14587" max="14593" width="3.5" style="104" customWidth="1"/>
    <col min="14594" max="14594" width="15.625" style="104" customWidth="1"/>
    <col min="14595" max="14601" width="25.625" style="104" customWidth="1"/>
    <col min="14602" max="14842" width="8.875" style="104"/>
    <col min="14843" max="14849" width="3.5" style="104" customWidth="1"/>
    <col min="14850" max="14850" width="15.625" style="104" customWidth="1"/>
    <col min="14851" max="14857" width="25.625" style="104" customWidth="1"/>
    <col min="14858" max="15098" width="8.875" style="104"/>
    <col min="15099" max="15105" width="3.5" style="104" customWidth="1"/>
    <col min="15106" max="15106" width="15.625" style="104" customWidth="1"/>
    <col min="15107" max="15113" width="25.625" style="104" customWidth="1"/>
    <col min="15114" max="15354" width="8.875" style="104"/>
    <col min="15355" max="15361" width="3.5" style="104" customWidth="1"/>
    <col min="15362" max="15362" width="15.625" style="104" customWidth="1"/>
    <col min="15363" max="15369" width="25.625" style="104" customWidth="1"/>
    <col min="15370" max="15610" width="8.875" style="104"/>
    <col min="15611" max="15617" width="3.5" style="104" customWidth="1"/>
    <col min="15618" max="15618" width="15.625" style="104" customWidth="1"/>
    <col min="15619" max="15625" width="25.625" style="104" customWidth="1"/>
    <col min="15626" max="15866" width="8.875" style="104"/>
    <col min="15867" max="15873" width="3.5" style="104" customWidth="1"/>
    <col min="15874" max="15874" width="15.625" style="104" customWidth="1"/>
    <col min="15875" max="15881" width="25.625" style="104" customWidth="1"/>
    <col min="15882" max="16122" width="8.875" style="104"/>
    <col min="16123" max="16129" width="3.5" style="104" customWidth="1"/>
    <col min="16130" max="16130" width="15.625" style="104" customWidth="1"/>
    <col min="16131" max="16137" width="25.625" style="104" customWidth="1"/>
    <col min="16138" max="16384" width="8.875" style="104"/>
  </cols>
  <sheetData>
    <row r="1" spans="1:32" s="105" customFormat="1"/>
    <row r="2" spans="1:32" s="105" customFormat="1"/>
    <row r="3" spans="1:32" s="105" customFormat="1"/>
    <row r="4" spans="1:32" s="151" customFormat="1" ht="18.75" customHeight="1">
      <c r="A4" s="129"/>
      <c r="B4" s="292" t="s">
        <v>333</v>
      </c>
      <c r="C4" s="292"/>
      <c r="D4" s="292"/>
      <c r="E4" s="292"/>
      <c r="F4" s="292"/>
      <c r="G4" s="292"/>
      <c r="H4" s="292"/>
      <c r="I4" s="293" t="s">
        <v>334</v>
      </c>
      <c r="J4" s="293"/>
      <c r="K4" s="293"/>
      <c r="L4" s="293"/>
      <c r="N4" s="105"/>
      <c r="O4" s="105"/>
      <c r="P4" s="105"/>
      <c r="Q4" s="105"/>
      <c r="R4" s="105"/>
      <c r="S4" s="105"/>
      <c r="T4" s="105"/>
      <c r="U4" s="105"/>
      <c r="V4" s="105"/>
      <c r="W4" s="105"/>
      <c r="X4" s="105"/>
      <c r="Y4" s="105"/>
      <c r="Z4" s="105"/>
      <c r="AA4" s="105"/>
      <c r="AB4" s="105"/>
      <c r="AC4" s="105"/>
      <c r="AD4" s="105"/>
      <c r="AE4" s="105"/>
      <c r="AF4" s="105"/>
    </row>
    <row r="5" spans="1:32" s="151" customFormat="1" ht="18.75" customHeight="1">
      <c r="A5" s="129"/>
      <c r="B5" s="292"/>
      <c r="C5" s="292"/>
      <c r="D5" s="292"/>
      <c r="E5" s="292"/>
      <c r="F5" s="292"/>
      <c r="G5" s="292"/>
      <c r="H5" s="292"/>
      <c r="I5" s="293"/>
      <c r="J5" s="293"/>
      <c r="K5" s="293"/>
      <c r="L5" s="293"/>
      <c r="N5" s="105"/>
      <c r="O5" s="105"/>
      <c r="P5" s="105"/>
      <c r="Q5" s="105"/>
      <c r="R5" s="105"/>
      <c r="S5" s="105"/>
      <c r="T5" s="105"/>
      <c r="U5" s="105"/>
      <c r="V5" s="105"/>
      <c r="W5" s="105"/>
      <c r="X5" s="105"/>
      <c r="Y5" s="105"/>
      <c r="Z5" s="105"/>
      <c r="AA5" s="105"/>
      <c r="AB5" s="105"/>
      <c r="AC5" s="105"/>
      <c r="AD5" s="105"/>
      <c r="AE5" s="105"/>
      <c r="AF5" s="105"/>
    </row>
    <row r="6" spans="1:32">
      <c r="L6" s="130" t="s">
        <v>228</v>
      </c>
    </row>
    <row r="7" spans="1:32" ht="21.75" customHeight="1">
      <c r="B7" s="310" t="s">
        <v>294</v>
      </c>
      <c r="C7" s="311"/>
      <c r="D7" s="311"/>
      <c r="E7" s="311"/>
      <c r="F7" s="311"/>
      <c r="G7" s="311"/>
      <c r="H7" s="312"/>
      <c r="I7" s="337" t="s">
        <v>295</v>
      </c>
      <c r="J7" s="338"/>
      <c r="K7" s="307" t="s">
        <v>296</v>
      </c>
      <c r="L7" s="309"/>
    </row>
    <row r="8" spans="1:32" ht="21.95" customHeight="1">
      <c r="B8" s="313"/>
      <c r="C8" s="314"/>
      <c r="D8" s="314"/>
      <c r="E8" s="314"/>
      <c r="F8" s="314"/>
      <c r="G8" s="314"/>
      <c r="H8" s="315"/>
      <c r="I8" s="232" t="s">
        <v>265</v>
      </c>
      <c r="J8" s="232" t="s">
        <v>298</v>
      </c>
      <c r="K8" s="232" t="s">
        <v>265</v>
      </c>
      <c r="L8" s="232" t="s">
        <v>298</v>
      </c>
    </row>
    <row r="9" spans="1:32" ht="21.75" customHeight="1">
      <c r="B9" s="319" t="s">
        <v>604</v>
      </c>
      <c r="C9" s="320"/>
      <c r="D9" s="320"/>
      <c r="E9" s="320"/>
      <c r="F9" s="320"/>
      <c r="G9" s="320"/>
      <c r="H9" s="321"/>
      <c r="I9" s="128">
        <v>849907680</v>
      </c>
      <c r="J9" s="128">
        <v>0</v>
      </c>
      <c r="K9" s="128">
        <v>38632167</v>
      </c>
      <c r="L9" s="128">
        <v>0</v>
      </c>
    </row>
    <row r="10" spans="1:32" ht="21.95" customHeight="1">
      <c r="B10" s="322" t="s">
        <v>605</v>
      </c>
      <c r="C10" s="323"/>
      <c r="D10" s="323"/>
      <c r="E10" s="323"/>
      <c r="F10" s="323"/>
      <c r="G10" s="323"/>
      <c r="H10" s="324"/>
      <c r="I10" s="128">
        <v>15620500000</v>
      </c>
      <c r="J10" s="128">
        <v>-15620500000</v>
      </c>
      <c r="K10" s="128">
        <v>0</v>
      </c>
      <c r="L10" s="128">
        <v>0</v>
      </c>
    </row>
    <row r="11" spans="1:32" ht="21.75" customHeight="1">
      <c r="B11" s="322" t="s">
        <v>606</v>
      </c>
      <c r="C11" s="323"/>
      <c r="D11" s="323"/>
      <c r="E11" s="323"/>
      <c r="F11" s="323"/>
      <c r="G11" s="323"/>
      <c r="H11" s="324"/>
      <c r="I11" s="128">
        <v>2681780000</v>
      </c>
      <c r="J11" s="128">
        <v>0</v>
      </c>
      <c r="K11" s="128">
        <v>793170000</v>
      </c>
      <c r="L11" s="128">
        <v>0</v>
      </c>
    </row>
    <row r="12" spans="1:32" ht="21.95" customHeight="1">
      <c r="B12" s="322" t="s">
        <v>629</v>
      </c>
      <c r="C12" s="323"/>
      <c r="D12" s="323"/>
      <c r="E12" s="323"/>
      <c r="F12" s="323"/>
      <c r="G12" s="323"/>
      <c r="H12" s="324"/>
      <c r="I12" s="128">
        <v>23991770</v>
      </c>
      <c r="J12" s="128">
        <v>0</v>
      </c>
      <c r="K12" s="128">
        <v>10334446</v>
      </c>
      <c r="L12" s="128">
        <v>0</v>
      </c>
    </row>
    <row r="13" spans="1:32" ht="21.95" customHeight="1">
      <c r="B13" s="325" t="s">
        <v>630</v>
      </c>
      <c r="C13" s="326"/>
      <c r="D13" s="326"/>
      <c r="E13" s="326"/>
      <c r="F13" s="326"/>
      <c r="G13" s="326"/>
      <c r="H13" s="327"/>
      <c r="I13" s="128">
        <v>20510494495</v>
      </c>
      <c r="J13" s="128">
        <v>0</v>
      </c>
      <c r="K13" s="128">
        <v>829700013</v>
      </c>
      <c r="L13" s="128">
        <v>0</v>
      </c>
    </row>
    <row r="14" spans="1:32" ht="21.95" customHeight="1">
      <c r="B14" s="325" t="s">
        <v>631</v>
      </c>
      <c r="C14" s="326"/>
      <c r="D14" s="326"/>
      <c r="E14" s="326"/>
      <c r="F14" s="326"/>
      <c r="G14" s="326"/>
      <c r="H14" s="327"/>
      <c r="I14" s="128">
        <v>14527100000</v>
      </c>
      <c r="J14" s="128">
        <v>0</v>
      </c>
      <c r="K14" s="128">
        <v>0</v>
      </c>
      <c r="L14" s="128">
        <v>0</v>
      </c>
    </row>
    <row r="15" spans="1:32" ht="21.75" customHeight="1">
      <c r="B15" s="325" t="s">
        <v>299</v>
      </c>
      <c r="C15" s="326"/>
      <c r="D15" s="326"/>
      <c r="E15" s="326"/>
      <c r="F15" s="326"/>
      <c r="G15" s="326"/>
      <c r="H15" s="327"/>
      <c r="I15" s="128">
        <v>356104000</v>
      </c>
      <c r="J15" s="128">
        <v>0</v>
      </c>
      <c r="K15" s="128">
        <v>54138000</v>
      </c>
      <c r="L15" s="128">
        <v>0</v>
      </c>
    </row>
    <row r="16" spans="1:32" ht="21.95" customHeight="1">
      <c r="B16" s="325" t="s">
        <v>300</v>
      </c>
      <c r="C16" s="326"/>
      <c r="D16" s="326"/>
      <c r="E16" s="326"/>
      <c r="F16" s="326"/>
      <c r="G16" s="326"/>
      <c r="H16" s="327"/>
      <c r="I16" s="128">
        <v>0</v>
      </c>
      <c r="J16" s="128">
        <v>0</v>
      </c>
      <c r="K16" s="128">
        <v>4181216</v>
      </c>
      <c r="L16" s="128">
        <v>-3887906</v>
      </c>
    </row>
    <row r="17" spans="2:12" ht="21.95" customHeight="1">
      <c r="B17" s="325" t="s">
        <v>301</v>
      </c>
      <c r="C17" s="326"/>
      <c r="D17" s="326"/>
      <c r="E17" s="326"/>
      <c r="F17" s="326"/>
      <c r="G17" s="326"/>
      <c r="H17" s="327"/>
      <c r="I17" s="128">
        <v>973528687</v>
      </c>
      <c r="J17" s="128">
        <v>0</v>
      </c>
      <c r="K17" s="128">
        <v>22240819</v>
      </c>
      <c r="L17" s="128">
        <v>0</v>
      </c>
    </row>
    <row r="18" spans="2:12" ht="21.95" customHeight="1">
      <c r="B18" s="325" t="s">
        <v>648</v>
      </c>
      <c r="C18" s="326"/>
      <c r="D18" s="326"/>
      <c r="E18" s="326"/>
      <c r="F18" s="326"/>
      <c r="G18" s="326"/>
      <c r="H18" s="327"/>
      <c r="I18" s="128">
        <v>56000000</v>
      </c>
      <c r="J18" s="128">
        <v>0</v>
      </c>
      <c r="K18" s="128">
        <v>0</v>
      </c>
      <c r="L18" s="128">
        <v>0</v>
      </c>
    </row>
    <row r="19" spans="2:12" ht="21.95" customHeight="1">
      <c r="B19" s="334" t="s">
        <v>635</v>
      </c>
      <c r="C19" s="335"/>
      <c r="D19" s="335"/>
      <c r="E19" s="335"/>
      <c r="F19" s="335"/>
      <c r="G19" s="335"/>
      <c r="H19" s="336"/>
      <c r="I19" s="128">
        <v>23500000</v>
      </c>
      <c r="J19" s="128">
        <v>0</v>
      </c>
      <c r="K19" s="128">
        <v>0</v>
      </c>
      <c r="L19" s="128">
        <v>0</v>
      </c>
    </row>
    <row r="20" spans="2:12" ht="21.95" customHeight="1">
      <c r="B20" s="325" t="s">
        <v>302</v>
      </c>
      <c r="C20" s="326"/>
      <c r="D20" s="326"/>
      <c r="E20" s="326"/>
      <c r="F20" s="326"/>
      <c r="G20" s="326"/>
      <c r="H20" s="327"/>
      <c r="I20" s="128">
        <v>933334920</v>
      </c>
      <c r="J20" s="128">
        <v>-724456891.44000006</v>
      </c>
      <c r="K20" s="128">
        <v>11336980</v>
      </c>
      <c r="L20" s="128">
        <v>-8518658.3599999994</v>
      </c>
    </row>
    <row r="21" spans="2:12" ht="21.95" customHeight="1">
      <c r="B21" s="325" t="s">
        <v>649</v>
      </c>
      <c r="C21" s="326"/>
      <c r="D21" s="326"/>
      <c r="E21" s="326"/>
      <c r="F21" s="326"/>
      <c r="G21" s="326"/>
      <c r="H21" s="327"/>
      <c r="I21" s="128">
        <v>10000000</v>
      </c>
      <c r="J21" s="128">
        <v>0</v>
      </c>
      <c r="K21" s="128">
        <v>0</v>
      </c>
      <c r="L21" s="128">
        <v>0</v>
      </c>
    </row>
    <row r="22" spans="2:12" ht="21.95" customHeight="1">
      <c r="B22" s="325" t="s">
        <v>303</v>
      </c>
      <c r="C22" s="326"/>
      <c r="D22" s="326"/>
      <c r="E22" s="326"/>
      <c r="F22" s="326"/>
      <c r="G22" s="326"/>
      <c r="H22" s="327"/>
      <c r="I22" s="128">
        <v>118400000</v>
      </c>
      <c r="J22" s="128">
        <v>0</v>
      </c>
      <c r="K22" s="128">
        <v>8025000</v>
      </c>
      <c r="L22" s="128">
        <v>0</v>
      </c>
    </row>
    <row r="23" spans="2:12" ht="21.95" customHeight="1">
      <c r="B23" s="325" t="s">
        <v>304</v>
      </c>
      <c r="C23" s="326"/>
      <c r="D23" s="326"/>
      <c r="E23" s="326"/>
      <c r="F23" s="326"/>
      <c r="G23" s="326"/>
      <c r="H23" s="327"/>
      <c r="I23" s="128">
        <f>689500000+665000000</f>
        <v>1354500000</v>
      </c>
      <c r="J23" s="128">
        <v>0</v>
      </c>
      <c r="K23" s="128">
        <v>0</v>
      </c>
      <c r="L23" s="128">
        <v>0</v>
      </c>
    </row>
    <row r="24" spans="2:12" ht="21.95" customHeight="1">
      <c r="B24" s="325" t="s">
        <v>305</v>
      </c>
      <c r="C24" s="326"/>
      <c r="D24" s="326"/>
      <c r="E24" s="326"/>
      <c r="F24" s="326"/>
      <c r="G24" s="326"/>
      <c r="H24" s="327"/>
      <c r="I24" s="128">
        <v>9980000</v>
      </c>
      <c r="J24" s="128">
        <v>-8470000</v>
      </c>
      <c r="K24" s="128">
        <v>4587000</v>
      </c>
      <c r="L24" s="128">
        <v>-250000</v>
      </c>
    </row>
    <row r="25" spans="2:12" ht="21.95" customHeight="1">
      <c r="B25" s="325" t="s">
        <v>650</v>
      </c>
      <c r="C25" s="326"/>
      <c r="D25" s="326"/>
      <c r="E25" s="326"/>
      <c r="F25" s="326"/>
      <c r="G25" s="326"/>
      <c r="H25" s="327"/>
      <c r="I25" s="128">
        <v>3552000000</v>
      </c>
      <c r="J25" s="128">
        <v>0</v>
      </c>
      <c r="K25" s="128">
        <v>0</v>
      </c>
      <c r="L25" s="128">
        <v>0</v>
      </c>
    </row>
    <row r="26" spans="2:12" ht="21.95" customHeight="1">
      <c r="B26" s="319" t="s">
        <v>306</v>
      </c>
      <c r="C26" s="320"/>
      <c r="D26" s="320"/>
      <c r="E26" s="320"/>
      <c r="F26" s="320"/>
      <c r="G26" s="320"/>
      <c r="H26" s="321"/>
      <c r="I26" s="128">
        <v>1171600</v>
      </c>
      <c r="J26" s="128">
        <v>0</v>
      </c>
      <c r="K26" s="128">
        <v>685800</v>
      </c>
      <c r="L26" s="128">
        <v>0</v>
      </c>
    </row>
    <row r="27" spans="2:12" ht="21.95" customHeight="1">
      <c r="B27" s="319" t="s">
        <v>310</v>
      </c>
      <c r="C27" s="320"/>
      <c r="D27" s="320"/>
      <c r="E27" s="320"/>
      <c r="F27" s="320"/>
      <c r="G27" s="320"/>
      <c r="H27" s="321"/>
      <c r="I27" s="128">
        <v>9381730143</v>
      </c>
      <c r="J27" s="128">
        <v>0</v>
      </c>
      <c r="K27" s="128">
        <v>186269789</v>
      </c>
      <c r="L27" s="128">
        <v>0</v>
      </c>
    </row>
    <row r="28" spans="2:12" ht="21.95" customHeight="1">
      <c r="B28" s="319" t="s">
        <v>307</v>
      </c>
      <c r="C28" s="320"/>
      <c r="D28" s="320"/>
      <c r="E28" s="320"/>
      <c r="F28" s="320"/>
      <c r="G28" s="320"/>
      <c r="H28" s="321"/>
      <c r="I28" s="128">
        <v>1119610156</v>
      </c>
      <c r="J28" s="128">
        <v>0</v>
      </c>
      <c r="K28" s="128">
        <v>18999176</v>
      </c>
      <c r="L28" s="128">
        <v>0</v>
      </c>
    </row>
    <row r="29" spans="2:12" ht="21.75" customHeight="1">
      <c r="B29" s="319" t="s">
        <v>311</v>
      </c>
      <c r="C29" s="320"/>
      <c r="D29" s="320"/>
      <c r="E29" s="320"/>
      <c r="F29" s="320"/>
      <c r="G29" s="320"/>
      <c r="H29" s="321"/>
      <c r="I29" s="128">
        <v>3730028898</v>
      </c>
      <c r="J29" s="128">
        <v>0</v>
      </c>
      <c r="K29" s="128">
        <v>79536102</v>
      </c>
      <c r="L29" s="128">
        <v>0</v>
      </c>
    </row>
    <row r="30" spans="2:12" ht="21.95" customHeight="1">
      <c r="B30" s="319" t="s">
        <v>309</v>
      </c>
      <c r="C30" s="320"/>
      <c r="D30" s="320"/>
      <c r="E30" s="320"/>
      <c r="F30" s="320"/>
      <c r="G30" s="320"/>
      <c r="H30" s="321"/>
      <c r="I30" s="128">
        <v>1253580000</v>
      </c>
      <c r="J30" s="128">
        <v>0</v>
      </c>
      <c r="K30" s="128">
        <v>0</v>
      </c>
      <c r="L30" s="128">
        <v>0</v>
      </c>
    </row>
    <row r="31" spans="2:12" ht="21.95" customHeight="1">
      <c r="B31" s="319" t="s">
        <v>308</v>
      </c>
      <c r="C31" s="320"/>
      <c r="D31" s="320"/>
      <c r="E31" s="320"/>
      <c r="F31" s="320"/>
      <c r="G31" s="320"/>
      <c r="H31" s="321"/>
      <c r="I31" s="128">
        <v>16942070000</v>
      </c>
      <c r="J31" s="128">
        <v>0</v>
      </c>
      <c r="K31" s="128">
        <v>0</v>
      </c>
      <c r="L31" s="128">
        <v>0</v>
      </c>
    </row>
    <row r="32" spans="2:12" ht="21.75" customHeight="1">
      <c r="B32" s="319" t="s">
        <v>618</v>
      </c>
      <c r="C32" s="320"/>
      <c r="D32" s="320"/>
      <c r="E32" s="320"/>
      <c r="F32" s="320"/>
      <c r="G32" s="320"/>
      <c r="H32" s="321"/>
      <c r="I32" s="128">
        <v>134413800</v>
      </c>
      <c r="J32" s="128">
        <v>0</v>
      </c>
      <c r="K32" s="128">
        <v>10445400</v>
      </c>
      <c r="L32" s="128">
        <v>0</v>
      </c>
    </row>
    <row r="33" spans="2:12" ht="21.95" customHeight="1">
      <c r="B33" s="319" t="s">
        <v>312</v>
      </c>
      <c r="C33" s="320"/>
      <c r="D33" s="320"/>
      <c r="E33" s="320"/>
      <c r="F33" s="320"/>
      <c r="G33" s="320"/>
      <c r="H33" s="321"/>
      <c r="I33" s="128">
        <v>155395000</v>
      </c>
      <c r="J33" s="128">
        <v>0</v>
      </c>
      <c r="K33" s="128">
        <v>19066000</v>
      </c>
      <c r="L33" s="128">
        <v>0</v>
      </c>
    </row>
    <row r="34" spans="2:12" ht="46.5" customHeight="1">
      <c r="B34" s="325" t="s">
        <v>607</v>
      </c>
      <c r="C34" s="326"/>
      <c r="D34" s="326"/>
      <c r="E34" s="326"/>
      <c r="F34" s="326"/>
      <c r="G34" s="326"/>
      <c r="H34" s="327"/>
      <c r="I34" s="128">
        <v>3629683000</v>
      </c>
      <c r="J34" s="128">
        <v>-1814841500</v>
      </c>
      <c r="K34" s="128">
        <v>164986000</v>
      </c>
      <c r="L34" s="128">
        <v>-82493000</v>
      </c>
    </row>
    <row r="35" spans="2:12" ht="46.5" customHeight="1">
      <c r="B35" s="325" t="s">
        <v>608</v>
      </c>
      <c r="C35" s="326"/>
      <c r="D35" s="326"/>
      <c r="E35" s="326"/>
      <c r="F35" s="326"/>
      <c r="G35" s="326"/>
      <c r="H35" s="327"/>
      <c r="I35" s="128">
        <v>5929775000</v>
      </c>
      <c r="J35" s="128">
        <v>-5929775000</v>
      </c>
      <c r="K35" s="128">
        <v>0</v>
      </c>
      <c r="L35" s="128">
        <v>0</v>
      </c>
    </row>
    <row r="36" spans="2:12" ht="21.95" customHeight="1">
      <c r="B36" s="319" t="s">
        <v>609</v>
      </c>
      <c r="C36" s="320"/>
      <c r="D36" s="320"/>
      <c r="E36" s="320"/>
      <c r="F36" s="320"/>
      <c r="G36" s="320"/>
      <c r="H36" s="321"/>
      <c r="I36" s="128">
        <v>1198604000</v>
      </c>
      <c r="J36" s="128">
        <v>-1198604000</v>
      </c>
      <c r="K36" s="128">
        <v>0</v>
      </c>
      <c r="L36" s="128">
        <v>0</v>
      </c>
    </row>
    <row r="37" spans="2:12" ht="46.5" customHeight="1">
      <c r="B37" s="325" t="s">
        <v>610</v>
      </c>
      <c r="C37" s="326"/>
      <c r="D37" s="326"/>
      <c r="E37" s="326"/>
      <c r="F37" s="326"/>
      <c r="G37" s="326"/>
      <c r="H37" s="327"/>
      <c r="I37" s="128">
        <v>6579988000</v>
      </c>
      <c r="J37" s="128">
        <v>-6579988000</v>
      </c>
      <c r="K37" s="128">
        <v>572646000</v>
      </c>
      <c r="L37" s="128">
        <v>-572646000</v>
      </c>
    </row>
    <row r="38" spans="2:12" ht="21.95" customHeight="1">
      <c r="B38" s="328" t="s">
        <v>615</v>
      </c>
      <c r="C38" s="329"/>
      <c r="D38" s="329"/>
      <c r="E38" s="329"/>
      <c r="F38" s="329"/>
      <c r="G38" s="329"/>
      <c r="H38" s="330"/>
      <c r="I38" s="128">
        <v>7719411886</v>
      </c>
      <c r="J38" s="128">
        <v>0</v>
      </c>
      <c r="K38" s="128">
        <v>471141523</v>
      </c>
      <c r="L38" s="128">
        <v>0</v>
      </c>
    </row>
    <row r="39" spans="2:12" ht="21.95" customHeight="1">
      <c r="B39" s="331" t="s">
        <v>616</v>
      </c>
      <c r="C39" s="332"/>
      <c r="D39" s="332"/>
      <c r="E39" s="332"/>
      <c r="F39" s="332"/>
      <c r="G39" s="332"/>
      <c r="H39" s="333"/>
      <c r="I39" s="128">
        <v>992083701</v>
      </c>
      <c r="J39" s="128">
        <v>0</v>
      </c>
      <c r="K39" s="128">
        <v>62749314</v>
      </c>
      <c r="L39" s="128">
        <v>0</v>
      </c>
    </row>
    <row r="40" spans="2:12" ht="21.95" customHeight="1">
      <c r="B40" s="331" t="s">
        <v>617</v>
      </c>
      <c r="C40" s="332"/>
      <c r="D40" s="332"/>
      <c r="E40" s="332"/>
      <c r="F40" s="332"/>
      <c r="G40" s="332"/>
      <c r="H40" s="333"/>
      <c r="I40" s="128">
        <v>7181670393</v>
      </c>
      <c r="J40" s="128">
        <v>0</v>
      </c>
      <c r="K40" s="128">
        <v>558338641</v>
      </c>
      <c r="L40" s="128">
        <v>0</v>
      </c>
    </row>
    <row r="41" spans="2:12" ht="21.95" customHeight="1">
      <c r="B41" s="319" t="s">
        <v>614</v>
      </c>
      <c r="C41" s="320"/>
      <c r="D41" s="320"/>
      <c r="E41" s="320"/>
      <c r="F41" s="320"/>
      <c r="G41" s="320"/>
      <c r="H41" s="321"/>
      <c r="I41" s="128">
        <v>1134811872</v>
      </c>
      <c r="J41" s="128">
        <v>-908347664</v>
      </c>
      <c r="K41" s="128">
        <v>14932852</v>
      </c>
      <c r="L41" s="128">
        <v>-11815170</v>
      </c>
    </row>
    <row r="42" spans="2:12" ht="21.95" customHeight="1">
      <c r="B42" s="319" t="s">
        <v>645</v>
      </c>
      <c r="C42" s="320"/>
      <c r="D42" s="320"/>
      <c r="E42" s="320"/>
      <c r="F42" s="320"/>
      <c r="G42" s="320"/>
      <c r="H42" s="321"/>
      <c r="I42" s="128">
        <v>13247671998</v>
      </c>
      <c r="J42" s="128">
        <v>0</v>
      </c>
      <c r="K42" s="128">
        <v>0</v>
      </c>
      <c r="L42" s="128">
        <v>0</v>
      </c>
    </row>
    <row r="43" spans="2:12" ht="21.95" customHeight="1">
      <c r="B43" s="319" t="s">
        <v>644</v>
      </c>
      <c r="C43" s="320"/>
      <c r="D43" s="320"/>
      <c r="E43" s="320"/>
      <c r="F43" s="320"/>
      <c r="G43" s="320"/>
      <c r="H43" s="321"/>
      <c r="I43" s="128">
        <v>11373178</v>
      </c>
      <c r="J43" s="128">
        <v>0</v>
      </c>
      <c r="K43" s="128">
        <v>2559203</v>
      </c>
      <c r="L43" s="128">
        <v>0</v>
      </c>
    </row>
    <row r="44" spans="2:12" ht="21.95" customHeight="1">
      <c r="B44" s="319" t="s">
        <v>643</v>
      </c>
      <c r="C44" s="320"/>
      <c r="D44" s="320"/>
      <c r="E44" s="320"/>
      <c r="F44" s="320"/>
      <c r="G44" s="320"/>
      <c r="H44" s="321"/>
      <c r="I44" s="128">
        <v>4712434000</v>
      </c>
      <c r="J44" s="128">
        <v>0</v>
      </c>
      <c r="K44" s="128">
        <v>1500000000</v>
      </c>
      <c r="L44" s="128">
        <v>0</v>
      </c>
    </row>
    <row r="45" spans="2:12" ht="21.95" customHeight="1">
      <c r="B45" s="307" t="s">
        <v>260</v>
      </c>
      <c r="C45" s="308"/>
      <c r="D45" s="308"/>
      <c r="E45" s="308"/>
      <c r="F45" s="308"/>
      <c r="G45" s="308"/>
      <c r="H45" s="309"/>
      <c r="I45" s="128">
        <f>SUM(I9:I44)</f>
        <v>146656628177</v>
      </c>
      <c r="J45" s="128">
        <f>SUM(J9:J44)</f>
        <v>-32784983055.440002</v>
      </c>
      <c r="K45" s="128">
        <f>SUM(K9:K44)</f>
        <v>5438701441</v>
      </c>
      <c r="L45" s="128">
        <f>SUM(L9:L44)</f>
        <v>-679610734.36000001</v>
      </c>
    </row>
    <row r="46" spans="2:12" ht="12" customHeight="1"/>
  </sheetData>
  <mergeCells count="42">
    <mergeCell ref="I4:L5"/>
    <mergeCell ref="B4:H5"/>
    <mergeCell ref="B22:H22"/>
    <mergeCell ref="B11:H11"/>
    <mergeCell ref="B12:H12"/>
    <mergeCell ref="B13:H13"/>
    <mergeCell ref="B14:H14"/>
    <mergeCell ref="B15:H15"/>
    <mergeCell ref="B16:H16"/>
    <mergeCell ref="B17:H17"/>
    <mergeCell ref="B18:H18"/>
    <mergeCell ref="B19:H19"/>
    <mergeCell ref="B20:H20"/>
    <mergeCell ref="B21:H21"/>
    <mergeCell ref="B7:H8"/>
    <mergeCell ref="I7:J7"/>
    <mergeCell ref="B44:H44"/>
    <mergeCell ref="B43:H43"/>
    <mergeCell ref="B45:H45"/>
    <mergeCell ref="B41:H41"/>
    <mergeCell ref="B33:H33"/>
    <mergeCell ref="B36:H36"/>
    <mergeCell ref="B37:H37"/>
    <mergeCell ref="B38:H38"/>
    <mergeCell ref="B39:H39"/>
    <mergeCell ref="B42:H42"/>
    <mergeCell ref="B40:H40"/>
    <mergeCell ref="K7:L7"/>
    <mergeCell ref="B9:H9"/>
    <mergeCell ref="B10:H10"/>
    <mergeCell ref="B34:H34"/>
    <mergeCell ref="B35:H35"/>
    <mergeCell ref="B23:H23"/>
    <mergeCell ref="B24:H24"/>
    <mergeCell ref="B25:H25"/>
    <mergeCell ref="B26:H26"/>
    <mergeCell ref="B28:H28"/>
    <mergeCell ref="B31:H31"/>
    <mergeCell ref="B30:H30"/>
    <mergeCell ref="B27:H27"/>
    <mergeCell ref="B29:H29"/>
    <mergeCell ref="B32:H32"/>
  </mergeCells>
  <phoneticPr fontId="25"/>
  <printOptions horizontalCentered="1"/>
  <pageMargins left="0.39370078740157483" right="0.39370078740157483" top="0.55118110236220474" bottom="0.43307086614173229" header="0.78740157480314965" footer="0.31496062992125984"/>
  <pageSetup paperSize="9" scale="58" firstPageNumber="16" fitToWidth="2" fitToHeight="0" orientation="portrait" useFirstPageNumber="1" r:id="rId1"/>
  <headerFooter alignWithMargins="0">
    <oddFooter>&amp;C&amp;"ＭＳ Ｐ明朝,標準"&amp;20&amp;P</oddFooter>
  </headerFooter>
  <colBreaks count="2" manualBreakCount="2">
    <brk id="8" max="44" man="1"/>
    <brk id="13" min="5"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L29" sqref="L29"/>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313</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17096034567</v>
      </c>
      <c r="J9" s="128">
        <v>5757884385</v>
      </c>
      <c r="K9" s="128">
        <v>1667925900</v>
      </c>
      <c r="L9" s="128">
        <v>3699261683</v>
      </c>
      <c r="M9" s="128">
        <v>5367187583</v>
      </c>
      <c r="N9" s="126">
        <v>17486731369</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686332655</v>
      </c>
      <c r="J11" s="128">
        <v>655389000</v>
      </c>
      <c r="K11" s="128">
        <v>6693325</v>
      </c>
      <c r="L11" s="128">
        <v>655417596</v>
      </c>
      <c r="M11" s="128">
        <v>662110921</v>
      </c>
      <c r="N11" s="126">
        <v>679610734</v>
      </c>
    </row>
    <row r="12" spans="2:17" ht="22.5" customHeight="1">
      <c r="B12" s="339" t="s">
        <v>319</v>
      </c>
      <c r="C12" s="339"/>
      <c r="D12" s="339"/>
      <c r="E12" s="339"/>
      <c r="F12" s="339"/>
      <c r="G12" s="339"/>
      <c r="H12" s="339"/>
      <c r="I12" s="126">
        <v>35404002</v>
      </c>
      <c r="J12" s="128">
        <v>4662593</v>
      </c>
      <c r="K12" s="128">
        <v>34927562</v>
      </c>
      <c r="L12" s="128">
        <v>476440</v>
      </c>
      <c r="M12" s="128">
        <v>35404002</v>
      </c>
      <c r="N12" s="126">
        <v>4662593</v>
      </c>
    </row>
    <row r="13" spans="2:17" ht="22.5" customHeight="1">
      <c r="B13" s="339" t="s">
        <v>320</v>
      </c>
      <c r="C13" s="339"/>
      <c r="D13" s="339"/>
      <c r="E13" s="339"/>
      <c r="F13" s="339"/>
      <c r="G13" s="339"/>
      <c r="H13" s="339"/>
      <c r="I13" s="126">
        <v>33549014976</v>
      </c>
      <c r="J13" s="128">
        <v>8470000</v>
      </c>
      <c r="K13" s="128">
        <v>105980907</v>
      </c>
      <c r="L13" s="128">
        <v>666521014</v>
      </c>
      <c r="M13" s="128">
        <v>772501921</v>
      </c>
      <c r="N13" s="126">
        <v>32784983055</v>
      </c>
    </row>
    <row r="14" spans="2:17" ht="22.5" customHeight="1">
      <c r="B14" s="339" t="s">
        <v>321</v>
      </c>
      <c r="C14" s="339"/>
      <c r="D14" s="339"/>
      <c r="E14" s="339"/>
      <c r="F14" s="339"/>
      <c r="G14" s="339"/>
      <c r="H14" s="339"/>
      <c r="I14" s="126">
        <v>8841566848</v>
      </c>
      <c r="J14" s="128">
        <v>387105190</v>
      </c>
      <c r="K14" s="128">
        <v>0</v>
      </c>
      <c r="L14" s="128">
        <v>0</v>
      </c>
      <c r="M14" s="128">
        <v>0</v>
      </c>
      <c r="N14" s="126">
        <v>9228672038</v>
      </c>
    </row>
    <row r="15" spans="2:17" ht="22.5" customHeight="1">
      <c r="B15" s="339" t="s">
        <v>52</v>
      </c>
      <c r="C15" s="339"/>
      <c r="D15" s="339"/>
      <c r="E15" s="339"/>
      <c r="F15" s="339"/>
      <c r="G15" s="339"/>
      <c r="H15" s="339"/>
      <c r="I15" s="126">
        <v>13222162014</v>
      </c>
      <c r="J15" s="128">
        <v>12727820677</v>
      </c>
      <c r="K15" s="128">
        <v>12459911282</v>
      </c>
      <c r="L15" s="128">
        <v>594392430</v>
      </c>
      <c r="M15" s="128">
        <v>13054303712</v>
      </c>
      <c r="N15" s="126">
        <v>12895678979</v>
      </c>
    </row>
    <row r="16" spans="2:17" ht="22.5" customHeight="1">
      <c r="B16" s="339" t="s">
        <v>60</v>
      </c>
      <c r="C16" s="339"/>
      <c r="D16" s="339"/>
      <c r="E16" s="339"/>
      <c r="F16" s="339"/>
      <c r="G16" s="339"/>
      <c r="H16" s="339"/>
      <c r="I16" s="126">
        <v>175122920488</v>
      </c>
      <c r="J16" s="128">
        <v>17895680530</v>
      </c>
      <c r="K16" s="128">
        <v>11063423731</v>
      </c>
      <c r="L16" s="128">
        <v>11373393451</v>
      </c>
      <c r="M16" s="128">
        <v>22436817182</v>
      </c>
      <c r="N16" s="126">
        <v>170581783836</v>
      </c>
    </row>
    <row r="17" spans="2:14" ht="22.5" customHeight="1">
      <c r="B17" s="339" t="s">
        <v>61</v>
      </c>
      <c r="C17" s="339"/>
      <c r="D17" s="339"/>
      <c r="E17" s="339"/>
      <c r="F17" s="339"/>
      <c r="G17" s="339"/>
      <c r="H17" s="339"/>
      <c r="I17" s="126">
        <v>37382104784</v>
      </c>
      <c r="J17" s="128">
        <v>2526986656</v>
      </c>
      <c r="K17" s="128">
        <v>0</v>
      </c>
      <c r="L17" s="128">
        <v>4877389312</v>
      </c>
      <c r="M17" s="128">
        <v>4877389312</v>
      </c>
      <c r="N17" s="126">
        <v>35031702128</v>
      </c>
    </row>
    <row r="18" spans="2:14" ht="22.5" customHeight="1">
      <c r="B18" s="340" t="s">
        <v>235</v>
      </c>
      <c r="C18" s="340"/>
      <c r="D18" s="340"/>
      <c r="E18" s="340"/>
      <c r="F18" s="340"/>
      <c r="G18" s="340"/>
      <c r="H18" s="340"/>
      <c r="I18" s="126">
        <v>285935540334</v>
      </c>
      <c r="J18" s="128">
        <v>39963999031</v>
      </c>
      <c r="K18" s="128">
        <v>25338862707</v>
      </c>
      <c r="L18" s="128">
        <v>21866851926</v>
      </c>
      <c r="M18" s="128">
        <v>47205714633</v>
      </c>
      <c r="N18" s="126">
        <v>278693824732</v>
      </c>
    </row>
  </sheetData>
  <mergeCells count="18">
    <mergeCell ref="N7:N8"/>
    <mergeCell ref="K4:N5"/>
    <mergeCell ref="B4:J5"/>
    <mergeCell ref="B6:D6"/>
    <mergeCell ref="B7:H8"/>
    <mergeCell ref="I7:I8"/>
    <mergeCell ref="J7:J8"/>
    <mergeCell ref="K7:M7"/>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18" fitToWidth="2" fitToHeight="0" orientation="portrait" useFirstPageNumber="1" r:id="rId1"/>
  <headerFooter>
    <oddFooter>&amp;C&amp;"ＭＳ Ｐ明朝,標準"&amp;20&amp;P</oddFooter>
  </headerFooter>
  <colBreaks count="1" manualBreakCount="1">
    <brk id="10" max="1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6" t="s">
        <v>198</v>
      </c>
      <c r="B17" s="246"/>
      <c r="C17" s="246"/>
      <c r="D17" s="246"/>
      <c r="E17" s="246"/>
      <c r="F17" s="246"/>
      <c r="G17" s="246"/>
      <c r="H17" s="246"/>
      <c r="I17" s="246"/>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445</v>
      </c>
      <c r="C6" s="249"/>
      <c r="D6" s="249"/>
      <c r="E6" s="249"/>
      <c r="F6" s="249"/>
      <c r="G6" s="249"/>
      <c r="H6" s="249"/>
      <c r="I6" s="249"/>
      <c r="J6" s="249"/>
      <c r="K6" s="249"/>
      <c r="L6" s="249"/>
      <c r="M6" s="249"/>
      <c r="N6" s="249"/>
      <c r="O6" s="249"/>
      <c r="P6" s="249"/>
      <c r="Q6" s="249"/>
      <c r="R6" s="249"/>
      <c r="S6" s="10"/>
      <c r="T6" s="9"/>
    </row>
    <row r="7" spans="1:20" ht="22.5" customHeight="1">
      <c r="A7" s="6"/>
      <c r="B7" s="250" t="s">
        <v>446</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211</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50000000</v>
      </c>
      <c r="J17" s="33"/>
      <c r="K17" s="31"/>
      <c r="L17" s="24" t="s">
        <v>47</v>
      </c>
      <c r="M17" s="22"/>
      <c r="N17" s="22"/>
      <c r="O17" s="22"/>
      <c r="P17" s="22"/>
      <c r="Q17" s="22"/>
      <c r="R17" s="23">
        <v>108028125</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55593871</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0</v>
      </c>
      <c r="J22" s="33"/>
      <c r="K22" s="31"/>
      <c r="L22" s="22"/>
      <c r="M22" s="22" t="s">
        <v>52</v>
      </c>
      <c r="N22" s="22"/>
      <c r="O22" s="22"/>
      <c r="P22" s="22"/>
      <c r="Q22" s="22"/>
      <c r="R22" s="23">
        <v>52434254</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50000000</v>
      </c>
      <c r="J27" s="33"/>
      <c r="K27" s="31"/>
      <c r="L27" s="22" t="s">
        <v>57</v>
      </c>
      <c r="M27" s="22"/>
      <c r="N27" s="22"/>
      <c r="O27" s="22"/>
      <c r="P27" s="22"/>
      <c r="Q27" s="22"/>
      <c r="R27" s="23">
        <v>14254476782</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406476950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13247671998</v>
      </c>
      <c r="S29" s="84"/>
      <c r="T29" s="9"/>
    </row>
    <row r="30" spans="1:20" ht="22.5" customHeight="1">
      <c r="A30" s="6"/>
      <c r="B30" s="31"/>
      <c r="C30" s="22" t="s">
        <v>18</v>
      </c>
      <c r="D30" s="22"/>
      <c r="E30" s="22"/>
      <c r="F30" s="22"/>
      <c r="G30" s="22"/>
      <c r="H30" s="22"/>
      <c r="I30" s="23">
        <v>11322762906</v>
      </c>
      <c r="J30" s="33"/>
      <c r="K30" s="31"/>
      <c r="L30" s="22"/>
      <c r="M30" s="22"/>
      <c r="N30" s="22" t="s">
        <v>50</v>
      </c>
      <c r="O30" s="22"/>
      <c r="P30" s="22"/>
      <c r="Q30" s="22"/>
      <c r="R30" s="23">
        <v>13247671998</v>
      </c>
      <c r="S30" s="84"/>
      <c r="T30" s="9"/>
    </row>
    <row r="31" spans="1:20" ht="22.5" customHeight="1">
      <c r="A31" s="6"/>
      <c r="B31" s="31"/>
      <c r="C31" s="22"/>
      <c r="D31" s="22" t="s">
        <v>19</v>
      </c>
      <c r="E31" s="22"/>
      <c r="F31" s="22"/>
      <c r="G31" s="22"/>
      <c r="H31" s="22"/>
      <c r="I31" s="23">
        <v>11101672117</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11101672117</v>
      </c>
      <c r="J32" s="33"/>
      <c r="K32" s="31"/>
      <c r="L32" s="22"/>
      <c r="M32" s="22" t="s">
        <v>60</v>
      </c>
      <c r="N32" s="22"/>
      <c r="O32" s="22"/>
      <c r="P32" s="22"/>
      <c r="Q32" s="22"/>
      <c r="R32" s="23">
        <v>600327834</v>
      </c>
      <c r="S32" s="84"/>
      <c r="T32" s="9"/>
    </row>
    <row r="33" spans="1:20" ht="22.5" customHeight="1">
      <c r="A33" s="6"/>
      <c r="B33" s="31"/>
      <c r="C33" s="22"/>
      <c r="D33" s="22"/>
      <c r="E33" s="22"/>
      <c r="F33" s="22" t="s">
        <v>21</v>
      </c>
      <c r="G33" s="22"/>
      <c r="H33" s="22"/>
      <c r="I33" s="23">
        <v>8050071183</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2980478663</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71122271</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14362504907</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-2989742001</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1090789</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220000000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-2989742001</v>
      </c>
      <c r="S67" s="82"/>
      <c r="T67" s="9"/>
    </row>
    <row r="68" spans="1:20" ht="22.5" customHeight="1">
      <c r="A68" s="6"/>
      <c r="B68" s="75" t="s">
        <v>69</v>
      </c>
      <c r="C68" s="76"/>
      <c r="D68" s="77"/>
      <c r="E68" s="77"/>
      <c r="F68" s="77"/>
      <c r="G68" s="77"/>
      <c r="H68" s="77"/>
      <c r="I68" s="78">
        <v>11372762906</v>
      </c>
      <c r="J68" s="79"/>
      <c r="K68" s="75" t="s">
        <v>71</v>
      </c>
      <c r="L68" s="77"/>
      <c r="M68" s="77"/>
      <c r="N68" s="77"/>
      <c r="O68" s="77"/>
      <c r="P68" s="77"/>
      <c r="Q68" s="77"/>
      <c r="R68" s="78">
        <v>11372762906</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headerFooter>
    <oddFooter>&amp;C&amp;"ＭＳ Ｐ明朝,標準"&amp;20&amp;P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448</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211</v>
      </c>
      <c r="L16" s="14"/>
      <c r="M16" s="33"/>
    </row>
    <row r="17" spans="1:13" ht="22.5" customHeight="1">
      <c r="A17" s="31"/>
      <c r="C17" s="38" t="s">
        <v>72</v>
      </c>
      <c r="D17" s="39"/>
      <c r="E17" s="39"/>
      <c r="F17" s="39"/>
      <c r="G17" s="39"/>
      <c r="H17" s="39"/>
      <c r="I17" s="17"/>
      <c r="J17" s="19">
        <v>1809995103</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558437467</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1033954721</v>
      </c>
      <c r="K27" s="91"/>
      <c r="M27" s="33"/>
    </row>
    <row r="28" spans="1:13" ht="22.5" customHeight="1">
      <c r="A28" s="31"/>
      <c r="C28" s="90"/>
      <c r="D28" s="40"/>
      <c r="E28" s="40" t="s">
        <v>83</v>
      </c>
      <c r="F28" s="40"/>
      <c r="G28" s="40"/>
      <c r="H28" s="40"/>
      <c r="I28" s="41"/>
      <c r="J28" s="23">
        <v>1033954721</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1829157</v>
      </c>
      <c r="K32" s="91"/>
      <c r="M32" s="33"/>
    </row>
    <row r="33" spans="1:13" ht="22.5" customHeight="1">
      <c r="A33" s="31"/>
      <c r="C33" s="92"/>
      <c r="D33" s="93" t="s">
        <v>88</v>
      </c>
      <c r="E33" s="93"/>
      <c r="F33" s="93"/>
      <c r="G33" s="93"/>
      <c r="H33" s="93"/>
      <c r="I33" s="94"/>
      <c r="J33" s="95">
        <v>215773758</v>
      </c>
      <c r="K33" s="96"/>
      <c r="M33" s="33"/>
    </row>
    <row r="34" spans="1:13" ht="22.5" customHeight="1">
      <c r="A34" s="31"/>
      <c r="C34" s="90" t="s">
        <v>89</v>
      </c>
      <c r="D34" s="40"/>
      <c r="E34" s="40"/>
      <c r="F34" s="40"/>
      <c r="G34" s="40"/>
      <c r="H34" s="40"/>
      <c r="I34" s="41"/>
      <c r="J34" s="25">
        <v>2004525344</v>
      </c>
      <c r="K34" s="91"/>
      <c r="M34" s="33"/>
    </row>
    <row r="35" spans="1:13" ht="22.5" customHeight="1">
      <c r="A35" s="31"/>
      <c r="C35" s="90"/>
      <c r="D35" s="40" t="s">
        <v>90</v>
      </c>
      <c r="E35" s="40"/>
      <c r="F35" s="40"/>
      <c r="G35" s="40"/>
      <c r="H35" s="40"/>
      <c r="I35" s="41"/>
      <c r="J35" s="23">
        <v>634681565</v>
      </c>
      <c r="K35" s="97"/>
      <c r="M35" s="33"/>
    </row>
    <row r="36" spans="1:13" ht="22.5" customHeight="1">
      <c r="A36" s="31"/>
      <c r="C36" s="90"/>
      <c r="D36" s="40" t="s">
        <v>91</v>
      </c>
      <c r="E36" s="40"/>
      <c r="F36" s="40"/>
      <c r="G36" s="40"/>
      <c r="H36" s="40"/>
      <c r="I36" s="41"/>
      <c r="J36" s="23">
        <v>52434254</v>
      </c>
      <c r="K36" s="97"/>
      <c r="M36" s="33"/>
    </row>
    <row r="37" spans="1:13" ht="22.5" customHeight="1">
      <c r="A37" s="31"/>
      <c r="C37" s="90"/>
      <c r="D37" s="40" t="s">
        <v>92</v>
      </c>
      <c r="E37" s="40"/>
      <c r="F37" s="40"/>
      <c r="G37" s="40"/>
      <c r="H37" s="40"/>
      <c r="I37" s="41"/>
      <c r="J37" s="23">
        <v>20658276</v>
      </c>
      <c r="K37" s="97"/>
      <c r="M37" s="33"/>
    </row>
    <row r="38" spans="1:13" ht="22.5" customHeight="1">
      <c r="A38" s="31"/>
      <c r="C38" s="90"/>
      <c r="D38" s="40" t="s">
        <v>93</v>
      </c>
      <c r="E38" s="40"/>
      <c r="F38" s="40"/>
      <c r="G38" s="40"/>
      <c r="H38" s="40"/>
      <c r="I38" s="41"/>
      <c r="J38" s="23">
        <v>1012477429</v>
      </c>
      <c r="K38" s="97"/>
      <c r="M38" s="33"/>
    </row>
    <row r="39" spans="1:13" ht="22.5" customHeight="1">
      <c r="A39" s="31"/>
      <c r="C39" s="90"/>
      <c r="D39" s="40" t="s">
        <v>94</v>
      </c>
      <c r="E39" s="40"/>
      <c r="F39" s="40"/>
      <c r="G39" s="40"/>
      <c r="H39" s="40"/>
      <c r="I39" s="41"/>
      <c r="J39" s="23">
        <v>71582724</v>
      </c>
      <c r="K39" s="97"/>
      <c r="M39" s="33"/>
    </row>
    <row r="40" spans="1:13" ht="22.5" customHeight="1">
      <c r="A40" s="31"/>
      <c r="C40" s="90"/>
      <c r="D40" s="40" t="s">
        <v>95</v>
      </c>
      <c r="E40" s="40"/>
      <c r="F40" s="40"/>
      <c r="G40" s="40"/>
      <c r="H40" s="40"/>
      <c r="I40" s="41"/>
      <c r="J40" s="23">
        <v>181091818</v>
      </c>
      <c r="K40" s="97"/>
      <c r="M40" s="33"/>
    </row>
    <row r="41" spans="1:13" ht="22.5" customHeight="1">
      <c r="A41" s="31"/>
      <c r="C41" s="90"/>
      <c r="D41" s="40" t="s">
        <v>96</v>
      </c>
      <c r="E41" s="40"/>
      <c r="F41" s="40"/>
      <c r="G41" s="40"/>
      <c r="H41" s="40"/>
      <c r="I41" s="41"/>
      <c r="J41" s="23">
        <v>7928309</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-49941</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23720910</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-194530241</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-194530241</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headerFooter>
    <oddFooter>&amp;C&amp;"ＭＳ Ｐ明朝,標準"&amp;20&amp;P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450</v>
      </c>
      <c r="C6" s="260"/>
      <c r="D6" s="260"/>
      <c r="E6" s="260"/>
      <c r="F6" s="260"/>
      <c r="G6" s="260"/>
      <c r="H6" s="260"/>
      <c r="I6" s="260"/>
      <c r="J6" s="260"/>
      <c r="K6" s="260"/>
      <c r="L6" s="260"/>
      <c r="M6" s="260"/>
      <c r="N6" s="66"/>
    </row>
    <row r="7" spans="1:14" ht="22.5" customHeight="1">
      <c r="A7" s="62"/>
      <c r="B7" s="261" t="s">
        <v>448</v>
      </c>
      <c r="C7" s="260"/>
      <c r="D7" s="260"/>
      <c r="E7" s="260"/>
      <c r="F7" s="260"/>
      <c r="G7" s="260"/>
      <c r="H7" s="260"/>
      <c r="I7" s="260"/>
      <c r="J7" s="260"/>
      <c r="K7" s="260"/>
      <c r="L7" s="260"/>
      <c r="M7" s="260"/>
      <c r="N7" s="66"/>
    </row>
    <row r="8" spans="1:14" ht="22.5" hidden="1" customHeight="1">
      <c r="A8" s="62"/>
      <c r="B8" s="63"/>
      <c r="C8" s="262" t="s">
        <v>1</v>
      </c>
      <c r="D8" s="262"/>
      <c r="E8" s="262"/>
      <c r="F8" s="67" t="s">
        <v>451</v>
      </c>
      <c r="G8" s="63"/>
      <c r="H8" s="67"/>
      <c r="I8" s="63"/>
      <c r="J8" s="63"/>
      <c r="K8" s="63"/>
      <c r="L8" s="68" t="s">
        <v>452</v>
      </c>
      <c r="M8" s="63"/>
      <c r="N8" s="66"/>
    </row>
    <row r="9" spans="1:14" ht="22.5" hidden="1" customHeight="1">
      <c r="A9" s="62"/>
      <c r="B9" s="63"/>
      <c r="C9" s="262" t="s">
        <v>453</v>
      </c>
      <c r="D9" s="262"/>
      <c r="E9" s="262"/>
      <c r="F9" s="67" t="s">
        <v>454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211</v>
      </c>
      <c r="M19" s="22"/>
      <c r="N19" s="33"/>
    </row>
    <row r="20" spans="1:14" ht="50.1" customHeight="1">
      <c r="A20" s="31"/>
      <c r="B20" s="22"/>
      <c r="C20" s="268" t="s">
        <v>5</v>
      </c>
      <c r="D20" s="268"/>
      <c r="E20" s="268"/>
      <c r="F20" s="268"/>
      <c r="G20" s="268"/>
      <c r="H20" s="268"/>
      <c r="I20" s="268"/>
      <c r="J20" s="70" t="s">
        <v>455</v>
      </c>
      <c r="K20" s="70" t="s">
        <v>456</v>
      </c>
      <c r="L20" s="70" t="s">
        <v>457</v>
      </c>
      <c r="M20" s="22"/>
      <c r="N20" s="33"/>
    </row>
    <row r="21" spans="1:14" ht="50.1" customHeight="1">
      <c r="A21" s="31"/>
      <c r="B21" s="22"/>
      <c r="C21" s="268" t="s">
        <v>458</v>
      </c>
      <c r="D21" s="268"/>
      <c r="E21" s="268"/>
      <c r="F21" s="268"/>
      <c r="G21" s="268"/>
      <c r="H21" s="268"/>
      <c r="I21" s="268"/>
      <c r="J21" s="71">
        <v>-2795211760</v>
      </c>
      <c r="K21" s="71">
        <v>0</v>
      </c>
      <c r="L21" s="71">
        <v>-2795211760</v>
      </c>
      <c r="M21" s="22"/>
      <c r="N21" s="33"/>
    </row>
    <row r="22" spans="1:14" ht="50.1" customHeight="1">
      <c r="A22" s="31"/>
      <c r="B22" s="22"/>
      <c r="C22" s="268" t="s">
        <v>459</v>
      </c>
      <c r="D22" s="268"/>
      <c r="E22" s="268"/>
      <c r="F22" s="268"/>
      <c r="G22" s="268"/>
      <c r="H22" s="268"/>
      <c r="I22" s="268"/>
      <c r="J22" s="71">
        <v>-194530241</v>
      </c>
      <c r="K22" s="71">
        <v>0</v>
      </c>
      <c r="L22" s="71">
        <v>-194530241</v>
      </c>
      <c r="M22" s="22"/>
      <c r="N22" s="33"/>
    </row>
    <row r="23" spans="1:14" ht="50.1" customHeight="1">
      <c r="A23" s="31"/>
      <c r="B23" s="22"/>
      <c r="C23" s="268" t="s">
        <v>460</v>
      </c>
      <c r="D23" s="268"/>
      <c r="E23" s="268"/>
      <c r="F23" s="268"/>
      <c r="G23" s="268"/>
      <c r="H23" s="268"/>
      <c r="I23" s="268"/>
      <c r="J23" s="71">
        <v>-2989742001</v>
      </c>
      <c r="K23" s="71">
        <v>0</v>
      </c>
      <c r="L23" s="71">
        <v>-2989742001</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headerFooter>
    <oddFooter>&amp;C&amp;"ＭＳ Ｐ明朝,標準"&amp;20&amp;P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449</v>
      </c>
      <c r="C6" s="271"/>
      <c r="D6" s="271"/>
      <c r="E6" s="271"/>
      <c r="F6" s="271"/>
      <c r="G6" s="271"/>
      <c r="H6" s="271"/>
      <c r="I6" s="271"/>
      <c r="J6" s="271"/>
      <c r="K6" s="271"/>
      <c r="L6" s="271"/>
      <c r="M6" s="271"/>
      <c r="N6" s="271"/>
      <c r="O6" s="271"/>
      <c r="P6" s="271"/>
      <c r="Q6" s="271"/>
      <c r="R6" s="271"/>
      <c r="S6" s="271"/>
      <c r="T6" s="161"/>
      <c r="U6" s="9"/>
    </row>
    <row r="7" spans="1:21" ht="22.5" customHeight="1">
      <c r="A7" s="6"/>
      <c r="B7" s="272" t="s">
        <v>448</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211</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2975667</v>
      </c>
      <c r="T16" s="21"/>
      <c r="U16" s="9"/>
    </row>
    <row r="17" spans="1:21" ht="22.5" customHeight="1">
      <c r="A17" s="6"/>
      <c r="B17" s="31"/>
      <c r="C17" s="22" t="s">
        <v>122</v>
      </c>
      <c r="D17" s="22"/>
      <c r="E17" s="22"/>
      <c r="F17" s="22"/>
      <c r="G17" s="22"/>
      <c r="H17" s="22"/>
      <c r="I17" s="23">
        <v>1810176980</v>
      </c>
      <c r="J17" s="84"/>
      <c r="K17" s="22"/>
      <c r="L17" s="31"/>
      <c r="M17" s="22"/>
      <c r="N17" s="22" t="s">
        <v>161</v>
      </c>
      <c r="O17" s="22"/>
      <c r="P17" s="22"/>
      <c r="Q17" s="22"/>
      <c r="R17" s="22"/>
      <c r="S17" s="23">
        <v>2975667</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558450762</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1033954721</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1033954721</v>
      </c>
      <c r="J28" s="84"/>
      <c r="K28" s="22"/>
      <c r="L28" s="75" t="s">
        <v>168</v>
      </c>
      <c r="M28" s="77"/>
      <c r="N28" s="77"/>
      <c r="O28" s="77"/>
      <c r="P28" s="77"/>
      <c r="Q28" s="77"/>
      <c r="R28" s="77"/>
      <c r="S28" s="78">
        <v>47024333</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1829157</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215942340</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1802463564</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686754192</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1012477429</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71582724</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7928309</v>
      </c>
      <c r="J38" s="84"/>
      <c r="K38" s="22"/>
      <c r="L38" s="31"/>
      <c r="M38" s="22" t="s">
        <v>174</v>
      </c>
      <c r="N38" s="22"/>
      <c r="O38" s="22"/>
      <c r="P38" s="22"/>
      <c r="Q38" s="22"/>
      <c r="R38" s="22"/>
      <c r="S38" s="23">
        <v>54737749</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54737749</v>
      </c>
      <c r="T39" s="84"/>
      <c r="U39" s="9"/>
    </row>
    <row r="40" spans="1:21" ht="22.5" customHeight="1">
      <c r="A40" s="6"/>
      <c r="B40" s="31"/>
      <c r="C40" s="22"/>
      <c r="D40" s="22" t="s">
        <v>144</v>
      </c>
      <c r="E40" s="22"/>
      <c r="F40" s="22"/>
      <c r="G40" s="22"/>
      <c r="H40" s="22"/>
      <c r="I40" s="23">
        <v>23720910</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7713416</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-54737749</v>
      </c>
      <c r="T47" s="82"/>
      <c r="U47" s="9"/>
    </row>
    <row r="48" spans="1:21" ht="22.5" customHeight="1">
      <c r="A48" s="6"/>
      <c r="B48" s="31"/>
      <c r="C48" s="22" t="s">
        <v>152</v>
      </c>
      <c r="D48" s="22"/>
      <c r="E48" s="22"/>
      <c r="F48" s="22"/>
      <c r="G48" s="22"/>
      <c r="H48" s="22"/>
      <c r="I48" s="23">
        <v>50000000</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50000000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25" orientation="portrait" blackAndWhite="1" useFirstPageNumber="1" r:id="rId1"/>
  <headerFooter>
    <oddFooter>&amp;C&amp;"ＭＳ Ｐ明朝,標準"&amp;20&amp;P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M10" sqref="M10"/>
    </sheetView>
  </sheetViews>
  <sheetFormatPr defaultRowHeight="13.5"/>
  <cols>
    <col min="1" max="1" width="4" style="175" customWidth="1"/>
    <col min="2" max="2" width="54.125" style="167" customWidth="1"/>
    <col min="3" max="3" width="35.5" style="167" customWidth="1"/>
    <col min="4" max="4" width="77.75" style="167" customWidth="1"/>
    <col min="5" max="16384" width="9" style="167"/>
  </cols>
  <sheetData>
    <row r="1" spans="1:4" s="152" customFormat="1" ht="22.5" customHeight="1">
      <c r="B1" s="153"/>
    </row>
    <row r="2" spans="1:4" s="1" customFormat="1" ht="22.5" customHeight="1">
      <c r="B2" s="154"/>
    </row>
    <row r="3" spans="1:4" s="1" customFormat="1" ht="22.5" customHeight="1">
      <c r="B3" s="154"/>
    </row>
    <row r="4" spans="1:4" ht="122.25" customHeight="1">
      <c r="A4" s="348" t="s">
        <v>412</v>
      </c>
      <c r="B4" s="348"/>
      <c r="C4" s="348"/>
      <c r="D4" s="348"/>
    </row>
    <row r="5" spans="1:4" s="169" customFormat="1" ht="21">
      <c r="A5" s="168" t="s">
        <v>413</v>
      </c>
    </row>
    <row r="6" spans="1:4" s="169" customFormat="1" ht="21">
      <c r="A6" s="168"/>
    </row>
    <row r="7" spans="1:4" s="169" customFormat="1" ht="316.5" customHeight="1">
      <c r="A7" s="168"/>
      <c r="B7" s="170" t="s">
        <v>414</v>
      </c>
      <c r="C7" s="346" t="s">
        <v>415</v>
      </c>
      <c r="D7" s="346"/>
    </row>
    <row r="8" spans="1:4" s="169" customFormat="1" ht="219.75" customHeight="1">
      <c r="A8" s="168"/>
      <c r="B8" s="170" t="s">
        <v>416</v>
      </c>
      <c r="C8" s="346" t="s">
        <v>417</v>
      </c>
      <c r="D8" s="346"/>
    </row>
    <row r="9" spans="1:4" s="169" customFormat="1" ht="395.25" customHeight="1">
      <c r="A9" s="168"/>
      <c r="B9" s="171" t="s">
        <v>418</v>
      </c>
      <c r="C9" s="349" t="s">
        <v>419</v>
      </c>
      <c r="D9" s="349"/>
    </row>
    <row r="10" spans="1:4" s="169" customFormat="1" ht="236.25" customHeight="1">
      <c r="A10" s="168"/>
      <c r="B10" s="170" t="s">
        <v>420</v>
      </c>
      <c r="C10" s="346" t="s">
        <v>421</v>
      </c>
      <c r="D10" s="346"/>
    </row>
    <row r="11" spans="1:4" s="169" customFormat="1" ht="73.5" customHeight="1">
      <c r="A11" s="168"/>
      <c r="B11" s="170" t="s">
        <v>422</v>
      </c>
      <c r="C11" s="350" t="s">
        <v>423</v>
      </c>
      <c r="D11" s="351"/>
    </row>
    <row r="12" spans="1:4" s="169" customFormat="1" ht="149.25" customHeight="1">
      <c r="A12" s="168"/>
      <c r="B12" s="170" t="s">
        <v>424</v>
      </c>
      <c r="C12" s="346" t="s">
        <v>425</v>
      </c>
      <c r="D12" s="346"/>
    </row>
    <row r="13" spans="1:4" s="169" customFormat="1" ht="21">
      <c r="A13" s="168"/>
      <c r="B13" s="172"/>
      <c r="C13" s="172"/>
    </row>
    <row r="14" spans="1:4" s="169" customFormat="1" ht="21">
      <c r="A14" s="168" t="s">
        <v>426</v>
      </c>
    </row>
    <row r="15" spans="1:4" s="169" customFormat="1" ht="21">
      <c r="A15" s="168"/>
    </row>
    <row r="16" spans="1:4" s="169" customFormat="1" ht="21">
      <c r="A16" s="168"/>
      <c r="B16" s="169" t="s">
        <v>436</v>
      </c>
    </row>
    <row r="17" spans="1:4" s="169" customFormat="1" ht="21">
      <c r="A17" s="168"/>
    </row>
    <row r="18" spans="1:4" s="169" customFormat="1" ht="21">
      <c r="A18" s="168" t="s">
        <v>435</v>
      </c>
    </row>
    <row r="19" spans="1:4" s="169" customFormat="1" ht="21">
      <c r="A19" s="168"/>
    </row>
    <row r="20" spans="1:4" s="169" customFormat="1" ht="21">
      <c r="A20" s="168"/>
      <c r="B20" s="169" t="s">
        <v>436</v>
      </c>
    </row>
    <row r="21" spans="1:4" s="169" customFormat="1" ht="21">
      <c r="A21" s="168"/>
    </row>
    <row r="22" spans="1:4" s="169" customFormat="1" ht="21">
      <c r="A22" s="168" t="s">
        <v>437</v>
      </c>
    </row>
    <row r="23" spans="1:4" s="169" customFormat="1" ht="21">
      <c r="A23" s="168"/>
    </row>
    <row r="24" spans="1:4" s="169" customFormat="1" ht="21">
      <c r="A24" s="168"/>
      <c r="B24" s="169" t="s">
        <v>436</v>
      </c>
    </row>
    <row r="25" spans="1:4" s="169" customFormat="1" ht="48" customHeight="1">
      <c r="A25" s="168"/>
      <c r="B25" s="347"/>
      <c r="C25" s="347"/>
      <c r="D25" s="347"/>
    </row>
    <row r="26" spans="1:4" s="174" customFormat="1" ht="18.75">
      <c r="A26" s="173"/>
    </row>
    <row r="27" spans="1:4" s="174" customFormat="1" ht="18.75">
      <c r="A27" s="173"/>
    </row>
    <row r="28" spans="1:4" s="174" customFormat="1" ht="18.75">
      <c r="A28" s="173"/>
    </row>
  </sheetData>
  <mergeCells count="8">
    <mergeCell ref="C12:D12"/>
    <mergeCell ref="B25:D25"/>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26" fitToHeight="0" orientation="portrait" useFirstPageNumber="1" r:id="rId1"/>
  <headerFooter differentFirst="1">
    <oddFooter>&amp;C&amp;"ＭＳ Ｐ明朝,標準"&amp;20&amp;P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1"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17426391880</v>
      </c>
      <c r="J17" s="116">
        <v>2975667</v>
      </c>
      <c r="K17" s="116">
        <v>0</v>
      </c>
      <c r="L17" s="115">
        <v>17429367547</v>
      </c>
      <c r="M17" s="115">
        <v>6327695430</v>
      </c>
      <c r="N17" s="115">
        <v>179851343</v>
      </c>
      <c r="O17" s="115">
        <v>11101672117</v>
      </c>
    </row>
    <row r="18" spans="2:15" ht="21.95" customHeight="1">
      <c r="B18" s="112"/>
      <c r="C18" s="113" t="s">
        <v>20</v>
      </c>
      <c r="D18" s="113"/>
      <c r="E18" s="113"/>
      <c r="F18" s="113"/>
      <c r="G18" s="113"/>
      <c r="H18" s="114"/>
      <c r="I18" s="115">
        <v>17426391880</v>
      </c>
      <c r="J18" s="116">
        <v>2975667</v>
      </c>
      <c r="K18" s="116">
        <v>0</v>
      </c>
      <c r="L18" s="115">
        <v>17429367547</v>
      </c>
      <c r="M18" s="115">
        <v>6327695430</v>
      </c>
      <c r="N18" s="115">
        <v>179851343</v>
      </c>
      <c r="O18" s="115">
        <v>11101672117</v>
      </c>
    </row>
    <row r="19" spans="2:15" ht="21.95" customHeight="1">
      <c r="B19" s="112"/>
      <c r="C19" s="113"/>
      <c r="D19" s="113" t="s">
        <v>21</v>
      </c>
      <c r="E19" s="113"/>
      <c r="F19" s="113"/>
      <c r="G19" s="113"/>
      <c r="H19" s="114"/>
      <c r="I19" s="115">
        <v>8050071183</v>
      </c>
      <c r="J19" s="116">
        <v>0</v>
      </c>
      <c r="K19" s="116">
        <v>0</v>
      </c>
      <c r="L19" s="115">
        <v>8050071183</v>
      </c>
      <c r="M19" s="115">
        <v>0</v>
      </c>
      <c r="N19" s="115">
        <v>0</v>
      </c>
      <c r="O19" s="115">
        <v>8050071183</v>
      </c>
    </row>
    <row r="20" spans="2:15" ht="21.95" customHeight="1">
      <c r="B20" s="112"/>
      <c r="C20" s="113"/>
      <c r="D20" s="113" t="s">
        <v>22</v>
      </c>
      <c r="E20" s="113"/>
      <c r="F20" s="113"/>
      <c r="G20" s="113"/>
      <c r="H20" s="114"/>
      <c r="I20" s="115">
        <v>8810405729</v>
      </c>
      <c r="J20" s="116">
        <v>0</v>
      </c>
      <c r="K20" s="116">
        <v>0</v>
      </c>
      <c r="L20" s="115">
        <v>8810405729</v>
      </c>
      <c r="M20" s="115">
        <v>5829927066</v>
      </c>
      <c r="N20" s="115">
        <v>176536152</v>
      </c>
      <c r="O20" s="115">
        <v>2980478663</v>
      </c>
    </row>
    <row r="21" spans="2:15" ht="21.75" customHeight="1">
      <c r="B21" s="112"/>
      <c r="C21" s="113"/>
      <c r="D21" s="113" t="s">
        <v>23</v>
      </c>
      <c r="E21" s="113"/>
      <c r="F21" s="113"/>
      <c r="G21" s="113"/>
      <c r="H21" s="114"/>
      <c r="I21" s="115">
        <v>565914968</v>
      </c>
      <c r="J21" s="116">
        <v>2975667</v>
      </c>
      <c r="K21" s="116">
        <v>0</v>
      </c>
      <c r="L21" s="115">
        <v>568890635</v>
      </c>
      <c r="M21" s="115">
        <v>497768364</v>
      </c>
      <c r="N21" s="115">
        <v>3315191</v>
      </c>
      <c r="O21" s="115">
        <v>71122271</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39284900</v>
      </c>
      <c r="J37" s="116">
        <v>0</v>
      </c>
      <c r="K37" s="116">
        <v>0</v>
      </c>
      <c r="L37" s="115">
        <v>39284900</v>
      </c>
      <c r="M37" s="115">
        <v>38194111</v>
      </c>
      <c r="N37" s="115">
        <v>1240475</v>
      </c>
      <c r="O37" s="115">
        <v>1090789</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24054000</v>
      </c>
      <c r="J39" s="116">
        <v>0</v>
      </c>
      <c r="K39" s="116">
        <v>0</v>
      </c>
      <c r="L39" s="115">
        <v>24054000</v>
      </c>
      <c r="M39" s="115">
        <v>24054000</v>
      </c>
      <c r="N39" s="115">
        <v>0</v>
      </c>
      <c r="O39" s="115">
        <v>0</v>
      </c>
    </row>
    <row r="40" spans="2:15" ht="21.95" customHeight="1">
      <c r="B40" s="117" t="s">
        <v>37</v>
      </c>
      <c r="C40" s="118"/>
      <c r="D40" s="118"/>
      <c r="E40" s="118"/>
      <c r="F40" s="118"/>
      <c r="G40" s="118"/>
      <c r="H40" s="119"/>
      <c r="I40" s="115">
        <v>0</v>
      </c>
      <c r="J40" s="116">
        <v>2975667</v>
      </c>
      <c r="K40" s="116">
        <v>2975667</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17489730780</v>
      </c>
      <c r="J42" s="116">
        <v>5951334</v>
      </c>
      <c r="K42" s="116">
        <v>2975667</v>
      </c>
      <c r="L42" s="115">
        <v>17492706447</v>
      </c>
      <c r="M42" s="115">
        <v>6389943541</v>
      </c>
      <c r="N42" s="115">
        <v>181091818</v>
      </c>
      <c r="O42" s="115">
        <v>11102762906</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27559055118110237" right="0.15748031496062992" top="0.55118110236220474" bottom="0.43307086614173229" header="0.70866141732283472" footer="0.31496062992125984"/>
  <pageSetup paperSize="9" scale="58" firstPageNumber="28" fitToWidth="2" orientation="portrait" useFirstPageNumber="1" r:id="rId1"/>
  <headerFooter>
    <oddFooter>&amp;C&amp;"ＭＳ Ｐ明朝,標準"&amp;20&amp;P</oddFooter>
  </headerFooter>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view="pageBreakPreview" zoomScale="50" zoomScaleNormal="70" zoomScaleSheetLayoutView="50" workbookViewId="0">
      <selection activeCell="H6" sqref="H6"/>
    </sheetView>
  </sheetViews>
  <sheetFormatPr defaultColWidth="8.875" defaultRowHeight="18.75"/>
  <cols>
    <col min="1" max="1" width="2.625" style="104" customWidth="1"/>
    <col min="2" max="7" width="3.5" style="104" customWidth="1"/>
    <col min="8" max="8" width="73.625" style="104" customWidth="1"/>
    <col min="9" max="12" width="31.125" style="104" customWidth="1"/>
    <col min="13" max="14" width="25.625" style="104" hidden="1" customWidth="1"/>
    <col min="15" max="15" width="2.625" style="104" customWidth="1"/>
    <col min="16" max="252" width="8.875" style="104"/>
    <col min="253" max="259" width="3.5" style="104" customWidth="1"/>
    <col min="260" max="260" width="15.625" style="104" customWidth="1"/>
    <col min="261" max="267" width="25.625" style="104" customWidth="1"/>
    <col min="268" max="508" width="8.875" style="104"/>
    <col min="509" max="515" width="3.5" style="104" customWidth="1"/>
    <col min="516" max="516" width="15.625" style="104" customWidth="1"/>
    <col min="517" max="523" width="25.625" style="104" customWidth="1"/>
    <col min="524" max="764" width="8.875" style="104"/>
    <col min="765" max="771" width="3.5" style="104" customWidth="1"/>
    <col min="772" max="772" width="15.625" style="104" customWidth="1"/>
    <col min="773" max="779" width="25.625" style="104" customWidth="1"/>
    <col min="780" max="1020" width="8.875" style="104"/>
    <col min="1021" max="1027" width="3.5" style="104" customWidth="1"/>
    <col min="1028" max="1028" width="15.625" style="104" customWidth="1"/>
    <col min="1029" max="1035" width="25.625" style="104" customWidth="1"/>
    <col min="1036" max="1276" width="8.875" style="104"/>
    <col min="1277" max="1283" width="3.5" style="104" customWidth="1"/>
    <col min="1284" max="1284" width="15.625" style="104" customWidth="1"/>
    <col min="1285" max="1291" width="25.625" style="104" customWidth="1"/>
    <col min="1292" max="1532" width="8.875" style="104"/>
    <col min="1533" max="1539" width="3.5" style="104" customWidth="1"/>
    <col min="1540" max="1540" width="15.625" style="104" customWidth="1"/>
    <col min="1541" max="1547" width="25.625" style="104" customWidth="1"/>
    <col min="1548" max="1788" width="8.875" style="104"/>
    <col min="1789" max="1795" width="3.5" style="104" customWidth="1"/>
    <col min="1796" max="1796" width="15.625" style="104" customWidth="1"/>
    <col min="1797" max="1803" width="25.625" style="104" customWidth="1"/>
    <col min="1804" max="2044" width="8.875" style="104"/>
    <col min="2045" max="2051" width="3.5" style="104" customWidth="1"/>
    <col min="2052" max="2052" width="15.625" style="104" customWidth="1"/>
    <col min="2053" max="2059" width="25.625" style="104" customWidth="1"/>
    <col min="2060" max="2300" width="8.875" style="104"/>
    <col min="2301" max="2307" width="3.5" style="104" customWidth="1"/>
    <col min="2308" max="2308" width="15.625" style="104" customWidth="1"/>
    <col min="2309" max="2315" width="25.625" style="104" customWidth="1"/>
    <col min="2316" max="2556" width="8.875" style="104"/>
    <col min="2557" max="2563" width="3.5" style="104" customWidth="1"/>
    <col min="2564" max="2564" width="15.625" style="104" customWidth="1"/>
    <col min="2565" max="2571" width="25.625" style="104" customWidth="1"/>
    <col min="2572" max="2812" width="8.875" style="104"/>
    <col min="2813" max="2819" width="3.5" style="104" customWidth="1"/>
    <col min="2820" max="2820" width="15.625" style="104" customWidth="1"/>
    <col min="2821" max="2827" width="25.625" style="104" customWidth="1"/>
    <col min="2828" max="3068" width="8.875" style="104"/>
    <col min="3069" max="3075" width="3.5" style="104" customWidth="1"/>
    <col min="3076" max="3076" width="15.625" style="104" customWidth="1"/>
    <col min="3077" max="3083" width="25.625" style="104" customWidth="1"/>
    <col min="3084" max="3324" width="8.875" style="104"/>
    <col min="3325" max="3331" width="3.5" style="104" customWidth="1"/>
    <col min="3332" max="3332" width="15.625" style="104" customWidth="1"/>
    <col min="3333" max="3339" width="25.625" style="104" customWidth="1"/>
    <col min="3340" max="3580" width="8.875" style="104"/>
    <col min="3581" max="3587" width="3.5" style="104" customWidth="1"/>
    <col min="3588" max="3588" width="15.625" style="104" customWidth="1"/>
    <col min="3589" max="3595" width="25.625" style="104" customWidth="1"/>
    <col min="3596" max="3836" width="8.875" style="104"/>
    <col min="3837" max="3843" width="3.5" style="104" customWidth="1"/>
    <col min="3844" max="3844" width="15.625" style="104" customWidth="1"/>
    <col min="3845" max="3851" width="25.625" style="104" customWidth="1"/>
    <col min="3852" max="4092" width="8.875" style="104"/>
    <col min="4093" max="4099" width="3.5" style="104" customWidth="1"/>
    <col min="4100" max="4100" width="15.625" style="104" customWidth="1"/>
    <col min="4101" max="4107" width="25.625" style="104" customWidth="1"/>
    <col min="4108" max="4348" width="8.875" style="104"/>
    <col min="4349" max="4355" width="3.5" style="104" customWidth="1"/>
    <col min="4356" max="4356" width="15.625" style="104" customWidth="1"/>
    <col min="4357" max="4363" width="25.625" style="104" customWidth="1"/>
    <col min="4364" max="4604" width="8.875" style="104"/>
    <col min="4605" max="4611" width="3.5" style="104" customWidth="1"/>
    <col min="4612" max="4612" width="15.625" style="104" customWidth="1"/>
    <col min="4613" max="4619" width="25.625" style="104" customWidth="1"/>
    <col min="4620" max="4860" width="8.875" style="104"/>
    <col min="4861" max="4867" width="3.5" style="104" customWidth="1"/>
    <col min="4868" max="4868" width="15.625" style="104" customWidth="1"/>
    <col min="4869" max="4875" width="25.625" style="104" customWidth="1"/>
    <col min="4876" max="5116" width="8.875" style="104"/>
    <col min="5117" max="5123" width="3.5" style="104" customWidth="1"/>
    <col min="5124" max="5124" width="15.625" style="104" customWidth="1"/>
    <col min="5125" max="5131" width="25.625" style="104" customWidth="1"/>
    <col min="5132" max="5372" width="8.875" style="104"/>
    <col min="5373" max="5379" width="3.5" style="104" customWidth="1"/>
    <col min="5380" max="5380" width="15.625" style="104" customWidth="1"/>
    <col min="5381" max="5387" width="25.625" style="104" customWidth="1"/>
    <col min="5388" max="5628" width="8.875" style="104"/>
    <col min="5629" max="5635" width="3.5" style="104" customWidth="1"/>
    <col min="5636" max="5636" width="15.625" style="104" customWidth="1"/>
    <col min="5637" max="5643" width="25.625" style="104" customWidth="1"/>
    <col min="5644" max="5884" width="8.875" style="104"/>
    <col min="5885" max="5891" width="3.5" style="104" customWidth="1"/>
    <col min="5892" max="5892" width="15.625" style="104" customWidth="1"/>
    <col min="5893" max="5899" width="25.625" style="104" customWidth="1"/>
    <col min="5900" max="6140" width="8.875" style="104"/>
    <col min="6141" max="6147" width="3.5" style="104" customWidth="1"/>
    <col min="6148" max="6148" width="15.625" style="104" customWidth="1"/>
    <col min="6149" max="6155" width="25.625" style="104" customWidth="1"/>
    <col min="6156" max="6396" width="8.875" style="104"/>
    <col min="6397" max="6403" width="3.5" style="104" customWidth="1"/>
    <col min="6404" max="6404" width="15.625" style="104" customWidth="1"/>
    <col min="6405" max="6411" width="25.625" style="104" customWidth="1"/>
    <col min="6412" max="6652" width="8.875" style="104"/>
    <col min="6653" max="6659" width="3.5" style="104" customWidth="1"/>
    <col min="6660" max="6660" width="15.625" style="104" customWidth="1"/>
    <col min="6661" max="6667" width="25.625" style="104" customWidth="1"/>
    <col min="6668" max="6908" width="8.875" style="104"/>
    <col min="6909" max="6915" width="3.5" style="104" customWidth="1"/>
    <col min="6916" max="6916" width="15.625" style="104" customWidth="1"/>
    <col min="6917" max="6923" width="25.625" style="104" customWidth="1"/>
    <col min="6924" max="7164" width="8.875" style="104"/>
    <col min="7165" max="7171" width="3.5" style="104" customWidth="1"/>
    <col min="7172" max="7172" width="15.625" style="104" customWidth="1"/>
    <col min="7173" max="7179" width="25.625" style="104" customWidth="1"/>
    <col min="7180" max="7420" width="8.875" style="104"/>
    <col min="7421" max="7427" width="3.5" style="104" customWidth="1"/>
    <col min="7428" max="7428" width="15.625" style="104" customWidth="1"/>
    <col min="7429" max="7435" width="25.625" style="104" customWidth="1"/>
    <col min="7436" max="7676" width="8.875" style="104"/>
    <col min="7677" max="7683" width="3.5" style="104" customWidth="1"/>
    <col min="7684" max="7684" width="15.625" style="104" customWidth="1"/>
    <col min="7685" max="7691" width="25.625" style="104" customWidth="1"/>
    <col min="7692" max="7932" width="8.875" style="104"/>
    <col min="7933" max="7939" width="3.5" style="104" customWidth="1"/>
    <col min="7940" max="7940" width="15.625" style="104" customWidth="1"/>
    <col min="7941" max="7947" width="25.625" style="104" customWidth="1"/>
    <col min="7948" max="8188" width="8.875" style="104"/>
    <col min="8189" max="8195" width="3.5" style="104" customWidth="1"/>
    <col min="8196" max="8196" width="15.625" style="104" customWidth="1"/>
    <col min="8197" max="8203" width="25.625" style="104" customWidth="1"/>
    <col min="8204" max="8444" width="8.875" style="104"/>
    <col min="8445" max="8451" width="3.5" style="104" customWidth="1"/>
    <col min="8452" max="8452" width="15.625" style="104" customWidth="1"/>
    <col min="8453" max="8459" width="25.625" style="104" customWidth="1"/>
    <col min="8460" max="8700" width="8.875" style="104"/>
    <col min="8701" max="8707" width="3.5" style="104" customWidth="1"/>
    <col min="8708" max="8708" width="15.625" style="104" customWidth="1"/>
    <col min="8709" max="8715" width="25.625" style="104" customWidth="1"/>
    <col min="8716" max="8956" width="8.875" style="104"/>
    <col min="8957" max="8963" width="3.5" style="104" customWidth="1"/>
    <col min="8964" max="8964" width="15.625" style="104" customWidth="1"/>
    <col min="8965" max="8971" width="25.625" style="104" customWidth="1"/>
    <col min="8972" max="9212" width="8.875" style="104"/>
    <col min="9213" max="9219" width="3.5" style="104" customWidth="1"/>
    <col min="9220" max="9220" width="15.625" style="104" customWidth="1"/>
    <col min="9221" max="9227" width="25.625" style="104" customWidth="1"/>
    <col min="9228" max="9468" width="8.875" style="104"/>
    <col min="9469" max="9475" width="3.5" style="104" customWidth="1"/>
    <col min="9476" max="9476" width="15.625" style="104" customWidth="1"/>
    <col min="9477" max="9483" width="25.625" style="104" customWidth="1"/>
    <col min="9484" max="9724" width="8.875" style="104"/>
    <col min="9725" max="9731" width="3.5" style="104" customWidth="1"/>
    <col min="9732" max="9732" width="15.625" style="104" customWidth="1"/>
    <col min="9733" max="9739" width="25.625" style="104" customWidth="1"/>
    <col min="9740" max="9980" width="8.875" style="104"/>
    <col min="9981" max="9987" width="3.5" style="104" customWidth="1"/>
    <col min="9988" max="9988" width="15.625" style="104" customWidth="1"/>
    <col min="9989" max="9995" width="25.625" style="104" customWidth="1"/>
    <col min="9996" max="10236" width="8.875" style="104"/>
    <col min="10237" max="10243" width="3.5" style="104" customWidth="1"/>
    <col min="10244" max="10244" width="15.625" style="104" customWidth="1"/>
    <col min="10245" max="10251" width="25.625" style="104" customWidth="1"/>
    <col min="10252" max="10492" width="8.875" style="104"/>
    <col min="10493" max="10499" width="3.5" style="104" customWidth="1"/>
    <col min="10500" max="10500" width="15.625" style="104" customWidth="1"/>
    <col min="10501" max="10507" width="25.625" style="104" customWidth="1"/>
    <col min="10508" max="10748" width="8.875" style="104"/>
    <col min="10749" max="10755" width="3.5" style="104" customWidth="1"/>
    <col min="10756" max="10756" width="15.625" style="104" customWidth="1"/>
    <col min="10757" max="10763" width="25.625" style="104" customWidth="1"/>
    <col min="10764" max="11004" width="8.875" style="104"/>
    <col min="11005" max="11011" width="3.5" style="104" customWidth="1"/>
    <col min="11012" max="11012" width="15.625" style="104" customWidth="1"/>
    <col min="11013" max="11019" width="25.625" style="104" customWidth="1"/>
    <col min="11020" max="11260" width="8.875" style="104"/>
    <col min="11261" max="11267" width="3.5" style="104" customWidth="1"/>
    <col min="11268" max="11268" width="15.625" style="104" customWidth="1"/>
    <col min="11269" max="11275" width="25.625" style="104" customWidth="1"/>
    <col min="11276" max="11516" width="8.875" style="104"/>
    <col min="11517" max="11523" width="3.5" style="104" customWidth="1"/>
    <col min="11524" max="11524" width="15.625" style="104" customWidth="1"/>
    <col min="11525" max="11531" width="25.625" style="104" customWidth="1"/>
    <col min="11532" max="11772" width="8.875" style="104"/>
    <col min="11773" max="11779" width="3.5" style="104" customWidth="1"/>
    <col min="11780" max="11780" width="15.625" style="104" customWidth="1"/>
    <col min="11781" max="11787" width="25.625" style="104" customWidth="1"/>
    <col min="11788" max="12028" width="8.875" style="104"/>
    <col min="12029" max="12035" width="3.5" style="104" customWidth="1"/>
    <col min="12036" max="12036" width="15.625" style="104" customWidth="1"/>
    <col min="12037" max="12043" width="25.625" style="104" customWidth="1"/>
    <col min="12044" max="12284" width="8.875" style="104"/>
    <col min="12285" max="12291" width="3.5" style="104" customWidth="1"/>
    <col min="12292" max="12292" width="15.625" style="104" customWidth="1"/>
    <col min="12293" max="12299" width="25.625" style="104" customWidth="1"/>
    <col min="12300" max="12540" width="8.875" style="104"/>
    <col min="12541" max="12547" width="3.5" style="104" customWidth="1"/>
    <col min="12548" max="12548" width="15.625" style="104" customWidth="1"/>
    <col min="12549" max="12555" width="25.625" style="104" customWidth="1"/>
    <col min="12556" max="12796" width="8.875" style="104"/>
    <col min="12797" max="12803" width="3.5" style="104" customWidth="1"/>
    <col min="12804" max="12804" width="15.625" style="104" customWidth="1"/>
    <col min="12805" max="12811" width="25.625" style="104" customWidth="1"/>
    <col min="12812" max="13052" width="8.875" style="104"/>
    <col min="13053" max="13059" width="3.5" style="104" customWidth="1"/>
    <col min="13060" max="13060" width="15.625" style="104" customWidth="1"/>
    <col min="13061" max="13067" width="25.625" style="104" customWidth="1"/>
    <col min="13068" max="13308" width="8.875" style="104"/>
    <col min="13309" max="13315" width="3.5" style="104" customWidth="1"/>
    <col min="13316" max="13316" width="15.625" style="104" customWidth="1"/>
    <col min="13317" max="13323" width="25.625" style="104" customWidth="1"/>
    <col min="13324" max="13564" width="8.875" style="104"/>
    <col min="13565" max="13571" width="3.5" style="104" customWidth="1"/>
    <col min="13572" max="13572" width="15.625" style="104" customWidth="1"/>
    <col min="13573" max="13579" width="25.625" style="104" customWidth="1"/>
    <col min="13580" max="13820" width="8.875" style="104"/>
    <col min="13821" max="13827" width="3.5" style="104" customWidth="1"/>
    <col min="13828" max="13828" width="15.625" style="104" customWidth="1"/>
    <col min="13829" max="13835" width="25.625" style="104" customWidth="1"/>
    <col min="13836" max="14076" width="8.875" style="104"/>
    <col min="14077" max="14083" width="3.5" style="104" customWidth="1"/>
    <col min="14084" max="14084" width="15.625" style="104" customWidth="1"/>
    <col min="14085" max="14091" width="25.625" style="104" customWidth="1"/>
    <col min="14092" max="14332" width="8.875" style="104"/>
    <col min="14333" max="14339" width="3.5" style="104" customWidth="1"/>
    <col min="14340" max="14340" width="15.625" style="104" customWidth="1"/>
    <col min="14341" max="14347" width="25.625" style="104" customWidth="1"/>
    <col min="14348" max="14588" width="8.875" style="104"/>
    <col min="14589" max="14595" width="3.5" style="104" customWidth="1"/>
    <col min="14596" max="14596" width="15.625" style="104" customWidth="1"/>
    <col min="14597" max="14603" width="25.625" style="104" customWidth="1"/>
    <col min="14604" max="14844" width="8.875" style="104"/>
    <col min="14845" max="14851" width="3.5" style="104" customWidth="1"/>
    <col min="14852" max="14852" width="15.625" style="104" customWidth="1"/>
    <col min="14853" max="14859" width="25.625" style="104" customWidth="1"/>
    <col min="14860" max="15100" width="8.875" style="104"/>
    <col min="15101" max="15107" width="3.5" style="104" customWidth="1"/>
    <col min="15108" max="15108" width="15.625" style="104" customWidth="1"/>
    <col min="15109" max="15115" width="25.625" style="104" customWidth="1"/>
    <col min="15116" max="15356" width="8.875" style="104"/>
    <col min="15357" max="15363" width="3.5" style="104" customWidth="1"/>
    <col min="15364" max="15364" width="15.625" style="104" customWidth="1"/>
    <col min="15365" max="15371" width="25.625" style="104" customWidth="1"/>
    <col min="15372" max="15612" width="8.875" style="104"/>
    <col min="15613" max="15619" width="3.5" style="104" customWidth="1"/>
    <col min="15620" max="15620" width="15.625" style="104" customWidth="1"/>
    <col min="15621" max="15627" width="25.625" style="104" customWidth="1"/>
    <col min="15628" max="15868" width="8.875" style="104"/>
    <col min="15869" max="15875" width="3.5" style="104" customWidth="1"/>
    <col min="15876" max="15876" width="15.625" style="104" customWidth="1"/>
    <col min="15877" max="15883" width="25.625" style="104" customWidth="1"/>
    <col min="15884" max="16124" width="8.875" style="104"/>
    <col min="16125" max="16131" width="3.5" style="104" customWidth="1"/>
    <col min="16132" max="16132" width="15.625" style="104" customWidth="1"/>
    <col min="16133" max="16139" width="25.625" style="104" customWidth="1"/>
    <col min="16140" max="16384" width="8.875" style="104"/>
  </cols>
  <sheetData>
    <row r="1" spans="1:14" s="105" customFormat="1"/>
    <row r="2" spans="1:14" s="105" customFormat="1"/>
    <row r="3" spans="1:14" s="105" customFormat="1"/>
    <row r="4" spans="1:14" s="151" customFormat="1" ht="18.75" customHeight="1">
      <c r="A4" s="129"/>
      <c r="B4" s="292" t="s">
        <v>333</v>
      </c>
      <c r="C4" s="292"/>
      <c r="D4" s="292"/>
      <c r="E4" s="292"/>
      <c r="F4" s="292"/>
      <c r="G4" s="292"/>
      <c r="H4" s="292"/>
      <c r="I4" s="293" t="s">
        <v>334</v>
      </c>
      <c r="J4" s="293"/>
      <c r="K4" s="293"/>
      <c r="L4" s="293"/>
      <c r="M4" s="129"/>
      <c r="N4" s="129"/>
    </row>
    <row r="5" spans="1:14" s="151" customFormat="1" ht="18.75" customHeight="1">
      <c r="A5" s="129"/>
      <c r="B5" s="292"/>
      <c r="C5" s="292"/>
      <c r="D5" s="292"/>
      <c r="E5" s="292"/>
      <c r="F5" s="292"/>
      <c r="G5" s="292"/>
      <c r="H5" s="292"/>
      <c r="I5" s="293"/>
      <c r="J5" s="293"/>
      <c r="K5" s="293"/>
      <c r="L5" s="293"/>
      <c r="M5" s="129"/>
      <c r="N5" s="129"/>
    </row>
    <row r="6" spans="1:14">
      <c r="L6" s="130" t="s">
        <v>228</v>
      </c>
      <c r="N6" s="130"/>
    </row>
    <row r="7" spans="1:14" ht="21.75" customHeight="1">
      <c r="B7" s="310" t="s">
        <v>294</v>
      </c>
      <c r="C7" s="311"/>
      <c r="D7" s="311"/>
      <c r="E7" s="311"/>
      <c r="F7" s="311"/>
      <c r="G7" s="311"/>
      <c r="H7" s="312"/>
      <c r="I7" s="337" t="s">
        <v>295</v>
      </c>
      <c r="J7" s="338"/>
      <c r="K7" s="307" t="s">
        <v>296</v>
      </c>
      <c r="L7" s="309"/>
      <c r="M7" s="307" t="s">
        <v>297</v>
      </c>
      <c r="N7" s="309"/>
    </row>
    <row r="8" spans="1:14" ht="21.95" customHeight="1">
      <c r="B8" s="313"/>
      <c r="C8" s="314"/>
      <c r="D8" s="314"/>
      <c r="E8" s="314"/>
      <c r="F8" s="314"/>
      <c r="G8" s="314"/>
      <c r="H8" s="315"/>
      <c r="I8" s="166" t="s">
        <v>265</v>
      </c>
      <c r="J8" s="166" t="s">
        <v>298</v>
      </c>
      <c r="K8" s="166" t="s">
        <v>265</v>
      </c>
      <c r="L8" s="166" t="s">
        <v>298</v>
      </c>
      <c r="M8" s="166" t="s">
        <v>265</v>
      </c>
      <c r="N8" s="166" t="s">
        <v>298</v>
      </c>
    </row>
    <row r="9" spans="1:14" ht="21.75" customHeight="1">
      <c r="B9" s="319" t="s">
        <v>564</v>
      </c>
      <c r="C9" s="320"/>
      <c r="D9" s="320"/>
      <c r="E9" s="320"/>
      <c r="F9" s="320"/>
      <c r="G9" s="320"/>
      <c r="H9" s="321"/>
      <c r="I9" s="128">
        <v>220000000</v>
      </c>
      <c r="J9" s="128">
        <v>0</v>
      </c>
      <c r="K9" s="128">
        <v>50000000</v>
      </c>
      <c r="L9" s="128">
        <v>0</v>
      </c>
      <c r="M9" s="127"/>
      <c r="N9" s="127"/>
    </row>
    <row r="10" spans="1:14" ht="21.95" customHeight="1">
      <c r="B10" s="307" t="s">
        <v>260</v>
      </c>
      <c r="C10" s="308"/>
      <c r="D10" s="308"/>
      <c r="E10" s="308"/>
      <c r="F10" s="308"/>
      <c r="G10" s="308"/>
      <c r="H10" s="309"/>
      <c r="I10" s="128">
        <f t="shared" ref="I10:N10" si="0">SUM(I9:I9)</f>
        <v>220000000</v>
      </c>
      <c r="J10" s="128">
        <f t="shared" si="0"/>
        <v>0</v>
      </c>
      <c r="K10" s="128">
        <f t="shared" si="0"/>
        <v>50000000</v>
      </c>
      <c r="L10" s="128">
        <f t="shared" si="0"/>
        <v>0</v>
      </c>
      <c r="M10" s="127">
        <f t="shared" si="0"/>
        <v>0</v>
      </c>
      <c r="N10" s="127">
        <f t="shared" si="0"/>
        <v>0</v>
      </c>
    </row>
    <row r="11" spans="1:14" ht="12" customHeight="1"/>
  </sheetData>
  <mergeCells count="8">
    <mergeCell ref="M7:N7"/>
    <mergeCell ref="B10:H10"/>
    <mergeCell ref="B9:H9"/>
    <mergeCell ref="B4:H5"/>
    <mergeCell ref="I4:L5"/>
    <mergeCell ref="B7:H8"/>
    <mergeCell ref="I7:J7"/>
    <mergeCell ref="K7:L7"/>
  </mergeCells>
  <phoneticPr fontId="25"/>
  <printOptions horizontalCentered="1"/>
  <pageMargins left="0.39370078740157483" right="0.39370078740157483" top="0.55118110236220474" bottom="0.43307086614173229" header="0.78740157480314965" footer="0.31496062992125984"/>
  <pageSetup paperSize="9" scale="58" firstPageNumber="30" fitToWidth="2" fitToHeight="0" orientation="portrait" useFirstPageNumber="1" r:id="rId1"/>
  <headerFooter alignWithMargins="0">
    <oddFooter>&amp;C&amp;"ＭＳ Ｐ明朝,標準"&amp;20&amp;P</oddFooter>
  </headerFooter>
  <colBreaks count="2" manualBreakCount="2">
    <brk id="8" max="44" man="1"/>
    <brk id="15" min="5" max="3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B12" sqref="B12:H12"/>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49941</v>
      </c>
      <c r="J9" s="128">
        <v>0</v>
      </c>
      <c r="K9" s="128">
        <v>0</v>
      </c>
      <c r="L9" s="128">
        <v>49941</v>
      </c>
      <c r="M9" s="128">
        <v>49941</v>
      </c>
      <c r="N9" s="126">
        <v>0</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52072627</v>
      </c>
      <c r="J15" s="128">
        <v>52434254</v>
      </c>
      <c r="K15" s="128">
        <v>52072627</v>
      </c>
      <c r="L15" s="128">
        <v>0</v>
      </c>
      <c r="M15" s="128">
        <v>52072627</v>
      </c>
      <c r="N15" s="126">
        <v>52434254</v>
      </c>
    </row>
    <row r="16" spans="2:17" ht="22.5" customHeight="1">
      <c r="B16" s="339" t="s">
        <v>60</v>
      </c>
      <c r="C16" s="339"/>
      <c r="D16" s="339"/>
      <c r="E16" s="339"/>
      <c r="F16" s="339"/>
      <c r="G16" s="339"/>
      <c r="H16" s="339"/>
      <c r="I16" s="126">
        <v>579669558</v>
      </c>
      <c r="J16" s="128">
        <v>33124288</v>
      </c>
      <c r="K16" s="128">
        <v>6233006</v>
      </c>
      <c r="L16" s="128">
        <v>6233006</v>
      </c>
      <c r="M16" s="128">
        <v>12466012</v>
      </c>
      <c r="N16" s="126">
        <v>600327834</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631792126</v>
      </c>
      <c r="J18" s="128">
        <v>85558542</v>
      </c>
      <c r="K18" s="128">
        <v>58305633</v>
      </c>
      <c r="L18" s="128">
        <v>6282947</v>
      </c>
      <c r="M18" s="128">
        <v>64588580</v>
      </c>
      <c r="N18" s="126">
        <v>652762088</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32" fitToWidth="2" fitToHeight="0" orientation="portrait" useFirstPageNumber="1" r:id="rId1"/>
  <headerFooter>
    <oddFooter>&amp;C&amp;"ＭＳ Ｐ明朝,標準"&amp;20&amp;P</oddFooter>
  </headerFooter>
  <colBreaks count="1" manualBreakCount="1">
    <brk id="10" max="1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5" t="s">
        <v>185</v>
      </c>
      <c r="B17" s="245"/>
      <c r="C17" s="245"/>
      <c r="D17" s="245"/>
      <c r="E17" s="245"/>
      <c r="F17" s="245"/>
      <c r="G17" s="245"/>
      <c r="H17" s="245"/>
      <c r="I17" s="245"/>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461</v>
      </c>
      <c r="C6" s="249"/>
      <c r="D6" s="249"/>
      <c r="E6" s="249"/>
      <c r="F6" s="249"/>
      <c r="G6" s="249"/>
      <c r="H6" s="249"/>
      <c r="I6" s="249"/>
      <c r="J6" s="249"/>
      <c r="K6" s="249"/>
      <c r="L6" s="249"/>
      <c r="M6" s="249"/>
      <c r="N6" s="249"/>
      <c r="O6" s="249"/>
      <c r="P6" s="249"/>
      <c r="Q6" s="249"/>
      <c r="R6" s="249"/>
      <c r="S6" s="10"/>
      <c r="T6" s="9"/>
    </row>
    <row r="7" spans="1:20" ht="22.5" customHeight="1">
      <c r="A7" s="6"/>
      <c r="B7" s="250" t="s">
        <v>462</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463</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0</v>
      </c>
      <c r="J17" s="33"/>
      <c r="K17" s="31"/>
      <c r="L17" s="24" t="s">
        <v>47</v>
      </c>
      <c r="M17" s="22"/>
      <c r="N17" s="22"/>
      <c r="O17" s="22"/>
      <c r="P17" s="22"/>
      <c r="Q17" s="22"/>
      <c r="R17" s="23">
        <v>0</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0</v>
      </c>
      <c r="J22" s="33"/>
      <c r="K22" s="31"/>
      <c r="L22" s="22"/>
      <c r="M22" s="22" t="s">
        <v>52</v>
      </c>
      <c r="N22" s="22"/>
      <c r="O22" s="22"/>
      <c r="P22" s="22"/>
      <c r="Q22" s="22"/>
      <c r="R22" s="23">
        <v>0</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0</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0</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0</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0</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0</v>
      </c>
      <c r="S67" s="82"/>
      <c r="T67" s="9"/>
    </row>
    <row r="68" spans="1:20" ht="22.5" customHeight="1">
      <c r="A68" s="6"/>
      <c r="B68" s="75" t="s">
        <v>69</v>
      </c>
      <c r="C68" s="76"/>
      <c r="D68" s="77"/>
      <c r="E68" s="77"/>
      <c r="F68" s="77"/>
      <c r="G68" s="77"/>
      <c r="H68" s="77"/>
      <c r="I68" s="78">
        <v>0</v>
      </c>
      <c r="J68" s="79"/>
      <c r="K68" s="75" t="s">
        <v>71</v>
      </c>
      <c r="L68" s="77"/>
      <c r="M68" s="77"/>
      <c r="N68" s="77"/>
      <c r="O68" s="77"/>
      <c r="P68" s="77"/>
      <c r="Q68" s="77"/>
      <c r="R68" s="78">
        <v>0</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headerFooter>
    <oddFooter>&amp;C&amp;"ＭＳ Ｐ明朝,標準"&amp;20&amp;P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464</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463</v>
      </c>
      <c r="L16" s="14"/>
      <c r="M16" s="33"/>
    </row>
    <row r="17" spans="1:13" ht="22.5" customHeight="1">
      <c r="A17" s="31"/>
      <c r="C17" s="38" t="s">
        <v>72</v>
      </c>
      <c r="D17" s="39"/>
      <c r="E17" s="39"/>
      <c r="F17" s="39"/>
      <c r="G17" s="39"/>
      <c r="H17" s="39"/>
      <c r="I17" s="17"/>
      <c r="J17" s="19">
        <v>20732919646</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0</v>
      </c>
      <c r="K25" s="91"/>
      <c r="M25" s="33"/>
    </row>
    <row r="26" spans="1:13" ht="22.5" customHeight="1">
      <c r="A26" s="31"/>
      <c r="C26" s="90"/>
      <c r="D26" s="40" t="s">
        <v>81</v>
      </c>
      <c r="E26" s="40"/>
      <c r="F26" s="40"/>
      <c r="G26" s="40"/>
      <c r="H26" s="40"/>
      <c r="I26" s="41"/>
      <c r="J26" s="23">
        <v>387907000</v>
      </c>
      <c r="K26" s="91"/>
      <c r="M26" s="33"/>
    </row>
    <row r="27" spans="1:13" ht="22.5" customHeight="1">
      <c r="A27" s="31"/>
      <c r="C27" s="90"/>
      <c r="D27" s="40" t="s">
        <v>82</v>
      </c>
      <c r="E27" s="40"/>
      <c r="F27" s="40"/>
      <c r="G27" s="40"/>
      <c r="H27" s="40"/>
      <c r="I27" s="41"/>
      <c r="J27" s="23">
        <v>17827643159</v>
      </c>
      <c r="K27" s="91"/>
      <c r="M27" s="33"/>
    </row>
    <row r="28" spans="1:13" ht="22.5" customHeight="1">
      <c r="A28" s="31"/>
      <c r="C28" s="90"/>
      <c r="D28" s="40"/>
      <c r="E28" s="40" t="s">
        <v>83</v>
      </c>
      <c r="F28" s="40"/>
      <c r="G28" s="40"/>
      <c r="H28" s="40"/>
      <c r="I28" s="41"/>
      <c r="J28" s="23">
        <v>17827643159</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9208100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2508161387</v>
      </c>
      <c r="K33" s="96"/>
      <c r="M33" s="33"/>
    </row>
    <row r="34" spans="1:13" ht="22.5" customHeight="1">
      <c r="A34" s="31"/>
      <c r="C34" s="90" t="s">
        <v>89</v>
      </c>
      <c r="D34" s="40"/>
      <c r="E34" s="40"/>
      <c r="F34" s="40"/>
      <c r="G34" s="40"/>
      <c r="H34" s="40"/>
      <c r="I34" s="41"/>
      <c r="J34" s="25">
        <v>2994598887</v>
      </c>
      <c r="K34" s="91"/>
      <c r="M34" s="33"/>
    </row>
    <row r="35" spans="1:13" ht="22.5" customHeight="1">
      <c r="A35" s="31"/>
      <c r="C35" s="90"/>
      <c r="D35" s="40" t="s">
        <v>90</v>
      </c>
      <c r="E35" s="40"/>
      <c r="F35" s="40"/>
      <c r="G35" s="40"/>
      <c r="H35" s="40"/>
      <c r="I35" s="41"/>
      <c r="J35" s="23">
        <v>71342049</v>
      </c>
      <c r="K35" s="97"/>
      <c r="M35" s="33"/>
    </row>
    <row r="36" spans="1:13" ht="22.5" customHeight="1">
      <c r="A36" s="31"/>
      <c r="C36" s="90"/>
      <c r="D36" s="40" t="s">
        <v>91</v>
      </c>
      <c r="E36" s="40"/>
      <c r="F36" s="40"/>
      <c r="G36" s="40"/>
      <c r="H36" s="40"/>
      <c r="I36" s="41"/>
      <c r="J36" s="23">
        <v>4992439</v>
      </c>
      <c r="K36" s="97"/>
      <c r="M36" s="33"/>
    </row>
    <row r="37" spans="1:13" ht="22.5" customHeight="1">
      <c r="A37" s="31"/>
      <c r="C37" s="90"/>
      <c r="D37" s="40" t="s">
        <v>92</v>
      </c>
      <c r="E37" s="40"/>
      <c r="F37" s="40"/>
      <c r="G37" s="40"/>
      <c r="H37" s="40"/>
      <c r="I37" s="41"/>
      <c r="J37" s="23">
        <v>-28140257</v>
      </c>
      <c r="K37" s="97"/>
      <c r="M37" s="33"/>
    </row>
    <row r="38" spans="1:13" ht="22.5" customHeight="1">
      <c r="A38" s="31"/>
      <c r="C38" s="90"/>
      <c r="D38" s="40" t="s">
        <v>93</v>
      </c>
      <c r="E38" s="40"/>
      <c r="F38" s="40"/>
      <c r="G38" s="40"/>
      <c r="H38" s="40"/>
      <c r="I38" s="41"/>
      <c r="J38" s="23">
        <v>21433744</v>
      </c>
      <c r="K38" s="97"/>
      <c r="M38" s="33"/>
    </row>
    <row r="39" spans="1:13" ht="22.5" customHeight="1">
      <c r="A39" s="31"/>
      <c r="C39" s="90"/>
      <c r="D39" s="40" t="s">
        <v>94</v>
      </c>
      <c r="E39" s="40"/>
      <c r="F39" s="40"/>
      <c r="G39" s="40"/>
      <c r="H39" s="40"/>
      <c r="I39" s="41"/>
      <c r="J39" s="23">
        <v>44365816</v>
      </c>
      <c r="K39" s="97"/>
      <c r="M39" s="33"/>
    </row>
    <row r="40" spans="1:13" ht="22.5" customHeight="1">
      <c r="A40" s="31"/>
      <c r="C40" s="90"/>
      <c r="D40" s="40" t="s">
        <v>95</v>
      </c>
      <c r="E40" s="40"/>
      <c r="F40" s="40"/>
      <c r="G40" s="40"/>
      <c r="H40" s="40"/>
      <c r="I40" s="41"/>
      <c r="J40" s="23">
        <v>164456523</v>
      </c>
      <c r="K40" s="97"/>
      <c r="M40" s="33"/>
    </row>
    <row r="41" spans="1:13" ht="22.5" customHeight="1">
      <c r="A41" s="31"/>
      <c r="C41" s="90"/>
      <c r="D41" s="40" t="s">
        <v>96</v>
      </c>
      <c r="E41" s="40"/>
      <c r="F41" s="40"/>
      <c r="G41" s="40"/>
      <c r="H41" s="40"/>
      <c r="I41" s="41"/>
      <c r="J41" s="23">
        <v>1989234245</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9636000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631278087</v>
      </c>
      <c r="K47" s="97"/>
      <c r="M47" s="33"/>
    </row>
    <row r="48" spans="1:13" ht="22.5" customHeight="1">
      <c r="A48" s="31"/>
      <c r="C48" s="90"/>
      <c r="D48" s="40" t="s">
        <v>103</v>
      </c>
      <c r="E48" s="40"/>
      <c r="F48" s="40"/>
      <c r="G48" s="40"/>
      <c r="H48" s="40"/>
      <c r="I48" s="41"/>
      <c r="J48" s="23">
        <v>51925241</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51925241</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34075000</v>
      </c>
      <c r="K52" s="97"/>
      <c r="M52" s="33"/>
    </row>
    <row r="53" spans="1:13" ht="22.5" customHeight="1">
      <c r="A53" s="31"/>
      <c r="C53" s="86" t="s">
        <v>108</v>
      </c>
      <c r="D53" s="87"/>
      <c r="E53" s="87"/>
      <c r="F53" s="87"/>
      <c r="G53" s="87"/>
      <c r="H53" s="87"/>
      <c r="I53" s="88"/>
      <c r="J53" s="78">
        <v>17738320759</v>
      </c>
      <c r="K53" s="89"/>
      <c r="M53" s="33"/>
    </row>
    <row r="54" spans="1:13" ht="22.5" customHeight="1">
      <c r="A54" s="31"/>
      <c r="C54" s="90" t="s">
        <v>109</v>
      </c>
      <c r="D54" s="40"/>
      <c r="E54" s="40"/>
      <c r="F54" s="40"/>
      <c r="G54" s="40"/>
      <c r="H54" s="40"/>
      <c r="I54" s="41"/>
      <c r="J54" s="25">
        <v>62707727681</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62565677934</v>
      </c>
      <c r="K57" s="97"/>
      <c r="M57" s="33"/>
    </row>
    <row r="58" spans="1:13" ht="22.5" customHeight="1">
      <c r="A58" s="31"/>
      <c r="C58" s="90"/>
      <c r="D58" s="40" t="s">
        <v>113</v>
      </c>
      <c r="E58" s="40"/>
      <c r="F58" s="40"/>
      <c r="G58" s="40"/>
      <c r="H58" s="40"/>
      <c r="I58" s="41"/>
      <c r="J58" s="23">
        <v>142049747</v>
      </c>
      <c r="K58" s="97"/>
      <c r="M58" s="33"/>
    </row>
    <row r="59" spans="1:13" ht="22.5" customHeight="1">
      <c r="A59" s="31"/>
      <c r="C59" s="90" t="s">
        <v>114</v>
      </c>
      <c r="D59" s="40"/>
      <c r="E59" s="40"/>
      <c r="F59" s="40"/>
      <c r="G59" s="40"/>
      <c r="H59" s="40"/>
      <c r="I59" s="41"/>
      <c r="J59" s="23">
        <v>29392645</v>
      </c>
      <c r="K59" s="97"/>
      <c r="M59" s="33"/>
    </row>
    <row r="60" spans="1:13" ht="22.5" customHeight="1">
      <c r="A60" s="31"/>
      <c r="C60" s="90"/>
      <c r="D60" s="40" t="s">
        <v>115</v>
      </c>
      <c r="E60" s="40"/>
      <c r="F60" s="40"/>
      <c r="G60" s="40"/>
      <c r="H60" s="40"/>
      <c r="I60" s="41"/>
      <c r="J60" s="23">
        <v>3603645</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25789000</v>
      </c>
      <c r="K65" s="97"/>
      <c r="M65" s="33"/>
    </row>
    <row r="66" spans="1:13" ht="22.5" customHeight="1">
      <c r="A66" s="31"/>
      <c r="C66" s="86" t="s">
        <v>119</v>
      </c>
      <c r="D66" s="87"/>
      <c r="E66" s="87"/>
      <c r="F66" s="87"/>
      <c r="G66" s="87"/>
      <c r="H66" s="87"/>
      <c r="I66" s="88"/>
      <c r="J66" s="78">
        <v>62678335036</v>
      </c>
      <c r="K66" s="89"/>
      <c r="M66" s="33"/>
    </row>
    <row r="67" spans="1:13" ht="22.5" customHeight="1">
      <c r="A67" s="31"/>
      <c r="B67" s="22"/>
      <c r="C67" s="86" t="s">
        <v>120</v>
      </c>
      <c r="D67" s="77"/>
      <c r="E67" s="77"/>
      <c r="F67" s="77"/>
      <c r="G67" s="77"/>
      <c r="H67" s="77"/>
      <c r="I67" s="77"/>
      <c r="J67" s="78">
        <v>80416655795</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headerFooter>
    <oddFooter>&amp;C&amp;"ＭＳ Ｐ明朝,標準"&amp;20&amp;P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466</v>
      </c>
      <c r="C6" s="260"/>
      <c r="D6" s="260"/>
      <c r="E6" s="260"/>
      <c r="F6" s="260"/>
      <c r="G6" s="260"/>
      <c r="H6" s="260"/>
      <c r="I6" s="260"/>
      <c r="J6" s="260"/>
      <c r="K6" s="260"/>
      <c r="L6" s="260"/>
      <c r="M6" s="260"/>
      <c r="N6" s="66"/>
    </row>
    <row r="7" spans="1:14" ht="22.5" customHeight="1">
      <c r="A7" s="62"/>
      <c r="B7" s="261" t="s">
        <v>464</v>
      </c>
      <c r="C7" s="260"/>
      <c r="D7" s="260"/>
      <c r="E7" s="260"/>
      <c r="F7" s="260"/>
      <c r="G7" s="260"/>
      <c r="H7" s="260"/>
      <c r="I7" s="260"/>
      <c r="J7" s="260"/>
      <c r="K7" s="260"/>
      <c r="L7" s="260"/>
      <c r="M7" s="260"/>
      <c r="N7" s="66"/>
    </row>
    <row r="8" spans="1:14" ht="22.5" hidden="1" customHeight="1">
      <c r="A8" s="62"/>
      <c r="B8" s="63"/>
      <c r="C8" s="262" t="s">
        <v>1</v>
      </c>
      <c r="D8" s="262"/>
      <c r="E8" s="262"/>
      <c r="F8" s="67" t="s">
        <v>467</v>
      </c>
      <c r="G8" s="63"/>
      <c r="H8" s="67"/>
      <c r="I8" s="63"/>
      <c r="J8" s="63"/>
      <c r="K8" s="63"/>
      <c r="L8" s="68" t="s">
        <v>468</v>
      </c>
      <c r="M8" s="63"/>
      <c r="N8" s="66"/>
    </row>
    <row r="9" spans="1:14" ht="22.5" hidden="1" customHeight="1">
      <c r="A9" s="62"/>
      <c r="B9" s="63"/>
      <c r="C9" s="262" t="s">
        <v>453</v>
      </c>
      <c r="D9" s="262"/>
      <c r="E9" s="262"/>
      <c r="F9" s="67" t="s">
        <v>469</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463</v>
      </c>
      <c r="M19" s="22"/>
      <c r="N19" s="33"/>
    </row>
    <row r="20" spans="1:14" ht="50.1" customHeight="1">
      <c r="A20" s="31"/>
      <c r="B20" s="22"/>
      <c r="C20" s="268" t="s">
        <v>5</v>
      </c>
      <c r="D20" s="268"/>
      <c r="E20" s="268"/>
      <c r="F20" s="268"/>
      <c r="G20" s="268"/>
      <c r="H20" s="268"/>
      <c r="I20" s="268"/>
      <c r="J20" s="70" t="s">
        <v>470</v>
      </c>
      <c r="K20" s="70" t="s">
        <v>471</v>
      </c>
      <c r="L20" s="70" t="s">
        <v>472</v>
      </c>
      <c r="M20" s="22"/>
      <c r="N20" s="33"/>
    </row>
    <row r="21" spans="1:14" ht="50.1" customHeight="1">
      <c r="A21" s="31"/>
      <c r="B21" s="22"/>
      <c r="C21" s="268" t="s">
        <v>458</v>
      </c>
      <c r="D21" s="268"/>
      <c r="E21" s="268"/>
      <c r="F21" s="268"/>
      <c r="G21" s="268"/>
      <c r="H21" s="268"/>
      <c r="I21" s="268"/>
      <c r="J21" s="71">
        <v>-80416655795</v>
      </c>
      <c r="K21" s="71">
        <v>0</v>
      </c>
      <c r="L21" s="71">
        <v>-80416655795</v>
      </c>
      <c r="M21" s="22"/>
      <c r="N21" s="33"/>
    </row>
    <row r="22" spans="1:14" ht="50.1" customHeight="1">
      <c r="A22" s="31"/>
      <c r="B22" s="22"/>
      <c r="C22" s="268" t="s">
        <v>459</v>
      </c>
      <c r="D22" s="268"/>
      <c r="E22" s="268"/>
      <c r="F22" s="268"/>
      <c r="G22" s="268"/>
      <c r="H22" s="268"/>
      <c r="I22" s="268"/>
      <c r="J22" s="71">
        <v>80416655795</v>
      </c>
      <c r="K22" s="71">
        <v>0</v>
      </c>
      <c r="L22" s="71">
        <v>80416655795</v>
      </c>
      <c r="M22" s="22"/>
      <c r="N22" s="33"/>
    </row>
    <row r="23" spans="1:14" ht="50.1" customHeight="1">
      <c r="A23" s="31"/>
      <c r="B23" s="22"/>
      <c r="C23" s="268" t="s">
        <v>460</v>
      </c>
      <c r="D23" s="268"/>
      <c r="E23" s="268"/>
      <c r="F23" s="268"/>
      <c r="G23" s="268"/>
      <c r="H23" s="268"/>
      <c r="I23" s="268"/>
      <c r="J23" s="71">
        <v>0</v>
      </c>
      <c r="K23" s="71">
        <v>0</v>
      </c>
      <c r="L23" s="71">
        <v>0</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38" orientation="portrait" blackAndWhite="1" useFirstPageNumber="1" r:id="rId1"/>
  <headerFooter>
    <oddFooter>&amp;C&amp;"ＭＳ Ｐ明朝,標準"&amp;20&amp;P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465</v>
      </c>
      <c r="C6" s="271"/>
      <c r="D6" s="271"/>
      <c r="E6" s="271"/>
      <c r="F6" s="271"/>
      <c r="G6" s="271"/>
      <c r="H6" s="271"/>
      <c r="I6" s="271"/>
      <c r="J6" s="271"/>
      <c r="K6" s="271"/>
      <c r="L6" s="271"/>
      <c r="M6" s="271"/>
      <c r="N6" s="271"/>
      <c r="O6" s="271"/>
      <c r="P6" s="271"/>
      <c r="Q6" s="271"/>
      <c r="R6" s="271"/>
      <c r="S6" s="271"/>
      <c r="T6" s="161"/>
      <c r="U6" s="9"/>
    </row>
    <row r="7" spans="1:21" ht="22.5" customHeight="1">
      <c r="A7" s="6"/>
      <c r="B7" s="272" t="s">
        <v>464</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463</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551988884</v>
      </c>
      <c r="T16" s="21"/>
      <c r="U16" s="9"/>
    </row>
    <row r="17" spans="1:21" ht="22.5" customHeight="1">
      <c r="A17" s="6"/>
      <c r="B17" s="31"/>
      <c r="C17" s="22" t="s">
        <v>122</v>
      </c>
      <c r="D17" s="22"/>
      <c r="E17" s="22"/>
      <c r="F17" s="22"/>
      <c r="G17" s="22"/>
      <c r="H17" s="22"/>
      <c r="I17" s="23">
        <v>20785097286</v>
      </c>
      <c r="J17" s="84"/>
      <c r="K17" s="22"/>
      <c r="L17" s="31"/>
      <c r="M17" s="22"/>
      <c r="N17" s="22" t="s">
        <v>161</v>
      </c>
      <c r="O17" s="22"/>
      <c r="P17" s="22"/>
      <c r="Q17" s="22"/>
      <c r="R17" s="22"/>
      <c r="S17" s="23">
        <v>500063643</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51925241</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0</v>
      </c>
      <c r="J25" s="84"/>
      <c r="K25" s="22"/>
      <c r="L25" s="31"/>
      <c r="M25" s="22"/>
      <c r="N25" s="22"/>
      <c r="O25" s="22" t="s">
        <v>147</v>
      </c>
      <c r="P25" s="22"/>
      <c r="Q25" s="22"/>
      <c r="R25" s="22"/>
      <c r="S25" s="23">
        <v>51925241</v>
      </c>
      <c r="T25" s="84"/>
      <c r="U25" s="9"/>
    </row>
    <row r="26" spans="1:21" ht="22.5" customHeight="1">
      <c r="A26" s="6"/>
      <c r="B26" s="31"/>
      <c r="C26" s="22"/>
      <c r="D26" s="22" t="s">
        <v>131</v>
      </c>
      <c r="E26" s="22"/>
      <c r="F26" s="22"/>
      <c r="G26" s="22"/>
      <c r="H26" s="22"/>
      <c r="I26" s="23">
        <v>387907000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17827643159</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17827643159</v>
      </c>
      <c r="J28" s="84"/>
      <c r="K28" s="22"/>
      <c r="L28" s="75" t="s">
        <v>168</v>
      </c>
      <c r="M28" s="77"/>
      <c r="N28" s="77"/>
      <c r="O28" s="77"/>
      <c r="P28" s="77"/>
      <c r="Q28" s="77"/>
      <c r="R28" s="77"/>
      <c r="S28" s="78">
        <v>-551988884</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36816268</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2532730859</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2768108402</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78192865</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21433744</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44365816</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1989234245</v>
      </c>
      <c r="J38" s="84"/>
      <c r="K38" s="22"/>
      <c r="L38" s="31"/>
      <c r="M38" s="22" t="s">
        <v>174</v>
      </c>
      <c r="N38" s="22"/>
      <c r="O38" s="22"/>
      <c r="P38" s="22"/>
      <c r="Q38" s="22"/>
      <c r="R38" s="22"/>
      <c r="S38" s="23">
        <v>17465000000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17465000000</v>
      </c>
      <c r="T39" s="84"/>
      <c r="U39" s="9"/>
    </row>
    <row r="40" spans="1:21" ht="22.5" customHeight="1">
      <c r="A40" s="6"/>
      <c r="B40" s="31"/>
      <c r="C40" s="22"/>
      <c r="D40" s="22" t="s">
        <v>144</v>
      </c>
      <c r="E40" s="22"/>
      <c r="F40" s="22"/>
      <c r="G40" s="22"/>
      <c r="H40" s="22"/>
      <c r="I40" s="23">
        <v>631278087</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3603645</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18016988884</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-17465000000</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39" orientation="portrait" blackAndWhite="1" useFirstPageNumber="1" r:id="rId1"/>
  <headerFooter>
    <oddFooter>&amp;C&amp;"ＭＳ Ｐ明朝,標準"&amp;20&amp;P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12" sqref="B12:H12"/>
    </sheetView>
  </sheetViews>
  <sheetFormatPr defaultRowHeight="13.5"/>
  <cols>
    <col min="1" max="1" width="4" style="175" customWidth="1"/>
    <col min="2" max="2" width="54.125" style="167" customWidth="1"/>
    <col min="3" max="3" width="35.5" style="167" customWidth="1"/>
    <col min="4" max="4" width="77.75" style="167" customWidth="1"/>
    <col min="5" max="16384" width="9" style="167"/>
  </cols>
  <sheetData>
    <row r="1" spans="1:4" s="152" customFormat="1" ht="22.5" customHeight="1">
      <c r="B1" s="153"/>
    </row>
    <row r="2" spans="1:4" s="1" customFormat="1" ht="22.5" customHeight="1">
      <c r="B2" s="154"/>
    </row>
    <row r="3" spans="1:4" s="1" customFormat="1" ht="22.5" customHeight="1">
      <c r="B3" s="154"/>
    </row>
    <row r="4" spans="1:4" ht="122.25" customHeight="1">
      <c r="A4" s="348" t="s">
        <v>412</v>
      </c>
      <c r="B4" s="348"/>
      <c r="C4" s="348"/>
      <c r="D4" s="348"/>
    </row>
    <row r="5" spans="1:4" s="169" customFormat="1" ht="21">
      <c r="A5" s="168" t="s">
        <v>413</v>
      </c>
    </row>
    <row r="6" spans="1:4" s="169" customFormat="1" ht="21">
      <c r="A6" s="168"/>
    </row>
    <row r="7" spans="1:4" s="169" customFormat="1" ht="316.5" customHeight="1">
      <c r="A7" s="168"/>
      <c r="B7" s="170" t="s">
        <v>414</v>
      </c>
      <c r="C7" s="346" t="s">
        <v>415</v>
      </c>
      <c r="D7" s="346"/>
    </row>
    <row r="8" spans="1:4" s="169" customFormat="1" ht="219.75" customHeight="1">
      <c r="A8" s="168"/>
      <c r="B8" s="170" t="s">
        <v>416</v>
      </c>
      <c r="C8" s="346" t="s">
        <v>417</v>
      </c>
      <c r="D8" s="346"/>
    </row>
    <row r="9" spans="1:4" s="169" customFormat="1" ht="395.25" customHeight="1">
      <c r="A9" s="168"/>
      <c r="B9" s="171" t="s">
        <v>418</v>
      </c>
      <c r="C9" s="349" t="s">
        <v>419</v>
      </c>
      <c r="D9" s="349"/>
    </row>
    <row r="10" spans="1:4" s="169" customFormat="1" ht="236.25" customHeight="1">
      <c r="A10" s="168"/>
      <c r="B10" s="170" t="s">
        <v>420</v>
      </c>
      <c r="C10" s="346" t="s">
        <v>421</v>
      </c>
      <c r="D10" s="346"/>
    </row>
    <row r="11" spans="1:4" s="169" customFormat="1" ht="73.5" customHeight="1">
      <c r="A11" s="168"/>
      <c r="B11" s="170" t="s">
        <v>422</v>
      </c>
      <c r="C11" s="350" t="s">
        <v>423</v>
      </c>
      <c r="D11" s="351"/>
    </row>
    <row r="12" spans="1:4" s="169" customFormat="1" ht="149.25" customHeight="1">
      <c r="A12" s="168"/>
      <c r="B12" s="170" t="s">
        <v>424</v>
      </c>
      <c r="C12" s="346" t="s">
        <v>425</v>
      </c>
      <c r="D12" s="346"/>
    </row>
    <row r="13" spans="1:4" s="169" customFormat="1" ht="21">
      <c r="A13" s="168"/>
      <c r="B13" s="172"/>
      <c r="C13" s="172"/>
    </row>
    <row r="14" spans="1:4" s="169" customFormat="1" ht="21">
      <c r="A14" s="168" t="s">
        <v>426</v>
      </c>
    </row>
    <row r="15" spans="1:4" s="169" customFormat="1" ht="21">
      <c r="A15" s="168"/>
    </row>
    <row r="16" spans="1:4" s="169" customFormat="1" ht="21">
      <c r="A16" s="168"/>
      <c r="B16" s="169" t="s">
        <v>436</v>
      </c>
    </row>
    <row r="17" spans="1:4" s="169" customFormat="1" ht="21">
      <c r="A17" s="168"/>
    </row>
    <row r="18" spans="1:4" s="169" customFormat="1" ht="21">
      <c r="A18" s="168" t="s">
        <v>435</v>
      </c>
    </row>
    <row r="19" spans="1:4" s="169" customFormat="1" ht="21">
      <c r="A19" s="168"/>
    </row>
    <row r="20" spans="1:4" s="169" customFormat="1" ht="21">
      <c r="A20" s="168"/>
      <c r="B20" s="169" t="s">
        <v>436</v>
      </c>
    </row>
    <row r="21" spans="1:4" s="169" customFormat="1" ht="21">
      <c r="A21" s="168"/>
    </row>
    <row r="22" spans="1:4" s="169" customFormat="1" ht="21">
      <c r="A22" s="168" t="s">
        <v>437</v>
      </c>
    </row>
    <row r="23" spans="1:4" s="169" customFormat="1" ht="21">
      <c r="A23" s="168"/>
    </row>
    <row r="24" spans="1:4" s="169" customFormat="1" ht="21">
      <c r="A24" s="168"/>
      <c r="B24" s="169" t="s">
        <v>442</v>
      </c>
    </row>
    <row r="25" spans="1:4" s="169" customFormat="1" ht="48" customHeight="1">
      <c r="A25" s="168"/>
      <c r="B25" s="347" t="s">
        <v>560</v>
      </c>
      <c r="C25" s="347"/>
      <c r="D25" s="347"/>
    </row>
    <row r="26" spans="1:4" s="174" customFormat="1" ht="18.75">
      <c r="A26" s="173"/>
    </row>
    <row r="27" spans="1:4" s="174" customFormat="1" ht="18.75">
      <c r="A27" s="173"/>
    </row>
    <row r="28" spans="1:4" s="174" customFormat="1" ht="18.75">
      <c r="A28" s="173"/>
    </row>
  </sheetData>
  <mergeCells count="8">
    <mergeCell ref="C12:D12"/>
    <mergeCell ref="B25:D25"/>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40" fitToHeight="0" orientation="portrait" useFirstPageNumber="1" r:id="rId1"/>
  <headerFooter differentFirst="1">
    <oddFooter>&amp;C&amp;"ＭＳ Ｐ明朝,標準"&amp;20&amp;P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6"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66547517410</v>
      </c>
      <c r="J29" s="116">
        <v>0</v>
      </c>
      <c r="K29" s="116">
        <v>66547517410</v>
      </c>
      <c r="L29" s="115">
        <v>0</v>
      </c>
      <c r="M29" s="115">
        <v>0</v>
      </c>
      <c r="N29" s="115">
        <v>164456523</v>
      </c>
      <c r="O29" s="115">
        <v>0</v>
      </c>
    </row>
    <row r="30" spans="2:15" ht="21.95" customHeight="1">
      <c r="B30" s="112"/>
      <c r="C30" s="113" t="s">
        <v>32</v>
      </c>
      <c r="D30" s="113"/>
      <c r="E30" s="113"/>
      <c r="F30" s="113"/>
      <c r="G30" s="113"/>
      <c r="H30" s="114"/>
      <c r="I30" s="115">
        <v>66547517410</v>
      </c>
      <c r="J30" s="116">
        <v>0</v>
      </c>
      <c r="K30" s="116">
        <v>66547517410</v>
      </c>
      <c r="L30" s="115">
        <v>0</v>
      </c>
      <c r="M30" s="115">
        <v>0</v>
      </c>
      <c r="N30" s="115">
        <v>164456523</v>
      </c>
      <c r="O30" s="115">
        <v>0</v>
      </c>
    </row>
    <row r="31" spans="2:15" ht="21.95" customHeight="1">
      <c r="B31" s="112"/>
      <c r="C31" s="113"/>
      <c r="D31" s="113" t="s">
        <v>21</v>
      </c>
      <c r="E31" s="113"/>
      <c r="F31" s="113"/>
      <c r="G31" s="113"/>
      <c r="H31" s="114"/>
      <c r="I31" s="115">
        <v>57830602910</v>
      </c>
      <c r="J31" s="116">
        <v>0</v>
      </c>
      <c r="K31" s="116">
        <v>57830602910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8716914500</v>
      </c>
      <c r="J33" s="116">
        <v>0</v>
      </c>
      <c r="K33" s="116">
        <v>8716914500</v>
      </c>
      <c r="L33" s="115">
        <v>0</v>
      </c>
      <c r="M33" s="115">
        <v>0</v>
      </c>
      <c r="N33" s="115">
        <v>164456523</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0</v>
      </c>
      <c r="J39" s="116">
        <v>0</v>
      </c>
      <c r="K39" s="116">
        <v>0</v>
      </c>
      <c r="L39" s="115">
        <v>0</v>
      </c>
      <c r="M39" s="115">
        <v>0</v>
      </c>
      <c r="N39" s="115">
        <v>0</v>
      </c>
      <c r="O39" s="115">
        <v>0</v>
      </c>
    </row>
    <row r="40" spans="2:15" ht="21.95" customHeight="1">
      <c r="B40" s="117" t="s">
        <v>37</v>
      </c>
      <c r="C40" s="118"/>
      <c r="D40" s="118"/>
      <c r="E40" s="118"/>
      <c r="F40" s="118"/>
      <c r="G40" s="118"/>
      <c r="H40" s="119"/>
      <c r="I40" s="115">
        <v>1023221810</v>
      </c>
      <c r="J40" s="116">
        <v>500462163</v>
      </c>
      <c r="K40" s="116">
        <v>1523683973</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67570739220</v>
      </c>
      <c r="J42" s="116">
        <v>500462163</v>
      </c>
      <c r="K42" s="116">
        <v>68071201383</v>
      </c>
      <c r="L42" s="115">
        <v>0</v>
      </c>
      <c r="M42" s="115">
        <v>0</v>
      </c>
      <c r="N42" s="115">
        <v>164456523</v>
      </c>
      <c r="O42" s="115">
        <v>0</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27559055118110237" right="0.15748031496062992" top="0.55118110236220474" bottom="0.43307086614173229" header="0.70866141732283472" footer="0.31496062992125984"/>
  <pageSetup paperSize="9" scale="58" firstPageNumber="42" fitToWidth="2" orientation="portrait" useFirstPageNumber="1" r:id="rId1"/>
  <headerFooter>
    <oddFooter>&amp;C&amp;"ＭＳ Ｐ明朝,標準"&amp;20&amp;P</oddFooter>
  </headerFooter>
  <colBreaks count="1" manualBreakCount="1">
    <brk id="11" max="4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B12" sqref="B12:H12"/>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0</v>
      </c>
      <c r="J9" s="128">
        <v>0</v>
      </c>
      <c r="K9" s="128">
        <v>0</v>
      </c>
      <c r="L9" s="128">
        <v>0</v>
      </c>
      <c r="M9" s="128">
        <v>0</v>
      </c>
      <c r="N9" s="126">
        <v>0</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6850816</v>
      </c>
      <c r="J15" s="128">
        <v>4992439</v>
      </c>
      <c r="K15" s="128">
        <v>0</v>
      </c>
      <c r="L15" s="128">
        <v>11843255</v>
      </c>
      <c r="M15" s="128">
        <v>11843255</v>
      </c>
      <c r="N15" s="126">
        <v>0</v>
      </c>
    </row>
    <row r="16" spans="2:17" ht="22.5" customHeight="1">
      <c r="B16" s="339" t="s">
        <v>60</v>
      </c>
      <c r="C16" s="339"/>
      <c r="D16" s="339"/>
      <c r="E16" s="339"/>
      <c r="F16" s="339"/>
      <c r="G16" s="339"/>
      <c r="H16" s="339"/>
      <c r="I16" s="126">
        <v>122205564</v>
      </c>
      <c r="J16" s="128">
        <v>13578396</v>
      </c>
      <c r="K16" s="128">
        <v>13578396</v>
      </c>
      <c r="L16" s="128">
        <v>122205564</v>
      </c>
      <c r="M16" s="128">
        <v>135783960</v>
      </c>
      <c r="N16" s="126">
        <v>0</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129056380</v>
      </c>
      <c r="J18" s="128">
        <v>18570835</v>
      </c>
      <c r="K18" s="128">
        <v>13578396</v>
      </c>
      <c r="L18" s="128">
        <v>134048819</v>
      </c>
      <c r="M18" s="128">
        <v>147627215</v>
      </c>
      <c r="N18" s="126">
        <v>0</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44" fitToWidth="2" fitToHeight="0" orientation="portrait" useFirstPageNumber="1" r:id="rId1"/>
  <headerFooter>
    <oddFooter>&amp;C&amp;"ＭＳ Ｐ明朝,標準"&amp;20&amp;P</oddFooter>
  </headerFooter>
  <colBreaks count="1" manualBreakCount="1">
    <brk id="10"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6" t="s">
        <v>186</v>
      </c>
      <c r="B17" s="246"/>
      <c r="C17" s="246"/>
      <c r="D17" s="246"/>
      <c r="E17" s="246"/>
      <c r="F17" s="246"/>
      <c r="G17" s="246"/>
      <c r="H17" s="246"/>
      <c r="I17" s="246"/>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473</v>
      </c>
      <c r="C6" s="249"/>
      <c r="D6" s="249"/>
      <c r="E6" s="249"/>
      <c r="F6" s="249"/>
      <c r="G6" s="249"/>
      <c r="H6" s="249"/>
      <c r="I6" s="249"/>
      <c r="J6" s="249"/>
      <c r="K6" s="249"/>
      <c r="L6" s="249"/>
      <c r="M6" s="249"/>
      <c r="N6" s="249"/>
      <c r="O6" s="249"/>
      <c r="P6" s="249"/>
      <c r="Q6" s="249"/>
      <c r="R6" s="249"/>
      <c r="S6" s="10"/>
      <c r="T6" s="9"/>
    </row>
    <row r="7" spans="1:20" ht="22.5" customHeight="1">
      <c r="A7" s="6"/>
      <c r="B7" s="250" t="s">
        <v>446</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211</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101826870</v>
      </c>
      <c r="J17" s="33"/>
      <c r="K17" s="31"/>
      <c r="L17" s="24" t="s">
        <v>47</v>
      </c>
      <c r="M17" s="22"/>
      <c r="N17" s="22"/>
      <c r="O17" s="22"/>
      <c r="P17" s="22"/>
      <c r="Q17" s="22"/>
      <c r="R17" s="23">
        <v>84721416</v>
      </c>
      <c r="S17" s="84"/>
      <c r="T17" s="9"/>
    </row>
    <row r="18" spans="1:20" ht="22.5" customHeight="1">
      <c r="A18" s="6"/>
      <c r="B18" s="31"/>
      <c r="C18" s="22"/>
      <c r="D18" s="22" t="s">
        <v>8</v>
      </c>
      <c r="E18" s="22"/>
      <c r="F18" s="22"/>
      <c r="G18" s="22"/>
      <c r="H18" s="22"/>
      <c r="I18" s="23">
        <v>101826870</v>
      </c>
      <c r="J18" s="33"/>
      <c r="K18" s="31"/>
      <c r="L18" s="22"/>
      <c r="M18" s="22" t="s">
        <v>48</v>
      </c>
      <c r="N18" s="22"/>
      <c r="O18" s="22"/>
      <c r="P18" s="22"/>
      <c r="Q18" s="22"/>
      <c r="R18" s="23">
        <v>83290258</v>
      </c>
      <c r="S18" s="84"/>
      <c r="T18" s="9"/>
    </row>
    <row r="19" spans="1:20" ht="22.5" customHeight="1">
      <c r="A19" s="6"/>
      <c r="B19" s="31"/>
      <c r="C19" s="22"/>
      <c r="D19" s="22"/>
      <c r="E19" s="22" t="s">
        <v>9</v>
      </c>
      <c r="F19" s="22"/>
      <c r="G19" s="22"/>
      <c r="H19" s="22"/>
      <c r="I19" s="23">
        <v>101826870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432900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-432900</v>
      </c>
      <c r="J22" s="33"/>
      <c r="K22" s="31"/>
      <c r="L22" s="22"/>
      <c r="M22" s="22" t="s">
        <v>52</v>
      </c>
      <c r="N22" s="22"/>
      <c r="O22" s="22"/>
      <c r="P22" s="22"/>
      <c r="Q22" s="22"/>
      <c r="R22" s="23">
        <v>1431158</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421360968</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417695646</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33831610565</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33831610565</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33831610565</v>
      </c>
      <c r="J32" s="33"/>
      <c r="K32" s="31"/>
      <c r="L32" s="22"/>
      <c r="M32" s="22" t="s">
        <v>60</v>
      </c>
      <c r="N32" s="22"/>
      <c r="O32" s="22"/>
      <c r="P32" s="22"/>
      <c r="Q32" s="22"/>
      <c r="R32" s="23">
        <v>3665322</v>
      </c>
      <c r="S32" s="84"/>
      <c r="T32" s="9"/>
    </row>
    <row r="33" spans="1:20" ht="22.5" customHeight="1">
      <c r="A33" s="6"/>
      <c r="B33" s="31"/>
      <c r="C33" s="22"/>
      <c r="D33" s="22"/>
      <c r="E33" s="22"/>
      <c r="F33" s="22" t="s">
        <v>21</v>
      </c>
      <c r="G33" s="22"/>
      <c r="H33" s="22"/>
      <c r="I33" s="23">
        <v>3691035860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29826341856</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314232849</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506082384</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33427355051</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33427355051</v>
      </c>
      <c r="S67" s="82"/>
      <c r="T67" s="9"/>
    </row>
    <row r="68" spans="1:20" ht="22.5" customHeight="1">
      <c r="A68" s="6"/>
      <c r="B68" s="75" t="s">
        <v>69</v>
      </c>
      <c r="C68" s="76"/>
      <c r="D68" s="77"/>
      <c r="E68" s="77"/>
      <c r="F68" s="77"/>
      <c r="G68" s="77"/>
      <c r="H68" s="77"/>
      <c r="I68" s="78">
        <v>33933437435</v>
      </c>
      <c r="J68" s="79"/>
      <c r="K68" s="75" t="s">
        <v>71</v>
      </c>
      <c r="L68" s="77"/>
      <c r="M68" s="77"/>
      <c r="N68" s="77"/>
      <c r="O68" s="77"/>
      <c r="P68" s="77"/>
      <c r="Q68" s="77"/>
      <c r="R68" s="78">
        <v>33933437435</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48" orientation="portrait" blackAndWhite="1" useFirstPageNumber="1" r:id="rId1"/>
  <headerFooter>
    <oddFooter>&amp;C&amp;"ＭＳ Ｐ明朝,標準"&amp;20&amp;P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474</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475</v>
      </c>
      <c r="L16" s="14"/>
      <c r="M16" s="33"/>
    </row>
    <row r="17" spans="1:13" ht="22.5" customHeight="1">
      <c r="A17" s="31"/>
      <c r="C17" s="38" t="s">
        <v>72</v>
      </c>
      <c r="D17" s="39"/>
      <c r="E17" s="39"/>
      <c r="F17" s="39"/>
      <c r="G17" s="39"/>
      <c r="H17" s="39"/>
      <c r="I17" s="17"/>
      <c r="J17" s="19">
        <v>2717552113</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280103812</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0</v>
      </c>
      <c r="K27" s="91"/>
      <c r="M27" s="33"/>
    </row>
    <row r="28" spans="1:13" ht="22.5" customHeight="1">
      <c r="A28" s="31"/>
      <c r="C28" s="90"/>
      <c r="D28" s="40"/>
      <c r="E28" s="40" t="s">
        <v>83</v>
      </c>
      <c r="F28" s="40"/>
      <c r="G28" s="40"/>
      <c r="H28" s="40"/>
      <c r="I28" s="41"/>
      <c r="J28" s="23">
        <v>0</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2437448301</v>
      </c>
      <c r="K33" s="96"/>
      <c r="M33" s="33"/>
    </row>
    <row r="34" spans="1:13" ht="22.5" customHeight="1">
      <c r="A34" s="31"/>
      <c r="C34" s="90" t="s">
        <v>89</v>
      </c>
      <c r="D34" s="40"/>
      <c r="E34" s="40"/>
      <c r="F34" s="40"/>
      <c r="G34" s="40"/>
      <c r="H34" s="40"/>
      <c r="I34" s="41"/>
      <c r="J34" s="25">
        <v>3780065897</v>
      </c>
      <c r="K34" s="91"/>
      <c r="M34" s="33"/>
    </row>
    <row r="35" spans="1:13" ht="22.5" customHeight="1">
      <c r="A35" s="31"/>
      <c r="C35" s="90"/>
      <c r="D35" s="40" t="s">
        <v>90</v>
      </c>
      <c r="E35" s="40"/>
      <c r="F35" s="40"/>
      <c r="G35" s="40"/>
      <c r="H35" s="40"/>
      <c r="I35" s="41"/>
      <c r="J35" s="23">
        <v>20836719</v>
      </c>
      <c r="K35" s="97"/>
      <c r="M35" s="33"/>
    </row>
    <row r="36" spans="1:13" ht="22.5" customHeight="1">
      <c r="A36" s="31"/>
      <c r="C36" s="90"/>
      <c r="D36" s="40" t="s">
        <v>91</v>
      </c>
      <c r="E36" s="40"/>
      <c r="F36" s="40"/>
      <c r="G36" s="40"/>
      <c r="H36" s="40"/>
      <c r="I36" s="41"/>
      <c r="J36" s="23">
        <v>1431158</v>
      </c>
      <c r="K36" s="97"/>
      <c r="M36" s="33"/>
    </row>
    <row r="37" spans="1:13" ht="22.5" customHeight="1">
      <c r="A37" s="31"/>
      <c r="C37" s="90"/>
      <c r="D37" s="40" t="s">
        <v>92</v>
      </c>
      <c r="E37" s="40"/>
      <c r="F37" s="40"/>
      <c r="G37" s="40"/>
      <c r="H37" s="40"/>
      <c r="I37" s="41"/>
      <c r="J37" s="23">
        <v>211245</v>
      </c>
      <c r="K37" s="97"/>
      <c r="M37" s="33"/>
    </row>
    <row r="38" spans="1:13" ht="22.5" customHeight="1">
      <c r="A38" s="31"/>
      <c r="C38" s="90"/>
      <c r="D38" s="40" t="s">
        <v>93</v>
      </c>
      <c r="E38" s="40"/>
      <c r="F38" s="40"/>
      <c r="G38" s="40"/>
      <c r="H38" s="40"/>
      <c r="I38" s="41"/>
      <c r="J38" s="23">
        <v>14600947</v>
      </c>
      <c r="K38" s="97"/>
      <c r="M38" s="33"/>
    </row>
    <row r="39" spans="1:13" ht="22.5" customHeight="1">
      <c r="A39" s="31"/>
      <c r="C39" s="90"/>
      <c r="D39" s="40" t="s">
        <v>94</v>
      </c>
      <c r="E39" s="40"/>
      <c r="F39" s="40"/>
      <c r="G39" s="40"/>
      <c r="H39" s="40"/>
      <c r="I39" s="41"/>
      <c r="J39" s="23">
        <v>353391163</v>
      </c>
      <c r="K39" s="97"/>
      <c r="M39" s="33"/>
    </row>
    <row r="40" spans="1:13" ht="22.5" customHeight="1">
      <c r="A40" s="31"/>
      <c r="C40" s="90"/>
      <c r="D40" s="40" t="s">
        <v>95</v>
      </c>
      <c r="E40" s="40"/>
      <c r="F40" s="40"/>
      <c r="G40" s="40"/>
      <c r="H40" s="40"/>
      <c r="I40" s="41"/>
      <c r="J40" s="23">
        <v>1393149072</v>
      </c>
      <c r="K40" s="97"/>
      <c r="M40" s="33"/>
    </row>
    <row r="41" spans="1:13" ht="22.5" customHeight="1">
      <c r="A41" s="31"/>
      <c r="C41" s="90"/>
      <c r="D41" s="40" t="s">
        <v>96</v>
      </c>
      <c r="E41" s="40"/>
      <c r="F41" s="40"/>
      <c r="G41" s="40"/>
      <c r="H41" s="40"/>
      <c r="I41" s="41"/>
      <c r="J41" s="23">
        <v>17021812</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589039417</v>
      </c>
      <c r="K47" s="97"/>
      <c r="M47" s="33"/>
    </row>
    <row r="48" spans="1:13" ht="22.5" customHeight="1">
      <c r="A48" s="31"/>
      <c r="C48" s="90"/>
      <c r="D48" s="40" t="s">
        <v>103</v>
      </c>
      <c r="E48" s="40"/>
      <c r="F48" s="40"/>
      <c r="G48" s="40"/>
      <c r="H48" s="40"/>
      <c r="I48" s="41"/>
      <c r="J48" s="23">
        <v>1390384364</v>
      </c>
      <c r="K48" s="97"/>
      <c r="M48" s="33"/>
    </row>
    <row r="49" spans="1:13" ht="22.5" customHeight="1">
      <c r="A49" s="31"/>
      <c r="C49" s="90"/>
      <c r="D49" s="40"/>
      <c r="E49" s="40" t="s">
        <v>104</v>
      </c>
      <c r="F49" s="40"/>
      <c r="G49" s="40"/>
      <c r="H49" s="40"/>
      <c r="I49" s="41"/>
      <c r="J49" s="23">
        <v>1386400000</v>
      </c>
      <c r="K49" s="97"/>
      <c r="M49" s="33"/>
    </row>
    <row r="50" spans="1:13" ht="22.5" customHeight="1">
      <c r="A50" s="31"/>
      <c r="C50" s="90"/>
      <c r="D50" s="40"/>
      <c r="E50" s="40" t="s">
        <v>105</v>
      </c>
      <c r="F50" s="40"/>
      <c r="G50" s="40"/>
      <c r="H50" s="40"/>
      <c r="I50" s="41"/>
      <c r="J50" s="23">
        <v>3984364</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-1062513784</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-1062513784</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49" orientation="portrait" blackAndWhite="1" useFirstPageNumber="1" r:id="rId1"/>
  <headerFooter>
    <oddFooter>&amp;C&amp;"ＭＳ Ｐ明朝,標準"&amp;20&amp;P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479</v>
      </c>
      <c r="C6" s="260"/>
      <c r="D6" s="260"/>
      <c r="E6" s="260"/>
      <c r="F6" s="260"/>
      <c r="G6" s="260"/>
      <c r="H6" s="260"/>
      <c r="I6" s="260"/>
      <c r="J6" s="260"/>
      <c r="K6" s="260"/>
      <c r="L6" s="260"/>
      <c r="M6" s="260"/>
      <c r="N6" s="66"/>
    </row>
    <row r="7" spans="1:14" ht="22.5" customHeight="1">
      <c r="A7" s="62"/>
      <c r="B7" s="261" t="s">
        <v>480</v>
      </c>
      <c r="C7" s="260"/>
      <c r="D7" s="260"/>
      <c r="E7" s="260"/>
      <c r="F7" s="260"/>
      <c r="G7" s="260"/>
      <c r="H7" s="260"/>
      <c r="I7" s="260"/>
      <c r="J7" s="260"/>
      <c r="K7" s="260"/>
      <c r="L7" s="260"/>
      <c r="M7" s="260"/>
      <c r="N7" s="66"/>
    </row>
    <row r="8" spans="1:14" ht="22.5" hidden="1" customHeight="1">
      <c r="A8" s="62"/>
      <c r="B8" s="63"/>
      <c r="C8" s="262" t="s">
        <v>1</v>
      </c>
      <c r="D8" s="262"/>
      <c r="E8" s="262"/>
      <c r="F8" s="67" t="s">
        <v>481</v>
      </c>
      <c r="G8" s="63"/>
      <c r="H8" s="67"/>
      <c r="I8" s="63"/>
      <c r="J8" s="63"/>
      <c r="K8" s="63"/>
      <c r="L8" s="68" t="s">
        <v>482</v>
      </c>
      <c r="M8" s="63"/>
      <c r="N8" s="66"/>
    </row>
    <row r="9" spans="1:14" ht="22.5" hidden="1" customHeight="1">
      <c r="A9" s="62"/>
      <c r="B9" s="63"/>
      <c r="C9" s="262" t="s">
        <v>453</v>
      </c>
      <c r="D9" s="262"/>
      <c r="E9" s="262"/>
      <c r="F9" s="67" t="s">
        <v>483</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484</v>
      </c>
      <c r="M19" s="22"/>
      <c r="N19" s="33"/>
    </row>
    <row r="20" spans="1:14" ht="50.1" customHeight="1">
      <c r="A20" s="31"/>
      <c r="B20" s="22"/>
      <c r="C20" s="268" t="s">
        <v>5</v>
      </c>
      <c r="D20" s="268"/>
      <c r="E20" s="268"/>
      <c r="F20" s="268"/>
      <c r="G20" s="268"/>
      <c r="H20" s="268"/>
      <c r="I20" s="268"/>
      <c r="J20" s="70" t="s">
        <v>485</v>
      </c>
      <c r="K20" s="70" t="s">
        <v>486</v>
      </c>
      <c r="L20" s="70" t="s">
        <v>487</v>
      </c>
      <c r="M20" s="22"/>
      <c r="N20" s="33"/>
    </row>
    <row r="21" spans="1:14" ht="50.1" customHeight="1">
      <c r="A21" s="31"/>
      <c r="B21" s="22"/>
      <c r="C21" s="268" t="s">
        <v>458</v>
      </c>
      <c r="D21" s="268"/>
      <c r="E21" s="268"/>
      <c r="F21" s="268"/>
      <c r="G21" s="268"/>
      <c r="H21" s="268"/>
      <c r="I21" s="268"/>
      <c r="J21" s="71">
        <v>34489868835</v>
      </c>
      <c r="K21" s="71">
        <v>0</v>
      </c>
      <c r="L21" s="71">
        <v>34489868835</v>
      </c>
      <c r="M21" s="22"/>
      <c r="N21" s="33"/>
    </row>
    <row r="22" spans="1:14" ht="50.1" customHeight="1">
      <c r="A22" s="31"/>
      <c r="B22" s="22"/>
      <c r="C22" s="268" t="s">
        <v>459</v>
      </c>
      <c r="D22" s="268"/>
      <c r="E22" s="268"/>
      <c r="F22" s="268"/>
      <c r="G22" s="268"/>
      <c r="H22" s="268"/>
      <c r="I22" s="268"/>
      <c r="J22" s="71">
        <v>-1062513784</v>
      </c>
      <c r="K22" s="71">
        <v>0</v>
      </c>
      <c r="L22" s="71">
        <v>-1062513784</v>
      </c>
      <c r="M22" s="22"/>
      <c r="N22" s="33"/>
    </row>
    <row r="23" spans="1:14" ht="50.1" customHeight="1">
      <c r="A23" s="31"/>
      <c r="B23" s="22"/>
      <c r="C23" s="268" t="s">
        <v>460</v>
      </c>
      <c r="D23" s="268"/>
      <c r="E23" s="268"/>
      <c r="F23" s="268"/>
      <c r="G23" s="268"/>
      <c r="H23" s="268"/>
      <c r="I23" s="268"/>
      <c r="J23" s="71">
        <v>33427355051</v>
      </c>
      <c r="K23" s="71">
        <v>0</v>
      </c>
      <c r="L23" s="71">
        <v>33427355051</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headerFooter>
    <oddFooter>&amp;C&amp;"ＭＳ Ｐ明朝,標準"&amp;20&amp;P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476</v>
      </c>
      <c r="C6" s="271"/>
      <c r="D6" s="271"/>
      <c r="E6" s="271"/>
      <c r="F6" s="271"/>
      <c r="G6" s="271"/>
      <c r="H6" s="271"/>
      <c r="I6" s="271"/>
      <c r="J6" s="271"/>
      <c r="K6" s="271"/>
      <c r="L6" s="271"/>
      <c r="M6" s="271"/>
      <c r="N6" s="271"/>
      <c r="O6" s="271"/>
      <c r="P6" s="271"/>
      <c r="Q6" s="271"/>
      <c r="R6" s="271"/>
      <c r="S6" s="271"/>
      <c r="T6" s="161"/>
      <c r="U6" s="9"/>
    </row>
    <row r="7" spans="1:21" ht="22.5" customHeight="1">
      <c r="A7" s="6"/>
      <c r="B7" s="272" t="s">
        <v>477</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478</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1390384364</v>
      </c>
      <c r="T16" s="21"/>
      <c r="U16" s="9"/>
    </row>
    <row r="17" spans="1:21" ht="22.5" customHeight="1">
      <c r="A17" s="6"/>
      <c r="B17" s="31"/>
      <c r="C17" s="22" t="s">
        <v>122</v>
      </c>
      <c r="D17" s="22"/>
      <c r="E17" s="22"/>
      <c r="F17" s="22"/>
      <c r="G17" s="22"/>
      <c r="H17" s="22"/>
      <c r="I17" s="23">
        <v>2717552113</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1390384364</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1386400000</v>
      </c>
      <c r="T24" s="84"/>
      <c r="U24" s="9"/>
    </row>
    <row r="25" spans="1:21" ht="22.5" customHeight="1">
      <c r="A25" s="6"/>
      <c r="B25" s="31"/>
      <c r="C25" s="22"/>
      <c r="D25" s="22" t="s">
        <v>130</v>
      </c>
      <c r="E25" s="22"/>
      <c r="F25" s="22"/>
      <c r="G25" s="22"/>
      <c r="H25" s="22"/>
      <c r="I25" s="23">
        <v>280103812</v>
      </c>
      <c r="J25" s="84"/>
      <c r="K25" s="22"/>
      <c r="L25" s="31"/>
      <c r="M25" s="22"/>
      <c r="N25" s="22"/>
      <c r="O25" s="22" t="s">
        <v>147</v>
      </c>
      <c r="P25" s="22"/>
      <c r="Q25" s="22"/>
      <c r="R25" s="22"/>
      <c r="S25" s="23">
        <v>3984364</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0</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0</v>
      </c>
      <c r="J28" s="84"/>
      <c r="K28" s="22"/>
      <c r="L28" s="75" t="s">
        <v>168</v>
      </c>
      <c r="M28" s="77"/>
      <c r="N28" s="77"/>
      <c r="O28" s="77"/>
      <c r="P28" s="77"/>
      <c r="Q28" s="77"/>
      <c r="R28" s="77"/>
      <c r="S28" s="78">
        <v>-1390384364</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2437448301</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996082931</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22029592</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14600947</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353391163</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17021812</v>
      </c>
      <c r="J38" s="84"/>
      <c r="K38" s="22"/>
      <c r="L38" s="31"/>
      <c r="M38" s="22" t="s">
        <v>174</v>
      </c>
      <c r="N38" s="22"/>
      <c r="O38" s="22"/>
      <c r="P38" s="22"/>
      <c r="Q38" s="22"/>
      <c r="R38" s="22"/>
      <c r="S38" s="23">
        <v>376511773</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376511773</v>
      </c>
      <c r="T39" s="84"/>
      <c r="U39" s="9"/>
    </row>
    <row r="40" spans="1:21" ht="22.5" customHeight="1">
      <c r="A40" s="6"/>
      <c r="B40" s="31"/>
      <c r="C40" s="22"/>
      <c r="D40" s="22" t="s">
        <v>144</v>
      </c>
      <c r="E40" s="22"/>
      <c r="F40" s="22"/>
      <c r="G40" s="22"/>
      <c r="H40" s="22"/>
      <c r="I40" s="23">
        <v>589039417</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1721469182</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-376511773</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-45426955</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147253825</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101826870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51" orientation="portrait" blackAndWhite="1" useFirstPageNumber="1" r:id="rId1"/>
  <headerFooter>
    <oddFooter>&amp;C&amp;"ＭＳ Ｐ明朝,標準"&amp;20&amp;P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5" sqref="B5"/>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436</v>
      </c>
    </row>
    <row r="25" spans="1:4" s="180" customFormat="1" ht="48" customHeight="1">
      <c r="A25" s="181"/>
      <c r="B25" s="352"/>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52" fitToHeight="0" orientation="portrait" useFirstPageNumber="1" r:id="rId1"/>
  <headerFooter differentFirst="1">
    <oddFooter>&amp;C&amp;"ＭＳ Ｐ明朝,標準"&amp;20&amp;P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1"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41319577527</v>
      </c>
      <c r="J17" s="116">
        <v>0</v>
      </c>
      <c r="K17" s="116">
        <v>0</v>
      </c>
      <c r="L17" s="115">
        <v>41319577527</v>
      </c>
      <c r="M17" s="115">
        <v>7487966962</v>
      </c>
      <c r="N17" s="115">
        <v>1393149072</v>
      </c>
      <c r="O17" s="115">
        <v>33831610565</v>
      </c>
    </row>
    <row r="18" spans="2:15" ht="21.95" customHeight="1">
      <c r="B18" s="112"/>
      <c r="C18" s="113" t="s">
        <v>20</v>
      </c>
      <c r="D18" s="113"/>
      <c r="E18" s="113"/>
      <c r="F18" s="113"/>
      <c r="G18" s="113"/>
      <c r="H18" s="114"/>
      <c r="I18" s="115">
        <v>41319577527</v>
      </c>
      <c r="J18" s="116">
        <v>0</v>
      </c>
      <c r="K18" s="116">
        <v>0</v>
      </c>
      <c r="L18" s="115">
        <v>41319577527</v>
      </c>
      <c r="M18" s="115">
        <v>7487966962</v>
      </c>
      <c r="N18" s="115">
        <v>1393149072</v>
      </c>
      <c r="O18" s="115">
        <v>33831610565</v>
      </c>
    </row>
    <row r="19" spans="2:15" ht="21.95" customHeight="1">
      <c r="B19" s="112"/>
      <c r="C19" s="113"/>
      <c r="D19" s="113" t="s">
        <v>21</v>
      </c>
      <c r="E19" s="113"/>
      <c r="F19" s="113"/>
      <c r="G19" s="113"/>
      <c r="H19" s="114"/>
      <c r="I19" s="115">
        <v>3691035860</v>
      </c>
      <c r="J19" s="116">
        <v>0</v>
      </c>
      <c r="K19" s="116">
        <v>0</v>
      </c>
      <c r="L19" s="115">
        <v>3691035860</v>
      </c>
      <c r="M19" s="115">
        <v>0</v>
      </c>
      <c r="N19" s="115">
        <v>0</v>
      </c>
      <c r="O19" s="115">
        <v>3691035860</v>
      </c>
    </row>
    <row r="20" spans="2:15" ht="21.95" customHeight="1">
      <c r="B20" s="112"/>
      <c r="C20" s="113"/>
      <c r="D20" s="113" t="s">
        <v>22</v>
      </c>
      <c r="E20" s="113"/>
      <c r="F20" s="113"/>
      <c r="G20" s="113"/>
      <c r="H20" s="114"/>
      <c r="I20" s="115">
        <v>36288919835</v>
      </c>
      <c r="J20" s="116">
        <v>0</v>
      </c>
      <c r="K20" s="116">
        <v>0</v>
      </c>
      <c r="L20" s="115">
        <v>36288919835</v>
      </c>
      <c r="M20" s="115">
        <v>6462577979</v>
      </c>
      <c r="N20" s="115">
        <v>1370822016</v>
      </c>
      <c r="O20" s="115">
        <v>29826341856</v>
      </c>
    </row>
    <row r="21" spans="2:15" ht="21.75" customHeight="1">
      <c r="B21" s="112"/>
      <c r="C21" s="113"/>
      <c r="D21" s="113" t="s">
        <v>23</v>
      </c>
      <c r="E21" s="113"/>
      <c r="F21" s="113"/>
      <c r="G21" s="113"/>
      <c r="H21" s="114"/>
      <c r="I21" s="115">
        <v>1339621832</v>
      </c>
      <c r="J21" s="116">
        <v>0</v>
      </c>
      <c r="K21" s="116">
        <v>0</v>
      </c>
      <c r="L21" s="115">
        <v>1339621832</v>
      </c>
      <c r="M21" s="115">
        <v>1025388983</v>
      </c>
      <c r="N21" s="115">
        <v>22327056</v>
      </c>
      <c r="O21" s="115">
        <v>314232849</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0</v>
      </c>
      <c r="J39" s="116">
        <v>0</v>
      </c>
      <c r="K39" s="116">
        <v>0</v>
      </c>
      <c r="L39" s="115">
        <v>0</v>
      </c>
      <c r="M39" s="115">
        <v>0</v>
      </c>
      <c r="N39" s="115">
        <v>0</v>
      </c>
      <c r="O39" s="115">
        <v>0</v>
      </c>
    </row>
    <row r="40" spans="2:15" ht="21.95" customHeight="1">
      <c r="B40" s="117" t="s">
        <v>37</v>
      </c>
      <c r="C40" s="118"/>
      <c r="D40" s="118"/>
      <c r="E40" s="118"/>
      <c r="F40" s="118"/>
      <c r="G40" s="118"/>
      <c r="H40" s="119"/>
      <c r="I40" s="115">
        <v>0</v>
      </c>
      <c r="J40" s="116">
        <v>9300000</v>
      </c>
      <c r="K40" s="116">
        <v>9300000</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41319577527</v>
      </c>
      <c r="J42" s="116">
        <v>9300000</v>
      </c>
      <c r="K42" s="116">
        <v>9300000</v>
      </c>
      <c r="L42" s="115">
        <v>41319577527</v>
      </c>
      <c r="M42" s="115">
        <v>7487966962</v>
      </c>
      <c r="N42" s="115">
        <v>1393149072</v>
      </c>
      <c r="O42" s="115">
        <v>33831610565</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27559055118110237" right="0.15748031496062992" top="0.55118110236220474" bottom="0.43307086614173229" header="0.70866141732283472" footer="0.31496062992125984"/>
  <pageSetup paperSize="9" scale="58" firstPageNumber="54" fitToWidth="2" orientation="portrait" useFirstPageNumber="1" r:id="rId1"/>
  <headerFooter>
    <oddFooter>&amp;C&amp;"ＭＳ Ｐ明朝,標準"&amp;20&amp;P</oddFooter>
  </headerFooter>
  <colBreaks count="1" manualBreakCount="1">
    <brk id="11" max="43"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B12" sqref="B12:H12"/>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604820</v>
      </c>
      <c r="J9" s="128">
        <v>0</v>
      </c>
      <c r="K9" s="128">
        <v>171920</v>
      </c>
      <c r="L9" s="128">
        <v>0</v>
      </c>
      <c r="M9" s="128">
        <v>171920</v>
      </c>
      <c r="N9" s="126">
        <v>432900</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1192873</v>
      </c>
      <c r="J15" s="128">
        <v>1431158</v>
      </c>
      <c r="K15" s="128">
        <v>1192873</v>
      </c>
      <c r="L15" s="128">
        <v>0</v>
      </c>
      <c r="M15" s="128">
        <v>1192873</v>
      </c>
      <c r="N15" s="126">
        <v>1431158</v>
      </c>
    </row>
    <row r="16" spans="2:17" ht="22.5" customHeight="1">
      <c r="B16" s="339" t="s">
        <v>60</v>
      </c>
      <c r="C16" s="339"/>
      <c r="D16" s="339"/>
      <c r="E16" s="339"/>
      <c r="F16" s="339"/>
      <c r="G16" s="339"/>
      <c r="H16" s="339"/>
      <c r="I16" s="126">
        <v>3454077</v>
      </c>
      <c r="J16" s="128">
        <v>211245</v>
      </c>
      <c r="K16" s="128">
        <v>0</v>
      </c>
      <c r="L16" s="128">
        <v>0</v>
      </c>
      <c r="M16" s="128">
        <v>0</v>
      </c>
      <c r="N16" s="126">
        <v>3665322</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5251770</v>
      </c>
      <c r="J18" s="128">
        <v>1642403</v>
      </c>
      <c r="K18" s="128">
        <v>1364793</v>
      </c>
      <c r="L18" s="128">
        <v>0</v>
      </c>
      <c r="M18" s="128">
        <v>1364793</v>
      </c>
      <c r="N18" s="126">
        <v>5529380</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56" fitToWidth="2" fitToHeight="0" orientation="portrait" useFirstPageNumber="1" r:id="rId1"/>
  <headerFooter>
    <oddFooter>&amp;C&amp;"ＭＳ Ｐ明朝,標準"&amp;20&amp;P</oddFooter>
  </headerFooter>
  <colBreaks count="1" manualBreakCount="1">
    <brk id="10" max="1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topLeftCell="A9"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5" t="s">
        <v>187</v>
      </c>
      <c r="B17" s="245"/>
      <c r="C17" s="245"/>
      <c r="D17" s="245"/>
      <c r="E17" s="245"/>
      <c r="F17" s="245"/>
      <c r="G17" s="245"/>
      <c r="H17" s="245"/>
      <c r="I17" s="245"/>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461</v>
      </c>
      <c r="C6" s="249"/>
      <c r="D6" s="249"/>
      <c r="E6" s="249"/>
      <c r="F6" s="249"/>
      <c r="G6" s="249"/>
      <c r="H6" s="249"/>
      <c r="I6" s="249"/>
      <c r="J6" s="249"/>
      <c r="K6" s="249"/>
      <c r="L6" s="249"/>
      <c r="M6" s="249"/>
      <c r="N6" s="249"/>
      <c r="O6" s="249"/>
      <c r="P6" s="249"/>
      <c r="Q6" s="249"/>
      <c r="R6" s="249"/>
      <c r="S6" s="10"/>
      <c r="T6" s="9"/>
    </row>
    <row r="7" spans="1:20" ht="22.5" customHeight="1">
      <c r="A7" s="6"/>
      <c r="B7" s="250" t="s">
        <v>462</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463</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0</v>
      </c>
      <c r="J17" s="33"/>
      <c r="K17" s="31"/>
      <c r="L17" s="24" t="s">
        <v>47</v>
      </c>
      <c r="M17" s="22"/>
      <c r="N17" s="22"/>
      <c r="O17" s="22"/>
      <c r="P17" s="22"/>
      <c r="Q17" s="22"/>
      <c r="R17" s="23">
        <v>0</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0</v>
      </c>
      <c r="J22" s="33"/>
      <c r="K22" s="31"/>
      <c r="L22" s="22"/>
      <c r="M22" s="22" t="s">
        <v>52</v>
      </c>
      <c r="N22" s="22"/>
      <c r="O22" s="22"/>
      <c r="P22" s="22"/>
      <c r="Q22" s="22"/>
      <c r="R22" s="23">
        <v>0</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0</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0</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0</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0</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0</v>
      </c>
      <c r="S67" s="82"/>
      <c r="T67" s="9"/>
    </row>
    <row r="68" spans="1:20" ht="22.5" customHeight="1">
      <c r="A68" s="6"/>
      <c r="B68" s="75" t="s">
        <v>69</v>
      </c>
      <c r="C68" s="76"/>
      <c r="D68" s="77"/>
      <c r="E68" s="77"/>
      <c r="F68" s="77"/>
      <c r="G68" s="77"/>
      <c r="H68" s="77"/>
      <c r="I68" s="78">
        <v>0</v>
      </c>
      <c r="J68" s="79"/>
      <c r="K68" s="75" t="s">
        <v>71</v>
      </c>
      <c r="L68" s="77"/>
      <c r="M68" s="77"/>
      <c r="N68" s="77"/>
      <c r="O68" s="77"/>
      <c r="P68" s="77"/>
      <c r="Q68" s="77"/>
      <c r="R68" s="78">
        <v>0</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60" orientation="portrait" blackAndWhite="1" useFirstPageNumber="1" r:id="rId1"/>
  <headerFooter>
    <oddFooter>&amp;C&amp;"ＭＳ Ｐ明朝,標準"&amp;20&amp;P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464</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463</v>
      </c>
      <c r="L16" s="14"/>
      <c r="M16" s="33"/>
    </row>
    <row r="17" spans="1:13" ht="22.5" customHeight="1">
      <c r="A17" s="31"/>
      <c r="C17" s="38" t="s">
        <v>72</v>
      </c>
      <c r="D17" s="39"/>
      <c r="E17" s="39"/>
      <c r="F17" s="39"/>
      <c r="G17" s="39"/>
      <c r="H17" s="39"/>
      <c r="I17" s="17"/>
      <c r="J17" s="19">
        <v>585889023</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152484739</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0</v>
      </c>
      <c r="K27" s="91"/>
      <c r="M27" s="33"/>
    </row>
    <row r="28" spans="1:13" ht="22.5" customHeight="1">
      <c r="A28" s="31"/>
      <c r="C28" s="90"/>
      <c r="D28" s="40"/>
      <c r="E28" s="40" t="s">
        <v>83</v>
      </c>
      <c r="F28" s="40"/>
      <c r="G28" s="40"/>
      <c r="H28" s="40"/>
      <c r="I28" s="41"/>
      <c r="J28" s="23">
        <v>0</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433404284</v>
      </c>
      <c r="K33" s="96"/>
      <c r="M33" s="33"/>
    </row>
    <row r="34" spans="1:13" ht="22.5" customHeight="1">
      <c r="A34" s="31"/>
      <c r="C34" s="90" t="s">
        <v>89</v>
      </c>
      <c r="D34" s="40"/>
      <c r="E34" s="40"/>
      <c r="F34" s="40"/>
      <c r="G34" s="40"/>
      <c r="H34" s="40"/>
      <c r="I34" s="41"/>
      <c r="J34" s="25">
        <v>2094736961</v>
      </c>
      <c r="K34" s="91"/>
      <c r="M34" s="33"/>
    </row>
    <row r="35" spans="1:13" ht="22.5" customHeight="1">
      <c r="A35" s="31"/>
      <c r="C35" s="90"/>
      <c r="D35" s="40" t="s">
        <v>90</v>
      </c>
      <c r="E35" s="40"/>
      <c r="F35" s="40"/>
      <c r="G35" s="40"/>
      <c r="H35" s="40"/>
      <c r="I35" s="41"/>
      <c r="J35" s="23">
        <v>0</v>
      </c>
      <c r="K35" s="97"/>
      <c r="M35" s="33"/>
    </row>
    <row r="36" spans="1:13" ht="22.5" customHeight="1">
      <c r="A36" s="31"/>
      <c r="C36" s="90"/>
      <c r="D36" s="40" t="s">
        <v>91</v>
      </c>
      <c r="E36" s="40"/>
      <c r="F36" s="40"/>
      <c r="G36" s="40"/>
      <c r="H36" s="40"/>
      <c r="I36" s="41"/>
      <c r="J36" s="23">
        <v>0</v>
      </c>
      <c r="K36" s="97"/>
      <c r="M36" s="33"/>
    </row>
    <row r="37" spans="1:13" ht="22.5" customHeight="1">
      <c r="A37" s="31"/>
      <c r="C37" s="90"/>
      <c r="D37" s="40" t="s">
        <v>92</v>
      </c>
      <c r="E37" s="40"/>
      <c r="F37" s="40"/>
      <c r="G37" s="40"/>
      <c r="H37" s="40"/>
      <c r="I37" s="41"/>
      <c r="J37" s="23">
        <v>0</v>
      </c>
      <c r="K37" s="97"/>
      <c r="M37" s="33"/>
    </row>
    <row r="38" spans="1:13" ht="22.5" customHeight="1">
      <c r="A38" s="31"/>
      <c r="C38" s="90"/>
      <c r="D38" s="40" t="s">
        <v>93</v>
      </c>
      <c r="E38" s="40"/>
      <c r="F38" s="40"/>
      <c r="G38" s="40"/>
      <c r="H38" s="40"/>
      <c r="I38" s="41"/>
      <c r="J38" s="23">
        <v>12809027</v>
      </c>
      <c r="K38" s="97"/>
      <c r="M38" s="33"/>
    </row>
    <row r="39" spans="1:13" ht="22.5" customHeight="1">
      <c r="A39" s="31"/>
      <c r="C39" s="90"/>
      <c r="D39" s="40" t="s">
        <v>94</v>
      </c>
      <c r="E39" s="40"/>
      <c r="F39" s="40"/>
      <c r="G39" s="40"/>
      <c r="H39" s="40"/>
      <c r="I39" s="41"/>
      <c r="J39" s="23">
        <v>3304800</v>
      </c>
      <c r="K39" s="97"/>
      <c r="M39" s="33"/>
    </row>
    <row r="40" spans="1:13" ht="22.5" customHeight="1">
      <c r="A40" s="31"/>
      <c r="C40" s="90"/>
      <c r="D40" s="40" t="s">
        <v>95</v>
      </c>
      <c r="E40" s="40"/>
      <c r="F40" s="40"/>
      <c r="G40" s="40"/>
      <c r="H40" s="40"/>
      <c r="I40" s="41"/>
      <c r="J40" s="23">
        <v>590403</v>
      </c>
      <c r="K40" s="97"/>
      <c r="M40" s="33"/>
    </row>
    <row r="41" spans="1:13" ht="22.5" customHeight="1">
      <c r="A41" s="31"/>
      <c r="C41" s="90"/>
      <c r="D41" s="40" t="s">
        <v>96</v>
      </c>
      <c r="E41" s="40"/>
      <c r="F41" s="40"/>
      <c r="G41" s="40"/>
      <c r="H41" s="40"/>
      <c r="I41" s="41"/>
      <c r="J41" s="23">
        <v>1988001755</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8003709</v>
      </c>
      <c r="K47" s="97"/>
      <c r="M47" s="33"/>
    </row>
    <row r="48" spans="1:13" ht="22.5" customHeight="1">
      <c r="A48" s="31"/>
      <c r="C48" s="90"/>
      <c r="D48" s="40" t="s">
        <v>103</v>
      </c>
      <c r="E48" s="40"/>
      <c r="F48" s="40"/>
      <c r="G48" s="40"/>
      <c r="H48" s="40"/>
      <c r="I48" s="41"/>
      <c r="J48" s="23">
        <v>82027267</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82027267</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-1508847938</v>
      </c>
      <c r="K53" s="89"/>
      <c r="M53" s="33"/>
    </row>
    <row r="54" spans="1:13" ht="22.5" customHeight="1">
      <c r="A54" s="31"/>
      <c r="C54" s="90" t="s">
        <v>109</v>
      </c>
      <c r="D54" s="40"/>
      <c r="E54" s="40"/>
      <c r="F54" s="40"/>
      <c r="G54" s="40"/>
      <c r="H54" s="40"/>
      <c r="I54" s="41"/>
      <c r="J54" s="25">
        <v>31955243877</v>
      </c>
      <c r="K54" s="97"/>
      <c r="M54" s="33"/>
    </row>
    <row r="55" spans="1:13" ht="22.5" customHeight="1">
      <c r="A55" s="31"/>
      <c r="C55" s="90"/>
      <c r="D55" s="40" t="s">
        <v>110</v>
      </c>
      <c r="E55" s="40"/>
      <c r="F55" s="40"/>
      <c r="G55" s="40"/>
      <c r="H55" s="40"/>
      <c r="I55" s="41"/>
      <c r="J55" s="23">
        <v>12389590159</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18569251378</v>
      </c>
      <c r="K57" s="97"/>
      <c r="M57" s="33"/>
    </row>
    <row r="58" spans="1:13" ht="22.5" customHeight="1">
      <c r="A58" s="31"/>
      <c r="C58" s="90"/>
      <c r="D58" s="40" t="s">
        <v>113</v>
      </c>
      <c r="E58" s="40"/>
      <c r="F58" s="40"/>
      <c r="G58" s="40"/>
      <c r="H58" s="40"/>
      <c r="I58" s="41"/>
      <c r="J58" s="23">
        <v>996402340</v>
      </c>
      <c r="K58" s="97"/>
      <c r="M58" s="33"/>
    </row>
    <row r="59" spans="1:13" ht="22.5" customHeight="1">
      <c r="A59" s="31"/>
      <c r="C59" s="90" t="s">
        <v>114</v>
      </c>
      <c r="D59" s="40"/>
      <c r="E59" s="40"/>
      <c r="F59" s="40"/>
      <c r="G59" s="40"/>
      <c r="H59" s="40"/>
      <c r="I59" s="41"/>
      <c r="J59" s="23">
        <v>2057794216</v>
      </c>
      <c r="K59" s="97"/>
      <c r="M59" s="33"/>
    </row>
    <row r="60" spans="1:13" ht="22.5" customHeight="1">
      <c r="A60" s="31"/>
      <c r="C60" s="90"/>
      <c r="D60" s="40" t="s">
        <v>115</v>
      </c>
      <c r="E60" s="40"/>
      <c r="F60" s="40"/>
      <c r="G60" s="40"/>
      <c r="H60" s="40"/>
      <c r="I60" s="41"/>
      <c r="J60" s="23">
        <v>981041348</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1076752868</v>
      </c>
      <c r="K65" s="97"/>
      <c r="M65" s="33"/>
    </row>
    <row r="66" spans="1:13" ht="22.5" customHeight="1">
      <c r="A66" s="31"/>
      <c r="C66" s="86" t="s">
        <v>119</v>
      </c>
      <c r="D66" s="87"/>
      <c r="E66" s="87"/>
      <c r="F66" s="87"/>
      <c r="G66" s="87"/>
      <c r="H66" s="87"/>
      <c r="I66" s="88"/>
      <c r="J66" s="78">
        <v>29897449661</v>
      </c>
      <c r="K66" s="89"/>
      <c r="M66" s="33"/>
    </row>
    <row r="67" spans="1:13" ht="22.5" customHeight="1">
      <c r="A67" s="31"/>
      <c r="B67" s="22"/>
      <c r="C67" s="86" t="s">
        <v>120</v>
      </c>
      <c r="D67" s="77"/>
      <c r="E67" s="77"/>
      <c r="F67" s="77"/>
      <c r="G67" s="77"/>
      <c r="H67" s="77"/>
      <c r="I67" s="77"/>
      <c r="J67" s="78">
        <v>28388601723</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61" orientation="portrait" blackAndWhite="1" useFirstPageNumber="1" r:id="rId1"/>
  <headerFooter>
    <oddFooter>&amp;C&amp;"ＭＳ Ｐ明朝,標準"&amp;20&amp;P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466</v>
      </c>
      <c r="C6" s="260"/>
      <c r="D6" s="260"/>
      <c r="E6" s="260"/>
      <c r="F6" s="260"/>
      <c r="G6" s="260"/>
      <c r="H6" s="260"/>
      <c r="I6" s="260"/>
      <c r="J6" s="260"/>
      <c r="K6" s="260"/>
      <c r="L6" s="260"/>
      <c r="M6" s="260"/>
      <c r="N6" s="66"/>
    </row>
    <row r="7" spans="1:14" ht="22.5" customHeight="1">
      <c r="A7" s="62"/>
      <c r="B7" s="261" t="s">
        <v>464</v>
      </c>
      <c r="C7" s="260"/>
      <c r="D7" s="260"/>
      <c r="E7" s="260"/>
      <c r="F7" s="260"/>
      <c r="G7" s="260"/>
      <c r="H7" s="260"/>
      <c r="I7" s="260"/>
      <c r="J7" s="260"/>
      <c r="K7" s="260"/>
      <c r="L7" s="260"/>
      <c r="M7" s="260"/>
      <c r="N7" s="66"/>
    </row>
    <row r="8" spans="1:14" ht="22.5" hidden="1" customHeight="1">
      <c r="A8" s="62"/>
      <c r="B8" s="63"/>
      <c r="C8" s="262" t="s">
        <v>1</v>
      </c>
      <c r="D8" s="262"/>
      <c r="E8" s="262"/>
      <c r="F8" s="67" t="s">
        <v>467</v>
      </c>
      <c r="G8" s="63"/>
      <c r="H8" s="67"/>
      <c r="I8" s="63"/>
      <c r="J8" s="63"/>
      <c r="K8" s="63"/>
      <c r="L8" s="68" t="s">
        <v>468</v>
      </c>
      <c r="M8" s="63"/>
      <c r="N8" s="66"/>
    </row>
    <row r="9" spans="1:14" ht="22.5" hidden="1" customHeight="1">
      <c r="A9" s="62"/>
      <c r="B9" s="63"/>
      <c r="C9" s="262" t="s">
        <v>453</v>
      </c>
      <c r="D9" s="262"/>
      <c r="E9" s="262"/>
      <c r="F9" s="67" t="s">
        <v>469</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463</v>
      </c>
      <c r="M19" s="22"/>
      <c r="N19" s="33"/>
    </row>
    <row r="20" spans="1:14" ht="50.1" customHeight="1">
      <c r="A20" s="31"/>
      <c r="B20" s="22"/>
      <c r="C20" s="268" t="s">
        <v>5</v>
      </c>
      <c r="D20" s="268"/>
      <c r="E20" s="268"/>
      <c r="F20" s="268"/>
      <c r="G20" s="268"/>
      <c r="H20" s="268"/>
      <c r="I20" s="268"/>
      <c r="J20" s="70" t="s">
        <v>470</v>
      </c>
      <c r="K20" s="70" t="s">
        <v>471</v>
      </c>
      <c r="L20" s="70" t="s">
        <v>472</v>
      </c>
      <c r="M20" s="22"/>
      <c r="N20" s="33"/>
    </row>
    <row r="21" spans="1:14" ht="50.1" customHeight="1">
      <c r="A21" s="31"/>
      <c r="B21" s="22"/>
      <c r="C21" s="268" t="s">
        <v>458</v>
      </c>
      <c r="D21" s="268"/>
      <c r="E21" s="268"/>
      <c r="F21" s="268"/>
      <c r="G21" s="268"/>
      <c r="H21" s="268"/>
      <c r="I21" s="268"/>
      <c r="J21" s="71">
        <v>-28388601723</v>
      </c>
      <c r="K21" s="71">
        <v>0</v>
      </c>
      <c r="L21" s="71">
        <v>-28388601723</v>
      </c>
      <c r="M21" s="22"/>
      <c r="N21" s="33"/>
    </row>
    <row r="22" spans="1:14" ht="50.1" customHeight="1">
      <c r="A22" s="31"/>
      <c r="B22" s="22"/>
      <c r="C22" s="268" t="s">
        <v>459</v>
      </c>
      <c r="D22" s="268"/>
      <c r="E22" s="268"/>
      <c r="F22" s="268"/>
      <c r="G22" s="268"/>
      <c r="H22" s="268"/>
      <c r="I22" s="268"/>
      <c r="J22" s="71">
        <v>28388601723</v>
      </c>
      <c r="K22" s="71">
        <v>0</v>
      </c>
      <c r="L22" s="71">
        <v>28388601723</v>
      </c>
      <c r="M22" s="22"/>
      <c r="N22" s="33"/>
    </row>
    <row r="23" spans="1:14" ht="50.1" customHeight="1">
      <c r="A23" s="31"/>
      <c r="B23" s="22"/>
      <c r="C23" s="268" t="s">
        <v>460</v>
      </c>
      <c r="D23" s="268"/>
      <c r="E23" s="268"/>
      <c r="F23" s="268"/>
      <c r="G23" s="268"/>
      <c r="H23" s="268"/>
      <c r="I23" s="268"/>
      <c r="J23" s="71">
        <v>0</v>
      </c>
      <c r="K23" s="71">
        <v>0</v>
      </c>
      <c r="L23" s="71">
        <v>0</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headerFooter>
    <oddFooter>&amp;C&amp;"ＭＳ Ｐ明朝,標準"&amp;20&amp;P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465</v>
      </c>
      <c r="C6" s="271"/>
      <c r="D6" s="271"/>
      <c r="E6" s="271"/>
      <c r="F6" s="271"/>
      <c r="G6" s="271"/>
      <c r="H6" s="271"/>
      <c r="I6" s="271"/>
      <c r="J6" s="271"/>
      <c r="K6" s="271"/>
      <c r="L6" s="271"/>
      <c r="M6" s="271"/>
      <c r="N6" s="271"/>
      <c r="O6" s="271"/>
      <c r="P6" s="271"/>
      <c r="Q6" s="271"/>
      <c r="R6" s="271"/>
      <c r="S6" s="271"/>
      <c r="T6" s="161"/>
      <c r="U6" s="9"/>
    </row>
    <row r="7" spans="1:21" ht="22.5" customHeight="1">
      <c r="A7" s="6"/>
      <c r="B7" s="272" t="s">
        <v>464</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463</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1104122530</v>
      </c>
      <c r="T16" s="21"/>
      <c r="U16" s="9"/>
    </row>
    <row r="17" spans="1:21" ht="22.5" customHeight="1">
      <c r="A17" s="6"/>
      <c r="B17" s="31"/>
      <c r="C17" s="22" t="s">
        <v>122</v>
      </c>
      <c r="D17" s="22"/>
      <c r="E17" s="22"/>
      <c r="F17" s="22"/>
      <c r="G17" s="22"/>
      <c r="H17" s="22"/>
      <c r="I17" s="23">
        <v>585889023</v>
      </c>
      <c r="J17" s="84"/>
      <c r="K17" s="22"/>
      <c r="L17" s="31"/>
      <c r="M17" s="22"/>
      <c r="N17" s="22" t="s">
        <v>161</v>
      </c>
      <c r="O17" s="22"/>
      <c r="P17" s="22"/>
      <c r="Q17" s="22"/>
      <c r="R17" s="22"/>
      <c r="S17" s="23">
        <v>1022095263</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82027267</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152484739</v>
      </c>
      <c r="J25" s="84"/>
      <c r="K25" s="22"/>
      <c r="L25" s="31"/>
      <c r="M25" s="22"/>
      <c r="N25" s="22"/>
      <c r="O25" s="22" t="s">
        <v>147</v>
      </c>
      <c r="P25" s="22"/>
      <c r="Q25" s="22"/>
      <c r="R25" s="22"/>
      <c r="S25" s="23">
        <v>82027267</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0</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0</v>
      </c>
      <c r="J28" s="84"/>
      <c r="K28" s="22"/>
      <c r="L28" s="75" t="s">
        <v>168</v>
      </c>
      <c r="M28" s="77"/>
      <c r="N28" s="77"/>
      <c r="O28" s="77"/>
      <c r="P28" s="77"/>
      <c r="Q28" s="77"/>
      <c r="R28" s="77"/>
      <c r="S28" s="78">
        <v>35425871616</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92942118392</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92942118392</v>
      </c>
      <c r="T32" s="84"/>
      <c r="U32" s="9"/>
    </row>
    <row r="33" spans="1:21" ht="22.5" customHeight="1">
      <c r="A33" s="6"/>
      <c r="B33" s="31"/>
      <c r="C33" s="22"/>
      <c r="D33" s="22" t="s">
        <v>137</v>
      </c>
      <c r="E33" s="22"/>
      <c r="F33" s="22"/>
      <c r="G33" s="22"/>
      <c r="H33" s="22"/>
      <c r="I33" s="23">
        <v>433404284</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2591427291</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0</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12809027</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3304800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1988001755</v>
      </c>
      <c r="J38" s="84"/>
      <c r="K38" s="22"/>
      <c r="L38" s="31"/>
      <c r="M38" s="22" t="s">
        <v>174</v>
      </c>
      <c r="N38" s="22"/>
      <c r="O38" s="22"/>
      <c r="P38" s="22"/>
      <c r="Q38" s="22"/>
      <c r="R38" s="22"/>
      <c r="S38" s="23">
        <v>126362451740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44388500000</v>
      </c>
      <c r="T39" s="84"/>
      <c r="U39" s="9"/>
    </row>
    <row r="40" spans="1:21" ht="22.5" customHeight="1">
      <c r="A40" s="6"/>
      <c r="B40" s="31"/>
      <c r="C40" s="22"/>
      <c r="D40" s="22" t="s">
        <v>144</v>
      </c>
      <c r="E40" s="22"/>
      <c r="F40" s="22"/>
      <c r="G40" s="22"/>
      <c r="H40" s="22"/>
      <c r="I40" s="23">
        <v>587311709</v>
      </c>
      <c r="J40" s="84"/>
      <c r="K40" s="22"/>
      <c r="L40" s="31"/>
      <c r="M40" s="22"/>
      <c r="N40" s="22" t="s">
        <v>176</v>
      </c>
      <c r="O40" s="22"/>
      <c r="P40" s="22"/>
      <c r="Q40" s="22"/>
      <c r="R40" s="22"/>
      <c r="S40" s="23">
        <v>81797354441</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-2005538268</v>
      </c>
      <c r="J46" s="82"/>
      <c r="K46" s="22"/>
      <c r="L46" s="31"/>
      <c r="M46" s="22"/>
      <c r="N46" s="22" t="s">
        <v>178</v>
      </c>
      <c r="O46" s="22"/>
      <c r="P46" s="22"/>
      <c r="Q46" s="22"/>
      <c r="R46" s="22"/>
      <c r="S46" s="23">
        <v>176597299</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-33420333348</v>
      </c>
      <c r="T47" s="82"/>
      <c r="U47" s="9"/>
    </row>
    <row r="48" spans="1:21" ht="22.5" customHeight="1">
      <c r="A48" s="6"/>
      <c r="B48" s="31"/>
      <c r="C48" s="22" t="s">
        <v>152</v>
      </c>
      <c r="D48" s="22"/>
      <c r="E48" s="22"/>
      <c r="F48" s="22"/>
      <c r="G48" s="22"/>
      <c r="H48" s="22"/>
      <c r="I48" s="23">
        <v>36529994146</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36529994146</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63" orientation="portrait" blackAndWhite="1" useFirstPageNumber="1" r:id="rId1"/>
  <headerFooter>
    <oddFooter>&amp;C&amp;"ＭＳ Ｐ明朝,標準"&amp;20&amp;P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12" sqref="B12:H12"/>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442</v>
      </c>
    </row>
    <row r="25" spans="1:4" s="180" customFormat="1" ht="48" customHeight="1">
      <c r="A25" s="181"/>
      <c r="B25" s="352" t="s">
        <v>561</v>
      </c>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64" fitToHeight="0" orientation="portrait" useFirstPageNumber="1" r:id="rId1"/>
  <headerFooter differentFirst="1">
    <oddFooter>&amp;C&amp;"ＭＳ Ｐ明朝,標準"&amp;20&amp;P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1"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210775420919</v>
      </c>
      <c r="J17" s="116">
        <v>8132630031</v>
      </c>
      <c r="K17" s="116">
        <v>218908050950</v>
      </c>
      <c r="L17" s="115">
        <v>0</v>
      </c>
      <c r="M17" s="115">
        <v>0</v>
      </c>
      <c r="N17" s="115">
        <v>590403</v>
      </c>
      <c r="O17" s="115">
        <v>0</v>
      </c>
    </row>
    <row r="18" spans="2:15" ht="21.95" customHeight="1">
      <c r="B18" s="112"/>
      <c r="C18" s="113" t="s">
        <v>20</v>
      </c>
      <c r="D18" s="113"/>
      <c r="E18" s="113"/>
      <c r="F18" s="113"/>
      <c r="G18" s="113"/>
      <c r="H18" s="114"/>
      <c r="I18" s="115">
        <v>210775420919</v>
      </c>
      <c r="J18" s="116">
        <v>8132630031</v>
      </c>
      <c r="K18" s="116">
        <v>218908050950</v>
      </c>
      <c r="L18" s="115">
        <v>0</v>
      </c>
      <c r="M18" s="115">
        <v>0</v>
      </c>
      <c r="N18" s="115">
        <v>590403</v>
      </c>
      <c r="O18" s="115">
        <v>0</v>
      </c>
    </row>
    <row r="19" spans="2:15" ht="21.95" customHeight="1">
      <c r="B19" s="112"/>
      <c r="C19" s="113"/>
      <c r="D19" s="113" t="s">
        <v>21</v>
      </c>
      <c r="E19" s="113"/>
      <c r="F19" s="113"/>
      <c r="G19" s="113"/>
      <c r="H19" s="114"/>
      <c r="I19" s="115">
        <v>210743169373</v>
      </c>
      <c r="J19" s="116">
        <v>8129584431</v>
      </c>
      <c r="K19" s="116">
        <v>218872753804</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32251546</v>
      </c>
      <c r="J21" s="116">
        <v>3045600</v>
      </c>
      <c r="K21" s="116">
        <v>35297146</v>
      </c>
      <c r="L21" s="115">
        <v>0</v>
      </c>
      <c r="M21" s="115">
        <v>0</v>
      </c>
      <c r="N21" s="115">
        <v>590403</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32692535810</v>
      </c>
      <c r="J29" s="116">
        <v>8343795173</v>
      </c>
      <c r="K29" s="116">
        <v>41036330983</v>
      </c>
      <c r="L29" s="115">
        <v>0</v>
      </c>
      <c r="M29" s="115">
        <v>0</v>
      </c>
      <c r="N29" s="115">
        <v>0</v>
      </c>
      <c r="O29" s="115">
        <v>0</v>
      </c>
    </row>
    <row r="30" spans="2:15" ht="21.95" customHeight="1">
      <c r="B30" s="112"/>
      <c r="C30" s="113" t="s">
        <v>32</v>
      </c>
      <c r="D30" s="113"/>
      <c r="E30" s="113"/>
      <c r="F30" s="113"/>
      <c r="G30" s="113"/>
      <c r="H30" s="114"/>
      <c r="I30" s="115">
        <v>32692535810</v>
      </c>
      <c r="J30" s="116">
        <v>8343795173</v>
      </c>
      <c r="K30" s="116">
        <v>41036330983</v>
      </c>
      <c r="L30" s="115">
        <v>0</v>
      </c>
      <c r="M30" s="115">
        <v>0</v>
      </c>
      <c r="N30" s="115">
        <v>0</v>
      </c>
      <c r="O30" s="115">
        <v>0</v>
      </c>
    </row>
    <row r="31" spans="2:15" ht="21.95" customHeight="1">
      <c r="B31" s="112"/>
      <c r="C31" s="113"/>
      <c r="D31" s="113" t="s">
        <v>21</v>
      </c>
      <c r="E31" s="113"/>
      <c r="F31" s="113"/>
      <c r="G31" s="113"/>
      <c r="H31" s="114"/>
      <c r="I31" s="115">
        <v>32692535810</v>
      </c>
      <c r="J31" s="116">
        <v>8343795173</v>
      </c>
      <c r="K31" s="116">
        <v>41036330983</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0</v>
      </c>
      <c r="J39" s="116">
        <v>0</v>
      </c>
      <c r="K39" s="116">
        <v>0</v>
      </c>
      <c r="L39" s="115">
        <v>0</v>
      </c>
      <c r="M39" s="115">
        <v>0</v>
      </c>
      <c r="N39" s="115">
        <v>0</v>
      </c>
      <c r="O39" s="115">
        <v>0</v>
      </c>
    </row>
    <row r="40" spans="2:15" ht="21.95" customHeight="1">
      <c r="B40" s="117" t="s">
        <v>37</v>
      </c>
      <c r="C40" s="118"/>
      <c r="D40" s="118"/>
      <c r="E40" s="118"/>
      <c r="F40" s="118"/>
      <c r="G40" s="118"/>
      <c r="H40" s="119"/>
      <c r="I40" s="115">
        <v>1293570587</v>
      </c>
      <c r="J40" s="116">
        <v>1039758611</v>
      </c>
      <c r="K40" s="116">
        <v>2333329198</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244761527316</v>
      </c>
      <c r="J42" s="116">
        <v>17516183815</v>
      </c>
      <c r="K42" s="116">
        <v>262277711131</v>
      </c>
      <c r="L42" s="115">
        <v>0</v>
      </c>
      <c r="M42" s="115">
        <v>0</v>
      </c>
      <c r="N42" s="115">
        <v>590403</v>
      </c>
      <c r="O42" s="115">
        <v>0</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27559055118110237" right="0.15748031496062992" top="0.55118110236220474" bottom="0.43307086614173229" header="0.70866141732283472" footer="0.31496062992125984"/>
  <pageSetup paperSize="9" scale="58" firstPageNumber="66" fitToWidth="2" orientation="portrait" useFirstPageNumber="1" r:id="rId1"/>
  <headerFooter>
    <oddFooter>&amp;C&amp;"ＭＳ Ｐ明朝,標準"&amp;20&amp;P</oddFooter>
  </headerFooter>
  <colBreaks count="1" manualBreakCount="1">
    <brk id="11" max="4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topLeftCell="A3"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5" t="s">
        <v>621</v>
      </c>
      <c r="B17" s="245"/>
      <c r="C17" s="245"/>
      <c r="D17" s="245"/>
      <c r="E17" s="245"/>
      <c r="F17" s="245"/>
      <c r="G17" s="245"/>
      <c r="H17" s="245"/>
      <c r="I17" s="245"/>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488</v>
      </c>
      <c r="C6" s="249"/>
      <c r="D6" s="249"/>
      <c r="E6" s="249"/>
      <c r="F6" s="249"/>
      <c r="G6" s="249"/>
      <c r="H6" s="249"/>
      <c r="I6" s="249"/>
      <c r="J6" s="249"/>
      <c r="K6" s="249"/>
      <c r="L6" s="249"/>
      <c r="M6" s="249"/>
      <c r="N6" s="249"/>
      <c r="O6" s="249"/>
      <c r="P6" s="249"/>
      <c r="Q6" s="249"/>
      <c r="R6" s="249"/>
      <c r="S6" s="10"/>
      <c r="T6" s="9"/>
    </row>
    <row r="7" spans="1:20" ht="22.5" customHeight="1">
      <c r="A7" s="6"/>
      <c r="B7" s="250" t="s">
        <v>489</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490</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983501072</v>
      </c>
      <c r="J17" s="33"/>
      <c r="K17" s="31"/>
      <c r="L17" s="24" t="s">
        <v>47</v>
      </c>
      <c r="M17" s="22"/>
      <c r="N17" s="22"/>
      <c r="O17" s="22"/>
      <c r="P17" s="22"/>
      <c r="Q17" s="22"/>
      <c r="R17" s="23">
        <v>0</v>
      </c>
      <c r="S17" s="84"/>
      <c r="T17" s="9"/>
    </row>
    <row r="18" spans="1:20" ht="22.5" customHeight="1">
      <c r="A18" s="6"/>
      <c r="B18" s="31"/>
      <c r="C18" s="22"/>
      <c r="D18" s="22" t="s">
        <v>8</v>
      </c>
      <c r="E18" s="22"/>
      <c r="F18" s="22"/>
      <c r="G18" s="22"/>
      <c r="H18" s="22"/>
      <c r="I18" s="23">
        <v>423411229</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423411229</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752385947</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-424851947</v>
      </c>
      <c r="J22" s="33"/>
      <c r="K22" s="31"/>
      <c r="L22" s="22"/>
      <c r="M22" s="22" t="s">
        <v>52</v>
      </c>
      <c r="N22" s="22"/>
      <c r="O22" s="22"/>
      <c r="P22" s="22"/>
      <c r="Q22" s="22"/>
      <c r="R22" s="23">
        <v>0</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303059870</v>
      </c>
      <c r="J27" s="33"/>
      <c r="K27" s="31"/>
      <c r="L27" s="22" t="s">
        <v>57</v>
      </c>
      <c r="M27" s="22"/>
      <c r="N27" s="22"/>
      <c r="O27" s="22"/>
      <c r="P27" s="22"/>
      <c r="Q27" s="22"/>
      <c r="R27" s="23">
        <v>2492561000</v>
      </c>
      <c r="S27" s="84"/>
      <c r="T27" s="9"/>
    </row>
    <row r="28" spans="1:20" ht="22.5" customHeight="1">
      <c r="A28" s="6"/>
      <c r="B28" s="31"/>
      <c r="C28" s="22"/>
      <c r="D28" s="22" t="s">
        <v>12</v>
      </c>
      <c r="E28" s="22"/>
      <c r="F28" s="22"/>
      <c r="G28" s="22"/>
      <c r="H28" s="22"/>
      <c r="I28" s="23">
        <v>-70504027</v>
      </c>
      <c r="J28" s="33"/>
      <c r="K28" s="31"/>
      <c r="L28" s="22"/>
      <c r="M28" s="22" t="s">
        <v>48</v>
      </c>
      <c r="N28" s="22"/>
      <c r="O28" s="22"/>
      <c r="P28" s="22"/>
      <c r="Q28" s="22"/>
      <c r="R28" s="23">
        <v>2492561000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1838292137</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2492561000</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329232209</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2359078680</v>
      </c>
      <c r="J64" s="33"/>
      <c r="K64" s="31"/>
      <c r="L64" s="22"/>
      <c r="M64" s="22"/>
      <c r="N64" s="22"/>
      <c r="O64" s="22"/>
      <c r="P64" s="22"/>
      <c r="Q64" s="22"/>
      <c r="R64" s="25"/>
      <c r="S64" s="85"/>
      <c r="T64" s="9"/>
    </row>
    <row r="65" spans="1:20" ht="22.5" customHeight="1">
      <c r="A65" s="6"/>
      <c r="B65" s="31"/>
      <c r="C65" s="22"/>
      <c r="D65" s="22" t="s">
        <v>12</v>
      </c>
      <c r="E65" s="22"/>
      <c r="F65" s="22"/>
      <c r="G65" s="22"/>
      <c r="H65" s="22"/>
      <c r="I65" s="25">
        <v>-520786543</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329232209</v>
      </c>
      <c r="S67" s="82"/>
      <c r="T67" s="9"/>
    </row>
    <row r="68" spans="1:20" ht="22.5" customHeight="1">
      <c r="A68" s="6"/>
      <c r="B68" s="75" t="s">
        <v>69</v>
      </c>
      <c r="C68" s="76"/>
      <c r="D68" s="77"/>
      <c r="E68" s="77"/>
      <c r="F68" s="77"/>
      <c r="G68" s="77"/>
      <c r="H68" s="77"/>
      <c r="I68" s="78">
        <v>2821793209</v>
      </c>
      <c r="J68" s="79"/>
      <c r="K68" s="75" t="s">
        <v>71</v>
      </c>
      <c r="L68" s="77"/>
      <c r="M68" s="77"/>
      <c r="N68" s="77"/>
      <c r="O68" s="77"/>
      <c r="P68" s="77"/>
      <c r="Q68" s="77"/>
      <c r="R68" s="78">
        <v>2821793209</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70" orientation="portrait" blackAndWhite="1" useFirstPageNumber="1" r:id="rId1"/>
  <headerFooter>
    <oddFooter>&amp;C&amp;"ＭＳ Ｐ明朝,標準"&amp;20&amp;P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491</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492</v>
      </c>
      <c r="L16" s="14"/>
      <c r="M16" s="33"/>
    </row>
    <row r="17" spans="1:13" ht="22.5" customHeight="1">
      <c r="A17" s="31"/>
      <c r="C17" s="38" t="s">
        <v>72</v>
      </c>
      <c r="D17" s="39"/>
      <c r="E17" s="39"/>
      <c r="F17" s="39"/>
      <c r="G17" s="39"/>
      <c r="H17" s="39"/>
      <c r="I17" s="17"/>
      <c r="J17" s="19">
        <v>13356111</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0</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12353236</v>
      </c>
      <c r="K27" s="91"/>
      <c r="M27" s="33"/>
    </row>
    <row r="28" spans="1:13" ht="22.5" customHeight="1">
      <c r="A28" s="31"/>
      <c r="C28" s="90"/>
      <c r="D28" s="40"/>
      <c r="E28" s="40" t="s">
        <v>83</v>
      </c>
      <c r="F28" s="40"/>
      <c r="G28" s="40"/>
      <c r="H28" s="40"/>
      <c r="I28" s="41"/>
      <c r="J28" s="23">
        <v>12353236</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102775</v>
      </c>
      <c r="K32" s="91"/>
      <c r="M32" s="33"/>
    </row>
    <row r="33" spans="1:13" ht="22.5" customHeight="1">
      <c r="A33" s="31"/>
      <c r="C33" s="92"/>
      <c r="D33" s="93" t="s">
        <v>88</v>
      </c>
      <c r="E33" s="93"/>
      <c r="F33" s="93"/>
      <c r="G33" s="93"/>
      <c r="H33" s="93"/>
      <c r="I33" s="94"/>
      <c r="J33" s="95">
        <v>900100</v>
      </c>
      <c r="K33" s="96"/>
      <c r="M33" s="33"/>
    </row>
    <row r="34" spans="1:13" ht="22.5" customHeight="1">
      <c r="A34" s="31"/>
      <c r="C34" s="90" t="s">
        <v>89</v>
      </c>
      <c r="D34" s="40"/>
      <c r="E34" s="40"/>
      <c r="F34" s="40"/>
      <c r="G34" s="40"/>
      <c r="H34" s="40"/>
      <c r="I34" s="41"/>
      <c r="J34" s="25">
        <v>45782234</v>
      </c>
      <c r="K34" s="91"/>
      <c r="M34" s="33"/>
    </row>
    <row r="35" spans="1:13" ht="22.5" customHeight="1">
      <c r="A35" s="31"/>
      <c r="C35" s="90"/>
      <c r="D35" s="40" t="s">
        <v>90</v>
      </c>
      <c r="E35" s="40"/>
      <c r="F35" s="40"/>
      <c r="G35" s="40"/>
      <c r="H35" s="40"/>
      <c r="I35" s="41"/>
      <c r="J35" s="23">
        <v>1647841</v>
      </c>
      <c r="K35" s="97"/>
      <c r="M35" s="33"/>
    </row>
    <row r="36" spans="1:13" ht="22.5" customHeight="1">
      <c r="A36" s="31"/>
      <c r="C36" s="90"/>
      <c r="D36" s="40" t="s">
        <v>91</v>
      </c>
      <c r="E36" s="40"/>
      <c r="F36" s="40"/>
      <c r="G36" s="40"/>
      <c r="H36" s="40"/>
      <c r="I36" s="41"/>
      <c r="J36" s="23">
        <v>0</v>
      </c>
      <c r="K36" s="97"/>
      <c r="M36" s="33"/>
    </row>
    <row r="37" spans="1:13" ht="22.5" customHeight="1">
      <c r="A37" s="31"/>
      <c r="C37" s="90"/>
      <c r="D37" s="40" t="s">
        <v>92</v>
      </c>
      <c r="E37" s="40"/>
      <c r="F37" s="40"/>
      <c r="G37" s="40"/>
      <c r="H37" s="40"/>
      <c r="I37" s="41"/>
      <c r="J37" s="23">
        <v>0</v>
      </c>
      <c r="K37" s="97"/>
      <c r="M37" s="33"/>
    </row>
    <row r="38" spans="1:13" ht="22.5" customHeight="1">
      <c r="A38" s="31"/>
      <c r="C38" s="90"/>
      <c r="D38" s="40" t="s">
        <v>93</v>
      </c>
      <c r="E38" s="40"/>
      <c r="F38" s="40"/>
      <c r="G38" s="40"/>
      <c r="H38" s="40"/>
      <c r="I38" s="41"/>
      <c r="J38" s="23">
        <v>12099091</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0</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32035302</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0</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-32426123</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-32426123</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71" orientation="portrait" blackAndWhite="1" useFirstPageNumber="1" r:id="rId1"/>
  <headerFooter>
    <oddFooter>&amp;C&amp;"ＭＳ Ｐ明朝,標準"&amp;20&amp;P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496</v>
      </c>
      <c r="C6" s="260"/>
      <c r="D6" s="260"/>
      <c r="E6" s="260"/>
      <c r="F6" s="260"/>
      <c r="G6" s="260"/>
      <c r="H6" s="260"/>
      <c r="I6" s="260"/>
      <c r="J6" s="260"/>
      <c r="K6" s="260"/>
      <c r="L6" s="260"/>
      <c r="M6" s="260"/>
      <c r="N6" s="66"/>
    </row>
    <row r="7" spans="1:14" ht="22.5" customHeight="1">
      <c r="A7" s="62"/>
      <c r="B7" s="261" t="s">
        <v>497</v>
      </c>
      <c r="C7" s="260"/>
      <c r="D7" s="260"/>
      <c r="E7" s="260"/>
      <c r="F7" s="260"/>
      <c r="G7" s="260"/>
      <c r="H7" s="260"/>
      <c r="I7" s="260"/>
      <c r="J7" s="260"/>
      <c r="K7" s="260"/>
      <c r="L7" s="260"/>
      <c r="M7" s="260"/>
      <c r="N7" s="66"/>
    </row>
    <row r="8" spans="1:14" ht="22.5" hidden="1" customHeight="1">
      <c r="A8" s="62"/>
      <c r="B8" s="63"/>
      <c r="C8" s="262" t="s">
        <v>1</v>
      </c>
      <c r="D8" s="262"/>
      <c r="E8" s="262"/>
      <c r="F8" s="67" t="s">
        <v>498</v>
      </c>
      <c r="G8" s="63"/>
      <c r="H8" s="67"/>
      <c r="I8" s="63"/>
      <c r="J8" s="63"/>
      <c r="K8" s="63"/>
      <c r="L8" s="68" t="s">
        <v>499</v>
      </c>
      <c r="M8" s="63"/>
      <c r="N8" s="66"/>
    </row>
    <row r="9" spans="1:14" ht="22.5" hidden="1" customHeight="1">
      <c r="A9" s="62"/>
      <c r="B9" s="63"/>
      <c r="C9" s="262" t="s">
        <v>453</v>
      </c>
      <c r="D9" s="262"/>
      <c r="E9" s="262"/>
      <c r="F9" s="67" t="s">
        <v>500</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501</v>
      </c>
      <c r="M19" s="22"/>
      <c r="N19" s="33"/>
    </row>
    <row r="20" spans="1:14" ht="50.1" customHeight="1">
      <c r="A20" s="31"/>
      <c r="B20" s="22"/>
      <c r="C20" s="268" t="s">
        <v>5</v>
      </c>
      <c r="D20" s="268"/>
      <c r="E20" s="268"/>
      <c r="F20" s="268"/>
      <c r="G20" s="268"/>
      <c r="H20" s="268"/>
      <c r="I20" s="268"/>
      <c r="J20" s="70" t="s">
        <v>502</v>
      </c>
      <c r="K20" s="70" t="s">
        <v>503</v>
      </c>
      <c r="L20" s="70" t="s">
        <v>504</v>
      </c>
      <c r="M20" s="22"/>
      <c r="N20" s="33"/>
    </row>
    <row r="21" spans="1:14" ht="50.1" customHeight="1">
      <c r="A21" s="31"/>
      <c r="B21" s="22"/>
      <c r="C21" s="268" t="s">
        <v>458</v>
      </c>
      <c r="D21" s="268"/>
      <c r="E21" s="268"/>
      <c r="F21" s="268"/>
      <c r="G21" s="268"/>
      <c r="H21" s="268"/>
      <c r="I21" s="268"/>
      <c r="J21" s="71">
        <v>361658332</v>
      </c>
      <c r="K21" s="71">
        <v>0</v>
      </c>
      <c r="L21" s="71">
        <v>361658332</v>
      </c>
      <c r="M21" s="22"/>
      <c r="N21" s="33"/>
    </row>
    <row r="22" spans="1:14" ht="50.1" customHeight="1">
      <c r="A22" s="31"/>
      <c r="B22" s="22"/>
      <c r="C22" s="268" t="s">
        <v>459</v>
      </c>
      <c r="D22" s="268"/>
      <c r="E22" s="268"/>
      <c r="F22" s="268"/>
      <c r="G22" s="268"/>
      <c r="H22" s="268"/>
      <c r="I22" s="268"/>
      <c r="J22" s="71">
        <v>-32426123</v>
      </c>
      <c r="K22" s="71">
        <v>0</v>
      </c>
      <c r="L22" s="71">
        <v>-32426123</v>
      </c>
      <c r="M22" s="22"/>
      <c r="N22" s="33"/>
    </row>
    <row r="23" spans="1:14" ht="50.1" customHeight="1">
      <c r="A23" s="31"/>
      <c r="B23" s="22"/>
      <c r="C23" s="268" t="s">
        <v>460</v>
      </c>
      <c r="D23" s="268"/>
      <c r="E23" s="268"/>
      <c r="F23" s="268"/>
      <c r="G23" s="268"/>
      <c r="H23" s="268"/>
      <c r="I23" s="268"/>
      <c r="J23" s="71">
        <v>329232209</v>
      </c>
      <c r="K23" s="71">
        <v>0</v>
      </c>
      <c r="L23" s="71">
        <v>329232209</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72" orientation="portrait" blackAndWhite="1" useFirstPageNumber="1" r:id="rId1"/>
  <headerFooter>
    <oddFooter>&amp;C&amp;"ＭＳ Ｐ明朝,標準"&amp;20&amp;P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493</v>
      </c>
      <c r="C6" s="271"/>
      <c r="D6" s="271"/>
      <c r="E6" s="271"/>
      <c r="F6" s="271"/>
      <c r="G6" s="271"/>
      <c r="H6" s="271"/>
      <c r="I6" s="271"/>
      <c r="J6" s="271"/>
      <c r="K6" s="271"/>
      <c r="L6" s="271"/>
      <c r="M6" s="271"/>
      <c r="N6" s="271"/>
      <c r="O6" s="271"/>
      <c r="P6" s="271"/>
      <c r="Q6" s="271"/>
      <c r="R6" s="271"/>
      <c r="S6" s="271"/>
      <c r="T6" s="161"/>
      <c r="U6" s="9"/>
    </row>
    <row r="7" spans="1:21" ht="22.5" customHeight="1">
      <c r="A7" s="6"/>
      <c r="B7" s="272" t="s">
        <v>494</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495</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186776730</v>
      </c>
      <c r="T16" s="21"/>
      <c r="U16" s="9"/>
    </row>
    <row r="17" spans="1:21" ht="22.5" customHeight="1">
      <c r="A17" s="6"/>
      <c r="B17" s="31"/>
      <c r="C17" s="22" t="s">
        <v>122</v>
      </c>
      <c r="D17" s="22"/>
      <c r="E17" s="22"/>
      <c r="F17" s="22"/>
      <c r="G17" s="22"/>
      <c r="H17" s="22"/>
      <c r="I17" s="23">
        <v>13746932</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186776730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12353236</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12353236</v>
      </c>
      <c r="J28" s="84"/>
      <c r="K28" s="22"/>
      <c r="L28" s="75" t="s">
        <v>168</v>
      </c>
      <c r="M28" s="77"/>
      <c r="N28" s="77"/>
      <c r="O28" s="77"/>
      <c r="P28" s="77"/>
      <c r="Q28" s="77"/>
      <c r="R28" s="77"/>
      <c r="S28" s="78">
        <v>104657580</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493596</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900100</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13746932</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1647841</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12099091</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0</v>
      </c>
      <c r="T39" s="84"/>
      <c r="U39" s="9"/>
    </row>
    <row r="40" spans="1:21" ht="22.5" customHeight="1">
      <c r="A40" s="6"/>
      <c r="B40" s="31"/>
      <c r="C40" s="22"/>
      <c r="D40" s="22" t="s">
        <v>144</v>
      </c>
      <c r="E40" s="22"/>
      <c r="F40" s="22"/>
      <c r="G40" s="22"/>
      <c r="H40" s="22"/>
      <c r="I40" s="23">
        <v>0</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0</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0</v>
      </c>
      <c r="T47" s="82"/>
      <c r="U47" s="9"/>
    </row>
    <row r="48" spans="1:21" ht="22.5" customHeight="1">
      <c r="A48" s="6"/>
      <c r="B48" s="31"/>
      <c r="C48" s="22" t="s">
        <v>152</v>
      </c>
      <c r="D48" s="22"/>
      <c r="E48" s="22"/>
      <c r="F48" s="22"/>
      <c r="G48" s="22"/>
      <c r="H48" s="22"/>
      <c r="I48" s="23">
        <v>291434310</v>
      </c>
      <c r="J48" s="84"/>
      <c r="K48" s="22"/>
      <c r="L48" s="75" t="s">
        <v>180</v>
      </c>
      <c r="M48" s="77"/>
      <c r="N48" s="77"/>
      <c r="O48" s="77"/>
      <c r="P48" s="77"/>
      <c r="Q48" s="77"/>
      <c r="R48" s="77"/>
      <c r="S48" s="78">
        <v>104657580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318753649</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423411229</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291434310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73" orientation="portrait" blackAndWhite="1" useFirstPageNumber="1" r:id="rId1"/>
  <headerFooter>
    <oddFooter>&amp;C&amp;"ＭＳ Ｐ明朝,標準"&amp;20&amp;P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12" sqref="B12:H12"/>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436</v>
      </c>
    </row>
    <row r="25" spans="1:4" s="180" customFormat="1" ht="48" customHeight="1">
      <c r="A25" s="181"/>
      <c r="B25" s="352"/>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74" fitToHeight="0" orientation="portrait" useFirstPageNumber="1" r:id="rId1"/>
  <headerFooter differentFirst="1">
    <oddFooter>&amp;C&amp;"ＭＳ Ｐ明朝,標準"&amp;20&amp;P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18"/>
  <sheetViews>
    <sheetView showGridLines="0" view="pageBreakPreview" zoomScale="50" zoomScaleNormal="70" zoomScaleSheetLayoutView="50" workbookViewId="0">
      <selection activeCell="H5" sqref="H5"/>
    </sheetView>
  </sheetViews>
  <sheetFormatPr defaultColWidth="8.875" defaultRowHeight="18.75"/>
  <cols>
    <col min="1" max="1" width="2.625" style="104" customWidth="1"/>
    <col min="2" max="7" width="3.5" style="104" customWidth="1"/>
    <col min="8" max="8" width="73.625" style="104" customWidth="1"/>
    <col min="9" max="12" width="31.125" style="104" customWidth="1"/>
    <col min="13" max="14" width="25.625" style="104" hidden="1" customWidth="1"/>
    <col min="15" max="15" width="2.625" style="104" customWidth="1"/>
    <col min="16" max="252" width="8.875" style="104"/>
    <col min="253" max="259" width="3.5" style="104" customWidth="1"/>
    <col min="260" max="260" width="15.625" style="104" customWidth="1"/>
    <col min="261" max="267" width="25.625" style="104" customWidth="1"/>
    <col min="268" max="508" width="8.875" style="104"/>
    <col min="509" max="515" width="3.5" style="104" customWidth="1"/>
    <col min="516" max="516" width="15.625" style="104" customWidth="1"/>
    <col min="517" max="523" width="25.625" style="104" customWidth="1"/>
    <col min="524" max="764" width="8.875" style="104"/>
    <col min="765" max="771" width="3.5" style="104" customWidth="1"/>
    <col min="772" max="772" width="15.625" style="104" customWidth="1"/>
    <col min="773" max="779" width="25.625" style="104" customWidth="1"/>
    <col min="780" max="1020" width="8.875" style="104"/>
    <col min="1021" max="1027" width="3.5" style="104" customWidth="1"/>
    <col min="1028" max="1028" width="15.625" style="104" customWidth="1"/>
    <col min="1029" max="1035" width="25.625" style="104" customWidth="1"/>
    <col min="1036" max="1276" width="8.875" style="104"/>
    <col min="1277" max="1283" width="3.5" style="104" customWidth="1"/>
    <col min="1284" max="1284" width="15.625" style="104" customWidth="1"/>
    <col min="1285" max="1291" width="25.625" style="104" customWidth="1"/>
    <col min="1292" max="1532" width="8.875" style="104"/>
    <col min="1533" max="1539" width="3.5" style="104" customWidth="1"/>
    <col min="1540" max="1540" width="15.625" style="104" customWidth="1"/>
    <col min="1541" max="1547" width="25.625" style="104" customWidth="1"/>
    <col min="1548" max="1788" width="8.875" style="104"/>
    <col min="1789" max="1795" width="3.5" style="104" customWidth="1"/>
    <col min="1796" max="1796" width="15.625" style="104" customWidth="1"/>
    <col min="1797" max="1803" width="25.625" style="104" customWidth="1"/>
    <col min="1804" max="2044" width="8.875" style="104"/>
    <col min="2045" max="2051" width="3.5" style="104" customWidth="1"/>
    <col min="2052" max="2052" width="15.625" style="104" customWidth="1"/>
    <col min="2053" max="2059" width="25.625" style="104" customWidth="1"/>
    <col min="2060" max="2300" width="8.875" style="104"/>
    <col min="2301" max="2307" width="3.5" style="104" customWidth="1"/>
    <col min="2308" max="2308" width="15.625" style="104" customWidth="1"/>
    <col min="2309" max="2315" width="25.625" style="104" customWidth="1"/>
    <col min="2316" max="2556" width="8.875" style="104"/>
    <col min="2557" max="2563" width="3.5" style="104" customWidth="1"/>
    <col min="2564" max="2564" width="15.625" style="104" customWidth="1"/>
    <col min="2565" max="2571" width="25.625" style="104" customWidth="1"/>
    <col min="2572" max="2812" width="8.875" style="104"/>
    <col min="2813" max="2819" width="3.5" style="104" customWidth="1"/>
    <col min="2820" max="2820" width="15.625" style="104" customWidth="1"/>
    <col min="2821" max="2827" width="25.625" style="104" customWidth="1"/>
    <col min="2828" max="3068" width="8.875" style="104"/>
    <col min="3069" max="3075" width="3.5" style="104" customWidth="1"/>
    <col min="3076" max="3076" width="15.625" style="104" customWidth="1"/>
    <col min="3077" max="3083" width="25.625" style="104" customWidth="1"/>
    <col min="3084" max="3324" width="8.875" style="104"/>
    <col min="3325" max="3331" width="3.5" style="104" customWidth="1"/>
    <col min="3332" max="3332" width="15.625" style="104" customWidth="1"/>
    <col min="3333" max="3339" width="25.625" style="104" customWidth="1"/>
    <col min="3340" max="3580" width="8.875" style="104"/>
    <col min="3581" max="3587" width="3.5" style="104" customWidth="1"/>
    <col min="3588" max="3588" width="15.625" style="104" customWidth="1"/>
    <col min="3589" max="3595" width="25.625" style="104" customWidth="1"/>
    <col min="3596" max="3836" width="8.875" style="104"/>
    <col min="3837" max="3843" width="3.5" style="104" customWidth="1"/>
    <col min="3844" max="3844" width="15.625" style="104" customWidth="1"/>
    <col min="3845" max="3851" width="25.625" style="104" customWidth="1"/>
    <col min="3852" max="4092" width="8.875" style="104"/>
    <col min="4093" max="4099" width="3.5" style="104" customWidth="1"/>
    <col min="4100" max="4100" width="15.625" style="104" customWidth="1"/>
    <col min="4101" max="4107" width="25.625" style="104" customWidth="1"/>
    <col min="4108" max="4348" width="8.875" style="104"/>
    <col min="4349" max="4355" width="3.5" style="104" customWidth="1"/>
    <col min="4356" max="4356" width="15.625" style="104" customWidth="1"/>
    <col min="4357" max="4363" width="25.625" style="104" customWidth="1"/>
    <col min="4364" max="4604" width="8.875" style="104"/>
    <col min="4605" max="4611" width="3.5" style="104" customWidth="1"/>
    <col min="4612" max="4612" width="15.625" style="104" customWidth="1"/>
    <col min="4613" max="4619" width="25.625" style="104" customWidth="1"/>
    <col min="4620" max="4860" width="8.875" style="104"/>
    <col min="4861" max="4867" width="3.5" style="104" customWidth="1"/>
    <col min="4868" max="4868" width="15.625" style="104" customWidth="1"/>
    <col min="4869" max="4875" width="25.625" style="104" customWidth="1"/>
    <col min="4876" max="5116" width="8.875" style="104"/>
    <col min="5117" max="5123" width="3.5" style="104" customWidth="1"/>
    <col min="5124" max="5124" width="15.625" style="104" customWidth="1"/>
    <col min="5125" max="5131" width="25.625" style="104" customWidth="1"/>
    <col min="5132" max="5372" width="8.875" style="104"/>
    <col min="5373" max="5379" width="3.5" style="104" customWidth="1"/>
    <col min="5380" max="5380" width="15.625" style="104" customWidth="1"/>
    <col min="5381" max="5387" width="25.625" style="104" customWidth="1"/>
    <col min="5388" max="5628" width="8.875" style="104"/>
    <col min="5629" max="5635" width="3.5" style="104" customWidth="1"/>
    <col min="5636" max="5636" width="15.625" style="104" customWidth="1"/>
    <col min="5637" max="5643" width="25.625" style="104" customWidth="1"/>
    <col min="5644" max="5884" width="8.875" style="104"/>
    <col min="5885" max="5891" width="3.5" style="104" customWidth="1"/>
    <col min="5892" max="5892" width="15.625" style="104" customWidth="1"/>
    <col min="5893" max="5899" width="25.625" style="104" customWidth="1"/>
    <col min="5900" max="6140" width="8.875" style="104"/>
    <col min="6141" max="6147" width="3.5" style="104" customWidth="1"/>
    <col min="6148" max="6148" width="15.625" style="104" customWidth="1"/>
    <col min="6149" max="6155" width="25.625" style="104" customWidth="1"/>
    <col min="6156" max="6396" width="8.875" style="104"/>
    <col min="6397" max="6403" width="3.5" style="104" customWidth="1"/>
    <col min="6404" max="6404" width="15.625" style="104" customWidth="1"/>
    <col min="6405" max="6411" width="25.625" style="104" customWidth="1"/>
    <col min="6412" max="6652" width="8.875" style="104"/>
    <col min="6653" max="6659" width="3.5" style="104" customWidth="1"/>
    <col min="6660" max="6660" width="15.625" style="104" customWidth="1"/>
    <col min="6661" max="6667" width="25.625" style="104" customWidth="1"/>
    <col min="6668" max="6908" width="8.875" style="104"/>
    <col min="6909" max="6915" width="3.5" style="104" customWidth="1"/>
    <col min="6916" max="6916" width="15.625" style="104" customWidth="1"/>
    <col min="6917" max="6923" width="25.625" style="104" customWidth="1"/>
    <col min="6924" max="7164" width="8.875" style="104"/>
    <col min="7165" max="7171" width="3.5" style="104" customWidth="1"/>
    <col min="7172" max="7172" width="15.625" style="104" customWidth="1"/>
    <col min="7173" max="7179" width="25.625" style="104" customWidth="1"/>
    <col min="7180" max="7420" width="8.875" style="104"/>
    <col min="7421" max="7427" width="3.5" style="104" customWidth="1"/>
    <col min="7428" max="7428" width="15.625" style="104" customWidth="1"/>
    <col min="7429" max="7435" width="25.625" style="104" customWidth="1"/>
    <col min="7436" max="7676" width="8.875" style="104"/>
    <col min="7677" max="7683" width="3.5" style="104" customWidth="1"/>
    <col min="7684" max="7684" width="15.625" style="104" customWidth="1"/>
    <col min="7685" max="7691" width="25.625" style="104" customWidth="1"/>
    <col min="7692" max="7932" width="8.875" style="104"/>
    <col min="7933" max="7939" width="3.5" style="104" customWidth="1"/>
    <col min="7940" max="7940" width="15.625" style="104" customWidth="1"/>
    <col min="7941" max="7947" width="25.625" style="104" customWidth="1"/>
    <col min="7948" max="8188" width="8.875" style="104"/>
    <col min="8189" max="8195" width="3.5" style="104" customWidth="1"/>
    <col min="8196" max="8196" width="15.625" style="104" customWidth="1"/>
    <col min="8197" max="8203" width="25.625" style="104" customWidth="1"/>
    <col min="8204" max="8444" width="8.875" style="104"/>
    <col min="8445" max="8451" width="3.5" style="104" customWidth="1"/>
    <col min="8452" max="8452" width="15.625" style="104" customWidth="1"/>
    <col min="8453" max="8459" width="25.625" style="104" customWidth="1"/>
    <col min="8460" max="8700" width="8.875" style="104"/>
    <col min="8701" max="8707" width="3.5" style="104" customWidth="1"/>
    <col min="8708" max="8708" width="15.625" style="104" customWidth="1"/>
    <col min="8709" max="8715" width="25.625" style="104" customWidth="1"/>
    <col min="8716" max="8956" width="8.875" style="104"/>
    <col min="8957" max="8963" width="3.5" style="104" customWidth="1"/>
    <col min="8964" max="8964" width="15.625" style="104" customWidth="1"/>
    <col min="8965" max="8971" width="25.625" style="104" customWidth="1"/>
    <col min="8972" max="9212" width="8.875" style="104"/>
    <col min="9213" max="9219" width="3.5" style="104" customWidth="1"/>
    <col min="9220" max="9220" width="15.625" style="104" customWidth="1"/>
    <col min="9221" max="9227" width="25.625" style="104" customWidth="1"/>
    <col min="9228" max="9468" width="8.875" style="104"/>
    <col min="9469" max="9475" width="3.5" style="104" customWidth="1"/>
    <col min="9476" max="9476" width="15.625" style="104" customWidth="1"/>
    <col min="9477" max="9483" width="25.625" style="104" customWidth="1"/>
    <col min="9484" max="9724" width="8.875" style="104"/>
    <col min="9725" max="9731" width="3.5" style="104" customWidth="1"/>
    <col min="9732" max="9732" width="15.625" style="104" customWidth="1"/>
    <col min="9733" max="9739" width="25.625" style="104" customWidth="1"/>
    <col min="9740" max="9980" width="8.875" style="104"/>
    <col min="9981" max="9987" width="3.5" style="104" customWidth="1"/>
    <col min="9988" max="9988" width="15.625" style="104" customWidth="1"/>
    <col min="9989" max="9995" width="25.625" style="104" customWidth="1"/>
    <col min="9996" max="10236" width="8.875" style="104"/>
    <col min="10237" max="10243" width="3.5" style="104" customWidth="1"/>
    <col min="10244" max="10244" width="15.625" style="104" customWidth="1"/>
    <col min="10245" max="10251" width="25.625" style="104" customWidth="1"/>
    <col min="10252" max="10492" width="8.875" style="104"/>
    <col min="10493" max="10499" width="3.5" style="104" customWidth="1"/>
    <col min="10500" max="10500" width="15.625" style="104" customWidth="1"/>
    <col min="10501" max="10507" width="25.625" style="104" customWidth="1"/>
    <col min="10508" max="10748" width="8.875" style="104"/>
    <col min="10749" max="10755" width="3.5" style="104" customWidth="1"/>
    <col min="10756" max="10756" width="15.625" style="104" customWidth="1"/>
    <col min="10757" max="10763" width="25.625" style="104" customWidth="1"/>
    <col min="10764" max="11004" width="8.875" style="104"/>
    <col min="11005" max="11011" width="3.5" style="104" customWidth="1"/>
    <col min="11012" max="11012" width="15.625" style="104" customWidth="1"/>
    <col min="11013" max="11019" width="25.625" style="104" customWidth="1"/>
    <col min="11020" max="11260" width="8.875" style="104"/>
    <col min="11261" max="11267" width="3.5" style="104" customWidth="1"/>
    <col min="11268" max="11268" width="15.625" style="104" customWidth="1"/>
    <col min="11269" max="11275" width="25.625" style="104" customWidth="1"/>
    <col min="11276" max="11516" width="8.875" style="104"/>
    <col min="11517" max="11523" width="3.5" style="104" customWidth="1"/>
    <col min="11524" max="11524" width="15.625" style="104" customWidth="1"/>
    <col min="11525" max="11531" width="25.625" style="104" customWidth="1"/>
    <col min="11532" max="11772" width="8.875" style="104"/>
    <col min="11773" max="11779" width="3.5" style="104" customWidth="1"/>
    <col min="11780" max="11780" width="15.625" style="104" customWidth="1"/>
    <col min="11781" max="11787" width="25.625" style="104" customWidth="1"/>
    <col min="11788" max="12028" width="8.875" style="104"/>
    <col min="12029" max="12035" width="3.5" style="104" customWidth="1"/>
    <col min="12036" max="12036" width="15.625" style="104" customWidth="1"/>
    <col min="12037" max="12043" width="25.625" style="104" customWidth="1"/>
    <col min="12044" max="12284" width="8.875" style="104"/>
    <col min="12285" max="12291" width="3.5" style="104" customWidth="1"/>
    <col min="12292" max="12292" width="15.625" style="104" customWidth="1"/>
    <col min="12293" max="12299" width="25.625" style="104" customWidth="1"/>
    <col min="12300" max="12540" width="8.875" style="104"/>
    <col min="12541" max="12547" width="3.5" style="104" customWidth="1"/>
    <col min="12548" max="12548" width="15.625" style="104" customWidth="1"/>
    <col min="12549" max="12555" width="25.625" style="104" customWidth="1"/>
    <col min="12556" max="12796" width="8.875" style="104"/>
    <col min="12797" max="12803" width="3.5" style="104" customWidth="1"/>
    <col min="12804" max="12804" width="15.625" style="104" customWidth="1"/>
    <col min="12805" max="12811" width="25.625" style="104" customWidth="1"/>
    <col min="12812" max="13052" width="8.875" style="104"/>
    <col min="13053" max="13059" width="3.5" style="104" customWidth="1"/>
    <col min="13060" max="13060" width="15.625" style="104" customWidth="1"/>
    <col min="13061" max="13067" width="25.625" style="104" customWidth="1"/>
    <col min="13068" max="13308" width="8.875" style="104"/>
    <col min="13309" max="13315" width="3.5" style="104" customWidth="1"/>
    <col min="13316" max="13316" width="15.625" style="104" customWidth="1"/>
    <col min="13317" max="13323" width="25.625" style="104" customWidth="1"/>
    <col min="13324" max="13564" width="8.875" style="104"/>
    <col min="13565" max="13571" width="3.5" style="104" customWidth="1"/>
    <col min="13572" max="13572" width="15.625" style="104" customWidth="1"/>
    <col min="13573" max="13579" width="25.625" style="104" customWidth="1"/>
    <col min="13580" max="13820" width="8.875" style="104"/>
    <col min="13821" max="13827" width="3.5" style="104" customWidth="1"/>
    <col min="13828" max="13828" width="15.625" style="104" customWidth="1"/>
    <col min="13829" max="13835" width="25.625" style="104" customWidth="1"/>
    <col min="13836" max="14076" width="8.875" style="104"/>
    <col min="14077" max="14083" width="3.5" style="104" customWidth="1"/>
    <col min="14084" max="14084" width="15.625" style="104" customWidth="1"/>
    <col min="14085" max="14091" width="25.625" style="104" customWidth="1"/>
    <col min="14092" max="14332" width="8.875" style="104"/>
    <col min="14333" max="14339" width="3.5" style="104" customWidth="1"/>
    <col min="14340" max="14340" width="15.625" style="104" customWidth="1"/>
    <col min="14341" max="14347" width="25.625" style="104" customWidth="1"/>
    <col min="14348" max="14588" width="8.875" style="104"/>
    <col min="14589" max="14595" width="3.5" style="104" customWidth="1"/>
    <col min="14596" max="14596" width="15.625" style="104" customWidth="1"/>
    <col min="14597" max="14603" width="25.625" style="104" customWidth="1"/>
    <col min="14604" max="14844" width="8.875" style="104"/>
    <col min="14845" max="14851" width="3.5" style="104" customWidth="1"/>
    <col min="14852" max="14852" width="15.625" style="104" customWidth="1"/>
    <col min="14853" max="14859" width="25.625" style="104" customWidth="1"/>
    <col min="14860" max="15100" width="8.875" style="104"/>
    <col min="15101" max="15107" width="3.5" style="104" customWidth="1"/>
    <col min="15108" max="15108" width="15.625" style="104" customWidth="1"/>
    <col min="15109" max="15115" width="25.625" style="104" customWidth="1"/>
    <col min="15116" max="15356" width="8.875" style="104"/>
    <col min="15357" max="15363" width="3.5" style="104" customWidth="1"/>
    <col min="15364" max="15364" width="15.625" style="104" customWidth="1"/>
    <col min="15365" max="15371" width="25.625" style="104" customWidth="1"/>
    <col min="15372" max="15612" width="8.875" style="104"/>
    <col min="15613" max="15619" width="3.5" style="104" customWidth="1"/>
    <col min="15620" max="15620" width="15.625" style="104" customWidth="1"/>
    <col min="15621" max="15627" width="25.625" style="104" customWidth="1"/>
    <col min="15628" max="15868" width="8.875" style="104"/>
    <col min="15869" max="15875" width="3.5" style="104" customWidth="1"/>
    <col min="15876" max="15876" width="15.625" style="104" customWidth="1"/>
    <col min="15877" max="15883" width="25.625" style="104" customWidth="1"/>
    <col min="15884" max="16124" width="8.875" style="104"/>
    <col min="16125" max="16131" width="3.5" style="104" customWidth="1"/>
    <col min="16132" max="16132" width="15.625" style="104" customWidth="1"/>
    <col min="16133" max="16139" width="25.625" style="104" customWidth="1"/>
    <col min="16140" max="16384" width="8.875" style="104"/>
  </cols>
  <sheetData>
    <row r="5" spans="1:14" s="233" customFormat="1" ht="32.25">
      <c r="H5" s="234" t="s">
        <v>622</v>
      </c>
      <c r="I5" s="233" t="s">
        <v>624</v>
      </c>
    </row>
    <row r="8" spans="1:14" s="105" customFormat="1"/>
    <row r="9" spans="1:14" s="105" customFormat="1"/>
    <row r="10" spans="1:14" s="105" customFormat="1"/>
    <row r="11" spans="1:14" s="151" customFormat="1" ht="18.75" customHeight="1">
      <c r="A11" s="129"/>
      <c r="B11" s="292" t="s">
        <v>333</v>
      </c>
      <c r="C11" s="292"/>
      <c r="D11" s="292"/>
      <c r="E11" s="292"/>
      <c r="F11" s="292"/>
      <c r="G11" s="292"/>
      <c r="H11" s="292"/>
      <c r="I11" s="293" t="s">
        <v>334</v>
      </c>
      <c r="J11" s="293"/>
      <c r="K11" s="293"/>
      <c r="L11" s="293"/>
      <c r="M11" s="129"/>
      <c r="N11" s="129"/>
    </row>
    <row r="12" spans="1:14" s="151" customFormat="1" ht="18.75" customHeight="1">
      <c r="A12" s="129"/>
      <c r="B12" s="292"/>
      <c r="C12" s="292"/>
      <c r="D12" s="292"/>
      <c r="E12" s="292"/>
      <c r="F12" s="292"/>
      <c r="G12" s="292"/>
      <c r="H12" s="292"/>
      <c r="I12" s="293"/>
      <c r="J12" s="293"/>
      <c r="K12" s="293"/>
      <c r="L12" s="293"/>
      <c r="M12" s="129"/>
      <c r="N12" s="129"/>
    </row>
    <row r="13" spans="1:14">
      <c r="L13" s="130" t="s">
        <v>228</v>
      </c>
      <c r="N13" s="130"/>
    </row>
    <row r="14" spans="1:14" ht="21.75" customHeight="1">
      <c r="B14" s="310" t="s">
        <v>294</v>
      </c>
      <c r="C14" s="311"/>
      <c r="D14" s="311"/>
      <c r="E14" s="311"/>
      <c r="F14" s="311"/>
      <c r="G14" s="311"/>
      <c r="H14" s="312"/>
      <c r="I14" s="337" t="s">
        <v>295</v>
      </c>
      <c r="J14" s="338"/>
      <c r="K14" s="307" t="s">
        <v>296</v>
      </c>
      <c r="L14" s="309"/>
      <c r="M14" s="307" t="s">
        <v>297</v>
      </c>
      <c r="N14" s="309"/>
    </row>
    <row r="15" spans="1:14" ht="21.95" customHeight="1">
      <c r="B15" s="313"/>
      <c r="C15" s="314"/>
      <c r="D15" s="314"/>
      <c r="E15" s="314"/>
      <c r="F15" s="314"/>
      <c r="G15" s="314"/>
      <c r="H15" s="315"/>
      <c r="I15" s="166" t="s">
        <v>265</v>
      </c>
      <c r="J15" s="166" t="s">
        <v>298</v>
      </c>
      <c r="K15" s="166" t="s">
        <v>265</v>
      </c>
      <c r="L15" s="166" t="s">
        <v>298</v>
      </c>
      <c r="M15" s="166" t="s">
        <v>265</v>
      </c>
      <c r="N15" s="166" t="s">
        <v>298</v>
      </c>
    </row>
    <row r="16" spans="1:14" ht="21.75" customHeight="1">
      <c r="B16" s="319" t="s">
        <v>646</v>
      </c>
      <c r="C16" s="320"/>
      <c r="D16" s="320"/>
      <c r="E16" s="320"/>
      <c r="F16" s="320"/>
      <c r="G16" s="320"/>
      <c r="H16" s="321"/>
      <c r="I16" s="128">
        <v>2359078680</v>
      </c>
      <c r="J16" s="128">
        <v>-520786543</v>
      </c>
      <c r="K16" s="128">
        <v>303059870</v>
      </c>
      <c r="L16" s="128">
        <v>-70504027</v>
      </c>
      <c r="M16" s="127">
        <f t="shared" ref="M16:N16" si="0">I16+K16</f>
        <v>2662138550</v>
      </c>
      <c r="N16" s="127">
        <f t="shared" si="0"/>
        <v>-591290570</v>
      </c>
    </row>
    <row r="17" spans="2:14" ht="21.95" customHeight="1">
      <c r="B17" s="307" t="s">
        <v>260</v>
      </c>
      <c r="C17" s="308"/>
      <c r="D17" s="308"/>
      <c r="E17" s="308"/>
      <c r="F17" s="308"/>
      <c r="G17" s="308"/>
      <c r="H17" s="309"/>
      <c r="I17" s="128">
        <v>2359078680</v>
      </c>
      <c r="J17" s="128">
        <v>-520786543</v>
      </c>
      <c r="K17" s="128">
        <v>303059870</v>
      </c>
      <c r="L17" s="128">
        <v>-70504027</v>
      </c>
      <c r="M17" s="127">
        <f>SUM(M16:M16)</f>
        <v>2662138550</v>
      </c>
      <c r="N17" s="127">
        <f>SUM(N16:N16)</f>
        <v>-591290570</v>
      </c>
    </row>
    <row r="18" spans="2:14" ht="12" customHeight="1"/>
  </sheetData>
  <mergeCells count="8">
    <mergeCell ref="B16:H16"/>
    <mergeCell ref="B17:H17"/>
    <mergeCell ref="M14:N14"/>
    <mergeCell ref="B11:H12"/>
    <mergeCell ref="I11:L12"/>
    <mergeCell ref="B14:H15"/>
    <mergeCell ref="I14:J14"/>
    <mergeCell ref="K14:L14"/>
  </mergeCells>
  <phoneticPr fontId="25"/>
  <printOptions horizontalCentered="1"/>
  <pageMargins left="0.39370078740157483" right="0.39370078740157483" top="0.55118110236220474" bottom="0.43307086614173229" header="0.78740157480314965" footer="0.31496062992125984"/>
  <pageSetup paperSize="9" scale="58" firstPageNumber="76" fitToWidth="2" fitToHeight="0" orientation="portrait" useFirstPageNumber="1" r:id="rId1"/>
  <headerFooter alignWithMargins="0">
    <oddFooter>&amp;C&amp;"ＭＳ Ｐ明朝,標準"&amp;20&amp;P</oddFooter>
  </headerFooter>
  <colBreaks count="2" manualBreakCount="2">
    <brk id="8" max="20" man="1"/>
    <brk id="15" min="12" max="42"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B4" sqref="B4:J5"/>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395994365</v>
      </c>
      <c r="J9" s="128">
        <v>49101705</v>
      </c>
      <c r="K9" s="128">
        <v>444405</v>
      </c>
      <c r="L9" s="128">
        <v>19799718</v>
      </c>
      <c r="M9" s="128">
        <v>20244123</v>
      </c>
      <c r="N9" s="126">
        <v>424851947</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70145293</v>
      </c>
      <c r="J11" s="128">
        <v>70504027</v>
      </c>
      <c r="K11" s="128">
        <v>0</v>
      </c>
      <c r="L11" s="128">
        <v>70145293</v>
      </c>
      <c r="M11" s="128">
        <v>70145293</v>
      </c>
      <c r="N11" s="126">
        <v>70504027</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518411962</v>
      </c>
      <c r="J13" s="128">
        <v>98799206</v>
      </c>
      <c r="K13" s="128">
        <v>0</v>
      </c>
      <c r="L13" s="128">
        <v>96424625</v>
      </c>
      <c r="M13" s="128">
        <v>96424625</v>
      </c>
      <c r="N13" s="126">
        <v>520786543</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0</v>
      </c>
      <c r="J15" s="128">
        <v>0</v>
      </c>
      <c r="K15" s="128">
        <v>0</v>
      </c>
      <c r="L15" s="128">
        <v>0</v>
      </c>
      <c r="M15" s="128">
        <v>0</v>
      </c>
      <c r="N15" s="126">
        <v>0</v>
      </c>
    </row>
    <row r="16" spans="2:17" ht="22.5" customHeight="1">
      <c r="B16" s="339" t="s">
        <v>60</v>
      </c>
      <c r="C16" s="339"/>
      <c r="D16" s="339"/>
      <c r="E16" s="339"/>
      <c r="F16" s="339"/>
      <c r="G16" s="339"/>
      <c r="H16" s="339"/>
      <c r="I16" s="126">
        <v>0</v>
      </c>
      <c r="J16" s="128">
        <v>0</v>
      </c>
      <c r="K16" s="128">
        <v>0</v>
      </c>
      <c r="L16" s="128">
        <v>0</v>
      </c>
      <c r="M16" s="128">
        <v>0</v>
      </c>
      <c r="N16" s="126">
        <v>0</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984551620</v>
      </c>
      <c r="J18" s="128">
        <v>218404938</v>
      </c>
      <c r="K18" s="128">
        <v>444405</v>
      </c>
      <c r="L18" s="128">
        <v>186369636</v>
      </c>
      <c r="M18" s="128">
        <v>186814041</v>
      </c>
      <c r="N18" s="126">
        <v>1016142517</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78" fitToWidth="2" fitToHeight="0" orientation="portrait" useFirstPageNumber="1" r:id="rId1"/>
  <headerFooter>
    <oddFooter>&amp;C&amp;"ＭＳ Ｐ明朝,標準"&amp;20&amp;P</oddFooter>
  </headerFooter>
  <colBreaks count="1" manualBreakCount="1">
    <brk id="10" max="18"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5" t="s">
        <v>188</v>
      </c>
      <c r="B17" s="245"/>
      <c r="C17" s="245"/>
      <c r="D17" s="245"/>
      <c r="E17" s="245"/>
      <c r="F17" s="245"/>
      <c r="G17" s="245"/>
      <c r="H17" s="245"/>
      <c r="I17" s="245"/>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505</v>
      </c>
      <c r="C6" s="249"/>
      <c r="D6" s="249"/>
      <c r="E6" s="249"/>
      <c r="F6" s="249"/>
      <c r="G6" s="249"/>
      <c r="H6" s="249"/>
      <c r="I6" s="249"/>
      <c r="J6" s="249"/>
      <c r="K6" s="249"/>
      <c r="L6" s="249"/>
      <c r="M6" s="249"/>
      <c r="N6" s="249"/>
      <c r="O6" s="249"/>
      <c r="P6" s="249"/>
      <c r="Q6" s="249"/>
      <c r="R6" s="249"/>
      <c r="S6" s="10"/>
      <c r="T6" s="9"/>
    </row>
    <row r="7" spans="1:20" ht="22.5" customHeight="1">
      <c r="A7" s="6"/>
      <c r="B7" s="250" t="s">
        <v>506</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507</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10076894357</v>
      </c>
      <c r="J17" s="33"/>
      <c r="K17" s="31"/>
      <c r="L17" s="24" t="s">
        <v>47</v>
      </c>
      <c r="M17" s="22"/>
      <c r="N17" s="22"/>
      <c r="O17" s="22"/>
      <c r="P17" s="22"/>
      <c r="Q17" s="22"/>
      <c r="R17" s="23">
        <v>14033678986</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13780338139</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19514075059</v>
      </c>
      <c r="J21" s="33"/>
      <c r="K21" s="31"/>
      <c r="L21" s="22"/>
      <c r="M21" s="22"/>
      <c r="N21" s="22" t="s">
        <v>51</v>
      </c>
      <c r="O21" s="22"/>
      <c r="P21" s="22"/>
      <c r="Q21" s="22"/>
      <c r="R21" s="23">
        <v>13780338139</v>
      </c>
      <c r="S21" s="84"/>
      <c r="T21" s="9"/>
    </row>
    <row r="22" spans="1:20" ht="22.5" customHeight="1">
      <c r="A22" s="6"/>
      <c r="B22" s="31"/>
      <c r="C22" s="22"/>
      <c r="D22" s="22" t="s">
        <v>12</v>
      </c>
      <c r="E22" s="22"/>
      <c r="F22" s="22"/>
      <c r="G22" s="22"/>
      <c r="H22" s="22"/>
      <c r="I22" s="23">
        <v>-9437180702</v>
      </c>
      <c r="J22" s="33"/>
      <c r="K22" s="31"/>
      <c r="L22" s="22"/>
      <c r="M22" s="22" t="s">
        <v>52</v>
      </c>
      <c r="N22" s="22"/>
      <c r="O22" s="22"/>
      <c r="P22" s="22"/>
      <c r="Q22" s="22"/>
      <c r="R22" s="23">
        <v>213310071</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40030776</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2931223122</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1383249006</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2861169264</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70053858</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16964902108</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-5504758745</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189850</v>
      </c>
      <c r="J51" s="33"/>
      <c r="K51" s="31"/>
      <c r="L51" s="22"/>
      <c r="M51" s="22"/>
      <c r="N51" s="22"/>
      <c r="O51" s="22"/>
      <c r="P51" s="22"/>
      <c r="Q51" s="22"/>
      <c r="R51" s="25"/>
      <c r="S51" s="85"/>
      <c r="T51" s="9"/>
    </row>
    <row r="52" spans="1:20" ht="22.5" customHeight="1">
      <c r="A52" s="6"/>
      <c r="B52" s="31"/>
      <c r="C52" s="22"/>
      <c r="D52" s="22" t="s">
        <v>35</v>
      </c>
      <c r="E52" s="22"/>
      <c r="F52" s="22"/>
      <c r="G52" s="22"/>
      <c r="H52" s="22"/>
      <c r="I52" s="25">
        <v>110028267</v>
      </c>
      <c r="J52" s="33"/>
      <c r="K52" s="31"/>
      <c r="L52" s="22"/>
      <c r="M52" s="22"/>
      <c r="N52" s="22"/>
      <c r="O52" s="22"/>
      <c r="P52" s="22"/>
      <c r="Q52" s="22"/>
      <c r="R52" s="25"/>
      <c r="S52" s="85"/>
      <c r="T52" s="9"/>
    </row>
    <row r="53" spans="1:20" ht="22.5" customHeight="1">
      <c r="A53" s="6"/>
      <c r="B53" s="31"/>
      <c r="C53" s="22"/>
      <c r="D53" s="22" t="s">
        <v>36</v>
      </c>
      <c r="E53" s="22"/>
      <c r="F53" s="22"/>
      <c r="G53" s="22"/>
      <c r="H53" s="22"/>
      <c r="I53" s="25">
        <v>331511004</v>
      </c>
      <c r="J53" s="33"/>
      <c r="K53" s="31"/>
      <c r="L53" s="22"/>
      <c r="M53" s="22"/>
      <c r="N53" s="22"/>
      <c r="O53" s="22"/>
      <c r="P53" s="22"/>
      <c r="Q53" s="22"/>
      <c r="R53" s="25"/>
      <c r="S53" s="85"/>
      <c r="T53" s="9"/>
    </row>
    <row r="54" spans="1:20" ht="22.5" customHeight="1">
      <c r="A54" s="6"/>
      <c r="B54" s="31"/>
      <c r="C54" s="22"/>
      <c r="D54" s="22" t="s">
        <v>37</v>
      </c>
      <c r="E54" s="22"/>
      <c r="F54" s="22"/>
      <c r="G54" s="22"/>
      <c r="H54" s="22"/>
      <c r="I54" s="25">
        <v>941519885</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-5504758745</v>
      </c>
      <c r="S67" s="82"/>
      <c r="T67" s="9"/>
    </row>
    <row r="68" spans="1:20" ht="22.5" customHeight="1">
      <c r="A68" s="6"/>
      <c r="B68" s="75" t="s">
        <v>69</v>
      </c>
      <c r="C68" s="76"/>
      <c r="D68" s="77"/>
      <c r="E68" s="77"/>
      <c r="F68" s="77"/>
      <c r="G68" s="77"/>
      <c r="H68" s="77"/>
      <c r="I68" s="78">
        <v>11460143363</v>
      </c>
      <c r="J68" s="79"/>
      <c r="K68" s="75" t="s">
        <v>71</v>
      </c>
      <c r="L68" s="77"/>
      <c r="M68" s="77"/>
      <c r="N68" s="77"/>
      <c r="O68" s="77"/>
      <c r="P68" s="77"/>
      <c r="Q68" s="77"/>
      <c r="R68" s="78">
        <v>11460143363</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82" orientation="portrait" blackAndWhite="1" useFirstPageNumber="1" r:id="rId1"/>
  <headerFooter>
    <oddFooter>&amp;C&amp;"ＭＳ Ｐ明朝,標準"&amp;20&amp;P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464</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463</v>
      </c>
      <c r="L16" s="14"/>
      <c r="M16" s="33"/>
    </row>
    <row r="17" spans="1:13" ht="22.5" customHeight="1">
      <c r="A17" s="31"/>
      <c r="C17" s="38" t="s">
        <v>72</v>
      </c>
      <c r="D17" s="39"/>
      <c r="E17" s="39"/>
      <c r="F17" s="39"/>
      <c r="G17" s="39"/>
      <c r="H17" s="39"/>
      <c r="I17" s="17"/>
      <c r="J17" s="19">
        <v>374698081970</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159846821052</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62876899093</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6438150</v>
      </c>
      <c r="K25" s="91"/>
      <c r="M25" s="33"/>
    </row>
    <row r="26" spans="1:13" ht="22.5" customHeight="1">
      <c r="A26" s="31"/>
      <c r="C26" s="90"/>
      <c r="D26" s="40" t="s">
        <v>81</v>
      </c>
      <c r="E26" s="40"/>
      <c r="F26" s="40"/>
      <c r="G26" s="40"/>
      <c r="H26" s="40"/>
      <c r="I26" s="41"/>
      <c r="J26" s="23">
        <v>106966550924</v>
      </c>
      <c r="K26" s="91"/>
      <c r="M26" s="33"/>
    </row>
    <row r="27" spans="1:13" ht="22.5" customHeight="1">
      <c r="A27" s="31"/>
      <c r="C27" s="90"/>
      <c r="D27" s="40" t="s">
        <v>82</v>
      </c>
      <c r="E27" s="40"/>
      <c r="F27" s="40"/>
      <c r="G27" s="40"/>
      <c r="H27" s="40"/>
      <c r="I27" s="41"/>
      <c r="J27" s="23">
        <v>44135169956</v>
      </c>
      <c r="K27" s="91"/>
      <c r="M27" s="33"/>
    </row>
    <row r="28" spans="1:13" ht="22.5" customHeight="1">
      <c r="A28" s="31"/>
      <c r="C28" s="90"/>
      <c r="D28" s="40"/>
      <c r="E28" s="40" t="s">
        <v>83</v>
      </c>
      <c r="F28" s="40"/>
      <c r="G28" s="40"/>
      <c r="H28" s="40"/>
      <c r="I28" s="41"/>
      <c r="J28" s="23">
        <v>44135169956</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866202795</v>
      </c>
      <c r="K33" s="96"/>
      <c r="M33" s="33"/>
    </row>
    <row r="34" spans="1:13" ht="22.5" customHeight="1">
      <c r="A34" s="31"/>
      <c r="C34" s="90" t="s">
        <v>89</v>
      </c>
      <c r="D34" s="40"/>
      <c r="E34" s="40"/>
      <c r="F34" s="40"/>
      <c r="G34" s="40"/>
      <c r="H34" s="40"/>
      <c r="I34" s="41"/>
      <c r="J34" s="25">
        <v>373003483783</v>
      </c>
      <c r="K34" s="91"/>
      <c r="M34" s="33"/>
    </row>
    <row r="35" spans="1:13" ht="22.5" customHeight="1">
      <c r="A35" s="31"/>
      <c r="C35" s="90"/>
      <c r="D35" s="40" t="s">
        <v>90</v>
      </c>
      <c r="E35" s="40"/>
      <c r="F35" s="40"/>
      <c r="G35" s="40"/>
      <c r="H35" s="40"/>
      <c r="I35" s="41"/>
      <c r="J35" s="23">
        <v>2740088475</v>
      </c>
      <c r="K35" s="97"/>
      <c r="M35" s="33"/>
    </row>
    <row r="36" spans="1:13" ht="22.5" customHeight="1">
      <c r="A36" s="31"/>
      <c r="C36" s="90"/>
      <c r="D36" s="40" t="s">
        <v>91</v>
      </c>
      <c r="E36" s="40"/>
      <c r="F36" s="40"/>
      <c r="G36" s="40"/>
      <c r="H36" s="40"/>
      <c r="I36" s="41"/>
      <c r="J36" s="23">
        <v>213310071</v>
      </c>
      <c r="K36" s="97"/>
      <c r="M36" s="33"/>
    </row>
    <row r="37" spans="1:13" ht="22.5" customHeight="1">
      <c r="A37" s="31"/>
      <c r="C37" s="90"/>
      <c r="D37" s="40" t="s">
        <v>92</v>
      </c>
      <c r="E37" s="40"/>
      <c r="F37" s="40"/>
      <c r="G37" s="40"/>
      <c r="H37" s="40"/>
      <c r="I37" s="41"/>
      <c r="J37" s="23">
        <v>-135515204</v>
      </c>
      <c r="K37" s="97"/>
      <c r="M37" s="33"/>
    </row>
    <row r="38" spans="1:13" ht="22.5" customHeight="1">
      <c r="A38" s="31"/>
      <c r="C38" s="90"/>
      <c r="D38" s="40" t="s">
        <v>93</v>
      </c>
      <c r="E38" s="40"/>
      <c r="F38" s="40"/>
      <c r="G38" s="40"/>
      <c r="H38" s="40"/>
      <c r="I38" s="41"/>
      <c r="J38" s="23">
        <v>3158480508</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291968471</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559668007</v>
      </c>
      <c r="K42" s="97"/>
      <c r="M42" s="33"/>
    </row>
    <row r="43" spans="1:13" ht="22.5" customHeight="1">
      <c r="A43" s="31"/>
      <c r="C43" s="90"/>
      <c r="D43" s="40" t="s">
        <v>98</v>
      </c>
      <c r="E43" s="40"/>
      <c r="F43" s="40"/>
      <c r="G43" s="40"/>
      <c r="H43" s="40"/>
      <c r="I43" s="41"/>
      <c r="J43" s="23">
        <v>3192755861</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362982727594</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1694598187</v>
      </c>
      <c r="K53" s="89"/>
      <c r="M53" s="33"/>
    </row>
    <row r="54" spans="1:13" ht="22.5" customHeight="1">
      <c r="A54" s="31"/>
      <c r="C54" s="90" t="s">
        <v>109</v>
      </c>
      <c r="D54" s="40"/>
      <c r="E54" s="40"/>
      <c r="F54" s="40"/>
      <c r="G54" s="40"/>
      <c r="H54" s="40"/>
      <c r="I54" s="41"/>
      <c r="J54" s="25">
        <v>439646795</v>
      </c>
      <c r="K54" s="97"/>
      <c r="M54" s="33"/>
    </row>
    <row r="55" spans="1:13" ht="22.5" customHeight="1">
      <c r="A55" s="31"/>
      <c r="C55" s="90"/>
      <c r="D55" s="40" t="s">
        <v>110</v>
      </c>
      <c r="E55" s="40"/>
      <c r="F55" s="40"/>
      <c r="G55" s="40"/>
      <c r="H55" s="40"/>
      <c r="I55" s="41"/>
      <c r="J55" s="23">
        <v>26311200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413335595</v>
      </c>
      <c r="K58" s="97"/>
      <c r="M58" s="33"/>
    </row>
    <row r="59" spans="1:13" ht="22.5" customHeight="1">
      <c r="A59" s="31"/>
      <c r="C59" s="90" t="s">
        <v>114</v>
      </c>
      <c r="D59" s="40"/>
      <c r="E59" s="40"/>
      <c r="F59" s="40"/>
      <c r="G59" s="40"/>
      <c r="H59" s="40"/>
      <c r="I59" s="41"/>
      <c r="J59" s="23">
        <v>3822967063</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3822967063</v>
      </c>
      <c r="K65" s="97"/>
      <c r="M65" s="33"/>
    </row>
    <row r="66" spans="1:13" ht="22.5" customHeight="1">
      <c r="A66" s="31"/>
      <c r="C66" s="86" t="s">
        <v>119</v>
      </c>
      <c r="D66" s="87"/>
      <c r="E66" s="87"/>
      <c r="F66" s="87"/>
      <c r="G66" s="87"/>
      <c r="H66" s="87"/>
      <c r="I66" s="88"/>
      <c r="J66" s="78">
        <v>-3383320268</v>
      </c>
      <c r="K66" s="89"/>
      <c r="M66" s="33"/>
    </row>
    <row r="67" spans="1:13" ht="22.5" customHeight="1">
      <c r="A67" s="31"/>
      <c r="B67" s="22"/>
      <c r="C67" s="86" t="s">
        <v>120</v>
      </c>
      <c r="D67" s="77"/>
      <c r="E67" s="77"/>
      <c r="F67" s="77"/>
      <c r="G67" s="77"/>
      <c r="H67" s="77"/>
      <c r="I67" s="77"/>
      <c r="J67" s="78">
        <v>-1688722081</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83" orientation="portrait" blackAndWhite="1" useFirstPageNumber="1" r:id="rId1"/>
  <headerFooter>
    <oddFooter>&amp;C&amp;"ＭＳ Ｐ明朝,標準"&amp;20&amp;P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466</v>
      </c>
      <c r="C6" s="260"/>
      <c r="D6" s="260"/>
      <c r="E6" s="260"/>
      <c r="F6" s="260"/>
      <c r="G6" s="260"/>
      <c r="H6" s="260"/>
      <c r="I6" s="260"/>
      <c r="J6" s="260"/>
      <c r="K6" s="260"/>
      <c r="L6" s="260"/>
      <c r="M6" s="260"/>
      <c r="N6" s="66"/>
    </row>
    <row r="7" spans="1:14" ht="22.5" customHeight="1">
      <c r="A7" s="62"/>
      <c r="B7" s="261" t="s">
        <v>464</v>
      </c>
      <c r="C7" s="260"/>
      <c r="D7" s="260"/>
      <c r="E7" s="260"/>
      <c r="F7" s="260"/>
      <c r="G7" s="260"/>
      <c r="H7" s="260"/>
      <c r="I7" s="260"/>
      <c r="J7" s="260"/>
      <c r="K7" s="260"/>
      <c r="L7" s="260"/>
      <c r="M7" s="260"/>
      <c r="N7" s="66"/>
    </row>
    <row r="8" spans="1:14" ht="22.5" hidden="1" customHeight="1">
      <c r="A8" s="62"/>
      <c r="B8" s="63"/>
      <c r="C8" s="262" t="s">
        <v>1</v>
      </c>
      <c r="D8" s="262"/>
      <c r="E8" s="262"/>
      <c r="F8" s="67" t="s">
        <v>467</v>
      </c>
      <c r="G8" s="63"/>
      <c r="H8" s="67"/>
      <c r="I8" s="63"/>
      <c r="J8" s="63"/>
      <c r="K8" s="63"/>
      <c r="L8" s="68" t="s">
        <v>468</v>
      </c>
      <c r="M8" s="63"/>
      <c r="N8" s="66"/>
    </row>
    <row r="9" spans="1:14" ht="22.5" hidden="1" customHeight="1">
      <c r="A9" s="62"/>
      <c r="B9" s="63"/>
      <c r="C9" s="262" t="s">
        <v>453</v>
      </c>
      <c r="D9" s="262"/>
      <c r="E9" s="262"/>
      <c r="F9" s="67" t="s">
        <v>469</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463</v>
      </c>
      <c r="M19" s="22"/>
      <c r="N19" s="33"/>
    </row>
    <row r="20" spans="1:14" ht="50.1" customHeight="1">
      <c r="A20" s="31"/>
      <c r="B20" s="22"/>
      <c r="C20" s="268" t="s">
        <v>5</v>
      </c>
      <c r="D20" s="268"/>
      <c r="E20" s="268"/>
      <c r="F20" s="268"/>
      <c r="G20" s="268"/>
      <c r="H20" s="268"/>
      <c r="I20" s="268"/>
      <c r="J20" s="70" t="s">
        <v>470</v>
      </c>
      <c r="K20" s="70" t="s">
        <v>471</v>
      </c>
      <c r="L20" s="70" t="s">
        <v>472</v>
      </c>
      <c r="M20" s="22"/>
      <c r="N20" s="33"/>
    </row>
    <row r="21" spans="1:14" ht="50.1" customHeight="1">
      <c r="A21" s="31"/>
      <c r="B21" s="22"/>
      <c r="C21" s="268" t="s">
        <v>458</v>
      </c>
      <c r="D21" s="268"/>
      <c r="E21" s="268"/>
      <c r="F21" s="268"/>
      <c r="G21" s="268"/>
      <c r="H21" s="268"/>
      <c r="I21" s="268"/>
      <c r="J21" s="71">
        <v>-3816036664</v>
      </c>
      <c r="K21" s="71">
        <v>0</v>
      </c>
      <c r="L21" s="71">
        <v>-3816036664</v>
      </c>
      <c r="M21" s="22"/>
      <c r="N21" s="33"/>
    </row>
    <row r="22" spans="1:14" ht="50.1" customHeight="1">
      <c r="A22" s="31"/>
      <c r="B22" s="22"/>
      <c r="C22" s="268" t="s">
        <v>459</v>
      </c>
      <c r="D22" s="268"/>
      <c r="E22" s="268"/>
      <c r="F22" s="268"/>
      <c r="G22" s="268"/>
      <c r="H22" s="268"/>
      <c r="I22" s="268"/>
      <c r="J22" s="71">
        <v>-1688722081</v>
      </c>
      <c r="K22" s="71">
        <v>0</v>
      </c>
      <c r="L22" s="71">
        <v>-1688722081</v>
      </c>
      <c r="M22" s="22"/>
      <c r="N22" s="33"/>
    </row>
    <row r="23" spans="1:14" ht="50.1" customHeight="1">
      <c r="A23" s="31"/>
      <c r="B23" s="22"/>
      <c r="C23" s="268" t="s">
        <v>460</v>
      </c>
      <c r="D23" s="268"/>
      <c r="E23" s="268"/>
      <c r="F23" s="268"/>
      <c r="G23" s="268"/>
      <c r="H23" s="268"/>
      <c r="I23" s="268"/>
      <c r="J23" s="71">
        <v>-5504758745</v>
      </c>
      <c r="K23" s="71">
        <v>0</v>
      </c>
      <c r="L23" s="71">
        <v>-5504758745</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84" orientation="portrait" blackAndWhite="1" useFirstPageNumber="1" r:id="rId1"/>
  <headerFooter>
    <oddFooter>&amp;C&amp;"ＭＳ Ｐ明朝,標準"&amp;20&amp;P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465</v>
      </c>
      <c r="C6" s="271"/>
      <c r="D6" s="271"/>
      <c r="E6" s="271"/>
      <c r="F6" s="271"/>
      <c r="G6" s="271"/>
      <c r="H6" s="271"/>
      <c r="I6" s="271"/>
      <c r="J6" s="271"/>
      <c r="K6" s="271"/>
      <c r="L6" s="271"/>
      <c r="M6" s="271"/>
      <c r="N6" s="271"/>
      <c r="O6" s="271"/>
      <c r="P6" s="271"/>
      <c r="Q6" s="271"/>
      <c r="R6" s="271"/>
      <c r="S6" s="271"/>
      <c r="T6" s="161"/>
      <c r="U6" s="9"/>
    </row>
    <row r="7" spans="1:21" ht="22.5" customHeight="1">
      <c r="A7" s="6"/>
      <c r="B7" s="272" t="s">
        <v>464</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463</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964619465</v>
      </c>
      <c r="T16" s="21"/>
      <c r="U16" s="9"/>
    </row>
    <row r="17" spans="1:21" ht="22.5" customHeight="1">
      <c r="A17" s="6"/>
      <c r="B17" s="31"/>
      <c r="C17" s="22" t="s">
        <v>122</v>
      </c>
      <c r="D17" s="22"/>
      <c r="E17" s="22"/>
      <c r="F17" s="22"/>
      <c r="G17" s="22"/>
      <c r="H17" s="22"/>
      <c r="I17" s="23">
        <v>371379971403</v>
      </c>
      <c r="J17" s="84"/>
      <c r="K17" s="22"/>
      <c r="L17" s="31"/>
      <c r="M17" s="22"/>
      <c r="N17" s="22" t="s">
        <v>161</v>
      </c>
      <c r="O17" s="22"/>
      <c r="P17" s="22"/>
      <c r="Q17" s="22"/>
      <c r="R17" s="22"/>
      <c r="S17" s="23">
        <v>964619465</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159846821052</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59664670039</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2280030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106966550924</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44135169956</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44135169956</v>
      </c>
      <c r="J28" s="84"/>
      <c r="K28" s="22"/>
      <c r="L28" s="75" t="s">
        <v>168</v>
      </c>
      <c r="M28" s="77"/>
      <c r="N28" s="77"/>
      <c r="O28" s="77"/>
      <c r="P28" s="77"/>
      <c r="Q28" s="77"/>
      <c r="R28" s="77"/>
      <c r="S28" s="78">
        <v>-964619465</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13780338139</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13780338139</v>
      </c>
      <c r="T32" s="84"/>
      <c r="U32" s="9"/>
    </row>
    <row r="33" spans="1:21" ht="22.5" customHeight="1">
      <c r="A33" s="6"/>
      <c r="B33" s="31"/>
      <c r="C33" s="22"/>
      <c r="D33" s="22" t="s">
        <v>137</v>
      </c>
      <c r="E33" s="22"/>
      <c r="F33" s="22"/>
      <c r="G33" s="22"/>
      <c r="H33" s="22"/>
      <c r="I33" s="23">
        <v>764479402</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371883273450</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2956125563</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3158480508</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12312416627</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0</v>
      </c>
      <c r="T39" s="84"/>
      <c r="U39" s="9"/>
    </row>
    <row r="40" spans="1:21" ht="22.5" customHeight="1">
      <c r="A40" s="6"/>
      <c r="B40" s="31"/>
      <c r="C40" s="22"/>
      <c r="D40" s="22" t="s">
        <v>144</v>
      </c>
      <c r="E40" s="22"/>
      <c r="F40" s="22"/>
      <c r="G40" s="22"/>
      <c r="H40" s="22"/>
      <c r="I40" s="23">
        <v>365768667379</v>
      </c>
      <c r="J40" s="84"/>
      <c r="K40" s="22"/>
      <c r="L40" s="31"/>
      <c r="M40" s="22"/>
      <c r="N40" s="22" t="s">
        <v>176</v>
      </c>
      <c r="O40" s="22"/>
      <c r="P40" s="22"/>
      <c r="Q40" s="22"/>
      <c r="R40" s="22"/>
      <c r="S40" s="23">
        <v>12255388316</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57028311</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-503302047</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1467921512</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85" orientation="portrait" blackAndWhite="1" useFirstPageNumber="1" r:id="rId1"/>
  <headerFooter>
    <oddFooter>&amp;C&amp;"ＭＳ Ｐ明朝,標準"&amp;20&amp;P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12" sqref="B12:H12"/>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436</v>
      </c>
    </row>
    <row r="25" spans="1:4" s="180" customFormat="1" ht="48" customHeight="1">
      <c r="A25" s="181"/>
      <c r="B25" s="352"/>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86" fitToHeight="0" orientation="portrait" useFirstPageNumber="1" r:id="rId1"/>
  <headerFooter differentFirst="1">
    <oddFooter>&amp;C&amp;"ＭＳ Ｐ明朝,標準"&amp;20&amp;P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zoomScale="50" zoomScaleNormal="55" zoomScaleSheetLayoutView="50" workbookViewId="0">
      <selection activeCell="L5" sqref="L5:O5"/>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623</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4678800</v>
      </c>
      <c r="J17" s="116">
        <v>0</v>
      </c>
      <c r="K17" s="116">
        <v>4678800</v>
      </c>
      <c r="L17" s="115">
        <v>0</v>
      </c>
      <c r="M17" s="115">
        <v>0</v>
      </c>
      <c r="N17" s="115">
        <v>0</v>
      </c>
      <c r="O17" s="115">
        <v>0</v>
      </c>
    </row>
    <row r="18" spans="2:15" ht="21.95" customHeight="1">
      <c r="B18" s="112"/>
      <c r="C18" s="113" t="s">
        <v>20</v>
      </c>
      <c r="D18" s="113"/>
      <c r="E18" s="113"/>
      <c r="F18" s="113"/>
      <c r="G18" s="113"/>
      <c r="H18" s="114"/>
      <c r="I18" s="115">
        <v>4678800</v>
      </c>
      <c r="J18" s="116">
        <v>0</v>
      </c>
      <c r="K18" s="116">
        <v>4678800</v>
      </c>
      <c r="L18" s="115">
        <v>0</v>
      </c>
      <c r="M18" s="115">
        <v>0</v>
      </c>
      <c r="N18" s="115">
        <v>0</v>
      </c>
      <c r="O18" s="115">
        <v>0</v>
      </c>
    </row>
    <row r="19" spans="2:15" ht="21.95" customHeight="1">
      <c r="B19" s="112"/>
      <c r="C19" s="113"/>
      <c r="D19" s="113" t="s">
        <v>21</v>
      </c>
      <c r="E19" s="113"/>
      <c r="F19" s="113"/>
      <c r="G19" s="113"/>
      <c r="H19" s="114"/>
      <c r="I19" s="115">
        <v>4678800</v>
      </c>
      <c r="J19" s="116">
        <v>0</v>
      </c>
      <c r="K19" s="116">
        <v>4678800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1139250</v>
      </c>
      <c r="K37" s="116">
        <v>0</v>
      </c>
      <c r="L37" s="115">
        <v>1139250</v>
      </c>
      <c r="M37" s="115">
        <v>949400</v>
      </c>
      <c r="N37" s="115">
        <v>227856</v>
      </c>
      <c r="O37" s="115">
        <v>189850</v>
      </c>
    </row>
    <row r="38" spans="2:15" ht="21.95" customHeight="1">
      <c r="B38" s="112" t="s">
        <v>35</v>
      </c>
      <c r="C38" s="113"/>
      <c r="D38" s="113"/>
      <c r="E38" s="113"/>
      <c r="F38" s="113"/>
      <c r="G38" s="113"/>
      <c r="H38" s="114"/>
      <c r="I38" s="115">
        <v>274406022</v>
      </c>
      <c r="J38" s="116">
        <v>23371200</v>
      </c>
      <c r="K38" s="116">
        <v>0</v>
      </c>
      <c r="L38" s="115">
        <v>297777222</v>
      </c>
      <c r="M38" s="115">
        <v>187748955</v>
      </c>
      <c r="N38" s="115">
        <v>57761349</v>
      </c>
      <c r="O38" s="115">
        <v>110028267</v>
      </c>
    </row>
    <row r="39" spans="2:15" ht="21.95" customHeight="1">
      <c r="B39" s="117" t="s">
        <v>36</v>
      </c>
      <c r="C39" s="118"/>
      <c r="D39" s="118"/>
      <c r="E39" s="118"/>
      <c r="F39" s="118"/>
      <c r="G39" s="118"/>
      <c r="H39" s="119"/>
      <c r="I39" s="115">
        <v>1894194002</v>
      </c>
      <c r="J39" s="116">
        <v>23099580</v>
      </c>
      <c r="K39" s="116">
        <v>0</v>
      </c>
      <c r="L39" s="115">
        <v>1917293582</v>
      </c>
      <c r="M39" s="115">
        <v>1585782578</v>
      </c>
      <c r="N39" s="115">
        <v>233979266</v>
      </c>
      <c r="O39" s="115">
        <v>331511004</v>
      </c>
    </row>
    <row r="40" spans="2:15" ht="21.95" customHeight="1">
      <c r="B40" s="117" t="s">
        <v>37</v>
      </c>
      <c r="C40" s="118"/>
      <c r="D40" s="118"/>
      <c r="E40" s="118"/>
      <c r="F40" s="118"/>
      <c r="G40" s="118"/>
      <c r="H40" s="119"/>
      <c r="I40" s="115">
        <v>0</v>
      </c>
      <c r="J40" s="116">
        <v>964619465</v>
      </c>
      <c r="K40" s="116">
        <v>23099580</v>
      </c>
      <c r="L40" s="115">
        <v>941519885</v>
      </c>
      <c r="M40" s="115">
        <v>0</v>
      </c>
      <c r="N40" s="115">
        <v>0</v>
      </c>
      <c r="O40" s="115">
        <v>941519885</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2173278824</v>
      </c>
      <c r="J42" s="116">
        <v>1012229495</v>
      </c>
      <c r="K42" s="116">
        <v>27778380</v>
      </c>
      <c r="L42" s="115">
        <v>3157729939</v>
      </c>
      <c r="M42" s="115">
        <v>1774480933</v>
      </c>
      <c r="N42" s="115">
        <v>291968471</v>
      </c>
      <c r="O42" s="115">
        <v>1383249006</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27559055118110237" right="0.15748031496062992" top="0.55118110236220474" bottom="0.43307086614173229" header="0.70866141732283472" footer="0.31496062992125984"/>
  <pageSetup paperSize="9" scale="58" firstPageNumber="88" fitToWidth="2" orientation="portrait" useFirstPageNumber="1" r:id="rId1"/>
  <headerFooter>
    <oddFooter>&amp;C&amp;"ＭＳ Ｐ明朝,標準"&amp;20&amp;P</oddFooter>
  </headerFooter>
  <colBreaks count="1" manualBreakCount="1">
    <brk id="11" max="43"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L18" sqref="L18"/>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10430449929</v>
      </c>
      <c r="J9" s="128">
        <v>3612688470</v>
      </c>
      <c r="K9" s="128">
        <v>4605957697</v>
      </c>
      <c r="L9" s="128">
        <v>0</v>
      </c>
      <c r="M9" s="128">
        <v>4605957697</v>
      </c>
      <c r="N9" s="126">
        <v>9437180702</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216037088</v>
      </c>
      <c r="J15" s="128">
        <v>213310071</v>
      </c>
      <c r="K15" s="128">
        <v>216037088</v>
      </c>
      <c r="L15" s="128">
        <v>0</v>
      </c>
      <c r="M15" s="128">
        <v>216037088</v>
      </c>
      <c r="N15" s="126">
        <v>213310071</v>
      </c>
    </row>
    <row r="16" spans="2:17" ht="22.5" customHeight="1">
      <c r="B16" s="339" t="s">
        <v>60</v>
      </c>
      <c r="C16" s="339"/>
      <c r="D16" s="339"/>
      <c r="E16" s="339"/>
      <c r="F16" s="339"/>
      <c r="G16" s="339"/>
      <c r="H16" s="339"/>
      <c r="I16" s="126">
        <v>2996684468</v>
      </c>
      <c r="J16" s="128">
        <v>389688676</v>
      </c>
      <c r="K16" s="128">
        <v>374095685</v>
      </c>
      <c r="L16" s="128">
        <v>151108195</v>
      </c>
      <c r="M16" s="128">
        <v>525203880</v>
      </c>
      <c r="N16" s="126">
        <v>2861169264</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13643171485</v>
      </c>
      <c r="J18" s="128">
        <v>4215687217</v>
      </c>
      <c r="K18" s="128">
        <v>5196090470</v>
      </c>
      <c r="L18" s="128">
        <v>151108195</v>
      </c>
      <c r="M18" s="128">
        <v>5347198665</v>
      </c>
      <c r="N18" s="126">
        <v>12511660037</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90" fitToWidth="2" fitToHeight="0" orientation="portrait" useFirstPageNumber="1" r:id="rId1"/>
  <headerFooter>
    <oddFooter>&amp;C&amp;"ＭＳ Ｐ明朝,標準"&amp;20&amp;P</oddFooter>
  </headerFooter>
  <colBreaks count="1" manualBreakCount="1">
    <brk id="10" max="1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topLeftCell="A3"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5" t="s">
        <v>508</v>
      </c>
      <c r="B17" s="245"/>
      <c r="C17" s="245"/>
      <c r="D17" s="245"/>
      <c r="E17" s="245"/>
      <c r="F17" s="245"/>
      <c r="G17" s="245"/>
      <c r="H17" s="245"/>
      <c r="I17" s="245"/>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509</v>
      </c>
      <c r="C6" s="249"/>
      <c r="D6" s="249"/>
      <c r="E6" s="249"/>
      <c r="F6" s="249"/>
      <c r="G6" s="249"/>
      <c r="H6" s="249"/>
      <c r="I6" s="249"/>
      <c r="J6" s="249"/>
      <c r="K6" s="249"/>
      <c r="L6" s="249"/>
      <c r="M6" s="249"/>
      <c r="N6" s="249"/>
      <c r="O6" s="249"/>
      <c r="P6" s="249"/>
      <c r="Q6" s="249"/>
      <c r="R6" s="249"/>
      <c r="S6" s="10"/>
      <c r="T6" s="9"/>
    </row>
    <row r="7" spans="1:20" ht="22.5" customHeight="1">
      <c r="A7" s="6"/>
      <c r="B7" s="250" t="s">
        <v>510</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475</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7939870</v>
      </c>
      <c r="J17" s="33"/>
      <c r="K17" s="31"/>
      <c r="L17" s="24" t="s">
        <v>47</v>
      </c>
      <c r="M17" s="22"/>
      <c r="N17" s="22"/>
      <c r="O17" s="22"/>
      <c r="P17" s="22"/>
      <c r="Q17" s="22"/>
      <c r="R17" s="23">
        <v>0</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15999481</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-8059611</v>
      </c>
      <c r="J22" s="33"/>
      <c r="K22" s="31"/>
      <c r="L22" s="22"/>
      <c r="M22" s="22" t="s">
        <v>52</v>
      </c>
      <c r="N22" s="22"/>
      <c r="O22" s="22"/>
      <c r="P22" s="22"/>
      <c r="Q22" s="22"/>
      <c r="R22" s="23">
        <v>0</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0</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18159075</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0</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26098945</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18159075</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18159075</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26098945</v>
      </c>
      <c r="S67" s="82"/>
      <c r="T67" s="9"/>
    </row>
    <row r="68" spans="1:20" ht="22.5" customHeight="1">
      <c r="A68" s="6"/>
      <c r="B68" s="75" t="s">
        <v>69</v>
      </c>
      <c r="C68" s="76"/>
      <c r="D68" s="77"/>
      <c r="E68" s="77"/>
      <c r="F68" s="77"/>
      <c r="G68" s="77"/>
      <c r="H68" s="77"/>
      <c r="I68" s="78">
        <v>26098945</v>
      </c>
      <c r="J68" s="79"/>
      <c r="K68" s="75" t="s">
        <v>71</v>
      </c>
      <c r="L68" s="77"/>
      <c r="M68" s="77"/>
      <c r="N68" s="77"/>
      <c r="O68" s="77"/>
      <c r="P68" s="77"/>
      <c r="Q68" s="77"/>
      <c r="R68" s="78">
        <v>26098945</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94" orientation="portrait" blackAndWhite="1" useFirstPageNumber="1" r:id="rId1"/>
  <headerFooter>
    <oddFooter>&amp;C&amp;"ＭＳ Ｐ明朝,標準"&amp;20&amp;P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511</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512</v>
      </c>
      <c r="L16" s="14"/>
      <c r="M16" s="33"/>
    </row>
    <row r="17" spans="1:13" ht="22.5" customHeight="1">
      <c r="A17" s="31"/>
      <c r="C17" s="38" t="s">
        <v>72</v>
      </c>
      <c r="D17" s="39"/>
      <c r="E17" s="39"/>
      <c r="F17" s="39"/>
      <c r="G17" s="39"/>
      <c r="H17" s="39"/>
      <c r="I17" s="17"/>
      <c r="J17" s="19">
        <v>490376128</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52841755</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0</v>
      </c>
      <c r="K25" s="91"/>
      <c r="M25" s="33"/>
    </row>
    <row r="26" spans="1:13" ht="22.5" customHeight="1">
      <c r="A26" s="31"/>
      <c r="C26" s="90"/>
      <c r="D26" s="40" t="s">
        <v>81</v>
      </c>
      <c r="E26" s="40"/>
      <c r="F26" s="40"/>
      <c r="G26" s="40"/>
      <c r="H26" s="40"/>
      <c r="I26" s="41"/>
      <c r="J26" s="23">
        <v>88092000</v>
      </c>
      <c r="K26" s="91"/>
      <c r="M26" s="33"/>
    </row>
    <row r="27" spans="1:13" ht="22.5" customHeight="1">
      <c r="A27" s="31"/>
      <c r="C27" s="90"/>
      <c r="D27" s="40" t="s">
        <v>82</v>
      </c>
      <c r="E27" s="40"/>
      <c r="F27" s="40"/>
      <c r="G27" s="40"/>
      <c r="H27" s="40"/>
      <c r="I27" s="41"/>
      <c r="J27" s="23">
        <v>92960535</v>
      </c>
      <c r="K27" s="91"/>
      <c r="M27" s="33"/>
    </row>
    <row r="28" spans="1:13" ht="22.5" customHeight="1">
      <c r="A28" s="31"/>
      <c r="C28" s="90"/>
      <c r="D28" s="40"/>
      <c r="E28" s="40" t="s">
        <v>83</v>
      </c>
      <c r="F28" s="40"/>
      <c r="G28" s="40"/>
      <c r="H28" s="40"/>
      <c r="I28" s="41"/>
      <c r="J28" s="23">
        <v>92960535</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32023</v>
      </c>
      <c r="K32" s="91"/>
      <c r="M32" s="33"/>
    </row>
    <row r="33" spans="1:13" ht="22.5" customHeight="1">
      <c r="A33" s="31"/>
      <c r="C33" s="92"/>
      <c r="D33" s="93" t="s">
        <v>88</v>
      </c>
      <c r="E33" s="93"/>
      <c r="F33" s="93"/>
      <c r="G33" s="93"/>
      <c r="H33" s="93"/>
      <c r="I33" s="94"/>
      <c r="J33" s="95">
        <v>256449815</v>
      </c>
      <c r="K33" s="96"/>
      <c r="M33" s="33"/>
    </row>
    <row r="34" spans="1:13" ht="22.5" customHeight="1">
      <c r="A34" s="31"/>
      <c r="C34" s="90" t="s">
        <v>89</v>
      </c>
      <c r="D34" s="40"/>
      <c r="E34" s="40"/>
      <c r="F34" s="40"/>
      <c r="G34" s="40"/>
      <c r="H34" s="40"/>
      <c r="I34" s="41"/>
      <c r="J34" s="25">
        <v>490026639</v>
      </c>
      <c r="K34" s="91"/>
      <c r="M34" s="33"/>
    </row>
    <row r="35" spans="1:13" ht="22.5" customHeight="1">
      <c r="A35" s="31"/>
      <c r="C35" s="90"/>
      <c r="D35" s="40" t="s">
        <v>90</v>
      </c>
      <c r="E35" s="40"/>
      <c r="F35" s="40"/>
      <c r="G35" s="40"/>
      <c r="H35" s="40"/>
      <c r="I35" s="41"/>
      <c r="J35" s="23">
        <v>0</v>
      </c>
      <c r="K35" s="97"/>
      <c r="M35" s="33"/>
    </row>
    <row r="36" spans="1:13" ht="22.5" customHeight="1">
      <c r="A36" s="31"/>
      <c r="C36" s="90"/>
      <c r="D36" s="40" t="s">
        <v>91</v>
      </c>
      <c r="E36" s="40"/>
      <c r="F36" s="40"/>
      <c r="G36" s="40"/>
      <c r="H36" s="40"/>
      <c r="I36" s="41"/>
      <c r="J36" s="23">
        <v>0</v>
      </c>
      <c r="K36" s="97"/>
      <c r="M36" s="33"/>
    </row>
    <row r="37" spans="1:13" ht="22.5" customHeight="1">
      <c r="A37" s="31"/>
      <c r="C37" s="90"/>
      <c r="D37" s="40" t="s">
        <v>92</v>
      </c>
      <c r="E37" s="40"/>
      <c r="F37" s="40"/>
      <c r="G37" s="40"/>
      <c r="H37" s="40"/>
      <c r="I37" s="41"/>
      <c r="J37" s="23">
        <v>0</v>
      </c>
      <c r="K37" s="97"/>
      <c r="M37" s="33"/>
    </row>
    <row r="38" spans="1:13" ht="22.5" customHeight="1">
      <c r="A38" s="31"/>
      <c r="C38" s="90"/>
      <c r="D38" s="40" t="s">
        <v>93</v>
      </c>
      <c r="E38" s="40"/>
      <c r="F38" s="40"/>
      <c r="G38" s="40"/>
      <c r="H38" s="40"/>
      <c r="I38" s="41"/>
      <c r="J38" s="23">
        <v>218655305</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0</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71334</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271300000</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349489</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19743</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19743</v>
      </c>
      <c r="K65" s="97"/>
      <c r="M65" s="33"/>
    </row>
    <row r="66" spans="1:13" ht="22.5" customHeight="1">
      <c r="A66" s="31"/>
      <c r="C66" s="86" t="s">
        <v>119</v>
      </c>
      <c r="D66" s="87"/>
      <c r="E66" s="87"/>
      <c r="F66" s="87"/>
      <c r="G66" s="87"/>
      <c r="H66" s="87"/>
      <c r="I66" s="88"/>
      <c r="J66" s="78">
        <v>-19743</v>
      </c>
      <c r="K66" s="89"/>
      <c r="M66" s="33"/>
    </row>
    <row r="67" spans="1:13" ht="22.5" customHeight="1">
      <c r="A67" s="31"/>
      <c r="B67" s="22"/>
      <c r="C67" s="86" t="s">
        <v>120</v>
      </c>
      <c r="D67" s="77"/>
      <c r="E67" s="77"/>
      <c r="F67" s="77"/>
      <c r="G67" s="77"/>
      <c r="H67" s="77"/>
      <c r="I67" s="77"/>
      <c r="J67" s="78">
        <v>329746</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95" orientation="portrait" blackAndWhite="1" useFirstPageNumber="1" r:id="rId1"/>
  <headerFooter>
    <oddFooter>&amp;C&amp;"ＭＳ Ｐ明朝,標準"&amp;20&amp;P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514</v>
      </c>
      <c r="C6" s="260"/>
      <c r="D6" s="260"/>
      <c r="E6" s="260"/>
      <c r="F6" s="260"/>
      <c r="G6" s="260"/>
      <c r="H6" s="260"/>
      <c r="I6" s="260"/>
      <c r="J6" s="260"/>
      <c r="K6" s="260"/>
      <c r="L6" s="260"/>
      <c r="M6" s="260"/>
      <c r="N6" s="66"/>
    </row>
    <row r="7" spans="1:14" ht="22.5" customHeight="1">
      <c r="A7" s="62"/>
      <c r="B7" s="261" t="s">
        <v>515</v>
      </c>
      <c r="C7" s="260"/>
      <c r="D7" s="260"/>
      <c r="E7" s="260"/>
      <c r="F7" s="260"/>
      <c r="G7" s="260"/>
      <c r="H7" s="260"/>
      <c r="I7" s="260"/>
      <c r="J7" s="260"/>
      <c r="K7" s="260"/>
      <c r="L7" s="260"/>
      <c r="M7" s="260"/>
      <c r="N7" s="66"/>
    </row>
    <row r="8" spans="1:14" ht="22.5" hidden="1" customHeight="1">
      <c r="A8" s="62"/>
      <c r="B8" s="63"/>
      <c r="C8" s="262" t="s">
        <v>1</v>
      </c>
      <c r="D8" s="262"/>
      <c r="E8" s="262"/>
      <c r="F8" s="67" t="s">
        <v>516</v>
      </c>
      <c r="G8" s="63"/>
      <c r="H8" s="67"/>
      <c r="I8" s="63"/>
      <c r="J8" s="63"/>
      <c r="K8" s="63"/>
      <c r="L8" s="68" t="s">
        <v>517</v>
      </c>
      <c r="M8" s="63"/>
      <c r="N8" s="66"/>
    </row>
    <row r="9" spans="1:14" ht="22.5" hidden="1" customHeight="1">
      <c r="A9" s="62"/>
      <c r="B9" s="63"/>
      <c r="C9" s="262" t="s">
        <v>453</v>
      </c>
      <c r="D9" s="262"/>
      <c r="E9" s="262"/>
      <c r="F9" s="67" t="s">
        <v>518</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519</v>
      </c>
      <c r="M19" s="22"/>
      <c r="N19" s="33"/>
    </row>
    <row r="20" spans="1:14" ht="50.1" customHeight="1">
      <c r="A20" s="31"/>
      <c r="B20" s="22"/>
      <c r="C20" s="268" t="s">
        <v>5</v>
      </c>
      <c r="D20" s="268"/>
      <c r="E20" s="268"/>
      <c r="F20" s="268"/>
      <c r="G20" s="268"/>
      <c r="H20" s="268"/>
      <c r="I20" s="268"/>
      <c r="J20" s="70" t="s">
        <v>520</v>
      </c>
      <c r="K20" s="70" t="s">
        <v>521</v>
      </c>
      <c r="L20" s="70" t="s">
        <v>522</v>
      </c>
      <c r="M20" s="22"/>
      <c r="N20" s="33"/>
    </row>
    <row r="21" spans="1:14" ht="50.1" customHeight="1">
      <c r="A21" s="31"/>
      <c r="B21" s="22"/>
      <c r="C21" s="268" t="s">
        <v>458</v>
      </c>
      <c r="D21" s="268"/>
      <c r="E21" s="268"/>
      <c r="F21" s="268"/>
      <c r="G21" s="268"/>
      <c r="H21" s="268"/>
      <c r="I21" s="268"/>
      <c r="J21" s="71">
        <v>25769199</v>
      </c>
      <c r="K21" s="71">
        <v>0</v>
      </c>
      <c r="L21" s="71">
        <v>25769199</v>
      </c>
      <c r="M21" s="22"/>
      <c r="N21" s="33"/>
    </row>
    <row r="22" spans="1:14" ht="50.1" customHeight="1">
      <c r="A22" s="31"/>
      <c r="B22" s="22"/>
      <c r="C22" s="268" t="s">
        <v>459</v>
      </c>
      <c r="D22" s="268"/>
      <c r="E22" s="268"/>
      <c r="F22" s="268"/>
      <c r="G22" s="268"/>
      <c r="H22" s="268"/>
      <c r="I22" s="268"/>
      <c r="J22" s="71">
        <v>329746</v>
      </c>
      <c r="K22" s="71">
        <v>0</v>
      </c>
      <c r="L22" s="71">
        <v>329746</v>
      </c>
      <c r="M22" s="22"/>
      <c r="N22" s="33"/>
    </row>
    <row r="23" spans="1:14" ht="50.1" customHeight="1">
      <c r="A23" s="31"/>
      <c r="B23" s="22"/>
      <c r="C23" s="268" t="s">
        <v>460</v>
      </c>
      <c r="D23" s="268"/>
      <c r="E23" s="268"/>
      <c r="F23" s="268"/>
      <c r="G23" s="268"/>
      <c r="H23" s="268"/>
      <c r="I23" s="268"/>
      <c r="J23" s="71">
        <v>26098945</v>
      </c>
      <c r="K23" s="71">
        <v>0</v>
      </c>
      <c r="L23" s="71">
        <v>26098945</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96" orientation="portrait" blackAndWhite="1" useFirstPageNumber="1" r:id="rId1"/>
  <headerFooter>
    <oddFooter>&amp;C&amp;"ＭＳ Ｐ明朝,標準"&amp;20&amp;P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513</v>
      </c>
      <c r="C6" s="271"/>
      <c r="D6" s="271"/>
      <c r="E6" s="271"/>
      <c r="F6" s="271"/>
      <c r="G6" s="271"/>
      <c r="H6" s="271"/>
      <c r="I6" s="271"/>
      <c r="J6" s="271"/>
      <c r="K6" s="271"/>
      <c r="L6" s="271"/>
      <c r="M6" s="271"/>
      <c r="N6" s="271"/>
      <c r="O6" s="271"/>
      <c r="P6" s="271"/>
      <c r="Q6" s="271"/>
      <c r="R6" s="271"/>
      <c r="S6" s="271"/>
      <c r="T6" s="161"/>
      <c r="U6" s="9"/>
    </row>
    <row r="7" spans="1:21" ht="22.5" customHeight="1">
      <c r="A7" s="6"/>
      <c r="B7" s="272" t="s">
        <v>511</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512</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468203</v>
      </c>
      <c r="T16" s="21"/>
      <c r="U16" s="9"/>
    </row>
    <row r="17" spans="1:21" ht="22.5" customHeight="1">
      <c r="A17" s="6"/>
      <c r="B17" s="31"/>
      <c r="C17" s="22" t="s">
        <v>122</v>
      </c>
      <c r="D17" s="22"/>
      <c r="E17" s="22"/>
      <c r="F17" s="22"/>
      <c r="G17" s="22"/>
      <c r="H17" s="22"/>
      <c r="I17" s="23">
        <v>490349908</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468203</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468203</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37549170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88092000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92960535</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92960535</v>
      </c>
      <c r="J28" s="84"/>
      <c r="K28" s="22"/>
      <c r="L28" s="75" t="s">
        <v>168</v>
      </c>
      <c r="M28" s="77"/>
      <c r="N28" s="77"/>
      <c r="O28" s="77"/>
      <c r="P28" s="77"/>
      <c r="Q28" s="77"/>
      <c r="R28" s="77"/>
      <c r="S28" s="78">
        <v>-394603</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28203</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271720000</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489955305</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0</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218655305</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0</v>
      </c>
      <c r="T39" s="84"/>
      <c r="U39" s="9"/>
    </row>
    <row r="40" spans="1:21" ht="22.5" customHeight="1">
      <c r="A40" s="6"/>
      <c r="B40" s="31"/>
      <c r="C40" s="22"/>
      <c r="D40" s="22" t="s">
        <v>144</v>
      </c>
      <c r="E40" s="22"/>
      <c r="F40" s="22"/>
      <c r="G40" s="22"/>
      <c r="H40" s="22"/>
      <c r="I40" s="23">
        <v>271300000</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394603</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0</v>
      </c>
      <c r="T47" s="82"/>
      <c r="U47" s="9"/>
    </row>
    <row r="48" spans="1:21" ht="22.5" customHeight="1">
      <c r="A48" s="6"/>
      <c r="B48" s="31"/>
      <c r="C48" s="22" t="s">
        <v>152</v>
      </c>
      <c r="D48" s="22"/>
      <c r="E48" s="22"/>
      <c r="F48" s="22"/>
      <c r="G48" s="22"/>
      <c r="H48" s="22"/>
      <c r="I48" s="23">
        <v>73600</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73600</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73600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97" orientation="portrait" blackAndWhite="1" useFirstPageNumber="1" r:id="rId1"/>
  <headerFooter>
    <oddFooter>&amp;C&amp;"ＭＳ Ｐ明朝,標準"&amp;20&amp;P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12" sqref="B12:H12"/>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436</v>
      </c>
    </row>
    <row r="25" spans="1:4" s="180" customFormat="1" ht="48" customHeight="1">
      <c r="A25" s="181"/>
      <c r="B25" s="352"/>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98" fitToHeight="0" orientation="portrait" useFirstPageNumber="1" r:id="rId1"/>
  <headerFooter differentFirst="1">
    <oddFooter>&amp;C&amp;"ＭＳ Ｐ明朝,標準"&amp;20&amp;P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17"/>
  <sheetViews>
    <sheetView showGridLines="0" view="pageBreakPreview" zoomScale="50" zoomScaleNormal="70" zoomScaleSheetLayoutView="50" workbookViewId="0">
      <selection activeCell="M20" sqref="M20"/>
    </sheetView>
  </sheetViews>
  <sheetFormatPr defaultColWidth="8.875" defaultRowHeight="18.75"/>
  <cols>
    <col min="1" max="1" width="2.625" style="120" customWidth="1"/>
    <col min="2" max="7" width="3.5" style="120" customWidth="1"/>
    <col min="8" max="8" width="50.375" style="120" customWidth="1"/>
    <col min="9" max="14" width="31.125" style="120" customWidth="1"/>
    <col min="15" max="15" width="2.625" style="120" customWidth="1"/>
    <col min="16" max="16" width="15.125" style="120" customWidth="1"/>
    <col min="17" max="17" width="7" style="120" customWidth="1"/>
    <col min="18" max="18" width="25.625" style="120" customWidth="1"/>
    <col min="19" max="256" width="8.875" style="120"/>
    <col min="257" max="263" width="3.5" style="120" customWidth="1"/>
    <col min="264" max="264" width="15.625" style="120" customWidth="1"/>
    <col min="265" max="271" width="25.625" style="120" customWidth="1"/>
    <col min="272" max="512" width="8.875" style="120"/>
    <col min="513" max="519" width="3.5" style="120" customWidth="1"/>
    <col min="520" max="520" width="15.625" style="120" customWidth="1"/>
    <col min="521" max="527" width="25.625" style="120" customWidth="1"/>
    <col min="528" max="768" width="8.875" style="120"/>
    <col min="769" max="775" width="3.5" style="120" customWidth="1"/>
    <col min="776" max="776" width="15.625" style="120" customWidth="1"/>
    <col min="777" max="783" width="25.625" style="120" customWidth="1"/>
    <col min="784" max="1024" width="8.875" style="120"/>
    <col min="1025" max="1031" width="3.5" style="120" customWidth="1"/>
    <col min="1032" max="1032" width="15.625" style="120" customWidth="1"/>
    <col min="1033" max="1039" width="25.625" style="120" customWidth="1"/>
    <col min="1040" max="1280" width="8.875" style="120"/>
    <col min="1281" max="1287" width="3.5" style="120" customWidth="1"/>
    <col min="1288" max="1288" width="15.625" style="120" customWidth="1"/>
    <col min="1289" max="1295" width="25.625" style="120" customWidth="1"/>
    <col min="1296" max="1536" width="8.875" style="120"/>
    <col min="1537" max="1543" width="3.5" style="120" customWidth="1"/>
    <col min="1544" max="1544" width="15.625" style="120" customWidth="1"/>
    <col min="1545" max="1551" width="25.625" style="120" customWidth="1"/>
    <col min="1552" max="1792" width="8.875" style="120"/>
    <col min="1793" max="1799" width="3.5" style="120" customWidth="1"/>
    <col min="1800" max="1800" width="15.625" style="120" customWidth="1"/>
    <col min="1801" max="1807" width="25.625" style="120" customWidth="1"/>
    <col min="1808" max="2048" width="8.875" style="120"/>
    <col min="2049" max="2055" width="3.5" style="120" customWidth="1"/>
    <col min="2056" max="2056" width="15.625" style="120" customWidth="1"/>
    <col min="2057" max="2063" width="25.625" style="120" customWidth="1"/>
    <col min="2064" max="2304" width="8.875" style="120"/>
    <col min="2305" max="2311" width="3.5" style="120" customWidth="1"/>
    <col min="2312" max="2312" width="15.625" style="120" customWidth="1"/>
    <col min="2313" max="2319" width="25.625" style="120" customWidth="1"/>
    <col min="2320" max="2560" width="8.875" style="120"/>
    <col min="2561" max="2567" width="3.5" style="120" customWidth="1"/>
    <col min="2568" max="2568" width="15.625" style="120" customWidth="1"/>
    <col min="2569" max="2575" width="25.625" style="120" customWidth="1"/>
    <col min="2576" max="2816" width="8.875" style="120"/>
    <col min="2817" max="2823" width="3.5" style="120" customWidth="1"/>
    <col min="2824" max="2824" width="15.625" style="120" customWidth="1"/>
    <col min="2825" max="2831" width="25.625" style="120" customWidth="1"/>
    <col min="2832" max="3072" width="8.875" style="120"/>
    <col min="3073" max="3079" width="3.5" style="120" customWidth="1"/>
    <col min="3080" max="3080" width="15.625" style="120" customWidth="1"/>
    <col min="3081" max="3087" width="25.625" style="120" customWidth="1"/>
    <col min="3088" max="3328" width="8.875" style="120"/>
    <col min="3329" max="3335" width="3.5" style="120" customWidth="1"/>
    <col min="3336" max="3336" width="15.625" style="120" customWidth="1"/>
    <col min="3337" max="3343" width="25.625" style="120" customWidth="1"/>
    <col min="3344" max="3584" width="8.875" style="120"/>
    <col min="3585" max="3591" width="3.5" style="120" customWidth="1"/>
    <col min="3592" max="3592" width="15.625" style="120" customWidth="1"/>
    <col min="3593" max="3599" width="25.625" style="120" customWidth="1"/>
    <col min="3600" max="3840" width="8.875" style="120"/>
    <col min="3841" max="3847" width="3.5" style="120" customWidth="1"/>
    <col min="3848" max="3848" width="15.625" style="120" customWidth="1"/>
    <col min="3849" max="3855" width="25.625" style="120" customWidth="1"/>
    <col min="3856" max="4096" width="8.875" style="120"/>
    <col min="4097" max="4103" width="3.5" style="120" customWidth="1"/>
    <col min="4104" max="4104" width="15.625" style="120" customWidth="1"/>
    <col min="4105" max="4111" width="25.625" style="120" customWidth="1"/>
    <col min="4112" max="4352" width="8.875" style="120"/>
    <col min="4353" max="4359" width="3.5" style="120" customWidth="1"/>
    <col min="4360" max="4360" width="15.625" style="120" customWidth="1"/>
    <col min="4361" max="4367" width="25.625" style="120" customWidth="1"/>
    <col min="4368" max="4608" width="8.875" style="120"/>
    <col min="4609" max="4615" width="3.5" style="120" customWidth="1"/>
    <col min="4616" max="4616" width="15.625" style="120" customWidth="1"/>
    <col min="4617" max="4623" width="25.625" style="120" customWidth="1"/>
    <col min="4624" max="4864" width="8.875" style="120"/>
    <col min="4865" max="4871" width="3.5" style="120" customWidth="1"/>
    <col min="4872" max="4872" width="15.625" style="120" customWidth="1"/>
    <col min="4873" max="4879" width="25.625" style="120" customWidth="1"/>
    <col min="4880" max="5120" width="8.875" style="120"/>
    <col min="5121" max="5127" width="3.5" style="120" customWidth="1"/>
    <col min="5128" max="5128" width="15.625" style="120" customWidth="1"/>
    <col min="5129" max="5135" width="25.625" style="120" customWidth="1"/>
    <col min="5136" max="5376" width="8.875" style="120"/>
    <col min="5377" max="5383" width="3.5" style="120" customWidth="1"/>
    <col min="5384" max="5384" width="15.625" style="120" customWidth="1"/>
    <col min="5385" max="5391" width="25.625" style="120" customWidth="1"/>
    <col min="5392" max="5632" width="8.875" style="120"/>
    <col min="5633" max="5639" width="3.5" style="120" customWidth="1"/>
    <col min="5640" max="5640" width="15.625" style="120" customWidth="1"/>
    <col min="5641" max="5647" width="25.625" style="120" customWidth="1"/>
    <col min="5648" max="5888" width="8.875" style="120"/>
    <col min="5889" max="5895" width="3.5" style="120" customWidth="1"/>
    <col min="5896" max="5896" width="15.625" style="120" customWidth="1"/>
    <col min="5897" max="5903" width="25.625" style="120" customWidth="1"/>
    <col min="5904" max="6144" width="8.875" style="120"/>
    <col min="6145" max="6151" width="3.5" style="120" customWidth="1"/>
    <col min="6152" max="6152" width="15.625" style="120" customWidth="1"/>
    <col min="6153" max="6159" width="25.625" style="120" customWidth="1"/>
    <col min="6160" max="6400" width="8.875" style="120"/>
    <col min="6401" max="6407" width="3.5" style="120" customWidth="1"/>
    <col min="6408" max="6408" width="15.625" style="120" customWidth="1"/>
    <col min="6409" max="6415" width="25.625" style="120" customWidth="1"/>
    <col min="6416" max="6656" width="8.875" style="120"/>
    <col min="6657" max="6663" width="3.5" style="120" customWidth="1"/>
    <col min="6664" max="6664" width="15.625" style="120" customWidth="1"/>
    <col min="6665" max="6671" width="25.625" style="120" customWidth="1"/>
    <col min="6672" max="6912" width="8.875" style="120"/>
    <col min="6913" max="6919" width="3.5" style="120" customWidth="1"/>
    <col min="6920" max="6920" width="15.625" style="120" customWidth="1"/>
    <col min="6921" max="6927" width="25.625" style="120" customWidth="1"/>
    <col min="6928" max="7168" width="8.875" style="120"/>
    <col min="7169" max="7175" width="3.5" style="120" customWidth="1"/>
    <col min="7176" max="7176" width="15.625" style="120" customWidth="1"/>
    <col min="7177" max="7183" width="25.625" style="120" customWidth="1"/>
    <col min="7184" max="7424" width="8.875" style="120"/>
    <col min="7425" max="7431" width="3.5" style="120" customWidth="1"/>
    <col min="7432" max="7432" width="15.625" style="120" customWidth="1"/>
    <col min="7433" max="7439" width="25.625" style="120" customWidth="1"/>
    <col min="7440" max="7680" width="8.875" style="120"/>
    <col min="7681" max="7687" width="3.5" style="120" customWidth="1"/>
    <col min="7688" max="7688" width="15.625" style="120" customWidth="1"/>
    <col min="7689" max="7695" width="25.625" style="120" customWidth="1"/>
    <col min="7696" max="7936" width="8.875" style="120"/>
    <col min="7937" max="7943" width="3.5" style="120" customWidth="1"/>
    <col min="7944" max="7944" width="15.625" style="120" customWidth="1"/>
    <col min="7945" max="7951" width="25.625" style="120" customWidth="1"/>
    <col min="7952" max="8192" width="8.875" style="120"/>
    <col min="8193" max="8199" width="3.5" style="120" customWidth="1"/>
    <col min="8200" max="8200" width="15.625" style="120" customWidth="1"/>
    <col min="8201" max="8207" width="25.625" style="120" customWidth="1"/>
    <col min="8208" max="8448" width="8.875" style="120"/>
    <col min="8449" max="8455" width="3.5" style="120" customWidth="1"/>
    <col min="8456" max="8456" width="15.625" style="120" customWidth="1"/>
    <col min="8457" max="8463" width="25.625" style="120" customWidth="1"/>
    <col min="8464" max="8704" width="8.875" style="120"/>
    <col min="8705" max="8711" width="3.5" style="120" customWidth="1"/>
    <col min="8712" max="8712" width="15.625" style="120" customWidth="1"/>
    <col min="8713" max="8719" width="25.625" style="120" customWidth="1"/>
    <col min="8720" max="8960" width="8.875" style="120"/>
    <col min="8961" max="8967" width="3.5" style="120" customWidth="1"/>
    <col min="8968" max="8968" width="15.625" style="120" customWidth="1"/>
    <col min="8969" max="8975" width="25.625" style="120" customWidth="1"/>
    <col min="8976" max="9216" width="8.875" style="120"/>
    <col min="9217" max="9223" width="3.5" style="120" customWidth="1"/>
    <col min="9224" max="9224" width="15.625" style="120" customWidth="1"/>
    <col min="9225" max="9231" width="25.625" style="120" customWidth="1"/>
    <col min="9232" max="9472" width="8.875" style="120"/>
    <col min="9473" max="9479" width="3.5" style="120" customWidth="1"/>
    <col min="9480" max="9480" width="15.625" style="120" customWidth="1"/>
    <col min="9481" max="9487" width="25.625" style="120" customWidth="1"/>
    <col min="9488" max="9728" width="8.875" style="120"/>
    <col min="9729" max="9735" width="3.5" style="120" customWidth="1"/>
    <col min="9736" max="9736" width="15.625" style="120" customWidth="1"/>
    <col min="9737" max="9743" width="25.625" style="120" customWidth="1"/>
    <col min="9744" max="9984" width="8.875" style="120"/>
    <col min="9985" max="9991" width="3.5" style="120" customWidth="1"/>
    <col min="9992" max="9992" width="15.625" style="120" customWidth="1"/>
    <col min="9993" max="9999" width="25.625" style="120" customWidth="1"/>
    <col min="10000" max="10240" width="8.875" style="120"/>
    <col min="10241" max="10247" width="3.5" style="120" customWidth="1"/>
    <col min="10248" max="10248" width="15.625" style="120" customWidth="1"/>
    <col min="10249" max="10255" width="25.625" style="120" customWidth="1"/>
    <col min="10256" max="10496" width="8.875" style="120"/>
    <col min="10497" max="10503" width="3.5" style="120" customWidth="1"/>
    <col min="10504" max="10504" width="15.625" style="120" customWidth="1"/>
    <col min="10505" max="10511" width="25.625" style="120" customWidth="1"/>
    <col min="10512" max="10752" width="8.875" style="120"/>
    <col min="10753" max="10759" width="3.5" style="120" customWidth="1"/>
    <col min="10760" max="10760" width="15.625" style="120" customWidth="1"/>
    <col min="10761" max="10767" width="25.625" style="120" customWidth="1"/>
    <col min="10768" max="11008" width="8.875" style="120"/>
    <col min="11009" max="11015" width="3.5" style="120" customWidth="1"/>
    <col min="11016" max="11016" width="15.625" style="120" customWidth="1"/>
    <col min="11017" max="11023" width="25.625" style="120" customWidth="1"/>
    <col min="11024" max="11264" width="8.875" style="120"/>
    <col min="11265" max="11271" width="3.5" style="120" customWidth="1"/>
    <col min="11272" max="11272" width="15.625" style="120" customWidth="1"/>
    <col min="11273" max="11279" width="25.625" style="120" customWidth="1"/>
    <col min="11280" max="11520" width="8.875" style="120"/>
    <col min="11521" max="11527" width="3.5" style="120" customWidth="1"/>
    <col min="11528" max="11528" width="15.625" style="120" customWidth="1"/>
    <col min="11529" max="11535" width="25.625" style="120" customWidth="1"/>
    <col min="11536" max="11776" width="8.875" style="120"/>
    <col min="11777" max="11783" width="3.5" style="120" customWidth="1"/>
    <col min="11784" max="11784" width="15.625" style="120" customWidth="1"/>
    <col min="11785" max="11791" width="25.625" style="120" customWidth="1"/>
    <col min="11792" max="12032" width="8.875" style="120"/>
    <col min="12033" max="12039" width="3.5" style="120" customWidth="1"/>
    <col min="12040" max="12040" width="15.625" style="120" customWidth="1"/>
    <col min="12041" max="12047" width="25.625" style="120" customWidth="1"/>
    <col min="12048" max="12288" width="8.875" style="120"/>
    <col min="12289" max="12295" width="3.5" style="120" customWidth="1"/>
    <col min="12296" max="12296" width="15.625" style="120" customWidth="1"/>
    <col min="12297" max="12303" width="25.625" style="120" customWidth="1"/>
    <col min="12304" max="12544" width="8.875" style="120"/>
    <col min="12545" max="12551" width="3.5" style="120" customWidth="1"/>
    <col min="12552" max="12552" width="15.625" style="120" customWidth="1"/>
    <col min="12553" max="12559" width="25.625" style="120" customWidth="1"/>
    <col min="12560" max="12800" width="8.875" style="120"/>
    <col min="12801" max="12807" width="3.5" style="120" customWidth="1"/>
    <col min="12808" max="12808" width="15.625" style="120" customWidth="1"/>
    <col min="12809" max="12815" width="25.625" style="120" customWidth="1"/>
    <col min="12816" max="13056" width="8.875" style="120"/>
    <col min="13057" max="13063" width="3.5" style="120" customWidth="1"/>
    <col min="13064" max="13064" width="15.625" style="120" customWidth="1"/>
    <col min="13065" max="13071" width="25.625" style="120" customWidth="1"/>
    <col min="13072" max="13312" width="8.875" style="120"/>
    <col min="13313" max="13319" width="3.5" style="120" customWidth="1"/>
    <col min="13320" max="13320" width="15.625" style="120" customWidth="1"/>
    <col min="13321" max="13327" width="25.625" style="120" customWidth="1"/>
    <col min="13328" max="13568" width="8.875" style="120"/>
    <col min="13569" max="13575" width="3.5" style="120" customWidth="1"/>
    <col min="13576" max="13576" width="15.625" style="120" customWidth="1"/>
    <col min="13577" max="13583" width="25.625" style="120" customWidth="1"/>
    <col min="13584" max="13824" width="8.875" style="120"/>
    <col min="13825" max="13831" width="3.5" style="120" customWidth="1"/>
    <col min="13832" max="13832" width="15.625" style="120" customWidth="1"/>
    <col min="13833" max="13839" width="25.625" style="120" customWidth="1"/>
    <col min="13840" max="14080" width="8.875" style="120"/>
    <col min="14081" max="14087" width="3.5" style="120" customWidth="1"/>
    <col min="14088" max="14088" width="15.625" style="120" customWidth="1"/>
    <col min="14089" max="14095" width="25.625" style="120" customWidth="1"/>
    <col min="14096" max="14336" width="8.875" style="120"/>
    <col min="14337" max="14343" width="3.5" style="120" customWidth="1"/>
    <col min="14344" max="14344" width="15.625" style="120" customWidth="1"/>
    <col min="14345" max="14351" width="25.625" style="120" customWidth="1"/>
    <col min="14352" max="14592" width="8.875" style="120"/>
    <col min="14593" max="14599" width="3.5" style="120" customWidth="1"/>
    <col min="14600" max="14600" width="15.625" style="120" customWidth="1"/>
    <col min="14601" max="14607" width="25.625" style="120" customWidth="1"/>
    <col min="14608" max="14848" width="8.875" style="120"/>
    <col min="14849" max="14855" width="3.5" style="120" customWidth="1"/>
    <col min="14856" max="14856" width="15.625" style="120" customWidth="1"/>
    <col min="14857" max="14863" width="25.625" style="120" customWidth="1"/>
    <col min="14864" max="15104" width="8.875" style="120"/>
    <col min="15105" max="15111" width="3.5" style="120" customWidth="1"/>
    <col min="15112" max="15112" width="15.625" style="120" customWidth="1"/>
    <col min="15113" max="15119" width="25.625" style="120" customWidth="1"/>
    <col min="15120" max="15360" width="8.875" style="120"/>
    <col min="15361" max="15367" width="3.5" style="120" customWidth="1"/>
    <col min="15368" max="15368" width="15.625" style="120" customWidth="1"/>
    <col min="15369" max="15375" width="25.625" style="120" customWidth="1"/>
    <col min="15376" max="15616" width="8.875" style="120"/>
    <col min="15617" max="15623" width="3.5" style="120" customWidth="1"/>
    <col min="15624" max="15624" width="15.625" style="120" customWidth="1"/>
    <col min="15625" max="15631" width="25.625" style="120" customWidth="1"/>
    <col min="15632" max="15872" width="8.875" style="120"/>
    <col min="15873" max="15879" width="3.5" style="120" customWidth="1"/>
    <col min="15880" max="15880" width="15.625" style="120" customWidth="1"/>
    <col min="15881" max="15887" width="25.625" style="120" customWidth="1"/>
    <col min="15888" max="16128" width="8.875" style="120"/>
    <col min="16129" max="16135" width="3.5" style="120" customWidth="1"/>
    <col min="16136" max="16136" width="15.625" style="120" customWidth="1"/>
    <col min="16137" max="16143" width="25.625" style="120" customWidth="1"/>
    <col min="16144" max="16384" width="8.875" style="120"/>
  </cols>
  <sheetData>
    <row r="5" spans="1:14" s="235" customFormat="1" ht="32.25">
      <c r="J5" s="235" t="s">
        <v>625</v>
      </c>
      <c r="K5" s="235" t="s">
        <v>626</v>
      </c>
    </row>
    <row r="10" spans="1:14" s="104" customFormat="1" ht="22.5" customHeight="1">
      <c r="B10" s="2"/>
    </row>
    <row r="11" spans="1:14" s="105" customFormat="1" ht="18.75" customHeight="1">
      <c r="A11" s="129"/>
      <c r="B11" s="292" t="s">
        <v>329</v>
      </c>
      <c r="C11" s="292"/>
      <c r="D11" s="292"/>
      <c r="E11" s="292"/>
      <c r="F11" s="292"/>
      <c r="G11" s="292"/>
      <c r="H11" s="292"/>
      <c r="I11" s="292"/>
      <c r="J11" s="292"/>
      <c r="K11" s="293" t="s">
        <v>330</v>
      </c>
      <c r="L11" s="293"/>
      <c r="M11" s="293"/>
      <c r="N11" s="293"/>
    </row>
    <row r="12" spans="1:14" s="105" customFormat="1" ht="18.75" customHeight="1">
      <c r="A12" s="129"/>
      <c r="B12" s="292"/>
      <c r="C12" s="292"/>
      <c r="D12" s="292"/>
      <c r="E12" s="292"/>
      <c r="F12" s="292"/>
      <c r="G12" s="292"/>
      <c r="H12" s="292"/>
      <c r="I12" s="292"/>
      <c r="J12" s="292"/>
      <c r="K12" s="293"/>
      <c r="L12" s="293"/>
      <c r="M12" s="293"/>
      <c r="N12" s="293"/>
    </row>
    <row r="13" spans="1:14">
      <c r="M13" s="121"/>
      <c r="N13" s="121" t="s">
        <v>228</v>
      </c>
    </row>
    <row r="14" spans="1:14" ht="21.75" customHeight="1">
      <c r="B14" s="297" t="s">
        <v>229</v>
      </c>
      <c r="C14" s="298"/>
      <c r="D14" s="298"/>
      <c r="E14" s="298"/>
      <c r="F14" s="298"/>
      <c r="G14" s="298"/>
      <c r="H14" s="299"/>
      <c r="I14" s="303" t="s">
        <v>230</v>
      </c>
      <c r="J14" s="305" t="s">
        <v>231</v>
      </c>
      <c r="K14" s="305" t="s">
        <v>232</v>
      </c>
      <c r="L14" s="305" t="s">
        <v>233</v>
      </c>
      <c r="M14" s="305" t="s">
        <v>234</v>
      </c>
      <c r="N14" s="305" t="s">
        <v>235</v>
      </c>
    </row>
    <row r="15" spans="1:14" ht="21.95" customHeight="1">
      <c r="B15" s="300"/>
      <c r="C15" s="301"/>
      <c r="D15" s="301"/>
      <c r="E15" s="301"/>
      <c r="F15" s="301"/>
      <c r="G15" s="301"/>
      <c r="H15" s="302"/>
      <c r="I15" s="304"/>
      <c r="J15" s="306"/>
      <c r="K15" s="306"/>
      <c r="L15" s="306"/>
      <c r="M15" s="306"/>
      <c r="N15" s="306"/>
    </row>
    <row r="16" spans="1:14" ht="22.5" customHeight="1">
      <c r="B16" s="163" t="s">
        <v>562</v>
      </c>
      <c r="C16" s="164"/>
      <c r="D16" s="164"/>
      <c r="E16" s="164"/>
      <c r="F16" s="164"/>
      <c r="G16" s="164"/>
      <c r="H16" s="165"/>
      <c r="I16" s="125">
        <v>8173075</v>
      </c>
      <c r="J16" s="125">
        <v>9980257</v>
      </c>
      <c r="K16" s="125">
        <v>0</v>
      </c>
      <c r="L16" s="125">
        <v>0</v>
      </c>
      <c r="M16" s="126">
        <v>5743</v>
      </c>
      <c r="N16" s="125">
        <v>18159075</v>
      </c>
    </row>
    <row r="17" spans="2:14" ht="22.5" customHeight="1">
      <c r="B17" s="286" t="s">
        <v>227</v>
      </c>
      <c r="C17" s="287"/>
      <c r="D17" s="287"/>
      <c r="E17" s="287"/>
      <c r="F17" s="287"/>
      <c r="G17" s="287"/>
      <c r="H17" s="288"/>
      <c r="I17" s="125">
        <f>SUM(I16)</f>
        <v>8173075</v>
      </c>
      <c r="J17" s="125">
        <f t="shared" ref="J17:L17" si="0">SUM(J16)</f>
        <v>9980257</v>
      </c>
      <c r="K17" s="125">
        <f t="shared" si="0"/>
        <v>0</v>
      </c>
      <c r="L17" s="125">
        <f t="shared" si="0"/>
        <v>0</v>
      </c>
      <c r="M17" s="126">
        <v>5743</v>
      </c>
      <c r="N17" s="125">
        <v>18159075</v>
      </c>
    </row>
  </sheetData>
  <mergeCells count="10">
    <mergeCell ref="B17:H17"/>
    <mergeCell ref="B11:J12"/>
    <mergeCell ref="K11:N12"/>
    <mergeCell ref="B14:H15"/>
    <mergeCell ref="I14:I15"/>
    <mergeCell ref="J14:J15"/>
    <mergeCell ref="K14:K15"/>
    <mergeCell ref="L14:L15"/>
    <mergeCell ref="M14:M15"/>
    <mergeCell ref="N14:N15"/>
  </mergeCells>
  <phoneticPr fontId="25"/>
  <printOptions horizontalCentered="1"/>
  <pageMargins left="0.39370078740157483" right="0.39370078740157483" top="0.55118110236220474" bottom="0.43307086614173229" header="0.78740157480314965" footer="0.31496062992125984"/>
  <pageSetup paperSize="9" scale="58" firstPageNumber="100" fitToWidth="2" fitToHeight="0" orientation="portrait" useFirstPageNumber="1" r:id="rId1"/>
  <headerFooter alignWithMargins="0">
    <oddFooter>&amp;C&amp;"ＭＳ Ｐ明朝,標準"&amp;20&amp;P</oddFooter>
  </headerFooter>
  <colBreaks count="2" manualBreakCount="2">
    <brk id="10" max="16" man="1"/>
    <brk id="19" min="12" max="42"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B4" sqref="B4:J5"/>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7988277</v>
      </c>
      <c r="J9" s="128">
        <v>71334</v>
      </c>
      <c r="K9" s="128">
        <v>0</v>
      </c>
      <c r="L9" s="128">
        <v>0</v>
      </c>
      <c r="M9" s="128">
        <v>0</v>
      </c>
      <c r="N9" s="126">
        <v>8059611</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0</v>
      </c>
      <c r="J15" s="128">
        <v>0</v>
      </c>
      <c r="K15" s="128">
        <v>0</v>
      </c>
      <c r="L15" s="128">
        <v>0</v>
      </c>
      <c r="M15" s="128">
        <v>0</v>
      </c>
      <c r="N15" s="126">
        <v>0</v>
      </c>
    </row>
    <row r="16" spans="2:17" ht="22.5" customHeight="1">
      <c r="B16" s="339" t="s">
        <v>60</v>
      </c>
      <c r="C16" s="339"/>
      <c r="D16" s="339"/>
      <c r="E16" s="339"/>
      <c r="F16" s="339"/>
      <c r="G16" s="339"/>
      <c r="H16" s="339"/>
      <c r="I16" s="126">
        <v>0</v>
      </c>
      <c r="J16" s="128">
        <v>0</v>
      </c>
      <c r="K16" s="128">
        <v>0</v>
      </c>
      <c r="L16" s="128">
        <v>0</v>
      </c>
      <c r="M16" s="128">
        <v>0</v>
      </c>
      <c r="N16" s="126">
        <v>0</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7988277</v>
      </c>
      <c r="J18" s="128">
        <v>71334</v>
      </c>
      <c r="K18" s="128">
        <v>0</v>
      </c>
      <c r="L18" s="128">
        <v>0</v>
      </c>
      <c r="M18" s="128">
        <v>0</v>
      </c>
      <c r="N18" s="126">
        <v>8059611</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102" fitToWidth="2" fitToHeight="0" orientation="portrait" useFirstPageNumber="1" r:id="rId1"/>
  <headerFooter>
    <oddFooter>&amp;C&amp;"ＭＳ Ｐ明朝,標準"&amp;20&amp;P</oddFooter>
  </headerFooter>
  <colBreaks count="1" manualBreakCount="1">
    <brk id="10" max="1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topLeftCell="A3"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6" t="s">
        <v>189</v>
      </c>
      <c r="B17" s="246"/>
      <c r="C17" s="246"/>
      <c r="D17" s="246"/>
      <c r="E17" s="246"/>
      <c r="F17" s="246"/>
      <c r="G17" s="246"/>
      <c r="H17" s="246"/>
      <c r="I17" s="246"/>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pageMargins left="0.39370078740157483" right="0.15748031496062992" top="0.55118110236220474" bottom="0.43307086614173229" header="0.70866141732283472" footer="0.31496062992125984"/>
  <pageSetup paperSize="9" firstPageNumber="106" orientation="portrait" useFirstPageNumber="1"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523</v>
      </c>
      <c r="C6" s="249"/>
      <c r="D6" s="249"/>
      <c r="E6" s="249"/>
      <c r="F6" s="249"/>
      <c r="G6" s="249"/>
      <c r="H6" s="249"/>
      <c r="I6" s="249"/>
      <c r="J6" s="249"/>
      <c r="K6" s="249"/>
      <c r="L6" s="249"/>
      <c r="M6" s="249"/>
      <c r="N6" s="249"/>
      <c r="O6" s="249"/>
      <c r="P6" s="249"/>
      <c r="Q6" s="249"/>
      <c r="R6" s="249"/>
      <c r="S6" s="10"/>
      <c r="T6" s="9"/>
    </row>
    <row r="7" spans="1:20" ht="22.5" customHeight="1">
      <c r="A7" s="6"/>
      <c r="B7" s="250" t="s">
        <v>524</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525</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2287319703</v>
      </c>
      <c r="J17" s="33"/>
      <c r="K17" s="31"/>
      <c r="L17" s="24" t="s">
        <v>47</v>
      </c>
      <c r="M17" s="22"/>
      <c r="N17" s="22"/>
      <c r="O17" s="22"/>
      <c r="P17" s="22"/>
      <c r="Q17" s="22"/>
      <c r="R17" s="23">
        <v>253848122</v>
      </c>
      <c r="S17" s="84"/>
      <c r="T17" s="9"/>
    </row>
    <row r="18" spans="1:20" ht="22.5" customHeight="1">
      <c r="A18" s="6"/>
      <c r="B18" s="31"/>
      <c r="C18" s="22"/>
      <c r="D18" s="22" t="s">
        <v>8</v>
      </c>
      <c r="E18" s="22"/>
      <c r="F18" s="22"/>
      <c r="G18" s="22"/>
      <c r="H18" s="22"/>
      <c r="I18" s="23">
        <v>1075692549</v>
      </c>
      <c r="J18" s="33"/>
      <c r="K18" s="31"/>
      <c r="L18" s="22"/>
      <c r="M18" s="22" t="s">
        <v>48</v>
      </c>
      <c r="N18" s="22"/>
      <c r="O18" s="22"/>
      <c r="P18" s="22"/>
      <c r="Q18" s="22"/>
      <c r="R18" s="23">
        <v>68696666</v>
      </c>
      <c r="S18" s="84"/>
      <c r="T18" s="9"/>
    </row>
    <row r="19" spans="1:20" ht="22.5" customHeight="1">
      <c r="A19" s="6"/>
      <c r="B19" s="31"/>
      <c r="C19" s="22"/>
      <c r="D19" s="22"/>
      <c r="E19" s="22" t="s">
        <v>9</v>
      </c>
      <c r="F19" s="22"/>
      <c r="G19" s="22"/>
      <c r="H19" s="22"/>
      <c r="I19" s="23">
        <v>1075692549</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2355573984</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-1143946830</v>
      </c>
      <c r="J22" s="33"/>
      <c r="K22" s="31"/>
      <c r="L22" s="22"/>
      <c r="M22" s="22" t="s">
        <v>52</v>
      </c>
      <c r="N22" s="22"/>
      <c r="O22" s="22"/>
      <c r="P22" s="22"/>
      <c r="Q22" s="22"/>
      <c r="R22" s="23">
        <v>134514022</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50637434</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2019554884</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68696666</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1954259200</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1916588520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34269698</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2273403006</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1968175897</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86153286</v>
      </c>
      <c r="J52" s="33"/>
      <c r="K52" s="31"/>
      <c r="L52" s="22"/>
      <c r="M52" s="22"/>
      <c r="N52" s="22"/>
      <c r="O52" s="22"/>
      <c r="P52" s="22"/>
      <c r="Q52" s="22"/>
      <c r="R52" s="25"/>
      <c r="S52" s="85"/>
      <c r="T52" s="9"/>
    </row>
    <row r="53" spans="1:20" ht="22.5" customHeight="1">
      <c r="A53" s="6"/>
      <c r="B53" s="31"/>
      <c r="C53" s="22"/>
      <c r="D53" s="22" t="s">
        <v>36</v>
      </c>
      <c r="E53" s="22"/>
      <c r="F53" s="22"/>
      <c r="G53" s="22"/>
      <c r="H53" s="22"/>
      <c r="I53" s="25">
        <v>336647853</v>
      </c>
      <c r="J53" s="33"/>
      <c r="K53" s="31"/>
      <c r="L53" s="22"/>
      <c r="M53" s="22"/>
      <c r="N53" s="22"/>
      <c r="O53" s="22"/>
      <c r="P53" s="22"/>
      <c r="Q53" s="22"/>
      <c r="R53" s="25"/>
      <c r="S53" s="85"/>
      <c r="T53" s="9"/>
    </row>
    <row r="54" spans="1:20" ht="22.5" customHeight="1">
      <c r="A54" s="6"/>
      <c r="B54" s="31"/>
      <c r="C54" s="22"/>
      <c r="D54" s="22" t="s">
        <v>37</v>
      </c>
      <c r="E54" s="22"/>
      <c r="F54" s="22"/>
      <c r="G54" s="22"/>
      <c r="H54" s="22"/>
      <c r="I54" s="25">
        <v>700244738</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825605296</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825605296</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5608027</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1968175897</v>
      </c>
      <c r="S67" s="82"/>
      <c r="T67" s="9"/>
    </row>
    <row r="68" spans="1:20" ht="22.5" customHeight="1">
      <c r="A68" s="6"/>
      <c r="B68" s="75" t="s">
        <v>69</v>
      </c>
      <c r="C68" s="76"/>
      <c r="D68" s="77"/>
      <c r="E68" s="77"/>
      <c r="F68" s="77"/>
      <c r="G68" s="77"/>
      <c r="H68" s="77"/>
      <c r="I68" s="78">
        <v>4241578903</v>
      </c>
      <c r="J68" s="79"/>
      <c r="K68" s="75" t="s">
        <v>71</v>
      </c>
      <c r="L68" s="77"/>
      <c r="M68" s="77"/>
      <c r="N68" s="77"/>
      <c r="O68" s="77"/>
      <c r="P68" s="77"/>
      <c r="Q68" s="77"/>
      <c r="R68" s="78">
        <v>4241578903</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59055118110236227" header="0.70866141732283472" footer="0.31496062992125984"/>
  <pageSetup paperSize="9" scale="58" firstPageNumber="106" orientation="portrait" useFirstPageNumber="1" r:id="rId1"/>
  <headerFooter>
    <oddFooter>&amp;C&amp;"ＭＳ Ｐ明朝,標準"&amp;20&amp;P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526</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525</v>
      </c>
      <c r="L16" s="14"/>
      <c r="M16" s="33"/>
    </row>
    <row r="17" spans="1:13" ht="22.5" customHeight="1">
      <c r="A17" s="31"/>
      <c r="C17" s="38" t="s">
        <v>72</v>
      </c>
      <c r="D17" s="39"/>
      <c r="E17" s="39"/>
      <c r="F17" s="39"/>
      <c r="G17" s="39"/>
      <c r="H17" s="39"/>
      <c r="I17" s="17"/>
      <c r="J17" s="19">
        <v>232867646298</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61900538381</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46642616311</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28351000</v>
      </c>
      <c r="K25" s="91"/>
      <c r="M25" s="33"/>
    </row>
    <row r="26" spans="1:13" ht="22.5" customHeight="1">
      <c r="A26" s="31"/>
      <c r="C26" s="90"/>
      <c r="D26" s="40" t="s">
        <v>81</v>
      </c>
      <c r="E26" s="40"/>
      <c r="F26" s="40"/>
      <c r="G26" s="40"/>
      <c r="H26" s="40"/>
      <c r="I26" s="41"/>
      <c r="J26" s="23">
        <v>89025067461</v>
      </c>
      <c r="K26" s="91"/>
      <c r="M26" s="33"/>
    </row>
    <row r="27" spans="1:13" ht="22.5" customHeight="1">
      <c r="A27" s="31"/>
      <c r="C27" s="90"/>
      <c r="D27" s="40" t="s">
        <v>82</v>
      </c>
      <c r="E27" s="40"/>
      <c r="F27" s="40"/>
      <c r="G27" s="40"/>
      <c r="H27" s="40"/>
      <c r="I27" s="41"/>
      <c r="J27" s="23">
        <v>35138123224</v>
      </c>
      <c r="K27" s="91"/>
      <c r="M27" s="33"/>
    </row>
    <row r="28" spans="1:13" ht="22.5" customHeight="1">
      <c r="A28" s="31"/>
      <c r="C28" s="90"/>
      <c r="D28" s="40"/>
      <c r="E28" s="40" t="s">
        <v>83</v>
      </c>
      <c r="F28" s="40"/>
      <c r="G28" s="40"/>
      <c r="H28" s="40"/>
      <c r="I28" s="41"/>
      <c r="J28" s="23">
        <v>35138123224</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746378</v>
      </c>
      <c r="K32" s="91"/>
      <c r="M32" s="33"/>
    </row>
    <row r="33" spans="1:13" ht="22.5" customHeight="1">
      <c r="A33" s="31"/>
      <c r="C33" s="92"/>
      <c r="D33" s="93" t="s">
        <v>88</v>
      </c>
      <c r="E33" s="93"/>
      <c r="F33" s="93"/>
      <c r="G33" s="93"/>
      <c r="H33" s="93"/>
      <c r="I33" s="94"/>
      <c r="J33" s="95">
        <v>132203543</v>
      </c>
      <c r="K33" s="96"/>
      <c r="M33" s="33"/>
    </row>
    <row r="34" spans="1:13" ht="22.5" customHeight="1">
      <c r="A34" s="31"/>
      <c r="C34" s="90" t="s">
        <v>89</v>
      </c>
      <c r="D34" s="40"/>
      <c r="E34" s="40"/>
      <c r="F34" s="40"/>
      <c r="G34" s="40"/>
      <c r="H34" s="40"/>
      <c r="I34" s="41"/>
      <c r="J34" s="25">
        <v>231339022994</v>
      </c>
      <c r="K34" s="91"/>
      <c r="M34" s="33"/>
    </row>
    <row r="35" spans="1:13" ht="22.5" customHeight="1">
      <c r="A35" s="31"/>
      <c r="C35" s="90"/>
      <c r="D35" s="40" t="s">
        <v>90</v>
      </c>
      <c r="E35" s="40"/>
      <c r="F35" s="40"/>
      <c r="G35" s="40"/>
      <c r="H35" s="40"/>
      <c r="I35" s="41"/>
      <c r="J35" s="23">
        <v>2123547324</v>
      </c>
      <c r="K35" s="97"/>
      <c r="M35" s="33"/>
    </row>
    <row r="36" spans="1:13" ht="22.5" customHeight="1">
      <c r="A36" s="31"/>
      <c r="C36" s="90"/>
      <c r="D36" s="40" t="s">
        <v>91</v>
      </c>
      <c r="E36" s="40"/>
      <c r="F36" s="40"/>
      <c r="G36" s="40"/>
      <c r="H36" s="40"/>
      <c r="I36" s="41"/>
      <c r="J36" s="23">
        <v>134514022</v>
      </c>
      <c r="K36" s="97"/>
      <c r="M36" s="33"/>
    </row>
    <row r="37" spans="1:13" ht="22.5" customHeight="1">
      <c r="A37" s="31"/>
      <c r="C37" s="90"/>
      <c r="D37" s="40" t="s">
        <v>92</v>
      </c>
      <c r="E37" s="40"/>
      <c r="F37" s="40"/>
      <c r="G37" s="40"/>
      <c r="H37" s="40"/>
      <c r="I37" s="41"/>
      <c r="J37" s="23">
        <v>-213104760</v>
      </c>
      <c r="K37" s="97"/>
      <c r="M37" s="33"/>
    </row>
    <row r="38" spans="1:13" ht="22.5" customHeight="1">
      <c r="A38" s="31"/>
      <c r="C38" s="90"/>
      <c r="D38" s="40" t="s">
        <v>93</v>
      </c>
      <c r="E38" s="40"/>
      <c r="F38" s="40"/>
      <c r="G38" s="40"/>
      <c r="H38" s="40"/>
      <c r="I38" s="41"/>
      <c r="J38" s="23">
        <v>6771545414</v>
      </c>
      <c r="K38" s="97"/>
      <c r="M38" s="33"/>
    </row>
    <row r="39" spans="1:13" ht="22.5" customHeight="1">
      <c r="A39" s="31"/>
      <c r="C39" s="90"/>
      <c r="D39" s="40" t="s">
        <v>94</v>
      </c>
      <c r="E39" s="40"/>
      <c r="F39" s="40"/>
      <c r="G39" s="40"/>
      <c r="H39" s="40"/>
      <c r="I39" s="41"/>
      <c r="J39" s="23">
        <v>937844</v>
      </c>
      <c r="K39" s="97"/>
      <c r="M39" s="33"/>
    </row>
    <row r="40" spans="1:13" ht="22.5" customHeight="1">
      <c r="A40" s="31"/>
      <c r="C40" s="90"/>
      <c r="D40" s="40" t="s">
        <v>95</v>
      </c>
      <c r="E40" s="40"/>
      <c r="F40" s="40"/>
      <c r="G40" s="40"/>
      <c r="H40" s="40"/>
      <c r="I40" s="41"/>
      <c r="J40" s="23">
        <v>270580289</v>
      </c>
      <c r="K40" s="97"/>
      <c r="M40" s="33"/>
    </row>
    <row r="41" spans="1:13" ht="22.5" customHeight="1">
      <c r="A41" s="31"/>
      <c r="C41" s="90"/>
      <c r="D41" s="40" t="s">
        <v>96</v>
      </c>
      <c r="E41" s="40"/>
      <c r="F41" s="40"/>
      <c r="G41" s="40"/>
      <c r="H41" s="40"/>
      <c r="I41" s="41"/>
      <c r="J41" s="23">
        <v>47040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761139093</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178774488</v>
      </c>
      <c r="K46" s="97"/>
      <c r="M46" s="33"/>
    </row>
    <row r="47" spans="1:13" ht="22.5" customHeight="1">
      <c r="A47" s="31"/>
      <c r="C47" s="90"/>
      <c r="D47" s="40" t="s">
        <v>102</v>
      </c>
      <c r="E47" s="40"/>
      <c r="F47" s="40"/>
      <c r="G47" s="40"/>
      <c r="H47" s="40"/>
      <c r="I47" s="41"/>
      <c r="J47" s="23">
        <v>221311042240</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1528623304</v>
      </c>
      <c r="K53" s="89"/>
      <c r="M53" s="33"/>
    </row>
    <row r="54" spans="1:13" ht="22.5" customHeight="1">
      <c r="A54" s="31"/>
      <c r="C54" s="90" t="s">
        <v>109</v>
      </c>
      <c r="D54" s="40"/>
      <c r="E54" s="40"/>
      <c r="F54" s="40"/>
      <c r="G54" s="40"/>
      <c r="H54" s="40"/>
      <c r="I54" s="41"/>
      <c r="J54" s="25">
        <v>1843249</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1843249</v>
      </c>
      <c r="K58" s="97"/>
      <c r="M58" s="33"/>
    </row>
    <row r="59" spans="1:13" ht="22.5" customHeight="1">
      <c r="A59" s="31"/>
      <c r="C59" s="90" t="s">
        <v>114</v>
      </c>
      <c r="D59" s="40"/>
      <c r="E59" s="40"/>
      <c r="F59" s="40"/>
      <c r="G59" s="40"/>
      <c r="H59" s="40"/>
      <c r="I59" s="41"/>
      <c r="J59" s="23">
        <v>57640068</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57640068</v>
      </c>
      <c r="K65" s="97"/>
      <c r="M65" s="33"/>
    </row>
    <row r="66" spans="1:13" ht="22.5" customHeight="1">
      <c r="A66" s="31"/>
      <c r="C66" s="86" t="s">
        <v>119</v>
      </c>
      <c r="D66" s="87"/>
      <c r="E66" s="87"/>
      <c r="F66" s="87"/>
      <c r="G66" s="87"/>
      <c r="H66" s="87"/>
      <c r="I66" s="88"/>
      <c r="J66" s="78">
        <v>-55796819</v>
      </c>
      <c r="K66" s="89"/>
      <c r="M66" s="33"/>
    </row>
    <row r="67" spans="1:13" ht="22.5" customHeight="1">
      <c r="A67" s="31"/>
      <c r="B67" s="22"/>
      <c r="C67" s="86" t="s">
        <v>120</v>
      </c>
      <c r="D67" s="77"/>
      <c r="E67" s="77"/>
      <c r="F67" s="77"/>
      <c r="G67" s="77"/>
      <c r="H67" s="77"/>
      <c r="I67" s="77"/>
      <c r="J67" s="78">
        <v>1472826485</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70866141732283472" footer="0.31496062992125984"/>
  <pageSetup paperSize="9" scale="58" firstPageNumber="107" orientation="portrait" useFirstPageNumber="1" r:id="rId1"/>
  <headerFooter>
    <oddFooter>&amp;C&amp;"ＭＳ Ｐ明朝,標準"&amp;20&amp;P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530</v>
      </c>
      <c r="C6" s="260"/>
      <c r="D6" s="260"/>
      <c r="E6" s="260"/>
      <c r="F6" s="260"/>
      <c r="G6" s="260"/>
      <c r="H6" s="260"/>
      <c r="I6" s="260"/>
      <c r="J6" s="260"/>
      <c r="K6" s="260"/>
      <c r="L6" s="260"/>
      <c r="M6" s="260"/>
      <c r="N6" s="66"/>
    </row>
    <row r="7" spans="1:14" ht="22.5" customHeight="1">
      <c r="A7" s="62"/>
      <c r="B7" s="261" t="s">
        <v>531</v>
      </c>
      <c r="C7" s="260"/>
      <c r="D7" s="260"/>
      <c r="E7" s="260"/>
      <c r="F7" s="260"/>
      <c r="G7" s="260"/>
      <c r="H7" s="260"/>
      <c r="I7" s="260"/>
      <c r="J7" s="260"/>
      <c r="K7" s="260"/>
      <c r="L7" s="260"/>
      <c r="M7" s="260"/>
      <c r="N7" s="66"/>
    </row>
    <row r="8" spans="1:14" ht="22.5" hidden="1" customHeight="1">
      <c r="A8" s="62"/>
      <c r="B8" s="63"/>
      <c r="C8" s="262" t="s">
        <v>1</v>
      </c>
      <c r="D8" s="262"/>
      <c r="E8" s="262"/>
      <c r="F8" s="67" t="s">
        <v>532</v>
      </c>
      <c r="G8" s="63"/>
      <c r="H8" s="67"/>
      <c r="I8" s="63"/>
      <c r="J8" s="63"/>
      <c r="K8" s="63"/>
      <c r="L8" s="68" t="s">
        <v>533</v>
      </c>
      <c r="M8" s="63"/>
      <c r="N8" s="66"/>
    </row>
    <row r="9" spans="1:14" ht="22.5" hidden="1" customHeight="1">
      <c r="A9" s="62"/>
      <c r="B9" s="63"/>
      <c r="C9" s="262" t="s">
        <v>453</v>
      </c>
      <c r="D9" s="262"/>
      <c r="E9" s="262"/>
      <c r="F9" s="67" t="s">
        <v>534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535</v>
      </c>
      <c r="M19" s="22"/>
      <c r="N19" s="33"/>
    </row>
    <row r="20" spans="1:14" ht="50.1" customHeight="1">
      <c r="A20" s="31"/>
      <c r="B20" s="22"/>
      <c r="C20" s="268" t="s">
        <v>5</v>
      </c>
      <c r="D20" s="268"/>
      <c r="E20" s="268"/>
      <c r="F20" s="268"/>
      <c r="G20" s="268"/>
      <c r="H20" s="268"/>
      <c r="I20" s="268"/>
      <c r="J20" s="70" t="s">
        <v>536</v>
      </c>
      <c r="K20" s="70" t="s">
        <v>537</v>
      </c>
      <c r="L20" s="70" t="s">
        <v>538</v>
      </c>
      <c r="M20" s="22"/>
      <c r="N20" s="33"/>
    </row>
    <row r="21" spans="1:14" ht="50.1" customHeight="1">
      <c r="A21" s="31"/>
      <c r="B21" s="22"/>
      <c r="C21" s="268" t="s">
        <v>458</v>
      </c>
      <c r="D21" s="268"/>
      <c r="E21" s="268"/>
      <c r="F21" s="268"/>
      <c r="G21" s="268"/>
      <c r="H21" s="268"/>
      <c r="I21" s="268"/>
      <c r="J21" s="71">
        <v>495349412</v>
      </c>
      <c r="K21" s="71">
        <v>0</v>
      </c>
      <c r="L21" s="71">
        <v>495349412</v>
      </c>
      <c r="M21" s="22"/>
      <c r="N21" s="33"/>
    </row>
    <row r="22" spans="1:14" ht="50.1" customHeight="1">
      <c r="A22" s="31"/>
      <c r="B22" s="22"/>
      <c r="C22" s="268" t="s">
        <v>459</v>
      </c>
      <c r="D22" s="268"/>
      <c r="E22" s="268"/>
      <c r="F22" s="268"/>
      <c r="G22" s="268"/>
      <c r="H22" s="268"/>
      <c r="I22" s="268"/>
      <c r="J22" s="71">
        <v>1472826485</v>
      </c>
      <c r="K22" s="71">
        <v>0</v>
      </c>
      <c r="L22" s="71">
        <v>1472826485</v>
      </c>
      <c r="M22" s="22"/>
      <c r="N22" s="33"/>
    </row>
    <row r="23" spans="1:14" ht="50.1" customHeight="1">
      <c r="A23" s="31"/>
      <c r="B23" s="22"/>
      <c r="C23" s="268" t="s">
        <v>460</v>
      </c>
      <c r="D23" s="268"/>
      <c r="E23" s="268"/>
      <c r="F23" s="268"/>
      <c r="G23" s="268"/>
      <c r="H23" s="268"/>
      <c r="I23" s="268"/>
      <c r="J23" s="71">
        <v>1968175897</v>
      </c>
      <c r="K23" s="71">
        <v>0</v>
      </c>
      <c r="L23" s="71">
        <v>1968175897</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70866141732283472" footer="0.31496062992125984"/>
  <pageSetup paperSize="9" scale="58" firstPageNumber="108" orientation="portrait" useFirstPageNumber="1" r:id="rId1"/>
  <headerFooter>
    <oddFooter>&amp;C&amp;"ＭＳ Ｐ明朝,標準"&amp;20&amp;P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527</v>
      </c>
      <c r="C6" s="271"/>
      <c r="D6" s="271"/>
      <c r="E6" s="271"/>
      <c r="F6" s="271"/>
      <c r="G6" s="271"/>
      <c r="H6" s="271"/>
      <c r="I6" s="271"/>
      <c r="J6" s="271"/>
      <c r="K6" s="271"/>
      <c r="L6" s="271"/>
      <c r="M6" s="271"/>
      <c r="N6" s="271"/>
      <c r="O6" s="271"/>
      <c r="P6" s="271"/>
      <c r="Q6" s="271"/>
      <c r="R6" s="271"/>
      <c r="S6" s="271"/>
      <c r="T6" s="161"/>
      <c r="U6" s="9"/>
    </row>
    <row r="7" spans="1:21" ht="22.5" customHeight="1">
      <c r="A7" s="6"/>
      <c r="B7" s="272" t="s">
        <v>528</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529</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718495378</v>
      </c>
      <c r="T16" s="21"/>
      <c r="U16" s="9"/>
    </row>
    <row r="17" spans="1:21" ht="22.5" customHeight="1">
      <c r="A17" s="6"/>
      <c r="B17" s="31"/>
      <c r="C17" s="22" t="s">
        <v>122</v>
      </c>
      <c r="D17" s="22"/>
      <c r="E17" s="22"/>
      <c r="F17" s="22"/>
      <c r="G17" s="22"/>
      <c r="H17" s="22"/>
      <c r="I17" s="23">
        <v>232046755874</v>
      </c>
      <c r="J17" s="84"/>
      <c r="K17" s="22"/>
      <c r="L17" s="31"/>
      <c r="M17" s="22"/>
      <c r="N17" s="22" t="s">
        <v>161</v>
      </c>
      <c r="O17" s="22"/>
      <c r="P17" s="22"/>
      <c r="Q17" s="22"/>
      <c r="R17" s="22"/>
      <c r="S17" s="23">
        <v>717749000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746378</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61900538381</v>
      </c>
      <c r="J20" s="84"/>
      <c r="K20" s="22"/>
      <c r="L20" s="31"/>
      <c r="M20" s="22"/>
      <c r="N20" s="22"/>
      <c r="O20" s="22" t="s">
        <v>164</v>
      </c>
      <c r="P20" s="22"/>
      <c r="Q20" s="22"/>
      <c r="R20" s="22"/>
      <c r="S20" s="23">
        <v>746378</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45858202155</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28351000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89025067461</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35138123224</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35138123224</v>
      </c>
      <c r="J28" s="84"/>
      <c r="K28" s="22"/>
      <c r="L28" s="75" t="s">
        <v>168</v>
      </c>
      <c r="M28" s="77"/>
      <c r="N28" s="77"/>
      <c r="O28" s="77"/>
      <c r="P28" s="77"/>
      <c r="Q28" s="77"/>
      <c r="R28" s="77"/>
      <c r="S28" s="78">
        <v>-718495378</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746378</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95727275</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230557958728</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2265493414</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6771545414</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937844</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47040</v>
      </c>
      <c r="J38" s="84"/>
      <c r="K38" s="22"/>
      <c r="L38" s="31"/>
      <c r="M38" s="22" t="s">
        <v>174</v>
      </c>
      <c r="N38" s="22"/>
      <c r="O38" s="22"/>
      <c r="P38" s="22"/>
      <c r="Q38" s="22"/>
      <c r="R38" s="22"/>
      <c r="S38" s="23">
        <v>134769976</v>
      </c>
      <c r="T38" s="84"/>
      <c r="U38" s="9"/>
    </row>
    <row r="39" spans="1:21" ht="22.5" customHeight="1">
      <c r="A39" s="6"/>
      <c r="B39" s="31"/>
      <c r="C39" s="22"/>
      <c r="D39" s="22" t="s">
        <v>143</v>
      </c>
      <c r="E39" s="22"/>
      <c r="F39" s="22"/>
      <c r="G39" s="22"/>
      <c r="H39" s="22"/>
      <c r="I39" s="23">
        <v>178774488</v>
      </c>
      <c r="J39" s="84"/>
      <c r="K39" s="22"/>
      <c r="L39" s="31"/>
      <c r="M39" s="22"/>
      <c r="N39" s="22" t="s">
        <v>175</v>
      </c>
      <c r="O39" s="22"/>
      <c r="P39" s="22"/>
      <c r="Q39" s="22"/>
      <c r="R39" s="22"/>
      <c r="S39" s="23">
        <v>68696668</v>
      </c>
      <c r="T39" s="84"/>
      <c r="U39" s="9"/>
    </row>
    <row r="40" spans="1:21" ht="22.5" customHeight="1">
      <c r="A40" s="6"/>
      <c r="B40" s="31"/>
      <c r="C40" s="22"/>
      <c r="D40" s="22" t="s">
        <v>144</v>
      </c>
      <c r="E40" s="22"/>
      <c r="F40" s="22"/>
      <c r="G40" s="22"/>
      <c r="H40" s="22"/>
      <c r="I40" s="23">
        <v>221341160528</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66073308</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1488797146</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-134769976</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635531792</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440160757</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1075692549</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70866141732283472" footer="0.31496062992125984"/>
  <pageSetup paperSize="9" scale="58" firstPageNumber="109" orientation="portrait" useFirstPageNumber="1" r:id="rId1"/>
  <headerFooter>
    <oddFooter>&amp;C&amp;"ＭＳ Ｐ明朝,標準"&amp;20&amp;P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view="pageBreakPreview" zoomScale="50" zoomScaleNormal="50" zoomScaleSheetLayoutView="50" workbookViewId="0">
      <selection activeCell="B5" sqref="B5"/>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436</v>
      </c>
    </row>
    <row r="25" spans="1:4" s="180" customFormat="1" ht="48" customHeight="1">
      <c r="A25" s="181"/>
      <c r="B25" s="352"/>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rintOptions horizontalCentered="1"/>
  <pageMargins left="0.39370078740157483" right="0.15748031496062992" top="0.55118110236220474" bottom="0.43307086614173229" header="0.70866141732283472" footer="0.31496062992125984"/>
  <pageSetup paperSize="9" scale="57" firstPageNumber="110" fitToHeight="0" orientation="portrait" useFirstPageNumber="1" r:id="rId1"/>
  <headerFooter>
    <oddFooter>&amp;C&amp;"ＭＳ Ｐ明朝,標準"&amp;20&amp;P</oddFooter>
  </headerFooter>
  <rowBreaks count="1" manualBreakCount="1">
    <brk id="10" max="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6"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314485926</v>
      </c>
      <c r="J38" s="116">
        <v>11685600</v>
      </c>
      <c r="K38" s="116">
        <v>0</v>
      </c>
      <c r="L38" s="115">
        <v>326171526</v>
      </c>
      <c r="M38" s="115">
        <v>240018240</v>
      </c>
      <c r="N38" s="115">
        <v>64784885</v>
      </c>
      <c r="O38" s="115">
        <v>86153286</v>
      </c>
    </row>
    <row r="39" spans="2:15" ht="21.95" customHeight="1">
      <c r="B39" s="117" t="s">
        <v>36</v>
      </c>
      <c r="C39" s="118"/>
      <c r="D39" s="118"/>
      <c r="E39" s="118"/>
      <c r="F39" s="118"/>
      <c r="G39" s="118"/>
      <c r="H39" s="119"/>
      <c r="I39" s="115">
        <v>1009796872</v>
      </c>
      <c r="J39" s="116">
        <v>86073570</v>
      </c>
      <c r="K39" s="116">
        <v>0</v>
      </c>
      <c r="L39" s="115">
        <v>1095870442</v>
      </c>
      <c r="M39" s="115">
        <v>759222589</v>
      </c>
      <c r="N39" s="115">
        <v>205795404</v>
      </c>
      <c r="O39" s="115">
        <v>336647853</v>
      </c>
    </row>
    <row r="40" spans="2:15" ht="21.95" customHeight="1">
      <c r="B40" s="117" t="s">
        <v>37</v>
      </c>
      <c r="C40" s="118"/>
      <c r="D40" s="118"/>
      <c r="E40" s="118"/>
      <c r="F40" s="118"/>
      <c r="G40" s="118"/>
      <c r="H40" s="119"/>
      <c r="I40" s="115">
        <v>68569308</v>
      </c>
      <c r="J40" s="116">
        <v>717749000</v>
      </c>
      <c r="K40" s="116">
        <v>86073570</v>
      </c>
      <c r="L40" s="115">
        <v>700244738</v>
      </c>
      <c r="M40" s="115">
        <v>0</v>
      </c>
      <c r="N40" s="115">
        <v>0</v>
      </c>
      <c r="O40" s="115">
        <v>700244738</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1392852106</v>
      </c>
      <c r="J42" s="116">
        <v>815508170</v>
      </c>
      <c r="K42" s="116">
        <v>86073570</v>
      </c>
      <c r="L42" s="115">
        <v>2122286706</v>
      </c>
      <c r="M42" s="115">
        <v>999240829</v>
      </c>
      <c r="N42" s="115">
        <v>270580289</v>
      </c>
      <c r="O42" s="115">
        <v>1123045877</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39370078740157483" right="0.15748031496062992" top="0.55118110236220474" bottom="0.43307086614173229" header="0.70866141732283472" footer="0.31496062992125984"/>
  <pageSetup paperSize="9" scale="58" firstPageNumber="112" fitToWidth="2" orientation="portrait" useFirstPageNumber="1" r:id="rId1"/>
  <headerFooter>
    <oddFooter>&amp;C&amp;"ＭＳ Ｐ明朝,標準"&amp;20&amp;P</oddFooter>
  </headerFooter>
  <colBreaks count="1" manualBreakCount="1">
    <brk id="11" max="43"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0"/>
  <sheetViews>
    <sheetView showGridLines="0" view="pageBreakPreview" topLeftCell="B1" zoomScale="50" zoomScaleNormal="70" zoomScaleSheetLayoutView="50" workbookViewId="0">
      <selection activeCell="B4" sqref="B4:J5"/>
    </sheetView>
  </sheetViews>
  <sheetFormatPr defaultColWidth="8.875" defaultRowHeight="18.75"/>
  <cols>
    <col min="1" max="1" width="2.625" style="120" customWidth="1"/>
    <col min="2" max="7" width="3.5" style="120" customWidth="1"/>
    <col min="8" max="8" width="50.375" style="120" customWidth="1"/>
    <col min="9" max="14" width="31.125" style="120" customWidth="1"/>
    <col min="15" max="15" width="2.625" style="120" customWidth="1"/>
    <col min="16" max="16" width="15.125" style="120" customWidth="1"/>
    <col min="17" max="17" width="7" style="120" customWidth="1"/>
    <col min="18" max="18" width="25.625" style="120" customWidth="1"/>
    <col min="19" max="256" width="8.875" style="120"/>
    <col min="257" max="263" width="3.5" style="120" customWidth="1"/>
    <col min="264" max="264" width="15.625" style="120" customWidth="1"/>
    <col min="265" max="271" width="25.625" style="120" customWidth="1"/>
    <col min="272" max="512" width="8.875" style="120"/>
    <col min="513" max="519" width="3.5" style="120" customWidth="1"/>
    <col min="520" max="520" width="15.625" style="120" customWidth="1"/>
    <col min="521" max="527" width="25.625" style="120" customWidth="1"/>
    <col min="528" max="768" width="8.875" style="120"/>
    <col min="769" max="775" width="3.5" style="120" customWidth="1"/>
    <col min="776" max="776" width="15.625" style="120" customWidth="1"/>
    <col min="777" max="783" width="25.625" style="120" customWidth="1"/>
    <col min="784" max="1024" width="8.875" style="120"/>
    <col min="1025" max="1031" width="3.5" style="120" customWidth="1"/>
    <col min="1032" max="1032" width="15.625" style="120" customWidth="1"/>
    <col min="1033" max="1039" width="25.625" style="120" customWidth="1"/>
    <col min="1040" max="1280" width="8.875" style="120"/>
    <col min="1281" max="1287" width="3.5" style="120" customWidth="1"/>
    <col min="1288" max="1288" width="15.625" style="120" customWidth="1"/>
    <col min="1289" max="1295" width="25.625" style="120" customWidth="1"/>
    <col min="1296" max="1536" width="8.875" style="120"/>
    <col min="1537" max="1543" width="3.5" style="120" customWidth="1"/>
    <col min="1544" max="1544" width="15.625" style="120" customWidth="1"/>
    <col min="1545" max="1551" width="25.625" style="120" customWidth="1"/>
    <col min="1552" max="1792" width="8.875" style="120"/>
    <col min="1793" max="1799" width="3.5" style="120" customWidth="1"/>
    <col min="1800" max="1800" width="15.625" style="120" customWidth="1"/>
    <col min="1801" max="1807" width="25.625" style="120" customWidth="1"/>
    <col min="1808" max="2048" width="8.875" style="120"/>
    <col min="2049" max="2055" width="3.5" style="120" customWidth="1"/>
    <col min="2056" max="2056" width="15.625" style="120" customWidth="1"/>
    <col min="2057" max="2063" width="25.625" style="120" customWidth="1"/>
    <col min="2064" max="2304" width="8.875" style="120"/>
    <col min="2305" max="2311" width="3.5" style="120" customWidth="1"/>
    <col min="2312" max="2312" width="15.625" style="120" customWidth="1"/>
    <col min="2313" max="2319" width="25.625" style="120" customWidth="1"/>
    <col min="2320" max="2560" width="8.875" style="120"/>
    <col min="2561" max="2567" width="3.5" style="120" customWidth="1"/>
    <col min="2568" max="2568" width="15.625" style="120" customWidth="1"/>
    <col min="2569" max="2575" width="25.625" style="120" customWidth="1"/>
    <col min="2576" max="2816" width="8.875" style="120"/>
    <col min="2817" max="2823" width="3.5" style="120" customWidth="1"/>
    <col min="2824" max="2824" width="15.625" style="120" customWidth="1"/>
    <col min="2825" max="2831" width="25.625" style="120" customWidth="1"/>
    <col min="2832" max="3072" width="8.875" style="120"/>
    <col min="3073" max="3079" width="3.5" style="120" customWidth="1"/>
    <col min="3080" max="3080" width="15.625" style="120" customWidth="1"/>
    <col min="3081" max="3087" width="25.625" style="120" customWidth="1"/>
    <col min="3088" max="3328" width="8.875" style="120"/>
    <col min="3329" max="3335" width="3.5" style="120" customWidth="1"/>
    <col min="3336" max="3336" width="15.625" style="120" customWidth="1"/>
    <col min="3337" max="3343" width="25.625" style="120" customWidth="1"/>
    <col min="3344" max="3584" width="8.875" style="120"/>
    <col min="3585" max="3591" width="3.5" style="120" customWidth="1"/>
    <col min="3592" max="3592" width="15.625" style="120" customWidth="1"/>
    <col min="3593" max="3599" width="25.625" style="120" customWidth="1"/>
    <col min="3600" max="3840" width="8.875" style="120"/>
    <col min="3841" max="3847" width="3.5" style="120" customWidth="1"/>
    <col min="3848" max="3848" width="15.625" style="120" customWidth="1"/>
    <col min="3849" max="3855" width="25.625" style="120" customWidth="1"/>
    <col min="3856" max="4096" width="8.875" style="120"/>
    <col min="4097" max="4103" width="3.5" style="120" customWidth="1"/>
    <col min="4104" max="4104" width="15.625" style="120" customWidth="1"/>
    <col min="4105" max="4111" width="25.625" style="120" customWidth="1"/>
    <col min="4112" max="4352" width="8.875" style="120"/>
    <col min="4353" max="4359" width="3.5" style="120" customWidth="1"/>
    <col min="4360" max="4360" width="15.625" style="120" customWidth="1"/>
    <col min="4361" max="4367" width="25.625" style="120" customWidth="1"/>
    <col min="4368" max="4608" width="8.875" style="120"/>
    <col min="4609" max="4615" width="3.5" style="120" customWidth="1"/>
    <col min="4616" max="4616" width="15.625" style="120" customWidth="1"/>
    <col min="4617" max="4623" width="25.625" style="120" customWidth="1"/>
    <col min="4624" max="4864" width="8.875" style="120"/>
    <col min="4865" max="4871" width="3.5" style="120" customWidth="1"/>
    <col min="4872" max="4872" width="15.625" style="120" customWidth="1"/>
    <col min="4873" max="4879" width="25.625" style="120" customWidth="1"/>
    <col min="4880" max="5120" width="8.875" style="120"/>
    <col min="5121" max="5127" width="3.5" style="120" customWidth="1"/>
    <col min="5128" max="5128" width="15.625" style="120" customWidth="1"/>
    <col min="5129" max="5135" width="25.625" style="120" customWidth="1"/>
    <col min="5136" max="5376" width="8.875" style="120"/>
    <col min="5377" max="5383" width="3.5" style="120" customWidth="1"/>
    <col min="5384" max="5384" width="15.625" style="120" customWidth="1"/>
    <col min="5385" max="5391" width="25.625" style="120" customWidth="1"/>
    <col min="5392" max="5632" width="8.875" style="120"/>
    <col min="5633" max="5639" width="3.5" style="120" customWidth="1"/>
    <col min="5640" max="5640" width="15.625" style="120" customWidth="1"/>
    <col min="5641" max="5647" width="25.625" style="120" customWidth="1"/>
    <col min="5648" max="5888" width="8.875" style="120"/>
    <col min="5889" max="5895" width="3.5" style="120" customWidth="1"/>
    <col min="5896" max="5896" width="15.625" style="120" customWidth="1"/>
    <col min="5897" max="5903" width="25.625" style="120" customWidth="1"/>
    <col min="5904" max="6144" width="8.875" style="120"/>
    <col min="6145" max="6151" width="3.5" style="120" customWidth="1"/>
    <col min="6152" max="6152" width="15.625" style="120" customWidth="1"/>
    <col min="6153" max="6159" width="25.625" style="120" customWidth="1"/>
    <col min="6160" max="6400" width="8.875" style="120"/>
    <col min="6401" max="6407" width="3.5" style="120" customWidth="1"/>
    <col min="6408" max="6408" width="15.625" style="120" customWidth="1"/>
    <col min="6409" max="6415" width="25.625" style="120" customWidth="1"/>
    <col min="6416" max="6656" width="8.875" style="120"/>
    <col min="6657" max="6663" width="3.5" style="120" customWidth="1"/>
    <col min="6664" max="6664" width="15.625" style="120" customWidth="1"/>
    <col min="6665" max="6671" width="25.625" style="120" customWidth="1"/>
    <col min="6672" max="6912" width="8.875" style="120"/>
    <col min="6913" max="6919" width="3.5" style="120" customWidth="1"/>
    <col min="6920" max="6920" width="15.625" style="120" customWidth="1"/>
    <col min="6921" max="6927" width="25.625" style="120" customWidth="1"/>
    <col min="6928" max="7168" width="8.875" style="120"/>
    <col min="7169" max="7175" width="3.5" style="120" customWidth="1"/>
    <col min="7176" max="7176" width="15.625" style="120" customWidth="1"/>
    <col min="7177" max="7183" width="25.625" style="120" customWidth="1"/>
    <col min="7184" max="7424" width="8.875" style="120"/>
    <col min="7425" max="7431" width="3.5" style="120" customWidth="1"/>
    <col min="7432" max="7432" width="15.625" style="120" customWidth="1"/>
    <col min="7433" max="7439" width="25.625" style="120" customWidth="1"/>
    <col min="7440" max="7680" width="8.875" style="120"/>
    <col min="7681" max="7687" width="3.5" style="120" customWidth="1"/>
    <col min="7688" max="7688" width="15.625" style="120" customWidth="1"/>
    <col min="7689" max="7695" width="25.625" style="120" customWidth="1"/>
    <col min="7696" max="7936" width="8.875" style="120"/>
    <col min="7937" max="7943" width="3.5" style="120" customWidth="1"/>
    <col min="7944" max="7944" width="15.625" style="120" customWidth="1"/>
    <col min="7945" max="7951" width="25.625" style="120" customWidth="1"/>
    <col min="7952" max="8192" width="8.875" style="120"/>
    <col min="8193" max="8199" width="3.5" style="120" customWidth="1"/>
    <col min="8200" max="8200" width="15.625" style="120" customWidth="1"/>
    <col min="8201" max="8207" width="25.625" style="120" customWidth="1"/>
    <col min="8208" max="8448" width="8.875" style="120"/>
    <col min="8449" max="8455" width="3.5" style="120" customWidth="1"/>
    <col min="8456" max="8456" width="15.625" style="120" customWidth="1"/>
    <col min="8457" max="8463" width="25.625" style="120" customWidth="1"/>
    <col min="8464" max="8704" width="8.875" style="120"/>
    <col min="8705" max="8711" width="3.5" style="120" customWidth="1"/>
    <col min="8712" max="8712" width="15.625" style="120" customWidth="1"/>
    <col min="8713" max="8719" width="25.625" style="120" customWidth="1"/>
    <col min="8720" max="8960" width="8.875" style="120"/>
    <col min="8961" max="8967" width="3.5" style="120" customWidth="1"/>
    <col min="8968" max="8968" width="15.625" style="120" customWidth="1"/>
    <col min="8969" max="8975" width="25.625" style="120" customWidth="1"/>
    <col min="8976" max="9216" width="8.875" style="120"/>
    <col min="9217" max="9223" width="3.5" style="120" customWidth="1"/>
    <col min="9224" max="9224" width="15.625" style="120" customWidth="1"/>
    <col min="9225" max="9231" width="25.625" style="120" customWidth="1"/>
    <col min="9232" max="9472" width="8.875" style="120"/>
    <col min="9473" max="9479" width="3.5" style="120" customWidth="1"/>
    <col min="9480" max="9480" width="15.625" style="120" customWidth="1"/>
    <col min="9481" max="9487" width="25.625" style="120" customWidth="1"/>
    <col min="9488" max="9728" width="8.875" style="120"/>
    <col min="9729" max="9735" width="3.5" style="120" customWidth="1"/>
    <col min="9736" max="9736" width="15.625" style="120" customWidth="1"/>
    <col min="9737" max="9743" width="25.625" style="120" customWidth="1"/>
    <col min="9744" max="9984" width="8.875" style="120"/>
    <col min="9985" max="9991" width="3.5" style="120" customWidth="1"/>
    <col min="9992" max="9992" width="15.625" style="120" customWidth="1"/>
    <col min="9993" max="9999" width="25.625" style="120" customWidth="1"/>
    <col min="10000" max="10240" width="8.875" style="120"/>
    <col min="10241" max="10247" width="3.5" style="120" customWidth="1"/>
    <col min="10248" max="10248" width="15.625" style="120" customWidth="1"/>
    <col min="10249" max="10255" width="25.625" style="120" customWidth="1"/>
    <col min="10256" max="10496" width="8.875" style="120"/>
    <col min="10497" max="10503" width="3.5" style="120" customWidth="1"/>
    <col min="10504" max="10504" width="15.625" style="120" customWidth="1"/>
    <col min="10505" max="10511" width="25.625" style="120" customWidth="1"/>
    <col min="10512" max="10752" width="8.875" style="120"/>
    <col min="10753" max="10759" width="3.5" style="120" customWidth="1"/>
    <col min="10760" max="10760" width="15.625" style="120" customWidth="1"/>
    <col min="10761" max="10767" width="25.625" style="120" customWidth="1"/>
    <col min="10768" max="11008" width="8.875" style="120"/>
    <col min="11009" max="11015" width="3.5" style="120" customWidth="1"/>
    <col min="11016" max="11016" width="15.625" style="120" customWidth="1"/>
    <col min="11017" max="11023" width="25.625" style="120" customWidth="1"/>
    <col min="11024" max="11264" width="8.875" style="120"/>
    <col min="11265" max="11271" width="3.5" style="120" customWidth="1"/>
    <col min="11272" max="11272" width="15.625" style="120" customWidth="1"/>
    <col min="11273" max="11279" width="25.625" style="120" customWidth="1"/>
    <col min="11280" max="11520" width="8.875" style="120"/>
    <col min="11521" max="11527" width="3.5" style="120" customWidth="1"/>
    <col min="11528" max="11528" width="15.625" style="120" customWidth="1"/>
    <col min="11529" max="11535" width="25.625" style="120" customWidth="1"/>
    <col min="11536" max="11776" width="8.875" style="120"/>
    <col min="11777" max="11783" width="3.5" style="120" customWidth="1"/>
    <col min="11784" max="11784" width="15.625" style="120" customWidth="1"/>
    <col min="11785" max="11791" width="25.625" style="120" customWidth="1"/>
    <col min="11792" max="12032" width="8.875" style="120"/>
    <col min="12033" max="12039" width="3.5" style="120" customWidth="1"/>
    <col min="12040" max="12040" width="15.625" style="120" customWidth="1"/>
    <col min="12041" max="12047" width="25.625" style="120" customWidth="1"/>
    <col min="12048" max="12288" width="8.875" style="120"/>
    <col min="12289" max="12295" width="3.5" style="120" customWidth="1"/>
    <col min="12296" max="12296" width="15.625" style="120" customWidth="1"/>
    <col min="12297" max="12303" width="25.625" style="120" customWidth="1"/>
    <col min="12304" max="12544" width="8.875" style="120"/>
    <col min="12545" max="12551" width="3.5" style="120" customWidth="1"/>
    <col min="12552" max="12552" width="15.625" style="120" customWidth="1"/>
    <col min="12553" max="12559" width="25.625" style="120" customWidth="1"/>
    <col min="12560" max="12800" width="8.875" style="120"/>
    <col min="12801" max="12807" width="3.5" style="120" customWidth="1"/>
    <col min="12808" max="12808" width="15.625" style="120" customWidth="1"/>
    <col min="12809" max="12815" width="25.625" style="120" customWidth="1"/>
    <col min="12816" max="13056" width="8.875" style="120"/>
    <col min="13057" max="13063" width="3.5" style="120" customWidth="1"/>
    <col min="13064" max="13064" width="15.625" style="120" customWidth="1"/>
    <col min="13065" max="13071" width="25.625" style="120" customWidth="1"/>
    <col min="13072" max="13312" width="8.875" style="120"/>
    <col min="13313" max="13319" width="3.5" style="120" customWidth="1"/>
    <col min="13320" max="13320" width="15.625" style="120" customWidth="1"/>
    <col min="13321" max="13327" width="25.625" style="120" customWidth="1"/>
    <col min="13328" max="13568" width="8.875" style="120"/>
    <col min="13569" max="13575" width="3.5" style="120" customWidth="1"/>
    <col min="13576" max="13576" width="15.625" style="120" customWidth="1"/>
    <col min="13577" max="13583" width="25.625" style="120" customWidth="1"/>
    <col min="13584" max="13824" width="8.875" style="120"/>
    <col min="13825" max="13831" width="3.5" style="120" customWidth="1"/>
    <col min="13832" max="13832" width="15.625" style="120" customWidth="1"/>
    <col min="13833" max="13839" width="25.625" style="120" customWidth="1"/>
    <col min="13840" max="14080" width="8.875" style="120"/>
    <col min="14081" max="14087" width="3.5" style="120" customWidth="1"/>
    <col min="14088" max="14088" width="15.625" style="120" customWidth="1"/>
    <col min="14089" max="14095" width="25.625" style="120" customWidth="1"/>
    <col min="14096" max="14336" width="8.875" style="120"/>
    <col min="14337" max="14343" width="3.5" style="120" customWidth="1"/>
    <col min="14344" max="14344" width="15.625" style="120" customWidth="1"/>
    <col min="14345" max="14351" width="25.625" style="120" customWidth="1"/>
    <col min="14352" max="14592" width="8.875" style="120"/>
    <col min="14593" max="14599" width="3.5" style="120" customWidth="1"/>
    <col min="14600" max="14600" width="15.625" style="120" customWidth="1"/>
    <col min="14601" max="14607" width="25.625" style="120" customWidth="1"/>
    <col min="14608" max="14848" width="8.875" style="120"/>
    <col min="14849" max="14855" width="3.5" style="120" customWidth="1"/>
    <col min="14856" max="14856" width="15.625" style="120" customWidth="1"/>
    <col min="14857" max="14863" width="25.625" style="120" customWidth="1"/>
    <col min="14864" max="15104" width="8.875" style="120"/>
    <col min="15105" max="15111" width="3.5" style="120" customWidth="1"/>
    <col min="15112" max="15112" width="15.625" style="120" customWidth="1"/>
    <col min="15113" max="15119" width="25.625" style="120" customWidth="1"/>
    <col min="15120" max="15360" width="8.875" style="120"/>
    <col min="15361" max="15367" width="3.5" style="120" customWidth="1"/>
    <col min="15368" max="15368" width="15.625" style="120" customWidth="1"/>
    <col min="15369" max="15375" width="25.625" style="120" customWidth="1"/>
    <col min="15376" max="15616" width="8.875" style="120"/>
    <col min="15617" max="15623" width="3.5" style="120" customWidth="1"/>
    <col min="15624" max="15624" width="15.625" style="120" customWidth="1"/>
    <col min="15625" max="15631" width="25.625" style="120" customWidth="1"/>
    <col min="15632" max="15872" width="8.875" style="120"/>
    <col min="15873" max="15879" width="3.5" style="120" customWidth="1"/>
    <col min="15880" max="15880" width="15.625" style="120" customWidth="1"/>
    <col min="15881" max="15887" width="25.625" style="120" customWidth="1"/>
    <col min="15888" max="16128" width="8.875" style="120"/>
    <col min="16129" max="16135" width="3.5" style="120" customWidth="1"/>
    <col min="16136" max="16136" width="15.625" style="120" customWidth="1"/>
    <col min="16137" max="16143" width="25.625" style="120" customWidth="1"/>
    <col min="16144" max="16384" width="8.875" style="120"/>
  </cols>
  <sheetData>
    <row r="3" spans="1:14" s="104" customFormat="1" ht="22.5" customHeight="1">
      <c r="B3" s="2"/>
    </row>
    <row r="4" spans="1:14" s="105" customFormat="1" ht="18.75" customHeight="1">
      <c r="A4" s="129"/>
      <c r="B4" s="292" t="s">
        <v>329</v>
      </c>
      <c r="C4" s="292"/>
      <c r="D4" s="292"/>
      <c r="E4" s="292"/>
      <c r="F4" s="292"/>
      <c r="G4" s="292"/>
      <c r="H4" s="292"/>
      <c r="I4" s="292"/>
      <c r="J4" s="292"/>
      <c r="K4" s="293" t="s">
        <v>330</v>
      </c>
      <c r="L4" s="293"/>
      <c r="M4" s="293"/>
      <c r="N4" s="293"/>
    </row>
    <row r="5" spans="1:14" s="105" customFormat="1" ht="18.75" customHeight="1">
      <c r="A5" s="129"/>
      <c r="B5" s="292"/>
      <c r="C5" s="292"/>
      <c r="D5" s="292"/>
      <c r="E5" s="292"/>
      <c r="F5" s="292"/>
      <c r="G5" s="292"/>
      <c r="H5" s="292"/>
      <c r="I5" s="292"/>
      <c r="J5" s="292"/>
      <c r="K5" s="293"/>
      <c r="L5" s="293"/>
      <c r="M5" s="293"/>
      <c r="N5" s="293"/>
    </row>
    <row r="6" spans="1:14">
      <c r="M6" s="121"/>
      <c r="N6" s="121" t="s">
        <v>228</v>
      </c>
    </row>
    <row r="7" spans="1:14" ht="21.75" customHeight="1">
      <c r="B7" s="297" t="s">
        <v>229</v>
      </c>
      <c r="C7" s="298"/>
      <c r="D7" s="298"/>
      <c r="E7" s="298"/>
      <c r="F7" s="298"/>
      <c r="G7" s="298"/>
      <c r="H7" s="299"/>
      <c r="I7" s="303" t="s">
        <v>230</v>
      </c>
      <c r="J7" s="305" t="s">
        <v>231</v>
      </c>
      <c r="K7" s="305" t="s">
        <v>232</v>
      </c>
      <c r="L7" s="305" t="s">
        <v>233</v>
      </c>
      <c r="M7" s="305" t="s">
        <v>234</v>
      </c>
      <c r="N7" s="305" t="s">
        <v>235</v>
      </c>
    </row>
    <row r="8" spans="1:14" ht="21.95" customHeight="1">
      <c r="B8" s="300"/>
      <c r="C8" s="301"/>
      <c r="D8" s="301"/>
      <c r="E8" s="301"/>
      <c r="F8" s="301"/>
      <c r="G8" s="301"/>
      <c r="H8" s="302"/>
      <c r="I8" s="304"/>
      <c r="J8" s="306"/>
      <c r="K8" s="306"/>
      <c r="L8" s="306"/>
      <c r="M8" s="306"/>
      <c r="N8" s="306"/>
    </row>
    <row r="9" spans="1:14" ht="22.5" customHeight="1">
      <c r="B9" s="163" t="s">
        <v>563</v>
      </c>
      <c r="C9" s="164"/>
      <c r="D9" s="164"/>
      <c r="E9" s="164"/>
      <c r="F9" s="164"/>
      <c r="G9" s="164"/>
      <c r="H9" s="165"/>
      <c r="I9" s="125">
        <v>825605296</v>
      </c>
      <c r="J9" s="125">
        <v>0</v>
      </c>
      <c r="K9" s="125">
        <v>0</v>
      </c>
      <c r="L9" s="125">
        <v>0</v>
      </c>
      <c r="M9" s="126">
        <v>0</v>
      </c>
      <c r="N9" s="125">
        <v>825605296</v>
      </c>
    </row>
    <row r="10" spans="1:14" ht="22.5" customHeight="1">
      <c r="B10" s="294" t="s">
        <v>260</v>
      </c>
      <c r="C10" s="295"/>
      <c r="D10" s="295"/>
      <c r="E10" s="295"/>
      <c r="F10" s="295"/>
      <c r="G10" s="295"/>
      <c r="H10" s="296"/>
      <c r="I10" s="125">
        <f>SUM(I9)</f>
        <v>825605296</v>
      </c>
      <c r="J10" s="125">
        <f t="shared" ref="J10:L10" si="0">SUM(J9)</f>
        <v>0</v>
      </c>
      <c r="K10" s="125">
        <f t="shared" si="0"/>
        <v>0</v>
      </c>
      <c r="L10" s="125">
        <f t="shared" si="0"/>
        <v>0</v>
      </c>
      <c r="M10" s="126">
        <v>0</v>
      </c>
      <c r="N10" s="125">
        <v>825605296</v>
      </c>
    </row>
  </sheetData>
  <mergeCells count="10">
    <mergeCell ref="B10:H10"/>
    <mergeCell ref="B4:J5"/>
    <mergeCell ref="K4:N5"/>
    <mergeCell ref="B7:H8"/>
    <mergeCell ref="I7:I8"/>
    <mergeCell ref="J7:J8"/>
    <mergeCell ref="K7:K8"/>
    <mergeCell ref="L7:L8"/>
    <mergeCell ref="M7:M8"/>
    <mergeCell ref="N7:N8"/>
  </mergeCells>
  <phoneticPr fontId="25"/>
  <printOptions horizontalCentered="1"/>
  <pageMargins left="0.39370078740157483" right="0.15748031496062992" top="0.55118110236220474" bottom="0.43307086614173229" header="0.70866141732283472" footer="0.31496062992125984"/>
  <pageSetup paperSize="9" scale="58" firstPageNumber="114" fitToWidth="2" fitToHeight="0" orientation="portrait" useFirstPageNumber="1" r:id="rId1"/>
  <headerFooter>
    <oddFooter>&amp;C&amp;"ＭＳ Ｐ明朝,標準"&amp;20&amp;P</oddFooter>
  </headerFooter>
  <colBreaks count="2" manualBreakCount="2">
    <brk id="10" max="10" man="1"/>
    <brk id="19" min="5" max="3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L24" sqref="L24"/>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1126692603</v>
      </c>
      <c r="J9" s="128">
        <v>761240093</v>
      </c>
      <c r="K9" s="128">
        <v>743884866</v>
      </c>
      <c r="L9" s="128">
        <v>101000</v>
      </c>
      <c r="M9" s="128">
        <v>743985866</v>
      </c>
      <c r="N9" s="126">
        <v>1143946830</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141946090</v>
      </c>
      <c r="J15" s="128">
        <v>134514022</v>
      </c>
      <c r="K15" s="128">
        <v>141946090</v>
      </c>
      <c r="L15" s="128">
        <v>0</v>
      </c>
      <c r="M15" s="128">
        <v>141946090</v>
      </c>
      <c r="N15" s="126">
        <v>134514022</v>
      </c>
    </row>
    <row r="16" spans="2:17" ht="22.5" customHeight="1">
      <c r="B16" s="339" t="s">
        <v>60</v>
      </c>
      <c r="C16" s="339"/>
      <c r="D16" s="339"/>
      <c r="E16" s="339"/>
      <c r="F16" s="339"/>
      <c r="G16" s="339"/>
      <c r="H16" s="339"/>
      <c r="I16" s="126">
        <v>2129693280</v>
      </c>
      <c r="J16" s="128">
        <v>218236812</v>
      </c>
      <c r="K16" s="128">
        <v>269727192</v>
      </c>
      <c r="L16" s="128">
        <v>161614380</v>
      </c>
      <c r="M16" s="128">
        <v>431341572</v>
      </c>
      <c r="N16" s="126">
        <v>1916588520</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3398331973</v>
      </c>
      <c r="J18" s="128">
        <v>1113990927</v>
      </c>
      <c r="K18" s="128">
        <v>1155558148</v>
      </c>
      <c r="L18" s="128">
        <v>161715380</v>
      </c>
      <c r="M18" s="128">
        <v>1317273528</v>
      </c>
      <c r="N18" s="126">
        <v>3195049372</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116" fitToWidth="2" fitToHeight="0" orientation="portrait" useFirstPageNumber="1" r:id="rId1"/>
  <headerFooter>
    <oddFooter>&amp;C&amp;"ＭＳ Ｐ明朝,標準"&amp;20&amp;P</oddFooter>
  </headerFooter>
  <colBreaks count="1" manualBreakCount="1">
    <brk id="10" max="18"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topLeftCell="A3"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5" t="s">
        <v>548</v>
      </c>
      <c r="B17" s="245"/>
      <c r="C17" s="245"/>
      <c r="D17" s="245"/>
      <c r="E17" s="245"/>
      <c r="F17" s="245"/>
      <c r="G17" s="245"/>
      <c r="H17" s="245"/>
      <c r="I17" s="245"/>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B12" sqref="B12:H12"/>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461</v>
      </c>
      <c r="C6" s="249"/>
      <c r="D6" s="249"/>
      <c r="E6" s="249"/>
      <c r="F6" s="249"/>
      <c r="G6" s="249"/>
      <c r="H6" s="249"/>
      <c r="I6" s="249"/>
      <c r="J6" s="249"/>
      <c r="K6" s="249"/>
      <c r="L6" s="249"/>
      <c r="M6" s="249"/>
      <c r="N6" s="249"/>
      <c r="O6" s="249"/>
      <c r="P6" s="249"/>
      <c r="Q6" s="249"/>
      <c r="R6" s="249"/>
      <c r="S6" s="10"/>
      <c r="T6" s="9"/>
    </row>
    <row r="7" spans="1:20" ht="22.5" customHeight="1">
      <c r="A7" s="6"/>
      <c r="B7" s="250" t="s">
        <v>462</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463</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1560820501</v>
      </c>
      <c r="J17" s="33"/>
      <c r="K17" s="31"/>
      <c r="L17" s="24" t="s">
        <v>47</v>
      </c>
      <c r="M17" s="22"/>
      <c r="N17" s="22"/>
      <c r="O17" s="22"/>
      <c r="P17" s="22"/>
      <c r="Q17" s="22"/>
      <c r="R17" s="23">
        <v>38299874</v>
      </c>
      <c r="S17" s="84"/>
      <c r="T17" s="9"/>
    </row>
    <row r="18" spans="1:20" ht="22.5" customHeight="1">
      <c r="A18" s="6"/>
      <c r="B18" s="31"/>
      <c r="C18" s="22"/>
      <c r="D18" s="22" t="s">
        <v>8</v>
      </c>
      <c r="E18" s="22"/>
      <c r="F18" s="22"/>
      <c r="G18" s="22"/>
      <c r="H18" s="22"/>
      <c r="I18" s="23">
        <v>1248376123</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1248376123</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564418040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-251973662</v>
      </c>
      <c r="J22" s="33"/>
      <c r="K22" s="31"/>
      <c r="L22" s="22"/>
      <c r="M22" s="22" t="s">
        <v>52</v>
      </c>
      <c r="N22" s="22"/>
      <c r="O22" s="22"/>
      <c r="P22" s="22"/>
      <c r="Q22" s="22"/>
      <c r="R22" s="23">
        <v>38299874</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528576804</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231462063</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528576804</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566876678</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1225405886</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43158086</v>
      </c>
      <c r="J53" s="33"/>
      <c r="K53" s="31"/>
      <c r="L53" s="22"/>
      <c r="M53" s="22"/>
      <c r="N53" s="22"/>
      <c r="O53" s="22"/>
      <c r="P53" s="22"/>
      <c r="Q53" s="22"/>
      <c r="R53" s="25"/>
      <c r="S53" s="85"/>
      <c r="T53" s="9"/>
    </row>
    <row r="54" spans="1:20" ht="22.5" customHeight="1">
      <c r="A54" s="6"/>
      <c r="B54" s="31"/>
      <c r="C54" s="22"/>
      <c r="D54" s="22" t="s">
        <v>37</v>
      </c>
      <c r="E54" s="22"/>
      <c r="F54" s="22"/>
      <c r="G54" s="22"/>
      <c r="H54" s="22"/>
      <c r="I54" s="25">
        <v>188303977</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1225405886</v>
      </c>
      <c r="S67" s="82"/>
      <c r="T67" s="9"/>
    </row>
    <row r="68" spans="1:20" ht="22.5" customHeight="1">
      <c r="A68" s="6"/>
      <c r="B68" s="75" t="s">
        <v>69</v>
      </c>
      <c r="C68" s="76"/>
      <c r="D68" s="77"/>
      <c r="E68" s="77"/>
      <c r="F68" s="77"/>
      <c r="G68" s="77"/>
      <c r="H68" s="77"/>
      <c r="I68" s="78">
        <v>1792282564</v>
      </c>
      <c r="J68" s="79"/>
      <c r="K68" s="75" t="s">
        <v>71</v>
      </c>
      <c r="L68" s="77"/>
      <c r="M68" s="77"/>
      <c r="N68" s="77"/>
      <c r="O68" s="77"/>
      <c r="P68" s="77"/>
      <c r="Q68" s="77"/>
      <c r="R68" s="78">
        <v>1792282564</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120" orientation="portrait" blackAndWhite="1" useFirstPageNumber="1" r:id="rId1"/>
  <headerFooter>
    <oddFooter>&amp;C&amp;"ＭＳ Ｐ明朝,標準"&amp;20&amp;P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464</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463</v>
      </c>
      <c r="L16" s="14"/>
      <c r="M16" s="33"/>
    </row>
    <row r="17" spans="1:13" ht="22.5" customHeight="1">
      <c r="A17" s="31"/>
      <c r="C17" s="38" t="s">
        <v>72</v>
      </c>
      <c r="D17" s="39"/>
      <c r="E17" s="39"/>
      <c r="F17" s="39"/>
      <c r="G17" s="39"/>
      <c r="H17" s="39"/>
      <c r="I17" s="17"/>
      <c r="J17" s="19">
        <v>28037552162</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20493953792</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3000</v>
      </c>
      <c r="K25" s="91"/>
      <c r="M25" s="33"/>
    </row>
    <row r="26" spans="1:13" ht="22.5" customHeight="1">
      <c r="A26" s="31"/>
      <c r="C26" s="90"/>
      <c r="D26" s="40" t="s">
        <v>81</v>
      </c>
      <c r="E26" s="40"/>
      <c r="F26" s="40"/>
      <c r="G26" s="40"/>
      <c r="H26" s="40"/>
      <c r="I26" s="41"/>
      <c r="J26" s="23">
        <v>20226337</v>
      </c>
      <c r="K26" s="91"/>
      <c r="M26" s="33"/>
    </row>
    <row r="27" spans="1:13" ht="22.5" customHeight="1">
      <c r="A27" s="31"/>
      <c r="C27" s="90"/>
      <c r="D27" s="40" t="s">
        <v>82</v>
      </c>
      <c r="E27" s="40"/>
      <c r="F27" s="40"/>
      <c r="G27" s="40"/>
      <c r="H27" s="40"/>
      <c r="I27" s="41"/>
      <c r="J27" s="23">
        <v>7514969459</v>
      </c>
      <c r="K27" s="91"/>
      <c r="M27" s="33"/>
    </row>
    <row r="28" spans="1:13" ht="22.5" customHeight="1">
      <c r="A28" s="31"/>
      <c r="C28" s="90"/>
      <c r="D28" s="40"/>
      <c r="E28" s="40" t="s">
        <v>83</v>
      </c>
      <c r="F28" s="40"/>
      <c r="G28" s="40"/>
      <c r="H28" s="40"/>
      <c r="I28" s="41"/>
      <c r="J28" s="23">
        <v>7514969459</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8399574</v>
      </c>
      <c r="K33" s="96"/>
      <c r="M33" s="33"/>
    </row>
    <row r="34" spans="1:13" ht="22.5" customHeight="1">
      <c r="A34" s="31"/>
      <c r="C34" s="90" t="s">
        <v>89</v>
      </c>
      <c r="D34" s="40"/>
      <c r="E34" s="40"/>
      <c r="F34" s="40"/>
      <c r="G34" s="40"/>
      <c r="H34" s="40"/>
      <c r="I34" s="41"/>
      <c r="J34" s="25">
        <v>27774593294</v>
      </c>
      <c r="K34" s="91"/>
      <c r="M34" s="33"/>
    </row>
    <row r="35" spans="1:13" ht="22.5" customHeight="1">
      <c r="A35" s="31"/>
      <c r="C35" s="90"/>
      <c r="D35" s="40" t="s">
        <v>90</v>
      </c>
      <c r="E35" s="40"/>
      <c r="F35" s="40"/>
      <c r="G35" s="40"/>
      <c r="H35" s="40"/>
      <c r="I35" s="41"/>
      <c r="J35" s="23">
        <v>447803772</v>
      </c>
      <c r="K35" s="97"/>
      <c r="M35" s="33"/>
    </row>
    <row r="36" spans="1:13" ht="22.5" customHeight="1">
      <c r="A36" s="31"/>
      <c r="C36" s="90"/>
      <c r="D36" s="40" t="s">
        <v>91</v>
      </c>
      <c r="E36" s="40"/>
      <c r="F36" s="40"/>
      <c r="G36" s="40"/>
      <c r="H36" s="40"/>
      <c r="I36" s="41"/>
      <c r="J36" s="23">
        <v>38161633</v>
      </c>
      <c r="K36" s="97"/>
      <c r="M36" s="33"/>
    </row>
    <row r="37" spans="1:13" ht="22.5" customHeight="1">
      <c r="A37" s="31"/>
      <c r="C37" s="90"/>
      <c r="D37" s="40" t="s">
        <v>92</v>
      </c>
      <c r="E37" s="40"/>
      <c r="F37" s="40"/>
      <c r="G37" s="40"/>
      <c r="H37" s="40"/>
      <c r="I37" s="41"/>
      <c r="J37" s="23">
        <v>8847140</v>
      </c>
      <c r="K37" s="97"/>
      <c r="M37" s="33"/>
    </row>
    <row r="38" spans="1:13" ht="22.5" customHeight="1">
      <c r="A38" s="31"/>
      <c r="C38" s="90"/>
      <c r="D38" s="40" t="s">
        <v>93</v>
      </c>
      <c r="E38" s="40"/>
      <c r="F38" s="40"/>
      <c r="G38" s="40"/>
      <c r="H38" s="40"/>
      <c r="I38" s="41"/>
      <c r="J38" s="23">
        <v>249063599</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40106328</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121823860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26868786962</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262958868</v>
      </c>
      <c r="K53" s="89"/>
      <c r="M53" s="33"/>
    </row>
    <row r="54" spans="1:13" ht="22.5" customHeight="1">
      <c r="A54" s="31"/>
      <c r="C54" s="90" t="s">
        <v>109</v>
      </c>
      <c r="D54" s="40"/>
      <c r="E54" s="40"/>
      <c r="F54" s="40"/>
      <c r="G54" s="40"/>
      <c r="H54" s="40"/>
      <c r="I54" s="41"/>
      <c r="J54" s="25">
        <v>1044195</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1044195</v>
      </c>
      <c r="K58" s="97"/>
      <c r="M58" s="33"/>
    </row>
    <row r="59" spans="1:13" ht="22.5" customHeight="1">
      <c r="A59" s="31"/>
      <c r="C59" s="90" t="s">
        <v>114</v>
      </c>
      <c r="D59" s="40"/>
      <c r="E59" s="40"/>
      <c r="F59" s="40"/>
      <c r="G59" s="40"/>
      <c r="H59" s="40"/>
      <c r="I59" s="41"/>
      <c r="J59" s="23">
        <v>66631582</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66631582</v>
      </c>
      <c r="K65" s="97"/>
      <c r="M65" s="33"/>
    </row>
    <row r="66" spans="1:13" ht="22.5" customHeight="1">
      <c r="A66" s="31"/>
      <c r="C66" s="86" t="s">
        <v>119</v>
      </c>
      <c r="D66" s="87"/>
      <c r="E66" s="87"/>
      <c r="F66" s="87"/>
      <c r="G66" s="87"/>
      <c r="H66" s="87"/>
      <c r="I66" s="88"/>
      <c r="J66" s="78">
        <v>-65587387</v>
      </c>
      <c r="K66" s="89"/>
      <c r="M66" s="33"/>
    </row>
    <row r="67" spans="1:13" ht="22.5" customHeight="1">
      <c r="A67" s="31"/>
      <c r="B67" s="22"/>
      <c r="C67" s="86" t="s">
        <v>120</v>
      </c>
      <c r="D67" s="77"/>
      <c r="E67" s="77"/>
      <c r="F67" s="77"/>
      <c r="G67" s="77"/>
      <c r="H67" s="77"/>
      <c r="I67" s="77"/>
      <c r="J67" s="78">
        <v>197371481</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121" orientation="portrait" blackAndWhite="1" useFirstPageNumber="1" r:id="rId1"/>
  <headerFooter>
    <oddFooter>&amp;C&amp;"ＭＳ Ｐ明朝,標準"&amp;20&amp;P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541</v>
      </c>
      <c r="C6" s="260"/>
      <c r="D6" s="260"/>
      <c r="E6" s="260"/>
      <c r="F6" s="260"/>
      <c r="G6" s="260"/>
      <c r="H6" s="260"/>
      <c r="I6" s="260"/>
      <c r="J6" s="260"/>
      <c r="K6" s="260"/>
      <c r="L6" s="260"/>
      <c r="M6" s="260"/>
      <c r="N6" s="66"/>
    </row>
    <row r="7" spans="1:14" ht="22.5" customHeight="1">
      <c r="A7" s="62"/>
      <c r="B7" s="261" t="s">
        <v>526</v>
      </c>
      <c r="C7" s="260"/>
      <c r="D7" s="260"/>
      <c r="E7" s="260"/>
      <c r="F7" s="260"/>
      <c r="G7" s="260"/>
      <c r="H7" s="260"/>
      <c r="I7" s="260"/>
      <c r="J7" s="260"/>
      <c r="K7" s="260"/>
      <c r="L7" s="260"/>
      <c r="M7" s="260"/>
      <c r="N7" s="66"/>
    </row>
    <row r="8" spans="1:14" ht="22.5" hidden="1" customHeight="1">
      <c r="A8" s="62"/>
      <c r="B8" s="63"/>
      <c r="C8" s="262" t="s">
        <v>1</v>
      </c>
      <c r="D8" s="262"/>
      <c r="E8" s="262"/>
      <c r="F8" s="67" t="s">
        <v>542</v>
      </c>
      <c r="G8" s="63"/>
      <c r="H8" s="67"/>
      <c r="I8" s="63"/>
      <c r="J8" s="63"/>
      <c r="K8" s="63"/>
      <c r="L8" s="68" t="s">
        <v>543</v>
      </c>
      <c r="M8" s="63"/>
      <c r="N8" s="66"/>
    </row>
    <row r="9" spans="1:14" ht="22.5" hidden="1" customHeight="1">
      <c r="A9" s="62"/>
      <c r="B9" s="63"/>
      <c r="C9" s="262" t="s">
        <v>453</v>
      </c>
      <c r="D9" s="262"/>
      <c r="E9" s="262"/>
      <c r="F9" s="67" t="s">
        <v>544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525</v>
      </c>
      <c r="M19" s="22"/>
      <c r="N19" s="33"/>
    </row>
    <row r="20" spans="1:14" ht="50.1" customHeight="1">
      <c r="A20" s="31"/>
      <c r="B20" s="22"/>
      <c r="C20" s="268" t="s">
        <v>5</v>
      </c>
      <c r="D20" s="268"/>
      <c r="E20" s="268"/>
      <c r="F20" s="268"/>
      <c r="G20" s="268"/>
      <c r="H20" s="268"/>
      <c r="I20" s="268"/>
      <c r="J20" s="70" t="s">
        <v>545</v>
      </c>
      <c r="K20" s="70" t="s">
        <v>546</v>
      </c>
      <c r="L20" s="70" t="s">
        <v>547</v>
      </c>
      <c r="M20" s="22"/>
      <c r="N20" s="33"/>
    </row>
    <row r="21" spans="1:14" ht="50.1" customHeight="1">
      <c r="A21" s="31"/>
      <c r="B21" s="22"/>
      <c r="C21" s="268" t="s">
        <v>458</v>
      </c>
      <c r="D21" s="268"/>
      <c r="E21" s="268"/>
      <c r="F21" s="268"/>
      <c r="G21" s="268"/>
      <c r="H21" s="268"/>
      <c r="I21" s="268"/>
      <c r="J21" s="71">
        <v>1028034405</v>
      </c>
      <c r="K21" s="71">
        <v>0</v>
      </c>
      <c r="L21" s="71">
        <v>1028034405</v>
      </c>
      <c r="M21" s="22"/>
      <c r="N21" s="33"/>
    </row>
    <row r="22" spans="1:14" ht="50.1" customHeight="1">
      <c r="A22" s="31"/>
      <c r="B22" s="22"/>
      <c r="C22" s="268" t="s">
        <v>459</v>
      </c>
      <c r="D22" s="268"/>
      <c r="E22" s="268"/>
      <c r="F22" s="268"/>
      <c r="G22" s="268"/>
      <c r="H22" s="268"/>
      <c r="I22" s="268"/>
      <c r="J22" s="71">
        <v>197371481</v>
      </c>
      <c r="K22" s="71">
        <v>0</v>
      </c>
      <c r="L22" s="71">
        <v>197371481</v>
      </c>
      <c r="M22" s="22"/>
      <c r="N22" s="33"/>
    </row>
    <row r="23" spans="1:14" ht="50.1" customHeight="1">
      <c r="A23" s="31"/>
      <c r="B23" s="22"/>
      <c r="C23" s="268" t="s">
        <v>460</v>
      </c>
      <c r="D23" s="268"/>
      <c r="E23" s="268"/>
      <c r="F23" s="268"/>
      <c r="G23" s="268"/>
      <c r="H23" s="268"/>
      <c r="I23" s="268"/>
      <c r="J23" s="71">
        <v>1225405886</v>
      </c>
      <c r="K23" s="71">
        <v>0</v>
      </c>
      <c r="L23" s="71">
        <v>1225405886</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122" orientation="portrait" blackAndWhite="1" useFirstPageNumber="1" r:id="rId1"/>
  <headerFooter>
    <oddFooter>&amp;C&amp;"ＭＳ Ｐ明朝,標準"&amp;20&amp;P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539</v>
      </c>
      <c r="C6" s="271"/>
      <c r="D6" s="271"/>
      <c r="E6" s="271"/>
      <c r="F6" s="271"/>
      <c r="G6" s="271"/>
      <c r="H6" s="271"/>
      <c r="I6" s="271"/>
      <c r="J6" s="271"/>
      <c r="K6" s="271"/>
      <c r="L6" s="271"/>
      <c r="M6" s="271"/>
      <c r="N6" s="271"/>
      <c r="O6" s="271"/>
      <c r="P6" s="271"/>
      <c r="Q6" s="271"/>
      <c r="R6" s="271"/>
      <c r="S6" s="271"/>
      <c r="T6" s="161"/>
      <c r="U6" s="9"/>
    </row>
    <row r="7" spans="1:21" ht="22.5" customHeight="1">
      <c r="A7" s="6"/>
      <c r="B7" s="272" t="s">
        <v>540</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507</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195919165</v>
      </c>
      <c r="T16" s="21"/>
      <c r="U16" s="9"/>
    </row>
    <row r="17" spans="1:21" ht="22.5" customHeight="1">
      <c r="A17" s="6"/>
      <c r="B17" s="31"/>
      <c r="C17" s="22" t="s">
        <v>122</v>
      </c>
      <c r="D17" s="22"/>
      <c r="E17" s="22"/>
      <c r="F17" s="22"/>
      <c r="G17" s="22"/>
      <c r="H17" s="22"/>
      <c r="I17" s="23">
        <v>27921107534</v>
      </c>
      <c r="J17" s="84"/>
      <c r="K17" s="22"/>
      <c r="L17" s="31"/>
      <c r="M17" s="22"/>
      <c r="N17" s="22" t="s">
        <v>161</v>
      </c>
      <c r="O17" s="22"/>
      <c r="P17" s="22"/>
      <c r="Q17" s="22"/>
      <c r="R17" s="22"/>
      <c r="S17" s="23">
        <v>195919165</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20377468164</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44000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20226337</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7514969459</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7514969459</v>
      </c>
      <c r="J28" s="84"/>
      <c r="K28" s="22"/>
      <c r="L28" s="75" t="s">
        <v>168</v>
      </c>
      <c r="M28" s="77"/>
      <c r="N28" s="77"/>
      <c r="O28" s="77"/>
      <c r="P28" s="77"/>
      <c r="Q28" s="77"/>
      <c r="R28" s="77"/>
      <c r="S28" s="78">
        <v>-195919165</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8399574</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27666954142</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485307285</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249063599</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4986000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0</v>
      </c>
      <c r="T39" s="84"/>
      <c r="U39" s="9"/>
    </row>
    <row r="40" spans="1:21" ht="22.5" customHeight="1">
      <c r="A40" s="6"/>
      <c r="B40" s="31"/>
      <c r="C40" s="22"/>
      <c r="D40" s="22" t="s">
        <v>144</v>
      </c>
      <c r="E40" s="22"/>
      <c r="F40" s="22"/>
      <c r="G40" s="22"/>
      <c r="H40" s="22"/>
      <c r="I40" s="23">
        <v>26932583258</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4986000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254153392</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-4986000</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53248227</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1195127896</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1248376123</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123" orientation="portrait" blackAndWhite="1" useFirstPageNumber="1" r:id="rId1"/>
  <headerFooter>
    <oddFooter>&amp;C&amp;"ＭＳ Ｐ明朝,標準"&amp;20&amp;P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12" sqref="B12:H12"/>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436</v>
      </c>
    </row>
    <row r="25" spans="1:4" s="180" customFormat="1" ht="48" customHeight="1">
      <c r="A25" s="181"/>
      <c r="B25" s="352"/>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124" fitToHeight="0" orientation="portrait" useFirstPageNumber="1" r:id="rId1"/>
  <headerFooter differentFirst="1">
    <oddFooter>&amp;C&amp;"ＭＳ Ｐ明朝,標準"&amp;20&amp;P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6"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35632000</v>
      </c>
      <c r="J38" s="116">
        <v>0</v>
      </c>
      <c r="K38" s="116">
        <v>0</v>
      </c>
      <c r="L38" s="115">
        <v>35632000</v>
      </c>
      <c r="M38" s="115">
        <v>35632000</v>
      </c>
      <c r="N38" s="115">
        <v>5172370</v>
      </c>
      <c r="O38" s="115">
        <v>0</v>
      </c>
    </row>
    <row r="39" spans="2:15" ht="21.95" customHeight="1">
      <c r="B39" s="117" t="s">
        <v>36</v>
      </c>
      <c r="C39" s="118"/>
      <c r="D39" s="118"/>
      <c r="E39" s="118"/>
      <c r="F39" s="118"/>
      <c r="G39" s="118"/>
      <c r="H39" s="119"/>
      <c r="I39" s="115">
        <v>303324031</v>
      </c>
      <c r="J39" s="116">
        <v>7615188</v>
      </c>
      <c r="K39" s="116">
        <v>0</v>
      </c>
      <c r="L39" s="115">
        <v>310939219</v>
      </c>
      <c r="M39" s="115">
        <v>267781133</v>
      </c>
      <c r="N39" s="115">
        <v>34933958</v>
      </c>
      <c r="O39" s="115">
        <v>43158086</v>
      </c>
    </row>
    <row r="40" spans="2:15" ht="21.95" customHeight="1">
      <c r="B40" s="117" t="s">
        <v>37</v>
      </c>
      <c r="C40" s="118"/>
      <c r="D40" s="118"/>
      <c r="E40" s="118"/>
      <c r="F40" s="118"/>
      <c r="G40" s="118"/>
      <c r="H40" s="119"/>
      <c r="I40" s="115">
        <v>0</v>
      </c>
      <c r="J40" s="116">
        <v>195919165</v>
      </c>
      <c r="K40" s="116">
        <v>7615188</v>
      </c>
      <c r="L40" s="115">
        <v>188303977</v>
      </c>
      <c r="M40" s="115">
        <v>0</v>
      </c>
      <c r="N40" s="115">
        <v>0</v>
      </c>
      <c r="O40" s="115">
        <v>188303977</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338956031</v>
      </c>
      <c r="J42" s="116">
        <v>203534353</v>
      </c>
      <c r="K42" s="116">
        <v>7615188</v>
      </c>
      <c r="L42" s="115">
        <v>534875196</v>
      </c>
      <c r="M42" s="115">
        <v>303413133</v>
      </c>
      <c r="N42" s="115">
        <v>40106328</v>
      </c>
      <c r="O42" s="115">
        <v>231462063</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27559055118110237" right="0.15748031496062992" top="0.55118110236220474" bottom="0.43307086614173229" header="0.70866141732283472" footer="0.31496062992125984"/>
  <pageSetup paperSize="9" scale="58" firstPageNumber="126" fitToWidth="2" orientation="portrait" useFirstPageNumber="1" r:id="rId1"/>
  <headerFooter>
    <oddFooter>&amp;C&amp;"ＭＳ Ｐ明朝,標準"&amp;20&amp;P</oddFooter>
  </headerFooter>
  <colBreaks count="1" manualBreakCount="1">
    <brk id="11" max="43"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L28" sqref="L28"/>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266522965</v>
      </c>
      <c r="J9" s="128">
        <v>0</v>
      </c>
      <c r="K9" s="128">
        <v>14549303</v>
      </c>
      <c r="L9" s="128">
        <v>0</v>
      </c>
      <c r="M9" s="128">
        <v>14549303</v>
      </c>
      <c r="N9" s="126">
        <v>251973662</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37641754</v>
      </c>
      <c r="J15" s="128">
        <v>38161633</v>
      </c>
      <c r="K15" s="128">
        <v>37503513</v>
      </c>
      <c r="L15" s="128">
        <v>0</v>
      </c>
      <c r="M15" s="128">
        <v>37503513</v>
      </c>
      <c r="N15" s="126">
        <v>38299874</v>
      </c>
    </row>
    <row r="16" spans="2:17" ht="22.5" customHeight="1">
      <c r="B16" s="339" t="s">
        <v>60</v>
      </c>
      <c r="C16" s="339"/>
      <c r="D16" s="339"/>
      <c r="E16" s="339"/>
      <c r="F16" s="339"/>
      <c r="G16" s="339"/>
      <c r="H16" s="339"/>
      <c r="I16" s="126">
        <v>519729664</v>
      </c>
      <c r="J16" s="128">
        <v>25088692</v>
      </c>
      <c r="K16" s="128">
        <v>16241552</v>
      </c>
      <c r="L16" s="128">
        <v>0</v>
      </c>
      <c r="M16" s="128">
        <v>16241552</v>
      </c>
      <c r="N16" s="126">
        <v>528576804</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823894383</v>
      </c>
      <c r="J18" s="128">
        <v>63250325</v>
      </c>
      <c r="K18" s="128">
        <v>68294368</v>
      </c>
      <c r="L18" s="128">
        <v>0</v>
      </c>
      <c r="M18" s="128">
        <v>68294368</v>
      </c>
      <c r="N18" s="126">
        <v>818850340</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128" fitToWidth="2" fitToHeight="0" orientation="portrait" useFirstPageNumber="1" r:id="rId1"/>
  <headerFooter>
    <oddFooter>&amp;C&amp;"ＭＳ Ｐ明朝,標準"&amp;20&amp;P</oddFooter>
  </headerFooter>
  <colBreaks count="1" manualBreakCount="1">
    <brk id="10" max="18"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46"/>
  <sheetViews>
    <sheetView view="pageBreakPreview" topLeftCell="A3" zoomScale="60" zoomScaleNormal="40" workbookViewId="0">
      <selection activeCell="B12" sqref="B12:H12"/>
    </sheetView>
  </sheetViews>
  <sheetFormatPr defaultRowHeight="13.5"/>
  <cols>
    <col min="1" max="16384" width="9" style="100"/>
  </cols>
  <sheetData>
    <row r="13" spans="1:9" ht="30.75">
      <c r="A13" s="245" t="s">
        <v>183</v>
      </c>
      <c r="B13" s="245"/>
      <c r="C13" s="245"/>
      <c r="D13" s="245"/>
      <c r="E13" s="245"/>
      <c r="F13" s="245"/>
      <c r="G13" s="245"/>
      <c r="H13" s="245"/>
      <c r="I13" s="245"/>
    </row>
    <row r="14" spans="1:9" ht="30.75">
      <c r="A14" s="155"/>
      <c r="B14" s="155"/>
      <c r="C14" s="155"/>
      <c r="D14" s="155"/>
      <c r="E14" s="155"/>
      <c r="F14" s="155"/>
      <c r="G14" s="155"/>
      <c r="H14" s="155"/>
      <c r="I14" s="155"/>
    </row>
    <row r="15" spans="1:9" ht="30.75">
      <c r="A15" s="155"/>
      <c r="B15" s="155"/>
      <c r="C15" s="155"/>
      <c r="D15" s="155"/>
      <c r="E15" s="155"/>
      <c r="F15" s="155"/>
      <c r="G15" s="155"/>
      <c r="H15" s="155"/>
      <c r="I15" s="155"/>
    </row>
    <row r="17" spans="1:9" s="101" customFormat="1" ht="30.75">
      <c r="A17" s="246" t="s">
        <v>549</v>
      </c>
      <c r="B17" s="246"/>
      <c r="C17" s="246"/>
      <c r="D17" s="246"/>
      <c r="E17" s="246"/>
      <c r="F17" s="246"/>
      <c r="G17" s="246"/>
      <c r="H17" s="246"/>
      <c r="I17" s="246"/>
    </row>
    <row r="18" spans="1:9" s="101" customFormat="1" ht="30.75"/>
    <row r="19" spans="1:9" s="101" customFormat="1" ht="30.75">
      <c r="A19" s="245" t="s">
        <v>190</v>
      </c>
      <c r="B19" s="245"/>
      <c r="C19" s="245"/>
      <c r="D19" s="245"/>
      <c r="E19" s="245"/>
      <c r="F19" s="245"/>
      <c r="G19" s="245"/>
      <c r="H19" s="245"/>
      <c r="I19" s="245"/>
    </row>
    <row r="46" spans="1:9" ht="24">
      <c r="A46" s="242"/>
      <c r="B46" s="242"/>
      <c r="C46" s="242"/>
      <c r="D46" s="242"/>
      <c r="E46" s="242"/>
      <c r="F46" s="242"/>
      <c r="G46" s="242"/>
      <c r="H46" s="242"/>
      <c r="I46" s="242"/>
    </row>
  </sheetData>
  <mergeCells count="4">
    <mergeCell ref="A13:I13"/>
    <mergeCell ref="A17:I17"/>
    <mergeCell ref="A19:I19"/>
    <mergeCell ref="A46:I46"/>
  </mergeCells>
  <phoneticPr fontId="2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zoomScale="50" zoomScaleNormal="50" workbookViewId="0">
      <selection activeCell="W25" sqref="W25"/>
    </sheetView>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9" t="s">
        <v>461</v>
      </c>
      <c r="C6" s="249"/>
      <c r="D6" s="249"/>
      <c r="E6" s="249"/>
      <c r="F6" s="249"/>
      <c r="G6" s="249"/>
      <c r="H6" s="249"/>
      <c r="I6" s="249"/>
      <c r="J6" s="249"/>
      <c r="K6" s="249"/>
      <c r="L6" s="249"/>
      <c r="M6" s="249"/>
      <c r="N6" s="249"/>
      <c r="O6" s="249"/>
      <c r="P6" s="249"/>
      <c r="Q6" s="249"/>
      <c r="R6" s="249"/>
      <c r="S6" s="10"/>
      <c r="T6" s="9"/>
    </row>
    <row r="7" spans="1:20" ht="22.5" customHeight="1">
      <c r="A7" s="6"/>
      <c r="B7" s="250" t="s">
        <v>462</v>
      </c>
      <c r="C7" s="250"/>
      <c r="D7" s="250"/>
      <c r="E7" s="250"/>
      <c r="F7" s="250"/>
      <c r="G7" s="250"/>
      <c r="H7" s="250"/>
      <c r="I7" s="250"/>
      <c r="J7" s="250"/>
      <c r="K7" s="250"/>
      <c r="L7" s="250"/>
      <c r="M7" s="250"/>
      <c r="N7" s="250"/>
      <c r="O7" s="250"/>
      <c r="P7" s="250"/>
      <c r="Q7" s="250"/>
      <c r="R7" s="250"/>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51"/>
      <c r="C9" s="251"/>
      <c r="D9" s="251"/>
      <c r="E9" s="12"/>
      <c r="F9" s="12"/>
      <c r="G9" s="12"/>
      <c r="H9" s="12"/>
      <c r="I9" s="12"/>
      <c r="J9" s="247"/>
      <c r="K9" s="247"/>
      <c r="L9" s="247"/>
      <c r="M9" s="247"/>
      <c r="N9" s="248"/>
      <c r="O9" s="248"/>
      <c r="P9" s="248"/>
      <c r="Q9" s="7"/>
      <c r="R9" s="12"/>
      <c r="S9" s="12"/>
      <c r="T9" s="9"/>
    </row>
    <row r="10" spans="1:20" ht="22.5" hidden="1" customHeight="1">
      <c r="A10" s="6"/>
      <c r="B10" s="12"/>
      <c r="C10" s="12"/>
      <c r="D10" s="12"/>
      <c r="E10" s="12"/>
      <c r="F10" s="12"/>
      <c r="G10" s="12"/>
      <c r="H10" s="12"/>
      <c r="I10" s="12"/>
      <c r="J10" s="247"/>
      <c r="K10" s="247"/>
      <c r="L10" s="247"/>
      <c r="M10" s="247"/>
      <c r="N10" s="248"/>
      <c r="O10" s="248"/>
      <c r="P10" s="248"/>
      <c r="Q10" s="156"/>
      <c r="R10" s="12"/>
      <c r="S10" s="12"/>
      <c r="T10" s="9"/>
    </row>
    <row r="11" spans="1:20" ht="22.5" hidden="1" customHeight="1">
      <c r="A11" s="6"/>
      <c r="B11" s="12"/>
      <c r="C11" s="12"/>
      <c r="D11" s="12"/>
      <c r="E11" s="12"/>
      <c r="F11" s="12"/>
      <c r="G11" s="12"/>
      <c r="H11" s="12"/>
      <c r="I11" s="12"/>
      <c r="J11" s="247"/>
      <c r="K11" s="247"/>
      <c r="L11" s="247"/>
      <c r="M11" s="247"/>
      <c r="N11" s="248"/>
      <c r="O11" s="248"/>
      <c r="P11" s="248"/>
      <c r="Q11" s="7"/>
      <c r="R11" s="12"/>
      <c r="S11" s="12"/>
      <c r="T11" s="9"/>
    </row>
    <row r="12" spans="1:20" ht="22.5" hidden="1" customHeight="1">
      <c r="A12" s="6"/>
      <c r="B12" s="12"/>
      <c r="C12" s="12"/>
      <c r="D12" s="12"/>
      <c r="E12" s="12"/>
      <c r="F12" s="12"/>
      <c r="G12" s="12"/>
      <c r="H12" s="12"/>
      <c r="I12" s="12"/>
      <c r="J12" s="247"/>
      <c r="K12" s="247"/>
      <c r="L12" s="247"/>
      <c r="M12" s="247"/>
      <c r="N12" s="248"/>
      <c r="O12" s="248"/>
      <c r="P12" s="248"/>
      <c r="Q12" s="156"/>
      <c r="R12" s="12"/>
      <c r="S12" s="12"/>
      <c r="T12" s="9"/>
    </row>
    <row r="13" spans="1:20" ht="22.5" hidden="1" customHeight="1">
      <c r="A13" s="6"/>
      <c r="B13" s="12"/>
      <c r="C13" s="12"/>
      <c r="D13" s="12"/>
      <c r="E13" s="12"/>
      <c r="F13" s="12"/>
      <c r="G13" s="12"/>
      <c r="H13" s="12"/>
      <c r="I13" s="12"/>
      <c r="J13" s="247"/>
      <c r="K13" s="247"/>
      <c r="L13" s="247"/>
      <c r="M13" s="247"/>
      <c r="N13" s="248" t="s">
        <v>0</v>
      </c>
      <c r="O13" s="248"/>
      <c r="P13" s="248"/>
      <c r="Q13" s="156"/>
      <c r="R13" s="12"/>
      <c r="S13" s="12"/>
      <c r="T13" s="9"/>
    </row>
    <row r="14" spans="1:20" ht="22.5" customHeight="1">
      <c r="A14" s="6"/>
      <c r="B14" s="12"/>
      <c r="C14" s="12"/>
      <c r="D14" s="12"/>
      <c r="E14" s="12"/>
      <c r="F14" s="12"/>
      <c r="G14" s="12"/>
      <c r="H14" s="12"/>
      <c r="I14" s="12"/>
      <c r="J14" s="12"/>
      <c r="K14" s="251"/>
      <c r="L14" s="251"/>
      <c r="M14" s="251"/>
      <c r="N14" s="252" t="s">
        <v>0</v>
      </c>
      <c r="O14" s="252"/>
      <c r="P14" s="252"/>
      <c r="Q14" s="156"/>
      <c r="R14" s="12"/>
      <c r="S14" s="12"/>
      <c r="T14" s="9"/>
    </row>
    <row r="15" spans="1:20" ht="18.75">
      <c r="A15" s="6"/>
      <c r="B15" s="253"/>
      <c r="C15" s="253"/>
      <c r="D15" s="253"/>
      <c r="E15" s="7"/>
      <c r="F15" s="13"/>
      <c r="G15" s="7"/>
      <c r="H15" s="7"/>
      <c r="I15" s="7"/>
      <c r="J15" s="7"/>
      <c r="K15" s="7"/>
      <c r="L15" s="7"/>
      <c r="M15" s="7"/>
      <c r="N15" s="7"/>
      <c r="O15" s="7"/>
      <c r="P15" s="7"/>
      <c r="Q15" s="7"/>
      <c r="R15" s="14" t="s">
        <v>463</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120551407334</v>
      </c>
      <c r="J17" s="33"/>
      <c r="K17" s="31"/>
      <c r="L17" s="24" t="s">
        <v>47</v>
      </c>
      <c r="M17" s="22"/>
      <c r="N17" s="22"/>
      <c r="O17" s="22"/>
      <c r="P17" s="22"/>
      <c r="Q17" s="22"/>
      <c r="R17" s="23">
        <v>120262188456</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120252847298</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0</v>
      </c>
      <c r="J22" s="33"/>
      <c r="K22" s="31"/>
      <c r="L22" s="22"/>
      <c r="M22" s="22" t="s">
        <v>52</v>
      </c>
      <c r="N22" s="22"/>
      <c r="O22" s="22"/>
      <c r="P22" s="22"/>
      <c r="Q22" s="22"/>
      <c r="R22" s="23">
        <v>9341158</v>
      </c>
      <c r="S22" s="84"/>
      <c r="T22" s="9"/>
    </row>
    <row r="23" spans="1:20" ht="22.5" customHeight="1">
      <c r="A23" s="6"/>
      <c r="B23" s="31"/>
      <c r="C23" s="22"/>
      <c r="D23" s="22" t="s">
        <v>13</v>
      </c>
      <c r="E23" s="22"/>
      <c r="F23" s="22"/>
      <c r="G23" s="22"/>
      <c r="H23" s="22"/>
      <c r="I23" s="23">
        <v>120551407334</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120551407334</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428540214530</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428471540705</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428701225708</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68673825</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548802402986</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450230056</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1408750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428699816958</v>
      </c>
      <c r="J60" s="33"/>
      <c r="K60" s="31"/>
      <c r="L60" s="22"/>
      <c r="M60" s="22"/>
      <c r="N60" s="22"/>
      <c r="O60" s="22"/>
      <c r="P60" s="22"/>
      <c r="Q60" s="22"/>
      <c r="R60" s="25"/>
      <c r="S60" s="85"/>
      <c r="T60" s="9"/>
    </row>
    <row r="61" spans="1:20" ht="22.5" customHeight="1">
      <c r="A61" s="6"/>
      <c r="B61" s="31"/>
      <c r="C61" s="22"/>
      <c r="D61" s="22"/>
      <c r="E61" s="22" t="s">
        <v>15</v>
      </c>
      <c r="F61" s="22"/>
      <c r="G61" s="22"/>
      <c r="H61" s="22"/>
      <c r="I61" s="25">
        <v>428699816958</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450230056</v>
      </c>
      <c r="S67" s="82"/>
      <c r="T67" s="9"/>
    </row>
    <row r="68" spans="1:20" ht="22.5" customHeight="1">
      <c r="A68" s="6"/>
      <c r="B68" s="75" t="s">
        <v>69</v>
      </c>
      <c r="C68" s="76"/>
      <c r="D68" s="77"/>
      <c r="E68" s="77"/>
      <c r="F68" s="77"/>
      <c r="G68" s="77"/>
      <c r="H68" s="77"/>
      <c r="I68" s="78">
        <v>549252633042</v>
      </c>
      <c r="J68" s="79"/>
      <c r="K68" s="75" t="s">
        <v>71</v>
      </c>
      <c r="L68" s="77"/>
      <c r="M68" s="77"/>
      <c r="N68" s="77"/>
      <c r="O68" s="77"/>
      <c r="P68" s="77"/>
      <c r="Q68" s="77"/>
      <c r="R68" s="78">
        <v>549252633042</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5"/>
  <printOptions horizontalCentered="1"/>
  <pageMargins left="0.19685039370078741" right="0.19685039370078741" top="0.31496062992125984" bottom="0.19685039370078741" header="0.11811023622047245" footer="0.11811023622047245"/>
  <pageSetup paperSize="9" scale="58" firstPageNumber="132" orientation="portrait" blackAndWhite="1" useFirstPageNumber="1" r:id="rId1"/>
  <headerFooter>
    <oddFooter>&amp;C&amp;"ＭＳ Ｐ明朝,標準"&amp;20&amp;P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50" zoomScaleNormal="50" zoomScaleSheetLayoutView="50" workbookViewId="0">
      <selection activeCell="B12" sqref="B12:H12"/>
    </sheetView>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4" t="s">
        <v>447</v>
      </c>
      <c r="C6" s="254"/>
      <c r="D6" s="254"/>
      <c r="E6" s="254"/>
      <c r="F6" s="254"/>
      <c r="G6" s="254"/>
      <c r="H6" s="254"/>
      <c r="I6" s="254"/>
      <c r="J6" s="254"/>
      <c r="K6" s="254"/>
      <c r="L6" s="255"/>
      <c r="M6" s="35"/>
    </row>
    <row r="7" spans="1:13" ht="22.5" customHeight="1">
      <c r="A7" s="31"/>
      <c r="B7" s="256" t="s">
        <v>464</v>
      </c>
      <c r="C7" s="256"/>
      <c r="D7" s="256"/>
      <c r="E7" s="256"/>
      <c r="F7" s="256"/>
      <c r="G7" s="256"/>
      <c r="H7" s="256"/>
      <c r="I7" s="256"/>
      <c r="J7" s="256"/>
      <c r="K7" s="256"/>
      <c r="L7" s="257"/>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58"/>
      <c r="C16" s="258"/>
      <c r="D16" s="258"/>
      <c r="E16" s="22"/>
      <c r="F16" s="37"/>
      <c r="G16" s="22"/>
      <c r="H16" s="22"/>
      <c r="I16" s="22"/>
      <c r="J16" s="22"/>
      <c r="K16" s="14" t="s">
        <v>463</v>
      </c>
      <c r="L16" s="14"/>
      <c r="M16" s="33"/>
    </row>
    <row r="17" spans="1:13" ht="22.5" customHeight="1">
      <c r="A17" s="31"/>
      <c r="C17" s="38" t="s">
        <v>72</v>
      </c>
      <c r="D17" s="39"/>
      <c r="E17" s="39"/>
      <c r="F17" s="39"/>
      <c r="G17" s="39"/>
      <c r="H17" s="39"/>
      <c r="I17" s="17"/>
      <c r="J17" s="19">
        <v>8737564496</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0</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7792903480</v>
      </c>
      <c r="K27" s="91"/>
      <c r="M27" s="33"/>
    </row>
    <row r="28" spans="1:13" ht="22.5" customHeight="1">
      <c r="A28" s="31"/>
      <c r="C28" s="90"/>
      <c r="D28" s="40"/>
      <c r="E28" s="40" t="s">
        <v>83</v>
      </c>
      <c r="F28" s="40"/>
      <c r="G28" s="40"/>
      <c r="H28" s="40"/>
      <c r="I28" s="41"/>
      <c r="J28" s="23">
        <v>7424938145</v>
      </c>
      <c r="K28" s="91"/>
      <c r="M28" s="33"/>
    </row>
    <row r="29" spans="1:13" ht="22.5" customHeight="1">
      <c r="A29" s="31"/>
      <c r="C29" s="90"/>
      <c r="D29" s="40"/>
      <c r="E29" s="40" t="s">
        <v>84</v>
      </c>
      <c r="F29" s="40"/>
      <c r="G29" s="40"/>
      <c r="H29" s="40"/>
      <c r="I29" s="41"/>
      <c r="J29" s="23">
        <v>137936872</v>
      </c>
      <c r="K29" s="91"/>
      <c r="M29" s="33"/>
    </row>
    <row r="30" spans="1:13" ht="22.5" customHeight="1">
      <c r="A30" s="31"/>
      <c r="C30" s="90"/>
      <c r="D30" s="40"/>
      <c r="E30" s="40" t="s">
        <v>85</v>
      </c>
      <c r="F30" s="40"/>
      <c r="G30" s="40"/>
      <c r="H30" s="40"/>
      <c r="I30" s="41"/>
      <c r="J30" s="23">
        <v>230028463</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943107451</v>
      </c>
      <c r="K32" s="91"/>
      <c r="M32" s="33"/>
    </row>
    <row r="33" spans="1:13" ht="22.5" customHeight="1">
      <c r="A33" s="31"/>
      <c r="C33" s="92"/>
      <c r="D33" s="93" t="s">
        <v>88</v>
      </c>
      <c r="E33" s="93"/>
      <c r="F33" s="93"/>
      <c r="G33" s="93"/>
      <c r="H33" s="93"/>
      <c r="I33" s="94"/>
      <c r="J33" s="95">
        <v>1553565</v>
      </c>
      <c r="K33" s="96"/>
      <c r="M33" s="33"/>
    </row>
    <row r="34" spans="1:13" ht="22.5" customHeight="1">
      <c r="A34" s="31"/>
      <c r="C34" s="90" t="s">
        <v>89</v>
      </c>
      <c r="D34" s="40"/>
      <c r="E34" s="40"/>
      <c r="F34" s="40"/>
      <c r="G34" s="40"/>
      <c r="H34" s="40"/>
      <c r="I34" s="41"/>
      <c r="J34" s="25">
        <v>9091111816</v>
      </c>
      <c r="K34" s="91"/>
      <c r="M34" s="33"/>
    </row>
    <row r="35" spans="1:13" ht="22.5" customHeight="1">
      <c r="A35" s="31"/>
      <c r="C35" s="90"/>
      <c r="D35" s="40" t="s">
        <v>90</v>
      </c>
      <c r="E35" s="40"/>
      <c r="F35" s="40"/>
      <c r="G35" s="40"/>
      <c r="H35" s="40"/>
      <c r="I35" s="41"/>
      <c r="J35" s="23">
        <v>117093609</v>
      </c>
      <c r="K35" s="97"/>
      <c r="M35" s="33"/>
    </row>
    <row r="36" spans="1:13" ht="22.5" customHeight="1">
      <c r="A36" s="31"/>
      <c r="C36" s="90"/>
      <c r="D36" s="40" t="s">
        <v>91</v>
      </c>
      <c r="E36" s="40"/>
      <c r="F36" s="40"/>
      <c r="G36" s="40"/>
      <c r="H36" s="40"/>
      <c r="I36" s="41"/>
      <c r="J36" s="23">
        <v>9341158</v>
      </c>
      <c r="K36" s="97"/>
      <c r="M36" s="33"/>
    </row>
    <row r="37" spans="1:13" ht="22.5" customHeight="1">
      <c r="A37" s="31"/>
      <c r="C37" s="90"/>
      <c r="D37" s="40" t="s">
        <v>92</v>
      </c>
      <c r="E37" s="40"/>
      <c r="F37" s="40"/>
      <c r="G37" s="40"/>
      <c r="H37" s="40"/>
      <c r="I37" s="41"/>
      <c r="J37" s="23">
        <v>9694255</v>
      </c>
      <c r="K37" s="97"/>
      <c r="M37" s="33"/>
    </row>
    <row r="38" spans="1:13" ht="22.5" customHeight="1">
      <c r="A38" s="31"/>
      <c r="C38" s="90"/>
      <c r="D38" s="40" t="s">
        <v>93</v>
      </c>
      <c r="E38" s="40"/>
      <c r="F38" s="40"/>
      <c r="G38" s="40"/>
      <c r="H38" s="40"/>
      <c r="I38" s="41"/>
      <c r="J38" s="23">
        <v>18516479</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735000</v>
      </c>
      <c r="K40" s="97"/>
      <c r="M40" s="33"/>
    </row>
    <row r="41" spans="1:13" ht="22.5" customHeight="1">
      <c r="A41" s="31"/>
      <c r="C41" s="90"/>
      <c r="D41" s="40" t="s">
        <v>96</v>
      </c>
      <c r="E41" s="40"/>
      <c r="F41" s="40"/>
      <c r="G41" s="40"/>
      <c r="H41" s="40"/>
      <c r="I41" s="41"/>
      <c r="J41" s="23">
        <v>8580202293</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1431757</v>
      </c>
      <c r="K47" s="97"/>
      <c r="M47" s="33"/>
    </row>
    <row r="48" spans="1:13" ht="22.5" customHeight="1">
      <c r="A48" s="31"/>
      <c r="C48" s="90"/>
      <c r="D48" s="40" t="s">
        <v>103</v>
      </c>
      <c r="E48" s="40"/>
      <c r="F48" s="40"/>
      <c r="G48" s="40"/>
      <c r="H48" s="40"/>
      <c r="I48" s="41"/>
      <c r="J48" s="23">
        <v>354097265</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354097265</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-353547320</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-353547320</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5"/>
  <printOptions horizontalCentered="1"/>
  <pageMargins left="0.19685039370078741" right="0.19685039370078741" top="0.31496062992125984" bottom="0.19685039370078741" header="0.11811023622047245" footer="0.11811023622047245"/>
  <pageSetup paperSize="9" scale="58" firstPageNumber="133" orientation="portrait" blackAndWhite="1" useFirstPageNumber="1" r:id="rId1"/>
  <headerFooter>
    <oddFooter>&amp;C&amp;"ＭＳ Ｐ明朝,標準"&amp;20&amp;P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50" zoomScaleNormal="50" zoomScaleSheetLayoutView="50" workbookViewId="0">
      <selection activeCell="B12" sqref="B12:H1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59" t="s">
        <v>553</v>
      </c>
      <c r="C6" s="260"/>
      <c r="D6" s="260"/>
      <c r="E6" s="260"/>
      <c r="F6" s="260"/>
      <c r="G6" s="260"/>
      <c r="H6" s="260"/>
      <c r="I6" s="260"/>
      <c r="J6" s="260"/>
      <c r="K6" s="260"/>
      <c r="L6" s="260"/>
      <c r="M6" s="260"/>
      <c r="N6" s="66"/>
    </row>
    <row r="7" spans="1:14" ht="22.5" customHeight="1">
      <c r="A7" s="62"/>
      <c r="B7" s="261" t="s">
        <v>551</v>
      </c>
      <c r="C7" s="260"/>
      <c r="D7" s="260"/>
      <c r="E7" s="260"/>
      <c r="F7" s="260"/>
      <c r="G7" s="260"/>
      <c r="H7" s="260"/>
      <c r="I7" s="260"/>
      <c r="J7" s="260"/>
      <c r="K7" s="260"/>
      <c r="L7" s="260"/>
      <c r="M7" s="260"/>
      <c r="N7" s="66"/>
    </row>
    <row r="8" spans="1:14" ht="22.5" hidden="1" customHeight="1">
      <c r="A8" s="62"/>
      <c r="B8" s="63"/>
      <c r="C8" s="262" t="s">
        <v>1</v>
      </c>
      <c r="D8" s="262"/>
      <c r="E8" s="262"/>
      <c r="F8" s="67" t="s">
        <v>554</v>
      </c>
      <c r="G8" s="63"/>
      <c r="H8" s="67"/>
      <c r="I8" s="63"/>
      <c r="J8" s="63"/>
      <c r="K8" s="63"/>
      <c r="L8" s="68" t="s">
        <v>555</v>
      </c>
      <c r="M8" s="63"/>
      <c r="N8" s="66"/>
    </row>
    <row r="9" spans="1:14" ht="22.5" hidden="1" customHeight="1">
      <c r="A9" s="62"/>
      <c r="B9" s="63"/>
      <c r="C9" s="262" t="s">
        <v>453</v>
      </c>
      <c r="D9" s="262"/>
      <c r="E9" s="262"/>
      <c r="F9" s="67" t="s">
        <v>556</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62" t="s">
        <v>2</v>
      </c>
      <c r="D11" s="262"/>
      <c r="E11" s="262"/>
      <c r="F11" s="263" t="s">
        <v>3</v>
      </c>
      <c r="G11" s="262"/>
      <c r="H11" s="262"/>
      <c r="I11" s="157" t="s">
        <v>4</v>
      </c>
      <c r="J11" s="63"/>
      <c r="K11" s="63"/>
      <c r="L11" s="63"/>
      <c r="M11" s="63"/>
      <c r="N11" s="66"/>
    </row>
    <row r="12" spans="1:14" ht="22.5" hidden="1" customHeight="1">
      <c r="A12" s="62"/>
      <c r="B12" s="63"/>
      <c r="C12" s="262"/>
      <c r="D12" s="262"/>
      <c r="E12" s="262"/>
      <c r="F12" s="263"/>
      <c r="G12" s="262"/>
      <c r="H12" s="262"/>
      <c r="I12" s="157"/>
      <c r="J12" s="63"/>
      <c r="K12" s="63"/>
      <c r="L12" s="63"/>
      <c r="M12" s="63"/>
      <c r="N12" s="66"/>
    </row>
    <row r="13" spans="1:14" ht="22.5" hidden="1" customHeight="1">
      <c r="A13" s="62"/>
      <c r="B13" s="63"/>
      <c r="C13" s="262"/>
      <c r="D13" s="262"/>
      <c r="E13" s="262"/>
      <c r="F13" s="263"/>
      <c r="G13" s="262"/>
      <c r="H13" s="262"/>
      <c r="I13" s="157"/>
      <c r="J13" s="63"/>
      <c r="K13" s="63"/>
      <c r="L13" s="63"/>
      <c r="M13" s="63"/>
      <c r="N13" s="66"/>
    </row>
    <row r="14" spans="1:14" ht="22.5" hidden="1" customHeight="1">
      <c r="A14" s="62"/>
      <c r="B14" s="63"/>
      <c r="C14" s="262"/>
      <c r="D14" s="262"/>
      <c r="E14" s="262"/>
      <c r="F14" s="263"/>
      <c r="G14" s="262"/>
      <c r="H14" s="262"/>
      <c r="I14" s="63"/>
      <c r="J14" s="63"/>
      <c r="K14" s="63"/>
      <c r="L14" s="63"/>
      <c r="M14" s="63"/>
      <c r="N14" s="66"/>
    </row>
    <row r="15" spans="1:14" ht="18.75" hidden="1">
      <c r="A15" s="31"/>
      <c r="B15" s="22"/>
      <c r="C15" s="264"/>
      <c r="D15" s="264"/>
      <c r="E15" s="264"/>
      <c r="F15" s="265"/>
      <c r="G15" s="264"/>
      <c r="H15" s="264"/>
      <c r="I15" s="158"/>
      <c r="J15" s="22"/>
      <c r="K15" s="22"/>
      <c r="L15" s="22"/>
      <c r="M15" s="22"/>
      <c r="N15" s="33"/>
    </row>
    <row r="16" spans="1:14" ht="22.5" hidden="1" customHeight="1">
      <c r="A16" s="31"/>
      <c r="B16" s="22"/>
      <c r="C16" s="264"/>
      <c r="D16" s="264"/>
      <c r="E16" s="264"/>
      <c r="F16" s="265"/>
      <c r="G16" s="264"/>
      <c r="H16" s="264"/>
      <c r="I16" s="158"/>
      <c r="J16" s="22"/>
      <c r="K16" s="22"/>
      <c r="L16" s="22"/>
      <c r="M16" s="22"/>
      <c r="N16" s="33"/>
    </row>
    <row r="17" spans="1:14" ht="22.5" customHeight="1">
      <c r="A17" s="31"/>
      <c r="B17" s="22"/>
      <c r="C17" s="266"/>
      <c r="D17" s="266"/>
      <c r="E17" s="266"/>
      <c r="F17" s="267" t="s">
        <v>0</v>
      </c>
      <c r="G17" s="266"/>
      <c r="H17" s="266"/>
      <c r="I17" s="158"/>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58"/>
      <c r="D19" s="258"/>
      <c r="E19" s="258"/>
      <c r="F19" s="22"/>
      <c r="G19" s="69"/>
      <c r="H19" s="22"/>
      <c r="I19" s="22"/>
      <c r="J19" s="22"/>
      <c r="K19" s="22"/>
      <c r="L19" s="14" t="s">
        <v>552</v>
      </c>
      <c r="M19" s="22"/>
      <c r="N19" s="33"/>
    </row>
    <row r="20" spans="1:14" ht="50.1" customHeight="1">
      <c r="A20" s="31"/>
      <c r="B20" s="22"/>
      <c r="C20" s="268" t="s">
        <v>5</v>
      </c>
      <c r="D20" s="268"/>
      <c r="E20" s="268"/>
      <c r="F20" s="268"/>
      <c r="G20" s="268"/>
      <c r="H20" s="268"/>
      <c r="I20" s="268"/>
      <c r="J20" s="70" t="s">
        <v>557</v>
      </c>
      <c r="K20" s="70" t="s">
        <v>558</v>
      </c>
      <c r="L20" s="70" t="s">
        <v>559</v>
      </c>
      <c r="M20" s="22"/>
      <c r="N20" s="33"/>
    </row>
    <row r="21" spans="1:14" ht="50.1" customHeight="1">
      <c r="A21" s="31"/>
      <c r="B21" s="22"/>
      <c r="C21" s="268" t="s">
        <v>458</v>
      </c>
      <c r="D21" s="268"/>
      <c r="E21" s="268"/>
      <c r="F21" s="268"/>
      <c r="G21" s="268"/>
      <c r="H21" s="268"/>
      <c r="I21" s="268"/>
      <c r="J21" s="71">
        <v>803777376</v>
      </c>
      <c r="K21" s="71">
        <v>0</v>
      </c>
      <c r="L21" s="71">
        <v>803777376</v>
      </c>
      <c r="M21" s="22"/>
      <c r="N21" s="33"/>
    </row>
    <row r="22" spans="1:14" ht="50.1" customHeight="1">
      <c r="A22" s="31"/>
      <c r="B22" s="22"/>
      <c r="C22" s="268" t="s">
        <v>459</v>
      </c>
      <c r="D22" s="268"/>
      <c r="E22" s="268"/>
      <c r="F22" s="268"/>
      <c r="G22" s="268"/>
      <c r="H22" s="268"/>
      <c r="I22" s="268"/>
      <c r="J22" s="71">
        <v>-353547320</v>
      </c>
      <c r="K22" s="71">
        <v>0</v>
      </c>
      <c r="L22" s="71">
        <v>-353547320</v>
      </c>
      <c r="M22" s="22"/>
      <c r="N22" s="33"/>
    </row>
    <row r="23" spans="1:14" ht="50.1" customHeight="1">
      <c r="A23" s="31"/>
      <c r="B23" s="22"/>
      <c r="C23" s="268" t="s">
        <v>460</v>
      </c>
      <c r="D23" s="268"/>
      <c r="E23" s="268"/>
      <c r="F23" s="268"/>
      <c r="G23" s="268"/>
      <c r="H23" s="268"/>
      <c r="I23" s="268"/>
      <c r="J23" s="71">
        <v>450230056</v>
      </c>
      <c r="K23" s="71">
        <v>0</v>
      </c>
      <c r="L23" s="71">
        <v>450230056</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5"/>
  <printOptions horizontalCentered="1"/>
  <pageMargins left="0.19685039370078741" right="0.19685039370078741" top="0.31496062992125984" bottom="0.19685039370078741" header="0.11811023622047245" footer="0.11811023622047245"/>
  <pageSetup paperSize="9" scale="58" firstPageNumber="134" orientation="portrait" blackAndWhite="1" useFirstPageNumber="1" r:id="rId1"/>
  <headerFooter>
    <oddFooter>&amp;C&amp;"ＭＳ Ｐ明朝,標準"&amp;20&amp;P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50" zoomScaleNormal="50" zoomScaleSheetLayoutView="50" workbookViewId="0">
      <selection activeCell="B12" sqref="B12:H12"/>
    </sheetView>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71" t="s">
        <v>550</v>
      </c>
      <c r="C6" s="271"/>
      <c r="D6" s="271"/>
      <c r="E6" s="271"/>
      <c r="F6" s="271"/>
      <c r="G6" s="271"/>
      <c r="H6" s="271"/>
      <c r="I6" s="271"/>
      <c r="J6" s="271"/>
      <c r="K6" s="271"/>
      <c r="L6" s="271"/>
      <c r="M6" s="271"/>
      <c r="N6" s="271"/>
      <c r="O6" s="271"/>
      <c r="P6" s="271"/>
      <c r="Q6" s="271"/>
      <c r="R6" s="271"/>
      <c r="S6" s="271"/>
      <c r="T6" s="161"/>
      <c r="U6" s="9"/>
    </row>
    <row r="7" spans="1:21" ht="22.5" customHeight="1">
      <c r="A7" s="6"/>
      <c r="B7" s="272" t="s">
        <v>551</v>
      </c>
      <c r="C7" s="272"/>
      <c r="D7" s="272"/>
      <c r="E7" s="272"/>
      <c r="F7" s="272"/>
      <c r="G7" s="272"/>
      <c r="H7" s="272"/>
      <c r="I7" s="272"/>
      <c r="J7" s="272"/>
      <c r="K7" s="272"/>
      <c r="L7" s="272"/>
      <c r="M7" s="272"/>
      <c r="N7" s="272"/>
      <c r="O7" s="272"/>
      <c r="P7" s="272"/>
      <c r="Q7" s="272"/>
      <c r="R7" s="272"/>
      <c r="S7" s="272"/>
      <c r="T7" s="162"/>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70"/>
      <c r="C9" s="270"/>
      <c r="D9" s="270"/>
      <c r="E9" s="160"/>
      <c r="F9" s="160"/>
      <c r="G9" s="160"/>
      <c r="H9" s="50"/>
      <c r="I9" s="50"/>
      <c r="J9" s="50"/>
      <c r="K9" s="269"/>
      <c r="L9" s="269"/>
      <c r="M9" s="269"/>
      <c r="N9" s="269"/>
      <c r="O9" s="159"/>
      <c r="P9" s="159"/>
      <c r="Q9" s="159"/>
      <c r="R9" s="51"/>
      <c r="S9" s="50"/>
      <c r="T9" s="50"/>
      <c r="U9" s="9"/>
    </row>
    <row r="10" spans="1:21" ht="22.5" hidden="1" customHeight="1">
      <c r="A10" s="6"/>
      <c r="B10" s="50"/>
      <c r="C10" s="50"/>
      <c r="D10" s="50"/>
      <c r="E10" s="50"/>
      <c r="F10" s="50"/>
      <c r="G10" s="50"/>
      <c r="H10" s="50"/>
      <c r="I10" s="50"/>
      <c r="J10" s="50"/>
      <c r="K10" s="269"/>
      <c r="L10" s="269"/>
      <c r="M10" s="269"/>
      <c r="N10" s="269"/>
      <c r="O10" s="159"/>
      <c r="P10" s="159"/>
      <c r="Q10" s="159"/>
      <c r="R10" s="51"/>
      <c r="S10" s="50"/>
      <c r="T10" s="50"/>
      <c r="U10" s="9"/>
    </row>
    <row r="11" spans="1:21" ht="22.5" hidden="1" customHeight="1">
      <c r="A11" s="6"/>
      <c r="B11" s="50"/>
      <c r="C11" s="50"/>
      <c r="D11" s="50"/>
      <c r="E11" s="50"/>
      <c r="F11" s="50"/>
      <c r="G11" s="50"/>
      <c r="H11" s="50"/>
      <c r="I11" s="50"/>
      <c r="J11" s="50"/>
      <c r="K11" s="269"/>
      <c r="L11" s="269"/>
      <c r="M11" s="269"/>
      <c r="N11" s="269"/>
      <c r="O11" s="159"/>
      <c r="P11" s="159"/>
      <c r="Q11" s="159"/>
      <c r="R11" s="51"/>
      <c r="S11" s="50"/>
      <c r="T11" s="50"/>
      <c r="U11" s="9"/>
    </row>
    <row r="12" spans="1:21" ht="22.5" hidden="1" customHeight="1">
      <c r="A12" s="6"/>
      <c r="B12" s="50"/>
      <c r="C12" s="50"/>
      <c r="D12" s="50"/>
      <c r="E12" s="50"/>
      <c r="F12" s="50"/>
      <c r="G12" s="50"/>
      <c r="H12" s="50"/>
      <c r="I12" s="50"/>
      <c r="J12" s="50"/>
      <c r="K12" s="269"/>
      <c r="L12" s="269"/>
      <c r="M12" s="269"/>
      <c r="N12" s="269"/>
      <c r="O12" s="159"/>
      <c r="P12" s="159"/>
      <c r="Q12" s="159"/>
      <c r="R12" s="51"/>
      <c r="S12" s="50"/>
      <c r="T12" s="50"/>
      <c r="U12" s="9"/>
    </row>
    <row r="13" spans="1:21" ht="22.5" hidden="1" customHeight="1">
      <c r="A13" s="6"/>
      <c r="B13" s="50"/>
      <c r="C13" s="50"/>
      <c r="D13" s="50"/>
      <c r="E13" s="50"/>
      <c r="F13" s="50"/>
      <c r="G13" s="50"/>
      <c r="H13" s="50"/>
      <c r="I13" s="50"/>
      <c r="J13" s="50"/>
      <c r="K13" s="269"/>
      <c r="L13" s="269"/>
      <c r="M13" s="269"/>
      <c r="N13" s="269"/>
      <c r="O13" s="159"/>
      <c r="P13" s="159"/>
      <c r="Q13" s="159"/>
      <c r="R13" s="51"/>
      <c r="S13" s="50"/>
      <c r="T13" s="50"/>
      <c r="U13" s="9"/>
    </row>
    <row r="14" spans="1:21" ht="22.5" customHeight="1">
      <c r="A14" s="6"/>
      <c r="B14" s="50"/>
      <c r="C14" s="50"/>
      <c r="D14" s="50"/>
      <c r="E14" s="50"/>
      <c r="F14" s="50"/>
      <c r="G14" s="50"/>
      <c r="H14" s="50"/>
      <c r="I14" s="50"/>
      <c r="J14" s="50"/>
      <c r="K14" s="50"/>
      <c r="L14" s="270"/>
      <c r="M14" s="270"/>
      <c r="N14" s="270"/>
      <c r="O14" s="160"/>
      <c r="P14" s="160"/>
      <c r="Q14" s="160"/>
      <c r="R14" s="52"/>
      <c r="S14" s="50"/>
      <c r="T14" s="50"/>
      <c r="U14" s="9"/>
    </row>
    <row r="15" spans="1:21" ht="18.75">
      <c r="A15" s="6"/>
      <c r="B15" s="253"/>
      <c r="C15" s="253"/>
      <c r="D15" s="253"/>
      <c r="E15" s="53"/>
      <c r="F15" s="53"/>
      <c r="G15" s="53"/>
      <c r="H15" s="7"/>
      <c r="I15" s="14"/>
      <c r="J15" s="14" t="s">
        <v>552</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156022168127</v>
      </c>
      <c r="T16" s="21"/>
      <c r="U16" s="9"/>
    </row>
    <row r="17" spans="1:21" ht="22.5" customHeight="1">
      <c r="A17" s="6"/>
      <c r="B17" s="31"/>
      <c r="C17" s="22" t="s">
        <v>122</v>
      </c>
      <c r="D17" s="22"/>
      <c r="E17" s="22"/>
      <c r="F17" s="22"/>
      <c r="G17" s="22"/>
      <c r="H17" s="22"/>
      <c r="I17" s="23">
        <v>8718474256</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156022168127</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156022168127</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7792903480</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7424938145</v>
      </c>
      <c r="J28" s="84"/>
      <c r="K28" s="22"/>
      <c r="L28" s="75" t="s">
        <v>168</v>
      </c>
      <c r="M28" s="77"/>
      <c r="N28" s="77"/>
      <c r="O28" s="77"/>
      <c r="P28" s="77"/>
      <c r="Q28" s="77"/>
      <c r="R28" s="77"/>
      <c r="S28" s="78">
        <v>-14837489891</v>
      </c>
      <c r="T28" s="82"/>
      <c r="U28" s="9"/>
    </row>
    <row r="29" spans="1:21" ht="22.5" customHeight="1">
      <c r="A29" s="6"/>
      <c r="B29" s="31"/>
      <c r="C29" s="22"/>
      <c r="D29" s="22"/>
      <c r="E29" s="22" t="s">
        <v>134</v>
      </c>
      <c r="F29" s="22"/>
      <c r="G29" s="22"/>
      <c r="H29" s="22"/>
      <c r="I29" s="23">
        <v>137936872</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230028463</v>
      </c>
      <c r="J30" s="84"/>
      <c r="K30" s="22"/>
      <c r="L30" s="31"/>
      <c r="M30" s="24" t="s">
        <v>170</v>
      </c>
      <c r="N30" s="22"/>
      <c r="O30" s="22"/>
      <c r="P30" s="22"/>
      <c r="Q30" s="22"/>
      <c r="R30" s="22"/>
      <c r="S30" s="23">
        <v>491123419179</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308217594252</v>
      </c>
      <c r="T31" s="84"/>
      <c r="U31" s="9"/>
    </row>
    <row r="32" spans="1:21" ht="22.5" customHeight="1">
      <c r="A32" s="6"/>
      <c r="B32" s="31"/>
      <c r="C32" s="22"/>
      <c r="D32" s="22" t="s">
        <v>136</v>
      </c>
      <c r="E32" s="22"/>
      <c r="F32" s="22"/>
      <c r="G32" s="22"/>
      <c r="H32" s="22"/>
      <c r="I32" s="23">
        <v>924017211</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1553565</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8725315301</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125164772</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18516479</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182905824927</v>
      </c>
      <c r="T37" s="84"/>
      <c r="U37" s="9"/>
    </row>
    <row r="38" spans="1:21" ht="22.5" customHeight="1">
      <c r="A38" s="6"/>
      <c r="B38" s="31"/>
      <c r="C38" s="22"/>
      <c r="D38" s="22" t="s">
        <v>142</v>
      </c>
      <c r="E38" s="22"/>
      <c r="F38" s="22"/>
      <c r="G38" s="22"/>
      <c r="H38" s="22"/>
      <c r="I38" s="23">
        <v>8580202293</v>
      </c>
      <c r="J38" s="84"/>
      <c r="K38" s="22"/>
      <c r="L38" s="31"/>
      <c r="M38" s="22" t="s">
        <v>174</v>
      </c>
      <c r="N38" s="22"/>
      <c r="O38" s="22"/>
      <c r="P38" s="22"/>
      <c r="Q38" s="22"/>
      <c r="R38" s="22"/>
      <c r="S38" s="23">
        <v>476279088243</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293019166051</v>
      </c>
      <c r="T39" s="84"/>
      <c r="U39" s="9"/>
    </row>
    <row r="40" spans="1:21" ht="22.5" customHeight="1">
      <c r="A40" s="6"/>
      <c r="B40" s="31"/>
      <c r="C40" s="22"/>
      <c r="D40" s="22" t="s">
        <v>144</v>
      </c>
      <c r="E40" s="22"/>
      <c r="F40" s="22"/>
      <c r="G40" s="22"/>
      <c r="H40" s="22"/>
      <c r="I40" s="23">
        <v>1431757</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354097265</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354097265</v>
      </c>
      <c r="T45" s="84"/>
      <c r="U45" s="9"/>
    </row>
    <row r="46" spans="1:21" ht="22.5" customHeight="1">
      <c r="A46" s="6"/>
      <c r="B46" s="75" t="s">
        <v>150</v>
      </c>
      <c r="C46" s="77"/>
      <c r="D46" s="77"/>
      <c r="E46" s="77"/>
      <c r="F46" s="77"/>
      <c r="G46" s="77"/>
      <c r="H46" s="77"/>
      <c r="I46" s="78">
        <v>-6841045</v>
      </c>
      <c r="J46" s="82"/>
      <c r="K46" s="22"/>
      <c r="L46" s="31"/>
      <c r="M46" s="22"/>
      <c r="N46" s="22" t="s">
        <v>178</v>
      </c>
      <c r="O46" s="22"/>
      <c r="P46" s="22"/>
      <c r="Q46" s="22"/>
      <c r="R46" s="22"/>
      <c r="S46" s="23">
        <v>182905824927</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14844330936</v>
      </c>
      <c r="T47" s="82"/>
      <c r="U47" s="9"/>
    </row>
    <row r="48" spans="1:21" ht="22.5" customHeight="1">
      <c r="A48" s="6"/>
      <c r="B48" s="31"/>
      <c r="C48" s="22" t="s">
        <v>152</v>
      </c>
      <c r="D48" s="22"/>
      <c r="E48" s="22"/>
      <c r="F48" s="22"/>
      <c r="G48" s="22"/>
      <c r="H48" s="22"/>
      <c r="I48" s="23">
        <v>141184678236</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141184678236</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141184678236</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5"/>
  <printOptions horizontalCentered="1"/>
  <pageMargins left="0.19685039370078741" right="0.19685039370078741" top="0.31496062992125984" bottom="0.19685039370078741" header="0.11811023622047245" footer="0.11811023622047245"/>
  <pageSetup paperSize="9" scale="58" firstPageNumber="135" orientation="portrait" blackAndWhite="1" useFirstPageNumber="1" r:id="rId1"/>
  <headerFooter>
    <oddFooter>&amp;C&amp;"ＭＳ Ｐ明朝,標準"&amp;20&amp;P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50" zoomScaleNormal="50" zoomScaleSheetLayoutView="50" workbookViewId="0">
      <selection activeCell="B12" sqref="B12:H12"/>
    </sheetView>
  </sheetViews>
  <sheetFormatPr defaultRowHeight="13.5"/>
  <cols>
    <col min="1" max="1" width="4" style="177" customWidth="1"/>
    <col min="2" max="2" width="54.125" style="176" customWidth="1"/>
    <col min="3" max="3" width="35.5" style="176" customWidth="1"/>
    <col min="4" max="4" width="77.75" style="176" customWidth="1"/>
    <col min="5" max="16384" width="9" style="176"/>
  </cols>
  <sheetData>
    <row r="1" spans="1:4" s="152" customFormat="1" ht="22.5" customHeight="1">
      <c r="B1" s="153"/>
    </row>
    <row r="2" spans="1:4" s="1" customFormat="1" ht="22.5" customHeight="1">
      <c r="B2" s="154"/>
    </row>
    <row r="3" spans="1:4" s="1" customFormat="1" ht="22.5" customHeight="1">
      <c r="B3" s="154"/>
    </row>
    <row r="4" spans="1:4" ht="122.25" customHeight="1">
      <c r="A4" s="354" t="s">
        <v>412</v>
      </c>
      <c r="B4" s="354"/>
      <c r="C4" s="354"/>
      <c r="D4" s="354"/>
    </row>
    <row r="5" spans="1:4" s="180" customFormat="1" ht="21">
      <c r="A5" s="181" t="s">
        <v>413</v>
      </c>
    </row>
    <row r="6" spans="1:4" s="180" customFormat="1" ht="21">
      <c r="A6" s="181"/>
    </row>
    <row r="7" spans="1:4" s="180" customFormat="1" ht="316.5" customHeight="1">
      <c r="A7" s="181"/>
      <c r="B7" s="183" t="s">
        <v>414</v>
      </c>
      <c r="C7" s="353" t="s">
        <v>415</v>
      </c>
      <c r="D7" s="353"/>
    </row>
    <row r="8" spans="1:4" s="180" customFormat="1" ht="219.75" customHeight="1">
      <c r="A8" s="181"/>
      <c r="B8" s="183" t="s">
        <v>416</v>
      </c>
      <c r="C8" s="353" t="s">
        <v>417</v>
      </c>
      <c r="D8" s="353"/>
    </row>
    <row r="9" spans="1:4" s="180" customFormat="1" ht="395.25" customHeight="1">
      <c r="A9" s="181"/>
      <c r="B9" s="184" t="s">
        <v>418</v>
      </c>
      <c r="C9" s="355" t="s">
        <v>419</v>
      </c>
      <c r="D9" s="355"/>
    </row>
    <row r="10" spans="1:4" s="180" customFormat="1" ht="236.25" customHeight="1">
      <c r="A10" s="181"/>
      <c r="B10" s="183" t="s">
        <v>420</v>
      </c>
      <c r="C10" s="353" t="s">
        <v>421</v>
      </c>
      <c r="D10" s="353"/>
    </row>
    <row r="11" spans="1:4" s="180" customFormat="1" ht="73.5" customHeight="1">
      <c r="A11" s="181"/>
      <c r="B11" s="183" t="s">
        <v>422</v>
      </c>
      <c r="C11" s="356" t="s">
        <v>423</v>
      </c>
      <c r="D11" s="357"/>
    </row>
    <row r="12" spans="1:4" s="180" customFormat="1" ht="149.25" customHeight="1">
      <c r="A12" s="181"/>
      <c r="B12" s="183" t="s">
        <v>424</v>
      </c>
      <c r="C12" s="353" t="s">
        <v>425</v>
      </c>
      <c r="D12" s="353"/>
    </row>
    <row r="13" spans="1:4" s="180" customFormat="1" ht="21">
      <c r="A13" s="181"/>
      <c r="B13" s="182"/>
      <c r="C13" s="182"/>
    </row>
    <row r="14" spans="1:4" s="180" customFormat="1" ht="21">
      <c r="A14" s="181" t="s">
        <v>426</v>
      </c>
    </row>
    <row r="15" spans="1:4" s="180" customFormat="1" ht="21">
      <c r="A15" s="181"/>
    </row>
    <row r="16" spans="1:4" s="180" customFormat="1" ht="21">
      <c r="A16" s="181"/>
      <c r="B16" s="180" t="s">
        <v>436</v>
      </c>
    </row>
    <row r="17" spans="1:4" s="180" customFormat="1" ht="21">
      <c r="A17" s="181"/>
    </row>
    <row r="18" spans="1:4" s="180" customFormat="1" ht="21">
      <c r="A18" s="181" t="s">
        <v>435</v>
      </c>
    </row>
    <row r="19" spans="1:4" s="180" customFormat="1" ht="21">
      <c r="A19" s="181"/>
    </row>
    <row r="20" spans="1:4" s="180" customFormat="1" ht="21">
      <c r="A20" s="181"/>
      <c r="B20" s="180" t="s">
        <v>436</v>
      </c>
    </row>
    <row r="21" spans="1:4" s="180" customFormat="1" ht="21">
      <c r="A21" s="181"/>
    </row>
    <row r="22" spans="1:4" s="180" customFormat="1" ht="21">
      <c r="A22" s="181" t="s">
        <v>437</v>
      </c>
    </row>
    <row r="23" spans="1:4" s="180" customFormat="1" ht="21">
      <c r="A23" s="181"/>
    </row>
    <row r="24" spans="1:4" s="180" customFormat="1" ht="21">
      <c r="A24" s="181"/>
      <c r="B24" s="180" t="s">
        <v>436</v>
      </c>
    </row>
    <row r="25" spans="1:4" s="180" customFormat="1" ht="48" customHeight="1">
      <c r="A25" s="181"/>
      <c r="B25" s="352"/>
      <c r="C25" s="352"/>
      <c r="D25" s="352"/>
    </row>
    <row r="26" spans="1:4" s="178" customFormat="1" ht="18.75">
      <c r="A26" s="179"/>
    </row>
    <row r="27" spans="1:4" s="178" customFormat="1" ht="18.75">
      <c r="A27" s="179"/>
    </row>
    <row r="28" spans="1:4" s="178" customFormat="1" ht="18.75">
      <c r="A28" s="179"/>
    </row>
  </sheetData>
  <mergeCells count="8">
    <mergeCell ref="B25:D25"/>
    <mergeCell ref="C12:D12"/>
    <mergeCell ref="A4:D4"/>
    <mergeCell ref="C7:D7"/>
    <mergeCell ref="C8:D8"/>
    <mergeCell ref="C9:D9"/>
    <mergeCell ref="C10:D10"/>
    <mergeCell ref="C11:D11"/>
  </mergeCells>
  <phoneticPr fontId="25"/>
  <pageMargins left="0.35433070866141736" right="0.35433070866141736" top="0.35433070866141736" bottom="0.86614173228346458" header="0.31496062992125984" footer="0.31496062992125984"/>
  <pageSetup paperSize="9" scale="57" firstPageNumber="136" fitToHeight="0" orientation="portrait" useFirstPageNumber="1" r:id="rId1"/>
  <headerFooter differentFirst="1">
    <oddFooter>&amp;C&amp;"ＭＳ Ｐ明朝,標準"&amp;20&amp;P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view="pageBreakPreview" topLeftCell="B1" zoomScale="50" zoomScaleNormal="55" zoomScaleSheetLayoutView="50" workbookViewId="0">
      <selection activeCell="B12" sqref="B12:K13"/>
    </sheetView>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90" t="s">
        <v>328</v>
      </c>
      <c r="C5" s="290"/>
      <c r="D5" s="290"/>
      <c r="E5" s="290"/>
      <c r="F5" s="290"/>
      <c r="G5" s="290"/>
      <c r="H5" s="290"/>
      <c r="I5" s="290"/>
      <c r="J5" s="290"/>
      <c r="K5" s="290"/>
      <c r="L5" s="291" t="s">
        <v>327</v>
      </c>
      <c r="M5" s="291"/>
      <c r="N5" s="291"/>
      <c r="O5" s="291"/>
    </row>
    <row r="12" spans="2:15" ht="18.75" customHeight="1">
      <c r="B12" s="292" t="s">
        <v>326</v>
      </c>
      <c r="C12" s="292"/>
      <c r="D12" s="292"/>
      <c r="E12" s="292"/>
      <c r="F12" s="292"/>
      <c r="G12" s="292"/>
      <c r="H12" s="292"/>
      <c r="I12" s="292"/>
      <c r="J12" s="292"/>
      <c r="K12" s="292"/>
      <c r="L12" s="293" t="s">
        <v>331</v>
      </c>
      <c r="M12" s="293"/>
      <c r="N12" s="293"/>
      <c r="O12" s="293"/>
    </row>
    <row r="13" spans="2:15" ht="23.25" customHeight="1">
      <c r="B13" s="292"/>
      <c r="C13" s="292"/>
      <c r="D13" s="292"/>
      <c r="E13" s="292"/>
      <c r="F13" s="292"/>
      <c r="G13" s="292"/>
      <c r="H13" s="292"/>
      <c r="I13" s="292"/>
      <c r="J13" s="292"/>
      <c r="K13" s="292"/>
      <c r="L13" s="293"/>
      <c r="M13" s="293"/>
      <c r="N13" s="293"/>
      <c r="O13" s="293"/>
    </row>
    <row r="14" spans="2:15">
      <c r="O14" s="106" t="s">
        <v>211</v>
      </c>
    </row>
    <row r="15" spans="2:15" ht="21.75" customHeight="1">
      <c r="B15" s="280" t="s">
        <v>212</v>
      </c>
      <c r="C15" s="281"/>
      <c r="D15" s="281"/>
      <c r="E15" s="281"/>
      <c r="F15" s="281"/>
      <c r="G15" s="281"/>
      <c r="H15" s="282"/>
      <c r="I15" s="107" t="s">
        <v>213</v>
      </c>
      <c r="J15" s="108" t="s">
        <v>214</v>
      </c>
      <c r="K15" s="108" t="s">
        <v>215</v>
      </c>
      <c r="L15" s="109" t="s">
        <v>216</v>
      </c>
      <c r="M15" s="109" t="s">
        <v>217</v>
      </c>
      <c r="N15" s="109" t="s">
        <v>218</v>
      </c>
      <c r="O15" s="109" t="s">
        <v>219</v>
      </c>
    </row>
    <row r="16" spans="2:15" ht="21.75" customHeight="1">
      <c r="B16" s="283"/>
      <c r="C16" s="284"/>
      <c r="D16" s="284"/>
      <c r="E16" s="284"/>
      <c r="F16" s="284"/>
      <c r="G16" s="284"/>
      <c r="H16" s="285"/>
      <c r="I16" s="110" t="s">
        <v>220</v>
      </c>
      <c r="J16" s="111" t="s">
        <v>221</v>
      </c>
      <c r="K16" s="111" t="s">
        <v>222</v>
      </c>
      <c r="L16" s="110" t="s">
        <v>223</v>
      </c>
      <c r="M16" s="110" t="s">
        <v>224</v>
      </c>
      <c r="N16" s="110" t="s">
        <v>225</v>
      </c>
      <c r="O16" s="110" t="s">
        <v>226</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3675000</v>
      </c>
      <c r="J39" s="116">
        <v>0</v>
      </c>
      <c r="K39" s="116">
        <v>0</v>
      </c>
      <c r="L39" s="115">
        <v>3675000</v>
      </c>
      <c r="M39" s="115">
        <v>2266250</v>
      </c>
      <c r="N39" s="115">
        <v>735000</v>
      </c>
      <c r="O39" s="115">
        <v>1408750</v>
      </c>
    </row>
    <row r="40" spans="2:15" ht="21.95" customHeight="1">
      <c r="B40" s="117" t="s">
        <v>37</v>
      </c>
      <c r="C40" s="118"/>
      <c r="D40" s="118"/>
      <c r="E40" s="118"/>
      <c r="F40" s="118"/>
      <c r="G40" s="118"/>
      <c r="H40" s="119"/>
      <c r="I40" s="115">
        <v>0</v>
      </c>
      <c r="J40" s="116">
        <v>0</v>
      </c>
      <c r="K40" s="116">
        <v>0</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86" t="s">
        <v>227</v>
      </c>
      <c r="C42" s="287"/>
      <c r="D42" s="287"/>
      <c r="E42" s="287"/>
      <c r="F42" s="287"/>
      <c r="G42" s="287"/>
      <c r="H42" s="288"/>
      <c r="I42" s="115">
        <v>3675000</v>
      </c>
      <c r="J42" s="116">
        <v>0</v>
      </c>
      <c r="K42" s="116">
        <v>0</v>
      </c>
      <c r="L42" s="115">
        <v>3675000</v>
      </c>
      <c r="M42" s="115">
        <v>2266250</v>
      </c>
      <c r="N42" s="115">
        <v>735000</v>
      </c>
      <c r="O42" s="115">
        <v>1408750</v>
      </c>
    </row>
    <row r="43" spans="2:15" ht="12" customHeight="1"/>
    <row r="44" spans="2:15" ht="21.95" customHeight="1">
      <c r="B44" s="289"/>
      <c r="C44" s="289"/>
      <c r="D44" s="289"/>
      <c r="E44" s="289"/>
      <c r="F44" s="289"/>
      <c r="G44" s="289"/>
      <c r="H44" s="289"/>
      <c r="I44" s="289"/>
      <c r="J44" s="289"/>
      <c r="K44" s="289"/>
      <c r="L44" s="289"/>
      <c r="M44" s="289"/>
      <c r="N44" s="289"/>
      <c r="O44" s="289"/>
    </row>
  </sheetData>
  <mergeCells count="7">
    <mergeCell ref="B44:O44"/>
    <mergeCell ref="B5:K5"/>
    <mergeCell ref="L5:O5"/>
    <mergeCell ref="B12:K13"/>
    <mergeCell ref="L12:O13"/>
    <mergeCell ref="B15:H16"/>
    <mergeCell ref="B42:H42"/>
  </mergeCells>
  <phoneticPr fontId="25"/>
  <printOptions horizontalCentered="1"/>
  <pageMargins left="0.27559055118110237" right="0.15748031496062992" top="0.55118110236220474" bottom="0.43307086614173229" header="0.70866141732283472" footer="0.31496062992125984"/>
  <pageSetup paperSize="9" scale="58" firstPageNumber="138" fitToWidth="2" orientation="portrait" useFirstPageNumber="1" r:id="rId1"/>
  <headerFooter>
    <oddFooter>&amp;C&amp;"ＭＳ Ｐ明朝,標準"&amp;20&amp;P</oddFooter>
  </headerFooter>
  <colBreaks count="1" manualBreakCount="1">
    <brk id="11" max="43"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8"/>
  <sheetViews>
    <sheetView showGridLines="0" view="pageBreakPreview" zoomScale="50" zoomScaleNormal="70" zoomScaleSheetLayoutView="50" workbookViewId="0">
      <selection activeCell="M12" sqref="M12"/>
    </sheetView>
  </sheetViews>
  <sheetFormatPr defaultColWidth="8.875" defaultRowHeight="18.75"/>
  <cols>
    <col min="1" max="1" width="2.625" style="120" customWidth="1"/>
    <col min="2" max="7" width="3.5" style="120" customWidth="1"/>
    <col min="8" max="8" width="50.375" style="120" customWidth="1"/>
    <col min="9" max="14" width="31.125" style="120" customWidth="1"/>
    <col min="15" max="15" width="2.625" style="120" customWidth="1"/>
    <col min="16" max="16" width="15.125" style="120" customWidth="1"/>
    <col min="17" max="17" width="7" style="120" customWidth="1"/>
    <col min="18" max="18" width="25.625" style="120" customWidth="1"/>
    <col min="19" max="256" width="8.875" style="120"/>
    <col min="257" max="263" width="3.5" style="120" customWidth="1"/>
    <col min="264" max="264" width="15.625" style="120" customWidth="1"/>
    <col min="265" max="271" width="25.625" style="120" customWidth="1"/>
    <col min="272" max="512" width="8.875" style="120"/>
    <col min="513" max="519" width="3.5" style="120" customWidth="1"/>
    <col min="520" max="520" width="15.625" style="120" customWidth="1"/>
    <col min="521" max="527" width="25.625" style="120" customWidth="1"/>
    <col min="528" max="768" width="8.875" style="120"/>
    <col min="769" max="775" width="3.5" style="120" customWidth="1"/>
    <col min="776" max="776" width="15.625" style="120" customWidth="1"/>
    <col min="777" max="783" width="25.625" style="120" customWidth="1"/>
    <col min="784" max="1024" width="8.875" style="120"/>
    <col min="1025" max="1031" width="3.5" style="120" customWidth="1"/>
    <col min="1032" max="1032" width="15.625" style="120" customWidth="1"/>
    <col min="1033" max="1039" width="25.625" style="120" customWidth="1"/>
    <col min="1040" max="1280" width="8.875" style="120"/>
    <col min="1281" max="1287" width="3.5" style="120" customWidth="1"/>
    <col min="1288" max="1288" width="15.625" style="120" customWidth="1"/>
    <col min="1289" max="1295" width="25.625" style="120" customWidth="1"/>
    <col min="1296" max="1536" width="8.875" style="120"/>
    <col min="1537" max="1543" width="3.5" style="120" customWidth="1"/>
    <col min="1544" max="1544" width="15.625" style="120" customWidth="1"/>
    <col min="1545" max="1551" width="25.625" style="120" customWidth="1"/>
    <col min="1552" max="1792" width="8.875" style="120"/>
    <col min="1793" max="1799" width="3.5" style="120" customWidth="1"/>
    <col min="1800" max="1800" width="15.625" style="120" customWidth="1"/>
    <col min="1801" max="1807" width="25.625" style="120" customWidth="1"/>
    <col min="1808" max="2048" width="8.875" style="120"/>
    <col min="2049" max="2055" width="3.5" style="120" customWidth="1"/>
    <col min="2056" max="2056" width="15.625" style="120" customWidth="1"/>
    <col min="2057" max="2063" width="25.625" style="120" customWidth="1"/>
    <col min="2064" max="2304" width="8.875" style="120"/>
    <col min="2305" max="2311" width="3.5" style="120" customWidth="1"/>
    <col min="2312" max="2312" width="15.625" style="120" customWidth="1"/>
    <col min="2313" max="2319" width="25.625" style="120" customWidth="1"/>
    <col min="2320" max="2560" width="8.875" style="120"/>
    <col min="2561" max="2567" width="3.5" style="120" customWidth="1"/>
    <col min="2568" max="2568" width="15.625" style="120" customWidth="1"/>
    <col min="2569" max="2575" width="25.625" style="120" customWidth="1"/>
    <col min="2576" max="2816" width="8.875" style="120"/>
    <col min="2817" max="2823" width="3.5" style="120" customWidth="1"/>
    <col min="2824" max="2824" width="15.625" style="120" customWidth="1"/>
    <col min="2825" max="2831" width="25.625" style="120" customWidth="1"/>
    <col min="2832" max="3072" width="8.875" style="120"/>
    <col min="3073" max="3079" width="3.5" style="120" customWidth="1"/>
    <col min="3080" max="3080" width="15.625" style="120" customWidth="1"/>
    <col min="3081" max="3087" width="25.625" style="120" customWidth="1"/>
    <col min="3088" max="3328" width="8.875" style="120"/>
    <col min="3329" max="3335" width="3.5" style="120" customWidth="1"/>
    <col min="3336" max="3336" width="15.625" style="120" customWidth="1"/>
    <col min="3337" max="3343" width="25.625" style="120" customWidth="1"/>
    <col min="3344" max="3584" width="8.875" style="120"/>
    <col min="3585" max="3591" width="3.5" style="120" customWidth="1"/>
    <col min="3592" max="3592" width="15.625" style="120" customWidth="1"/>
    <col min="3593" max="3599" width="25.625" style="120" customWidth="1"/>
    <col min="3600" max="3840" width="8.875" style="120"/>
    <col min="3841" max="3847" width="3.5" style="120" customWidth="1"/>
    <col min="3848" max="3848" width="15.625" style="120" customWidth="1"/>
    <col min="3849" max="3855" width="25.625" style="120" customWidth="1"/>
    <col min="3856" max="4096" width="8.875" style="120"/>
    <col min="4097" max="4103" width="3.5" style="120" customWidth="1"/>
    <col min="4104" max="4104" width="15.625" style="120" customWidth="1"/>
    <col min="4105" max="4111" width="25.625" style="120" customWidth="1"/>
    <col min="4112" max="4352" width="8.875" style="120"/>
    <col min="4353" max="4359" width="3.5" style="120" customWidth="1"/>
    <col min="4360" max="4360" width="15.625" style="120" customWidth="1"/>
    <col min="4361" max="4367" width="25.625" style="120" customWidth="1"/>
    <col min="4368" max="4608" width="8.875" style="120"/>
    <col min="4609" max="4615" width="3.5" style="120" customWidth="1"/>
    <col min="4616" max="4616" width="15.625" style="120" customWidth="1"/>
    <col min="4617" max="4623" width="25.625" style="120" customWidth="1"/>
    <col min="4624" max="4864" width="8.875" style="120"/>
    <col min="4865" max="4871" width="3.5" style="120" customWidth="1"/>
    <col min="4872" max="4872" width="15.625" style="120" customWidth="1"/>
    <col min="4873" max="4879" width="25.625" style="120" customWidth="1"/>
    <col min="4880" max="5120" width="8.875" style="120"/>
    <col min="5121" max="5127" width="3.5" style="120" customWidth="1"/>
    <col min="5128" max="5128" width="15.625" style="120" customWidth="1"/>
    <col min="5129" max="5135" width="25.625" style="120" customWidth="1"/>
    <col min="5136" max="5376" width="8.875" style="120"/>
    <col min="5377" max="5383" width="3.5" style="120" customWidth="1"/>
    <col min="5384" max="5384" width="15.625" style="120" customWidth="1"/>
    <col min="5385" max="5391" width="25.625" style="120" customWidth="1"/>
    <col min="5392" max="5632" width="8.875" style="120"/>
    <col min="5633" max="5639" width="3.5" style="120" customWidth="1"/>
    <col min="5640" max="5640" width="15.625" style="120" customWidth="1"/>
    <col min="5641" max="5647" width="25.625" style="120" customWidth="1"/>
    <col min="5648" max="5888" width="8.875" style="120"/>
    <col min="5889" max="5895" width="3.5" style="120" customWidth="1"/>
    <col min="5896" max="5896" width="15.625" style="120" customWidth="1"/>
    <col min="5897" max="5903" width="25.625" style="120" customWidth="1"/>
    <col min="5904" max="6144" width="8.875" style="120"/>
    <col min="6145" max="6151" width="3.5" style="120" customWidth="1"/>
    <col min="6152" max="6152" width="15.625" style="120" customWidth="1"/>
    <col min="6153" max="6159" width="25.625" style="120" customWidth="1"/>
    <col min="6160" max="6400" width="8.875" style="120"/>
    <col min="6401" max="6407" width="3.5" style="120" customWidth="1"/>
    <col min="6408" max="6408" width="15.625" style="120" customWidth="1"/>
    <col min="6409" max="6415" width="25.625" style="120" customWidth="1"/>
    <col min="6416" max="6656" width="8.875" style="120"/>
    <col min="6657" max="6663" width="3.5" style="120" customWidth="1"/>
    <col min="6664" max="6664" width="15.625" style="120" customWidth="1"/>
    <col min="6665" max="6671" width="25.625" style="120" customWidth="1"/>
    <col min="6672" max="6912" width="8.875" style="120"/>
    <col min="6913" max="6919" width="3.5" style="120" customWidth="1"/>
    <col min="6920" max="6920" width="15.625" style="120" customWidth="1"/>
    <col min="6921" max="6927" width="25.625" style="120" customWidth="1"/>
    <col min="6928" max="7168" width="8.875" style="120"/>
    <col min="7169" max="7175" width="3.5" style="120" customWidth="1"/>
    <col min="7176" max="7176" width="15.625" style="120" customWidth="1"/>
    <col min="7177" max="7183" width="25.625" style="120" customWidth="1"/>
    <col min="7184" max="7424" width="8.875" style="120"/>
    <col min="7425" max="7431" width="3.5" style="120" customWidth="1"/>
    <col min="7432" max="7432" width="15.625" style="120" customWidth="1"/>
    <col min="7433" max="7439" width="25.625" style="120" customWidth="1"/>
    <col min="7440" max="7680" width="8.875" style="120"/>
    <col min="7681" max="7687" width="3.5" style="120" customWidth="1"/>
    <col min="7688" max="7688" width="15.625" style="120" customWidth="1"/>
    <col min="7689" max="7695" width="25.625" style="120" customWidth="1"/>
    <col min="7696" max="7936" width="8.875" style="120"/>
    <col min="7937" max="7943" width="3.5" style="120" customWidth="1"/>
    <col min="7944" max="7944" width="15.625" style="120" customWidth="1"/>
    <col min="7945" max="7951" width="25.625" style="120" customWidth="1"/>
    <col min="7952" max="8192" width="8.875" style="120"/>
    <col min="8193" max="8199" width="3.5" style="120" customWidth="1"/>
    <col min="8200" max="8200" width="15.625" style="120" customWidth="1"/>
    <col min="8201" max="8207" width="25.625" style="120" customWidth="1"/>
    <col min="8208" max="8448" width="8.875" style="120"/>
    <col min="8449" max="8455" width="3.5" style="120" customWidth="1"/>
    <col min="8456" max="8456" width="15.625" style="120" customWidth="1"/>
    <col min="8457" max="8463" width="25.625" style="120" customWidth="1"/>
    <col min="8464" max="8704" width="8.875" style="120"/>
    <col min="8705" max="8711" width="3.5" style="120" customWidth="1"/>
    <col min="8712" max="8712" width="15.625" style="120" customWidth="1"/>
    <col min="8713" max="8719" width="25.625" style="120" customWidth="1"/>
    <col min="8720" max="8960" width="8.875" style="120"/>
    <col min="8961" max="8967" width="3.5" style="120" customWidth="1"/>
    <col min="8968" max="8968" width="15.625" style="120" customWidth="1"/>
    <col min="8969" max="8975" width="25.625" style="120" customWidth="1"/>
    <col min="8976" max="9216" width="8.875" style="120"/>
    <col min="9217" max="9223" width="3.5" style="120" customWidth="1"/>
    <col min="9224" max="9224" width="15.625" style="120" customWidth="1"/>
    <col min="9225" max="9231" width="25.625" style="120" customWidth="1"/>
    <col min="9232" max="9472" width="8.875" style="120"/>
    <col min="9473" max="9479" width="3.5" style="120" customWidth="1"/>
    <col min="9480" max="9480" width="15.625" style="120" customWidth="1"/>
    <col min="9481" max="9487" width="25.625" style="120" customWidth="1"/>
    <col min="9488" max="9728" width="8.875" style="120"/>
    <col min="9729" max="9735" width="3.5" style="120" customWidth="1"/>
    <col min="9736" max="9736" width="15.625" style="120" customWidth="1"/>
    <col min="9737" max="9743" width="25.625" style="120" customWidth="1"/>
    <col min="9744" max="9984" width="8.875" style="120"/>
    <col min="9985" max="9991" width="3.5" style="120" customWidth="1"/>
    <col min="9992" max="9992" width="15.625" style="120" customWidth="1"/>
    <col min="9993" max="9999" width="25.625" style="120" customWidth="1"/>
    <col min="10000" max="10240" width="8.875" style="120"/>
    <col min="10241" max="10247" width="3.5" style="120" customWidth="1"/>
    <col min="10248" max="10248" width="15.625" style="120" customWidth="1"/>
    <col min="10249" max="10255" width="25.625" style="120" customWidth="1"/>
    <col min="10256" max="10496" width="8.875" style="120"/>
    <col min="10497" max="10503" width="3.5" style="120" customWidth="1"/>
    <col min="10504" max="10504" width="15.625" style="120" customWidth="1"/>
    <col min="10505" max="10511" width="25.625" style="120" customWidth="1"/>
    <col min="10512" max="10752" width="8.875" style="120"/>
    <col min="10753" max="10759" width="3.5" style="120" customWidth="1"/>
    <col min="10760" max="10760" width="15.625" style="120" customWidth="1"/>
    <col min="10761" max="10767" width="25.625" style="120" customWidth="1"/>
    <col min="10768" max="11008" width="8.875" style="120"/>
    <col min="11009" max="11015" width="3.5" style="120" customWidth="1"/>
    <col min="11016" max="11016" width="15.625" style="120" customWidth="1"/>
    <col min="11017" max="11023" width="25.625" style="120" customWidth="1"/>
    <col min="11024" max="11264" width="8.875" style="120"/>
    <col min="11265" max="11271" width="3.5" style="120" customWidth="1"/>
    <col min="11272" max="11272" width="15.625" style="120" customWidth="1"/>
    <col min="11273" max="11279" width="25.625" style="120" customWidth="1"/>
    <col min="11280" max="11520" width="8.875" style="120"/>
    <col min="11521" max="11527" width="3.5" style="120" customWidth="1"/>
    <col min="11528" max="11528" width="15.625" style="120" customWidth="1"/>
    <col min="11529" max="11535" width="25.625" style="120" customWidth="1"/>
    <col min="11536" max="11776" width="8.875" style="120"/>
    <col min="11777" max="11783" width="3.5" style="120" customWidth="1"/>
    <col min="11784" max="11784" width="15.625" style="120" customWidth="1"/>
    <col min="11785" max="11791" width="25.625" style="120" customWidth="1"/>
    <col min="11792" max="12032" width="8.875" style="120"/>
    <col min="12033" max="12039" width="3.5" style="120" customWidth="1"/>
    <col min="12040" max="12040" width="15.625" style="120" customWidth="1"/>
    <col min="12041" max="12047" width="25.625" style="120" customWidth="1"/>
    <col min="12048" max="12288" width="8.875" style="120"/>
    <col min="12289" max="12295" width="3.5" style="120" customWidth="1"/>
    <col min="12296" max="12296" width="15.625" style="120" customWidth="1"/>
    <col min="12297" max="12303" width="25.625" style="120" customWidth="1"/>
    <col min="12304" max="12544" width="8.875" style="120"/>
    <col min="12545" max="12551" width="3.5" style="120" customWidth="1"/>
    <col min="12552" max="12552" width="15.625" style="120" customWidth="1"/>
    <col min="12553" max="12559" width="25.625" style="120" customWidth="1"/>
    <col min="12560" max="12800" width="8.875" style="120"/>
    <col min="12801" max="12807" width="3.5" style="120" customWidth="1"/>
    <col min="12808" max="12808" width="15.625" style="120" customWidth="1"/>
    <col min="12809" max="12815" width="25.625" style="120" customWidth="1"/>
    <col min="12816" max="13056" width="8.875" style="120"/>
    <col min="13057" max="13063" width="3.5" style="120" customWidth="1"/>
    <col min="13064" max="13064" width="15.625" style="120" customWidth="1"/>
    <col min="13065" max="13071" width="25.625" style="120" customWidth="1"/>
    <col min="13072" max="13312" width="8.875" style="120"/>
    <col min="13313" max="13319" width="3.5" style="120" customWidth="1"/>
    <col min="13320" max="13320" width="15.625" style="120" customWidth="1"/>
    <col min="13321" max="13327" width="25.625" style="120" customWidth="1"/>
    <col min="13328" max="13568" width="8.875" style="120"/>
    <col min="13569" max="13575" width="3.5" style="120" customWidth="1"/>
    <col min="13576" max="13576" width="15.625" style="120" customWidth="1"/>
    <col min="13577" max="13583" width="25.625" style="120" customWidth="1"/>
    <col min="13584" max="13824" width="8.875" style="120"/>
    <col min="13825" max="13831" width="3.5" style="120" customWidth="1"/>
    <col min="13832" max="13832" width="15.625" style="120" customWidth="1"/>
    <col min="13833" max="13839" width="25.625" style="120" customWidth="1"/>
    <col min="13840" max="14080" width="8.875" style="120"/>
    <col min="14081" max="14087" width="3.5" style="120" customWidth="1"/>
    <col min="14088" max="14088" width="15.625" style="120" customWidth="1"/>
    <col min="14089" max="14095" width="25.625" style="120" customWidth="1"/>
    <col min="14096" max="14336" width="8.875" style="120"/>
    <col min="14337" max="14343" width="3.5" style="120" customWidth="1"/>
    <col min="14344" max="14344" width="15.625" style="120" customWidth="1"/>
    <col min="14345" max="14351" width="25.625" style="120" customWidth="1"/>
    <col min="14352" max="14592" width="8.875" style="120"/>
    <col min="14593" max="14599" width="3.5" style="120" customWidth="1"/>
    <col min="14600" max="14600" width="15.625" style="120" customWidth="1"/>
    <col min="14601" max="14607" width="25.625" style="120" customWidth="1"/>
    <col min="14608" max="14848" width="8.875" style="120"/>
    <col min="14849" max="14855" width="3.5" style="120" customWidth="1"/>
    <col min="14856" max="14856" width="15.625" style="120" customWidth="1"/>
    <col min="14857" max="14863" width="25.625" style="120" customWidth="1"/>
    <col min="14864" max="15104" width="8.875" style="120"/>
    <col min="15105" max="15111" width="3.5" style="120" customWidth="1"/>
    <col min="15112" max="15112" width="15.625" style="120" customWidth="1"/>
    <col min="15113" max="15119" width="25.625" style="120" customWidth="1"/>
    <col min="15120" max="15360" width="8.875" style="120"/>
    <col min="15361" max="15367" width="3.5" style="120" customWidth="1"/>
    <col min="15368" max="15368" width="15.625" style="120" customWidth="1"/>
    <col min="15369" max="15375" width="25.625" style="120" customWidth="1"/>
    <col min="15376" max="15616" width="8.875" style="120"/>
    <col min="15617" max="15623" width="3.5" style="120" customWidth="1"/>
    <col min="15624" max="15624" width="15.625" style="120" customWidth="1"/>
    <col min="15625" max="15631" width="25.625" style="120" customWidth="1"/>
    <col min="15632" max="15872" width="8.875" style="120"/>
    <col min="15873" max="15879" width="3.5" style="120" customWidth="1"/>
    <col min="15880" max="15880" width="15.625" style="120" customWidth="1"/>
    <col min="15881" max="15887" width="25.625" style="120" customWidth="1"/>
    <col min="15888" max="16128" width="8.875" style="120"/>
    <col min="16129" max="16135" width="3.5" style="120" customWidth="1"/>
    <col min="16136" max="16136" width="15.625" style="120" customWidth="1"/>
    <col min="16137" max="16143" width="25.625" style="120" customWidth="1"/>
    <col min="16144" max="16384" width="8.875" style="120"/>
  </cols>
  <sheetData>
    <row r="3" spans="1:14" s="104" customFormat="1" ht="22.5" customHeight="1">
      <c r="B3" s="2"/>
    </row>
    <row r="4" spans="1:14" s="105" customFormat="1" ht="18.75" customHeight="1">
      <c r="A4" s="129"/>
      <c r="B4" s="292" t="s">
        <v>329</v>
      </c>
      <c r="C4" s="292"/>
      <c r="D4" s="292"/>
      <c r="E4" s="292"/>
      <c r="F4" s="292"/>
      <c r="G4" s="292"/>
      <c r="H4" s="292"/>
      <c r="I4" s="292"/>
      <c r="J4" s="292"/>
      <c r="K4" s="293" t="s">
        <v>330</v>
      </c>
      <c r="L4" s="293"/>
      <c r="M4" s="293"/>
      <c r="N4" s="293"/>
    </row>
    <row r="5" spans="1:14" s="105" customFormat="1" ht="18.75" customHeight="1">
      <c r="A5" s="129"/>
      <c r="B5" s="292"/>
      <c r="C5" s="292"/>
      <c r="D5" s="292"/>
      <c r="E5" s="292"/>
      <c r="F5" s="292"/>
      <c r="G5" s="292"/>
      <c r="H5" s="292"/>
      <c r="I5" s="292"/>
      <c r="J5" s="292"/>
      <c r="K5" s="293"/>
      <c r="L5" s="293"/>
      <c r="M5" s="293"/>
      <c r="N5" s="293"/>
    </row>
    <row r="6" spans="1:14">
      <c r="M6" s="121"/>
      <c r="N6" s="121" t="s">
        <v>228</v>
      </c>
    </row>
    <row r="7" spans="1:14" ht="21.75" customHeight="1">
      <c r="B7" s="297" t="s">
        <v>229</v>
      </c>
      <c r="C7" s="298"/>
      <c r="D7" s="298"/>
      <c r="E7" s="298"/>
      <c r="F7" s="298"/>
      <c r="G7" s="298"/>
      <c r="H7" s="299"/>
      <c r="I7" s="303" t="s">
        <v>230</v>
      </c>
      <c r="J7" s="305" t="s">
        <v>231</v>
      </c>
      <c r="K7" s="305" t="s">
        <v>232</v>
      </c>
      <c r="L7" s="305" t="s">
        <v>233</v>
      </c>
      <c r="M7" s="305" t="s">
        <v>234</v>
      </c>
      <c r="N7" s="305" t="s">
        <v>235</v>
      </c>
    </row>
    <row r="8" spans="1:14" ht="21.95" customHeight="1">
      <c r="B8" s="300"/>
      <c r="C8" s="301"/>
      <c r="D8" s="301"/>
      <c r="E8" s="301"/>
      <c r="F8" s="301"/>
      <c r="G8" s="301"/>
      <c r="H8" s="302"/>
      <c r="I8" s="304"/>
      <c r="J8" s="306"/>
      <c r="K8" s="306"/>
      <c r="L8" s="306"/>
      <c r="M8" s="306"/>
      <c r="N8" s="306"/>
    </row>
    <row r="9" spans="1:14" ht="22.5" customHeight="1">
      <c r="B9" s="163" t="s">
        <v>647</v>
      </c>
      <c r="C9" s="164"/>
      <c r="D9" s="164"/>
      <c r="E9" s="164"/>
      <c r="F9" s="164"/>
      <c r="G9" s="164"/>
      <c r="H9" s="165"/>
      <c r="I9" s="125">
        <v>423259762939</v>
      </c>
      <c r="J9" s="125">
        <v>125937873087</v>
      </c>
      <c r="K9" s="125">
        <v>0</v>
      </c>
      <c r="L9" s="125">
        <v>0</v>
      </c>
      <c r="M9" s="126">
        <v>53588266</v>
      </c>
      <c r="N9" s="125">
        <v>549251224292</v>
      </c>
    </row>
    <row r="10" spans="1:14" ht="22.5" customHeight="1">
      <c r="B10" s="294" t="s">
        <v>260</v>
      </c>
      <c r="C10" s="295"/>
      <c r="D10" s="295"/>
      <c r="E10" s="295"/>
      <c r="F10" s="295"/>
      <c r="G10" s="295"/>
      <c r="H10" s="296"/>
      <c r="I10" s="125">
        <f>SUM(I9)</f>
        <v>423259762939</v>
      </c>
      <c r="J10" s="125">
        <f t="shared" ref="J10:L10" si="0">SUM(J9)</f>
        <v>125937873087</v>
      </c>
      <c r="K10" s="125">
        <f t="shared" si="0"/>
        <v>0</v>
      </c>
      <c r="L10" s="125">
        <f t="shared" si="0"/>
        <v>0</v>
      </c>
      <c r="M10" s="126">
        <v>53588266</v>
      </c>
      <c r="N10" s="125">
        <v>549251224292</v>
      </c>
    </row>
    <row r="18" spans="9:14">
      <c r="I18" s="241"/>
      <c r="J18" s="241"/>
      <c r="K18" s="241"/>
      <c r="L18" s="241"/>
      <c r="M18" s="241"/>
      <c r="N18" s="241"/>
    </row>
  </sheetData>
  <mergeCells count="10">
    <mergeCell ref="B10:H10"/>
    <mergeCell ref="B4:J5"/>
    <mergeCell ref="K4:N5"/>
    <mergeCell ref="B7:H8"/>
    <mergeCell ref="I7:I8"/>
    <mergeCell ref="J7:J8"/>
    <mergeCell ref="K7:K8"/>
    <mergeCell ref="L7:L8"/>
    <mergeCell ref="M7:M8"/>
    <mergeCell ref="N7:N8"/>
  </mergeCells>
  <phoneticPr fontId="25"/>
  <printOptions horizontalCentered="1"/>
  <pageMargins left="0.39370078740157483" right="0.39370078740157483" top="0.55118110236220474" bottom="0.43307086614173229" header="0.78740157480314965" footer="0.31496062992125984"/>
  <pageSetup paperSize="9" scale="58" firstPageNumber="140" fitToWidth="2" fitToHeight="0" orientation="portrait" useFirstPageNumber="1" r:id="rId1"/>
  <headerFooter alignWithMargins="0">
    <oddFooter>&amp;C&amp;"ＭＳ Ｐ明朝,標準"&amp;20&amp;P</oddFooter>
  </headerFooter>
  <colBreaks count="2" manualBreakCount="2">
    <brk id="10" max="42" man="1"/>
    <brk id="19" min="5" max="3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50" zoomScaleNormal="55" zoomScaleSheetLayoutView="50" workbookViewId="0">
      <selection activeCell="B12" sqref="B12:H12"/>
    </sheetView>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47"/>
      <c r="Q2" s="147"/>
    </row>
    <row r="3" spans="2:17">
      <c r="L3" s="147"/>
    </row>
    <row r="4" spans="2:17" ht="18.75" customHeight="1">
      <c r="B4" s="342" t="s">
        <v>335</v>
      </c>
      <c r="C4" s="342"/>
      <c r="D4" s="342"/>
      <c r="E4" s="342"/>
      <c r="F4" s="342"/>
      <c r="G4" s="342"/>
      <c r="H4" s="342"/>
      <c r="I4" s="342"/>
      <c r="J4" s="342"/>
      <c r="K4" s="341" t="s">
        <v>334</v>
      </c>
      <c r="L4" s="341"/>
      <c r="M4" s="341"/>
      <c r="N4" s="341"/>
    </row>
    <row r="5" spans="2:17" ht="18.75" customHeight="1">
      <c r="B5" s="342"/>
      <c r="C5" s="342"/>
      <c r="D5" s="342"/>
      <c r="E5" s="342"/>
      <c r="F5" s="342"/>
      <c r="G5" s="342"/>
      <c r="H5" s="342"/>
      <c r="I5" s="342"/>
      <c r="J5" s="342"/>
      <c r="K5" s="341"/>
      <c r="L5" s="341"/>
      <c r="M5" s="341"/>
      <c r="N5" s="341"/>
    </row>
    <row r="6" spans="2:17">
      <c r="B6" s="343"/>
      <c r="C6" s="343"/>
      <c r="D6" s="343"/>
      <c r="F6" s="148"/>
      <c r="N6" s="121" t="s">
        <v>211</v>
      </c>
    </row>
    <row r="7" spans="2:17" ht="22.5" customHeight="1">
      <c r="B7" s="297" t="s">
        <v>5</v>
      </c>
      <c r="C7" s="298"/>
      <c r="D7" s="298"/>
      <c r="E7" s="298"/>
      <c r="F7" s="298"/>
      <c r="G7" s="298"/>
      <c r="H7" s="299"/>
      <c r="I7" s="305" t="s">
        <v>213</v>
      </c>
      <c r="J7" s="344" t="s">
        <v>214</v>
      </c>
      <c r="K7" s="307" t="s">
        <v>215</v>
      </c>
      <c r="L7" s="308"/>
      <c r="M7" s="309"/>
      <c r="N7" s="303" t="s">
        <v>314</v>
      </c>
    </row>
    <row r="8" spans="2:17" ht="22.5" customHeight="1">
      <c r="B8" s="300"/>
      <c r="C8" s="301"/>
      <c r="D8" s="301"/>
      <c r="E8" s="301"/>
      <c r="F8" s="301"/>
      <c r="G8" s="301"/>
      <c r="H8" s="302"/>
      <c r="I8" s="306"/>
      <c r="J8" s="345"/>
      <c r="K8" s="149" t="s">
        <v>315</v>
      </c>
      <c r="L8" s="149" t="s">
        <v>233</v>
      </c>
      <c r="M8" s="149" t="s">
        <v>297</v>
      </c>
      <c r="N8" s="304"/>
    </row>
    <row r="9" spans="2:17" ht="22.5" customHeight="1">
      <c r="B9" s="339" t="s">
        <v>316</v>
      </c>
      <c r="C9" s="339"/>
      <c r="D9" s="339"/>
      <c r="E9" s="339"/>
      <c r="F9" s="339"/>
      <c r="G9" s="339"/>
      <c r="H9" s="339"/>
      <c r="I9" s="126">
        <v>0</v>
      </c>
      <c r="J9" s="128">
        <v>0</v>
      </c>
      <c r="K9" s="128">
        <v>0</v>
      </c>
      <c r="L9" s="128">
        <v>0</v>
      </c>
      <c r="M9" s="128">
        <v>0</v>
      </c>
      <c r="N9" s="126">
        <v>0</v>
      </c>
    </row>
    <row r="10" spans="2:17" ht="22.5" customHeight="1">
      <c r="B10" s="339" t="s">
        <v>317</v>
      </c>
      <c r="C10" s="339"/>
      <c r="D10" s="339"/>
      <c r="E10" s="339"/>
      <c r="F10" s="339"/>
      <c r="G10" s="339"/>
      <c r="H10" s="339"/>
      <c r="I10" s="126">
        <v>0</v>
      </c>
      <c r="J10" s="128">
        <v>0</v>
      </c>
      <c r="K10" s="128">
        <v>0</v>
      </c>
      <c r="L10" s="128">
        <v>0</v>
      </c>
      <c r="M10" s="128">
        <v>0</v>
      </c>
      <c r="N10" s="126">
        <v>0</v>
      </c>
    </row>
    <row r="11" spans="2:17" ht="22.5" customHeight="1">
      <c r="B11" s="339" t="s">
        <v>318</v>
      </c>
      <c r="C11" s="339"/>
      <c r="D11" s="339"/>
      <c r="E11" s="339"/>
      <c r="F11" s="339"/>
      <c r="G11" s="339"/>
      <c r="H11" s="339"/>
      <c r="I11" s="126">
        <v>0</v>
      </c>
      <c r="J11" s="128">
        <v>0</v>
      </c>
      <c r="K11" s="128">
        <v>0</v>
      </c>
      <c r="L11" s="128">
        <v>0</v>
      </c>
      <c r="M11" s="128">
        <v>0</v>
      </c>
      <c r="N11" s="126">
        <v>0</v>
      </c>
    </row>
    <row r="12" spans="2:17" ht="22.5" customHeight="1">
      <c r="B12" s="339" t="s">
        <v>319</v>
      </c>
      <c r="C12" s="339"/>
      <c r="D12" s="339"/>
      <c r="E12" s="339"/>
      <c r="F12" s="339"/>
      <c r="G12" s="339"/>
      <c r="H12" s="339"/>
      <c r="I12" s="126">
        <v>0</v>
      </c>
      <c r="J12" s="128">
        <v>0</v>
      </c>
      <c r="K12" s="128">
        <v>0</v>
      </c>
      <c r="L12" s="128">
        <v>0</v>
      </c>
      <c r="M12" s="128">
        <v>0</v>
      </c>
      <c r="N12" s="126">
        <v>0</v>
      </c>
    </row>
    <row r="13" spans="2:17" ht="22.5" customHeight="1">
      <c r="B13" s="339" t="s">
        <v>320</v>
      </c>
      <c r="C13" s="339"/>
      <c r="D13" s="339"/>
      <c r="E13" s="339"/>
      <c r="F13" s="339"/>
      <c r="G13" s="339"/>
      <c r="H13" s="339"/>
      <c r="I13" s="126">
        <v>0</v>
      </c>
      <c r="J13" s="128">
        <v>0</v>
      </c>
      <c r="K13" s="128">
        <v>0</v>
      </c>
      <c r="L13" s="128">
        <v>0</v>
      </c>
      <c r="M13" s="128">
        <v>0</v>
      </c>
      <c r="N13" s="126">
        <v>0</v>
      </c>
    </row>
    <row r="14" spans="2:17" ht="22.5" customHeight="1">
      <c r="B14" s="339" t="s">
        <v>321</v>
      </c>
      <c r="C14" s="339"/>
      <c r="D14" s="339"/>
      <c r="E14" s="339"/>
      <c r="F14" s="339"/>
      <c r="G14" s="339"/>
      <c r="H14" s="339"/>
      <c r="I14" s="126">
        <v>0</v>
      </c>
      <c r="J14" s="128">
        <v>0</v>
      </c>
      <c r="K14" s="128">
        <v>0</v>
      </c>
      <c r="L14" s="128">
        <v>0</v>
      </c>
      <c r="M14" s="128">
        <v>0</v>
      </c>
      <c r="N14" s="126">
        <v>0</v>
      </c>
    </row>
    <row r="15" spans="2:17" ht="22.5" customHeight="1">
      <c r="B15" s="339" t="s">
        <v>52</v>
      </c>
      <c r="C15" s="339"/>
      <c r="D15" s="339"/>
      <c r="E15" s="339"/>
      <c r="F15" s="339"/>
      <c r="G15" s="339"/>
      <c r="H15" s="339"/>
      <c r="I15" s="126">
        <v>8071163</v>
      </c>
      <c r="J15" s="128">
        <v>9341158</v>
      </c>
      <c r="K15" s="128">
        <v>8071163</v>
      </c>
      <c r="L15" s="128">
        <v>0</v>
      </c>
      <c r="M15" s="128">
        <v>8071163</v>
      </c>
      <c r="N15" s="126">
        <v>9341158</v>
      </c>
    </row>
    <row r="16" spans="2:17" ht="22.5" customHeight="1">
      <c r="B16" s="339" t="s">
        <v>60</v>
      </c>
      <c r="C16" s="339"/>
      <c r="D16" s="339"/>
      <c r="E16" s="339"/>
      <c r="F16" s="339"/>
      <c r="G16" s="339"/>
      <c r="H16" s="339"/>
      <c r="I16" s="126">
        <v>58979570</v>
      </c>
      <c r="J16" s="128">
        <v>9694255</v>
      </c>
      <c r="K16" s="128">
        <v>0</v>
      </c>
      <c r="L16" s="128">
        <v>0</v>
      </c>
      <c r="M16" s="128">
        <v>0</v>
      </c>
      <c r="N16" s="126">
        <v>68673825</v>
      </c>
    </row>
    <row r="17" spans="2:14" ht="22.5" customHeight="1">
      <c r="B17" s="339" t="s">
        <v>61</v>
      </c>
      <c r="C17" s="339"/>
      <c r="D17" s="339"/>
      <c r="E17" s="339"/>
      <c r="F17" s="339"/>
      <c r="G17" s="339"/>
      <c r="H17" s="339"/>
      <c r="I17" s="126">
        <v>0</v>
      </c>
      <c r="J17" s="128">
        <v>0</v>
      </c>
      <c r="K17" s="128">
        <v>0</v>
      </c>
      <c r="L17" s="128">
        <v>0</v>
      </c>
      <c r="M17" s="128">
        <v>0</v>
      </c>
      <c r="N17" s="126">
        <v>0</v>
      </c>
    </row>
    <row r="18" spans="2:14" ht="22.5" customHeight="1">
      <c r="B18" s="340" t="s">
        <v>235</v>
      </c>
      <c r="C18" s="340"/>
      <c r="D18" s="340"/>
      <c r="E18" s="340"/>
      <c r="F18" s="340"/>
      <c r="G18" s="340"/>
      <c r="H18" s="340"/>
      <c r="I18" s="126">
        <v>67050733</v>
      </c>
      <c r="J18" s="128">
        <v>19035413</v>
      </c>
      <c r="K18" s="128">
        <v>8071163</v>
      </c>
      <c r="L18" s="128">
        <v>0</v>
      </c>
      <c r="M18" s="128">
        <v>8071163</v>
      </c>
      <c r="N18" s="126">
        <v>78014983</v>
      </c>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5"/>
  <printOptions horizontalCentered="1"/>
  <pageMargins left="0.39370078740157483" right="0.15748031496062992" top="0.55118110236220474" bottom="0.43307086614173229" header="0.70866141732283472" footer="0.31496062992125984"/>
  <pageSetup paperSize="9" scale="58" firstPageNumber="142" fitToWidth="2" fitToHeight="0" orientation="portrait" useFirstPageNumber="1" r:id="rId1"/>
  <headerFooter>
    <oddFooter>&amp;C&amp;"ＭＳ Ｐ明朝,標準"&amp;20&amp;P</oddFooter>
  </headerFooter>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95</vt:i4>
      </vt:variant>
      <vt:variant>
        <vt:lpstr>名前付き一覧</vt:lpstr>
      </vt:variant>
      <vt:variant>
        <vt:i4>98</vt:i4>
      </vt:variant>
    </vt:vector>
  </HeadingPairs>
  <TitlesOfParts>
    <vt:vector size="193" baseType="lpstr">
      <vt:lpstr>会計別）表紙</vt:lpstr>
      <vt:lpstr>目次</vt:lpstr>
      <vt:lpstr>一般）表紙</vt:lpstr>
      <vt:lpstr>一般）貸借対照表</vt:lpstr>
      <vt:lpstr>一般）行政コスト計算書</vt:lpstr>
      <vt:lpstr>一般）純資産変動計算書</vt:lpstr>
      <vt:lpstr>一般）キャッシュフロー計算書</vt:lpstr>
      <vt:lpstr>一般）注記</vt:lpstr>
      <vt:lpstr>一般）有形固定資産等明細表</vt:lpstr>
      <vt:lpstr>一般）基金明細</vt:lpstr>
      <vt:lpstr>一般）出資金明細</vt:lpstr>
      <vt:lpstr>一般）貸付金明細</vt:lpstr>
      <vt:lpstr>一般）引当金明細表 </vt:lpstr>
      <vt:lpstr>食肉）表紙</vt:lpstr>
      <vt:lpstr>食肉）貸借対照表</vt:lpstr>
      <vt:lpstr>食肉）行政コスト計算書</vt:lpstr>
      <vt:lpstr>食肉）純資産変動計算書</vt:lpstr>
      <vt:lpstr>食肉）キャッシュフロー計算書</vt:lpstr>
      <vt:lpstr>食肉）注記</vt:lpstr>
      <vt:lpstr>食肉）有形固定資産等明細表</vt:lpstr>
      <vt:lpstr>食肉）貸付金明細</vt:lpstr>
      <vt:lpstr>食肉）引当金明細表 </vt:lpstr>
      <vt:lpstr>市街地）表紙</vt:lpstr>
      <vt:lpstr>市街地）貸借対照表</vt:lpstr>
      <vt:lpstr>市街地）行政コスト計算書</vt:lpstr>
      <vt:lpstr>市街地）純資産変動計算書</vt:lpstr>
      <vt:lpstr>市街地）キャッシュフロー計算書</vt:lpstr>
      <vt:lpstr>市街地）注記</vt:lpstr>
      <vt:lpstr>市街地）有形固定資産等明細表 </vt:lpstr>
      <vt:lpstr>市街地）引当金明細表</vt:lpstr>
      <vt:lpstr>駐車場）表紙</vt:lpstr>
      <vt:lpstr>駐車場）貸借対照表</vt:lpstr>
      <vt:lpstr>駐車場）行政コスト計算書</vt:lpstr>
      <vt:lpstr>駐車場）純資産変動計算書</vt:lpstr>
      <vt:lpstr>駐車場）キャッシュフロー計算書</vt:lpstr>
      <vt:lpstr>駐車場）注記</vt:lpstr>
      <vt:lpstr>駐車場）有形固定資産等明細表</vt:lpstr>
      <vt:lpstr>駐車場）引当金明細表</vt:lpstr>
      <vt:lpstr>土地先行）表紙 </vt:lpstr>
      <vt:lpstr>土地先行）貸借対照表</vt:lpstr>
      <vt:lpstr>土地先行）行政コスト計算書</vt:lpstr>
      <vt:lpstr>土地先行）純資産変動計算書</vt:lpstr>
      <vt:lpstr>土地先行）キャッシュフロー計算書</vt:lpstr>
      <vt:lpstr>土地先行）注記</vt:lpstr>
      <vt:lpstr>土地先行）有形固定資産等明細表</vt:lpstr>
      <vt:lpstr>母子）表紙</vt:lpstr>
      <vt:lpstr>母子）貸借対照表</vt:lpstr>
      <vt:lpstr>母子）行政コスト計算書</vt:lpstr>
      <vt:lpstr>母子）純資産変動計算書</vt:lpstr>
      <vt:lpstr>母子）キャッシュフロー計算書</vt:lpstr>
      <vt:lpstr>母子）注記</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vt:lpstr>
      <vt:lpstr>国保）有形固定資産等明細表 </vt:lpstr>
      <vt:lpstr>国保）引当金明細表</vt:lpstr>
      <vt:lpstr>心身）表紙</vt:lpstr>
      <vt:lpstr>心身）貸借対照表</vt:lpstr>
      <vt:lpstr>心身）行政コスト計算書</vt:lpstr>
      <vt:lpstr>心身）純資産変動計算書</vt:lpstr>
      <vt:lpstr>心身）キャッシュフロー計算書</vt:lpstr>
      <vt:lpstr>心身）注記</vt:lpstr>
      <vt:lpstr>心身）基金明細</vt:lpstr>
      <vt:lpstr>心身）引当金明細表</vt:lpstr>
      <vt:lpstr>介護）表紙 </vt:lpstr>
      <vt:lpstr>介護）貸借対照表</vt:lpstr>
      <vt:lpstr>介護）行政コスト計算書</vt:lpstr>
      <vt:lpstr>介護）純資産変動計算書</vt:lpstr>
      <vt:lpstr>介護）キャッシュフロー計算書</vt:lpstr>
      <vt:lpstr>介護）注記</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vt:lpstr>
      <vt:lpstr>公債費）有形固定資産等明細表</vt:lpstr>
      <vt:lpstr>公債費）基金明細</vt:lpstr>
      <vt:lpstr>公債費）引当金明細表</vt:lpstr>
      <vt:lpstr>'一般）キャッシュフロー計算書'!Print_Area</vt:lpstr>
      <vt:lpstr>'一般）引当金明細表 '!Print_Area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'公債費）注記'!Print_Area</vt:lpstr>
      <vt:lpstr>'公債費）有形固定資産等明細表'!Print_Area</vt:lpstr>
      <vt:lpstr>'国保）キャッシュフロー計算書'!Print_Area</vt:lpstr>
      <vt:lpstr>'国保）引当金明細表'!Print_Area</vt:lpstr>
      <vt:lpstr>'国保）行政コスト計算書'!Print_Area</vt:lpstr>
      <vt:lpstr>'国保）純資産変動計算書'!Print_Area</vt:lpstr>
      <vt:lpstr>'国保）貸借対照表'!Print_Area</vt:lpstr>
      <vt:lpstr>'国保）注記'!Print_Area</vt:lpstr>
      <vt:lpstr>'国保）有形固定資産等明細表 '!Print_Area</vt:lpstr>
      <vt:lpstr>'市街地）キャッシュフロー計算書'!Print_Area</vt:lpstr>
      <vt:lpstr>'市街地）引当金明細表'!Print_Area</vt:lpstr>
      <vt:lpstr>'市街地）行政コスト計算書'!Print_Area</vt:lpstr>
      <vt:lpstr>'市街地）純資産変動計算書'!Print_Area</vt:lpstr>
      <vt:lpstr>'市街地）貸借対照表'!Print_Area</vt:lpstr>
      <vt:lpstr>'市街地）注記'!Print_Area</vt:lpstr>
      <vt:lpstr>'市街地）有形固定資産等明細表 '!Print_Area</vt:lpstr>
      <vt:lpstr>'食肉）キャッシュフロー計算書'!Print_Area</vt:lpstr>
      <vt:lpstr>'食肉）引当金明細表 '!Print_Area</vt:lpstr>
      <vt:lpstr>'食肉）行政コスト計算書'!Print_Area</vt:lpstr>
      <vt:lpstr>'食肉）純資産変動計算書'!Print_Area</vt:lpstr>
      <vt:lpstr>'食肉）貸借対照表'!Print_Area</vt:lpstr>
      <vt:lpstr>'食肉）貸付金明細'!Print_Area</vt:lpstr>
      <vt:lpstr>'食肉）注記'!Print_Area</vt:lpstr>
      <vt:lpstr>'食肉）有形固定資産等明細表'!Print_Area</vt:lpstr>
      <vt:lpstr>'心身）キャッシュフロー計算書'!Print_Area</vt:lpstr>
      <vt:lpstr>'心身）引当金明細表'!Print_Area</vt:lpstr>
      <vt:lpstr>'心身）基金明細'!Print_Area</vt:lpstr>
      <vt:lpstr>'心身）行政コスト計算書'!Print_Area</vt:lpstr>
      <vt:lpstr>'心身）純資産変動計算書'!Print_Area</vt:lpstr>
      <vt:lpstr>'心身）貸借対照表'!Print_Area</vt:lpstr>
      <vt:lpstr>'心身）注記'!Print_Area</vt:lpstr>
      <vt:lpstr>'駐車場）キャッシュフロー計算書'!Print_Area</vt:lpstr>
      <vt:lpstr>'駐車場）引当金明細表'!Print_Area</vt:lpstr>
      <vt:lpstr>'駐車場）行政コスト計算書'!Print_Area</vt:lpstr>
      <vt:lpstr>'駐車場）純資産変動計算書'!Print_Area</vt:lpstr>
      <vt:lpstr>'駐車場）貸借対照表'!Print_Area</vt:lpstr>
      <vt:lpstr>'駐車場）注記'!Print_Area</vt:lpstr>
      <vt:lpstr>'駐車場）有形固定資産等明細表'!Print_Area</vt:lpstr>
      <vt:lpstr>'土地先行）キャッシュフロー計算書'!Print_Area</vt:lpstr>
      <vt:lpstr>'土地先行）行政コスト計算書'!Print_Area</vt:lpstr>
      <vt:lpstr>'土地先行）純資産変動計算書'!Print_Area</vt:lpstr>
      <vt:lpstr>'土地先行）貸借対照表'!Print_Area</vt:lpstr>
      <vt:lpstr>'土地先行）注記'!Print_Area</vt:lpstr>
      <vt:lpstr>'土地先行）有形固定資産等明細表'!Print_Area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'母子）注記'!Print_Area</vt:lpstr>
      <vt:lpstr>'一般）基金明細'!Print_Titles</vt:lpstr>
      <vt:lpstr>'一般）注記'!Print_Titles</vt:lpstr>
      <vt:lpstr>'介護）基金明細 '!Print_Titles</vt:lpstr>
      <vt:lpstr>'介護）注記'!Print_Titles</vt:lpstr>
      <vt:lpstr>'後期）注記'!Print_Titles</vt:lpstr>
      <vt:lpstr>'公債費）基金明細'!Print_Titles</vt:lpstr>
      <vt:lpstr>'公債費）注記'!Print_Titles</vt:lpstr>
      <vt:lpstr>'国保）注記'!Print_Titles</vt:lpstr>
      <vt:lpstr>'市街地）注記'!Print_Titles</vt:lpstr>
      <vt:lpstr>'食肉）注記'!Print_Titles</vt:lpstr>
      <vt:lpstr>'心身）基金明細'!Print_Titles</vt:lpstr>
      <vt:lpstr>'心身）注記'!Print_Titles</vt:lpstr>
      <vt:lpstr>'駐車場）注記'!Print_Titles</vt:lpstr>
      <vt:lpstr>'土地先行）注記'!Print_Titles</vt:lpstr>
      <vt:lpstr>'母子）注記'!Print_Titles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大阪市会計室</dc:creator>
  <cp:lastPrinted>2016-10-07T02:20:44Z</cp:lastPrinted>
  <dcterms:created xsi:type="dcterms:W3CDTF">2016-09-08T00:11:29Z</dcterms:created>
  <dcterms:modified xsi:type="dcterms:W3CDTF">2017-02-02T01:31:39Z</dcterms:modified>
</cp:coreProperties>
</file>