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個人課税G\【個人】07　広報\03　ホームページ\平成29年度\171199　給与所得者異動届出書\"/>
    </mc:Choice>
  </mc:AlternateContent>
  <bookViews>
    <workbookView xWindow="0" yWindow="0" windowWidth="20490" windowHeight="7770"/>
  </bookViews>
  <sheets>
    <sheet name="入力シート" sheetId="4" r:id="rId1"/>
    <sheet name="異動届出書（印刷用）" sheetId="5" r:id="rId2"/>
    <sheet name="入力・作成例" sheetId="8" r:id="rId3"/>
  </sheets>
  <definedNames>
    <definedName name="_xlnm.Print_Area" localSheetId="1">'異動届出書（印刷用）'!$A$5:$DM$264</definedName>
    <definedName name="_xlnm.Print_Area" localSheetId="2">入力・作成例!$A$1:$BM$62</definedName>
    <definedName name="_xlnm.Print_Area" localSheetId="0">入力シート!$A$2:$IL$61</definedName>
    <definedName name="_xlnm.Print_Titles" localSheetId="2">入力・作成例!$A:$F,入力・作成例!$2:$12</definedName>
    <definedName name="_xlnm.Print_Titles" localSheetId="0">入力シート!$A:$F,入力シート!$2:$11</definedName>
    <definedName name="異動事由" localSheetId="2">入力・作成例!#REF!</definedName>
    <definedName name="異動事由">入力シート!$F$64:$F$70</definedName>
    <definedName name="開始月1" localSheetId="2">入力・作成例!#REF!</definedName>
    <definedName name="開始月1">入力シート!$I$75:$I$87</definedName>
    <definedName name="開始月10" localSheetId="2">入力・作成例!#REF!</definedName>
    <definedName name="開始月10">入力シート!$BK$75:$BK$87</definedName>
    <definedName name="開始月11" localSheetId="2">入力・作成例!#REF!</definedName>
    <definedName name="開始月11">入力シート!$BQ$75:$BQ$87</definedName>
    <definedName name="開始月12" localSheetId="2">入力・作成例!#REF!</definedName>
    <definedName name="開始月12">入力シート!$BW$75:$BW$87</definedName>
    <definedName name="開始月13" localSheetId="2">入力・作成例!#REF!</definedName>
    <definedName name="開始月13">入力シート!$CC$75:$CC$87</definedName>
    <definedName name="開始月14" localSheetId="2">入力・作成例!#REF!</definedName>
    <definedName name="開始月14">入力シート!$CI$75:$CI$87</definedName>
    <definedName name="開始月15" localSheetId="2">入力・作成例!#REF!</definedName>
    <definedName name="開始月15">入力シート!$CO$75:$CO$87</definedName>
    <definedName name="開始月16" localSheetId="2">入力・作成例!#REF!</definedName>
    <definedName name="開始月16">入力シート!$CU$75:$CU$87</definedName>
    <definedName name="開始月17" localSheetId="2">入力・作成例!#REF!</definedName>
    <definedName name="開始月17">入力シート!$DA$75:$DA$87</definedName>
    <definedName name="開始月18" localSheetId="2">入力・作成例!#REF!</definedName>
    <definedName name="開始月18">入力シート!$DG$75:$DG$87</definedName>
    <definedName name="開始月19" localSheetId="2">入力・作成例!#REF!</definedName>
    <definedName name="開始月19">入力シート!$DM$75:$DM$87</definedName>
    <definedName name="開始月2" localSheetId="2">入力・作成例!#REF!</definedName>
    <definedName name="開始月2">入力シート!$O$75:$O$87</definedName>
    <definedName name="開始月20" localSheetId="2">入力・作成例!#REF!</definedName>
    <definedName name="開始月20">入力シート!$DS$75:$DS$87</definedName>
    <definedName name="開始月21" localSheetId="2">入力・作成例!#REF!</definedName>
    <definedName name="開始月21">入力シート!$DY$75:$DY$87</definedName>
    <definedName name="開始月22" localSheetId="2">入力・作成例!#REF!</definedName>
    <definedName name="開始月22">入力シート!$EE$75:$EE$87</definedName>
    <definedName name="開始月23" localSheetId="2">入力・作成例!#REF!</definedName>
    <definedName name="開始月23">入力シート!$EK$75:$EK$87</definedName>
    <definedName name="開始月24" localSheetId="2">入力・作成例!#REF!</definedName>
    <definedName name="開始月24">入力シート!$EQ$75:$EQ$87</definedName>
    <definedName name="開始月25" localSheetId="2">入力・作成例!#REF!</definedName>
    <definedName name="開始月25">入力シート!$EW$75:$EW$87</definedName>
    <definedName name="開始月26" localSheetId="2">入力・作成例!#REF!</definedName>
    <definedName name="開始月26">入力シート!$FC$75:$FC$87</definedName>
    <definedName name="開始月27" localSheetId="2">入力・作成例!#REF!</definedName>
    <definedName name="開始月27">入力シート!$FI$75:$FI$87</definedName>
    <definedName name="開始月28" localSheetId="2">入力・作成例!#REF!</definedName>
    <definedName name="開始月28">入力シート!$FO$75:$FO$87</definedName>
    <definedName name="開始月29" localSheetId="2">入力・作成例!#REF!</definedName>
    <definedName name="開始月29">入力シート!$FU$75:$FU$87</definedName>
    <definedName name="開始月3" localSheetId="2">入力・作成例!#REF!</definedName>
    <definedName name="開始月3">入力シート!$U$75:$U$87</definedName>
    <definedName name="開始月30" localSheetId="2">入力・作成例!#REF!</definedName>
    <definedName name="開始月30">入力シート!$GA$75:$GA$87</definedName>
    <definedName name="開始月31" localSheetId="2">入力・作成例!#REF!</definedName>
    <definedName name="開始月31">入力シート!$GG$75:$GG$87</definedName>
    <definedName name="開始月32" localSheetId="2">入力・作成例!#REF!</definedName>
    <definedName name="開始月32">入力シート!$GM$75:$GM$87</definedName>
    <definedName name="開始月33" localSheetId="2">入力・作成例!#REF!</definedName>
    <definedName name="開始月33">入力シート!$GS$75:$GS$87</definedName>
    <definedName name="開始月34" localSheetId="2">入力・作成例!#REF!</definedName>
    <definedName name="開始月34">入力シート!$GY$75:$GY$87</definedName>
    <definedName name="開始月35" localSheetId="2">入力・作成例!#REF!</definedName>
    <definedName name="開始月35">入力シート!$HE$75:$HE$87</definedName>
    <definedName name="開始月36" localSheetId="2">入力・作成例!#REF!</definedName>
    <definedName name="開始月36">入力シート!$HK$75:$HK$87</definedName>
    <definedName name="開始月37" localSheetId="2">入力・作成例!#REF!</definedName>
    <definedName name="開始月37">入力シート!$HQ$75:$HQ$87</definedName>
    <definedName name="開始月38" localSheetId="2">入力・作成例!#REF!</definedName>
    <definedName name="開始月38">入力シート!$HW$75:$HW$87</definedName>
    <definedName name="開始月39" localSheetId="2">入力・作成例!#REF!</definedName>
    <definedName name="開始月39">入力シート!$IC$75:$IC$87</definedName>
    <definedName name="開始月4" localSheetId="2">入力・作成例!#REF!</definedName>
    <definedName name="開始月4">入力シート!$AA$75:$AA$87</definedName>
    <definedName name="開始月40" localSheetId="2">入力・作成例!#REF!</definedName>
    <definedName name="開始月40">入力シート!$II$75:$II$87</definedName>
    <definedName name="開始月5" localSheetId="2">入力・作成例!#REF!</definedName>
    <definedName name="開始月5">入力シート!$AG$75:$AG$87</definedName>
    <definedName name="開始月6" localSheetId="2">入力・作成例!#REF!</definedName>
    <definedName name="開始月6">入力シート!$AM$75:$AM$87</definedName>
    <definedName name="開始月7" localSheetId="2">入力・作成例!#REF!</definedName>
    <definedName name="開始月7">入力シート!$AS$75:$AS$87</definedName>
    <definedName name="開始月8" localSheetId="2">入力・作成例!#REF!</definedName>
    <definedName name="開始月8">入力シート!$AY$75:$AY$87</definedName>
    <definedName name="開始月9" localSheetId="2">入力・作成例!#REF!</definedName>
    <definedName name="開始月9">入力シート!$BE$75:$BE$87</definedName>
    <definedName name="済月1" localSheetId="2">入力・作成例!#REF!</definedName>
    <definedName name="済月1">入力シート!$G$75:$G$85</definedName>
    <definedName name="済月10" localSheetId="2">入力・作成例!#REF!</definedName>
    <definedName name="済月10">入力シート!$BI$75:$BI$85</definedName>
    <definedName name="済月11" localSheetId="2">入力・作成例!#REF!</definedName>
    <definedName name="済月11">入力シート!$BO$75:$BO$85</definedName>
    <definedName name="済月12" localSheetId="2">入力・作成例!#REF!</definedName>
    <definedName name="済月12">入力シート!$BU$75:$BU$85</definedName>
    <definedName name="済月13" localSheetId="2">入力・作成例!#REF!</definedName>
    <definedName name="済月13">入力シート!$CA$75:$CA$85</definedName>
    <definedName name="済月14" localSheetId="2">入力・作成例!#REF!</definedName>
    <definedName name="済月14">入力シート!$CG$75:$CG$85</definedName>
    <definedName name="済月15" localSheetId="2">入力・作成例!#REF!</definedName>
    <definedName name="済月15">入力シート!$CM$75:$CM$85</definedName>
    <definedName name="済月16" localSheetId="2">入力・作成例!#REF!</definedName>
    <definedName name="済月16">入力シート!$CS$75:$CS$85</definedName>
    <definedName name="済月17" localSheetId="2">入力・作成例!#REF!</definedName>
    <definedName name="済月17">入力シート!$CY$75:$CY$85</definedName>
    <definedName name="済月18" localSheetId="2">入力・作成例!#REF!</definedName>
    <definedName name="済月18">入力シート!$DE$75:$DE$85</definedName>
    <definedName name="済月19" localSheetId="2">入力・作成例!#REF!</definedName>
    <definedName name="済月19">入力シート!$DK$75:$DK$85</definedName>
    <definedName name="済月2" localSheetId="2">入力・作成例!#REF!</definedName>
    <definedName name="済月2">入力シート!$M$75:$M$85</definedName>
    <definedName name="済月20" localSheetId="2">入力・作成例!#REF!</definedName>
    <definedName name="済月20">入力シート!$DQ$75:$DQ$85</definedName>
    <definedName name="済月21" localSheetId="2">入力・作成例!#REF!</definedName>
    <definedName name="済月21">入力シート!$DW$75:$DW$85</definedName>
    <definedName name="済月22" localSheetId="2">入力・作成例!#REF!</definedName>
    <definedName name="済月22">入力シート!$EC$75:$EC$85</definedName>
    <definedName name="済月23" localSheetId="2">入力・作成例!#REF!</definedName>
    <definedName name="済月23">入力シート!$EI$75:$EI$85</definedName>
    <definedName name="済月24" localSheetId="2">入力・作成例!#REF!</definedName>
    <definedName name="済月24">入力シート!$EO$75:$EO$85</definedName>
    <definedName name="済月25" localSheetId="2">入力・作成例!#REF!</definedName>
    <definedName name="済月25">入力シート!$EU$75:$EU$85</definedName>
    <definedName name="済月26" localSheetId="2">入力・作成例!#REF!</definedName>
    <definedName name="済月26">入力シート!$FA$75:$FA$85</definedName>
    <definedName name="済月27" localSheetId="2">入力・作成例!#REF!</definedName>
    <definedName name="済月27">入力シート!$FG$75:$FG$85</definedName>
    <definedName name="済月28" localSheetId="2">入力・作成例!#REF!</definedName>
    <definedName name="済月28">入力シート!$FM$75:$FM$85</definedName>
    <definedName name="済月29" localSheetId="2">入力・作成例!#REF!</definedName>
    <definedName name="済月29">入力シート!$FS$75:$FS$85</definedName>
    <definedName name="済月3" localSheetId="2">入力・作成例!#REF!</definedName>
    <definedName name="済月3">入力シート!$S$75:$S$85</definedName>
    <definedName name="済月30" localSheetId="2">入力・作成例!#REF!</definedName>
    <definedName name="済月30">入力シート!$FY$75:$FY$85</definedName>
    <definedName name="済月31" localSheetId="2">入力・作成例!#REF!</definedName>
    <definedName name="済月31">入力シート!$GE$75:$GE$85</definedName>
    <definedName name="済月32" localSheetId="2">入力・作成例!#REF!</definedName>
    <definedName name="済月32">入力シート!$GK$75:$GK$85</definedName>
    <definedName name="済月33" localSheetId="2">入力・作成例!#REF!</definedName>
    <definedName name="済月33">入力シート!$GQ$75:$GQ$85</definedName>
    <definedName name="済月34" localSheetId="2">入力・作成例!#REF!</definedName>
    <definedName name="済月34">入力シート!$GW$75:$GW$85</definedName>
    <definedName name="済月35" localSheetId="2">入力・作成例!#REF!</definedName>
    <definedName name="済月35">入力シート!$HC$75:$HC$85</definedName>
    <definedName name="済月36" localSheetId="2">入力・作成例!#REF!</definedName>
    <definedName name="済月36">入力シート!$HI$75:$HI$85</definedName>
    <definedName name="済月37" localSheetId="2">入力・作成例!#REF!</definedName>
    <definedName name="済月37">入力シート!$HO$75:$HO$85</definedName>
    <definedName name="済月38" localSheetId="2">入力・作成例!#REF!</definedName>
    <definedName name="済月38">入力シート!$HU$75:$HU$85</definedName>
    <definedName name="済月39" localSheetId="2">入力・作成例!#REF!</definedName>
    <definedName name="済月39">入力シート!$IA$75:$IA$85</definedName>
    <definedName name="済月4" localSheetId="2">入力・作成例!#REF!</definedName>
    <definedName name="済月4">入力シート!$Y$75:$Y$85</definedName>
    <definedName name="済月40" localSheetId="2">入力・作成例!#REF!</definedName>
    <definedName name="済月40">入力シート!$IG$75:$IG$85</definedName>
    <definedName name="済月5" localSheetId="2">入力・作成例!#REF!</definedName>
    <definedName name="済月5">入力シート!$AE$75:$AE$85</definedName>
    <definedName name="済月6" localSheetId="2">入力・作成例!#REF!</definedName>
    <definedName name="済月6">入力シート!$AK$75:$AK$85</definedName>
    <definedName name="済月7" localSheetId="2">入力・作成例!#REF!</definedName>
    <definedName name="済月7">入力シート!$AQ$75:$AQ$85</definedName>
    <definedName name="済月8" localSheetId="2">入力・作成例!#REF!</definedName>
    <definedName name="済月8">入力シート!$AW$75:$AW$85</definedName>
    <definedName name="済月9" localSheetId="2">入力・作成例!#REF!</definedName>
    <definedName name="済月9">入力シート!$BC$75:$BC$85</definedName>
    <definedName name="生年" localSheetId="2">入力・作成例!#REF!</definedName>
    <definedName name="生年">入力シート!$E$67:$E$130</definedName>
    <definedName name="徴収方法1" localSheetId="2">入力・作成例!#REF!</definedName>
    <definedName name="徴収方法1">入力シート!$G$64:$G$68</definedName>
    <definedName name="徴収方法10" localSheetId="2">入力・作成例!#REF!</definedName>
    <definedName name="徴収方法10">入力シート!$BI$64:$BI$68</definedName>
    <definedName name="徴収方法11" localSheetId="2">入力・作成例!#REF!</definedName>
    <definedName name="徴収方法11">入力シート!$BO$64:$BO$68</definedName>
    <definedName name="徴収方法12" localSheetId="2">入力・作成例!#REF!</definedName>
    <definedName name="徴収方法12">入力シート!$BU$64:$BU$68</definedName>
    <definedName name="徴収方法13" localSheetId="2">入力・作成例!#REF!</definedName>
    <definedName name="徴収方法13">入力シート!$CA$64:$CA$68</definedName>
    <definedName name="徴収方法14" localSheetId="2">入力・作成例!#REF!</definedName>
    <definedName name="徴収方法14">入力シート!$CG$64:$CG$68</definedName>
    <definedName name="徴収方法15" localSheetId="2">入力・作成例!#REF!</definedName>
    <definedName name="徴収方法15">入力シート!$CM$64:$CM$68</definedName>
    <definedName name="徴収方法16" localSheetId="2">入力・作成例!#REF!</definedName>
    <definedName name="徴収方法16">入力シート!$CS$64:$CS$68</definedName>
    <definedName name="徴収方法17" localSheetId="2">入力・作成例!#REF!</definedName>
    <definedName name="徴収方法17">入力シート!$CY$64:$CY$68</definedName>
    <definedName name="徴収方法18" localSheetId="2">入力・作成例!#REF!</definedName>
    <definedName name="徴収方法18">入力シート!$DE$64:$DE$68</definedName>
    <definedName name="徴収方法19" localSheetId="2">入力・作成例!#REF!</definedName>
    <definedName name="徴収方法19">入力シート!$DK$64:$DK$68</definedName>
    <definedName name="徴収方法2" localSheetId="2">入力・作成例!#REF!</definedName>
    <definedName name="徴収方法2">入力シート!$M$64:$M$68</definedName>
    <definedName name="徴収方法20" localSheetId="2">入力・作成例!#REF!</definedName>
    <definedName name="徴収方法20">入力シート!$DQ$64:$DQ$68</definedName>
    <definedName name="徴収方法21" localSheetId="2">入力・作成例!#REF!</definedName>
    <definedName name="徴収方法21">入力シート!$DW$64:$DW$68</definedName>
    <definedName name="徴収方法22" localSheetId="2">入力・作成例!#REF!</definedName>
    <definedName name="徴収方法22">入力シート!$EC$64:$EC$68</definedName>
    <definedName name="徴収方法23" localSheetId="2">入力・作成例!#REF!</definedName>
    <definedName name="徴収方法23">入力シート!$EI$64:$EI$68</definedName>
    <definedName name="徴収方法24" localSheetId="2">入力・作成例!#REF!</definedName>
    <definedName name="徴収方法24">入力シート!$EO$64:$EO$68</definedName>
    <definedName name="徴収方法25" localSheetId="2">入力・作成例!#REF!</definedName>
    <definedName name="徴収方法25">入力シート!$EU$64:$EU$68</definedName>
    <definedName name="徴収方法26" localSheetId="2">入力・作成例!#REF!</definedName>
    <definedName name="徴収方法26">入力シート!$FA$64:$FA$68</definedName>
    <definedName name="徴収方法27" localSheetId="2">入力・作成例!#REF!</definedName>
    <definedName name="徴収方法27">入力シート!$FG$64:$FG$68</definedName>
    <definedName name="徴収方法28" localSheetId="2">入力・作成例!#REF!</definedName>
    <definedName name="徴収方法28">入力シート!$FM$64:$FM$68</definedName>
    <definedName name="徴収方法29" localSheetId="2">入力・作成例!#REF!</definedName>
    <definedName name="徴収方法29">入力シート!$FS$64:$FS$68</definedName>
    <definedName name="徴収方法3" localSheetId="2">入力・作成例!#REF!</definedName>
    <definedName name="徴収方法3">入力シート!$S$64:$S$68</definedName>
    <definedName name="徴収方法30" localSheetId="2">入力・作成例!#REF!</definedName>
    <definedName name="徴収方法30">入力シート!$FY$64:$FY$68</definedName>
    <definedName name="徴収方法31" localSheetId="2">入力・作成例!#REF!</definedName>
    <definedName name="徴収方法31">入力シート!$GE$64:$GE$68</definedName>
    <definedName name="徴収方法32" localSheetId="2">入力・作成例!#REF!</definedName>
    <definedName name="徴収方法32">入力シート!$GK$64:$GK$68</definedName>
    <definedName name="徴収方法33" localSheetId="2">入力・作成例!#REF!</definedName>
    <definedName name="徴収方法33">入力シート!$GQ$64:$GQ$68</definedName>
    <definedName name="徴収方法34" localSheetId="2">入力・作成例!#REF!</definedName>
    <definedName name="徴収方法34">入力シート!$GW$64:$GW$68</definedName>
    <definedName name="徴収方法35" localSheetId="2">入力・作成例!#REF!</definedName>
    <definedName name="徴収方法35">入力シート!$HC$64:$HC$68</definedName>
    <definedName name="徴収方法36" localSheetId="2">入力・作成例!#REF!</definedName>
    <definedName name="徴収方法36">入力シート!$HI$64:$HI$68</definedName>
    <definedName name="徴収方法37" localSheetId="2">入力・作成例!#REF!</definedName>
    <definedName name="徴収方法37">入力シート!$HO$64:$HO$68</definedName>
    <definedName name="徴収方法38" localSheetId="2">入力・作成例!#REF!</definedName>
    <definedName name="徴収方法38">入力シート!$HU$64:$HU$68</definedName>
    <definedName name="徴収方法39" localSheetId="2">入力・作成例!#REF!</definedName>
    <definedName name="徴収方法39">入力シート!$IA$64:$IA$68</definedName>
    <definedName name="徴収方法4" localSheetId="2">入力・作成例!#REF!</definedName>
    <definedName name="徴収方法4">入力シート!$Y$64:$Y$68</definedName>
    <definedName name="徴収方法40" localSheetId="2">入力・作成例!#REF!</definedName>
    <definedName name="徴収方法40">入力シート!$IG$64:$IG$68</definedName>
    <definedName name="徴収方法5" localSheetId="2">入力・作成例!#REF!</definedName>
    <definedName name="徴収方法5">入力シート!$AE$64:$AE$68</definedName>
    <definedName name="徴収方法6" localSheetId="2">入力・作成例!#REF!</definedName>
    <definedName name="徴収方法6">入力シート!$AK$64:$AK$68</definedName>
    <definedName name="徴収方法7" localSheetId="2">入力・作成例!#REF!</definedName>
    <definedName name="徴収方法7">入力シート!$AQ$64:$AQ$68</definedName>
    <definedName name="徴収方法8" localSheetId="2">入力・作成例!#REF!</definedName>
    <definedName name="徴収方法8">入力シート!$AW$64:$AW$68</definedName>
    <definedName name="徴収方法9" localSheetId="2">入力・作成例!#REF!</definedName>
    <definedName name="徴収方法9">入力シート!$BC$64:$BC$68</definedName>
    <definedName name="入力番号" localSheetId="2">入力・作成例!#REF!</definedName>
    <definedName name="入力番号">入力シート!$B$63:$B$103</definedName>
    <definedName name="納入月1" localSheetId="2">入力・作成例!#REF!</definedName>
    <definedName name="納入月1">入力シート!$H$75:$H$87</definedName>
    <definedName name="納入月10" localSheetId="2">入力・作成例!#REF!</definedName>
    <definedName name="納入月10">入力シート!$BJ$75:$BJ$87</definedName>
    <definedName name="納入月11" localSheetId="2">入力・作成例!#REF!</definedName>
    <definedName name="納入月11">入力シート!$BP$75:$BP$87</definedName>
    <definedName name="納入月12" localSheetId="2">入力・作成例!#REF!</definedName>
    <definedName name="納入月12">入力シート!$BV$75:$BV$87</definedName>
    <definedName name="納入月13" localSheetId="2">入力・作成例!#REF!</definedName>
    <definedName name="納入月13">入力シート!$CB$75:$CB$87</definedName>
    <definedName name="納入月14" localSheetId="2">入力・作成例!#REF!</definedName>
    <definedName name="納入月14">入力シート!$CH$75:$CH$87</definedName>
    <definedName name="納入月15" localSheetId="2">入力・作成例!#REF!</definedName>
    <definedName name="納入月15">入力シート!$CN$75:$CN$87</definedName>
    <definedName name="納入月16" localSheetId="2">入力・作成例!#REF!</definedName>
    <definedName name="納入月16">入力シート!$CT$75:$CT$87</definedName>
    <definedName name="納入月17" localSheetId="2">入力・作成例!#REF!</definedName>
    <definedName name="納入月17">入力シート!$CZ$75:$CZ$87</definedName>
    <definedName name="納入月18" localSheetId="2">入力・作成例!#REF!</definedName>
    <definedName name="納入月18">入力シート!$DF$75:$DF$87</definedName>
    <definedName name="納入月19" localSheetId="2">入力・作成例!#REF!</definedName>
    <definedName name="納入月19">入力シート!$DL$75:$DL$87</definedName>
    <definedName name="納入月2" localSheetId="2">入力・作成例!#REF!</definedName>
    <definedName name="納入月2">入力シート!$N$75:$N$87</definedName>
    <definedName name="納入月20" localSheetId="2">入力・作成例!#REF!</definedName>
    <definedName name="納入月20">入力シート!$DR$75:$DR$87</definedName>
    <definedName name="納入月21" localSheetId="2">入力・作成例!#REF!</definedName>
    <definedName name="納入月21">入力シート!$DX$75:$DX$87</definedName>
    <definedName name="納入月22" localSheetId="2">入力・作成例!#REF!</definedName>
    <definedName name="納入月22">入力シート!$ED$75:$ED$87</definedName>
    <definedName name="納入月23" localSheetId="2">入力・作成例!#REF!</definedName>
    <definedName name="納入月23">入力シート!$EJ$75:$EJ$87</definedName>
    <definedName name="納入月24" localSheetId="2">入力・作成例!#REF!</definedName>
    <definedName name="納入月24">入力シート!$EP$75:$EP$87</definedName>
    <definedName name="納入月25" localSheetId="2">入力・作成例!#REF!</definedName>
    <definedName name="納入月25">入力シート!$EV$75:$EV$87</definedName>
    <definedName name="納入月26" localSheetId="2">入力・作成例!#REF!</definedName>
    <definedName name="納入月26">入力シート!$FB$75:$FB$87</definedName>
    <definedName name="納入月27" localSheetId="2">入力・作成例!#REF!</definedName>
    <definedName name="納入月27">入力シート!$FH$75:$FH$87</definedName>
    <definedName name="納入月28" localSheetId="2">入力・作成例!#REF!</definedName>
    <definedName name="納入月28">入力シート!$FN$75:$FN$87</definedName>
    <definedName name="納入月29" localSheetId="2">入力・作成例!#REF!</definedName>
    <definedName name="納入月29">入力シート!$FT$75:$FT$87</definedName>
    <definedName name="納入月3" localSheetId="2">入力・作成例!#REF!</definedName>
    <definedName name="納入月3">入力シート!$T$75:$T$87</definedName>
    <definedName name="納入月30" localSheetId="2">入力・作成例!#REF!</definedName>
    <definedName name="納入月30">入力シート!$FZ$75:$FZ$87</definedName>
    <definedName name="納入月31" localSheetId="2">入力・作成例!#REF!</definedName>
    <definedName name="納入月31">入力シート!$GF$75:$GF$87</definedName>
    <definedName name="納入月32" localSheetId="2">入力・作成例!#REF!</definedName>
    <definedName name="納入月32">入力シート!$GL$75:$GL$87</definedName>
    <definedName name="納入月33" localSheetId="2">入力・作成例!#REF!</definedName>
    <definedName name="納入月33">入力シート!$GR$75:$GR$87</definedName>
    <definedName name="納入月34" localSheetId="2">入力・作成例!#REF!</definedName>
    <definedName name="納入月34">入力シート!$GX$75:$GX$87</definedName>
    <definedName name="納入月35" localSheetId="2">入力・作成例!#REF!</definedName>
    <definedName name="納入月35">入力シート!$HD$75:$HD$87</definedName>
    <definedName name="納入月36" localSheetId="2">入力・作成例!#REF!</definedName>
    <definedName name="納入月36">入力シート!$HJ$75:$HJ$87</definedName>
    <definedName name="納入月37" localSheetId="2">入力・作成例!#REF!</definedName>
    <definedName name="納入月37">入力シート!$HP$75:$HP$87</definedName>
    <definedName name="納入月38" localSheetId="2">入力・作成例!#REF!</definedName>
    <definedName name="納入月38">入力シート!$HV$75:$HV$87</definedName>
    <definedName name="納入月39" localSheetId="2">入力・作成例!#REF!</definedName>
    <definedName name="納入月39">入力シート!$IB$75:$IB$87</definedName>
    <definedName name="納入月4" localSheetId="2">入力・作成例!#REF!</definedName>
    <definedName name="納入月4">入力シート!$Z$75:$Z$87</definedName>
    <definedName name="納入月40" localSheetId="2">入力・作成例!#REF!</definedName>
    <definedName name="納入月40">入力シート!$IH$75:$IH$87</definedName>
    <definedName name="納入月5" localSheetId="2">入力・作成例!#REF!</definedName>
    <definedName name="納入月5">入力シート!$AF$75:$AF$87</definedName>
    <definedName name="納入月6" localSheetId="2">入力・作成例!#REF!</definedName>
    <definedName name="納入月6">入力シート!$AL$75:$AL$87</definedName>
    <definedName name="納入月7" localSheetId="2">入力・作成例!#REF!</definedName>
    <definedName name="納入月7">入力シート!$AR$75:$AR$87</definedName>
    <definedName name="納入月8" localSheetId="2">入力・作成例!#REF!</definedName>
    <definedName name="納入月8">入力シート!$AX$75:$AX$87</definedName>
    <definedName name="納入月9" localSheetId="2">入力・作成例!#REF!</definedName>
    <definedName name="納入月9">入力シート!$BD$75:$BD$87</definedName>
    <definedName name="普徴理由" localSheetId="2">入力・作成例!#REF!</definedName>
    <definedName name="普徴理由">入力シート!$F$75:$F$77</definedName>
    <definedName name="普徴理由1" localSheetId="2">入力・作成例!#REF!</definedName>
    <definedName name="普徴理由1">入力シート!$G$70:$G$72</definedName>
    <definedName name="普徴理由10" localSheetId="2">入力・作成例!#REF!</definedName>
    <definedName name="普徴理由10">入力シート!$BI$70:$BI$72</definedName>
    <definedName name="普徴理由11" localSheetId="2">入力・作成例!#REF!</definedName>
    <definedName name="普徴理由11">入力シート!$BO$70:$BO$72</definedName>
    <definedName name="普徴理由12" localSheetId="2">入力・作成例!#REF!</definedName>
    <definedName name="普徴理由12">入力シート!$BU$70:$BU$72</definedName>
    <definedName name="普徴理由13" localSheetId="2">入力・作成例!#REF!</definedName>
    <definedName name="普徴理由13">入力シート!$CA$70:$CA$72</definedName>
    <definedName name="普徴理由14" localSheetId="2">入力・作成例!#REF!</definedName>
    <definedName name="普徴理由14">入力シート!$CG$70:$CG$72</definedName>
    <definedName name="普徴理由15" localSheetId="2">入力・作成例!#REF!</definedName>
    <definedName name="普徴理由15">入力シート!$CM$70:$CM$72</definedName>
    <definedName name="普徴理由16" localSheetId="2">入力・作成例!#REF!</definedName>
    <definedName name="普徴理由16">入力シート!$CS$70:$CS$72</definedName>
    <definedName name="普徴理由17" localSheetId="2">入力・作成例!#REF!</definedName>
    <definedName name="普徴理由17">入力シート!$CY$70:$CY$72</definedName>
    <definedName name="普徴理由18" localSheetId="2">入力・作成例!#REF!</definedName>
    <definedName name="普徴理由18">入力シート!$DE$70:$DE$72</definedName>
    <definedName name="普徴理由19" localSheetId="2">入力・作成例!#REF!</definedName>
    <definedName name="普徴理由19">入力シート!$DK$70:$DK$72</definedName>
    <definedName name="普徴理由2" localSheetId="2">入力・作成例!#REF!</definedName>
    <definedName name="普徴理由2">入力シート!$M$70:$M$72</definedName>
    <definedName name="普徴理由20" localSheetId="2">入力・作成例!#REF!</definedName>
    <definedName name="普徴理由20">入力シート!$DQ$70:$DQ$72</definedName>
    <definedName name="普徴理由21" localSheetId="2">入力・作成例!#REF!</definedName>
    <definedName name="普徴理由21">入力シート!$DW$70:$DW$72</definedName>
    <definedName name="普徴理由22" localSheetId="2">入力・作成例!#REF!</definedName>
    <definedName name="普徴理由22">入力シート!$EC$70:$EC$72</definedName>
    <definedName name="普徴理由23" localSheetId="2">入力・作成例!#REF!</definedName>
    <definedName name="普徴理由23">入力シート!$EI$70:$EI$72</definedName>
    <definedName name="普徴理由24" localSheetId="2">入力・作成例!#REF!</definedName>
    <definedName name="普徴理由24">入力シート!$EO$70:$EO$72</definedName>
    <definedName name="普徴理由25" localSheetId="2">入力・作成例!#REF!</definedName>
    <definedName name="普徴理由25">入力シート!$EU$70:$EU$72</definedName>
    <definedName name="普徴理由26" localSheetId="2">入力・作成例!#REF!</definedName>
    <definedName name="普徴理由26">入力シート!$FA$70:$FA$72</definedName>
    <definedName name="普徴理由27" localSheetId="2">入力・作成例!#REF!</definedName>
    <definedName name="普徴理由27">入力シート!$FG$70:$FG$72</definedName>
    <definedName name="普徴理由28" localSheetId="2">入力・作成例!#REF!</definedName>
    <definedName name="普徴理由28">入力シート!$FM$70:$FM$72</definedName>
    <definedName name="普徴理由29" localSheetId="2">入力・作成例!#REF!</definedName>
    <definedName name="普徴理由29">入力シート!$FS$70:$FS$72</definedName>
    <definedName name="普徴理由3" localSheetId="2">入力・作成例!#REF!</definedName>
    <definedName name="普徴理由3">入力シート!$S$70:$S$72</definedName>
    <definedName name="普徴理由30" localSheetId="2">入力・作成例!#REF!</definedName>
    <definedName name="普徴理由30">入力シート!$FY$70:$FY$72</definedName>
    <definedName name="普徴理由31" localSheetId="2">入力・作成例!#REF!</definedName>
    <definedName name="普徴理由31">入力シート!$GE$70:$GE$72</definedName>
    <definedName name="普徴理由32" localSheetId="2">入力・作成例!#REF!</definedName>
    <definedName name="普徴理由32">入力シート!$GK$70:$GK$72</definedName>
    <definedName name="普徴理由33" localSheetId="2">入力・作成例!#REF!</definedName>
    <definedName name="普徴理由33">入力シート!$GQ$70:$GQ$72</definedName>
    <definedName name="普徴理由34" localSheetId="2">入力・作成例!#REF!</definedName>
    <definedName name="普徴理由34">入力シート!$GW$70:$GW$72</definedName>
    <definedName name="普徴理由35" localSheetId="2">入力・作成例!#REF!</definedName>
    <definedName name="普徴理由35">入力シート!$HC$70:$HC$72</definedName>
    <definedName name="普徴理由36" localSheetId="2">入力・作成例!#REF!</definedName>
    <definedName name="普徴理由36">入力シート!$HI$70:$HI$72</definedName>
    <definedName name="普徴理由37" localSheetId="2">入力・作成例!#REF!</definedName>
    <definedName name="普徴理由37">入力シート!$HO$70:$HO$72</definedName>
    <definedName name="普徴理由38" localSheetId="2">入力・作成例!#REF!</definedName>
    <definedName name="普徴理由38">入力シート!$HU$70:$HU$72</definedName>
    <definedName name="普徴理由39" localSheetId="2">入力・作成例!#REF!</definedName>
    <definedName name="普徴理由39">入力シート!$IA$70:$IA$72</definedName>
    <definedName name="普徴理由4" localSheetId="2">入力・作成例!#REF!</definedName>
    <definedName name="普徴理由4">入力シート!$Y$70:$Y$72</definedName>
    <definedName name="普徴理由40" localSheetId="2">入力・作成例!#REF!</definedName>
    <definedName name="普徴理由40">入力シート!$IG$70:$IG$72</definedName>
    <definedName name="普徴理由5" localSheetId="2">入力・作成例!#REF!</definedName>
    <definedName name="普徴理由5">入力シート!$AE$70:$AE$72</definedName>
    <definedName name="普徴理由6" localSheetId="2">入力・作成例!#REF!</definedName>
    <definedName name="普徴理由6">入力シート!$AK$70:$AK$72</definedName>
    <definedName name="普徴理由7" localSheetId="2">入力・作成例!#REF!</definedName>
    <definedName name="普徴理由7">入力シート!$AQ$70:$AQ$72</definedName>
    <definedName name="普徴理由8" localSheetId="2">入力・作成例!#REF!</definedName>
    <definedName name="普徴理由8">入力シート!$AW$70:$AW$72</definedName>
    <definedName name="普徴理由9" localSheetId="2">入力・作成例!#REF!</definedName>
    <definedName name="普徴理由9">入力シート!$BC$70:$BC$72</definedName>
  </definedNames>
  <calcPr calcId="152511"/>
</workbook>
</file>

<file path=xl/calcChain.xml><?xml version="1.0" encoding="utf-8"?>
<calcChain xmlns="http://schemas.openxmlformats.org/spreadsheetml/2006/main">
  <c r="M33" i="4" l="1"/>
  <c r="S33" i="4"/>
  <c r="Y33" i="4"/>
  <c r="AE33" i="4"/>
  <c r="AK33" i="4"/>
  <c r="AQ33" i="4"/>
  <c r="AW33" i="4"/>
  <c r="BC33" i="4"/>
  <c r="BI33" i="4"/>
  <c r="BO33" i="4"/>
  <c r="BU33" i="4"/>
  <c r="CA33" i="4"/>
  <c r="CG33" i="4"/>
  <c r="CM33" i="4"/>
  <c r="CS33" i="4"/>
  <c r="CY33" i="4"/>
  <c r="DE33" i="4"/>
  <c r="DK33" i="4"/>
  <c r="DQ33" i="4"/>
  <c r="DW33" i="4"/>
  <c r="EC33" i="4"/>
  <c r="EI33" i="4"/>
  <c r="EO33" i="4"/>
  <c r="EU33" i="4"/>
  <c r="FA33" i="4"/>
  <c r="FG33" i="4"/>
  <c r="FM33" i="4"/>
  <c r="FS33" i="4"/>
  <c r="FY33" i="4"/>
  <c r="GE33" i="4"/>
  <c r="GK33" i="4"/>
  <c r="GQ33" i="4"/>
  <c r="GW33" i="4"/>
  <c r="HC33" i="4"/>
  <c r="HI33" i="4"/>
  <c r="HO33" i="4"/>
  <c r="HU33" i="4"/>
  <c r="IA33" i="4"/>
  <c r="IG33" i="4"/>
  <c r="G33" i="4"/>
  <c r="AE70" i="4" l="1"/>
  <c r="IG68" i="4"/>
  <c r="IA68" i="4"/>
  <c r="HU68" i="4"/>
  <c r="HO68" i="4"/>
  <c r="HI68" i="4"/>
  <c r="HC68" i="4"/>
  <c r="GW68" i="4"/>
  <c r="GQ68" i="4"/>
  <c r="GK68" i="4"/>
  <c r="GE68" i="4"/>
  <c r="FY68" i="4"/>
  <c r="FS68" i="4"/>
  <c r="FM68" i="4"/>
  <c r="FG68" i="4"/>
  <c r="FA68" i="4"/>
  <c r="EU68" i="4"/>
  <c r="EO68" i="4"/>
  <c r="EI68" i="4"/>
  <c r="EC68" i="4"/>
  <c r="DW68" i="4"/>
  <c r="DQ68" i="4"/>
  <c r="DK68" i="4"/>
  <c r="DE68" i="4"/>
  <c r="CY72" i="4"/>
  <c r="CY70" i="4"/>
  <c r="CY68" i="4"/>
  <c r="CY67" i="4"/>
  <c r="CY65" i="4"/>
  <c r="CY64" i="4"/>
  <c r="CS68" i="4"/>
  <c r="CM68" i="4"/>
  <c r="CG68" i="4"/>
  <c r="CA68" i="4"/>
  <c r="BU68" i="4"/>
  <c r="BO68" i="4"/>
  <c r="BI68" i="4"/>
  <c r="BC68" i="4"/>
  <c r="AW68" i="4"/>
  <c r="AQ68" i="4"/>
  <c r="AK68" i="4"/>
  <c r="AE68" i="4"/>
  <c r="Y68" i="4"/>
  <c r="S68" i="4"/>
  <c r="M68" i="4"/>
  <c r="G68" i="4"/>
  <c r="AV21" i="5"/>
  <c r="N27" i="5"/>
  <c r="U41" i="5"/>
  <c r="CM57" i="5"/>
  <c r="CM54" i="5"/>
  <c r="DR28" i="5"/>
  <c r="CN29" i="5" s="1"/>
  <c r="DR36" i="5"/>
  <c r="AA4" i="5" l="1"/>
  <c r="IG46" i="4" l="1"/>
  <c r="IG37" i="4"/>
  <c r="IA46" i="4"/>
  <c r="IA37" i="4"/>
  <c r="HU46" i="4"/>
  <c r="HU37" i="4"/>
  <c r="HO46" i="4"/>
  <c r="HO37" i="4"/>
  <c r="HI46" i="4"/>
  <c r="HI37" i="4"/>
  <c r="HC46" i="4"/>
  <c r="HC37" i="4"/>
  <c r="GW46" i="4"/>
  <c r="GW37" i="4"/>
  <c r="GQ46" i="4"/>
  <c r="GQ37" i="4"/>
  <c r="GK46" i="4"/>
  <c r="GK37" i="4"/>
  <c r="GE46" i="4"/>
  <c r="GE37" i="4"/>
  <c r="FY46" i="4"/>
  <c r="FY37" i="4"/>
  <c r="FS46" i="4"/>
  <c r="FS37" i="4"/>
  <c r="FM46" i="4"/>
  <c r="FM37" i="4"/>
  <c r="FG46" i="4"/>
  <c r="FG37" i="4"/>
  <c r="FA46" i="4"/>
  <c r="FA37" i="4"/>
  <c r="EU46" i="4"/>
  <c r="EU37" i="4"/>
  <c r="EO46" i="4"/>
  <c r="EO37" i="4"/>
  <c r="EI46" i="4"/>
  <c r="EI37" i="4"/>
  <c r="EC46" i="4"/>
  <c r="EC37" i="4"/>
  <c r="DW46" i="4"/>
  <c r="DW37" i="4"/>
  <c r="DQ46" i="4"/>
  <c r="DQ37" i="4"/>
  <c r="DK46" i="4"/>
  <c r="DK37" i="4"/>
  <c r="DE46" i="4"/>
  <c r="DE37" i="4"/>
  <c r="CY46" i="4"/>
  <c r="CY37" i="4"/>
  <c r="CS46" i="4"/>
  <c r="CS37" i="4"/>
  <c r="CM46" i="4"/>
  <c r="CM37" i="4"/>
  <c r="CG46" i="4"/>
  <c r="CG37" i="4"/>
  <c r="CA46" i="4"/>
  <c r="CA37" i="4"/>
  <c r="BU46" i="4"/>
  <c r="BU37" i="4"/>
  <c r="BO46" i="4"/>
  <c r="BO37" i="4"/>
  <c r="BI46" i="4"/>
  <c r="BI37" i="4"/>
  <c r="BC46" i="4"/>
  <c r="BC37" i="4"/>
  <c r="AW46" i="4"/>
  <c r="AW37" i="4"/>
  <c r="AQ46" i="4"/>
  <c r="AQ37" i="4"/>
  <c r="AK46" i="4"/>
  <c r="AK37" i="4"/>
  <c r="AE46" i="4"/>
  <c r="AE37" i="4"/>
  <c r="Y46" i="4"/>
  <c r="Y37" i="4"/>
  <c r="S46" i="4"/>
  <c r="S37" i="4"/>
  <c r="M46" i="4"/>
  <c r="M37" i="4"/>
  <c r="CE45" i="5"/>
  <c r="CY42" i="5"/>
  <c r="S43" i="5"/>
  <c r="S46" i="5"/>
  <c r="BK46" i="5"/>
  <c r="BZ44" i="5"/>
  <c r="BK44" i="5"/>
  <c r="BB54" i="5"/>
  <c r="CZ37" i="5"/>
  <c r="AZ35" i="5"/>
  <c r="AO35" i="5"/>
  <c r="N35" i="5"/>
  <c r="CC32" i="5"/>
  <c r="CZ30" i="5"/>
  <c r="BW30" i="5"/>
  <c r="AJ29" i="5"/>
  <c r="AH29" i="5"/>
  <c r="AF29" i="5"/>
  <c r="AD29" i="5"/>
  <c r="AB29" i="5"/>
  <c r="Z29" i="5"/>
  <c r="X29" i="5"/>
  <c r="V29" i="5"/>
  <c r="T29" i="5"/>
  <c r="R29" i="5"/>
  <c r="P29" i="5"/>
  <c r="N29" i="5"/>
  <c r="CC27" i="5"/>
  <c r="AZ27" i="5"/>
  <c r="X27" i="5"/>
  <c r="R15" i="5"/>
  <c r="AG24" i="5"/>
  <c r="N24" i="5"/>
  <c r="AG23" i="5"/>
  <c r="N23" i="5"/>
  <c r="IG72" i="4"/>
  <c r="IG70" i="4"/>
  <c r="IG67" i="4"/>
  <c r="IG65" i="4"/>
  <c r="IG64" i="4"/>
  <c r="IA72" i="4"/>
  <c r="IA70" i="4"/>
  <c r="IA67" i="4"/>
  <c r="IA65" i="4"/>
  <c r="IA64" i="4"/>
  <c r="HU72" i="4"/>
  <c r="HU70" i="4"/>
  <c r="HU67" i="4"/>
  <c r="HU65" i="4"/>
  <c r="HU64" i="4"/>
  <c r="HO72" i="4"/>
  <c r="HO70" i="4"/>
  <c r="HO67" i="4"/>
  <c r="HO65" i="4"/>
  <c r="HO64" i="4"/>
  <c r="HI72" i="4"/>
  <c r="HI70" i="4"/>
  <c r="HI67" i="4"/>
  <c r="HI65" i="4"/>
  <c r="HI64" i="4"/>
  <c r="HC72" i="4"/>
  <c r="HC70" i="4"/>
  <c r="HC67" i="4"/>
  <c r="HC65" i="4"/>
  <c r="HC64" i="4"/>
  <c r="GW72" i="4"/>
  <c r="GW70" i="4"/>
  <c r="GW67" i="4"/>
  <c r="GW65" i="4"/>
  <c r="GW64" i="4"/>
  <c r="GQ72" i="4"/>
  <c r="GQ70" i="4"/>
  <c r="GQ67" i="4"/>
  <c r="GQ65" i="4"/>
  <c r="GQ64" i="4"/>
  <c r="GK72" i="4"/>
  <c r="GK70" i="4"/>
  <c r="GK67" i="4"/>
  <c r="GK65" i="4"/>
  <c r="GK64" i="4"/>
  <c r="GE72" i="4"/>
  <c r="GE70" i="4"/>
  <c r="GE67" i="4"/>
  <c r="GE65" i="4"/>
  <c r="GE64" i="4"/>
  <c r="FY72" i="4"/>
  <c r="FY70" i="4"/>
  <c r="FY67" i="4"/>
  <c r="FY65" i="4"/>
  <c r="FY64" i="4"/>
  <c r="FS72" i="4"/>
  <c r="FS70" i="4"/>
  <c r="FS67" i="4"/>
  <c r="FS65" i="4"/>
  <c r="FS64" i="4"/>
  <c r="FM72" i="4"/>
  <c r="FM70" i="4"/>
  <c r="FM67" i="4"/>
  <c r="FM65" i="4"/>
  <c r="FM64" i="4"/>
  <c r="FG72" i="4"/>
  <c r="FG70" i="4"/>
  <c r="FG67" i="4"/>
  <c r="FG65" i="4"/>
  <c r="FG64" i="4"/>
  <c r="FA72" i="4"/>
  <c r="FA70" i="4"/>
  <c r="FA67" i="4"/>
  <c r="FA65" i="4"/>
  <c r="FA64" i="4"/>
  <c r="EU72" i="4"/>
  <c r="EU70" i="4"/>
  <c r="EU67" i="4"/>
  <c r="EU65" i="4"/>
  <c r="EU64" i="4"/>
  <c r="EO72" i="4"/>
  <c r="EO70" i="4"/>
  <c r="EO67" i="4"/>
  <c r="EO65" i="4"/>
  <c r="EO64" i="4"/>
  <c r="EI72" i="4"/>
  <c r="EI70" i="4"/>
  <c r="EI67" i="4"/>
  <c r="EI65" i="4"/>
  <c r="EI64" i="4"/>
  <c r="BI72" i="4"/>
  <c r="BI70" i="4"/>
  <c r="BI67" i="4"/>
  <c r="BI65" i="4"/>
  <c r="BI64" i="4"/>
  <c r="BC72" i="4"/>
  <c r="BC70" i="4"/>
  <c r="BC67" i="4"/>
  <c r="BC65" i="4"/>
  <c r="BC64" i="4"/>
  <c r="AW72" i="4"/>
  <c r="AW70" i="4"/>
  <c r="AW67" i="4"/>
  <c r="AW65" i="4"/>
  <c r="AW64" i="4"/>
  <c r="AQ72" i="4"/>
  <c r="AQ70" i="4"/>
  <c r="AQ67" i="4"/>
  <c r="AQ65" i="4"/>
  <c r="AQ64" i="4"/>
  <c r="BO72" i="4"/>
  <c r="BO70" i="4"/>
  <c r="BO67" i="4"/>
  <c r="BO65" i="4"/>
  <c r="BO64" i="4"/>
  <c r="CS72" i="4"/>
  <c r="CS70" i="4"/>
  <c r="CS67" i="4"/>
  <c r="CS65" i="4"/>
  <c r="CS64" i="4"/>
  <c r="CM72" i="4"/>
  <c r="CM70" i="4"/>
  <c r="CM67" i="4"/>
  <c r="CM65" i="4"/>
  <c r="CM64" i="4"/>
  <c r="CG72" i="4"/>
  <c r="CG70" i="4"/>
  <c r="CG67" i="4"/>
  <c r="CG65" i="4"/>
  <c r="CG64" i="4"/>
  <c r="CA72" i="4"/>
  <c r="CA70" i="4"/>
  <c r="CA67" i="4"/>
  <c r="CA65" i="4"/>
  <c r="CA64" i="4"/>
  <c r="BU72" i="4"/>
  <c r="BU70" i="4"/>
  <c r="BU67" i="4"/>
  <c r="BU65" i="4"/>
  <c r="BU64" i="4"/>
  <c r="DE72" i="4"/>
  <c r="DE70" i="4"/>
  <c r="DE67" i="4"/>
  <c r="DE65" i="4"/>
  <c r="DE64" i="4"/>
  <c r="DK72" i="4"/>
  <c r="DK70" i="4"/>
  <c r="DK67" i="4"/>
  <c r="DK65" i="4"/>
  <c r="DK64" i="4"/>
  <c r="EC72" i="4"/>
  <c r="EC70" i="4"/>
  <c r="EC67" i="4"/>
  <c r="EC65" i="4"/>
  <c r="EC64" i="4"/>
  <c r="DW72" i="4"/>
  <c r="DW70" i="4"/>
  <c r="DW67" i="4"/>
  <c r="DW65" i="4"/>
  <c r="DW64" i="4"/>
  <c r="DQ72" i="4"/>
  <c r="DQ70" i="4"/>
  <c r="DQ67" i="4"/>
  <c r="DQ65" i="4"/>
  <c r="DQ64" i="4"/>
  <c r="AK72" i="4"/>
  <c r="AK70" i="4"/>
  <c r="AK67" i="4"/>
  <c r="AK65" i="4"/>
  <c r="AK64" i="4"/>
  <c r="AE72" i="4"/>
  <c r="AE67" i="4"/>
  <c r="AE65" i="4"/>
  <c r="AE64" i="4"/>
  <c r="Y72" i="4"/>
  <c r="Y70" i="4"/>
  <c r="Y67" i="4"/>
  <c r="Y65" i="4"/>
  <c r="Y64" i="4"/>
  <c r="S72" i="4"/>
  <c r="S70" i="4"/>
  <c r="S67" i="4"/>
  <c r="S65" i="4"/>
  <c r="S64" i="4"/>
  <c r="M72" i="4"/>
  <c r="M70" i="4"/>
  <c r="M67" i="4"/>
  <c r="M65" i="4"/>
  <c r="M64" i="4"/>
  <c r="DU34" i="5" l="1"/>
  <c r="L62" i="5" s="1"/>
  <c r="DT34" i="5" l="1"/>
  <c r="BT21" i="5" l="1"/>
  <c r="BT194" i="5" s="1"/>
  <c r="BR21" i="5"/>
  <c r="BR107" i="5" s="1"/>
  <c r="BP21" i="5"/>
  <c r="BP194" i="5" s="1"/>
  <c r="BL21" i="5"/>
  <c r="BL194" i="5" s="1"/>
  <c r="BN21" i="5"/>
  <c r="BN107" i="5" s="1"/>
  <c r="BJ21" i="5"/>
  <c r="BJ107" i="5" s="1"/>
  <c r="BH21" i="5"/>
  <c r="BH194" i="5" s="1"/>
  <c r="BF21" i="5"/>
  <c r="BF194" i="5" s="1"/>
  <c r="BD21" i="5"/>
  <c r="BD194" i="5" s="1"/>
  <c r="BB21" i="5"/>
  <c r="BB194" i="5" s="1"/>
  <c r="AZ21" i="5"/>
  <c r="AZ107" i="5" s="1"/>
  <c r="AX21" i="5"/>
  <c r="AX107" i="5" s="1"/>
  <c r="AV194" i="5"/>
  <c r="AJ202" i="5"/>
  <c r="AH115" i="5"/>
  <c r="AF202" i="5"/>
  <c r="AD115" i="5"/>
  <c r="AB202" i="5"/>
  <c r="Z115" i="5"/>
  <c r="X202" i="5"/>
  <c r="V115" i="5"/>
  <c r="T202" i="5"/>
  <c r="R115" i="5"/>
  <c r="P202" i="5"/>
  <c r="N115" i="5"/>
  <c r="CZ17" i="5"/>
  <c r="AO11" i="5"/>
  <c r="BF107" i="5" l="1"/>
  <c r="BB107" i="5"/>
  <c r="BT107" i="5"/>
  <c r="BR194" i="5"/>
  <c r="BP107" i="5"/>
  <c r="BN194" i="5"/>
  <c r="BL107" i="5"/>
  <c r="BJ194" i="5"/>
  <c r="BH107" i="5"/>
  <c r="BD107" i="5"/>
  <c r="AZ194" i="5"/>
  <c r="AX194" i="5"/>
  <c r="AV107" i="5"/>
  <c r="L52" i="5"/>
  <c r="J52" i="5"/>
  <c r="J62" i="5"/>
  <c r="Z202" i="5"/>
  <c r="R202" i="5"/>
  <c r="AH202" i="5"/>
  <c r="AF115" i="5"/>
  <c r="X115" i="5"/>
  <c r="P115" i="5"/>
  <c r="N202" i="5"/>
  <c r="V202" i="5"/>
  <c r="AD202" i="5"/>
  <c r="AJ115" i="5"/>
  <c r="T115" i="5"/>
  <c r="AB115" i="5"/>
  <c r="N197" i="5"/>
  <c r="M47" i="8"/>
  <c r="G47" i="8"/>
  <c r="S38" i="8"/>
  <c r="M38" i="8"/>
  <c r="G38" i="8"/>
  <c r="S15" i="8"/>
  <c r="T15" i="8" s="1"/>
  <c r="U15" i="8" s="1"/>
  <c r="V15" i="8" s="1"/>
  <c r="W15" i="8" s="1"/>
  <c r="X15" i="8" s="1"/>
  <c r="M15" i="8"/>
  <c r="N15" i="8" s="1"/>
  <c r="O15" i="8" s="1"/>
  <c r="P15" i="8" s="1"/>
  <c r="Q15" i="8" s="1"/>
  <c r="R15" i="8" s="1"/>
  <c r="G15" i="8"/>
  <c r="H15" i="8" s="1"/>
  <c r="I15" i="8" s="1"/>
  <c r="J15" i="8" s="1"/>
  <c r="K15" i="8" s="1"/>
  <c r="L15" i="8" s="1"/>
  <c r="GA87" i="4"/>
  <c r="GA86" i="4"/>
  <c r="GA85" i="4" s="1"/>
  <c r="GA84" i="4" s="1"/>
  <c r="GA83" i="4" s="1"/>
  <c r="GA82" i="4" s="1"/>
  <c r="GA81" i="4" s="1"/>
  <c r="GA80" i="4" s="1"/>
  <c r="GA79" i="4" s="1"/>
  <c r="GA78" i="4" s="1"/>
  <c r="GA77" i="4" s="1"/>
  <c r="GA76" i="4" s="1"/>
  <c r="GA75" i="4" s="1"/>
  <c r="II87" i="4"/>
  <c r="II86" i="4"/>
  <c r="II85" i="4" s="1"/>
  <c r="II84" i="4" s="1"/>
  <c r="II83" i="4" s="1"/>
  <c r="II82" i="4" s="1"/>
  <c r="II81" i="4" s="1"/>
  <c r="II80" i="4" s="1"/>
  <c r="II79" i="4" s="1"/>
  <c r="II78" i="4" s="1"/>
  <c r="II77" i="4" s="1"/>
  <c r="II76" i="4" s="1"/>
  <c r="II75" i="4" s="1"/>
  <c r="IH87" i="4"/>
  <c r="IH86" i="4"/>
  <c r="IH85" i="4" s="1"/>
  <c r="IH84" i="4" s="1"/>
  <c r="IH83" i="4" s="1"/>
  <c r="IH82" i="4" s="1"/>
  <c r="IH81" i="4" s="1"/>
  <c r="IH80" i="4" s="1"/>
  <c r="IH79" i="4" s="1"/>
  <c r="IH78" i="4" s="1"/>
  <c r="IH77" i="4" s="1"/>
  <c r="IH76" i="4" s="1"/>
  <c r="IH75" i="4" s="1"/>
  <c r="IC87" i="4"/>
  <c r="IC86" i="4"/>
  <c r="IC85" i="4" s="1"/>
  <c r="IC84" i="4" s="1"/>
  <c r="IC83" i="4" s="1"/>
  <c r="IC82" i="4" s="1"/>
  <c r="IC81" i="4" s="1"/>
  <c r="IC80" i="4" s="1"/>
  <c r="IC79" i="4" s="1"/>
  <c r="IC78" i="4" s="1"/>
  <c r="IC77" i="4" s="1"/>
  <c r="IC76" i="4" s="1"/>
  <c r="IC75" i="4" s="1"/>
  <c r="IB87" i="4"/>
  <c r="IB86" i="4"/>
  <c r="IB85" i="4" s="1"/>
  <c r="IB84" i="4" s="1"/>
  <c r="IB83" i="4" s="1"/>
  <c r="IB82" i="4" s="1"/>
  <c r="IB81" i="4" s="1"/>
  <c r="IB80" i="4" s="1"/>
  <c r="IB79" i="4" s="1"/>
  <c r="IB78" i="4" s="1"/>
  <c r="IB77" i="4" s="1"/>
  <c r="IB76" i="4" s="1"/>
  <c r="IB75" i="4" s="1"/>
  <c r="HW87" i="4"/>
  <c r="HW86" i="4"/>
  <c r="HW85" i="4" s="1"/>
  <c r="HW84" i="4" s="1"/>
  <c r="HW83" i="4" s="1"/>
  <c r="HW82" i="4" s="1"/>
  <c r="HW81" i="4" s="1"/>
  <c r="HW80" i="4" s="1"/>
  <c r="HW79" i="4" s="1"/>
  <c r="HW78" i="4" s="1"/>
  <c r="HW77" i="4" s="1"/>
  <c r="HW76" i="4" s="1"/>
  <c r="HW75" i="4" s="1"/>
  <c r="HV87" i="4"/>
  <c r="HV86" i="4"/>
  <c r="HV85" i="4" s="1"/>
  <c r="HV84" i="4" s="1"/>
  <c r="HV83" i="4" s="1"/>
  <c r="HV82" i="4" s="1"/>
  <c r="HV81" i="4" s="1"/>
  <c r="HV80" i="4" s="1"/>
  <c r="HV79" i="4" s="1"/>
  <c r="HV78" i="4" s="1"/>
  <c r="HV77" i="4" s="1"/>
  <c r="HV76" i="4" s="1"/>
  <c r="HV75" i="4" s="1"/>
  <c r="HQ87" i="4"/>
  <c r="HQ86" i="4"/>
  <c r="HQ85" i="4" s="1"/>
  <c r="HQ84" i="4" s="1"/>
  <c r="HQ83" i="4" s="1"/>
  <c r="HQ82" i="4" s="1"/>
  <c r="HQ81" i="4" s="1"/>
  <c r="HQ80" i="4" s="1"/>
  <c r="HQ79" i="4" s="1"/>
  <c r="HQ78" i="4" s="1"/>
  <c r="HQ77" i="4" s="1"/>
  <c r="HQ76" i="4" s="1"/>
  <c r="HQ75" i="4" s="1"/>
  <c r="HP87" i="4"/>
  <c r="HP86" i="4"/>
  <c r="HP85" i="4" s="1"/>
  <c r="HP84" i="4" s="1"/>
  <c r="HP83" i="4" s="1"/>
  <c r="HP82" i="4" s="1"/>
  <c r="HP81" i="4" s="1"/>
  <c r="HP80" i="4" s="1"/>
  <c r="HP79" i="4" s="1"/>
  <c r="HP78" i="4" s="1"/>
  <c r="HP77" i="4" s="1"/>
  <c r="HP76" i="4" s="1"/>
  <c r="HP75" i="4" s="1"/>
  <c r="HK87" i="4"/>
  <c r="HK86" i="4"/>
  <c r="HK85" i="4" s="1"/>
  <c r="HK84" i="4" s="1"/>
  <c r="HK83" i="4" s="1"/>
  <c r="HK82" i="4" s="1"/>
  <c r="HK81" i="4" s="1"/>
  <c r="HK80" i="4" s="1"/>
  <c r="HK79" i="4" s="1"/>
  <c r="HK78" i="4" s="1"/>
  <c r="HK77" i="4" s="1"/>
  <c r="HK76" i="4" s="1"/>
  <c r="HK75" i="4" s="1"/>
  <c r="HJ87" i="4"/>
  <c r="HJ86" i="4"/>
  <c r="HJ85" i="4"/>
  <c r="HJ84" i="4" s="1"/>
  <c r="HJ83" i="4" s="1"/>
  <c r="HJ82" i="4" s="1"/>
  <c r="HJ81" i="4" s="1"/>
  <c r="HJ80" i="4" s="1"/>
  <c r="HJ79" i="4" s="1"/>
  <c r="HJ78" i="4" s="1"/>
  <c r="HJ77" i="4" s="1"/>
  <c r="HJ76" i="4" s="1"/>
  <c r="HJ75" i="4" s="1"/>
  <c r="HD87" i="4"/>
  <c r="HD86" i="4"/>
  <c r="HD85" i="4" s="1"/>
  <c r="HD84" i="4" s="1"/>
  <c r="HD83" i="4" s="1"/>
  <c r="HD82" i="4" s="1"/>
  <c r="HD81" i="4" s="1"/>
  <c r="HD80" i="4" s="1"/>
  <c r="HD79" i="4" s="1"/>
  <c r="HD78" i="4" s="1"/>
  <c r="HD77" i="4" s="1"/>
  <c r="HD76" i="4" s="1"/>
  <c r="HD75" i="4" s="1"/>
  <c r="HE87" i="4"/>
  <c r="HE86" i="4"/>
  <c r="HE85" i="4" s="1"/>
  <c r="HE84" i="4" s="1"/>
  <c r="HE83" i="4" s="1"/>
  <c r="HE82" i="4" s="1"/>
  <c r="HE81" i="4" s="1"/>
  <c r="HE80" i="4" s="1"/>
  <c r="HE79" i="4" s="1"/>
  <c r="HE78" i="4" s="1"/>
  <c r="HE77" i="4" s="1"/>
  <c r="HE76" i="4" s="1"/>
  <c r="HE75" i="4" s="1"/>
  <c r="GY87" i="4"/>
  <c r="GY86" i="4"/>
  <c r="GY85" i="4" s="1"/>
  <c r="GY84" i="4" s="1"/>
  <c r="GY83" i="4" s="1"/>
  <c r="GY82" i="4" s="1"/>
  <c r="GY81" i="4" s="1"/>
  <c r="GY80" i="4" s="1"/>
  <c r="GY79" i="4" s="1"/>
  <c r="GY78" i="4" s="1"/>
  <c r="GY77" i="4" s="1"/>
  <c r="GY76" i="4" s="1"/>
  <c r="GY75" i="4" s="1"/>
  <c r="GX87" i="4"/>
  <c r="GX86" i="4"/>
  <c r="GX85" i="4" s="1"/>
  <c r="GX84" i="4" s="1"/>
  <c r="GX83" i="4" s="1"/>
  <c r="GX82" i="4" s="1"/>
  <c r="GX81" i="4" s="1"/>
  <c r="GX80" i="4" s="1"/>
  <c r="GX79" i="4" s="1"/>
  <c r="GX78" i="4" s="1"/>
  <c r="GX77" i="4" s="1"/>
  <c r="GX76" i="4" s="1"/>
  <c r="GX75" i="4" s="1"/>
  <c r="GS87" i="4"/>
  <c r="GS86" i="4"/>
  <c r="GS85" i="4" s="1"/>
  <c r="GS84" i="4" s="1"/>
  <c r="GS83" i="4" s="1"/>
  <c r="GS82" i="4" s="1"/>
  <c r="GS81" i="4" s="1"/>
  <c r="GS80" i="4" s="1"/>
  <c r="GS79" i="4" s="1"/>
  <c r="GS78" i="4" s="1"/>
  <c r="GS77" i="4" s="1"/>
  <c r="GS76" i="4" s="1"/>
  <c r="GS75" i="4" s="1"/>
  <c r="GR87" i="4"/>
  <c r="GR86" i="4"/>
  <c r="GR85" i="4" s="1"/>
  <c r="GR84" i="4" s="1"/>
  <c r="GR83" i="4" s="1"/>
  <c r="GR82" i="4" s="1"/>
  <c r="GR81" i="4" s="1"/>
  <c r="GR80" i="4" s="1"/>
  <c r="GR79" i="4" s="1"/>
  <c r="GR78" i="4" s="1"/>
  <c r="GR77" i="4" s="1"/>
  <c r="GR76" i="4" s="1"/>
  <c r="GR75" i="4" s="1"/>
  <c r="GM87" i="4"/>
  <c r="GM86" i="4"/>
  <c r="GM85" i="4" s="1"/>
  <c r="GM84" i="4" s="1"/>
  <c r="GM83" i="4" s="1"/>
  <c r="GM82" i="4" s="1"/>
  <c r="GM81" i="4" s="1"/>
  <c r="GM80" i="4" s="1"/>
  <c r="GM79" i="4" s="1"/>
  <c r="GM78" i="4" s="1"/>
  <c r="GM77" i="4" s="1"/>
  <c r="GM76" i="4" s="1"/>
  <c r="GM75" i="4" s="1"/>
  <c r="GL87" i="4"/>
  <c r="GL86" i="4"/>
  <c r="GL85" i="4" s="1"/>
  <c r="GL84" i="4" s="1"/>
  <c r="GL83" i="4" s="1"/>
  <c r="GL82" i="4" s="1"/>
  <c r="GL81" i="4" s="1"/>
  <c r="GL80" i="4" s="1"/>
  <c r="GL79" i="4" s="1"/>
  <c r="GL78" i="4" s="1"/>
  <c r="GL77" i="4" s="1"/>
  <c r="GL76" i="4" s="1"/>
  <c r="GL75" i="4" s="1"/>
  <c r="GG87" i="4"/>
  <c r="GG86" i="4"/>
  <c r="GG85" i="4" s="1"/>
  <c r="GG84" i="4" s="1"/>
  <c r="GG83" i="4" s="1"/>
  <c r="GG82" i="4" s="1"/>
  <c r="GG81" i="4" s="1"/>
  <c r="GG80" i="4" s="1"/>
  <c r="GG79" i="4" s="1"/>
  <c r="GG78" i="4" s="1"/>
  <c r="GG77" i="4" s="1"/>
  <c r="GG76" i="4" s="1"/>
  <c r="GG75" i="4" s="1"/>
  <c r="GF87" i="4"/>
  <c r="GF86" i="4"/>
  <c r="GF85" i="4" s="1"/>
  <c r="GF84" i="4" s="1"/>
  <c r="GF83" i="4" s="1"/>
  <c r="GF82" i="4" s="1"/>
  <c r="GF81" i="4" s="1"/>
  <c r="GF80" i="4" s="1"/>
  <c r="GF79" i="4" s="1"/>
  <c r="GF78" i="4" s="1"/>
  <c r="GF77" i="4" s="1"/>
  <c r="GF76" i="4" s="1"/>
  <c r="GF75" i="4" s="1"/>
  <c r="FZ87" i="4"/>
  <c r="FZ86" i="4"/>
  <c r="FZ85" i="4" s="1"/>
  <c r="FZ84" i="4" s="1"/>
  <c r="FZ83" i="4" s="1"/>
  <c r="FZ82" i="4" s="1"/>
  <c r="FZ81" i="4" s="1"/>
  <c r="FZ80" i="4" s="1"/>
  <c r="FZ79" i="4" s="1"/>
  <c r="FZ78" i="4" s="1"/>
  <c r="FZ77" i="4" s="1"/>
  <c r="FZ76" i="4" s="1"/>
  <c r="FZ75" i="4" s="1"/>
  <c r="FU87" i="4"/>
  <c r="FU86" i="4"/>
  <c r="FU85" i="4" s="1"/>
  <c r="FU84" i="4" s="1"/>
  <c r="FU83" i="4" s="1"/>
  <c r="FU82" i="4" s="1"/>
  <c r="FU81" i="4" s="1"/>
  <c r="FU80" i="4" s="1"/>
  <c r="FU79" i="4" s="1"/>
  <c r="FU78" i="4" s="1"/>
  <c r="FU77" i="4" s="1"/>
  <c r="FU76" i="4" s="1"/>
  <c r="FU75" i="4" s="1"/>
  <c r="FT87" i="4"/>
  <c r="FT86" i="4"/>
  <c r="FT85" i="4" s="1"/>
  <c r="FT84" i="4" s="1"/>
  <c r="FT83" i="4" s="1"/>
  <c r="FT82" i="4" s="1"/>
  <c r="FT81" i="4" s="1"/>
  <c r="FT80" i="4" s="1"/>
  <c r="FT79" i="4" s="1"/>
  <c r="FT78" i="4" s="1"/>
  <c r="FT77" i="4" s="1"/>
  <c r="FT76" i="4" s="1"/>
  <c r="FT75" i="4" s="1"/>
  <c r="FO87" i="4"/>
  <c r="FO86" i="4"/>
  <c r="FO85" i="4" s="1"/>
  <c r="FO84" i="4" s="1"/>
  <c r="FO83" i="4" s="1"/>
  <c r="FO82" i="4" s="1"/>
  <c r="FO81" i="4" s="1"/>
  <c r="FO80" i="4" s="1"/>
  <c r="FO79" i="4" s="1"/>
  <c r="FO78" i="4" s="1"/>
  <c r="FO77" i="4" s="1"/>
  <c r="FO76" i="4" s="1"/>
  <c r="FO75" i="4" s="1"/>
  <c r="FN87" i="4"/>
  <c r="FN86" i="4"/>
  <c r="FN85" i="4" s="1"/>
  <c r="FN84" i="4" s="1"/>
  <c r="FN83" i="4" s="1"/>
  <c r="FN82" i="4" s="1"/>
  <c r="FN81" i="4" s="1"/>
  <c r="FN80" i="4" s="1"/>
  <c r="FN79" i="4" s="1"/>
  <c r="FN78" i="4" s="1"/>
  <c r="FN77" i="4" s="1"/>
  <c r="FN76" i="4" s="1"/>
  <c r="FN75" i="4" s="1"/>
  <c r="FI87" i="4"/>
  <c r="FI86" i="4"/>
  <c r="FI85" i="4" s="1"/>
  <c r="FI84" i="4" s="1"/>
  <c r="FI83" i="4" s="1"/>
  <c r="FI82" i="4" s="1"/>
  <c r="FI81" i="4" s="1"/>
  <c r="FI80" i="4" s="1"/>
  <c r="FI79" i="4" s="1"/>
  <c r="FI78" i="4" s="1"/>
  <c r="FI77" i="4" s="1"/>
  <c r="FI76" i="4" s="1"/>
  <c r="FI75" i="4" s="1"/>
  <c r="FH87" i="4"/>
  <c r="FH86" i="4"/>
  <c r="FH85" i="4" s="1"/>
  <c r="FH84" i="4" s="1"/>
  <c r="FH83" i="4" s="1"/>
  <c r="FH82" i="4" s="1"/>
  <c r="FH81" i="4" s="1"/>
  <c r="FH80" i="4" s="1"/>
  <c r="FH79" i="4" s="1"/>
  <c r="FH78" i="4" s="1"/>
  <c r="FH77" i="4" s="1"/>
  <c r="FH76" i="4" s="1"/>
  <c r="FH75" i="4" s="1"/>
  <c r="FC87" i="4"/>
  <c r="FC86" i="4"/>
  <c r="FC85" i="4" s="1"/>
  <c r="FC84" i="4" s="1"/>
  <c r="FC83" i="4" s="1"/>
  <c r="FC82" i="4" s="1"/>
  <c r="FC81" i="4" s="1"/>
  <c r="FC80" i="4" s="1"/>
  <c r="FC79" i="4" s="1"/>
  <c r="FC78" i="4" s="1"/>
  <c r="FC77" i="4" s="1"/>
  <c r="FC76" i="4" s="1"/>
  <c r="FC75" i="4" s="1"/>
  <c r="FB87" i="4"/>
  <c r="FB86" i="4"/>
  <c r="FB85" i="4" s="1"/>
  <c r="FB84" i="4" s="1"/>
  <c r="FB83" i="4" s="1"/>
  <c r="FB82" i="4" s="1"/>
  <c r="FB81" i="4" s="1"/>
  <c r="FB80" i="4" s="1"/>
  <c r="FB79" i="4" s="1"/>
  <c r="FB78" i="4" s="1"/>
  <c r="FB77" i="4" s="1"/>
  <c r="FB76" i="4" s="1"/>
  <c r="FB75" i="4" s="1"/>
  <c r="EW87" i="4"/>
  <c r="EW86" i="4"/>
  <c r="EW85" i="4" s="1"/>
  <c r="EW84" i="4" s="1"/>
  <c r="EW83" i="4" s="1"/>
  <c r="EW82" i="4" s="1"/>
  <c r="EW81" i="4" s="1"/>
  <c r="EW80" i="4" s="1"/>
  <c r="EW79" i="4" s="1"/>
  <c r="EW78" i="4" s="1"/>
  <c r="EW77" i="4" s="1"/>
  <c r="EW76" i="4" s="1"/>
  <c r="EW75" i="4" s="1"/>
  <c r="EV87" i="4"/>
  <c r="EV86" i="4"/>
  <c r="EV85" i="4" s="1"/>
  <c r="EV84" i="4" s="1"/>
  <c r="EV83" i="4" s="1"/>
  <c r="EV82" i="4" s="1"/>
  <c r="EV81" i="4" s="1"/>
  <c r="EV80" i="4" s="1"/>
  <c r="EV79" i="4" s="1"/>
  <c r="EV78" i="4" s="1"/>
  <c r="EV77" i="4" s="1"/>
  <c r="EV76" i="4" s="1"/>
  <c r="EV75" i="4" s="1"/>
  <c r="EQ87" i="4"/>
  <c r="EQ86" i="4"/>
  <c r="EQ85" i="4" s="1"/>
  <c r="EQ84" i="4" s="1"/>
  <c r="EQ83" i="4" s="1"/>
  <c r="EQ82" i="4" s="1"/>
  <c r="EQ81" i="4" s="1"/>
  <c r="EQ80" i="4" s="1"/>
  <c r="EQ79" i="4" s="1"/>
  <c r="EQ78" i="4" s="1"/>
  <c r="EQ77" i="4" s="1"/>
  <c r="EQ76" i="4" s="1"/>
  <c r="EQ75" i="4" s="1"/>
  <c r="EP87" i="4"/>
  <c r="EP86" i="4"/>
  <c r="EP85" i="4" s="1"/>
  <c r="EP84" i="4" s="1"/>
  <c r="EP83" i="4" s="1"/>
  <c r="EP82" i="4" s="1"/>
  <c r="EP81" i="4" s="1"/>
  <c r="EP80" i="4" s="1"/>
  <c r="EP79" i="4" s="1"/>
  <c r="EP78" i="4" s="1"/>
  <c r="EP77" i="4" s="1"/>
  <c r="EP76" i="4" s="1"/>
  <c r="EP75" i="4" s="1"/>
  <c r="EK87" i="4"/>
  <c r="EK86" i="4"/>
  <c r="EK85" i="4" s="1"/>
  <c r="EK84" i="4" s="1"/>
  <c r="EK83" i="4" s="1"/>
  <c r="EK82" i="4" s="1"/>
  <c r="EK81" i="4" s="1"/>
  <c r="EK80" i="4" s="1"/>
  <c r="EK79" i="4" s="1"/>
  <c r="EK78" i="4" s="1"/>
  <c r="EK77" i="4" s="1"/>
  <c r="EK76" i="4" s="1"/>
  <c r="EK75" i="4" s="1"/>
  <c r="EJ87" i="4"/>
  <c r="EJ86" i="4"/>
  <c r="EJ85" i="4" s="1"/>
  <c r="EJ84" i="4" s="1"/>
  <c r="EJ83" i="4" s="1"/>
  <c r="EJ82" i="4" s="1"/>
  <c r="EJ81" i="4" s="1"/>
  <c r="EJ80" i="4" s="1"/>
  <c r="EJ79" i="4" s="1"/>
  <c r="EJ78" i="4" s="1"/>
  <c r="EJ77" i="4" s="1"/>
  <c r="EJ76" i="4" s="1"/>
  <c r="EJ75" i="4" s="1"/>
  <c r="EE87" i="4"/>
  <c r="EE86" i="4"/>
  <c r="EE85" i="4" s="1"/>
  <c r="EE84" i="4" s="1"/>
  <c r="EE83" i="4" s="1"/>
  <c r="EE82" i="4" s="1"/>
  <c r="EE81" i="4" s="1"/>
  <c r="EE80" i="4" s="1"/>
  <c r="EE79" i="4" s="1"/>
  <c r="EE78" i="4" s="1"/>
  <c r="EE77" i="4" s="1"/>
  <c r="EE76" i="4" s="1"/>
  <c r="EE75" i="4" s="1"/>
  <c r="ED87" i="4"/>
  <c r="ED86" i="4"/>
  <c r="ED85" i="4" s="1"/>
  <c r="ED84" i="4" s="1"/>
  <c r="ED83" i="4" s="1"/>
  <c r="ED82" i="4" s="1"/>
  <c r="ED81" i="4" s="1"/>
  <c r="ED80" i="4" s="1"/>
  <c r="ED79" i="4" s="1"/>
  <c r="ED78" i="4" s="1"/>
  <c r="ED77" i="4" s="1"/>
  <c r="ED76" i="4" s="1"/>
  <c r="ED75" i="4" s="1"/>
  <c r="DY87" i="4"/>
  <c r="DY86" i="4"/>
  <c r="DY85" i="4" s="1"/>
  <c r="DY84" i="4" s="1"/>
  <c r="DY83" i="4" s="1"/>
  <c r="DY82" i="4" s="1"/>
  <c r="DY81" i="4" s="1"/>
  <c r="DY80" i="4" s="1"/>
  <c r="DY79" i="4" s="1"/>
  <c r="DY78" i="4" s="1"/>
  <c r="DY77" i="4" s="1"/>
  <c r="DY76" i="4" s="1"/>
  <c r="DY75" i="4" s="1"/>
  <c r="DX87" i="4"/>
  <c r="DX86" i="4"/>
  <c r="DX85" i="4" s="1"/>
  <c r="DX84" i="4" s="1"/>
  <c r="DX83" i="4" s="1"/>
  <c r="DX82" i="4" s="1"/>
  <c r="DX81" i="4" s="1"/>
  <c r="DX80" i="4" s="1"/>
  <c r="DX79" i="4" s="1"/>
  <c r="DX78" i="4" s="1"/>
  <c r="DX77" i="4" s="1"/>
  <c r="DX76" i="4" s="1"/>
  <c r="DX75" i="4" s="1"/>
  <c r="DS87" i="4"/>
  <c r="DS86" i="4"/>
  <c r="DS85" i="4" s="1"/>
  <c r="DS84" i="4" s="1"/>
  <c r="DS83" i="4" s="1"/>
  <c r="DS82" i="4" s="1"/>
  <c r="DS81" i="4" s="1"/>
  <c r="DS80" i="4" s="1"/>
  <c r="DS79" i="4" s="1"/>
  <c r="DS78" i="4" s="1"/>
  <c r="DS77" i="4" s="1"/>
  <c r="DS76" i="4" s="1"/>
  <c r="DS75" i="4" s="1"/>
  <c r="DR87" i="4"/>
  <c r="DR86" i="4"/>
  <c r="DR85" i="4" s="1"/>
  <c r="DR84" i="4" s="1"/>
  <c r="DR83" i="4" s="1"/>
  <c r="DR82" i="4" s="1"/>
  <c r="DR81" i="4" s="1"/>
  <c r="DR80" i="4" s="1"/>
  <c r="DR79" i="4" s="1"/>
  <c r="DR78" i="4" s="1"/>
  <c r="DR77" i="4" s="1"/>
  <c r="DR76" i="4" s="1"/>
  <c r="DR75" i="4" s="1"/>
  <c r="DM87" i="4"/>
  <c r="DM86" i="4"/>
  <c r="DM85" i="4" s="1"/>
  <c r="DM84" i="4" s="1"/>
  <c r="DM83" i="4" s="1"/>
  <c r="DM82" i="4" s="1"/>
  <c r="DM81" i="4" s="1"/>
  <c r="DM80" i="4" s="1"/>
  <c r="DM79" i="4" s="1"/>
  <c r="DM78" i="4" s="1"/>
  <c r="DM77" i="4" s="1"/>
  <c r="DM76" i="4" s="1"/>
  <c r="DM75" i="4" s="1"/>
  <c r="DL87" i="4"/>
  <c r="DL86" i="4"/>
  <c r="DL85" i="4" s="1"/>
  <c r="DL84" i="4" s="1"/>
  <c r="DL83" i="4" s="1"/>
  <c r="DL82" i="4" s="1"/>
  <c r="DL81" i="4" s="1"/>
  <c r="DL80" i="4" s="1"/>
  <c r="DL79" i="4" s="1"/>
  <c r="DL78" i="4" s="1"/>
  <c r="DL77" i="4" s="1"/>
  <c r="DL76" i="4" s="1"/>
  <c r="DL75" i="4" s="1"/>
  <c r="DG87" i="4"/>
  <c r="DG86" i="4"/>
  <c r="DG85" i="4" s="1"/>
  <c r="DG84" i="4" s="1"/>
  <c r="DG83" i="4" s="1"/>
  <c r="DG82" i="4" s="1"/>
  <c r="DG81" i="4" s="1"/>
  <c r="DG80" i="4" s="1"/>
  <c r="DG79" i="4" s="1"/>
  <c r="DG78" i="4" s="1"/>
  <c r="DG77" i="4" s="1"/>
  <c r="DG76" i="4" s="1"/>
  <c r="DG75" i="4" s="1"/>
  <c r="DF87" i="4"/>
  <c r="DF86" i="4"/>
  <c r="DF85" i="4" s="1"/>
  <c r="DF84" i="4" s="1"/>
  <c r="DF83" i="4" s="1"/>
  <c r="DF82" i="4" s="1"/>
  <c r="DF81" i="4" s="1"/>
  <c r="DF80" i="4" s="1"/>
  <c r="DF79" i="4" s="1"/>
  <c r="DF78" i="4" s="1"/>
  <c r="DF77" i="4" s="1"/>
  <c r="DF76" i="4" s="1"/>
  <c r="DF75" i="4" s="1"/>
  <c r="DA87" i="4"/>
  <c r="DA86" i="4"/>
  <c r="DA85" i="4" s="1"/>
  <c r="DA84" i="4" s="1"/>
  <c r="DA83" i="4" s="1"/>
  <c r="DA82" i="4" s="1"/>
  <c r="DA81" i="4" s="1"/>
  <c r="DA80" i="4" s="1"/>
  <c r="DA79" i="4" s="1"/>
  <c r="DA78" i="4" s="1"/>
  <c r="DA77" i="4" s="1"/>
  <c r="DA76" i="4" s="1"/>
  <c r="DA75" i="4" s="1"/>
  <c r="CZ87" i="4"/>
  <c r="CZ86" i="4"/>
  <c r="CZ85" i="4" s="1"/>
  <c r="CZ84" i="4" s="1"/>
  <c r="CZ83" i="4" s="1"/>
  <c r="CZ82" i="4" s="1"/>
  <c r="CZ81" i="4" s="1"/>
  <c r="CZ80" i="4" s="1"/>
  <c r="CZ79" i="4" s="1"/>
  <c r="CZ78" i="4" s="1"/>
  <c r="CZ77" i="4" s="1"/>
  <c r="CZ76" i="4" s="1"/>
  <c r="CZ75" i="4" s="1"/>
  <c r="CU87" i="4"/>
  <c r="CU86" i="4"/>
  <c r="CU85" i="4" s="1"/>
  <c r="CU84" i="4" s="1"/>
  <c r="CU83" i="4" s="1"/>
  <c r="CU82" i="4" s="1"/>
  <c r="CU81" i="4" s="1"/>
  <c r="CU80" i="4" s="1"/>
  <c r="CU79" i="4" s="1"/>
  <c r="CU78" i="4" s="1"/>
  <c r="CU77" i="4" s="1"/>
  <c r="CU76" i="4" s="1"/>
  <c r="CU75" i="4" s="1"/>
  <c r="CT87" i="4"/>
  <c r="CT86" i="4"/>
  <c r="CT85" i="4" s="1"/>
  <c r="CT84" i="4" s="1"/>
  <c r="CT83" i="4" s="1"/>
  <c r="CT82" i="4" s="1"/>
  <c r="CT81" i="4" s="1"/>
  <c r="CT80" i="4" s="1"/>
  <c r="CT79" i="4" s="1"/>
  <c r="CT78" i="4" s="1"/>
  <c r="CT77" i="4" s="1"/>
  <c r="CT76" i="4" s="1"/>
  <c r="CT75" i="4" s="1"/>
  <c r="CO87" i="4"/>
  <c r="CO86" i="4"/>
  <c r="CO85" i="4" s="1"/>
  <c r="CO84" i="4" s="1"/>
  <c r="CO83" i="4" s="1"/>
  <c r="CO82" i="4" s="1"/>
  <c r="CO81" i="4" s="1"/>
  <c r="CO80" i="4" s="1"/>
  <c r="CO79" i="4" s="1"/>
  <c r="CO78" i="4" s="1"/>
  <c r="CO77" i="4" s="1"/>
  <c r="CO76" i="4" s="1"/>
  <c r="CO75" i="4" s="1"/>
  <c r="CN87" i="4"/>
  <c r="CN86" i="4"/>
  <c r="CN85" i="4" s="1"/>
  <c r="CN84" i="4" s="1"/>
  <c r="CN83" i="4" s="1"/>
  <c r="CN82" i="4" s="1"/>
  <c r="CN81" i="4" s="1"/>
  <c r="CN80" i="4" s="1"/>
  <c r="CN79" i="4" s="1"/>
  <c r="CN78" i="4" s="1"/>
  <c r="CN77" i="4" s="1"/>
  <c r="CN76" i="4" s="1"/>
  <c r="CN75" i="4" s="1"/>
  <c r="CI87" i="4"/>
  <c r="CI86" i="4"/>
  <c r="CI85" i="4" s="1"/>
  <c r="CI84" i="4" s="1"/>
  <c r="CI83" i="4" s="1"/>
  <c r="CI82" i="4" s="1"/>
  <c r="CI81" i="4" s="1"/>
  <c r="CI80" i="4" s="1"/>
  <c r="CI79" i="4" s="1"/>
  <c r="CI78" i="4" s="1"/>
  <c r="CI77" i="4" s="1"/>
  <c r="CI76" i="4" s="1"/>
  <c r="CI75" i="4" s="1"/>
  <c r="CH87" i="4"/>
  <c r="CH86" i="4"/>
  <c r="CH85" i="4" s="1"/>
  <c r="CH84" i="4" s="1"/>
  <c r="CH83" i="4" s="1"/>
  <c r="CH82" i="4" s="1"/>
  <c r="CH81" i="4" s="1"/>
  <c r="CH80" i="4" s="1"/>
  <c r="CH79" i="4" s="1"/>
  <c r="CH78" i="4" s="1"/>
  <c r="CH77" i="4" s="1"/>
  <c r="CH76" i="4" s="1"/>
  <c r="CH75" i="4" s="1"/>
  <c r="CC87" i="4"/>
  <c r="CC86" i="4"/>
  <c r="CC85" i="4" s="1"/>
  <c r="CC84" i="4" s="1"/>
  <c r="CC83" i="4" s="1"/>
  <c r="CC82" i="4" s="1"/>
  <c r="CC81" i="4" s="1"/>
  <c r="CC80" i="4" s="1"/>
  <c r="CC79" i="4" s="1"/>
  <c r="CC78" i="4" s="1"/>
  <c r="CC77" i="4" s="1"/>
  <c r="CC76" i="4" s="1"/>
  <c r="CC75" i="4" s="1"/>
  <c r="CB87" i="4"/>
  <c r="CB86" i="4"/>
  <c r="CB85" i="4" s="1"/>
  <c r="CB84" i="4" s="1"/>
  <c r="CB83" i="4" s="1"/>
  <c r="CB82" i="4" s="1"/>
  <c r="CB81" i="4" s="1"/>
  <c r="CB80" i="4" s="1"/>
  <c r="CB79" i="4" s="1"/>
  <c r="CB78" i="4" s="1"/>
  <c r="CB77" i="4" s="1"/>
  <c r="CB76" i="4" s="1"/>
  <c r="CB75" i="4" s="1"/>
  <c r="BW87" i="4"/>
  <c r="BW86" i="4"/>
  <c r="BW85" i="4" s="1"/>
  <c r="BW84" i="4" s="1"/>
  <c r="BW83" i="4" s="1"/>
  <c r="BW82" i="4" s="1"/>
  <c r="BW81" i="4" s="1"/>
  <c r="BW80" i="4" s="1"/>
  <c r="BW79" i="4" s="1"/>
  <c r="BW78" i="4" s="1"/>
  <c r="BW77" i="4" s="1"/>
  <c r="BW76" i="4" s="1"/>
  <c r="BW75" i="4" s="1"/>
  <c r="BV87" i="4"/>
  <c r="BV86" i="4"/>
  <c r="BV85" i="4" s="1"/>
  <c r="BV84" i="4" s="1"/>
  <c r="BV83" i="4" s="1"/>
  <c r="BV82" i="4" s="1"/>
  <c r="BV81" i="4" s="1"/>
  <c r="BV80" i="4" s="1"/>
  <c r="BV79" i="4" s="1"/>
  <c r="BV78" i="4" s="1"/>
  <c r="BV77" i="4" s="1"/>
  <c r="BV76" i="4" s="1"/>
  <c r="BV75" i="4" s="1"/>
  <c r="BQ87" i="4"/>
  <c r="BQ86" i="4"/>
  <c r="BQ85" i="4" s="1"/>
  <c r="BQ84" i="4" s="1"/>
  <c r="BQ83" i="4" s="1"/>
  <c r="BQ82" i="4" s="1"/>
  <c r="BQ81" i="4" s="1"/>
  <c r="BQ80" i="4" s="1"/>
  <c r="BQ79" i="4" s="1"/>
  <c r="BQ78" i="4" s="1"/>
  <c r="BQ77" i="4" s="1"/>
  <c r="BQ76" i="4" s="1"/>
  <c r="BQ75" i="4" s="1"/>
  <c r="BP87" i="4"/>
  <c r="BP86" i="4"/>
  <c r="BP85" i="4" s="1"/>
  <c r="BP84" i="4" s="1"/>
  <c r="BP83" i="4" s="1"/>
  <c r="BP82" i="4" s="1"/>
  <c r="BP81" i="4" s="1"/>
  <c r="BP80" i="4" s="1"/>
  <c r="BP79" i="4" s="1"/>
  <c r="BP78" i="4" s="1"/>
  <c r="BP77" i="4" s="1"/>
  <c r="BP76" i="4" s="1"/>
  <c r="BP75" i="4" s="1"/>
  <c r="BK87" i="4"/>
  <c r="BK86" i="4"/>
  <c r="BK85" i="4" s="1"/>
  <c r="BK84" i="4" s="1"/>
  <c r="BK83" i="4" s="1"/>
  <c r="BK82" i="4" s="1"/>
  <c r="BK81" i="4" s="1"/>
  <c r="BK80" i="4" s="1"/>
  <c r="BK79" i="4" s="1"/>
  <c r="BK78" i="4" s="1"/>
  <c r="BK77" i="4" s="1"/>
  <c r="BK76" i="4" s="1"/>
  <c r="BK75" i="4" s="1"/>
  <c r="BJ87" i="4"/>
  <c r="BJ86" i="4"/>
  <c r="BJ85" i="4" s="1"/>
  <c r="BJ84" i="4" s="1"/>
  <c r="BJ83" i="4" s="1"/>
  <c r="BJ82" i="4" s="1"/>
  <c r="BJ81" i="4" s="1"/>
  <c r="BJ80" i="4" s="1"/>
  <c r="BJ79" i="4" s="1"/>
  <c r="BJ78" i="4" s="1"/>
  <c r="BJ77" i="4" s="1"/>
  <c r="BJ76" i="4" s="1"/>
  <c r="BJ75" i="4" s="1"/>
  <c r="BE87" i="4"/>
  <c r="BE86" i="4"/>
  <c r="BE85" i="4" s="1"/>
  <c r="BE84" i="4" s="1"/>
  <c r="BE83" i="4" s="1"/>
  <c r="BE82" i="4" s="1"/>
  <c r="BE81" i="4" s="1"/>
  <c r="BE80" i="4" s="1"/>
  <c r="BE79" i="4" s="1"/>
  <c r="BE78" i="4" s="1"/>
  <c r="BE77" i="4" s="1"/>
  <c r="BE76" i="4" s="1"/>
  <c r="BE75" i="4" s="1"/>
  <c r="BD87" i="4"/>
  <c r="BD86" i="4"/>
  <c r="BD85" i="4" s="1"/>
  <c r="BD84" i="4" s="1"/>
  <c r="BD83" i="4" s="1"/>
  <c r="BD82" i="4" s="1"/>
  <c r="BD81" i="4" s="1"/>
  <c r="BD80" i="4" s="1"/>
  <c r="BD79" i="4" s="1"/>
  <c r="BD78" i="4" s="1"/>
  <c r="BD77" i="4" s="1"/>
  <c r="BD76" i="4" s="1"/>
  <c r="BD75" i="4" s="1"/>
  <c r="AY87" i="4"/>
  <c r="AY86" i="4"/>
  <c r="AY85" i="4" s="1"/>
  <c r="AY84" i="4" s="1"/>
  <c r="AY83" i="4" s="1"/>
  <c r="AY82" i="4" s="1"/>
  <c r="AY81" i="4" s="1"/>
  <c r="AY80" i="4" s="1"/>
  <c r="AY79" i="4" s="1"/>
  <c r="AY78" i="4" s="1"/>
  <c r="AY77" i="4" s="1"/>
  <c r="AY76" i="4" s="1"/>
  <c r="AY75" i="4" s="1"/>
  <c r="AX87" i="4"/>
  <c r="AX86" i="4"/>
  <c r="AX85" i="4" s="1"/>
  <c r="AX84" i="4" s="1"/>
  <c r="AX83" i="4" s="1"/>
  <c r="AX82" i="4" s="1"/>
  <c r="AX81" i="4" s="1"/>
  <c r="AX80" i="4" s="1"/>
  <c r="AX79" i="4" s="1"/>
  <c r="AX78" i="4" s="1"/>
  <c r="AX77" i="4" s="1"/>
  <c r="AX76" i="4" s="1"/>
  <c r="AX75" i="4" s="1"/>
  <c r="AS87" i="4"/>
  <c r="AS86" i="4"/>
  <c r="AS85" i="4" s="1"/>
  <c r="AS84" i="4" s="1"/>
  <c r="AS83" i="4" s="1"/>
  <c r="AS82" i="4" s="1"/>
  <c r="AS81" i="4" s="1"/>
  <c r="AS80" i="4" s="1"/>
  <c r="AS79" i="4" s="1"/>
  <c r="AS78" i="4" s="1"/>
  <c r="AS77" i="4" s="1"/>
  <c r="AS76" i="4" s="1"/>
  <c r="AS75" i="4" s="1"/>
  <c r="AR87" i="4"/>
  <c r="AR86" i="4"/>
  <c r="AR85" i="4" s="1"/>
  <c r="AR84" i="4" s="1"/>
  <c r="AR83" i="4" s="1"/>
  <c r="AR82" i="4" s="1"/>
  <c r="AR81" i="4" s="1"/>
  <c r="AR80" i="4" s="1"/>
  <c r="AR79" i="4" s="1"/>
  <c r="AR78" i="4" s="1"/>
  <c r="AR77" i="4" s="1"/>
  <c r="AR76" i="4" s="1"/>
  <c r="AR75" i="4" s="1"/>
  <c r="AM87" i="4"/>
  <c r="AM86" i="4"/>
  <c r="AM85" i="4" s="1"/>
  <c r="AM84" i="4" s="1"/>
  <c r="AM83" i="4" s="1"/>
  <c r="AM82" i="4" s="1"/>
  <c r="AM81" i="4" s="1"/>
  <c r="AM80" i="4" s="1"/>
  <c r="AM79" i="4" s="1"/>
  <c r="AM78" i="4" s="1"/>
  <c r="AM77" i="4" s="1"/>
  <c r="AM76" i="4" s="1"/>
  <c r="AM75" i="4" s="1"/>
  <c r="AL87" i="4"/>
  <c r="AL86" i="4"/>
  <c r="AL85" i="4" s="1"/>
  <c r="AL84" i="4" s="1"/>
  <c r="AL83" i="4" s="1"/>
  <c r="AL82" i="4" s="1"/>
  <c r="AL81" i="4" s="1"/>
  <c r="AL80" i="4" s="1"/>
  <c r="AL79" i="4" s="1"/>
  <c r="AL78" i="4" s="1"/>
  <c r="AL77" i="4" s="1"/>
  <c r="AL76" i="4" s="1"/>
  <c r="AL75" i="4" s="1"/>
  <c r="AG87" i="4"/>
  <c r="AG86" i="4"/>
  <c r="AG85" i="4" s="1"/>
  <c r="AG84" i="4" s="1"/>
  <c r="AG83" i="4" s="1"/>
  <c r="AG82" i="4" s="1"/>
  <c r="AG81" i="4" s="1"/>
  <c r="AG80" i="4" s="1"/>
  <c r="AG79" i="4" s="1"/>
  <c r="AG78" i="4" s="1"/>
  <c r="AG77" i="4" s="1"/>
  <c r="AG76" i="4" s="1"/>
  <c r="AG75" i="4" s="1"/>
  <c r="AF87" i="4"/>
  <c r="AF86" i="4"/>
  <c r="AF85" i="4" s="1"/>
  <c r="AF84" i="4" s="1"/>
  <c r="AF83" i="4" s="1"/>
  <c r="AF82" i="4" s="1"/>
  <c r="AF81" i="4" s="1"/>
  <c r="AF80" i="4" s="1"/>
  <c r="AF79" i="4" s="1"/>
  <c r="AF78" i="4" s="1"/>
  <c r="AF77" i="4" s="1"/>
  <c r="AF76" i="4" s="1"/>
  <c r="AF75" i="4" s="1"/>
  <c r="AA87" i="4"/>
  <c r="AA86" i="4"/>
  <c r="AA85" i="4" s="1"/>
  <c r="AA84" i="4" s="1"/>
  <c r="AA83" i="4" s="1"/>
  <c r="AA82" i="4" s="1"/>
  <c r="AA81" i="4" s="1"/>
  <c r="AA80" i="4" s="1"/>
  <c r="AA79" i="4" s="1"/>
  <c r="AA78" i="4" s="1"/>
  <c r="AA77" i="4" s="1"/>
  <c r="AA76" i="4" s="1"/>
  <c r="AA75" i="4" s="1"/>
  <c r="Z87" i="4"/>
  <c r="Z86" i="4"/>
  <c r="Z85" i="4" s="1"/>
  <c r="Z84" i="4" s="1"/>
  <c r="Z83" i="4" s="1"/>
  <c r="Z82" i="4" s="1"/>
  <c r="Z81" i="4" s="1"/>
  <c r="Z80" i="4" s="1"/>
  <c r="Z79" i="4" s="1"/>
  <c r="Z78" i="4" s="1"/>
  <c r="Z77" i="4" s="1"/>
  <c r="Z76" i="4" s="1"/>
  <c r="Z75" i="4" s="1"/>
  <c r="U87" i="4"/>
  <c r="U86" i="4"/>
  <c r="U85" i="4" s="1"/>
  <c r="U84" i="4" s="1"/>
  <c r="U83" i="4" s="1"/>
  <c r="U82" i="4" s="1"/>
  <c r="U81" i="4" s="1"/>
  <c r="U80" i="4" s="1"/>
  <c r="U79" i="4" s="1"/>
  <c r="U78" i="4" s="1"/>
  <c r="U77" i="4" s="1"/>
  <c r="U76" i="4" s="1"/>
  <c r="U75" i="4" s="1"/>
  <c r="T87" i="4"/>
  <c r="T86" i="4"/>
  <c r="T85" i="4" s="1"/>
  <c r="T84" i="4" s="1"/>
  <c r="T83" i="4" s="1"/>
  <c r="T82" i="4" s="1"/>
  <c r="T81" i="4" s="1"/>
  <c r="T80" i="4" s="1"/>
  <c r="T79" i="4" s="1"/>
  <c r="T78" i="4" s="1"/>
  <c r="T77" i="4" s="1"/>
  <c r="T76" i="4" s="1"/>
  <c r="T75" i="4" s="1"/>
  <c r="O87" i="4"/>
  <c r="O86" i="4"/>
  <c r="O85" i="4" s="1"/>
  <c r="O84" i="4" s="1"/>
  <c r="O83" i="4" s="1"/>
  <c r="O82" i="4" s="1"/>
  <c r="O81" i="4" s="1"/>
  <c r="O80" i="4" s="1"/>
  <c r="O79" i="4" s="1"/>
  <c r="O78" i="4" s="1"/>
  <c r="O77" i="4" s="1"/>
  <c r="O76" i="4" s="1"/>
  <c r="O75" i="4" s="1"/>
  <c r="N87" i="4"/>
  <c r="N86" i="4"/>
  <c r="N85" i="4" s="1"/>
  <c r="N84" i="4" s="1"/>
  <c r="N83" i="4" s="1"/>
  <c r="N82" i="4" s="1"/>
  <c r="N81" i="4" s="1"/>
  <c r="N80" i="4" s="1"/>
  <c r="N79" i="4" s="1"/>
  <c r="N78" i="4" s="1"/>
  <c r="N77" i="4" s="1"/>
  <c r="N76" i="4" s="1"/>
  <c r="N75" i="4" s="1"/>
  <c r="I87" i="4"/>
  <c r="I86" i="4"/>
  <c r="I85" i="4" s="1"/>
  <c r="I84" i="4" s="1"/>
  <c r="I83" i="4" s="1"/>
  <c r="I82" i="4" s="1"/>
  <c r="I81" i="4" s="1"/>
  <c r="I80" i="4" s="1"/>
  <c r="I79" i="4" s="1"/>
  <c r="I78" i="4" s="1"/>
  <c r="I77" i="4" s="1"/>
  <c r="I76" i="4" s="1"/>
  <c r="I75" i="4" s="1"/>
  <c r="H87" i="4"/>
  <c r="H86" i="4"/>
  <c r="H85" i="4" s="1"/>
  <c r="H84" i="4" s="1"/>
  <c r="H83" i="4" s="1"/>
  <c r="H82" i="4" s="1"/>
  <c r="H81" i="4" s="1"/>
  <c r="H80" i="4" s="1"/>
  <c r="H79" i="4" s="1"/>
  <c r="H78" i="4" s="1"/>
  <c r="H77" i="4" s="1"/>
  <c r="H76" i="4" s="1"/>
  <c r="H75" i="4" s="1"/>
  <c r="S47" i="8"/>
  <c r="G37" i="4"/>
  <c r="G46" i="4" s="1"/>
  <c r="BB57" i="5" s="1"/>
  <c r="BN56" i="5" s="1"/>
  <c r="D66" i="4"/>
  <c r="D67" i="4" s="1"/>
  <c r="G70" i="4"/>
  <c r="G72" i="4"/>
  <c r="G67" i="4"/>
  <c r="G65" i="4"/>
  <c r="G64" i="4"/>
  <c r="AO97" i="5"/>
  <c r="BY11" i="5"/>
  <c r="BY97" i="5" s="1"/>
  <c r="CB15" i="5"/>
  <c r="CB101" i="5" s="1"/>
  <c r="AO16" i="5"/>
  <c r="AO189" i="5" s="1"/>
  <c r="CZ103" i="5"/>
  <c r="L19" i="5"/>
  <c r="Q19" i="5"/>
  <c r="Q192" i="5" s="1"/>
  <c r="V19" i="5"/>
  <c r="V192" i="5" s="1"/>
  <c r="CM19" i="5"/>
  <c r="CM105" i="5" s="1"/>
  <c r="BY21" i="5"/>
  <c r="CF21" i="5"/>
  <c r="CF107" i="5" s="1"/>
  <c r="CM21" i="5"/>
  <c r="CM194" i="5" s="1"/>
  <c r="N109" i="5"/>
  <c r="AG196" i="5"/>
  <c r="AG110" i="5"/>
  <c r="J235" i="5"/>
  <c r="G14" i="4"/>
  <c r="M14" i="4"/>
  <c r="N14" i="4" s="1"/>
  <c r="O14" i="4" s="1"/>
  <c r="P14" i="4" s="1"/>
  <c r="Q14" i="4" s="1"/>
  <c r="R14" i="4" s="1"/>
  <c r="S14" i="4"/>
  <c r="T14" i="4" s="1"/>
  <c r="U14" i="4" s="1"/>
  <c r="V14" i="4" s="1"/>
  <c r="W14" i="4" s="1"/>
  <c r="X14" i="4" s="1"/>
  <c r="Y14" i="4"/>
  <c r="Z14" i="4" s="1"/>
  <c r="AA14" i="4" s="1"/>
  <c r="AB14" i="4" s="1"/>
  <c r="AC14" i="4" s="1"/>
  <c r="AD14" i="4" s="1"/>
  <c r="AE14" i="4"/>
  <c r="AF14" i="4" s="1"/>
  <c r="AG14" i="4" s="1"/>
  <c r="AH14" i="4" s="1"/>
  <c r="AI14" i="4" s="1"/>
  <c r="AJ14" i="4" s="1"/>
  <c r="AK14" i="4"/>
  <c r="AL14" i="4" s="1"/>
  <c r="AM14" i="4" s="1"/>
  <c r="AN14" i="4" s="1"/>
  <c r="AO14" i="4" s="1"/>
  <c r="AP14" i="4" s="1"/>
  <c r="AQ14" i="4"/>
  <c r="AR14" i="4" s="1"/>
  <c r="AS14" i="4" s="1"/>
  <c r="AT14" i="4" s="1"/>
  <c r="AU14" i="4" s="1"/>
  <c r="AV14" i="4" s="1"/>
  <c r="AW14" i="4"/>
  <c r="AX14" i="4" s="1"/>
  <c r="AY14" i="4" s="1"/>
  <c r="AZ14" i="4" s="1"/>
  <c r="BA14" i="4" s="1"/>
  <c r="BB14" i="4" s="1"/>
  <c r="BC14" i="4"/>
  <c r="BD14" i="4" s="1"/>
  <c r="BE14" i="4" s="1"/>
  <c r="BF14" i="4" s="1"/>
  <c r="BG14" i="4" s="1"/>
  <c r="BH14" i="4" s="1"/>
  <c r="BI14" i="4"/>
  <c r="BJ14" i="4" s="1"/>
  <c r="BK14" i="4" s="1"/>
  <c r="BL14" i="4" s="1"/>
  <c r="BM14" i="4" s="1"/>
  <c r="BN14" i="4" s="1"/>
  <c r="BO14" i="4"/>
  <c r="BP14" i="4" s="1"/>
  <c r="BQ14" i="4" s="1"/>
  <c r="BR14" i="4" s="1"/>
  <c r="BS14" i="4" s="1"/>
  <c r="BT14" i="4" s="1"/>
  <c r="BU14" i="4"/>
  <c r="BV14" i="4" s="1"/>
  <c r="BW14" i="4" s="1"/>
  <c r="BX14" i="4" s="1"/>
  <c r="BY14" i="4" s="1"/>
  <c r="BZ14" i="4" s="1"/>
  <c r="CA14" i="4"/>
  <c r="CB14" i="4" s="1"/>
  <c r="CC14" i="4" s="1"/>
  <c r="CD14" i="4" s="1"/>
  <c r="CE14" i="4" s="1"/>
  <c r="CF14" i="4" s="1"/>
  <c r="CG14" i="4"/>
  <c r="CH14" i="4" s="1"/>
  <c r="CI14" i="4" s="1"/>
  <c r="CJ14" i="4" s="1"/>
  <c r="CK14" i="4" s="1"/>
  <c r="CL14" i="4" s="1"/>
  <c r="CM14" i="4"/>
  <c r="CN14" i="4" s="1"/>
  <c r="CO14" i="4" s="1"/>
  <c r="CP14" i="4" s="1"/>
  <c r="CQ14" i="4" s="1"/>
  <c r="CR14" i="4" s="1"/>
  <c r="CS14" i="4"/>
  <c r="CT14" i="4" s="1"/>
  <c r="CU14" i="4" s="1"/>
  <c r="CV14" i="4" s="1"/>
  <c r="CW14" i="4" s="1"/>
  <c r="CX14" i="4" s="1"/>
  <c r="CY14" i="4"/>
  <c r="CZ14" i="4" s="1"/>
  <c r="DA14" i="4" s="1"/>
  <c r="DB14" i="4" s="1"/>
  <c r="DC14" i="4" s="1"/>
  <c r="DD14" i="4" s="1"/>
  <c r="DE14" i="4"/>
  <c r="DF14" i="4" s="1"/>
  <c r="DG14" i="4" s="1"/>
  <c r="DH14" i="4" s="1"/>
  <c r="DI14" i="4" s="1"/>
  <c r="DJ14" i="4" s="1"/>
  <c r="DK14" i="4"/>
  <c r="DL14" i="4" s="1"/>
  <c r="DM14" i="4" s="1"/>
  <c r="DN14" i="4" s="1"/>
  <c r="DO14" i="4" s="1"/>
  <c r="DP14" i="4" s="1"/>
  <c r="DQ14" i="4"/>
  <c r="DR14" i="4" s="1"/>
  <c r="DS14" i="4" s="1"/>
  <c r="DT14" i="4" s="1"/>
  <c r="DU14" i="4" s="1"/>
  <c r="DV14" i="4" s="1"/>
  <c r="DW14" i="4"/>
  <c r="DX14" i="4" s="1"/>
  <c r="DY14" i="4" s="1"/>
  <c r="DZ14" i="4" s="1"/>
  <c r="EA14" i="4" s="1"/>
  <c r="EB14" i="4" s="1"/>
  <c r="EC14" i="4"/>
  <c r="ED14" i="4" s="1"/>
  <c r="EE14" i="4" s="1"/>
  <c r="EF14" i="4" s="1"/>
  <c r="EG14" i="4" s="1"/>
  <c r="EH14" i="4" s="1"/>
  <c r="EI14" i="4"/>
  <c r="EJ14" i="4" s="1"/>
  <c r="EK14" i="4" s="1"/>
  <c r="EL14" i="4" s="1"/>
  <c r="EM14" i="4" s="1"/>
  <c r="EN14" i="4" s="1"/>
  <c r="EO14" i="4"/>
  <c r="EP14" i="4" s="1"/>
  <c r="EQ14" i="4" s="1"/>
  <c r="ER14" i="4" s="1"/>
  <c r="ES14" i="4" s="1"/>
  <c r="ET14" i="4" s="1"/>
  <c r="EU14" i="4"/>
  <c r="EV14" i="4" s="1"/>
  <c r="EW14" i="4" s="1"/>
  <c r="EX14" i="4" s="1"/>
  <c r="EY14" i="4" s="1"/>
  <c r="EZ14" i="4" s="1"/>
  <c r="FA14" i="4"/>
  <c r="FB14" i="4" s="1"/>
  <c r="FC14" i="4" s="1"/>
  <c r="FD14" i="4" s="1"/>
  <c r="FE14" i="4" s="1"/>
  <c r="FF14" i="4" s="1"/>
  <c r="FG14" i="4"/>
  <c r="FH14" i="4" s="1"/>
  <c r="FI14" i="4" s="1"/>
  <c r="FJ14" i="4" s="1"/>
  <c r="FK14" i="4" s="1"/>
  <c r="FL14" i="4" s="1"/>
  <c r="FM14" i="4"/>
  <c r="FN14" i="4" s="1"/>
  <c r="FO14" i="4" s="1"/>
  <c r="FP14" i="4" s="1"/>
  <c r="FQ14" i="4" s="1"/>
  <c r="FR14" i="4" s="1"/>
  <c r="FS14" i="4"/>
  <c r="FT14" i="4" s="1"/>
  <c r="FU14" i="4" s="1"/>
  <c r="FV14" i="4" s="1"/>
  <c r="FW14" i="4" s="1"/>
  <c r="FX14" i="4" s="1"/>
  <c r="FY14" i="4"/>
  <c r="FZ14" i="4" s="1"/>
  <c r="GA14" i="4" s="1"/>
  <c r="GB14" i="4" s="1"/>
  <c r="GC14" i="4" s="1"/>
  <c r="GD14" i="4" s="1"/>
  <c r="GE14" i="4"/>
  <c r="GF14" i="4" s="1"/>
  <c r="GG14" i="4" s="1"/>
  <c r="GH14" i="4" s="1"/>
  <c r="GI14" i="4" s="1"/>
  <c r="GJ14" i="4" s="1"/>
  <c r="GK14" i="4"/>
  <c r="GL14" i="4" s="1"/>
  <c r="GM14" i="4" s="1"/>
  <c r="GN14" i="4" s="1"/>
  <c r="GO14" i="4" s="1"/>
  <c r="GP14" i="4" s="1"/>
  <c r="GQ14" i="4"/>
  <c r="GR14" i="4" s="1"/>
  <c r="GS14" i="4" s="1"/>
  <c r="GT14" i="4" s="1"/>
  <c r="GU14" i="4" s="1"/>
  <c r="GV14" i="4" s="1"/>
  <c r="GW14" i="4"/>
  <c r="GX14" i="4" s="1"/>
  <c r="GY14" i="4" s="1"/>
  <c r="GZ14" i="4" s="1"/>
  <c r="HA14" i="4" s="1"/>
  <c r="HB14" i="4" s="1"/>
  <c r="HC14" i="4"/>
  <c r="HD14" i="4" s="1"/>
  <c r="HE14" i="4" s="1"/>
  <c r="HF14" i="4" s="1"/>
  <c r="HG14" i="4" s="1"/>
  <c r="HH14" i="4" s="1"/>
  <c r="HI14" i="4"/>
  <c r="HJ14" i="4" s="1"/>
  <c r="HK14" i="4" s="1"/>
  <c r="HL14" i="4" s="1"/>
  <c r="HM14" i="4" s="1"/>
  <c r="HN14" i="4" s="1"/>
  <c r="HO14" i="4"/>
  <c r="HP14" i="4" s="1"/>
  <c r="HQ14" i="4" s="1"/>
  <c r="HR14" i="4" s="1"/>
  <c r="HS14" i="4" s="1"/>
  <c r="HT14" i="4" s="1"/>
  <c r="HU14" i="4"/>
  <c r="HV14" i="4" s="1"/>
  <c r="HW14" i="4" s="1"/>
  <c r="HX14" i="4" s="1"/>
  <c r="HY14" i="4" s="1"/>
  <c r="HZ14" i="4" s="1"/>
  <c r="IA14" i="4"/>
  <c r="IB14" i="4" s="1"/>
  <c r="IC14" i="4" s="1"/>
  <c r="ID14" i="4" s="1"/>
  <c r="IE14" i="4" s="1"/>
  <c r="IF14" i="4" s="1"/>
  <c r="IG14" i="4"/>
  <c r="IH14" i="4" s="1"/>
  <c r="II14" i="4" s="1"/>
  <c r="IJ14" i="4" s="1"/>
  <c r="IK14" i="4" s="1"/>
  <c r="IL14" i="4" s="1"/>
  <c r="B64" i="4"/>
  <c r="B65" i="4"/>
  <c r="B66" i="4"/>
  <c r="B67" i="4"/>
  <c r="B68" i="4"/>
  <c r="B69" i="4"/>
  <c r="B70" i="4"/>
  <c r="B71" i="4"/>
  <c r="B72" i="4"/>
  <c r="B73" i="4"/>
  <c r="B74" i="4"/>
  <c r="B75" i="4"/>
  <c r="B76" i="4"/>
  <c r="B77" i="4"/>
  <c r="B78" i="4"/>
  <c r="B79" i="4"/>
  <c r="B80" i="4"/>
  <c r="B81" i="4"/>
  <c r="B82" i="4"/>
  <c r="FG84" i="4"/>
  <c r="FG83" i="4" s="1"/>
  <c r="FG82" i="4" s="1"/>
  <c r="FG81" i="4" s="1"/>
  <c r="FG80" i="4" s="1"/>
  <c r="FG79" i="4" s="1"/>
  <c r="FG78" i="4" s="1"/>
  <c r="FG77" i="4" s="1"/>
  <c r="FG76" i="4" s="1"/>
  <c r="FG75" i="4" s="1"/>
  <c r="B83" i="4"/>
  <c r="G84" i="4"/>
  <c r="G83" i="4" s="1"/>
  <c r="G82" i="4" s="1"/>
  <c r="G81" i="4" s="1"/>
  <c r="G80" i="4" s="1"/>
  <c r="G79" i="4" s="1"/>
  <c r="G78" i="4" s="1"/>
  <c r="G77" i="4" s="1"/>
  <c r="G76" i="4" s="1"/>
  <c r="G75" i="4" s="1"/>
  <c r="AE84" i="4"/>
  <c r="AE83" i="4" s="1"/>
  <c r="AE82" i="4" s="1"/>
  <c r="AE81" i="4" s="1"/>
  <c r="AE80" i="4" s="1"/>
  <c r="AE79" i="4" s="1"/>
  <c r="AE78" i="4" s="1"/>
  <c r="AE77" i="4" s="1"/>
  <c r="AE76" i="4" s="1"/>
  <c r="AE75" i="4" s="1"/>
  <c r="BC84" i="4"/>
  <c r="BC83" i="4" s="1"/>
  <c r="BC82" i="4" s="1"/>
  <c r="BC81" i="4" s="1"/>
  <c r="BC80" i="4" s="1"/>
  <c r="BC79" i="4" s="1"/>
  <c r="BC78" i="4" s="1"/>
  <c r="BC77" i="4" s="1"/>
  <c r="BC76" i="4" s="1"/>
  <c r="BC75" i="4" s="1"/>
  <c r="EU84" i="4"/>
  <c r="EU83" i="4" s="1"/>
  <c r="EU82" i="4" s="1"/>
  <c r="EU81" i="4" s="1"/>
  <c r="EU80" i="4" s="1"/>
  <c r="EU79" i="4" s="1"/>
  <c r="EU78" i="4" s="1"/>
  <c r="EU77" i="4" s="1"/>
  <c r="EU76" i="4" s="1"/>
  <c r="EU75" i="4" s="1"/>
  <c r="FS84" i="4"/>
  <c r="FS83" i="4" s="1"/>
  <c r="FS82" i="4" s="1"/>
  <c r="FS81" i="4" s="1"/>
  <c r="FS80" i="4" s="1"/>
  <c r="FS79" i="4" s="1"/>
  <c r="FS78" i="4" s="1"/>
  <c r="FS77" i="4" s="1"/>
  <c r="FS76" i="4" s="1"/>
  <c r="FS75" i="4" s="1"/>
  <c r="GQ84" i="4"/>
  <c r="GQ83" i="4" s="1"/>
  <c r="GQ82" i="4" s="1"/>
  <c r="GQ81" i="4" s="1"/>
  <c r="GQ80" i="4" s="1"/>
  <c r="GQ79" i="4" s="1"/>
  <c r="GQ78" i="4" s="1"/>
  <c r="GQ77" i="4" s="1"/>
  <c r="GQ76" i="4" s="1"/>
  <c r="GQ75" i="4" s="1"/>
  <c r="HO84" i="4"/>
  <c r="HO83" i="4" s="1"/>
  <c r="HO82" i="4" s="1"/>
  <c r="HO81" i="4" s="1"/>
  <c r="HO80" i="4" s="1"/>
  <c r="HO79" i="4" s="1"/>
  <c r="HO78" i="4" s="1"/>
  <c r="HO77" i="4" s="1"/>
  <c r="HO76" i="4" s="1"/>
  <c r="HO75" i="4" s="1"/>
  <c r="HU84" i="4"/>
  <c r="HU83" i="4" s="1"/>
  <c r="HU82" i="4" s="1"/>
  <c r="HU81" i="4" s="1"/>
  <c r="HU80" i="4" s="1"/>
  <c r="HU79" i="4" s="1"/>
  <c r="HU78" i="4" s="1"/>
  <c r="HU77" i="4" s="1"/>
  <c r="HU76" i="4" s="1"/>
  <c r="HU75" i="4" s="1"/>
  <c r="B84" i="4"/>
  <c r="M84" i="4"/>
  <c r="M83" i="4" s="1"/>
  <c r="M82" i="4" s="1"/>
  <c r="M81" i="4" s="1"/>
  <c r="M80" i="4" s="1"/>
  <c r="M79" i="4" s="1"/>
  <c r="M78" i="4" s="1"/>
  <c r="M77" i="4" s="1"/>
  <c r="M76" i="4" s="1"/>
  <c r="M75" i="4" s="1"/>
  <c r="S84" i="4"/>
  <c r="S83" i="4" s="1"/>
  <c r="S82" i="4" s="1"/>
  <c r="S81" i="4" s="1"/>
  <c r="S80" i="4" s="1"/>
  <c r="S79" i="4" s="1"/>
  <c r="S78" i="4" s="1"/>
  <c r="S77" i="4" s="1"/>
  <c r="S76" i="4" s="1"/>
  <c r="S75" i="4" s="1"/>
  <c r="Y84" i="4"/>
  <c r="Y83" i="4" s="1"/>
  <c r="Y82" i="4" s="1"/>
  <c r="Y81" i="4" s="1"/>
  <c r="Y80" i="4" s="1"/>
  <c r="Y79" i="4" s="1"/>
  <c r="Y78" i="4" s="1"/>
  <c r="Y77" i="4" s="1"/>
  <c r="Y76" i="4" s="1"/>
  <c r="Y75" i="4" s="1"/>
  <c r="AK84" i="4"/>
  <c r="AK83" i="4" s="1"/>
  <c r="AK82" i="4" s="1"/>
  <c r="AK81" i="4" s="1"/>
  <c r="AK80" i="4" s="1"/>
  <c r="AK79" i="4" s="1"/>
  <c r="AK78" i="4" s="1"/>
  <c r="AK77" i="4" s="1"/>
  <c r="AK76" i="4" s="1"/>
  <c r="AK75" i="4" s="1"/>
  <c r="AQ84" i="4"/>
  <c r="AQ83" i="4" s="1"/>
  <c r="AQ82" i="4" s="1"/>
  <c r="AQ81" i="4" s="1"/>
  <c r="AQ80" i="4" s="1"/>
  <c r="AQ79" i="4" s="1"/>
  <c r="AQ78" i="4" s="1"/>
  <c r="AQ77" i="4" s="1"/>
  <c r="AQ76" i="4" s="1"/>
  <c r="AQ75" i="4" s="1"/>
  <c r="AW84" i="4"/>
  <c r="AW83" i="4" s="1"/>
  <c r="AW82" i="4" s="1"/>
  <c r="AW81" i="4" s="1"/>
  <c r="AW80" i="4" s="1"/>
  <c r="AW79" i="4" s="1"/>
  <c r="AW78" i="4" s="1"/>
  <c r="AW77" i="4" s="1"/>
  <c r="AW76" i="4" s="1"/>
  <c r="AW75" i="4" s="1"/>
  <c r="BI84" i="4"/>
  <c r="BI83" i="4" s="1"/>
  <c r="BI82" i="4" s="1"/>
  <c r="BI81" i="4" s="1"/>
  <c r="BI80" i="4" s="1"/>
  <c r="BI79" i="4" s="1"/>
  <c r="BI78" i="4" s="1"/>
  <c r="BI77" i="4" s="1"/>
  <c r="BI76" i="4" s="1"/>
  <c r="BI75" i="4" s="1"/>
  <c r="BO84" i="4"/>
  <c r="BO83" i="4" s="1"/>
  <c r="BO82" i="4" s="1"/>
  <c r="BO81" i="4" s="1"/>
  <c r="BO80" i="4" s="1"/>
  <c r="BO79" i="4" s="1"/>
  <c r="BO78" i="4" s="1"/>
  <c r="BO77" i="4" s="1"/>
  <c r="BO76" i="4" s="1"/>
  <c r="BO75" i="4" s="1"/>
  <c r="BU84" i="4"/>
  <c r="BU83" i="4" s="1"/>
  <c r="BU82" i="4" s="1"/>
  <c r="BU81" i="4" s="1"/>
  <c r="BU80" i="4" s="1"/>
  <c r="BU79" i="4" s="1"/>
  <c r="BU78" i="4" s="1"/>
  <c r="BU77" i="4" s="1"/>
  <c r="BU76" i="4" s="1"/>
  <c r="BU75" i="4" s="1"/>
  <c r="CA84" i="4"/>
  <c r="CA83" i="4" s="1"/>
  <c r="CA82" i="4" s="1"/>
  <c r="CA81" i="4" s="1"/>
  <c r="CA80" i="4" s="1"/>
  <c r="CA79" i="4" s="1"/>
  <c r="CA78" i="4" s="1"/>
  <c r="CA77" i="4" s="1"/>
  <c r="CA76" i="4" s="1"/>
  <c r="CA75" i="4" s="1"/>
  <c r="CG84" i="4"/>
  <c r="CG83" i="4" s="1"/>
  <c r="CG82" i="4" s="1"/>
  <c r="CG81" i="4" s="1"/>
  <c r="CG80" i="4" s="1"/>
  <c r="CG79" i="4" s="1"/>
  <c r="CG78" i="4" s="1"/>
  <c r="CG77" i="4" s="1"/>
  <c r="CG76" i="4" s="1"/>
  <c r="CG75" i="4" s="1"/>
  <c r="CM84" i="4"/>
  <c r="CM83" i="4" s="1"/>
  <c r="CM82" i="4" s="1"/>
  <c r="CM81" i="4" s="1"/>
  <c r="CM80" i="4" s="1"/>
  <c r="CM79" i="4" s="1"/>
  <c r="CM78" i="4" s="1"/>
  <c r="CM77" i="4" s="1"/>
  <c r="CM76" i="4" s="1"/>
  <c r="CM75" i="4" s="1"/>
  <c r="CS84" i="4"/>
  <c r="CS83" i="4" s="1"/>
  <c r="CS82" i="4" s="1"/>
  <c r="CS81" i="4" s="1"/>
  <c r="CS80" i="4" s="1"/>
  <c r="CS79" i="4" s="1"/>
  <c r="CS78" i="4" s="1"/>
  <c r="CS77" i="4" s="1"/>
  <c r="CS76" i="4" s="1"/>
  <c r="CS75" i="4" s="1"/>
  <c r="CY84" i="4"/>
  <c r="CY83" i="4" s="1"/>
  <c r="CY82" i="4" s="1"/>
  <c r="CY81" i="4" s="1"/>
  <c r="CY80" i="4" s="1"/>
  <c r="CY79" i="4" s="1"/>
  <c r="CY78" i="4" s="1"/>
  <c r="CY77" i="4" s="1"/>
  <c r="CY76" i="4" s="1"/>
  <c r="CY75" i="4" s="1"/>
  <c r="DE84" i="4"/>
  <c r="DE83" i="4" s="1"/>
  <c r="DE82" i="4" s="1"/>
  <c r="DE81" i="4" s="1"/>
  <c r="DE80" i="4" s="1"/>
  <c r="DE79" i="4" s="1"/>
  <c r="DE78" i="4" s="1"/>
  <c r="DE77" i="4" s="1"/>
  <c r="DE76" i="4" s="1"/>
  <c r="DE75" i="4" s="1"/>
  <c r="DK84" i="4"/>
  <c r="DK83" i="4" s="1"/>
  <c r="DK82" i="4" s="1"/>
  <c r="DK81" i="4" s="1"/>
  <c r="DK80" i="4" s="1"/>
  <c r="DK79" i="4" s="1"/>
  <c r="DK78" i="4" s="1"/>
  <c r="DK77" i="4" s="1"/>
  <c r="DK76" i="4" s="1"/>
  <c r="DK75" i="4" s="1"/>
  <c r="DQ84" i="4"/>
  <c r="DQ83" i="4" s="1"/>
  <c r="DQ82" i="4" s="1"/>
  <c r="DQ81" i="4" s="1"/>
  <c r="DQ80" i="4" s="1"/>
  <c r="DQ79" i="4" s="1"/>
  <c r="DQ78" i="4" s="1"/>
  <c r="DQ77" i="4" s="1"/>
  <c r="DQ76" i="4" s="1"/>
  <c r="DQ75" i="4" s="1"/>
  <c r="DW84" i="4"/>
  <c r="DW83" i="4" s="1"/>
  <c r="DW82" i="4" s="1"/>
  <c r="DW81" i="4" s="1"/>
  <c r="DW80" i="4" s="1"/>
  <c r="DW79" i="4" s="1"/>
  <c r="DW78" i="4" s="1"/>
  <c r="DW77" i="4" s="1"/>
  <c r="DW76" i="4" s="1"/>
  <c r="DW75" i="4" s="1"/>
  <c r="EC84" i="4"/>
  <c r="EC83" i="4" s="1"/>
  <c r="EC82" i="4" s="1"/>
  <c r="EC81" i="4" s="1"/>
  <c r="EC80" i="4" s="1"/>
  <c r="EC79" i="4" s="1"/>
  <c r="EC78" i="4" s="1"/>
  <c r="EC77" i="4" s="1"/>
  <c r="EC76" i="4" s="1"/>
  <c r="EC75" i="4" s="1"/>
  <c r="EI84" i="4"/>
  <c r="EI83" i="4" s="1"/>
  <c r="EI82" i="4" s="1"/>
  <c r="EI81" i="4" s="1"/>
  <c r="EI80" i="4" s="1"/>
  <c r="EI79" i="4" s="1"/>
  <c r="EI78" i="4" s="1"/>
  <c r="EI77" i="4" s="1"/>
  <c r="EI76" i="4" s="1"/>
  <c r="EI75" i="4" s="1"/>
  <c r="EO84" i="4"/>
  <c r="EO83" i="4" s="1"/>
  <c r="EO82" i="4" s="1"/>
  <c r="EO81" i="4" s="1"/>
  <c r="EO80" i="4" s="1"/>
  <c r="EO79" i="4" s="1"/>
  <c r="EO78" i="4" s="1"/>
  <c r="EO77" i="4" s="1"/>
  <c r="EO76" i="4" s="1"/>
  <c r="EO75" i="4" s="1"/>
  <c r="FA84" i="4"/>
  <c r="FA83" i="4" s="1"/>
  <c r="FA82" i="4" s="1"/>
  <c r="FA81" i="4" s="1"/>
  <c r="FA80" i="4" s="1"/>
  <c r="FA79" i="4" s="1"/>
  <c r="FA78" i="4" s="1"/>
  <c r="FA77" i="4" s="1"/>
  <c r="FA76" i="4" s="1"/>
  <c r="FA75" i="4" s="1"/>
  <c r="FM84" i="4"/>
  <c r="FM83" i="4" s="1"/>
  <c r="FM82" i="4" s="1"/>
  <c r="FM81" i="4" s="1"/>
  <c r="FM80" i="4" s="1"/>
  <c r="FM79" i="4" s="1"/>
  <c r="FM78" i="4" s="1"/>
  <c r="FM77" i="4" s="1"/>
  <c r="FM76" i="4" s="1"/>
  <c r="FM75" i="4" s="1"/>
  <c r="FY84" i="4"/>
  <c r="FY83" i="4" s="1"/>
  <c r="FY82" i="4" s="1"/>
  <c r="FY81" i="4" s="1"/>
  <c r="FY80" i="4" s="1"/>
  <c r="FY79" i="4" s="1"/>
  <c r="FY78" i="4" s="1"/>
  <c r="FY77" i="4" s="1"/>
  <c r="FY76" i="4" s="1"/>
  <c r="FY75" i="4" s="1"/>
  <c r="GE84" i="4"/>
  <c r="GE83" i="4" s="1"/>
  <c r="GE82" i="4" s="1"/>
  <c r="GE81" i="4" s="1"/>
  <c r="GE80" i="4" s="1"/>
  <c r="GE79" i="4" s="1"/>
  <c r="GE78" i="4" s="1"/>
  <c r="GE77" i="4" s="1"/>
  <c r="GE76" i="4" s="1"/>
  <c r="GE75" i="4" s="1"/>
  <c r="GK84" i="4"/>
  <c r="GK83" i="4" s="1"/>
  <c r="GK82" i="4" s="1"/>
  <c r="GK81" i="4" s="1"/>
  <c r="GK80" i="4" s="1"/>
  <c r="GK79" i="4" s="1"/>
  <c r="GK78" i="4" s="1"/>
  <c r="GK77" i="4" s="1"/>
  <c r="GK76" i="4" s="1"/>
  <c r="GK75" i="4" s="1"/>
  <c r="GW84" i="4"/>
  <c r="GW83" i="4" s="1"/>
  <c r="GW82" i="4" s="1"/>
  <c r="GW81" i="4" s="1"/>
  <c r="GW80" i="4" s="1"/>
  <c r="GW79" i="4" s="1"/>
  <c r="GW78" i="4" s="1"/>
  <c r="GW77" i="4" s="1"/>
  <c r="GW76" i="4" s="1"/>
  <c r="GW75" i="4" s="1"/>
  <c r="HC84" i="4"/>
  <c r="HC83" i="4" s="1"/>
  <c r="HC82" i="4" s="1"/>
  <c r="HC81" i="4" s="1"/>
  <c r="HC80" i="4" s="1"/>
  <c r="HC79" i="4" s="1"/>
  <c r="HC78" i="4" s="1"/>
  <c r="HC77" i="4" s="1"/>
  <c r="HC76" i="4" s="1"/>
  <c r="HC75" i="4" s="1"/>
  <c r="HI84" i="4"/>
  <c r="HI83" i="4" s="1"/>
  <c r="HI82" i="4" s="1"/>
  <c r="HI81" i="4" s="1"/>
  <c r="HI80" i="4" s="1"/>
  <c r="HI79" i="4" s="1"/>
  <c r="HI78" i="4" s="1"/>
  <c r="HI77" i="4" s="1"/>
  <c r="HI76" i="4" s="1"/>
  <c r="HI75" i="4" s="1"/>
  <c r="IA84" i="4"/>
  <c r="IA83" i="4" s="1"/>
  <c r="IA82" i="4" s="1"/>
  <c r="IA81" i="4" s="1"/>
  <c r="IA80" i="4" s="1"/>
  <c r="IA79" i="4" s="1"/>
  <c r="IA78" i="4" s="1"/>
  <c r="IA77" i="4" s="1"/>
  <c r="IA76" i="4" s="1"/>
  <c r="IA75" i="4" s="1"/>
  <c r="IG84" i="4"/>
  <c r="IG83" i="4" s="1"/>
  <c r="IG82" i="4" s="1"/>
  <c r="IG81" i="4" s="1"/>
  <c r="IG80" i="4" s="1"/>
  <c r="IG79" i="4" s="1"/>
  <c r="IG78" i="4" s="1"/>
  <c r="IG77" i="4" s="1"/>
  <c r="IG76" i="4" s="1"/>
  <c r="IG75" i="4" s="1"/>
  <c r="B85" i="4"/>
  <c r="B86" i="4"/>
  <c r="B87" i="4"/>
  <c r="B88" i="4"/>
  <c r="B89" i="4"/>
  <c r="B90" i="4"/>
  <c r="B91" i="4"/>
  <c r="B92" i="4"/>
  <c r="B93" i="4"/>
  <c r="B94" i="4"/>
  <c r="B95" i="4"/>
  <c r="B96" i="4"/>
  <c r="B97" i="4"/>
  <c r="B98" i="4"/>
  <c r="B99" i="4"/>
  <c r="B100" i="4"/>
  <c r="B101" i="4"/>
  <c r="B102" i="4"/>
  <c r="B103" i="4"/>
  <c r="V105" i="5" l="1"/>
  <c r="CN230" i="5"/>
  <c r="H14" i="4"/>
  <c r="CC113" i="5"/>
  <c r="AZ208" i="5"/>
  <c r="N208" i="5"/>
  <c r="AZ200" i="5"/>
  <c r="X200" i="5"/>
  <c r="BW116" i="5"/>
  <c r="R101" i="5"/>
  <c r="BK217" i="5"/>
  <c r="L148" i="5"/>
  <c r="S132" i="5"/>
  <c r="CZ116" i="5"/>
  <c r="CY215" i="5"/>
  <c r="N200" i="5"/>
  <c r="U214" i="5"/>
  <c r="BK132" i="5"/>
  <c r="CN140" i="5"/>
  <c r="BZ217" i="5"/>
  <c r="L138" i="5"/>
  <c r="BB140" i="5"/>
  <c r="CZ123" i="5"/>
  <c r="CC118" i="5"/>
  <c r="S216" i="5"/>
  <c r="CE131" i="5"/>
  <c r="J225" i="5"/>
  <c r="CN202" i="5"/>
  <c r="CZ203" i="5"/>
  <c r="U127" i="5"/>
  <c r="CN143" i="5"/>
  <c r="N110" i="5"/>
  <c r="AO102" i="5"/>
  <c r="CM107" i="5"/>
  <c r="N196" i="5"/>
  <c r="AG109" i="5"/>
  <c r="S219" i="5"/>
  <c r="CF194" i="5"/>
  <c r="AG197" i="5"/>
  <c r="BY184" i="5"/>
  <c r="CB188" i="5"/>
  <c r="Q105" i="5"/>
  <c r="CZ190" i="5"/>
  <c r="CM192" i="5"/>
  <c r="AO184" i="5"/>
  <c r="BY194" i="5"/>
  <c r="BY107" i="5"/>
  <c r="L192" i="5"/>
  <c r="L105" i="5"/>
  <c r="D68" i="4"/>
  <c r="E67" i="4"/>
  <c r="AT54" i="5" l="1"/>
  <c r="BB230" i="5"/>
  <c r="AZ113" i="5"/>
  <c r="N113" i="5"/>
  <c r="CC200" i="5"/>
  <c r="R188" i="5"/>
  <c r="N121" i="5"/>
  <c r="AZ121" i="5"/>
  <c r="BJ35" i="5"/>
  <c r="BJ208" i="5" s="1"/>
  <c r="BB143" i="5"/>
  <c r="CN227" i="5"/>
  <c r="J148" i="5"/>
  <c r="L225" i="5"/>
  <c r="BB227" i="5"/>
  <c r="BK219" i="5"/>
  <c r="X113" i="5"/>
  <c r="BN142" i="5"/>
  <c r="CE218" i="5"/>
  <c r="S129" i="5"/>
  <c r="BK130" i="5"/>
  <c r="BZ130" i="5"/>
  <c r="AO121" i="5"/>
  <c r="CZ210" i="5"/>
  <c r="AO208" i="5"/>
  <c r="CC205" i="5"/>
  <c r="CY128" i="5"/>
  <c r="CR17" i="5"/>
  <c r="BW203" i="5"/>
  <c r="I14" i="4"/>
  <c r="L235" i="5"/>
  <c r="AU4" i="5"/>
  <c r="J138" i="5"/>
  <c r="CN115" i="5"/>
  <c r="C68" i="4"/>
  <c r="E68" i="4" s="1"/>
  <c r="D69" i="4"/>
  <c r="CR190" i="5" l="1"/>
  <c r="G183" i="5" s="1"/>
  <c r="G10" i="5"/>
  <c r="BT35" i="5"/>
  <c r="AT57" i="5"/>
  <c r="AC27" i="5"/>
  <c r="BP44" i="5"/>
  <c r="AZ30" i="5"/>
  <c r="CB66" i="5"/>
  <c r="CB239" i="5" s="1"/>
  <c r="CR103" i="5"/>
  <c r="G96" i="5" s="1"/>
  <c r="CR11" i="5"/>
  <c r="CR184" i="5" s="1"/>
  <c r="BJ121" i="5"/>
  <c r="BN229" i="5"/>
  <c r="J14" i="4"/>
  <c r="D70" i="4"/>
  <c r="C69" i="4"/>
  <c r="E69" i="4" s="1"/>
  <c r="CZ21" i="5" l="1"/>
  <c r="CZ15" i="5"/>
  <c r="AA41" i="5"/>
  <c r="AA127" i="5" s="1"/>
  <c r="CR97" i="5"/>
  <c r="CB152" i="5"/>
  <c r="CB61" i="5"/>
  <c r="CB147" i="5" s="1"/>
  <c r="AZ116" i="5"/>
  <c r="AC113" i="5"/>
  <c r="AC200" i="5"/>
  <c r="AT143" i="5"/>
  <c r="AT230" i="5"/>
  <c r="BT121" i="5"/>
  <c r="CZ11" i="5"/>
  <c r="BT208" i="5"/>
  <c r="BP217" i="5"/>
  <c r="BP130" i="5"/>
  <c r="AT227" i="5"/>
  <c r="AT140" i="5"/>
  <c r="K14" i="4"/>
  <c r="AH27" i="5" s="1"/>
  <c r="C70" i="4"/>
  <c r="E70" i="4" s="1"/>
  <c r="D71" i="4"/>
  <c r="AA214" i="5" l="1"/>
  <c r="AX57" i="5"/>
  <c r="AX54" i="5"/>
  <c r="BU42" i="5"/>
  <c r="BV44" i="5"/>
  <c r="N31" i="5"/>
  <c r="BX35" i="5"/>
  <c r="CB234" i="5"/>
  <c r="BJ27" i="5"/>
  <c r="BJ30" i="5" s="1"/>
  <c r="AZ203" i="5"/>
  <c r="CZ107" i="5"/>
  <c r="CZ194" i="5"/>
  <c r="CZ97" i="5"/>
  <c r="CZ184" i="5"/>
  <c r="AH113" i="5"/>
  <c r="AH200" i="5"/>
  <c r="L14" i="4"/>
  <c r="CZ188" i="5"/>
  <c r="CZ101" i="5"/>
  <c r="C71" i="4"/>
  <c r="E71" i="4" s="1"/>
  <c r="D72" i="4"/>
  <c r="BJ113" i="5" l="1"/>
  <c r="BJ200" i="5"/>
  <c r="AX143" i="5"/>
  <c r="AX230" i="5"/>
  <c r="BU215" i="5"/>
  <c r="BU128" i="5"/>
  <c r="BJ116" i="5"/>
  <c r="BJ203" i="5"/>
  <c r="BX208" i="5"/>
  <c r="BX121" i="5"/>
  <c r="BV217" i="5"/>
  <c r="BV130" i="5"/>
  <c r="AX227" i="5"/>
  <c r="AX140" i="5"/>
  <c r="D73" i="4"/>
  <c r="C72" i="4"/>
  <c r="E72" i="4" s="1"/>
  <c r="N204" i="5" l="1"/>
  <c r="N117" i="5"/>
  <c r="D74" i="4"/>
  <c r="C73" i="4"/>
  <c r="E73" i="4" s="1"/>
  <c r="D75" i="4" l="1"/>
  <c r="C74" i="4"/>
  <c r="E74" i="4" s="1"/>
  <c r="D76" i="4" l="1"/>
  <c r="C75" i="4"/>
  <c r="E75" i="4" s="1"/>
  <c r="C76" i="4" l="1"/>
  <c r="E76" i="4" s="1"/>
  <c r="D77" i="4"/>
  <c r="D78" i="4" l="1"/>
  <c r="C77" i="4"/>
  <c r="E77" i="4" s="1"/>
  <c r="D79" i="4" l="1"/>
  <c r="C78" i="4"/>
  <c r="E78" i="4" s="1"/>
  <c r="D80" i="4" l="1"/>
  <c r="C79" i="4"/>
  <c r="E79" i="4" s="1"/>
  <c r="C80" i="4" l="1"/>
  <c r="E80" i="4" s="1"/>
  <c r="D81" i="4"/>
  <c r="D82" i="4" l="1"/>
  <c r="C81" i="4"/>
  <c r="E81" i="4" s="1"/>
  <c r="D83" i="4" l="1"/>
  <c r="C82" i="4"/>
  <c r="E82" i="4" s="1"/>
  <c r="C83" i="4" l="1"/>
  <c r="E83" i="4" s="1"/>
  <c r="D84" i="4"/>
  <c r="C84" i="4" l="1"/>
  <c r="E84" i="4" s="1"/>
  <c r="D85" i="4"/>
  <c r="D86" i="4" l="1"/>
  <c r="C85" i="4"/>
  <c r="E85" i="4" s="1"/>
  <c r="C86" i="4" l="1"/>
  <c r="E86" i="4" s="1"/>
  <c r="D87" i="4"/>
  <c r="C87" i="4" l="1"/>
  <c r="E87" i="4" s="1"/>
  <c r="D88" i="4"/>
  <c r="C88" i="4" l="1"/>
  <c r="E88" i="4" s="1"/>
  <c r="D89" i="4"/>
  <c r="D90" i="4" l="1"/>
  <c r="C89" i="4"/>
  <c r="E89" i="4" s="1"/>
  <c r="C90" i="4" l="1"/>
  <c r="E90" i="4" s="1"/>
  <c r="D91" i="4"/>
  <c r="C91" i="4" l="1"/>
  <c r="E91" i="4" s="1"/>
  <c r="D92" i="4"/>
  <c r="C92" i="4" l="1"/>
  <c r="E92" i="4" s="1"/>
  <c r="D93" i="4"/>
  <c r="D94" i="4" l="1"/>
  <c r="C93" i="4"/>
  <c r="E93" i="4" s="1"/>
  <c r="D95" i="4" l="1"/>
  <c r="C94" i="4"/>
  <c r="E94" i="4" s="1"/>
  <c r="C95" i="4" l="1"/>
  <c r="E95" i="4" s="1"/>
  <c r="D96" i="4"/>
  <c r="C96" i="4" l="1"/>
  <c r="E96" i="4" s="1"/>
  <c r="D97" i="4"/>
  <c r="D98" i="4" l="1"/>
  <c r="C97" i="4"/>
  <c r="E97" i="4" s="1"/>
  <c r="D99" i="4" l="1"/>
  <c r="C98" i="4"/>
  <c r="E98" i="4" s="1"/>
  <c r="C99" i="4" l="1"/>
  <c r="E99" i="4" s="1"/>
  <c r="D100" i="4"/>
  <c r="C100" i="4" l="1"/>
  <c r="E100" i="4" s="1"/>
  <c r="D101" i="4"/>
  <c r="D102" i="4" l="1"/>
  <c r="C101" i="4"/>
  <c r="E101" i="4" s="1"/>
  <c r="C102" i="4" l="1"/>
  <c r="E102" i="4" s="1"/>
  <c r="D103" i="4"/>
  <c r="C103" i="4" l="1"/>
  <c r="E103" i="4" s="1"/>
  <c r="D104" i="4"/>
  <c r="C104" i="4" l="1"/>
  <c r="E104" i="4" s="1"/>
  <c r="D105" i="4"/>
  <c r="D106" i="4" l="1"/>
  <c r="C105" i="4"/>
  <c r="E105" i="4" s="1"/>
  <c r="C106" i="4" l="1"/>
  <c r="E106" i="4" s="1"/>
  <c r="D107" i="4"/>
  <c r="C107" i="4" l="1"/>
  <c r="E107" i="4" s="1"/>
  <c r="D108" i="4"/>
  <c r="C108" i="4" l="1"/>
  <c r="E108" i="4" s="1"/>
  <c r="D109" i="4"/>
  <c r="D110" i="4" l="1"/>
  <c r="C109" i="4"/>
  <c r="E109" i="4" s="1"/>
  <c r="D111" i="4" l="1"/>
  <c r="C110" i="4"/>
  <c r="E110" i="4" s="1"/>
  <c r="D112" i="4" l="1"/>
  <c r="C111" i="4"/>
  <c r="E111" i="4" s="1"/>
  <c r="C112" i="4" l="1"/>
  <c r="E112" i="4" s="1"/>
  <c r="D113" i="4"/>
  <c r="D114" i="4" l="1"/>
  <c r="C113" i="4"/>
  <c r="E113" i="4" s="1"/>
  <c r="C114" i="4" l="1"/>
  <c r="E114" i="4" s="1"/>
  <c r="D115" i="4"/>
  <c r="D116" i="4" l="1"/>
  <c r="C115" i="4"/>
  <c r="E115" i="4" s="1"/>
  <c r="C116" i="4" l="1"/>
  <c r="E116" i="4" s="1"/>
  <c r="D117" i="4"/>
  <c r="D118" i="4" l="1"/>
  <c r="C117" i="4"/>
  <c r="E117" i="4" s="1"/>
  <c r="C118" i="4" l="1"/>
  <c r="E118" i="4" s="1"/>
  <c r="D119" i="4"/>
  <c r="C119" i="4" l="1"/>
  <c r="E119" i="4" s="1"/>
  <c r="D120" i="4"/>
  <c r="C120" i="4" l="1"/>
  <c r="E120" i="4" s="1"/>
  <c r="D121" i="4"/>
  <c r="D122" i="4" l="1"/>
  <c r="C121" i="4"/>
  <c r="E121" i="4" s="1"/>
  <c r="C122" i="4" l="1"/>
  <c r="E122" i="4" s="1"/>
  <c r="D123" i="4"/>
  <c r="C123" i="4" l="1"/>
  <c r="E123" i="4" s="1"/>
  <c r="D124" i="4"/>
  <c r="C124" i="4" l="1"/>
  <c r="E124" i="4" s="1"/>
  <c r="D125" i="4"/>
  <c r="D126" i="4" l="1"/>
  <c r="C125" i="4"/>
  <c r="E125" i="4" s="1"/>
  <c r="C126" i="4" l="1"/>
  <c r="E126" i="4" s="1"/>
  <c r="D127" i="4"/>
  <c r="C127" i="4" l="1"/>
  <c r="E127" i="4" s="1"/>
  <c r="D128" i="4"/>
  <c r="C128" i="4" l="1"/>
  <c r="E128" i="4" s="1"/>
  <c r="D129" i="4"/>
  <c r="D130" i="4" l="1"/>
  <c r="C129" i="4"/>
  <c r="E129" i="4" s="1"/>
  <c r="C130" i="4" l="1"/>
  <c r="E130" i="4" s="1"/>
</calcChain>
</file>

<file path=xl/comments1.xml><?xml version="1.0" encoding="utf-8"?>
<comments xmlns="http://schemas.openxmlformats.org/spreadsheetml/2006/main">
  <authors>
    <author>9953783</author>
    <author>大阪市</author>
    <author>da0006</author>
  </authors>
  <commentList>
    <comment ref="C6" authorId="0" shapeId="0">
      <text>
        <r>
          <rPr>
            <b/>
            <sz val="9"/>
            <color indexed="81"/>
            <rFont val="ＭＳ Ｐゴシック"/>
            <family val="3"/>
            <charset val="128"/>
          </rPr>
          <t>お送りしている特別徴収税額決定(変更)通知書
に記載の指定番号を入力してください。</t>
        </r>
      </text>
    </comment>
    <comment ref="B15" authorId="1" shapeId="0">
      <text>
        <r>
          <rPr>
            <b/>
            <sz val="10"/>
            <color indexed="81"/>
            <rFont val="ＭＳ Ｐゴシック"/>
            <family val="3"/>
            <charset val="128"/>
          </rPr>
          <t>お送りしている特別徴収税額決定(変更)通知書
に記載の個人番号を入力してください。</t>
        </r>
      </text>
    </comment>
    <comment ref="B17" authorId="1" shapeId="0">
      <text>
        <r>
          <rPr>
            <b/>
            <sz val="10"/>
            <color indexed="81"/>
            <rFont val="ＭＳ Ｐゴシック"/>
            <family val="3"/>
            <charset val="128"/>
          </rPr>
          <t>お送りしている特別徴収税額決定(変更)通知書
に記載の氏名を入力してください。</t>
        </r>
      </text>
    </comment>
    <comment ref="C19" authorId="1" shapeId="0">
      <text>
        <r>
          <rPr>
            <b/>
            <sz val="10"/>
            <color indexed="81"/>
            <rFont val="ＭＳ Ｐゴシック"/>
            <family val="3"/>
            <charset val="128"/>
          </rPr>
          <t>上記の姓と現在の姓が異なる場合に入力してください。</t>
        </r>
      </text>
    </comment>
    <comment ref="C22" authorId="1" shapeId="0">
      <text>
        <r>
          <rPr>
            <b/>
            <sz val="10"/>
            <color indexed="81"/>
            <rFont val="ＭＳ ゴシック"/>
            <family val="3"/>
            <charset val="128"/>
          </rPr>
          <t>6月～12月の退職･･･退職年の1月1日現在住所
1月～ 5月の退職･･･退職年の</t>
        </r>
        <r>
          <rPr>
            <b/>
            <u/>
            <sz val="10"/>
            <color indexed="81"/>
            <rFont val="ＭＳ ゴシック"/>
            <family val="3"/>
            <charset val="128"/>
          </rPr>
          <t>前年の</t>
        </r>
        <r>
          <rPr>
            <b/>
            <sz val="10"/>
            <color indexed="81"/>
            <rFont val="ＭＳ ゴシック"/>
            <family val="3"/>
            <charset val="128"/>
          </rPr>
          <t>1月1日現在住所</t>
        </r>
      </text>
    </comment>
    <comment ref="C26" authorId="1" shapeId="0">
      <text>
        <r>
          <rPr>
            <b/>
            <sz val="10"/>
            <color indexed="81"/>
            <rFont val="ＭＳ Ｐゴシック"/>
            <family val="3"/>
            <charset val="128"/>
          </rPr>
          <t>上記の1月1日現在の住所と
現在の住所が異なる場合に入力してください。</t>
        </r>
      </text>
    </comment>
    <comment ref="B31" authorId="2" shapeId="0">
      <text>
        <r>
          <rPr>
            <b/>
            <sz val="10"/>
            <color indexed="81"/>
            <rFont val="ＭＳ Ｐゴシック"/>
            <family val="3"/>
            <charset val="128"/>
          </rPr>
          <t>異動年月日を和暦の年月日で入力してください。
（例）平成29年3月31日→29年3月31日</t>
        </r>
      </text>
    </comment>
    <comment ref="C33" authorId="1" shapeId="0">
      <text>
        <r>
          <rPr>
            <b/>
            <sz val="10"/>
            <color indexed="81"/>
            <rFont val="ＭＳ Ｐゴシック"/>
            <family val="3"/>
            <charset val="128"/>
          </rPr>
          <t>上記の異動の事由が「6その他」の場合には、
その理由を入力してください。</t>
        </r>
      </text>
    </comment>
    <comment ref="B34" authorId="1" shapeId="0">
      <text>
        <r>
          <rPr>
            <b/>
            <sz val="10"/>
            <color indexed="81"/>
            <rFont val="ＭＳ Ｐゴシック"/>
            <family val="3"/>
            <charset val="128"/>
          </rPr>
          <t>お送りしている特別徴収税額決定(変更)通知書
に記載の年税額を入力してください。</t>
        </r>
      </text>
    </comment>
    <comment ref="C35" authorId="1" shapeId="0">
      <text>
        <r>
          <rPr>
            <b/>
            <sz val="10"/>
            <color indexed="81"/>
            <rFont val="ＭＳ Ｐゴシック"/>
            <family val="3"/>
            <charset val="128"/>
          </rPr>
          <t>すでに給与等から差し引いて徴収した税額(月割額)の合計と、
その月分を入力してください。</t>
        </r>
      </text>
    </comment>
    <comment ref="B38" authorId="1" shapeId="0">
      <text>
        <r>
          <rPr>
            <b/>
            <sz val="10"/>
            <color indexed="81"/>
            <rFont val="ＭＳ Ｐゴシック"/>
            <family val="3"/>
            <charset val="128"/>
          </rPr>
          <t xml:space="preserve">異動した年の1月1日から異動日までに支払った
給与等の合計額(退職手当等を除く)を入力してください。
</t>
        </r>
        <r>
          <rPr>
            <b/>
            <u/>
            <sz val="10"/>
            <color indexed="81"/>
            <rFont val="ＭＳ Ｐゴシック"/>
            <family val="3"/>
            <charset val="128"/>
          </rPr>
          <t>注：下記の「今後支払予定の給与支払額」欄に入力する
給与支払額（退職手当等を除く）を含めて入力してください。</t>
        </r>
      </text>
    </comment>
    <comment ref="B39" authorId="1" shapeId="0">
      <text>
        <r>
          <rPr>
            <b/>
            <sz val="10"/>
            <color indexed="81"/>
            <rFont val="ＭＳ ゴシック"/>
            <family val="3"/>
            <charset val="128"/>
          </rPr>
          <t>異動した年の1月1日から異動日までに支払った給与等から
差し引いた社会保険料の合計額を入力してください。</t>
        </r>
      </text>
    </comment>
    <comment ref="B40" authorId="1" shapeId="0">
      <text>
        <r>
          <rPr>
            <b/>
            <sz val="10"/>
            <color indexed="81"/>
            <rFont val="ＭＳ Ｐゴシック"/>
            <family val="3"/>
            <charset val="128"/>
          </rPr>
          <t xml:space="preserve">異動日等の条件によって選択範囲が異なります。
</t>
        </r>
        <r>
          <rPr>
            <b/>
            <u/>
            <sz val="10"/>
            <color indexed="81"/>
            <rFont val="ＭＳ Ｐゴシック"/>
            <family val="3"/>
            <charset val="128"/>
          </rPr>
          <t>注：翌年１月～５月までの退職の場合は一括徴収が必要です。</t>
        </r>
        <r>
          <rPr>
            <b/>
            <sz val="10"/>
            <color indexed="81"/>
            <rFont val="ＭＳ Ｐゴシック"/>
            <family val="3"/>
            <charset val="128"/>
          </rPr>
          <t xml:space="preserve">
異動後の従業員等の負担を考慮して、一括徴収にご協力願います。</t>
        </r>
      </text>
    </comment>
    <comment ref="C41" authorId="1" shapeId="0">
      <text>
        <r>
          <rPr>
            <b/>
            <sz val="10"/>
            <color indexed="81"/>
            <rFont val="ＭＳ Ｐゴシック"/>
            <family val="3"/>
            <charset val="128"/>
          </rPr>
          <t>上記で普通徴収を選択された場合に、
その理由を選択してください。</t>
        </r>
      </text>
    </comment>
    <comment ref="C42" authorId="1" shapeId="0">
      <text>
        <r>
          <rPr>
            <sz val="10"/>
            <color indexed="81"/>
            <rFont val="ＭＳ ゴシック"/>
            <family val="3"/>
            <charset val="128"/>
          </rPr>
          <t>残税額を一括徴収する場合に、必要事項を入力してください。</t>
        </r>
      </text>
    </comment>
    <comment ref="D42" authorId="1" shapeId="0">
      <text>
        <r>
          <rPr>
            <sz val="10"/>
            <color indexed="81"/>
            <rFont val="ＭＳ ゴシック"/>
            <family val="3"/>
            <charset val="128"/>
          </rPr>
          <t>残税額を一括徴収する場合に、
その徴収予定日と金額、納入月を入力してください。</t>
        </r>
      </text>
    </comment>
    <comment ref="E42" authorId="1" shapeId="0">
      <text>
        <r>
          <rPr>
            <sz val="10"/>
            <color indexed="81"/>
            <rFont val="ＭＳ ゴシック"/>
            <family val="3"/>
            <charset val="128"/>
          </rPr>
          <t>異動年月日を和暦の年月日で入力してください。
（例）平成24年3月31日→24年3月31日</t>
        </r>
      </text>
    </comment>
    <comment ref="D45" authorId="1" shapeId="0">
      <text>
        <r>
          <rPr>
            <sz val="10"/>
            <color indexed="81"/>
            <rFont val="ＭＳ ゴシック"/>
            <family val="3"/>
            <charset val="128"/>
          </rPr>
          <t>残税額を一括徴収する場合に、２回に分けて徴収する場合は、
２回目の徴収予定日と金額、納入月を入力してください。</t>
        </r>
      </text>
    </comment>
    <comment ref="E45" authorId="1" shapeId="0">
      <text>
        <r>
          <rPr>
            <sz val="10"/>
            <color indexed="81"/>
            <rFont val="ＭＳ ゴシック"/>
            <family val="3"/>
            <charset val="128"/>
          </rPr>
          <t>異動年月日を和暦の年月日で入力してください。
（例）平成24年3月31日→24年3月31日</t>
        </r>
      </text>
    </comment>
    <comment ref="C48" authorId="1" shapeId="0">
      <text>
        <r>
          <rPr>
            <sz val="10"/>
            <color indexed="81"/>
            <rFont val="ＭＳ ゴシック"/>
            <family val="3"/>
            <charset val="128"/>
          </rPr>
          <t xml:space="preserve">残税額について、他の給与支払者において特別徴収を継続される場合に、必要事項を入力してください。
</t>
        </r>
        <r>
          <rPr>
            <b/>
            <sz val="10"/>
            <color indexed="81"/>
            <rFont val="ＭＳ ゴシック"/>
            <family val="3"/>
            <charset val="128"/>
          </rPr>
          <t>(注)新しい給与支払者には月割額・徴収開始月を必ず連絡いただくようお願いします。</t>
        </r>
      </text>
    </comment>
  </commentList>
</comments>
</file>

<file path=xl/comments2.xml><?xml version="1.0" encoding="utf-8"?>
<comments xmlns="http://schemas.openxmlformats.org/spreadsheetml/2006/main">
  <authors>
    <author>大阪市</author>
    <author>da0006</author>
  </authors>
  <commentList>
    <comment ref="B16" authorId="0" shapeId="0">
      <text>
        <r>
          <rPr>
            <sz val="9"/>
            <color indexed="81"/>
            <rFont val="ＭＳ Ｐゴシック"/>
            <family val="3"/>
            <charset val="128"/>
          </rPr>
          <t>お送りしている特別徴収税額決定(変更)通知書
に記載の個人番号を入力してください。</t>
        </r>
      </text>
    </comment>
    <comment ref="B18" authorId="0" shapeId="0">
      <text>
        <r>
          <rPr>
            <sz val="10"/>
            <color indexed="81"/>
            <rFont val="ＭＳ ゴシック"/>
            <family val="3"/>
            <charset val="128"/>
          </rPr>
          <t>お送りしている特別徴収税額決定(変更)通知書
に記載の氏名を入力してください。</t>
        </r>
      </text>
    </comment>
    <comment ref="C20" authorId="0" shapeId="0">
      <text>
        <r>
          <rPr>
            <sz val="10"/>
            <color indexed="81"/>
            <rFont val="ＭＳ ゴシック"/>
            <family val="3"/>
            <charset val="128"/>
          </rPr>
          <t>上記の姓と現在の姓が異なる場合に入力してください。</t>
        </r>
      </text>
    </comment>
    <comment ref="C23" authorId="0" shapeId="0">
      <text>
        <r>
          <rPr>
            <sz val="10"/>
            <color indexed="81"/>
            <rFont val="ＭＳ ゴシック"/>
            <family val="3"/>
            <charset val="128"/>
          </rPr>
          <t>6月～12月の退職･･･退職年の1月1日現在住所
1月～ 5月の退職･･･退職年の</t>
        </r>
        <r>
          <rPr>
            <b/>
            <u/>
            <sz val="10"/>
            <color indexed="81"/>
            <rFont val="ＭＳ ゴシック"/>
            <family val="3"/>
            <charset val="128"/>
          </rPr>
          <t>前年の</t>
        </r>
        <r>
          <rPr>
            <sz val="10"/>
            <color indexed="81"/>
            <rFont val="ＭＳ ゴシック"/>
            <family val="3"/>
            <charset val="128"/>
          </rPr>
          <t>1月1日現在住所</t>
        </r>
      </text>
    </comment>
    <comment ref="C27" authorId="0" shapeId="0">
      <text>
        <r>
          <rPr>
            <sz val="10"/>
            <color indexed="81"/>
            <rFont val="ＭＳ ゴシック"/>
            <family val="3"/>
            <charset val="128"/>
          </rPr>
          <t>上記の1月1日現在の住所と
現在の住所が異なる場合に入力してください。</t>
        </r>
      </text>
    </comment>
    <comment ref="B32" authorId="1" shapeId="0">
      <text>
        <r>
          <rPr>
            <sz val="10"/>
            <color indexed="81"/>
            <rFont val="ＭＳ ゴシック"/>
            <family val="3"/>
            <charset val="128"/>
          </rPr>
          <t>異動年月日を和暦の年月日で入力してください。
（例）平成24年3月31日→24年3月31日</t>
        </r>
      </text>
    </comment>
    <comment ref="C34" authorId="0" shapeId="0">
      <text>
        <r>
          <rPr>
            <sz val="10"/>
            <color indexed="81"/>
            <rFont val="ＭＳ Ｐゴシック"/>
            <family val="3"/>
            <charset val="128"/>
          </rPr>
          <t>上記の異動の事由が「6その他」の場合には、
その理由を入力してください。</t>
        </r>
      </text>
    </comment>
    <comment ref="B35" authorId="0" shapeId="0">
      <text>
        <r>
          <rPr>
            <sz val="10"/>
            <color indexed="81"/>
            <rFont val="ＭＳ ゴシック"/>
            <family val="3"/>
            <charset val="128"/>
          </rPr>
          <t>お送りしている特別徴収税額決定(変更)通知書
に記載の年税額を入力してください。</t>
        </r>
      </text>
    </comment>
    <comment ref="C36" authorId="0" shapeId="0">
      <text>
        <r>
          <rPr>
            <sz val="10"/>
            <color indexed="81"/>
            <rFont val="ＭＳ ゴシック"/>
            <family val="3"/>
            <charset val="128"/>
          </rPr>
          <t>すでに給与等から差し引いて徴収した税額(月割額)の合計と、
その月分を入力してください。</t>
        </r>
      </text>
    </comment>
    <comment ref="B39" authorId="0" shapeId="0">
      <text>
        <r>
          <rPr>
            <sz val="10"/>
            <color indexed="81"/>
            <rFont val="ＭＳ Ｐゴシック"/>
            <family val="3"/>
            <charset val="128"/>
          </rPr>
          <t xml:space="preserve">異動した年の1月1日から異動日までに支払った
給与等の合計額(退職手当等を除く)を入力してください。
</t>
        </r>
        <r>
          <rPr>
            <u/>
            <sz val="10"/>
            <color indexed="81"/>
            <rFont val="ＭＳ Ｐゴシック"/>
            <family val="3"/>
            <charset val="128"/>
          </rPr>
          <t>注：下記の「今後支払予定の給与支払額」欄に入力する
給与支払額（退職手当等を除く）を含めて入力してください。</t>
        </r>
      </text>
    </comment>
    <comment ref="B40" authorId="0" shapeId="0">
      <text>
        <r>
          <rPr>
            <sz val="10"/>
            <color indexed="81"/>
            <rFont val="ＭＳ ゴシック"/>
            <family val="3"/>
            <charset val="128"/>
          </rPr>
          <t>異動した年の1月1日から異動日までに支払った給与等から
差し引いた社会保険料の合計額を入力してください。</t>
        </r>
      </text>
    </comment>
    <comment ref="B41" authorId="0" shapeId="0">
      <text>
        <r>
          <rPr>
            <sz val="10"/>
            <color indexed="81"/>
            <rFont val="ＭＳ ゴシック"/>
            <family val="3"/>
            <charset val="128"/>
          </rPr>
          <t>条件によって選択範囲が異なります。
異動後の従業員等の負担を考慮して、
一括徴収にご協力願います。</t>
        </r>
      </text>
    </comment>
    <comment ref="C42" authorId="0" shapeId="0">
      <text>
        <r>
          <rPr>
            <sz val="10"/>
            <color indexed="81"/>
            <rFont val="ＭＳ ゴシック"/>
            <family val="3"/>
            <charset val="128"/>
          </rPr>
          <t>上記で普通徴収を選択された場合に、
その理由を選択してください。</t>
        </r>
      </text>
    </comment>
    <comment ref="C43" authorId="0" shapeId="0">
      <text>
        <r>
          <rPr>
            <sz val="10"/>
            <color indexed="81"/>
            <rFont val="ＭＳ ゴシック"/>
            <family val="3"/>
            <charset val="128"/>
          </rPr>
          <t>残税額を一括徴収する場合に、必要事項を入力してください。</t>
        </r>
      </text>
    </comment>
    <comment ref="D43" authorId="0" shapeId="0">
      <text>
        <r>
          <rPr>
            <sz val="10"/>
            <color indexed="81"/>
            <rFont val="ＭＳ ゴシック"/>
            <family val="3"/>
            <charset val="128"/>
          </rPr>
          <t>残税額を一括徴収する場合に、
その徴収予定日と金額、納入月を入力してください。</t>
        </r>
      </text>
    </comment>
    <comment ref="E43" authorId="0" shapeId="0">
      <text>
        <r>
          <rPr>
            <sz val="10"/>
            <color indexed="81"/>
            <rFont val="ＭＳ ゴシック"/>
            <family val="3"/>
            <charset val="128"/>
          </rPr>
          <t>異動年月日を和暦の年月日で入力してください。
（例）平成24年3月31日→24年3月31日</t>
        </r>
      </text>
    </comment>
    <comment ref="D46" authorId="0" shapeId="0">
      <text>
        <r>
          <rPr>
            <sz val="10"/>
            <color indexed="81"/>
            <rFont val="ＭＳ ゴシック"/>
            <family val="3"/>
            <charset val="128"/>
          </rPr>
          <t>残税額を一括徴収する場合に、２回に分けて徴収する場合は、
２回目の徴収予定日と金額、納入月を入力してください。</t>
        </r>
      </text>
    </comment>
    <comment ref="E46" authorId="0" shapeId="0">
      <text>
        <r>
          <rPr>
            <sz val="10"/>
            <color indexed="81"/>
            <rFont val="ＭＳ ゴシック"/>
            <family val="3"/>
            <charset val="128"/>
          </rPr>
          <t>異動年月日を和暦の年月日で入力してください。
（例）平成24年3月31日→24年3月31日</t>
        </r>
      </text>
    </comment>
    <comment ref="C49" authorId="0" shapeId="0">
      <text>
        <r>
          <rPr>
            <sz val="10"/>
            <color indexed="81"/>
            <rFont val="ＭＳ ゴシック"/>
            <family val="3"/>
            <charset val="128"/>
          </rPr>
          <t xml:space="preserve">残税額について、他の給与支払者において特別徴収を継続される場合に、必要事項を入力してください。
</t>
        </r>
        <r>
          <rPr>
            <b/>
            <sz val="10"/>
            <color indexed="81"/>
            <rFont val="ＭＳ ゴシック"/>
            <family val="3"/>
            <charset val="128"/>
          </rPr>
          <t>(注)新しい給与支払者には月割額・徴収開始月を必ず連絡いただくようお願いします。</t>
        </r>
      </text>
    </comment>
  </commentList>
</comments>
</file>

<file path=xl/sharedStrings.xml><?xml version="1.0" encoding="utf-8"?>
<sst xmlns="http://schemas.openxmlformats.org/spreadsheetml/2006/main" count="2228" uniqueCount="323">
  <si>
    <t>日</t>
    <rPh sb="0" eb="1">
      <t>ヒ</t>
    </rPh>
    <phoneticPr fontId="6"/>
  </si>
  <si>
    <t>死亡による退職のため</t>
  </si>
  <si>
    <t>残税額を超える給与・退職手当等の支払がないため</t>
  </si>
  <si>
    <t>開月</t>
    <rPh sb="0" eb="1">
      <t>カイ</t>
    </rPh>
    <rPh sb="1" eb="2">
      <t>ガツ</t>
    </rPh>
    <phoneticPr fontId="6"/>
  </si>
  <si>
    <t>納月</t>
    <rPh sb="0" eb="1">
      <t>ノウ</t>
    </rPh>
    <rPh sb="1" eb="2">
      <t>ツキ</t>
    </rPh>
    <phoneticPr fontId="6"/>
  </si>
  <si>
    <t>済月</t>
    <rPh sb="0" eb="1">
      <t>スミ</t>
    </rPh>
    <rPh sb="1" eb="2">
      <t>ツキ</t>
    </rPh>
    <phoneticPr fontId="6"/>
  </si>
  <si>
    <t>5　長欠</t>
    <rPh sb="2" eb="4">
      <t>チョウケツ</t>
    </rPh>
    <phoneticPr fontId="6"/>
  </si>
  <si>
    <t>4　休職</t>
    <rPh sb="2" eb="4">
      <t>キュウショク</t>
    </rPh>
    <phoneticPr fontId="6"/>
  </si>
  <si>
    <t>特別徴収継続(本人希望)</t>
    <phoneticPr fontId="6"/>
  </si>
  <si>
    <t>3　死亡</t>
    <rPh sb="2" eb="4">
      <t>シボウ</t>
    </rPh>
    <phoneticPr fontId="6"/>
  </si>
  <si>
    <t>2　退職</t>
    <rPh sb="2" eb="4">
      <t>タイショク</t>
    </rPh>
    <phoneticPr fontId="6"/>
  </si>
  <si>
    <t>1　転勤</t>
    <rPh sb="2" eb="4">
      <t>テンキン</t>
    </rPh>
    <phoneticPr fontId="6"/>
  </si>
  <si>
    <t>月</t>
    <rPh sb="0" eb="1">
      <t>ツキ</t>
    </rPh>
    <phoneticPr fontId="6"/>
  </si>
  <si>
    <t>徴収方法</t>
    <rPh sb="0" eb="2">
      <t>チョウシュウ</t>
    </rPh>
    <rPh sb="2" eb="4">
      <t>ホウホウ</t>
    </rPh>
    <phoneticPr fontId="6"/>
  </si>
  <si>
    <t>異動事由</t>
    <rPh sb="0" eb="2">
      <t>イドウ</t>
    </rPh>
    <rPh sb="2" eb="3">
      <t>ジ</t>
    </rPh>
    <rPh sb="3" eb="4">
      <t>ユ</t>
    </rPh>
    <phoneticPr fontId="6"/>
  </si>
  <si>
    <t>月分(翌月10日期限)</t>
    <phoneticPr fontId="6"/>
  </si>
  <si>
    <t>徴収開始月</t>
    <rPh sb="0" eb="2">
      <t>チョウシュウ</t>
    </rPh>
    <rPh sb="2" eb="4">
      <t>カイシ</t>
    </rPh>
    <rPh sb="4" eb="5">
      <t>ツキ</t>
    </rPh>
    <phoneticPr fontId="6"/>
  </si>
  <si>
    <t>円</t>
    <rPh sb="0" eb="1">
      <t>エン</t>
    </rPh>
    <phoneticPr fontId="6"/>
  </si>
  <si>
    <t>月割額</t>
    <rPh sb="0" eb="1">
      <t>ツキ</t>
    </rPh>
    <rPh sb="1" eb="2">
      <t>ワリ</t>
    </rPh>
    <rPh sb="2" eb="3">
      <t>ガク</t>
    </rPh>
    <phoneticPr fontId="6"/>
  </si>
  <si>
    <t>依頼</t>
    <rPh sb="0" eb="2">
      <t>イライ</t>
    </rPh>
    <phoneticPr fontId="6"/>
  </si>
  <si>
    <t>内　線</t>
    <rPh sb="0" eb="1">
      <t>ウチ</t>
    </rPh>
    <rPh sb="2" eb="3">
      <t>セン</t>
    </rPh>
    <phoneticPr fontId="11"/>
  </si>
  <si>
    <t>電話番号</t>
    <rPh sb="0" eb="2">
      <t>デンワ</t>
    </rPh>
    <rPh sb="2" eb="4">
      <t>バンゴウ</t>
    </rPh>
    <phoneticPr fontId="11"/>
  </si>
  <si>
    <t>氏　名</t>
    <rPh sb="0" eb="1">
      <t>シ</t>
    </rPh>
    <rPh sb="2" eb="3">
      <t>メイ</t>
    </rPh>
    <phoneticPr fontId="11"/>
  </si>
  <si>
    <t>所属課・係</t>
    <rPh sb="0" eb="2">
      <t>ショゾク</t>
    </rPh>
    <rPh sb="2" eb="3">
      <t>カ</t>
    </rPh>
    <rPh sb="4" eb="5">
      <t>カカリ</t>
    </rPh>
    <phoneticPr fontId="11"/>
  </si>
  <si>
    <t>連絡先</t>
    <rPh sb="0" eb="3">
      <t>レンラクサキ</t>
    </rPh>
    <phoneticPr fontId="6"/>
  </si>
  <si>
    <t>建物名等</t>
    <rPh sb="0" eb="2">
      <t>タテモノ</t>
    </rPh>
    <rPh sb="2" eb="3">
      <t>メイ</t>
    </rPh>
    <rPh sb="3" eb="4">
      <t>ナド</t>
    </rPh>
    <phoneticPr fontId="6"/>
  </si>
  <si>
    <t>番　地</t>
    <rPh sb="0" eb="1">
      <t>バン</t>
    </rPh>
    <rPh sb="2" eb="3">
      <t>チ</t>
    </rPh>
    <phoneticPr fontId="6"/>
  </si>
  <si>
    <t>町　名</t>
    <rPh sb="0" eb="1">
      <t>マチ</t>
    </rPh>
    <rPh sb="2" eb="3">
      <t>メイ</t>
    </rPh>
    <phoneticPr fontId="6"/>
  </si>
  <si>
    <t>市区町村名</t>
    <rPh sb="0" eb="2">
      <t>シク</t>
    </rPh>
    <rPh sb="2" eb="4">
      <t>チョウソン</t>
    </rPh>
    <rPh sb="4" eb="5">
      <t>メイ</t>
    </rPh>
    <phoneticPr fontId="6"/>
  </si>
  <si>
    <t>都道府県名</t>
    <rPh sb="0" eb="4">
      <t>トドウフケン</t>
    </rPh>
    <rPh sb="4" eb="5">
      <t>メイ</t>
    </rPh>
    <phoneticPr fontId="6"/>
  </si>
  <si>
    <t>－</t>
    <phoneticPr fontId="6"/>
  </si>
  <si>
    <t>郵便番号</t>
    <rPh sb="0" eb="4">
      <t>ユウビンバンゴウ</t>
    </rPh>
    <phoneticPr fontId="6"/>
  </si>
  <si>
    <t>所在地</t>
    <rPh sb="0" eb="3">
      <t>ショザイチ</t>
    </rPh>
    <phoneticPr fontId="6"/>
  </si>
  <si>
    <t>給与支払者名称</t>
    <rPh sb="0" eb="2">
      <t>キュウヨ</t>
    </rPh>
    <rPh sb="2" eb="4">
      <t>シハライ</t>
    </rPh>
    <rPh sb="4" eb="5">
      <t>シャ</t>
    </rPh>
    <rPh sb="5" eb="7">
      <t>メイショウ</t>
    </rPh>
    <phoneticPr fontId="6"/>
  </si>
  <si>
    <r>
      <t xml:space="preserve">給与支払者番号
</t>
    </r>
    <r>
      <rPr>
        <sz val="8"/>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6"/>
  </si>
  <si>
    <r>
      <t xml:space="preserve">(継続先給与支払者情報)
</t>
    </r>
    <r>
      <rPr>
        <sz val="11"/>
        <color indexed="8"/>
        <rFont val="ＭＳ Ｐゴシック"/>
        <family val="3"/>
        <charset val="128"/>
      </rPr>
      <t>特　別　徴　収　継　続</t>
    </r>
    <rPh sb="1" eb="3">
      <t>ケイゾク</t>
    </rPh>
    <rPh sb="3" eb="4">
      <t>サキ</t>
    </rPh>
    <rPh sb="9" eb="11">
      <t>ジョウホウ</t>
    </rPh>
    <rPh sb="13" eb="14">
      <t>トク</t>
    </rPh>
    <rPh sb="15" eb="16">
      <t>ベツ</t>
    </rPh>
    <rPh sb="17" eb="18">
      <t>シルシ</t>
    </rPh>
    <rPh sb="19" eb="20">
      <t>オサム</t>
    </rPh>
    <rPh sb="21" eb="22">
      <t>ツギ</t>
    </rPh>
    <rPh sb="23" eb="24">
      <t>ゾク</t>
    </rPh>
    <phoneticPr fontId="6"/>
  </si>
  <si>
    <t>月分(翌月10日期限)</t>
    <rPh sb="0" eb="2">
      <t>ガツブン</t>
    </rPh>
    <rPh sb="3" eb="5">
      <t>ヨクゲツ</t>
    </rPh>
    <rPh sb="7" eb="8">
      <t>ニチ</t>
    </rPh>
    <rPh sb="8" eb="10">
      <t>キゲン</t>
    </rPh>
    <phoneticPr fontId="6"/>
  </si>
  <si>
    <t>納入月</t>
    <rPh sb="0" eb="2">
      <t>ノウニュウ</t>
    </rPh>
    <rPh sb="2" eb="3">
      <t>ツキ</t>
    </rPh>
    <phoneticPr fontId="6"/>
  </si>
  <si>
    <t>徴収額</t>
    <rPh sb="0" eb="3">
      <t>チョウシュウガク</t>
    </rPh>
    <phoneticPr fontId="6"/>
  </si>
  <si>
    <t>月</t>
    <rPh sb="0" eb="1">
      <t>ガツ</t>
    </rPh>
    <phoneticPr fontId="6"/>
  </si>
  <si>
    <t>年</t>
    <rPh sb="0" eb="1">
      <t>ネン</t>
    </rPh>
    <phoneticPr fontId="6"/>
  </si>
  <si>
    <t>徴収予定月日</t>
    <rPh sb="0" eb="2">
      <t>チョウシュウ</t>
    </rPh>
    <rPh sb="2" eb="4">
      <t>ヨテイ</t>
    </rPh>
    <rPh sb="4" eb="6">
      <t>ツキヒ</t>
    </rPh>
    <phoneticPr fontId="6"/>
  </si>
  <si>
    <t>2回目</t>
    <rPh sb="1" eb="3">
      <t>カイメ</t>
    </rPh>
    <phoneticPr fontId="6"/>
  </si>
  <si>
    <t>1回目</t>
    <rPh sb="1" eb="3">
      <t>カイメ</t>
    </rPh>
    <phoneticPr fontId="6"/>
  </si>
  <si>
    <t>一括徴収</t>
    <rPh sb="0" eb="2">
      <t>イッカツ</t>
    </rPh>
    <rPh sb="2" eb="4">
      <t>チョウシュウ</t>
    </rPh>
    <phoneticPr fontId="6"/>
  </si>
  <si>
    <t>未徴収税額の徴収方法別の納入方法</t>
    <rPh sb="0" eb="3">
      <t>ミチョウシュウ</t>
    </rPh>
    <rPh sb="3" eb="5">
      <t>ゼイガク</t>
    </rPh>
    <rPh sb="6" eb="8">
      <t>チョウシュウ</t>
    </rPh>
    <rPh sb="8" eb="10">
      <t>ホウホウ</t>
    </rPh>
    <rPh sb="10" eb="11">
      <t>ベツ</t>
    </rPh>
    <rPh sb="12" eb="14">
      <t>ノウニュウ</t>
    </rPh>
    <rPh sb="14" eb="16">
      <t>ホウホウ</t>
    </rPh>
    <phoneticPr fontId="6"/>
  </si>
  <si>
    <t>普通徴収の理由</t>
    <rPh sb="0" eb="2">
      <t>フツウ</t>
    </rPh>
    <rPh sb="2" eb="4">
      <t>チョウシュウ</t>
    </rPh>
    <rPh sb="5" eb="7">
      <t>リユウ</t>
    </rPh>
    <phoneticPr fontId="6"/>
  </si>
  <si>
    <t>未徴収税額の徴収方法</t>
    <rPh sb="0" eb="1">
      <t>ミ</t>
    </rPh>
    <rPh sb="1" eb="3">
      <t>チョウシュウ</t>
    </rPh>
    <rPh sb="3" eb="5">
      <t>ゼイガク</t>
    </rPh>
    <rPh sb="6" eb="8">
      <t>チョウシュウ</t>
    </rPh>
    <rPh sb="8" eb="10">
      <t>ホウホウ</t>
    </rPh>
    <phoneticPr fontId="6"/>
  </si>
  <si>
    <t>社会保険料控除額</t>
    <rPh sb="0" eb="2">
      <t>シャカイ</t>
    </rPh>
    <rPh sb="2" eb="5">
      <t>ホケンリョウ</t>
    </rPh>
    <rPh sb="5" eb="7">
      <t>コウジョ</t>
    </rPh>
    <rPh sb="7" eb="8">
      <t>ガク</t>
    </rPh>
    <phoneticPr fontId="6"/>
  </si>
  <si>
    <t>1月1日以降退職時までの
給与支払額(退職手当等を除く)</t>
    <rPh sb="1" eb="2">
      <t>ガツ</t>
    </rPh>
    <rPh sb="3" eb="4">
      <t>ニチ</t>
    </rPh>
    <rPh sb="4" eb="6">
      <t>イコウ</t>
    </rPh>
    <rPh sb="6" eb="8">
      <t>タイショク</t>
    </rPh>
    <rPh sb="8" eb="9">
      <t>ジ</t>
    </rPh>
    <rPh sb="13" eb="14">
      <t>キュウ</t>
    </rPh>
    <rPh sb="14" eb="15">
      <t>アタエ</t>
    </rPh>
    <rPh sb="15" eb="16">
      <t>シ</t>
    </rPh>
    <rPh sb="16" eb="17">
      <t>バライ</t>
    </rPh>
    <rPh sb="17" eb="18">
      <t>ガク</t>
    </rPh>
    <rPh sb="19" eb="21">
      <t>タイショク</t>
    </rPh>
    <rPh sb="21" eb="23">
      <t>テアテ</t>
    </rPh>
    <rPh sb="23" eb="24">
      <t>トウ</t>
    </rPh>
    <rPh sb="25" eb="26">
      <t>ノゾ</t>
    </rPh>
    <phoneticPr fontId="6"/>
  </si>
  <si>
    <t>未徴収の税額</t>
    <rPh sb="0" eb="1">
      <t>ミ</t>
    </rPh>
    <rPh sb="1" eb="3">
      <t>チョウシュウ</t>
    </rPh>
    <rPh sb="4" eb="6">
      <t>ゼイガク</t>
    </rPh>
    <phoneticPr fontId="6"/>
  </si>
  <si>
    <t>月分</t>
    <rPh sb="0" eb="1">
      <t>ガツ</t>
    </rPh>
    <rPh sb="1" eb="2">
      <t>ブン</t>
    </rPh>
    <phoneticPr fontId="6"/>
  </si>
  <si>
    <t>月分～</t>
    <rPh sb="0" eb="1">
      <t>ガツ</t>
    </rPh>
    <rPh sb="1" eb="2">
      <t>ブン</t>
    </rPh>
    <phoneticPr fontId="6"/>
  </si>
  <si>
    <t>徴収済みの月分</t>
    <rPh sb="0" eb="2">
      <t>チョウシュウ</t>
    </rPh>
    <rPh sb="2" eb="3">
      <t>ズ</t>
    </rPh>
    <rPh sb="5" eb="6">
      <t>ツキ</t>
    </rPh>
    <rPh sb="6" eb="7">
      <t>ブン</t>
    </rPh>
    <phoneticPr fontId="6"/>
  </si>
  <si>
    <t>徴収済みの税額</t>
    <rPh sb="0" eb="2">
      <t>チョウシュウ</t>
    </rPh>
    <rPh sb="2" eb="3">
      <t>ズ</t>
    </rPh>
    <rPh sb="5" eb="7">
      <t>ゼイガク</t>
    </rPh>
    <phoneticPr fontId="6"/>
  </si>
  <si>
    <t>特別徴収税額（年税額）</t>
    <rPh sb="0" eb="2">
      <t>トクベツ</t>
    </rPh>
    <rPh sb="2" eb="4">
      <t>チョウシュウ</t>
    </rPh>
    <rPh sb="4" eb="6">
      <t>ゼイガク</t>
    </rPh>
    <rPh sb="7" eb="10">
      <t>ネンゼイガク</t>
    </rPh>
    <phoneticPr fontId="6"/>
  </si>
  <si>
    <t>異動の事由</t>
    <rPh sb="0" eb="2">
      <t>イドウ</t>
    </rPh>
    <rPh sb="3" eb="4">
      <t>ジ</t>
    </rPh>
    <rPh sb="4" eb="5">
      <t>ユ</t>
    </rPh>
    <phoneticPr fontId="6"/>
  </si>
  <si>
    <t>異動年月日</t>
    <rPh sb="0" eb="2">
      <t>イドウ</t>
    </rPh>
    <rPh sb="2" eb="5">
      <t>ネンガッピ</t>
    </rPh>
    <phoneticPr fontId="6"/>
  </si>
  <si>
    <t>区</t>
    <rPh sb="0" eb="1">
      <t>ク</t>
    </rPh>
    <phoneticPr fontId="6"/>
  </si>
  <si>
    <t>大阪市</t>
    <rPh sb="0" eb="3">
      <t>オオサカシ</t>
    </rPh>
    <phoneticPr fontId="6"/>
  </si>
  <si>
    <t>区　名</t>
    <rPh sb="0" eb="1">
      <t>ク</t>
    </rPh>
    <rPh sb="2" eb="3">
      <t>メイ</t>
    </rPh>
    <phoneticPr fontId="6"/>
  </si>
  <si>
    <t>1
月
1
日
現
在</t>
    <phoneticPr fontId="6"/>
  </si>
  <si>
    <t>生　年　月　日</t>
    <rPh sb="0" eb="1">
      <t>ショウ</t>
    </rPh>
    <rPh sb="2" eb="3">
      <t>トシ</t>
    </rPh>
    <rPh sb="4" eb="5">
      <t>ツキ</t>
    </rPh>
    <rPh sb="6" eb="7">
      <t>ヒ</t>
    </rPh>
    <phoneticPr fontId="6"/>
  </si>
  <si>
    <t>新　姓</t>
    <phoneticPr fontId="6"/>
  </si>
  <si>
    <t>フリガナ</t>
    <phoneticPr fontId="6"/>
  </si>
  <si>
    <t>氏　　名</t>
    <phoneticPr fontId="6"/>
  </si>
  <si>
    <t>特別徴収個人番号</t>
    <rPh sb="0" eb="2">
      <t>トクベツ</t>
    </rPh>
    <rPh sb="2" eb="4">
      <t>チョウシュウ</t>
    </rPh>
    <rPh sb="4" eb="5">
      <t>コ</t>
    </rPh>
    <rPh sb="5" eb="6">
      <t>ヒト</t>
    </rPh>
    <rPh sb="6" eb="7">
      <t>バン</t>
    </rPh>
    <rPh sb="7" eb="8">
      <t>ゴウ</t>
    </rPh>
    <phoneticPr fontId="6"/>
  </si>
  <si>
    <t>サブ番号</t>
    <rPh sb="2" eb="4">
      <t>バンゴウ</t>
    </rPh>
    <phoneticPr fontId="6"/>
  </si>
  <si>
    <t>入　力　番　号</t>
    <rPh sb="0" eb="1">
      <t>イ</t>
    </rPh>
    <rPh sb="2" eb="3">
      <t>チカラ</t>
    </rPh>
    <rPh sb="4" eb="5">
      <t>バン</t>
    </rPh>
    <rPh sb="6" eb="7">
      <t>ゴウ</t>
    </rPh>
    <phoneticPr fontId="6"/>
  </si>
  <si>
    <r>
      <rPr>
        <sz val="16"/>
        <color indexed="8"/>
        <rFont val="ＭＳ Ｐゴシック"/>
        <family val="3"/>
        <charset val="128"/>
      </rPr>
      <t>各　従　業　員　の　項　目</t>
    </r>
    <r>
      <rPr>
        <sz val="10"/>
        <color indexed="8"/>
        <rFont val="ＭＳ Ｐゴシック"/>
        <family val="3"/>
        <charset val="128"/>
      </rPr>
      <t xml:space="preserve">
</t>
    </r>
    <r>
      <rPr>
        <sz val="9"/>
        <color indexed="8"/>
        <rFont val="ＭＳ Ｐゴシック"/>
        <family val="3"/>
        <charset val="128"/>
      </rPr>
      <t>（入力番号ごとの内容がそれぞれ異動届出書に印刷）</t>
    </r>
    <rPh sb="0" eb="1">
      <t>カク</t>
    </rPh>
    <rPh sb="2" eb="3">
      <t>ジュウ</t>
    </rPh>
    <rPh sb="4" eb="5">
      <t>ギョウ</t>
    </rPh>
    <rPh sb="6" eb="7">
      <t>イン</t>
    </rPh>
    <rPh sb="10" eb="11">
      <t>コウ</t>
    </rPh>
    <rPh sb="12" eb="13">
      <t>メ</t>
    </rPh>
    <rPh sb="15" eb="17">
      <t>ニュウリョク</t>
    </rPh>
    <rPh sb="17" eb="19">
      <t>バンゴウ</t>
    </rPh>
    <rPh sb="22" eb="24">
      <t>ナイヨウ</t>
    </rPh>
    <rPh sb="29" eb="31">
      <t>イドウ</t>
    </rPh>
    <rPh sb="31" eb="33">
      <t>トドケデ</t>
    </rPh>
    <rPh sb="33" eb="34">
      <t>ショ</t>
    </rPh>
    <rPh sb="35" eb="37">
      <t>インサツ</t>
    </rPh>
    <phoneticPr fontId="6"/>
  </si>
  <si>
    <t>－</t>
    <phoneticPr fontId="6"/>
  </si>
  <si>
    <t>連　絡　先</t>
    <rPh sb="0" eb="1">
      <t>レン</t>
    </rPh>
    <rPh sb="2" eb="3">
      <t>ラク</t>
    </rPh>
    <rPh sb="4" eb="5">
      <t>サキ</t>
    </rPh>
    <phoneticPr fontId="11"/>
  </si>
  <si>
    <t>所　在　地
（住　　　所）</t>
    <rPh sb="0" eb="1">
      <t>ショ</t>
    </rPh>
    <rPh sb="2" eb="3">
      <t>ザイ</t>
    </rPh>
    <rPh sb="4" eb="5">
      <t>チ</t>
    </rPh>
    <rPh sb="7" eb="8">
      <t>ジュウ</t>
    </rPh>
    <rPh sb="11" eb="12">
      <t>ショ</t>
    </rPh>
    <phoneticPr fontId="6"/>
  </si>
  <si>
    <t>名　　称
（氏　　名）</t>
    <rPh sb="0" eb="1">
      <t>ナ</t>
    </rPh>
    <rPh sb="3" eb="4">
      <t>ショウ</t>
    </rPh>
    <rPh sb="6" eb="7">
      <t>シ</t>
    </rPh>
    <rPh sb="9" eb="10">
      <t>メイ</t>
    </rPh>
    <phoneticPr fontId="6"/>
  </si>
  <si>
    <r>
      <t xml:space="preserve">給与支払者番号
</t>
    </r>
    <r>
      <rPr>
        <sz val="10"/>
        <color indexed="8"/>
        <rFont val="ＭＳ Ｐゴシック"/>
        <family val="3"/>
        <charset val="128"/>
      </rPr>
      <t>（特別徴収指定番号）</t>
    </r>
    <rPh sb="0" eb="2">
      <t>キュウヨ</t>
    </rPh>
    <rPh sb="2" eb="4">
      <t>シハライ</t>
    </rPh>
    <rPh sb="4" eb="5">
      <t>シャ</t>
    </rPh>
    <rPh sb="5" eb="7">
      <t>バンゴウ</t>
    </rPh>
    <rPh sb="9" eb="11">
      <t>トクベツ</t>
    </rPh>
    <rPh sb="11" eb="13">
      <t>チョウシュウ</t>
    </rPh>
    <rPh sb="13" eb="15">
      <t>シテイ</t>
    </rPh>
    <rPh sb="15" eb="17">
      <t>バンゴウ</t>
    </rPh>
    <phoneticPr fontId="6"/>
  </si>
  <si>
    <t>給与支払者情報
（特別徴収義務者）</t>
    <rPh sb="0" eb="1">
      <t>キュウ</t>
    </rPh>
    <rPh sb="1" eb="2">
      <t>アタエ</t>
    </rPh>
    <rPh sb="2" eb="3">
      <t>シ</t>
    </rPh>
    <rPh sb="3" eb="4">
      <t>バライ</t>
    </rPh>
    <rPh sb="4" eb="5">
      <t>シャ</t>
    </rPh>
    <rPh sb="5" eb="6">
      <t>ジョウ</t>
    </rPh>
    <rPh sb="6" eb="7">
      <t>ホウ</t>
    </rPh>
    <rPh sb="9" eb="11">
      <t>トクベツ</t>
    </rPh>
    <rPh sb="11" eb="13">
      <t>チョウシュウ</t>
    </rPh>
    <rPh sb="13" eb="16">
      <t>ギムシャ</t>
    </rPh>
    <phoneticPr fontId="6"/>
  </si>
  <si>
    <t>日</t>
    <rPh sb="0" eb="1">
      <t>ニチ</t>
    </rPh>
    <phoneticPr fontId="6"/>
  </si>
  <si>
    <t>提　出　年　月　日</t>
    <rPh sb="0" eb="1">
      <t>ツツミ</t>
    </rPh>
    <rPh sb="2" eb="3">
      <t>デ</t>
    </rPh>
    <rPh sb="4" eb="5">
      <t>トシ</t>
    </rPh>
    <rPh sb="6" eb="7">
      <t>ツキ</t>
    </rPh>
    <rPh sb="8" eb="9">
      <t>ヒ</t>
    </rPh>
    <phoneticPr fontId="6"/>
  </si>
  <si>
    <t>　　（1名につき3部印刷されますので、片面印刷で3部とも提出してください。）</t>
    <phoneticPr fontId="6"/>
  </si>
  <si>
    <t>②入力後、異動届出書(印刷)のシートにおいて、入力番号を選択して記載内容を確認のうえ印刷して提出してください。</t>
    <rPh sb="1" eb="4">
      <t>ニュウリョクゴ</t>
    </rPh>
    <rPh sb="5" eb="7">
      <t>イドウ</t>
    </rPh>
    <rPh sb="7" eb="9">
      <t>トドケデ</t>
    </rPh>
    <rPh sb="9" eb="10">
      <t>ショ</t>
    </rPh>
    <rPh sb="11" eb="13">
      <t>インサツ</t>
    </rPh>
    <rPh sb="23" eb="25">
      <t>ニュウリョク</t>
    </rPh>
    <rPh sb="25" eb="27">
      <t>バンゴウ</t>
    </rPh>
    <rPh sb="28" eb="30">
      <t>センタク</t>
    </rPh>
    <rPh sb="32" eb="34">
      <t>キサイ</t>
    </rPh>
    <rPh sb="34" eb="36">
      <t>ナイヨウ</t>
    </rPh>
    <rPh sb="37" eb="39">
      <t>カクニン</t>
    </rPh>
    <rPh sb="42" eb="44">
      <t>インサツ</t>
    </rPh>
    <rPh sb="46" eb="48">
      <t>テイシュツ</t>
    </rPh>
    <phoneticPr fontId="6"/>
  </si>
  <si>
    <t>①下の一覧表に入力番号ごとに必要事項を入力してください。</t>
    <rPh sb="1" eb="2">
      <t>シタ</t>
    </rPh>
    <rPh sb="3" eb="5">
      <t>イチラン</t>
    </rPh>
    <rPh sb="5" eb="6">
      <t>ヒョウ</t>
    </rPh>
    <rPh sb="7" eb="9">
      <t>ニュウリョク</t>
    </rPh>
    <rPh sb="9" eb="11">
      <t>バンゴウ</t>
    </rPh>
    <rPh sb="14" eb="16">
      <t>ヒツヨウ</t>
    </rPh>
    <rPh sb="16" eb="18">
      <t>ジコウ</t>
    </rPh>
    <rPh sb="19" eb="21">
      <t>ニュウリョク</t>
    </rPh>
    <phoneticPr fontId="6"/>
  </si>
  <si>
    <t>給与所得者異動届出書の作成</t>
    <rPh sb="0" eb="2">
      <t>キュウヨ</t>
    </rPh>
    <rPh sb="2" eb="4">
      <t>ショトク</t>
    </rPh>
    <rPh sb="4" eb="5">
      <t>シャ</t>
    </rPh>
    <rPh sb="5" eb="7">
      <t>イドウ</t>
    </rPh>
    <rPh sb="7" eb="9">
      <t>トドケデ</t>
    </rPh>
    <rPh sb="9" eb="10">
      <t>ショ</t>
    </rPh>
    <rPh sb="11" eb="13">
      <t>サクセイ</t>
    </rPh>
    <phoneticPr fontId="6"/>
  </si>
  <si>
    <t>Ｆ</t>
    <phoneticPr fontId="6"/>
  </si>
  <si>
    <t>Ｅ</t>
    <phoneticPr fontId="6"/>
  </si>
  <si>
    <t>Ｄ</t>
    <phoneticPr fontId="6"/>
  </si>
  <si>
    <t>Ｃ</t>
    <phoneticPr fontId="6"/>
  </si>
  <si>
    <t>Ｂ</t>
    <phoneticPr fontId="6"/>
  </si>
  <si>
    <t>Ａ</t>
    <phoneticPr fontId="6"/>
  </si>
  <si>
    <t>納　税　者　番　号</t>
    <rPh sb="0" eb="1">
      <t>オサメ</t>
    </rPh>
    <rPh sb="2" eb="3">
      <t>ゼイ</t>
    </rPh>
    <rPh sb="4" eb="5">
      <t>シャ</t>
    </rPh>
    <rPh sb="6" eb="7">
      <t>バン</t>
    </rPh>
    <rPh sb="8" eb="9">
      <t>ゴウ</t>
    </rPh>
    <phoneticPr fontId="6"/>
  </si>
  <si>
    <t>給　報　処　理</t>
    <rPh sb="0" eb="1">
      <t>キュウ</t>
    </rPh>
    <rPh sb="2" eb="3">
      <t>ホウ</t>
    </rPh>
    <rPh sb="4" eb="5">
      <t>トコロ</t>
    </rPh>
    <rPh sb="6" eb="7">
      <t>リ</t>
    </rPh>
    <phoneticPr fontId="6"/>
  </si>
  <si>
    <t>随　時　分</t>
    <rPh sb="0" eb="1">
      <t>ズイ</t>
    </rPh>
    <rPh sb="2" eb="3">
      <t>ジ</t>
    </rPh>
    <rPh sb="4" eb="5">
      <t>ブン</t>
    </rPh>
    <phoneticPr fontId="6"/>
  </si>
  <si>
    <t>第　４　期　分</t>
    <rPh sb="0" eb="1">
      <t>ダイ</t>
    </rPh>
    <rPh sb="4" eb="5">
      <t>キ</t>
    </rPh>
    <rPh sb="6" eb="7">
      <t>ブン</t>
    </rPh>
    <phoneticPr fontId="6"/>
  </si>
  <si>
    <t>第　３　期　分</t>
    <rPh sb="0" eb="1">
      <t>ダイ</t>
    </rPh>
    <rPh sb="4" eb="5">
      <t>キ</t>
    </rPh>
    <rPh sb="6" eb="7">
      <t>ブン</t>
    </rPh>
    <phoneticPr fontId="6"/>
  </si>
  <si>
    <t>第　２　期　分</t>
    <rPh sb="0" eb="1">
      <t>ダイ</t>
    </rPh>
    <rPh sb="4" eb="5">
      <t>キ</t>
    </rPh>
    <rPh sb="6" eb="7">
      <t>ブン</t>
    </rPh>
    <phoneticPr fontId="6"/>
  </si>
  <si>
    <t>第　１　期　分</t>
    <rPh sb="0" eb="1">
      <t>ダイ</t>
    </rPh>
    <rPh sb="4" eb="5">
      <t>キ</t>
    </rPh>
    <rPh sb="6" eb="7">
      <t>ブン</t>
    </rPh>
    <phoneticPr fontId="6"/>
  </si>
  <si>
    <t>計</t>
    <rPh sb="0" eb="1">
      <t>ケイ</t>
    </rPh>
    <phoneticPr fontId="6"/>
  </si>
  <si>
    <t>　年度切替え
による課税額</t>
    <rPh sb="1" eb="3">
      <t>ネンド</t>
    </rPh>
    <rPh sb="3" eb="5">
      <t>キリカ</t>
    </rPh>
    <rPh sb="10" eb="13">
      <t>カゼイガク</t>
    </rPh>
    <phoneticPr fontId="6"/>
  </si>
  <si>
    <t>普通徴収処理欄</t>
    <rPh sb="0" eb="2">
      <t>フツウ</t>
    </rPh>
    <rPh sb="2" eb="4">
      <t>チョウシュウ</t>
    </rPh>
    <rPh sb="4" eb="6">
      <t>ショリ</t>
    </rPh>
    <rPh sb="6" eb="7">
      <t>ラン</t>
    </rPh>
    <phoneticPr fontId="6"/>
  </si>
  <si>
    <t>処　　理</t>
    <phoneticPr fontId="6"/>
  </si>
  <si>
    <t>個人番号</t>
    <rPh sb="0" eb="2">
      <t>コジン</t>
    </rPh>
    <rPh sb="2" eb="4">
      <t>バンゴウ</t>
    </rPh>
    <phoneticPr fontId="6"/>
  </si>
  <si>
    <t>新特徴指定番号</t>
    <rPh sb="0" eb="1">
      <t>シン</t>
    </rPh>
    <rPh sb="1" eb="3">
      <t>トクチョウ</t>
    </rPh>
    <rPh sb="3" eb="5">
      <t>シテイ</t>
    </rPh>
    <rPh sb="5" eb="7">
      <t>バンゴウ</t>
    </rPh>
    <phoneticPr fontId="6"/>
  </si>
  <si>
    <t>給報処理欄</t>
    <rPh sb="0" eb="1">
      <t>キュウ</t>
    </rPh>
    <rPh sb="1" eb="2">
      <t>ホウ</t>
    </rPh>
    <rPh sb="2" eb="4">
      <t>ショリ</t>
    </rPh>
    <rPh sb="4" eb="5">
      <t>ラン</t>
    </rPh>
    <phoneticPr fontId="6"/>
  </si>
  <si>
    <t>処　　　理</t>
    <rPh sb="0" eb="1">
      <t>トコロ</t>
    </rPh>
    <rPh sb="4" eb="5">
      <t>リ</t>
    </rPh>
    <phoneticPr fontId="6"/>
  </si>
  <si>
    <t>　　　　　　月以降各月分</t>
    <rPh sb="6" eb="7">
      <t>ガツ</t>
    </rPh>
    <rPh sb="7" eb="9">
      <t>イコウ</t>
    </rPh>
    <rPh sb="9" eb="11">
      <t>カクツキ</t>
    </rPh>
    <rPh sb="11" eb="12">
      <t>ブン</t>
    </rPh>
    <phoneticPr fontId="6"/>
  </si>
  <si>
    <t>　　　　　　月　分</t>
    <rPh sb="6" eb="7">
      <t>ガツ</t>
    </rPh>
    <rPh sb="8" eb="9">
      <t>ブン</t>
    </rPh>
    <phoneticPr fontId="6"/>
  </si>
  <si>
    <t>新特別徴収処理欄</t>
    <rPh sb="0" eb="3">
      <t>シントクベツ</t>
    </rPh>
    <rPh sb="3" eb="5">
      <t>チョウシュウ</t>
    </rPh>
    <rPh sb="5" eb="7">
      <t>ショリ</t>
    </rPh>
    <rPh sb="7" eb="8">
      <t>ラン</t>
    </rPh>
    <phoneticPr fontId="6"/>
  </si>
  <si>
    <t>変更する月割額</t>
    <rPh sb="0" eb="2">
      <t>ヘンコウ</t>
    </rPh>
    <rPh sb="4" eb="6">
      <t>ツキワ</t>
    </rPh>
    <rPh sb="6" eb="7">
      <t>ガク</t>
    </rPh>
    <phoneticPr fontId="6"/>
  </si>
  <si>
    <t>５　　月</t>
    <rPh sb="3" eb="4">
      <t>ガツ</t>
    </rPh>
    <phoneticPr fontId="6"/>
  </si>
  <si>
    <t>４　　月</t>
    <rPh sb="3" eb="4">
      <t>ガツ</t>
    </rPh>
    <phoneticPr fontId="6"/>
  </si>
  <si>
    <t>３　　月</t>
    <rPh sb="3" eb="4">
      <t>ガツ</t>
    </rPh>
    <phoneticPr fontId="6"/>
  </si>
  <si>
    <t>２　　月</t>
    <rPh sb="3" eb="4">
      <t>ガツ</t>
    </rPh>
    <phoneticPr fontId="6"/>
  </si>
  <si>
    <t>１　　月</t>
    <rPh sb="3" eb="4">
      <t>ガツ</t>
    </rPh>
    <phoneticPr fontId="6"/>
  </si>
  <si>
    <t>１２　　月</t>
    <rPh sb="4" eb="5">
      <t>ガツ</t>
    </rPh>
    <phoneticPr fontId="6"/>
  </si>
  <si>
    <t>１１　　月</t>
    <rPh sb="4" eb="5">
      <t>ガツ</t>
    </rPh>
    <phoneticPr fontId="6"/>
  </si>
  <si>
    <t>１０　　月</t>
    <rPh sb="4" eb="5">
      <t>ガツ</t>
    </rPh>
    <phoneticPr fontId="6"/>
  </si>
  <si>
    <t>９　　月</t>
    <rPh sb="3" eb="4">
      <t>ガツ</t>
    </rPh>
    <phoneticPr fontId="6"/>
  </si>
  <si>
    <t>８　　月</t>
    <rPh sb="3" eb="4">
      <t>ガツ</t>
    </rPh>
    <phoneticPr fontId="6"/>
  </si>
  <si>
    <t>７　　月</t>
    <rPh sb="3" eb="4">
      <t>ガツ</t>
    </rPh>
    <phoneticPr fontId="6"/>
  </si>
  <si>
    <t>６　　月</t>
    <rPh sb="3" eb="4">
      <t>ガツ</t>
    </rPh>
    <phoneticPr fontId="6"/>
  </si>
  <si>
    <t>月別</t>
    <rPh sb="0" eb="2">
      <t>ツキベツ</t>
    </rPh>
    <phoneticPr fontId="6"/>
  </si>
  <si>
    <t>区分</t>
    <rPh sb="0" eb="2">
      <t>クブン</t>
    </rPh>
    <phoneticPr fontId="6"/>
  </si>
  <si>
    <t>均　等　割　額</t>
    <rPh sb="0" eb="1">
      <t>ヒトシ</t>
    </rPh>
    <rPh sb="2" eb="3">
      <t>トウ</t>
    </rPh>
    <rPh sb="4" eb="5">
      <t>ワリ</t>
    </rPh>
    <rPh sb="6" eb="7">
      <t>ガク</t>
    </rPh>
    <phoneticPr fontId="6"/>
  </si>
  <si>
    <t>所　　得　　割　　額</t>
    <rPh sb="0" eb="1">
      <t>ショ</t>
    </rPh>
    <rPh sb="3" eb="4">
      <t>トク</t>
    </rPh>
    <rPh sb="6" eb="7">
      <t>ワリ</t>
    </rPh>
    <rPh sb="9" eb="10">
      <t>ガク</t>
    </rPh>
    <phoneticPr fontId="6"/>
  </si>
  <si>
    <t>未　　納　　入　　税　　額</t>
    <rPh sb="0" eb="1">
      <t>ミ</t>
    </rPh>
    <rPh sb="3" eb="4">
      <t>オサメ</t>
    </rPh>
    <rPh sb="6" eb="7">
      <t>イ</t>
    </rPh>
    <rPh sb="9" eb="10">
      <t>ゼイ</t>
    </rPh>
    <rPh sb="12" eb="13">
      <t>ガク</t>
    </rPh>
    <phoneticPr fontId="6"/>
  </si>
  <si>
    <t>納　　入　　済　　税　　額</t>
    <rPh sb="0" eb="1">
      <t>オサメ</t>
    </rPh>
    <rPh sb="3" eb="4">
      <t>ニュウ</t>
    </rPh>
    <rPh sb="6" eb="7">
      <t>スミ</t>
    </rPh>
    <rPh sb="9" eb="10">
      <t>ゼイ</t>
    </rPh>
    <rPh sb="12" eb="13">
      <t>ガク</t>
    </rPh>
    <phoneticPr fontId="6"/>
  </si>
  <si>
    <t>特　別　徴　収　税　額　計</t>
    <rPh sb="0" eb="1">
      <t>トク</t>
    </rPh>
    <rPh sb="2" eb="3">
      <t>ベツ</t>
    </rPh>
    <rPh sb="4" eb="5">
      <t>シルシ</t>
    </rPh>
    <rPh sb="6" eb="7">
      <t>オサム</t>
    </rPh>
    <rPh sb="8" eb="9">
      <t>ゼイ</t>
    </rPh>
    <rPh sb="10" eb="11">
      <t>ガク</t>
    </rPh>
    <rPh sb="12" eb="13">
      <t>ケイ</t>
    </rPh>
    <phoneticPr fontId="6"/>
  </si>
  <si>
    <t>府　　　民　　　税</t>
    <rPh sb="0" eb="1">
      <t>フ</t>
    </rPh>
    <rPh sb="4" eb="5">
      <t>ミン</t>
    </rPh>
    <rPh sb="8" eb="9">
      <t>ゼイ</t>
    </rPh>
    <phoneticPr fontId="6"/>
  </si>
  <si>
    <t>市　　　民　　　税</t>
    <rPh sb="0" eb="1">
      <t>シ</t>
    </rPh>
    <rPh sb="4" eb="5">
      <t>ミン</t>
    </rPh>
    <rPh sb="8" eb="9">
      <t>ゼイ</t>
    </rPh>
    <phoneticPr fontId="6"/>
  </si>
  <si>
    <t>課　税　総　所　得　金　額</t>
    <rPh sb="0" eb="1">
      <t>カ</t>
    </rPh>
    <rPh sb="2" eb="3">
      <t>ゼイ</t>
    </rPh>
    <rPh sb="4" eb="5">
      <t>ソウ</t>
    </rPh>
    <rPh sb="6" eb="7">
      <t>ショ</t>
    </rPh>
    <rPh sb="8" eb="9">
      <t>トク</t>
    </rPh>
    <rPh sb="10" eb="11">
      <t>キン</t>
    </rPh>
    <rPh sb="12" eb="13">
      <t>ガク</t>
    </rPh>
    <phoneticPr fontId="6"/>
  </si>
  <si>
    <t>特　　　別　　　徴　　　収　　　税　　　額</t>
    <rPh sb="0" eb="1">
      <t>トク</t>
    </rPh>
    <rPh sb="4" eb="5">
      <t>ベツ</t>
    </rPh>
    <rPh sb="8" eb="9">
      <t>シルシ</t>
    </rPh>
    <rPh sb="12" eb="13">
      <t>オサム</t>
    </rPh>
    <rPh sb="16" eb="17">
      <t>ゼイ</t>
    </rPh>
    <rPh sb="20" eb="21">
      <t>ガク</t>
    </rPh>
    <phoneticPr fontId="6"/>
  </si>
  <si>
    <t>点　検</t>
    <rPh sb="0" eb="1">
      <t>テン</t>
    </rPh>
    <rPh sb="2" eb="3">
      <t>ケン</t>
    </rPh>
    <phoneticPr fontId="6"/>
  </si>
  <si>
    <t>1　特別徴収義務者（区）を変更
2　普通徴収へ切替
3　一括徴収
4　その他　</t>
    <rPh sb="2" eb="4">
      <t>トクベツ</t>
    </rPh>
    <rPh sb="4" eb="6">
      <t>チョウシュウ</t>
    </rPh>
    <rPh sb="6" eb="9">
      <t>ギムシャ</t>
    </rPh>
    <rPh sb="10" eb="11">
      <t>ク</t>
    </rPh>
    <rPh sb="13" eb="15">
      <t>ヘンコウ</t>
    </rPh>
    <rPh sb="18" eb="20">
      <t>フツウ</t>
    </rPh>
    <rPh sb="20" eb="22">
      <t>チョウシュウ</t>
    </rPh>
    <rPh sb="23" eb="25">
      <t>キリカエ</t>
    </rPh>
    <rPh sb="28" eb="30">
      <t>イッカツ</t>
    </rPh>
    <rPh sb="30" eb="32">
      <t>チョウシュウ</t>
    </rPh>
    <rPh sb="37" eb="38">
      <t>タ</t>
    </rPh>
    <phoneticPr fontId="6"/>
  </si>
  <si>
    <t>　月分以降
の月割額は</t>
    <rPh sb="1" eb="2">
      <t>ツキ</t>
    </rPh>
    <rPh sb="2" eb="3">
      <t>ブン</t>
    </rPh>
    <rPh sb="3" eb="5">
      <t>イコウ</t>
    </rPh>
    <rPh sb="7" eb="8">
      <t>ツキ</t>
    </rPh>
    <rPh sb="8" eb="9">
      <t>ワリ</t>
    </rPh>
    <rPh sb="9" eb="10">
      <t>ガク</t>
    </rPh>
    <phoneticPr fontId="6"/>
  </si>
  <si>
    <t>3　異動の日が1月1日から4月30日までの間で残税額（上記（ウ）の額）を超える給与又は退職手当等の支払がないため。</t>
  </si>
  <si>
    <t>理由</t>
    <rPh sb="0" eb="2">
      <t>リユウ</t>
    </rPh>
    <phoneticPr fontId="6"/>
  </si>
  <si>
    <t>旧特別徴収処理欄</t>
    <rPh sb="0" eb="3">
      <t>キュウトクベツ</t>
    </rPh>
    <rPh sb="3" eb="5">
      <t>チョウシュウ</t>
    </rPh>
    <rPh sb="5" eb="7">
      <t>ショリ</t>
    </rPh>
    <rPh sb="7" eb="8">
      <t>ラン</t>
    </rPh>
    <phoneticPr fontId="6"/>
  </si>
  <si>
    <t>一括徴収しない場合</t>
    <rPh sb="0" eb="2">
      <t>イッカツ</t>
    </rPh>
    <rPh sb="2" eb="4">
      <t>チョウシュウ</t>
    </rPh>
    <rPh sb="7" eb="9">
      <t>バアイ</t>
    </rPh>
    <phoneticPr fontId="6"/>
  </si>
  <si>
    <t>月分で納入します。(翌月10日納期限)</t>
    <rPh sb="0" eb="1">
      <t>ツキ</t>
    </rPh>
    <rPh sb="1" eb="2">
      <t>ブン</t>
    </rPh>
    <rPh sb="3" eb="5">
      <t>ノウニュウ</t>
    </rPh>
    <rPh sb="10" eb="12">
      <t>ヨクゲツ</t>
    </rPh>
    <rPh sb="14" eb="15">
      <t>ニチ</t>
    </rPh>
    <rPh sb="15" eb="18">
      <t>ノウキゲン</t>
    </rPh>
    <phoneticPr fontId="6"/>
  </si>
  <si>
    <t>左記の一括徴収した税額は</t>
    <rPh sb="0" eb="2">
      <t>サキ</t>
    </rPh>
    <rPh sb="3" eb="5">
      <t>イッカツ</t>
    </rPh>
    <rPh sb="5" eb="7">
      <t>チョウシュウ</t>
    </rPh>
    <rPh sb="9" eb="11">
      <t>ゼイガク</t>
    </rPh>
    <phoneticPr fontId="6"/>
  </si>
  <si>
    <t>本人の印</t>
    <rPh sb="0" eb="2">
      <t>ホンニン</t>
    </rPh>
    <rPh sb="3" eb="4">
      <t>イン</t>
    </rPh>
    <phoneticPr fontId="6"/>
  </si>
  <si>
    <t>備　　　　　考</t>
    <rPh sb="0" eb="1">
      <t>ソナエ</t>
    </rPh>
    <rPh sb="6" eb="7">
      <t>コウ</t>
    </rPh>
    <phoneticPr fontId="6"/>
  </si>
  <si>
    <r>
      <t xml:space="preserve">徴収予定額合計
</t>
    </r>
    <r>
      <rPr>
        <sz val="8"/>
        <rFont val="ＭＳ Ｐ明朝"/>
        <family val="1"/>
        <charset val="128"/>
      </rPr>
      <t>（上記（ウ）と同額）</t>
    </r>
    <rPh sb="0" eb="2">
      <t>チョウシュウ</t>
    </rPh>
    <rPh sb="2" eb="4">
      <t>ヨテイ</t>
    </rPh>
    <rPh sb="4" eb="5">
      <t>ガク</t>
    </rPh>
    <rPh sb="5" eb="7">
      <t>ゴウケイ</t>
    </rPh>
    <rPh sb="9" eb="11">
      <t>ジョウキ</t>
    </rPh>
    <rPh sb="15" eb="17">
      <t>ドウガク</t>
    </rPh>
    <phoneticPr fontId="6"/>
  </si>
  <si>
    <t>徴収予定額</t>
    <rPh sb="0" eb="2">
      <t>チョウシュウ</t>
    </rPh>
    <rPh sb="2" eb="4">
      <t>ヨテイ</t>
    </rPh>
    <rPh sb="4" eb="5">
      <t>ガク</t>
    </rPh>
    <phoneticPr fontId="6"/>
  </si>
  <si>
    <t>一括徴収する場合</t>
    <rPh sb="0" eb="2">
      <t>イッカツ</t>
    </rPh>
    <rPh sb="2" eb="4">
      <t>チョウシュウ</t>
    </rPh>
    <rPh sb="6" eb="8">
      <t>バアイ</t>
    </rPh>
    <phoneticPr fontId="6"/>
  </si>
  <si>
    <t>◎給与等の支払を受けなくなった後の月割額（退職した月を除く）の一括徴収について次の欄に必ず記載してください。</t>
    <rPh sb="1" eb="4">
      <t>キュウヨトウ</t>
    </rPh>
    <rPh sb="5" eb="7">
      <t>シハライ</t>
    </rPh>
    <rPh sb="8" eb="9">
      <t>ウ</t>
    </rPh>
    <rPh sb="15" eb="16">
      <t>アト</t>
    </rPh>
    <rPh sb="17" eb="18">
      <t>ツキ</t>
    </rPh>
    <rPh sb="18" eb="19">
      <t>ワリ</t>
    </rPh>
    <rPh sb="19" eb="20">
      <t>ガク</t>
    </rPh>
    <rPh sb="21" eb="23">
      <t>タイショク</t>
    </rPh>
    <rPh sb="25" eb="26">
      <t>ツキ</t>
    </rPh>
    <rPh sb="27" eb="28">
      <t>ノゾ</t>
    </rPh>
    <rPh sb="31" eb="33">
      <t>イッカツ</t>
    </rPh>
    <rPh sb="33" eb="35">
      <t>チョウシュウ</t>
    </rPh>
    <rPh sb="39" eb="40">
      <t>ツギ</t>
    </rPh>
    <rPh sb="41" eb="42">
      <t>ラン</t>
    </rPh>
    <rPh sb="43" eb="44">
      <t>カナラ</t>
    </rPh>
    <rPh sb="45" eb="47">
      <t>キサイ</t>
    </rPh>
    <phoneticPr fontId="6"/>
  </si>
  <si>
    <t>担当</t>
    <rPh sb="0" eb="2">
      <t>タントウ</t>
    </rPh>
    <phoneticPr fontId="6"/>
  </si>
  <si>
    <t>名　称</t>
    <rPh sb="0" eb="1">
      <t>ナ</t>
    </rPh>
    <rPh sb="2" eb="3">
      <t>ショウ</t>
    </rPh>
    <phoneticPr fontId="6"/>
  </si>
  <si>
    <t>月分から徴収するよう連絡済です。</t>
    <rPh sb="0" eb="1">
      <t>ガツ</t>
    </rPh>
    <rPh sb="1" eb="2">
      <t>ブン</t>
    </rPh>
    <rPh sb="4" eb="6">
      <t>チョウシュウ</t>
    </rPh>
    <rPh sb="10" eb="13">
      <t>レンラクズミ</t>
    </rPh>
    <phoneticPr fontId="6"/>
  </si>
  <si>
    <t>-</t>
    <phoneticPr fontId="6"/>
  </si>
  <si>
    <t>電話</t>
    <rPh sb="0" eb="2">
      <t>デンワ</t>
    </rPh>
    <phoneticPr fontId="6"/>
  </si>
  <si>
    <t>円を</t>
    <rPh sb="0" eb="1">
      <t>エン</t>
    </rPh>
    <phoneticPr fontId="6"/>
  </si>
  <si>
    <t>左記特別徴収義務者へは月割額</t>
    <rPh sb="0" eb="2">
      <t>サキ</t>
    </rPh>
    <rPh sb="2" eb="4">
      <t>トクベツ</t>
    </rPh>
    <rPh sb="4" eb="6">
      <t>チョウシュウ</t>
    </rPh>
    <rPh sb="6" eb="9">
      <t>ギムシャ</t>
    </rPh>
    <rPh sb="11" eb="12">
      <t>ツキ</t>
    </rPh>
    <rPh sb="12" eb="13">
      <t>ワリ</t>
    </rPh>
    <rPh sb="13" eb="14">
      <t>ガク</t>
    </rPh>
    <phoneticPr fontId="6"/>
  </si>
  <si>
    <t>特別徴収指定番号</t>
    <rPh sb="0" eb="2">
      <t>トクベツ</t>
    </rPh>
    <rPh sb="2" eb="4">
      <t>チョウシュウ</t>
    </rPh>
    <rPh sb="4" eb="6">
      <t>シテイ</t>
    </rPh>
    <rPh sb="6" eb="8">
      <t>バンゴウ</t>
    </rPh>
    <phoneticPr fontId="6"/>
  </si>
  <si>
    <t>－</t>
    <phoneticPr fontId="6"/>
  </si>
  <si>
    <t>〒</t>
    <phoneticPr fontId="6"/>
  </si>
  <si>
    <r>
      <rPr>
        <sz val="9"/>
        <rFont val="ＭＳ Ｐ明朝"/>
        <family val="1"/>
        <charset val="128"/>
      </rPr>
      <t>新しい
給与支払者</t>
    </r>
    <r>
      <rPr>
        <sz val="8"/>
        <rFont val="ＭＳ Ｐ明朝"/>
        <family val="1"/>
        <charset val="128"/>
      </rPr>
      <t xml:space="preserve">
</t>
    </r>
    <r>
      <rPr>
        <sz val="7"/>
        <rFont val="ＭＳ Ｐ明朝"/>
        <family val="1"/>
        <charset val="128"/>
      </rPr>
      <t>(特別徴収義務者)</t>
    </r>
    <rPh sb="0" eb="1">
      <t>アタラ</t>
    </rPh>
    <rPh sb="4" eb="6">
      <t>キュウヨ</t>
    </rPh>
    <rPh sb="6" eb="8">
      <t>シハライ</t>
    </rPh>
    <rPh sb="8" eb="9">
      <t>シャ</t>
    </rPh>
    <rPh sb="11" eb="13">
      <t>トクベツ</t>
    </rPh>
    <rPh sb="13" eb="15">
      <t>チョウシュウ</t>
    </rPh>
    <rPh sb="15" eb="18">
      <t>ギムシャ</t>
    </rPh>
    <phoneticPr fontId="6"/>
  </si>
  <si>
    <t>◎給与所得者が新しい給与支払者（特別徴収義務者）による「特別徴収の継続」を希望される場合には以下の項目にも必ず記載してください。</t>
    <rPh sb="1" eb="3">
      <t>キュウヨ</t>
    </rPh>
    <rPh sb="3" eb="5">
      <t>ショトク</t>
    </rPh>
    <rPh sb="5" eb="6">
      <t>シャ</t>
    </rPh>
    <rPh sb="7" eb="8">
      <t>アタラ</t>
    </rPh>
    <rPh sb="10" eb="12">
      <t>キュウヨ</t>
    </rPh>
    <rPh sb="12" eb="14">
      <t>シハライ</t>
    </rPh>
    <rPh sb="14" eb="15">
      <t>シャ</t>
    </rPh>
    <rPh sb="16" eb="18">
      <t>トクベツ</t>
    </rPh>
    <rPh sb="18" eb="20">
      <t>チョウシュウ</t>
    </rPh>
    <rPh sb="20" eb="23">
      <t>ギムシャ</t>
    </rPh>
    <rPh sb="28" eb="30">
      <t>トクベツ</t>
    </rPh>
    <rPh sb="30" eb="32">
      <t>チョウシュウ</t>
    </rPh>
    <rPh sb="33" eb="35">
      <t>ケイゾク</t>
    </rPh>
    <rPh sb="37" eb="39">
      <t>キボウ</t>
    </rPh>
    <rPh sb="42" eb="44">
      <t>バアイ</t>
    </rPh>
    <rPh sb="46" eb="48">
      <t>イカ</t>
    </rPh>
    <rPh sb="49" eb="51">
      <t>コウモク</t>
    </rPh>
    <rPh sb="53" eb="54">
      <t>カナラ</t>
    </rPh>
    <rPh sb="55" eb="57">
      <t>キサイ</t>
    </rPh>
    <phoneticPr fontId="6"/>
  </si>
  <si>
    <t>異動後</t>
    <rPh sb="0" eb="2">
      <t>イドウ</t>
    </rPh>
    <rPh sb="2" eb="3">
      <t>ゴ</t>
    </rPh>
    <phoneticPr fontId="6"/>
  </si>
  <si>
    <t>控除社会保険料額</t>
    <rPh sb="0" eb="2">
      <t>コウジョ</t>
    </rPh>
    <rPh sb="2" eb="4">
      <t>シャカイ</t>
    </rPh>
    <rPh sb="4" eb="7">
      <t>ホケンリョウ</t>
    </rPh>
    <rPh sb="7" eb="8">
      <t>ガク</t>
    </rPh>
    <phoneticPr fontId="6"/>
  </si>
  <si>
    <t>現在</t>
    <rPh sb="0" eb="2">
      <t>ゲンザイ</t>
    </rPh>
    <phoneticPr fontId="6"/>
  </si>
  <si>
    <t>住所</t>
    <rPh sb="0" eb="2">
      <t>ジュウショ</t>
    </rPh>
    <phoneticPr fontId="6"/>
  </si>
  <si>
    <t>平成</t>
    <rPh sb="0" eb="2">
      <t>ヘイセイ</t>
    </rPh>
    <phoneticPr fontId="6"/>
  </si>
  <si>
    <t>月分まで</t>
    <rPh sb="0" eb="2">
      <t>ガツブン</t>
    </rPh>
    <phoneticPr fontId="6"/>
  </si>
  <si>
    <t>1月1日</t>
    <rPh sb="1" eb="2">
      <t>ガツ</t>
    </rPh>
    <rPh sb="3" eb="4">
      <t>ニチ</t>
    </rPh>
    <phoneticPr fontId="6"/>
  </si>
  <si>
    <t>月分から</t>
    <rPh sb="0" eb="1">
      <t>ガツ</t>
    </rPh>
    <rPh sb="1" eb="2">
      <t>ブン</t>
    </rPh>
    <phoneticPr fontId="6"/>
  </si>
  <si>
    <t>日生</t>
    <rPh sb="0" eb="1">
      <t>ニチ</t>
    </rPh>
    <rPh sb="1" eb="2">
      <t>ウ</t>
    </rPh>
    <phoneticPr fontId="6"/>
  </si>
  <si>
    <t>生年月日</t>
    <rPh sb="0" eb="2">
      <t>セイネン</t>
    </rPh>
    <rPh sb="2" eb="4">
      <t>ガッピ</t>
    </rPh>
    <phoneticPr fontId="6"/>
  </si>
  <si>
    <t>氏名</t>
    <rPh sb="0" eb="2">
      <t>シメイ</t>
    </rPh>
    <phoneticPr fontId="6"/>
  </si>
  <si>
    <t>１月１日以降退職時
までの給与支払額</t>
    <rPh sb="1" eb="2">
      <t>ガツ</t>
    </rPh>
    <rPh sb="3" eb="4">
      <t>ニチ</t>
    </rPh>
    <rPh sb="4" eb="6">
      <t>イコウ</t>
    </rPh>
    <rPh sb="6" eb="8">
      <t>タイショク</t>
    </rPh>
    <rPh sb="8" eb="9">
      <t>ジ</t>
    </rPh>
    <rPh sb="13" eb="15">
      <t>キュウヨ</t>
    </rPh>
    <rPh sb="15" eb="17">
      <t>シハライ</t>
    </rPh>
    <rPh sb="17" eb="18">
      <t>ガク</t>
    </rPh>
    <phoneticPr fontId="6"/>
  </si>
  <si>
    <t>異動後の未徴収
税額の徴収方法</t>
    <rPh sb="0" eb="2">
      <t>イドウ</t>
    </rPh>
    <rPh sb="2" eb="3">
      <t>ゴ</t>
    </rPh>
    <rPh sb="4" eb="7">
      <t>ミチョウシュウ</t>
    </rPh>
    <rPh sb="8" eb="10">
      <t>ゼイガク</t>
    </rPh>
    <rPh sb="11" eb="13">
      <t>チョウシュウ</t>
    </rPh>
    <rPh sb="13" eb="15">
      <t>ホウホウ</t>
    </rPh>
    <phoneticPr fontId="6"/>
  </si>
  <si>
    <t>異動の事由</t>
    <rPh sb="0" eb="2">
      <t>イドウ</t>
    </rPh>
    <rPh sb="3" eb="5">
      <t>ジユウ</t>
    </rPh>
    <phoneticPr fontId="6"/>
  </si>
  <si>
    <t>（ウ）
未徴収税額
（ア）－（イ）</t>
    <rPh sb="4" eb="5">
      <t>ミ</t>
    </rPh>
    <rPh sb="5" eb="7">
      <t>チョウシュウ</t>
    </rPh>
    <rPh sb="7" eb="9">
      <t>ゼイガク</t>
    </rPh>
    <phoneticPr fontId="6"/>
  </si>
  <si>
    <t xml:space="preserve">（イ）
徴収済税額
</t>
    <rPh sb="4" eb="6">
      <t>チョウシュウ</t>
    </rPh>
    <rPh sb="6" eb="7">
      <t>ズ</t>
    </rPh>
    <rPh sb="7" eb="9">
      <t>ゼイガク</t>
    </rPh>
    <phoneticPr fontId="6"/>
  </si>
  <si>
    <t>（ア）
特別徴収税額
（年税額）</t>
    <rPh sb="4" eb="6">
      <t>トクベツ</t>
    </rPh>
    <rPh sb="6" eb="8">
      <t>チョウシュウ</t>
    </rPh>
    <rPh sb="8" eb="10">
      <t>ゼイガク</t>
    </rPh>
    <rPh sb="12" eb="15">
      <t>ネンゼイガク</t>
    </rPh>
    <phoneticPr fontId="6"/>
  </si>
  <si>
    <t>新姓</t>
    <rPh sb="0" eb="2">
      <t>シンセイ</t>
    </rPh>
    <phoneticPr fontId="6"/>
  </si>
  <si>
    <t>フリガナ</t>
    <phoneticPr fontId="6"/>
  </si>
  <si>
    <t>給与所得者</t>
    <rPh sb="0" eb="2">
      <t>キュウヨ</t>
    </rPh>
    <rPh sb="2" eb="4">
      <t>ショトク</t>
    </rPh>
    <rPh sb="4" eb="5">
      <t>シャ</t>
    </rPh>
    <phoneticPr fontId="6"/>
  </si>
  <si>
    <t>年度</t>
    <rPh sb="0" eb="2">
      <t>ネンド</t>
    </rPh>
    <phoneticPr fontId="6"/>
  </si>
  <si>
    <t>提出</t>
    <rPh sb="0" eb="2">
      <t>テイシュツ</t>
    </rPh>
    <phoneticPr fontId="6"/>
  </si>
  <si>
    <t>特別徴収
指定番号</t>
    <rPh sb="0" eb="2">
      <t>トクベツ</t>
    </rPh>
    <rPh sb="2" eb="4">
      <t>チョウシュウ</t>
    </rPh>
    <rPh sb="5" eb="7">
      <t>シテイ</t>
    </rPh>
    <rPh sb="7" eb="9">
      <t>バンゴウ</t>
    </rPh>
    <phoneticPr fontId="6"/>
  </si>
  <si>
    <t>所在地
(住所)</t>
    <rPh sb="0" eb="3">
      <t>ショザイチ</t>
    </rPh>
    <rPh sb="5" eb="7">
      <t>ジュウショ</t>
    </rPh>
    <phoneticPr fontId="6"/>
  </si>
  <si>
    <t>係</t>
    <rPh sb="0" eb="1">
      <t>カカ</t>
    </rPh>
    <phoneticPr fontId="6"/>
  </si>
  <si>
    <t>担当者</t>
    <rPh sb="0" eb="3">
      <t>タントウシャ</t>
    </rPh>
    <phoneticPr fontId="6"/>
  </si>
  <si>
    <t>名　称
（氏名）</t>
    <rPh sb="0" eb="1">
      <t>ナ</t>
    </rPh>
    <rPh sb="2" eb="3">
      <t>ショウ</t>
    </rPh>
    <rPh sb="5" eb="7">
      <t>シメイ</t>
    </rPh>
    <phoneticPr fontId="6"/>
  </si>
  <si>
    <t>(特別徴収義務者)</t>
    <rPh sb="1" eb="3">
      <t>トクベツ</t>
    </rPh>
    <rPh sb="3" eb="5">
      <t>チョウシュウ</t>
    </rPh>
    <rPh sb="5" eb="8">
      <t>ギムシャ</t>
    </rPh>
    <phoneticPr fontId="6"/>
  </si>
  <si>
    <t>給与支払者</t>
    <rPh sb="0" eb="2">
      <t>キュウヨ</t>
    </rPh>
    <rPh sb="2" eb="4">
      <t>シハライ</t>
    </rPh>
    <rPh sb="4" eb="5">
      <t>シャ</t>
    </rPh>
    <phoneticPr fontId="6"/>
  </si>
  <si>
    <t>整理番号</t>
    <rPh sb="0" eb="2">
      <t>セイリ</t>
    </rPh>
    <rPh sb="2" eb="4">
      <t>バンゴウ</t>
    </rPh>
    <phoneticPr fontId="6"/>
  </si>
  <si>
    <t>特別徴収</t>
    <rPh sb="0" eb="2">
      <t>トクベツ</t>
    </rPh>
    <rPh sb="2" eb="4">
      <t>チョウシュウ</t>
    </rPh>
    <phoneticPr fontId="6"/>
  </si>
  <si>
    <t>に係る給与所得者異動届出書</t>
    <rPh sb="1" eb="2">
      <t>カカ</t>
    </rPh>
    <rPh sb="3" eb="5">
      <t>キュウヨ</t>
    </rPh>
    <rPh sb="5" eb="7">
      <t>ショトク</t>
    </rPh>
    <rPh sb="7" eb="8">
      <t>シャ</t>
    </rPh>
    <rPh sb="8" eb="10">
      <t>イドウ</t>
    </rPh>
    <rPh sb="10" eb="13">
      <t>トドケデショ</t>
    </rPh>
    <phoneticPr fontId="6"/>
  </si>
  <si>
    <t>市民税・府民税</t>
    <rPh sb="0" eb="3">
      <t>シミンゼイ</t>
    </rPh>
    <rPh sb="4" eb="6">
      <t>フミン</t>
    </rPh>
    <rPh sb="6" eb="7">
      <t>ゼイ</t>
    </rPh>
    <phoneticPr fontId="6"/>
  </si>
  <si>
    <t>３</t>
    <phoneticPr fontId="6"/>
  </si>
  <si>
    <t>給与支払報告</t>
    <rPh sb="0" eb="2">
      <t>キュウヨ</t>
    </rPh>
    <rPh sb="2" eb="4">
      <t>シハライ</t>
    </rPh>
    <rPh sb="4" eb="6">
      <t>ホウコク</t>
    </rPh>
    <phoneticPr fontId="6"/>
  </si>
  <si>
    <t>２</t>
    <phoneticPr fontId="6"/>
  </si>
  <si>
    <t>　　一括徴収する場合は、その理由を記載し、右の「徴収予定額」欄等に所要事項を記載するとともに、１の場合には給与所得者の印を押印してください。また、一括徴収しない場合には、その理由を記載してください。</t>
    <rPh sb="17" eb="19">
      <t>キサイ</t>
    </rPh>
    <rPh sb="87" eb="89">
      <t>リユウ</t>
    </rPh>
    <rPh sb="90" eb="92">
      <t>キサイ</t>
    </rPh>
    <phoneticPr fontId="6"/>
  </si>
  <si>
    <r>
      <t>５　</t>
    </r>
    <r>
      <rPr>
        <sz val="7.5"/>
        <rFont val="ＭＳ Ｐゴシック"/>
        <family val="3"/>
        <charset val="128"/>
      </rPr>
      <t>「一括徴収」に関しては、次により記載してください。なお、一括徴収しない場合でも必ず必要事項を記載してください。</t>
    </r>
    <phoneticPr fontId="6"/>
  </si>
  <si>
    <t>で囲んでいる部分についてのみ記載してください。</t>
    <phoneticPr fontId="6"/>
  </si>
  <si>
    <t>３　太線</t>
    <phoneticPr fontId="6"/>
  </si>
  <si>
    <t>２　３部印刷されますので、３部とも提出してください。</t>
    <phoneticPr fontId="6"/>
  </si>
  <si>
    <t>１　この届出書は給与支払報告に係る給与所得者異動届出書と特別徴収に係る給与所得者異動届出書が同じ様式になっています。</t>
    <rPh sb="4" eb="7">
      <t>トドケデショ</t>
    </rPh>
    <rPh sb="8" eb="10">
      <t>キュウヨ</t>
    </rPh>
    <rPh sb="10" eb="12">
      <t>シハライ</t>
    </rPh>
    <rPh sb="12" eb="14">
      <t>ホウコク</t>
    </rPh>
    <rPh sb="15" eb="16">
      <t>カカ</t>
    </rPh>
    <rPh sb="17" eb="19">
      <t>キュウヨ</t>
    </rPh>
    <rPh sb="19" eb="21">
      <t>ショトク</t>
    </rPh>
    <rPh sb="21" eb="22">
      <t>シャ</t>
    </rPh>
    <rPh sb="22" eb="24">
      <t>イドウ</t>
    </rPh>
    <rPh sb="24" eb="27">
      <t>トドケデショ</t>
    </rPh>
    <rPh sb="28" eb="30">
      <t>トクベツ</t>
    </rPh>
    <rPh sb="30" eb="32">
      <t>チョウシュウ</t>
    </rPh>
    <rPh sb="33" eb="34">
      <t>カカ</t>
    </rPh>
    <rPh sb="35" eb="37">
      <t>キュウヨ</t>
    </rPh>
    <rPh sb="37" eb="39">
      <t>ショトク</t>
    </rPh>
    <rPh sb="39" eb="40">
      <t>シャ</t>
    </rPh>
    <rPh sb="40" eb="42">
      <t>イドウ</t>
    </rPh>
    <rPh sb="42" eb="45">
      <t>トドケデショ</t>
    </rPh>
    <rPh sb="46" eb="47">
      <t>オナ</t>
    </rPh>
    <rPh sb="48" eb="50">
      <t>ヨウシキ</t>
    </rPh>
    <phoneticPr fontId="6"/>
  </si>
  <si>
    <t>（記載注意）</t>
    <phoneticPr fontId="6"/>
  </si>
  <si>
    <t>死亡による退職のため。</t>
    <rPh sb="0" eb="2">
      <t>シボウ</t>
    </rPh>
    <rPh sb="5" eb="7">
      <t>タイショク</t>
    </rPh>
    <phoneticPr fontId="6"/>
  </si>
  <si>
    <t>異動の日が1月1日から4月30日までの間で残税額（上記(ウ)の額）を超える給与又は退職手当等の支払がないため。</t>
    <rPh sb="0" eb="2">
      <t>イドウ</t>
    </rPh>
    <rPh sb="3" eb="4">
      <t>ヒ</t>
    </rPh>
    <rPh sb="6" eb="7">
      <t>ガツ</t>
    </rPh>
    <rPh sb="8" eb="9">
      <t>ニチ</t>
    </rPh>
    <rPh sb="12" eb="13">
      <t>ガツ</t>
    </rPh>
    <rPh sb="15" eb="16">
      <t>ニチ</t>
    </rPh>
    <rPh sb="19" eb="20">
      <t>カン</t>
    </rPh>
    <rPh sb="21" eb="22">
      <t>ザン</t>
    </rPh>
    <rPh sb="22" eb="24">
      <t>ゼイガク</t>
    </rPh>
    <rPh sb="25" eb="27">
      <t>ジョウキ</t>
    </rPh>
    <rPh sb="31" eb="32">
      <t>ガク</t>
    </rPh>
    <rPh sb="34" eb="35">
      <t>コ</t>
    </rPh>
    <rPh sb="37" eb="39">
      <t>キュウヨ</t>
    </rPh>
    <rPh sb="39" eb="40">
      <t>マタ</t>
    </rPh>
    <rPh sb="41" eb="43">
      <t>タイショク</t>
    </rPh>
    <rPh sb="43" eb="45">
      <t>テアテ</t>
    </rPh>
    <rPh sb="45" eb="46">
      <t>トウ</t>
    </rPh>
    <rPh sb="47" eb="49">
      <t>シハライ</t>
    </rPh>
    <phoneticPr fontId="6"/>
  </si>
  <si>
    <t>異動の日が6月1日から12月31日までの間で本人からの申出がないため。</t>
    <rPh sb="0" eb="2">
      <t>イドウ</t>
    </rPh>
    <rPh sb="3" eb="4">
      <t>ヒ</t>
    </rPh>
    <rPh sb="6" eb="7">
      <t>ガツ</t>
    </rPh>
    <rPh sb="8" eb="9">
      <t>ニチ</t>
    </rPh>
    <rPh sb="13" eb="14">
      <t>ガツ</t>
    </rPh>
    <rPh sb="16" eb="17">
      <t>ニチ</t>
    </rPh>
    <rPh sb="20" eb="21">
      <t>カン</t>
    </rPh>
    <rPh sb="22" eb="24">
      <t>ホンニン</t>
    </rPh>
    <rPh sb="27" eb="29">
      <t>モウシデ</t>
    </rPh>
    <phoneticPr fontId="6"/>
  </si>
  <si>
    <t>3 普通徴収</t>
    <phoneticPr fontId="6"/>
  </si>
  <si>
    <t>特別徴収の継続の希望があるため。（転勤の場合も含む。）</t>
    <rPh sb="0" eb="2">
      <t>トクベツ</t>
    </rPh>
    <rPh sb="2" eb="4">
      <t>チョウシュウ</t>
    </rPh>
    <rPh sb="5" eb="7">
      <t>ケイゾク</t>
    </rPh>
    <rPh sb="8" eb="10">
      <t>キボウ</t>
    </rPh>
    <rPh sb="17" eb="19">
      <t>テンキン</t>
    </rPh>
    <rPh sb="20" eb="22">
      <t>バアイ</t>
    </rPh>
    <rPh sb="23" eb="24">
      <t>フク</t>
    </rPh>
    <phoneticPr fontId="6"/>
  </si>
  <si>
    <t>1 特別徴収継続</t>
    <phoneticPr fontId="6"/>
  </si>
  <si>
    <t>特別徴収継続(転勤)</t>
    <phoneticPr fontId="6"/>
  </si>
  <si>
    <t>特別徴収継続(本人希望)</t>
    <phoneticPr fontId="6"/>
  </si>
  <si>
    <t>異動の日が6月1日から12月31日までの間で本人からの申出があったため。</t>
    <phoneticPr fontId="6"/>
  </si>
  <si>
    <t>2 一括徴収</t>
    <phoneticPr fontId="6"/>
  </si>
  <si>
    <t>一括徴収(本人希望)</t>
    <phoneticPr fontId="6"/>
  </si>
  <si>
    <t>異動の日が1月1日から4月30日までの間で特別徴収の継続の希望がないため。</t>
    <rPh sb="0" eb="2">
      <t>イドウ</t>
    </rPh>
    <rPh sb="3" eb="4">
      <t>ヒ</t>
    </rPh>
    <rPh sb="6" eb="7">
      <t>ガツ</t>
    </rPh>
    <rPh sb="8" eb="9">
      <t>ニチ</t>
    </rPh>
    <rPh sb="12" eb="13">
      <t>ガツ</t>
    </rPh>
    <rPh sb="15" eb="16">
      <t>ニチ</t>
    </rPh>
    <rPh sb="19" eb="20">
      <t>カン</t>
    </rPh>
    <rPh sb="21" eb="23">
      <t>トクベツ</t>
    </rPh>
    <rPh sb="23" eb="25">
      <t>チョウシュウ</t>
    </rPh>
    <rPh sb="26" eb="28">
      <t>ケイゾク</t>
    </rPh>
    <rPh sb="29" eb="31">
      <t>キボウ</t>
    </rPh>
    <phoneticPr fontId="6"/>
  </si>
  <si>
    <t>一括徴収</t>
    <phoneticPr fontId="6"/>
  </si>
  <si>
    <t>１</t>
    <phoneticPr fontId="6"/>
  </si>
  <si>
    <t>入力番号</t>
    <rPh sb="0" eb="2">
      <t>ニュウリョク</t>
    </rPh>
    <rPh sb="2" eb="4">
      <t>バンゴウ</t>
    </rPh>
    <phoneticPr fontId="6"/>
  </si>
  <si>
    <t>※３部ずつ印刷されますので、片面印刷で３部とも提出してください。</t>
    <rPh sb="2" eb="3">
      <t>ブ</t>
    </rPh>
    <rPh sb="5" eb="7">
      <t>インサツ</t>
    </rPh>
    <rPh sb="14" eb="16">
      <t>カタメン</t>
    </rPh>
    <rPh sb="16" eb="18">
      <t>インサツ</t>
    </rPh>
    <rPh sb="20" eb="21">
      <t>ブ</t>
    </rPh>
    <rPh sb="23" eb="25">
      <t>テイシュツ</t>
    </rPh>
    <phoneticPr fontId="6"/>
  </si>
  <si>
    <t>月</t>
    <rPh sb="0" eb="1">
      <t>ガツ</t>
    </rPh>
    <phoneticPr fontId="2"/>
  </si>
  <si>
    <t>日</t>
    <rPh sb="0" eb="1">
      <t>ヒ</t>
    </rPh>
    <phoneticPr fontId="2"/>
  </si>
  <si>
    <t>年</t>
    <rPh sb="0" eb="1">
      <t>ネン</t>
    </rPh>
    <phoneticPr fontId="2"/>
  </si>
  <si>
    <r>
      <rPr>
        <sz val="6"/>
        <color indexed="8"/>
        <rFont val="ＭＳ Ｐゴシック"/>
        <family val="3"/>
        <charset val="128"/>
      </rPr>
      <t>※上記と異なる場合</t>
    </r>
    <r>
      <rPr>
        <sz val="10"/>
        <color indexed="8"/>
        <rFont val="ＭＳ Ｐゴシック"/>
        <family val="3"/>
        <charset val="128"/>
      </rPr>
      <t xml:space="preserve">
現　住　所</t>
    </r>
    <rPh sb="10" eb="11">
      <t>ゲン</t>
    </rPh>
    <rPh sb="12" eb="13">
      <t>ジュウ</t>
    </rPh>
    <rPh sb="14" eb="15">
      <t>ショ</t>
    </rPh>
    <phoneticPr fontId="6"/>
  </si>
  <si>
    <t>従業員等の住所</t>
    <rPh sb="0" eb="1">
      <t>ジュウ</t>
    </rPh>
    <rPh sb="1" eb="2">
      <t>ギョウ</t>
    </rPh>
    <rPh sb="2" eb="3">
      <t>イン</t>
    </rPh>
    <rPh sb="3" eb="4">
      <t>トウ</t>
    </rPh>
    <rPh sb="5" eb="6">
      <t>ジュウ</t>
    </rPh>
    <rPh sb="6" eb="7">
      <t>ショ</t>
    </rPh>
    <phoneticPr fontId="6"/>
  </si>
  <si>
    <r>
      <rPr>
        <sz val="16"/>
        <color indexed="8"/>
        <rFont val="ＭＳ Ｐゴシック"/>
        <family val="3"/>
        <charset val="128"/>
      </rPr>
      <t>共通項目</t>
    </r>
    <r>
      <rPr>
        <sz val="10"/>
        <color indexed="8"/>
        <rFont val="ＭＳ Ｐゴシック"/>
        <family val="3"/>
        <charset val="128"/>
      </rPr>
      <t xml:space="preserve">
</t>
    </r>
    <r>
      <rPr>
        <sz val="9"/>
        <color indexed="8"/>
        <rFont val="ＭＳ Ｐゴシック"/>
        <family val="3"/>
        <charset val="128"/>
      </rPr>
      <t>(すべてに印刷)</t>
    </r>
    <rPh sb="0" eb="1">
      <t>トモ</t>
    </rPh>
    <rPh sb="1" eb="2">
      <t>ツウ</t>
    </rPh>
    <rPh sb="2" eb="3">
      <t>コウ</t>
    </rPh>
    <rPh sb="3" eb="4">
      <t>メ</t>
    </rPh>
    <rPh sb="10" eb="12">
      <t>インサツ</t>
    </rPh>
    <phoneticPr fontId="6"/>
  </si>
  <si>
    <t>氏　名</t>
    <rPh sb="0" eb="1">
      <t>シ</t>
    </rPh>
    <rPh sb="2" eb="3">
      <t>メイ</t>
    </rPh>
    <phoneticPr fontId="6"/>
  </si>
  <si>
    <t>普徴理由</t>
    <rPh sb="0" eb="1">
      <t>フ</t>
    </rPh>
    <rPh sb="1" eb="2">
      <t>チョウ</t>
    </rPh>
    <rPh sb="2" eb="4">
      <t>リユウ</t>
    </rPh>
    <phoneticPr fontId="2"/>
  </si>
  <si>
    <t>一括徴収の本人申出がないため</t>
    <phoneticPr fontId="6"/>
  </si>
  <si>
    <t>生年</t>
    <rPh sb="0" eb="2">
      <t>セイネン</t>
    </rPh>
    <phoneticPr fontId="2"/>
  </si>
  <si>
    <t>年号</t>
    <rPh sb="0" eb="1">
      <t>ネン</t>
    </rPh>
    <rPh sb="1" eb="2">
      <t>ゴウ</t>
    </rPh>
    <phoneticPr fontId="2"/>
  </si>
  <si>
    <t>today</t>
    <phoneticPr fontId="2"/>
  </si>
  <si>
    <t>平</t>
    <rPh sb="0" eb="1">
      <t>ヘイ</t>
    </rPh>
    <phoneticPr fontId="2"/>
  </si>
  <si>
    <t>年齢テーブル</t>
    <rPh sb="0" eb="2">
      <t>ネンレイ</t>
    </rPh>
    <phoneticPr fontId="6"/>
  </si>
  <si>
    <r>
      <t>「６</t>
    </r>
    <r>
      <rPr>
        <sz val="11"/>
        <color indexed="8"/>
        <rFont val="ＭＳ Ｐゴシック"/>
        <family val="3"/>
        <charset val="128"/>
      </rPr>
      <t>その他」の場合</t>
    </r>
    <r>
      <rPr>
        <sz val="10"/>
        <color indexed="8"/>
        <rFont val="ＭＳ Ｐゴシック"/>
        <family val="3"/>
        <charset val="128"/>
      </rPr>
      <t xml:space="preserve">
</t>
    </r>
    <r>
      <rPr>
        <sz val="9"/>
        <color indexed="8"/>
        <rFont val="ＭＳ Ｐゴシック"/>
        <family val="3"/>
        <charset val="128"/>
      </rPr>
      <t>(具体的に記載してください)</t>
    </r>
    <rPh sb="4" eb="5">
      <t>タ</t>
    </rPh>
    <rPh sb="7" eb="9">
      <t>バアイ</t>
    </rPh>
    <rPh sb="11" eb="14">
      <t>グタイテキ</t>
    </rPh>
    <rPh sb="15" eb="17">
      <t>キサイ</t>
    </rPh>
    <phoneticPr fontId="6"/>
  </si>
  <si>
    <t>○○商事　株式会社</t>
    <rPh sb="2" eb="4">
      <t>ショウジ</t>
    </rPh>
    <rPh sb="5" eb="9">
      <t>カブシキガイシャ</t>
    </rPh>
    <phoneticPr fontId="2"/>
  </si>
  <si>
    <t>大阪市北区中之島1-3-20</t>
    <rPh sb="0" eb="2">
      <t>オオサカ</t>
    </rPh>
    <rPh sb="2" eb="3">
      <t>シ</t>
    </rPh>
    <rPh sb="3" eb="5">
      <t>キタク</t>
    </rPh>
    <rPh sb="5" eb="8">
      <t>ナカノシマ</t>
    </rPh>
    <phoneticPr fontId="2"/>
  </si>
  <si>
    <t>人事課給与</t>
    <rPh sb="0" eb="3">
      <t>ジンジカ</t>
    </rPh>
    <rPh sb="3" eb="5">
      <t>キュウヨ</t>
    </rPh>
    <phoneticPr fontId="2"/>
  </si>
  <si>
    <t>06</t>
    <phoneticPr fontId="2"/>
  </si>
  <si>
    <t>6123</t>
    <phoneticPr fontId="2"/>
  </si>
  <si>
    <t>0000</t>
    <phoneticPr fontId="2"/>
  </si>
  <si>
    <t>オオサカ　タロウ</t>
    <phoneticPr fontId="2"/>
  </si>
  <si>
    <t>大阪　太郎</t>
    <rPh sb="0" eb="2">
      <t>オオサカ</t>
    </rPh>
    <rPh sb="3" eb="5">
      <t>タロウ</t>
    </rPh>
    <phoneticPr fontId="2"/>
  </si>
  <si>
    <t>中央</t>
  </si>
  <si>
    <t>久太郎町</t>
    <rPh sb="0" eb="3">
      <t>キュウタロウ</t>
    </rPh>
    <rPh sb="3" eb="4">
      <t>チョウ</t>
    </rPh>
    <phoneticPr fontId="2"/>
  </si>
  <si>
    <t>1-2-27</t>
    <phoneticPr fontId="2"/>
  </si>
  <si>
    <t>昭37</t>
  </si>
  <si>
    <t>特別徴収継続(転勤)</t>
  </si>
  <si>
    <t>××商事　株式会社</t>
    <rPh sb="2" eb="4">
      <t>ショウジ</t>
    </rPh>
    <rPh sb="5" eb="9">
      <t>カブシキガイシャ</t>
    </rPh>
    <phoneticPr fontId="2"/>
  </si>
  <si>
    <t>551</t>
    <phoneticPr fontId="2"/>
  </si>
  <si>
    <t>0000</t>
    <phoneticPr fontId="2"/>
  </si>
  <si>
    <t>大阪府</t>
    <rPh sb="0" eb="3">
      <t>オオサカフ</t>
    </rPh>
    <phoneticPr fontId="2"/>
  </si>
  <si>
    <t>大阪市大正区</t>
    <rPh sb="0" eb="2">
      <t>オオサカ</t>
    </rPh>
    <rPh sb="2" eb="3">
      <t>シ</t>
    </rPh>
    <rPh sb="3" eb="6">
      <t>タイショウク</t>
    </rPh>
    <phoneticPr fontId="2"/>
  </si>
  <si>
    <t>千鳥</t>
    <rPh sb="0" eb="2">
      <t>チドリ</t>
    </rPh>
    <phoneticPr fontId="2"/>
  </si>
  <si>
    <t>2-7-95</t>
    <phoneticPr fontId="2"/>
  </si>
  <si>
    <t>大川　次郎</t>
    <rPh sb="0" eb="2">
      <t>オオカワ</t>
    </rPh>
    <rPh sb="3" eb="5">
      <t>ジロウ</t>
    </rPh>
    <phoneticPr fontId="2"/>
  </si>
  <si>
    <t>06</t>
    <phoneticPr fontId="2"/>
  </si>
  <si>
    <t>4394</t>
    <phoneticPr fontId="2"/>
  </si>
  <si>
    <t>淀川　一郎</t>
    <rPh sb="0" eb="2">
      <t>ヨドガワ</t>
    </rPh>
    <rPh sb="3" eb="5">
      <t>イチロウ</t>
    </rPh>
    <phoneticPr fontId="2"/>
  </si>
  <si>
    <t>オオサカ　ハナコ</t>
    <phoneticPr fontId="6"/>
  </si>
  <si>
    <t>大阪　花子</t>
    <rPh sb="0" eb="2">
      <t>オオサカ</t>
    </rPh>
    <rPh sb="3" eb="5">
      <t>ハナコ</t>
    </rPh>
    <phoneticPr fontId="2"/>
  </si>
  <si>
    <t>昭40</t>
  </si>
  <si>
    <t>西</t>
    <rPh sb="0" eb="1">
      <t>ニシ</t>
    </rPh>
    <phoneticPr fontId="2"/>
  </si>
  <si>
    <t>新町</t>
    <rPh sb="0" eb="2">
      <t>シンマチ</t>
    </rPh>
    <phoneticPr fontId="2"/>
  </si>
  <si>
    <t>4-5-14</t>
    <phoneticPr fontId="2"/>
  </si>
  <si>
    <t>普通徴収(本人が納付)</t>
  </si>
  <si>
    <t>一括徴収の本人申出がないため</t>
  </si>
  <si>
    <t>オオサカ　サブロウ</t>
    <phoneticPr fontId="2"/>
  </si>
  <si>
    <t>大阪　三郎</t>
    <rPh sb="0" eb="2">
      <t>オオサカ</t>
    </rPh>
    <rPh sb="3" eb="5">
      <t>サブロウ</t>
    </rPh>
    <phoneticPr fontId="2"/>
  </si>
  <si>
    <t>住吉</t>
  </si>
  <si>
    <t>南住吉</t>
    <rPh sb="0" eb="3">
      <t>ミナミスミヨシ</t>
    </rPh>
    <phoneticPr fontId="2"/>
  </si>
  <si>
    <t>3-15-55</t>
    <phoneticPr fontId="2"/>
  </si>
  <si>
    <t>昭41</t>
  </si>
  <si>
    <t>一括徴収(本人希望)</t>
  </si>
  <si>
    <t>各入力番号の異動届出書の内容</t>
    <rPh sb="0" eb="3">
      <t>カクニュウリョク</t>
    </rPh>
    <rPh sb="3" eb="5">
      <t>バンゴウ</t>
    </rPh>
    <rPh sb="6" eb="9">
      <t>イドウトドケ</t>
    </rPh>
    <rPh sb="9" eb="10">
      <t>デ</t>
    </rPh>
    <rPh sb="10" eb="11">
      <t>ショ</t>
    </rPh>
    <rPh sb="12" eb="14">
      <t>ナイヨウ</t>
    </rPh>
    <phoneticPr fontId="52"/>
  </si>
  <si>
    <t>入力番号１</t>
    <rPh sb="0" eb="2">
      <t>ニュウリョク</t>
    </rPh>
    <rPh sb="2" eb="4">
      <t>バンゴウ</t>
    </rPh>
    <phoneticPr fontId="52"/>
  </si>
  <si>
    <t>入力番号２</t>
    <rPh sb="0" eb="2">
      <t>ニュウリョク</t>
    </rPh>
    <rPh sb="2" eb="4">
      <t>バンゴウ</t>
    </rPh>
    <phoneticPr fontId="52"/>
  </si>
  <si>
    <t>入力番号３</t>
    <rPh sb="0" eb="2">
      <t>ニュウリョク</t>
    </rPh>
    <rPh sb="2" eb="4">
      <t>バンゴウ</t>
    </rPh>
    <phoneticPr fontId="52"/>
  </si>
  <si>
    <t>異動届出書の作成例</t>
    <rPh sb="0" eb="3">
      <t>イドウトドケ</t>
    </rPh>
    <rPh sb="3" eb="4">
      <t>デ</t>
    </rPh>
    <rPh sb="4" eb="5">
      <t>ショ</t>
    </rPh>
    <rPh sb="6" eb="9">
      <t>サクセイレイ</t>
    </rPh>
    <phoneticPr fontId="6"/>
  </si>
  <si>
    <r>
      <rPr>
        <sz val="6"/>
        <color indexed="8"/>
        <rFont val="ＭＳ Ｐゴシック"/>
        <family val="3"/>
        <charset val="128"/>
      </rPr>
      <t>(上記と異なる場合)</t>
    </r>
    <r>
      <rPr>
        <sz val="10"/>
        <color indexed="8"/>
        <rFont val="ＭＳ Ｐゴシック"/>
        <family val="3"/>
        <charset val="128"/>
      </rPr>
      <t xml:space="preserve">
現　住　所</t>
    </r>
    <rPh sb="11" eb="12">
      <t>ゲン</t>
    </rPh>
    <rPh sb="13" eb="14">
      <t>ジュウ</t>
    </rPh>
    <rPh sb="15" eb="16">
      <t>ショ</t>
    </rPh>
    <phoneticPr fontId="6"/>
  </si>
  <si>
    <t>内</t>
    <rPh sb="0" eb="1">
      <t>ナイ</t>
    </rPh>
    <phoneticPr fontId="2"/>
  </si>
  <si>
    <t>市町村・区名</t>
    <rPh sb="0" eb="3">
      <t>シチョウソン</t>
    </rPh>
    <rPh sb="4" eb="5">
      <t>ク</t>
    </rPh>
    <rPh sb="5" eb="6">
      <t>メイ</t>
    </rPh>
    <phoneticPr fontId="6"/>
  </si>
  <si>
    <t>大阪市</t>
    <rPh sb="0" eb="2">
      <t>オオサカ</t>
    </rPh>
    <rPh sb="2" eb="3">
      <t>シ</t>
    </rPh>
    <phoneticPr fontId="6"/>
  </si>
  <si>
    <t>区</t>
    <rPh sb="0" eb="1">
      <t>ク</t>
    </rPh>
    <phoneticPr fontId="2"/>
  </si>
  <si>
    <t>(あて先)</t>
    <rPh sb="3" eb="4">
      <t>サキ</t>
    </rPh>
    <phoneticPr fontId="2"/>
  </si>
  <si>
    <t>　  異動届出書は給与の支払を受けなくなった日の属する月の翌月10日までに船場法人市税事務所個人市民税（特別徴収）グループへ提出してください。</t>
    <rPh sb="3" eb="6">
      <t>イドウトドケ</t>
    </rPh>
    <rPh sb="6" eb="7">
      <t>デ</t>
    </rPh>
    <rPh sb="7" eb="8">
      <t>ショ</t>
    </rPh>
    <phoneticPr fontId="6"/>
  </si>
  <si>
    <t>※退職者については、この異動届出書とは別に、翌年の一月三十一日までに給与支払報告書（個人別明細書及び総括表）の提出が必要です。</t>
    <rPh sb="1" eb="4">
      <t>タイショクシャ</t>
    </rPh>
    <rPh sb="12" eb="14">
      <t>イドウ</t>
    </rPh>
    <rPh sb="14" eb="17">
      <t>トドケデショ</t>
    </rPh>
    <rPh sb="19" eb="20">
      <t>ベツ</t>
    </rPh>
    <rPh sb="22" eb="24">
      <t>ヨクネン</t>
    </rPh>
    <rPh sb="25" eb="26">
      <t>１</t>
    </rPh>
    <rPh sb="26" eb="27">
      <t>ガツ</t>
    </rPh>
    <rPh sb="27" eb="30">
      <t>３１</t>
    </rPh>
    <rPh sb="30" eb="31">
      <t>ニチ</t>
    </rPh>
    <rPh sb="34" eb="36">
      <t>キュウヨ</t>
    </rPh>
    <rPh sb="36" eb="38">
      <t>シハライ</t>
    </rPh>
    <rPh sb="38" eb="41">
      <t>ホウコクショ</t>
    </rPh>
    <rPh sb="42" eb="44">
      <t>コジン</t>
    </rPh>
    <rPh sb="44" eb="45">
      <t>ベツ</t>
    </rPh>
    <rPh sb="45" eb="48">
      <t>メイサイショ</t>
    </rPh>
    <rPh sb="48" eb="49">
      <t>オヨ</t>
    </rPh>
    <rPh sb="50" eb="52">
      <t>ソウカツ</t>
    </rPh>
    <rPh sb="52" eb="53">
      <t>ヒョウ</t>
    </rPh>
    <rPh sb="55" eb="57">
      <t>テイシュツ</t>
    </rPh>
    <rPh sb="58" eb="60">
      <t>ヒツヨウ</t>
    </rPh>
    <phoneticPr fontId="6"/>
  </si>
  <si>
    <t>退職の日が一月一日から四月三十日までの間の方については、本人からの申出がない場合であっても、必ず残税額をまとめて徴収してください。</t>
    <rPh sb="0" eb="2">
      <t>タイショク</t>
    </rPh>
    <rPh sb="3" eb="4">
      <t>ヒ</t>
    </rPh>
    <rPh sb="5" eb="7">
      <t>イチガツ</t>
    </rPh>
    <rPh sb="7" eb="9">
      <t>1ニチ</t>
    </rPh>
    <rPh sb="11" eb="13">
      <t>4ガツ</t>
    </rPh>
    <rPh sb="13" eb="16">
      <t>30ニチ</t>
    </rPh>
    <rPh sb="19" eb="20">
      <t>アイダ</t>
    </rPh>
    <rPh sb="21" eb="22">
      <t>カタ</t>
    </rPh>
    <rPh sb="28" eb="30">
      <t>ホンニン</t>
    </rPh>
    <rPh sb="33" eb="35">
      <t>モウシデ</t>
    </rPh>
    <rPh sb="38" eb="40">
      <t>バアイ</t>
    </rPh>
    <phoneticPr fontId="6"/>
  </si>
  <si>
    <t>個人番号</t>
    <rPh sb="0" eb="2">
      <t>コジン</t>
    </rPh>
    <rPh sb="2" eb="4">
      <t>バンゴウ</t>
    </rPh>
    <phoneticPr fontId="2"/>
  </si>
  <si>
    <t>個人番号又は法人番号</t>
    <rPh sb="0" eb="2">
      <t>コジン</t>
    </rPh>
    <rPh sb="2" eb="4">
      <t>バンゴウ</t>
    </rPh>
    <rPh sb="4" eb="5">
      <t>マタ</t>
    </rPh>
    <rPh sb="6" eb="8">
      <t>ホウジン</t>
    </rPh>
    <rPh sb="8" eb="10">
      <t>バンゴウ</t>
    </rPh>
    <phoneticPr fontId="2"/>
  </si>
  <si>
    <t>宛名番号</t>
    <rPh sb="0" eb="2">
      <t>アテナ</t>
    </rPh>
    <rPh sb="2" eb="4">
      <t>バンゴウ</t>
    </rPh>
    <phoneticPr fontId="6"/>
  </si>
  <si>
    <t>個人番号（マイナンバー）</t>
    <rPh sb="0" eb="2">
      <t>コジン</t>
    </rPh>
    <rPh sb="2" eb="4">
      <t>バンゴウ</t>
    </rPh>
    <phoneticPr fontId="6"/>
  </si>
  <si>
    <t>個人番号又は法人番号</t>
    <rPh sb="0" eb="2">
      <t>コジン</t>
    </rPh>
    <rPh sb="2" eb="4">
      <t>バンゴウ</t>
    </rPh>
    <rPh sb="4" eb="5">
      <t>マタ</t>
    </rPh>
    <rPh sb="6" eb="8">
      <t>ホウジン</t>
    </rPh>
    <rPh sb="8" eb="10">
      <t>バンゴウ</t>
    </rPh>
    <phoneticPr fontId="6"/>
  </si>
  <si>
    <t>1</t>
    <phoneticPr fontId="2"/>
  </si>
  <si>
    <t>2</t>
    <phoneticPr fontId="2"/>
  </si>
  <si>
    <t>3</t>
    <phoneticPr fontId="2"/>
  </si>
  <si>
    <t>4</t>
    <phoneticPr fontId="2"/>
  </si>
  <si>
    <t>5</t>
    <phoneticPr fontId="2"/>
  </si>
  <si>
    <t>6</t>
    <phoneticPr fontId="2"/>
  </si>
  <si>
    <t>7</t>
    <phoneticPr fontId="2"/>
  </si>
  <si>
    <t>8</t>
    <phoneticPr fontId="2"/>
  </si>
  <si>
    <t>9</t>
    <phoneticPr fontId="2"/>
  </si>
  <si>
    <t>0</t>
    <phoneticPr fontId="2"/>
  </si>
  <si>
    <t>1</t>
    <phoneticPr fontId="2"/>
  </si>
  <si>
    <t>2</t>
    <phoneticPr fontId="2"/>
  </si>
  <si>
    <t>3</t>
    <phoneticPr fontId="2"/>
  </si>
  <si>
    <t>（右詰めで入力してください。）</t>
    <rPh sb="1" eb="2">
      <t>ミギ</t>
    </rPh>
    <rPh sb="2" eb="3">
      <t>ツ</t>
    </rPh>
    <rPh sb="5" eb="7">
      <t>ニュウリョク</t>
    </rPh>
    <phoneticPr fontId="2"/>
  </si>
  <si>
    <t>111122223333</t>
    <phoneticPr fontId="2"/>
  </si>
  <si>
    <t>444455556666</t>
    <phoneticPr fontId="2"/>
  </si>
  <si>
    <t>777788889999</t>
    <phoneticPr fontId="2"/>
  </si>
  <si>
    <t>平成29年11</t>
    <phoneticPr fontId="52"/>
  </si>
  <si>
    <t>平成30年1</t>
    <phoneticPr fontId="52"/>
  </si>
  <si>
    <t>残税額を超える給与・退職手当等の支払がないため</t>
    <phoneticPr fontId="2"/>
  </si>
  <si>
    <t>①　下の一覧表に入力番号ごとに必要事項を入力してください。</t>
    <rPh sb="2" eb="3">
      <t>シタ</t>
    </rPh>
    <rPh sb="4" eb="6">
      <t>イチラン</t>
    </rPh>
    <rPh sb="6" eb="7">
      <t>ヒョウ</t>
    </rPh>
    <rPh sb="8" eb="10">
      <t>ニュウリョク</t>
    </rPh>
    <rPh sb="10" eb="12">
      <t>バンゴウ</t>
    </rPh>
    <rPh sb="15" eb="17">
      <t>ヒツヨウ</t>
    </rPh>
    <rPh sb="17" eb="19">
      <t>ジコウ</t>
    </rPh>
    <rPh sb="20" eb="22">
      <t>ニュウリョク</t>
    </rPh>
    <phoneticPr fontId="6"/>
  </si>
  <si>
    <r>
      <t>○印刷する対象者について、</t>
    </r>
    <r>
      <rPr>
        <b/>
        <u/>
        <sz val="14"/>
        <color rgb="FFFF0000"/>
        <rFont val="ＭＳ Ｐゴシック"/>
        <family val="3"/>
        <charset val="128"/>
      </rPr>
      <t>「入力シート」の入力番号を入力し、記載内容を確認のうえ、印刷してください。</t>
    </r>
    <rPh sb="1" eb="3">
      <t>インサツ</t>
    </rPh>
    <rPh sb="5" eb="8">
      <t>タイショウシャ</t>
    </rPh>
    <rPh sb="14" eb="16">
      <t>ニュウリョク</t>
    </rPh>
    <rPh sb="21" eb="23">
      <t>ニュウリョク</t>
    </rPh>
    <rPh sb="23" eb="25">
      <t>バンゴウ</t>
    </rPh>
    <rPh sb="26" eb="28">
      <t>ニュウリョク</t>
    </rPh>
    <rPh sb="30" eb="32">
      <t>キサイ</t>
    </rPh>
    <rPh sb="32" eb="34">
      <t>ナイヨウ</t>
    </rPh>
    <rPh sb="35" eb="37">
      <t>カクニン</t>
    </rPh>
    <rPh sb="41" eb="43">
      <t>インサツ</t>
    </rPh>
    <phoneticPr fontId="6"/>
  </si>
  <si>
    <t>②　①入力後、「異動届出書(印刷用)」シートの入力番号欄に「入力シート」の「入力番号」を入力いただくと該当者が表示されます。記載内容を確認のうえ印刷して提出してください。</t>
    <rPh sb="3" eb="6">
      <t>ニュウリョクゴ</t>
    </rPh>
    <rPh sb="8" eb="10">
      <t>イドウ</t>
    </rPh>
    <rPh sb="10" eb="12">
      <t>トドケデ</t>
    </rPh>
    <rPh sb="12" eb="13">
      <t>ショ</t>
    </rPh>
    <rPh sb="14" eb="16">
      <t>インサツ</t>
    </rPh>
    <rPh sb="16" eb="17">
      <t>ヨウ</t>
    </rPh>
    <rPh sb="23" eb="25">
      <t>ニュウリョク</t>
    </rPh>
    <rPh sb="25" eb="27">
      <t>バンゴウ</t>
    </rPh>
    <rPh sb="27" eb="28">
      <t>ラン</t>
    </rPh>
    <rPh sb="30" eb="32">
      <t>ニュウリョク</t>
    </rPh>
    <rPh sb="38" eb="40">
      <t>ニュウリョク</t>
    </rPh>
    <rPh sb="40" eb="42">
      <t>バンゴウ</t>
    </rPh>
    <rPh sb="44" eb="46">
      <t>ニュウリョク</t>
    </rPh>
    <rPh sb="51" eb="54">
      <t>ガイトウシャ</t>
    </rPh>
    <rPh sb="55" eb="57">
      <t>ヒョウジ</t>
    </rPh>
    <rPh sb="62" eb="64">
      <t>キサイ</t>
    </rPh>
    <rPh sb="64" eb="66">
      <t>ナイヨウ</t>
    </rPh>
    <rPh sb="67" eb="69">
      <t>カクニン</t>
    </rPh>
    <rPh sb="72" eb="74">
      <t>インサツ</t>
    </rPh>
    <rPh sb="76" eb="78">
      <t>テイシュツ</t>
    </rPh>
    <phoneticPr fontId="6"/>
  </si>
  <si>
    <t>　　記載内容に誤りがないか確認いただき、誤りがなければ、片面印刷で印刷（３枚印刷されます。）のうえ、３枚全て提出してください。</t>
    <rPh sb="2" eb="4">
      <t>キサイ</t>
    </rPh>
    <rPh sb="4" eb="6">
      <t>ナイヨウ</t>
    </rPh>
    <rPh sb="7" eb="8">
      <t>アヤマ</t>
    </rPh>
    <rPh sb="13" eb="15">
      <t>カクニン</t>
    </rPh>
    <rPh sb="20" eb="21">
      <t>アヤマ</t>
    </rPh>
    <rPh sb="28" eb="30">
      <t>カタメン</t>
    </rPh>
    <rPh sb="30" eb="32">
      <t>インサツ</t>
    </rPh>
    <rPh sb="33" eb="35">
      <t>インサツ</t>
    </rPh>
    <rPh sb="37" eb="38">
      <t>マイ</t>
    </rPh>
    <rPh sb="38" eb="40">
      <t>インサツ</t>
    </rPh>
    <rPh sb="51" eb="52">
      <t>マイ</t>
    </rPh>
    <rPh sb="52" eb="53">
      <t>スベ</t>
    </rPh>
    <rPh sb="54" eb="56">
      <t>テイシュツ</t>
    </rPh>
    <phoneticPr fontId="2"/>
  </si>
  <si>
    <t>普通徴収(本人が納付)</t>
    <phoneticPr fontId="6"/>
  </si>
  <si>
    <t>区</t>
    <rPh sb="0" eb="1">
      <t>ク</t>
    </rPh>
    <phoneticPr fontId="2"/>
  </si>
  <si>
    <r>
      <t>４　</t>
    </r>
    <r>
      <rPr>
        <sz val="7.5"/>
        <rFont val="ＭＳ Ｐゴシック"/>
        <family val="3"/>
        <charset val="128"/>
      </rPr>
      <t>「１月１日以降退職時までの給与支払額」欄には、退職により給与の支払を受けなくなった場合に、その年の１月１日から退職時までに支払の確定</t>
    </r>
    <phoneticPr fontId="6"/>
  </si>
  <si>
    <t xml:space="preserve"> 　 した給与の額を、「控除社会保険料」欄には、その年の１月１日から退職時までに給与から控除した社会保険料の額を記載してください。</t>
    <phoneticPr fontId="6"/>
  </si>
  <si>
    <t>異動の事由　６ その他の場合</t>
    <rPh sb="0" eb="2">
      <t>イドウ</t>
    </rPh>
    <rPh sb="3" eb="5">
      <t>ジユウ</t>
    </rPh>
    <rPh sb="10" eb="11">
      <t>タ</t>
    </rPh>
    <rPh sb="12" eb="14">
      <t>バアイ</t>
    </rPh>
    <phoneticPr fontId="2"/>
  </si>
  <si>
    <t>ａ．給与が少なく、個人住民税を特別徴収しきれない方</t>
    <phoneticPr fontId="2"/>
  </si>
  <si>
    <t>ｂ．給与の支払期間が不定期な方（例：給与の支払いが毎月ではない）</t>
    <phoneticPr fontId="2"/>
  </si>
  <si>
    <t>6　その他（ａ支払少額）</t>
    <rPh sb="4" eb="5">
      <t>タ</t>
    </rPh>
    <rPh sb="7" eb="9">
      <t>シハライ</t>
    </rPh>
    <rPh sb="9" eb="11">
      <t>ショウガク</t>
    </rPh>
    <phoneticPr fontId="6"/>
  </si>
  <si>
    <t>6　その他（ｂ支払不定期）</t>
    <rPh sb="4" eb="5">
      <t>タ</t>
    </rPh>
    <rPh sb="7" eb="9">
      <t>シハライ</t>
    </rPh>
    <rPh sb="9" eb="12">
      <t>フテイキ</t>
    </rPh>
    <phoneticPr fontId="6"/>
  </si>
  <si>
    <t>６　その他</t>
    <rPh sb="4" eb="5">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</si>
</sst>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e;@"/>
    <numFmt numFmtId="177" formatCode="#,##0_ "/>
    <numFmt numFmtId="178" formatCode="\(###0\)"/>
  </numFmts>
  <fonts count="6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2"/>
      <color indexed="8"/>
      <name val="ＭＳ Ｐゴシック"/>
      <family val="3"/>
      <charset val="128"/>
    </font>
    <font>
      <sz val="11"/>
      <color indexed="8"/>
      <name val="ＭＳ Ｐゴシック"/>
      <family val="3"/>
      <charset val="128"/>
    </font>
    <font>
      <sz val="10"/>
      <name val="MS UI Gothic"/>
      <family val="3"/>
      <charset val="128"/>
    </font>
    <font>
      <sz val="6"/>
      <name val="ＭＳ Ｐ明朝"/>
      <family val="1"/>
      <charset val="128"/>
    </font>
    <font>
      <b/>
      <sz val="11"/>
      <color indexed="8"/>
      <name val="ＭＳ Ｐゴシック"/>
      <family val="3"/>
      <charset val="128"/>
    </font>
    <font>
      <sz val="9"/>
      <color indexed="8"/>
      <name val="ＭＳ Ｐゴシック"/>
      <family val="3"/>
      <charset val="128"/>
    </font>
    <font>
      <sz val="6"/>
      <color indexed="8"/>
      <name val="ＭＳ Ｐゴシック"/>
      <family val="3"/>
      <charset val="128"/>
    </font>
    <font>
      <sz val="16"/>
      <color indexed="8"/>
      <name val="ＭＳ Ｐゴシック"/>
      <family val="3"/>
      <charset val="128"/>
    </font>
    <font>
      <sz val="12"/>
      <name val="MS UI Gothic"/>
      <family val="3"/>
      <charset val="128"/>
    </font>
    <font>
      <sz val="12"/>
      <name val="ＭＳ Ｐゴシック"/>
      <family val="3"/>
      <charset val="128"/>
    </font>
    <font>
      <sz val="14"/>
      <color indexed="8"/>
      <name val="ＭＳ Ｐゴシック"/>
      <family val="3"/>
      <charset val="128"/>
    </font>
    <font>
      <b/>
      <sz val="14"/>
      <color indexed="8"/>
      <name val="ＭＳ Ｐゴシック"/>
      <family val="3"/>
      <charset val="128"/>
    </font>
    <font>
      <b/>
      <sz val="20"/>
      <color indexed="8"/>
      <name val="ＭＳ Ｐゴシック"/>
      <family val="3"/>
      <charset val="128"/>
    </font>
    <font>
      <sz val="10"/>
      <color indexed="81"/>
      <name val="ＭＳ ゴシック"/>
      <family val="3"/>
      <charset val="128"/>
    </font>
    <font>
      <b/>
      <sz val="10"/>
      <color indexed="81"/>
      <name val="ＭＳ ゴシック"/>
      <family val="3"/>
      <charset val="128"/>
    </font>
    <font>
      <sz val="10"/>
      <color indexed="81"/>
      <name val="ＭＳ Ｐゴシック"/>
      <family val="3"/>
      <charset val="128"/>
    </font>
    <font>
      <b/>
      <u/>
      <sz val="10"/>
      <color indexed="81"/>
      <name val="ＭＳ ゴシック"/>
      <family val="3"/>
      <charset val="128"/>
    </font>
    <font>
      <sz val="9"/>
      <color indexed="81"/>
      <name val="ＭＳ Ｐゴシック"/>
      <family val="3"/>
      <charset val="128"/>
    </font>
    <font>
      <sz val="11"/>
      <name val="ＭＳ 明朝"/>
      <family val="1"/>
      <charset val="128"/>
    </font>
    <font>
      <sz val="8.5"/>
      <name val="ＭＳ Ｐゴシック"/>
      <family val="3"/>
      <charset val="128"/>
    </font>
    <font>
      <sz val="11"/>
      <name val="ＭＳ Ｐ明朝"/>
      <family val="1"/>
      <charset val="128"/>
    </font>
    <font>
      <sz val="10"/>
      <name val="ＭＳ Ｐ明朝"/>
      <family val="1"/>
      <charset val="128"/>
    </font>
    <font>
      <sz val="8"/>
      <name val="ＭＳ 明朝"/>
      <family val="1"/>
      <charset val="128"/>
    </font>
    <font>
      <sz val="9"/>
      <name val="ＭＳ Ｐゴシック"/>
      <family val="3"/>
      <charset val="128"/>
    </font>
    <font>
      <sz val="7.5"/>
      <name val="ＭＳ Ｐ明朝"/>
      <family val="1"/>
      <charset val="128"/>
    </font>
    <font>
      <sz val="7.5"/>
      <name val="ＭＳ 明朝"/>
      <family val="1"/>
      <charset val="128"/>
    </font>
    <font>
      <sz val="8"/>
      <name val="ＭＳ Ｐ明朝"/>
      <family val="1"/>
      <charset val="128"/>
    </font>
    <font>
      <sz val="7"/>
      <name val="ＭＳ Ｐ明朝"/>
      <family val="1"/>
      <charset val="128"/>
    </font>
    <font>
      <sz val="9"/>
      <name val="ＭＳ Ｐ明朝"/>
      <family val="1"/>
      <charset val="128"/>
    </font>
    <font>
      <sz val="10"/>
      <name val="ＭＳ ゴシック"/>
      <family val="3"/>
      <charset val="128"/>
    </font>
    <font>
      <sz val="10"/>
      <name val="ＭＳ Ｐゴシック"/>
      <family val="3"/>
      <charset val="128"/>
    </font>
    <font>
      <sz val="8"/>
      <name val="ＭＳ Ｐゴシック"/>
      <family val="3"/>
      <charset val="128"/>
    </font>
    <font>
      <sz val="12"/>
      <name val="ＭＳ Ｐ明朝"/>
      <family val="1"/>
      <charset val="128"/>
    </font>
    <font>
      <sz val="12"/>
      <name val="ＭＳ 明朝"/>
      <family val="1"/>
      <charset val="128"/>
    </font>
    <font>
      <sz val="13"/>
      <name val="ＭＳ 明朝"/>
      <family val="1"/>
      <charset val="128"/>
    </font>
    <font>
      <sz val="14"/>
      <name val="ＭＳ 明朝"/>
      <family val="1"/>
      <charset val="128"/>
    </font>
    <font>
      <sz val="16"/>
      <name val="ＭＳ 明朝"/>
      <family val="1"/>
      <charset val="128"/>
    </font>
    <font>
      <b/>
      <sz val="16"/>
      <name val="ＭＳ 明朝"/>
      <family val="1"/>
      <charset val="128"/>
    </font>
    <font>
      <sz val="7.5"/>
      <name val="ＭＳ Ｐゴシック"/>
      <family val="3"/>
      <charset val="128"/>
    </font>
    <font>
      <sz val="18"/>
      <name val="ＭＳ Ｐゴシック"/>
      <family val="3"/>
      <charset val="128"/>
    </font>
    <font>
      <b/>
      <sz val="14"/>
      <color indexed="10"/>
      <name val="ＭＳ ゴシック"/>
      <family val="3"/>
      <charset val="128"/>
    </font>
    <font>
      <sz val="14"/>
      <name val="ＭＳ Ｐゴシック"/>
      <family val="3"/>
      <charset val="128"/>
    </font>
    <font>
      <b/>
      <sz val="13"/>
      <color indexed="8"/>
      <name val="ＭＳ Ｐゴシック"/>
      <family val="3"/>
      <charset val="128"/>
    </font>
    <font>
      <u/>
      <sz val="10"/>
      <color indexed="81"/>
      <name val="ＭＳ Ｐゴシック"/>
      <family val="3"/>
      <charset val="128"/>
    </font>
    <font>
      <sz val="6"/>
      <name val="ＭＳ Ｐゴシック"/>
      <family val="3"/>
      <charset val="128"/>
    </font>
    <font>
      <b/>
      <sz val="18"/>
      <color indexed="8"/>
      <name val="ＭＳ Ｐゴシック"/>
      <family val="3"/>
      <charset val="128"/>
    </font>
    <font>
      <b/>
      <sz val="10"/>
      <color indexed="81"/>
      <name val="ＭＳ Ｐゴシック"/>
      <family val="3"/>
      <charset val="128"/>
    </font>
    <font>
      <b/>
      <u/>
      <sz val="10"/>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b/>
      <u/>
      <sz val="14"/>
      <color rgb="FFFF0000"/>
      <name val="ＭＳ Ｐゴシック"/>
      <family val="3"/>
      <charset val="128"/>
    </font>
    <font>
      <sz val="7"/>
      <name val="ＭＳ 明朝"/>
      <family val="1"/>
      <charset val="128"/>
    </font>
    <font>
      <sz val="7"/>
      <color theme="1"/>
      <name val="ＭＳ Ｐゴシック"/>
      <family val="3"/>
      <charset val="128"/>
      <scheme val="minor"/>
    </font>
    <font>
      <sz val="7"/>
      <color theme="1"/>
      <name val="ＭＳ 明朝"/>
      <family val="1"/>
      <charset val="128"/>
    </font>
    <font>
      <sz val="18"/>
      <color theme="2" tint="-0.499984740745262"/>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tint="-0.249977111117893"/>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style="thin">
        <color indexed="64"/>
      </right>
      <top style="dotted">
        <color indexed="64"/>
      </top>
      <bottom style="dotted">
        <color indexed="64"/>
      </bottom>
      <diagonal/>
    </border>
    <border>
      <left/>
      <right style="medium">
        <color indexed="64"/>
      </right>
      <top style="dashed">
        <color indexed="64"/>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style="hair">
        <color indexed="64"/>
      </left>
      <right/>
      <top/>
      <bottom style="dotted">
        <color indexed="64"/>
      </bottom>
      <diagonal/>
    </border>
    <border>
      <left style="hair">
        <color indexed="64"/>
      </left>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dotted">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alignment vertical="center"/>
    </xf>
    <xf numFmtId="38" fontId="5" fillId="0" borderId="0" applyFont="0" applyFill="0" applyBorder="0" applyAlignment="0" applyProtection="0"/>
    <xf numFmtId="6" fontId="5" fillId="0" borderId="0" applyFont="0" applyFill="0" applyBorder="0" applyAlignment="0" applyProtection="0"/>
    <xf numFmtId="0" fontId="57" fillId="0" borderId="0">
      <alignment vertical="center"/>
    </xf>
    <xf numFmtId="0" fontId="5" fillId="0" borderId="0"/>
  </cellStyleXfs>
  <cellXfs count="1210">
    <xf numFmtId="0" fontId="0" fillId="0" borderId="0" xfId="0">
      <alignment vertical="center"/>
    </xf>
    <xf numFmtId="0" fontId="3" fillId="0" borderId="0" xfId="3" applyFont="1" applyAlignment="1">
      <alignment vertical="center"/>
    </xf>
    <xf numFmtId="0" fontId="3" fillId="0" borderId="1" xfId="3" applyFont="1" applyBorder="1" applyAlignment="1">
      <alignment vertical="center"/>
    </xf>
    <xf numFmtId="0" fontId="4" fillId="2" borderId="1" xfId="3" applyFont="1" applyFill="1" applyBorder="1" applyAlignment="1">
      <alignment horizontal="center" vertical="center" shrinkToFit="1"/>
    </xf>
    <xf numFmtId="0" fontId="7" fillId="0" borderId="2" xfId="3" applyFont="1" applyBorder="1" applyAlignment="1">
      <alignment horizontal="center" vertical="center"/>
    </xf>
    <xf numFmtId="0" fontId="3" fillId="0" borderId="2" xfId="3" applyFont="1" applyBorder="1" applyAlignment="1">
      <alignment vertical="center"/>
    </xf>
    <xf numFmtId="0" fontId="3" fillId="0" borderId="0" xfId="3" applyFont="1" applyBorder="1" applyAlignment="1">
      <alignment vertical="center"/>
    </xf>
    <xf numFmtId="0" fontId="3" fillId="0" borderId="3" xfId="3" applyFont="1" applyBorder="1" applyAlignment="1">
      <alignment vertical="center"/>
    </xf>
    <xf numFmtId="0" fontId="3" fillId="0" borderId="4" xfId="3" applyFont="1" applyBorder="1" applyAlignment="1">
      <alignment vertical="center"/>
    </xf>
    <xf numFmtId="0" fontId="7" fillId="0" borderId="0" xfId="3" applyFont="1" applyBorder="1" applyAlignment="1">
      <alignment horizontal="center" vertical="center"/>
    </xf>
    <xf numFmtId="0" fontId="3" fillId="0" borderId="1" xfId="3" applyFont="1" applyBorder="1" applyAlignment="1">
      <alignment horizontal="center" vertical="center"/>
    </xf>
    <xf numFmtId="0" fontId="3" fillId="0" borderId="0" xfId="3" applyFont="1" applyBorder="1" applyAlignment="1">
      <alignment horizontal="center" vertical="center" textRotation="255"/>
    </xf>
    <xf numFmtId="0" fontId="3" fillId="0" borderId="0" xfId="3" applyFont="1" applyBorder="1" applyAlignment="1">
      <alignment horizontal="center" vertical="center" textRotation="255" shrinkToFit="1"/>
    </xf>
    <xf numFmtId="0" fontId="3" fillId="0" borderId="0" xfId="3" applyFont="1" applyBorder="1" applyAlignment="1">
      <alignment horizontal="center" vertical="center" shrinkToFit="1"/>
    </xf>
    <xf numFmtId="0" fontId="8" fillId="0" borderId="0" xfId="3" applyFont="1" applyFill="1" applyBorder="1" applyAlignment="1" applyProtection="1">
      <alignment horizontal="center" vertical="center"/>
      <protection locked="0"/>
    </xf>
    <xf numFmtId="0" fontId="3" fillId="0" borderId="0" xfId="3" applyFont="1" applyBorder="1" applyAlignment="1">
      <alignment horizontal="center" vertical="center"/>
    </xf>
    <xf numFmtId="0" fontId="3" fillId="0" borderId="0" xfId="3" applyFont="1" applyBorder="1" applyAlignment="1">
      <alignment vertical="center" textRotation="255" wrapText="1"/>
    </xf>
    <xf numFmtId="0" fontId="3" fillId="0" borderId="0" xfId="3" applyFont="1" applyBorder="1" applyAlignment="1">
      <alignment horizontal="center" vertical="distributed" textRotation="255" justifyLastLine="1" shrinkToFit="1"/>
    </xf>
    <xf numFmtId="0" fontId="3" fillId="0" borderId="0" xfId="3" applyFont="1" applyBorder="1" applyAlignment="1">
      <alignment horizontal="center" vertical="center" textRotation="255" wrapText="1"/>
    </xf>
    <xf numFmtId="0" fontId="9" fillId="0" borderId="3" xfId="3" applyFont="1" applyBorder="1" applyAlignment="1">
      <alignment horizontal="center" vertical="center"/>
    </xf>
    <xf numFmtId="0" fontId="3" fillId="0" borderId="5" xfId="3" applyFont="1" applyBorder="1" applyAlignment="1">
      <alignment horizontal="center" vertical="center"/>
    </xf>
    <xf numFmtId="0" fontId="8" fillId="0" borderId="6" xfId="3" applyFont="1" applyFill="1" applyBorder="1" applyAlignment="1" applyProtection="1">
      <alignment horizontal="center" vertical="center"/>
      <protection locked="0"/>
    </xf>
    <xf numFmtId="0" fontId="8" fillId="0" borderId="7" xfId="3" applyFont="1" applyFill="1" applyBorder="1" applyAlignment="1" applyProtection="1">
      <alignment horizontal="center" vertical="center"/>
      <protection locked="0"/>
    </xf>
    <xf numFmtId="0" fontId="8" fillId="0" borderId="8" xfId="3" applyFont="1" applyFill="1" applyBorder="1" applyAlignment="1" applyProtection="1">
      <alignment horizontal="center" vertical="center"/>
      <protection locked="0"/>
    </xf>
    <xf numFmtId="0" fontId="9" fillId="0" borderId="9" xfId="3" applyFont="1" applyBorder="1" applyAlignment="1">
      <alignment horizontal="center" vertical="center"/>
    </xf>
    <xf numFmtId="0" fontId="8" fillId="0" borderId="10" xfId="3" applyFont="1" applyFill="1" applyBorder="1" applyAlignment="1" applyProtection="1">
      <alignment horizontal="center" vertical="center" shrinkToFit="1"/>
      <protection locked="0"/>
    </xf>
    <xf numFmtId="0" fontId="9" fillId="0" borderId="10" xfId="3" applyFont="1" applyBorder="1" applyAlignment="1">
      <alignment horizontal="center" vertical="center"/>
    </xf>
    <xf numFmtId="0" fontId="8" fillId="0" borderId="11" xfId="3" applyFont="1" applyFill="1" applyBorder="1" applyAlignment="1" applyProtection="1">
      <alignment horizontal="center" vertical="center" shrinkToFit="1"/>
      <protection locked="0"/>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3" fillId="0" borderId="14" xfId="3" applyFont="1" applyBorder="1" applyAlignment="1">
      <alignment vertical="center"/>
    </xf>
    <xf numFmtId="0" fontId="9" fillId="0" borderId="15" xfId="3" applyFont="1" applyBorder="1" applyAlignment="1">
      <alignment horizontal="center" vertical="center"/>
    </xf>
    <xf numFmtId="38" fontId="7" fillId="0" borderId="16" xfId="1" applyFont="1" applyFill="1" applyBorder="1" applyAlignment="1" applyProtection="1">
      <alignment horizontal="center" vertical="center" shrinkToFit="1"/>
      <protection locked="0"/>
    </xf>
    <xf numFmtId="38" fontId="7" fillId="0" borderId="17" xfId="1" applyFont="1" applyFill="1" applyBorder="1" applyAlignment="1" applyProtection="1">
      <alignment horizontal="center" vertical="center" shrinkToFit="1"/>
      <protection locked="0"/>
    </xf>
    <xf numFmtId="0" fontId="8" fillId="0" borderId="4" xfId="3" applyFont="1" applyFill="1" applyBorder="1" applyAlignment="1" applyProtection="1">
      <alignment horizontal="center" vertical="center" shrinkToFit="1"/>
      <protection locked="0"/>
    </xf>
    <xf numFmtId="0" fontId="9" fillId="0" borderId="4" xfId="3" applyFont="1" applyBorder="1" applyAlignment="1">
      <alignment horizontal="center" vertical="center"/>
    </xf>
    <xf numFmtId="0" fontId="8" fillId="0" borderId="2" xfId="3" applyFont="1" applyFill="1" applyBorder="1" applyAlignment="1" applyProtection="1">
      <alignment horizontal="center" vertical="center" shrinkToFit="1"/>
      <protection locked="0"/>
    </xf>
    <xf numFmtId="0" fontId="3" fillId="0" borderId="14" xfId="3" applyFont="1" applyBorder="1" applyAlignment="1">
      <alignment horizontal="distributed" vertical="center" indent="3"/>
    </xf>
    <xf numFmtId="0" fontId="3" fillId="0" borderId="18" xfId="3" applyFont="1" applyBorder="1" applyAlignment="1">
      <alignment horizontal="distributed" vertical="center" indent="3"/>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3" fillId="0" borderId="21" xfId="3" applyFont="1" applyBorder="1" applyAlignment="1">
      <alignment horizontal="center" vertical="center"/>
    </xf>
    <xf numFmtId="0" fontId="3" fillId="0" borderId="14" xfId="3" applyFont="1" applyBorder="1" applyAlignment="1">
      <alignment horizontal="center" vertical="center"/>
    </xf>
    <xf numFmtId="0" fontId="7" fillId="0" borderId="22" xfId="3" applyFont="1" applyBorder="1" applyAlignment="1">
      <alignment horizontal="center" vertical="center"/>
    </xf>
    <xf numFmtId="0" fontId="7" fillId="0" borderId="23" xfId="3" applyFont="1" applyBorder="1" applyAlignment="1">
      <alignment horizontal="center" vertical="center"/>
    </xf>
    <xf numFmtId="0" fontId="3" fillId="0" borderId="24" xfId="3" applyFont="1" applyBorder="1" applyAlignment="1">
      <alignment horizontal="center" vertical="center"/>
    </xf>
    <xf numFmtId="0" fontId="8" fillId="0" borderId="25" xfId="3" applyFont="1" applyBorder="1" applyAlignment="1" applyProtection="1">
      <alignment horizontal="center" vertical="center" shrinkToFit="1"/>
      <protection locked="0"/>
    </xf>
    <xf numFmtId="0" fontId="8" fillId="0" borderId="26" xfId="3" applyFont="1" applyBorder="1" applyAlignment="1" applyProtection="1">
      <alignment horizontal="center" vertical="center" shrinkToFit="1"/>
      <protection locked="0"/>
    </xf>
    <xf numFmtId="0" fontId="8" fillId="0" borderId="27" xfId="3" applyFont="1" applyBorder="1" applyAlignment="1" applyProtection="1">
      <alignment horizontal="center" vertical="center" shrinkToFit="1"/>
      <protection locked="0"/>
    </xf>
    <xf numFmtId="0" fontId="8" fillId="0" borderId="23" xfId="3" applyFont="1" applyBorder="1" applyAlignment="1" applyProtection="1">
      <alignment horizontal="center" vertical="center" shrinkToFit="1"/>
      <protection locked="0"/>
    </xf>
    <xf numFmtId="0" fontId="8" fillId="0" borderId="28" xfId="3" applyFont="1" applyBorder="1" applyAlignment="1" applyProtection="1">
      <alignment horizontal="center" vertical="center" shrinkToFit="1"/>
      <protection locked="0"/>
    </xf>
    <xf numFmtId="0" fontId="18" fillId="0" borderId="0" xfId="3" applyFont="1" applyAlignment="1">
      <alignment vertical="center"/>
    </xf>
    <xf numFmtId="0" fontId="19" fillId="0" borderId="0" xfId="3" applyFont="1" applyAlignment="1">
      <alignment horizontal="center" vertical="center"/>
    </xf>
    <xf numFmtId="0" fontId="26" fillId="0" borderId="0" xfId="4" applyFont="1" applyAlignment="1" applyProtection="1">
      <alignment vertical="center"/>
    </xf>
    <xf numFmtId="0" fontId="27" fillId="0" borderId="0" xfId="4" applyFont="1" applyAlignment="1" applyProtection="1">
      <alignment horizontal="center" vertical="top" textRotation="255" shrinkToFit="1"/>
    </xf>
    <xf numFmtId="0" fontId="28" fillId="0" borderId="0" xfId="4" applyFont="1" applyAlignment="1" applyProtection="1">
      <alignment vertical="center"/>
    </xf>
    <xf numFmtId="0" fontId="27" fillId="0" borderId="0" xfId="4" applyFont="1" applyBorder="1" applyAlignment="1" applyProtection="1">
      <alignment horizontal="center" vertical="top" textRotation="255" wrapText="1"/>
    </xf>
    <xf numFmtId="0" fontId="30" fillId="0" borderId="0" xfId="4" applyFont="1" applyAlignment="1" applyProtection="1">
      <alignment horizontal="left" vertical="center" wrapText="1"/>
    </xf>
    <xf numFmtId="0" fontId="31" fillId="0" borderId="0" xfId="4" applyFont="1" applyBorder="1" applyAlignment="1" applyProtection="1">
      <alignment horizontal="center" vertical="top" textRotation="255" wrapText="1"/>
    </xf>
    <xf numFmtId="0" fontId="26" fillId="0" borderId="0" xfId="4" applyFont="1" applyBorder="1" applyAlignment="1" applyProtection="1">
      <alignment vertical="center"/>
    </xf>
    <xf numFmtId="0" fontId="28" fillId="0" borderId="0" xfId="4" applyFont="1" applyBorder="1" applyAlignment="1" applyProtection="1">
      <alignment horizontal="center" vertical="center" textRotation="255"/>
    </xf>
    <xf numFmtId="0" fontId="32" fillId="0" borderId="29" xfId="4" applyFont="1" applyBorder="1" applyAlignment="1" applyProtection="1">
      <alignment horizontal="left" vertical="center" wrapText="1"/>
    </xf>
    <xf numFmtId="0" fontId="32" fillId="0" borderId="30" xfId="4" applyFont="1" applyBorder="1" applyAlignment="1" applyProtection="1">
      <alignment horizontal="left" vertical="center" wrapText="1"/>
    </xf>
    <xf numFmtId="0" fontId="32" fillId="0" borderId="31" xfId="4" applyFont="1" applyBorder="1" applyAlignment="1" applyProtection="1">
      <alignment horizontal="left" vertical="center" wrapText="1"/>
    </xf>
    <xf numFmtId="0" fontId="32" fillId="0" borderId="32" xfId="4" applyFont="1" applyBorder="1" applyAlignment="1" applyProtection="1">
      <alignment horizontal="left" vertical="center" wrapText="1"/>
    </xf>
    <xf numFmtId="0" fontId="32" fillId="0" borderId="33" xfId="4" applyFont="1" applyBorder="1" applyAlignment="1" applyProtection="1">
      <alignment horizontal="left" vertical="center" wrapText="1"/>
    </xf>
    <xf numFmtId="0" fontId="28" fillId="0" borderId="0" xfId="4" applyFont="1" applyAlignment="1" applyProtection="1">
      <alignment horizontal="center" vertical="center" textRotation="255"/>
    </xf>
    <xf numFmtId="0" fontId="28" fillId="0" borderId="30" xfId="4" applyFont="1" applyBorder="1" applyAlignment="1" applyProtection="1">
      <alignment vertical="center"/>
    </xf>
    <xf numFmtId="0" fontId="34" fillId="0" borderId="0" xfId="4" applyFont="1" applyAlignment="1" applyProtection="1">
      <alignment horizontal="left" vertical="center" wrapText="1"/>
    </xf>
    <xf numFmtId="0" fontId="28" fillId="0" borderId="32" xfId="4" applyFont="1" applyBorder="1" applyAlignment="1" applyProtection="1">
      <alignment vertical="center"/>
    </xf>
    <xf numFmtId="0" fontId="34" fillId="0" borderId="30" xfId="4" applyFont="1" applyBorder="1" applyAlignment="1" applyProtection="1">
      <alignment horizontal="left" vertical="center" wrapText="1"/>
    </xf>
    <xf numFmtId="0" fontId="34" fillId="0" borderId="31" xfId="4" applyFont="1" applyBorder="1" applyAlignment="1" applyProtection="1">
      <alignment horizontal="left" vertical="center" wrapText="1"/>
    </xf>
    <xf numFmtId="0" fontId="32" fillId="0" borderId="34" xfId="4" applyFont="1" applyBorder="1" applyAlignment="1" applyProtection="1">
      <alignment horizontal="left" vertical="center" wrapText="1"/>
    </xf>
    <xf numFmtId="0" fontId="32" fillId="0" borderId="0" xfId="4" applyFont="1" applyBorder="1" applyAlignment="1" applyProtection="1">
      <alignment horizontal="left" vertical="center" wrapText="1"/>
    </xf>
    <xf numFmtId="0" fontId="32" fillId="0" borderId="35" xfId="4" applyFont="1" applyBorder="1" applyAlignment="1" applyProtection="1">
      <alignment horizontal="left" vertical="center" wrapText="1"/>
    </xf>
    <xf numFmtId="0" fontId="34" fillId="0" borderId="0" xfId="4" applyFont="1" applyBorder="1" applyAlignment="1" applyProtection="1">
      <alignment horizontal="left" vertical="center" wrapText="1"/>
    </xf>
    <xf numFmtId="0" fontId="34" fillId="0" borderId="35" xfId="4" applyFont="1" applyBorder="1" applyAlignment="1" applyProtection="1">
      <alignment horizontal="left" vertical="center" wrapText="1"/>
    </xf>
    <xf numFmtId="0" fontId="26" fillId="0" borderId="32" xfId="4" applyFont="1" applyBorder="1" applyAlignment="1" applyProtection="1">
      <alignment vertical="center"/>
    </xf>
    <xf numFmtId="0" fontId="26" fillId="0" borderId="33" xfId="4" applyFont="1" applyBorder="1" applyAlignment="1" applyProtection="1">
      <alignment vertical="center"/>
    </xf>
    <xf numFmtId="0" fontId="34" fillId="0" borderId="0" xfId="4" applyFont="1" applyAlignment="1" applyProtection="1">
      <alignment horizontal="left" vertical="center"/>
    </xf>
    <xf numFmtId="0" fontId="34" fillId="0" borderId="34" xfId="4" applyFont="1" applyBorder="1" applyAlignment="1" applyProtection="1">
      <alignment horizontal="center" vertical="center"/>
    </xf>
    <xf numFmtId="0" fontId="26" fillId="0" borderId="34" xfId="4" applyFont="1" applyBorder="1" applyAlignment="1" applyProtection="1">
      <alignment vertical="center"/>
    </xf>
    <xf numFmtId="0" fontId="32" fillId="0" borderId="0" xfId="4" applyFont="1" applyAlignment="1" applyProtection="1">
      <alignment horizontal="left" vertical="center" wrapText="1"/>
    </xf>
    <xf numFmtId="0" fontId="29" fillId="0" borderId="0" xfId="4" applyFont="1" applyBorder="1" applyAlignment="1" applyProtection="1">
      <alignment horizontal="center" vertical="center"/>
    </xf>
    <xf numFmtId="0" fontId="31" fillId="0" borderId="14" xfId="4" applyFont="1" applyBorder="1" applyAlignment="1" applyProtection="1">
      <alignment horizontal="left" vertical="center" indent="1"/>
    </xf>
    <xf numFmtId="0" fontId="31" fillId="0" borderId="20" xfId="4" applyFont="1" applyBorder="1" applyAlignment="1" applyProtection="1">
      <alignment horizontal="left" vertical="center" indent="1"/>
    </xf>
    <xf numFmtId="0" fontId="26" fillId="0" borderId="20" xfId="4" applyFont="1" applyBorder="1" applyAlignment="1" applyProtection="1">
      <alignment vertical="center"/>
    </xf>
    <xf numFmtId="0" fontId="26" fillId="0" borderId="21" xfId="4" applyFont="1" applyBorder="1" applyAlignment="1" applyProtection="1">
      <alignment vertical="center"/>
    </xf>
    <xf numFmtId="0" fontId="28" fillId="0" borderId="18" xfId="4" applyFont="1" applyBorder="1" applyAlignment="1" applyProtection="1">
      <alignment vertical="center"/>
    </xf>
    <xf numFmtId="0" fontId="31" fillId="0" borderId="0" xfId="4" applyFont="1" applyBorder="1" applyAlignment="1" applyProtection="1">
      <alignment horizontal="left" vertical="center" indent="1"/>
    </xf>
    <xf numFmtId="0" fontId="26" fillId="0" borderId="18" xfId="4" applyFont="1" applyBorder="1" applyAlignment="1" applyProtection="1">
      <alignment vertical="center"/>
    </xf>
    <xf numFmtId="0" fontId="31" fillId="0" borderId="18" xfId="4" applyFont="1" applyBorder="1" applyAlignment="1" applyProtection="1">
      <alignment horizontal="left" vertical="center" indent="1"/>
    </xf>
    <xf numFmtId="0" fontId="31" fillId="0" borderId="0" xfId="4" applyFont="1" applyBorder="1" applyAlignment="1" applyProtection="1">
      <alignment horizontal="left" vertical="center" indent="1" shrinkToFit="1"/>
    </xf>
    <xf numFmtId="0" fontId="31" fillId="0" borderId="36" xfId="4" applyFont="1" applyBorder="1" applyAlignment="1" applyProtection="1">
      <alignment horizontal="left" vertical="center" indent="1"/>
    </xf>
    <xf numFmtId="0" fontId="31" fillId="0" borderId="32" xfId="4" applyFont="1" applyBorder="1" applyAlignment="1" applyProtection="1">
      <alignment horizontal="left" vertical="center" indent="1" shrinkToFit="1"/>
    </xf>
    <xf numFmtId="0" fontId="28" fillId="0" borderId="37" xfId="4" applyFont="1" applyBorder="1" applyAlignment="1" applyProtection="1">
      <alignment vertical="center"/>
    </xf>
    <xf numFmtId="0" fontId="29" fillId="0" borderId="30" xfId="4" applyFont="1" applyBorder="1" applyAlignment="1" applyProtection="1">
      <alignment horizontal="distributed" vertical="center" justifyLastLine="1"/>
    </xf>
    <xf numFmtId="0" fontId="28" fillId="0" borderId="0" xfId="4" applyFont="1" applyBorder="1" applyAlignment="1" applyProtection="1">
      <alignment vertical="center"/>
    </xf>
    <xf numFmtId="0" fontId="29" fillId="0" borderId="0" xfId="4" applyFont="1" applyBorder="1" applyAlignment="1" applyProtection="1">
      <alignment horizontal="distributed" vertical="center" justifyLastLine="1"/>
    </xf>
    <xf numFmtId="38" fontId="28" fillId="0" borderId="29" xfId="1" applyFont="1" applyBorder="1" applyAlignment="1" applyProtection="1">
      <alignment vertical="center"/>
    </xf>
    <xf numFmtId="38" fontId="28" fillId="0" borderId="30" xfId="1" applyFont="1" applyBorder="1" applyAlignment="1" applyProtection="1">
      <alignment vertical="center"/>
    </xf>
    <xf numFmtId="0" fontId="31" fillId="0" borderId="0" xfId="4" applyFont="1" applyBorder="1" applyAlignment="1" applyProtection="1">
      <alignment horizontal="center" vertical="center" wrapText="1"/>
    </xf>
    <xf numFmtId="0" fontId="28" fillId="0" borderId="34" xfId="4" applyFont="1" applyBorder="1" applyAlignment="1" applyProtection="1">
      <alignment vertical="center"/>
    </xf>
    <xf numFmtId="0" fontId="28" fillId="0" borderId="35" xfId="4" applyFont="1" applyBorder="1" applyAlignment="1" applyProtection="1">
      <alignment vertical="center"/>
    </xf>
    <xf numFmtId="38" fontId="28" fillId="0" borderId="34" xfId="1" applyFont="1" applyBorder="1" applyAlignment="1" applyProtection="1">
      <alignment vertical="center"/>
    </xf>
    <xf numFmtId="38" fontId="28" fillId="0" borderId="0" xfId="1" applyFont="1" applyBorder="1" applyAlignment="1" applyProtection="1">
      <alignment vertical="center"/>
    </xf>
    <xf numFmtId="0" fontId="28" fillId="0" borderId="38" xfId="4" applyFont="1" applyBorder="1" applyAlignment="1" applyProtection="1">
      <alignment vertical="center"/>
    </xf>
    <xf numFmtId="0" fontId="28" fillId="0" borderId="33" xfId="4" applyFont="1" applyBorder="1" applyAlignment="1" applyProtection="1">
      <alignment vertical="center"/>
    </xf>
    <xf numFmtId="0" fontId="36" fillId="0" borderId="0" xfId="4" applyFont="1" applyBorder="1" applyAlignment="1" applyProtection="1">
      <alignment horizontal="center" vertical="center"/>
    </xf>
    <xf numFmtId="0" fontId="28" fillId="0" borderId="39" xfId="4" applyFont="1" applyBorder="1" applyAlignment="1" applyProtection="1">
      <alignment vertical="center"/>
    </xf>
    <xf numFmtId="0" fontId="28" fillId="0" borderId="40" xfId="4" applyFont="1" applyBorder="1" applyAlignment="1" applyProtection="1">
      <alignment vertical="center"/>
    </xf>
    <xf numFmtId="0" fontId="29" fillId="0" borderId="14" xfId="4" applyFont="1" applyBorder="1" applyAlignment="1" applyProtection="1">
      <alignment vertical="center"/>
    </xf>
    <xf numFmtId="0" fontId="29" fillId="0" borderId="41" xfId="4" applyFont="1" applyBorder="1" applyAlignment="1" applyProtection="1">
      <alignment vertical="center"/>
    </xf>
    <xf numFmtId="0" fontId="29" fillId="0" borderId="18" xfId="4" applyFont="1" applyBorder="1" applyAlignment="1" applyProtection="1">
      <alignment vertical="center"/>
    </xf>
    <xf numFmtId="0" fontId="29" fillId="0" borderId="35" xfId="4" applyFont="1" applyBorder="1" applyAlignment="1" applyProtection="1">
      <alignment vertical="center"/>
    </xf>
    <xf numFmtId="0" fontId="26" fillId="0" borderId="35" xfId="4" applyFont="1" applyBorder="1" applyAlignment="1" applyProtection="1">
      <alignment vertical="center"/>
    </xf>
    <xf numFmtId="49" fontId="26" fillId="0" borderId="0" xfId="4" applyNumberFormat="1" applyFont="1" applyFill="1" applyBorder="1" applyAlignment="1" applyProtection="1">
      <alignment vertical="center"/>
    </xf>
    <xf numFmtId="0" fontId="28" fillId="0" borderId="36" xfId="4" applyFont="1" applyBorder="1" applyAlignment="1" applyProtection="1">
      <alignment vertical="center"/>
    </xf>
    <xf numFmtId="0" fontId="26" fillId="0" borderId="38" xfId="4" applyFont="1" applyBorder="1" applyAlignment="1" applyProtection="1">
      <alignment vertical="center"/>
    </xf>
    <xf numFmtId="49" fontId="26" fillId="0" borderId="32" xfId="4" applyNumberFormat="1" applyFont="1" applyFill="1" applyBorder="1" applyAlignment="1" applyProtection="1">
      <alignment vertical="center"/>
    </xf>
    <xf numFmtId="0" fontId="36" fillId="0" borderId="32" xfId="4" applyFont="1" applyBorder="1" applyAlignment="1" applyProtection="1">
      <alignment horizontal="center" vertical="center"/>
    </xf>
    <xf numFmtId="0" fontId="28" fillId="0" borderId="20" xfId="4" applyFont="1" applyBorder="1" applyAlignment="1" applyProtection="1">
      <alignment vertical="center"/>
    </xf>
    <xf numFmtId="0" fontId="28" fillId="0" borderId="41" xfId="4" applyFont="1" applyBorder="1" applyAlignment="1" applyProtection="1">
      <alignment vertical="center"/>
    </xf>
    <xf numFmtId="0" fontId="28" fillId="0" borderId="42" xfId="4" applyFont="1" applyBorder="1" applyAlignment="1" applyProtection="1">
      <alignment vertical="center"/>
    </xf>
    <xf numFmtId="0" fontId="29" fillId="0" borderId="0" xfId="4" applyFont="1" applyBorder="1" applyAlignment="1" applyProtection="1">
      <alignment vertical="center"/>
    </xf>
    <xf numFmtId="177" fontId="29" fillId="0" borderId="0" xfId="4" applyNumberFormat="1" applyFont="1" applyBorder="1" applyAlignment="1" applyProtection="1">
      <alignment vertical="center"/>
    </xf>
    <xf numFmtId="0" fontId="29" fillId="0" borderId="38" xfId="4" applyFont="1" applyBorder="1" applyAlignment="1" applyProtection="1">
      <alignment horizontal="distributed" vertical="center"/>
    </xf>
    <xf numFmtId="0" fontId="29" fillId="0" borderId="32" xfId="4" applyFont="1" applyBorder="1" applyAlignment="1" applyProtection="1">
      <alignment horizontal="distributed" vertical="center"/>
    </xf>
    <xf numFmtId="0" fontId="29" fillId="0" borderId="33" xfId="4" applyFont="1" applyBorder="1" applyAlignment="1" applyProtection="1">
      <alignment horizontal="distributed" vertical="center"/>
    </xf>
    <xf numFmtId="0" fontId="29" fillId="0" borderId="0" xfId="4" applyFont="1" applyAlignment="1" applyProtection="1">
      <alignment horizontal="center" vertical="center"/>
    </xf>
    <xf numFmtId="0" fontId="28" fillId="0" borderId="33" xfId="4" applyFont="1" applyBorder="1" applyAlignment="1" applyProtection="1">
      <alignment vertical="center" wrapText="1"/>
    </xf>
    <xf numFmtId="0" fontId="28" fillId="0" borderId="43" xfId="4" applyFont="1" applyBorder="1" applyAlignment="1" applyProtection="1">
      <alignment vertical="center"/>
    </xf>
    <xf numFmtId="0" fontId="36" fillId="0" borderId="30" xfId="4" applyFont="1" applyBorder="1" applyAlignment="1" applyProtection="1">
      <alignment vertical="center"/>
    </xf>
    <xf numFmtId="0" fontId="36" fillId="0" borderId="0" xfId="4" applyFont="1" applyBorder="1" applyAlignment="1" applyProtection="1">
      <alignment vertical="center"/>
    </xf>
    <xf numFmtId="0" fontId="40" fillId="0" borderId="0" xfId="4" applyFont="1" applyBorder="1" applyAlignment="1" applyProtection="1">
      <alignment horizontal="right" vertical="center"/>
    </xf>
    <xf numFmtId="0" fontId="26" fillId="0" borderId="30" xfId="4" applyFont="1" applyBorder="1" applyAlignment="1" applyProtection="1">
      <alignment vertical="center"/>
    </xf>
    <xf numFmtId="0" fontId="26" fillId="0" borderId="29" xfId="4" applyFont="1" applyBorder="1" applyAlignment="1" applyProtection="1">
      <alignment vertical="center"/>
    </xf>
    <xf numFmtId="0" fontId="41" fillId="0" borderId="30" xfId="2" applyNumberFormat="1" applyFont="1" applyBorder="1" applyAlignment="1" applyProtection="1">
      <alignment horizontal="left" vertical="center" wrapText="1"/>
    </xf>
    <xf numFmtId="0" fontId="41" fillId="0" borderId="0" xfId="2" applyNumberFormat="1" applyFont="1" applyBorder="1" applyAlignment="1" applyProtection="1">
      <alignment horizontal="left" vertical="center" wrapText="1"/>
    </xf>
    <xf numFmtId="6" fontId="28" fillId="0" borderId="0" xfId="2" applyFont="1" applyBorder="1" applyAlignment="1" applyProtection="1">
      <alignment vertical="center"/>
    </xf>
    <xf numFmtId="0" fontId="26" fillId="0" borderId="39" xfId="4" applyFont="1" applyBorder="1" applyAlignment="1" applyProtection="1">
      <alignment vertical="center"/>
    </xf>
    <xf numFmtId="0" fontId="26" fillId="0" borderId="5" xfId="4" applyFont="1" applyBorder="1" applyAlignment="1" applyProtection="1">
      <alignment vertical="center"/>
    </xf>
    <xf numFmtId="0" fontId="41" fillId="0" borderId="5" xfId="2" applyNumberFormat="1" applyFont="1" applyBorder="1" applyAlignment="1" applyProtection="1">
      <alignment horizontal="left" vertical="center" wrapText="1"/>
    </xf>
    <xf numFmtId="6" fontId="28" fillId="0" borderId="5" xfId="2" applyFont="1" applyBorder="1" applyAlignment="1" applyProtection="1">
      <alignment vertical="center"/>
    </xf>
    <xf numFmtId="0" fontId="28" fillId="0" borderId="5" xfId="4" applyFont="1" applyBorder="1" applyAlignment="1" applyProtection="1">
      <alignment vertical="center"/>
    </xf>
    <xf numFmtId="0" fontId="42" fillId="0" borderId="0" xfId="4" applyFont="1" applyBorder="1" applyAlignment="1" applyProtection="1">
      <alignment vertical="center"/>
    </xf>
    <xf numFmtId="6" fontId="42" fillId="0" borderId="0" xfId="2" applyFont="1" applyBorder="1" applyAlignment="1" applyProtection="1">
      <alignment vertical="center"/>
    </xf>
    <xf numFmtId="0" fontId="42" fillId="0" borderId="0" xfId="4" applyFont="1" applyBorder="1" applyAlignment="1" applyProtection="1">
      <alignment horizontal="center" vertical="center"/>
    </xf>
    <xf numFmtId="0" fontId="43" fillId="0" borderId="0" xfId="4" applyFont="1" applyAlignment="1" applyProtection="1">
      <alignment vertical="center"/>
    </xf>
    <xf numFmtId="0" fontId="42" fillId="0" borderId="0" xfId="4" applyFont="1" applyAlignment="1" applyProtection="1">
      <alignment horizontal="left" vertical="center"/>
    </xf>
    <xf numFmtId="0" fontId="42" fillId="0" borderId="0" xfId="4" applyFont="1" applyAlignment="1" applyProtection="1">
      <alignment vertical="center"/>
    </xf>
    <xf numFmtId="0" fontId="42" fillId="0" borderId="0" xfId="4" applyFont="1" applyAlignment="1" applyProtection="1">
      <alignment horizontal="center" vertical="center"/>
    </xf>
    <xf numFmtId="0" fontId="44" fillId="0" borderId="0" xfId="4" applyFont="1" applyBorder="1" applyAlignment="1" applyProtection="1">
      <alignment vertical="center"/>
    </xf>
    <xf numFmtId="0" fontId="44" fillId="0" borderId="0" xfId="4" applyFont="1" applyAlignment="1" applyProtection="1">
      <alignment vertical="center"/>
    </xf>
    <xf numFmtId="0" fontId="46" fillId="0" borderId="0" xfId="4" applyFont="1" applyAlignment="1" applyProtection="1">
      <alignment horizontal="left" vertical="center" wrapText="1"/>
    </xf>
    <xf numFmtId="0" fontId="30" fillId="0" borderId="0" xfId="4" applyFont="1" applyAlignment="1" applyProtection="1">
      <alignment horizontal="left" vertical="center"/>
    </xf>
    <xf numFmtId="0" fontId="34" fillId="0" borderId="0" xfId="4" applyFont="1" applyBorder="1" applyAlignment="1" applyProtection="1">
      <alignment horizontal="center" vertical="center" wrapText="1"/>
    </xf>
    <xf numFmtId="0" fontId="34" fillId="0" borderId="32" xfId="4" applyFont="1" applyBorder="1" applyAlignment="1" applyProtection="1">
      <alignment horizontal="left" vertical="center" wrapText="1"/>
    </xf>
    <xf numFmtId="0" fontId="34" fillId="0" borderId="32" xfId="4" applyFont="1" applyBorder="1" applyAlignment="1" applyProtection="1">
      <alignment horizontal="center" vertical="center" wrapText="1"/>
    </xf>
    <xf numFmtId="0" fontId="6" fillId="0" borderId="0" xfId="4" applyFont="1" applyAlignment="1" applyProtection="1">
      <alignment vertical="center"/>
    </xf>
    <xf numFmtId="0" fontId="14" fillId="0" borderId="0" xfId="3" applyFont="1" applyAlignment="1" applyProtection="1">
      <alignment vertical="center"/>
    </xf>
    <xf numFmtId="38" fontId="26" fillId="0" borderId="0" xfId="1" applyFont="1" applyAlignment="1" applyProtection="1">
      <alignment vertical="center"/>
    </xf>
    <xf numFmtId="38" fontId="6" fillId="0" borderId="0" xfId="1" applyFont="1" applyAlignment="1" applyProtection="1">
      <alignment vertical="center"/>
    </xf>
    <xf numFmtId="0" fontId="47" fillId="0" borderId="0" xfId="4" applyFont="1" applyAlignment="1" applyProtection="1">
      <alignment vertical="center"/>
    </xf>
    <xf numFmtId="38" fontId="47" fillId="0" borderId="0" xfId="1" applyFont="1" applyAlignment="1" applyProtection="1">
      <alignment vertical="center"/>
    </xf>
    <xf numFmtId="0" fontId="17" fillId="0" borderId="0" xfId="4" applyFont="1" applyAlignment="1" applyProtection="1">
      <alignment vertical="center"/>
    </xf>
    <xf numFmtId="0" fontId="49" fillId="0" borderId="0" xfId="4" applyFont="1" applyAlignment="1" applyProtection="1">
      <alignment vertical="center"/>
    </xf>
    <xf numFmtId="0" fontId="1" fillId="0" borderId="4" xfId="3" applyFont="1" applyBorder="1" applyAlignment="1">
      <alignment horizontal="center" vertical="center"/>
    </xf>
    <xf numFmtId="0" fontId="1" fillId="0" borderId="3" xfId="3" applyFont="1" applyBorder="1" applyAlignment="1">
      <alignment horizontal="center" vertical="center"/>
    </xf>
    <xf numFmtId="0" fontId="50" fillId="0" borderId="0" xfId="3" applyFont="1" applyAlignment="1">
      <alignment vertical="center"/>
    </xf>
    <xf numFmtId="0" fontId="2" fillId="0" borderId="0" xfId="4" applyFont="1" applyAlignment="1" applyProtection="1">
      <alignment vertical="center"/>
    </xf>
    <xf numFmtId="0" fontId="4" fillId="0" borderId="1" xfId="3" applyFont="1" applyBorder="1" applyAlignment="1">
      <alignment horizontal="center" vertical="center" shrinkToFit="1"/>
    </xf>
    <xf numFmtId="0" fontId="3" fillId="0" borderId="50" xfId="3" applyFont="1" applyBorder="1" applyAlignment="1">
      <alignment horizontal="center" vertical="center"/>
    </xf>
    <xf numFmtId="0" fontId="3" fillId="0" borderId="50" xfId="3" applyFont="1" applyBorder="1" applyAlignment="1">
      <alignment vertical="center" shrinkToFit="1"/>
    </xf>
    <xf numFmtId="176" fontId="4" fillId="0" borderId="1" xfId="3" applyNumberFormat="1" applyFont="1" applyBorder="1" applyAlignment="1">
      <alignment horizontal="center" vertical="center" shrinkToFit="1"/>
    </xf>
    <xf numFmtId="0" fontId="3" fillId="0" borderId="1" xfId="3" applyFont="1" applyBorder="1" applyAlignment="1">
      <alignment horizontal="left" vertical="center"/>
    </xf>
    <xf numFmtId="0" fontId="3" fillId="0" borderId="51" xfId="3" applyFont="1" applyBorder="1" applyAlignment="1">
      <alignment vertical="center"/>
    </xf>
    <xf numFmtId="0" fontId="19" fillId="0" borderId="0" xfId="3" applyFont="1" applyAlignment="1" applyProtection="1">
      <alignment horizontal="center" vertical="center"/>
    </xf>
    <xf numFmtId="0" fontId="3" fillId="0" borderId="0" xfId="3" applyFont="1" applyAlignment="1" applyProtection="1">
      <alignment vertical="center"/>
    </xf>
    <xf numFmtId="0" fontId="50" fillId="0" borderId="0" xfId="3" applyFont="1" applyAlignment="1" applyProtection="1">
      <alignment vertical="center"/>
    </xf>
    <xf numFmtId="0" fontId="18" fillId="0" borderId="0" xfId="3" applyFont="1" applyAlignment="1" applyProtection="1">
      <alignment vertical="center"/>
    </xf>
    <xf numFmtId="0" fontId="8" fillId="0" borderId="28" xfId="3" applyFont="1" applyBorder="1" applyAlignment="1" applyProtection="1">
      <alignment horizontal="center" vertical="center" shrinkToFit="1"/>
    </xf>
    <xf numFmtId="0" fontId="7" fillId="0" borderId="23" xfId="3" applyFont="1" applyBorder="1" applyAlignment="1" applyProtection="1">
      <alignment horizontal="center" vertical="center"/>
    </xf>
    <xf numFmtId="0" fontId="8" fillId="0" borderId="23" xfId="3" applyFont="1" applyBorder="1" applyAlignment="1" applyProtection="1">
      <alignment horizontal="center" vertical="center" shrinkToFit="1"/>
    </xf>
    <xf numFmtId="0" fontId="7" fillId="0" borderId="22" xfId="3" applyFont="1" applyBorder="1" applyAlignment="1" applyProtection="1">
      <alignment horizontal="center" vertical="center"/>
    </xf>
    <xf numFmtId="0" fontId="8" fillId="0" borderId="27" xfId="3" applyFont="1" applyBorder="1" applyAlignment="1" applyProtection="1">
      <alignment horizontal="center" vertical="center" shrinkToFit="1"/>
    </xf>
    <xf numFmtId="0" fontId="8" fillId="0" borderId="26" xfId="3" applyFont="1" applyBorder="1" applyAlignment="1" applyProtection="1">
      <alignment horizontal="center" vertical="center" shrinkToFit="1"/>
    </xf>
    <xf numFmtId="0" fontId="8" fillId="0" borderId="25" xfId="3" applyFont="1" applyBorder="1" applyAlignment="1" applyProtection="1">
      <alignment horizontal="center" vertical="center" shrinkToFit="1"/>
    </xf>
    <xf numFmtId="0" fontId="3" fillId="0" borderId="24" xfId="3" applyFont="1" applyBorder="1" applyAlignment="1" applyProtection="1">
      <alignment horizontal="center" vertical="center"/>
    </xf>
    <xf numFmtId="0" fontId="3" fillId="0" borderId="0" xfId="3" applyFont="1" applyBorder="1" applyAlignment="1" applyProtection="1">
      <alignment vertical="center"/>
    </xf>
    <xf numFmtId="0" fontId="3" fillId="0" borderId="21" xfId="3" applyFont="1" applyBorder="1" applyAlignment="1" applyProtection="1">
      <alignment horizontal="center" vertical="center"/>
    </xf>
    <xf numFmtId="0" fontId="3" fillId="0" borderId="2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19" xfId="3" applyFont="1" applyBorder="1" applyAlignment="1" applyProtection="1">
      <alignment horizontal="center" vertical="center"/>
    </xf>
    <xf numFmtId="0" fontId="53" fillId="0" borderId="52" xfId="3" applyFont="1" applyBorder="1" applyAlignment="1" applyProtection="1">
      <alignment vertical="center" textRotation="255"/>
    </xf>
    <xf numFmtId="0" fontId="3" fillId="0" borderId="53" xfId="3" applyFont="1" applyBorder="1" applyAlignment="1" applyProtection="1">
      <alignment vertical="center"/>
    </xf>
    <xf numFmtId="0" fontId="53" fillId="0" borderId="54" xfId="3" applyFont="1" applyBorder="1" applyAlignment="1" applyProtection="1">
      <alignment vertical="center" textRotation="255"/>
    </xf>
    <xf numFmtId="0" fontId="3" fillId="0" borderId="55" xfId="3" applyFont="1" applyBorder="1" applyAlignment="1" applyProtection="1">
      <alignment vertical="center"/>
    </xf>
    <xf numFmtId="0" fontId="3" fillId="0" borderId="56" xfId="3" applyFont="1" applyBorder="1" applyAlignment="1" applyProtection="1">
      <alignment vertical="center"/>
    </xf>
    <xf numFmtId="0" fontId="53" fillId="0" borderId="57" xfId="3" applyFont="1" applyBorder="1" applyAlignment="1" applyProtection="1">
      <alignment vertical="center" textRotation="255"/>
    </xf>
    <xf numFmtId="0" fontId="3" fillId="0" borderId="57" xfId="3" applyFont="1" applyBorder="1" applyAlignment="1" applyProtection="1">
      <alignment horizontal="distributed" vertical="center" indent="3"/>
    </xf>
    <xf numFmtId="0" fontId="3" fillId="0" borderId="58" xfId="3" applyFont="1" applyBorder="1" applyAlignment="1" applyProtection="1">
      <alignment horizontal="distributed" vertical="center" indent="3"/>
    </xf>
    <xf numFmtId="0" fontId="8" fillId="0" borderId="2" xfId="3" applyFont="1" applyFill="1" applyBorder="1" applyAlignment="1" applyProtection="1">
      <alignment horizontal="center" vertical="center" shrinkToFit="1"/>
    </xf>
    <xf numFmtId="0" fontId="9" fillId="0" borderId="4" xfId="3" applyFont="1" applyBorder="1" applyAlignment="1" applyProtection="1">
      <alignment horizontal="center" vertical="center"/>
    </xf>
    <xf numFmtId="0" fontId="8" fillId="0" borderId="4" xfId="3" applyFont="1" applyFill="1" applyBorder="1" applyAlignment="1" applyProtection="1">
      <alignment horizontal="center" vertical="center" shrinkToFit="1"/>
    </xf>
    <xf numFmtId="0" fontId="1" fillId="0" borderId="4" xfId="3" applyFont="1" applyBorder="1" applyAlignment="1" applyProtection="1">
      <alignment horizontal="center" vertical="center"/>
    </xf>
    <xf numFmtId="0" fontId="1" fillId="0" borderId="3" xfId="3" applyFont="1" applyBorder="1" applyAlignment="1" applyProtection="1">
      <alignment horizontal="center" vertical="center"/>
    </xf>
    <xf numFmtId="0" fontId="1" fillId="0" borderId="44" xfId="3" applyFont="1" applyBorder="1" applyAlignment="1" applyProtection="1">
      <alignment horizontal="center" vertical="center"/>
    </xf>
    <xf numFmtId="0" fontId="9" fillId="0" borderId="10" xfId="3" applyFont="1" applyBorder="1" applyAlignment="1" applyProtection="1">
      <alignment horizontal="center" vertical="center"/>
    </xf>
    <xf numFmtId="0" fontId="9" fillId="0" borderId="12" xfId="3" applyFont="1" applyBorder="1" applyAlignment="1" applyProtection="1">
      <alignment horizontal="center" vertical="center"/>
    </xf>
    <xf numFmtId="0" fontId="9" fillId="0" borderId="45" xfId="3" applyFont="1" applyBorder="1" applyAlignment="1" applyProtection="1">
      <alignment horizontal="center" vertical="center"/>
    </xf>
    <xf numFmtId="0" fontId="3" fillId="0" borderId="58" xfId="3" applyFont="1" applyBorder="1" applyAlignment="1" applyProtection="1">
      <alignment vertical="center"/>
    </xf>
    <xf numFmtId="0" fontId="3" fillId="0" borderId="57" xfId="3" applyFont="1" applyBorder="1" applyAlignment="1" applyProtection="1">
      <alignment vertical="center"/>
    </xf>
    <xf numFmtId="0" fontId="9" fillId="0" borderId="3" xfId="3" applyFont="1" applyBorder="1" applyAlignment="1" applyProtection="1">
      <alignment horizontal="center" vertical="center"/>
    </xf>
    <xf numFmtId="0" fontId="9" fillId="0" borderId="44" xfId="3" applyFont="1" applyBorder="1" applyAlignment="1" applyProtection="1">
      <alignment horizontal="center" vertical="center"/>
    </xf>
    <xf numFmtId="0" fontId="53" fillId="0" borderId="54" xfId="3" applyFont="1" applyBorder="1" applyAlignment="1" applyProtection="1">
      <alignment horizontal="center" vertical="center" textRotation="255"/>
    </xf>
    <xf numFmtId="0" fontId="53" fillId="0" borderId="57" xfId="3" applyFont="1" applyBorder="1" applyAlignment="1" applyProtection="1">
      <alignment horizontal="center" vertical="center" textRotation="255"/>
    </xf>
    <xf numFmtId="0" fontId="9" fillId="0" borderId="15" xfId="3" applyFont="1" applyBorder="1" applyAlignment="1" applyProtection="1">
      <alignment horizontal="center" vertical="center"/>
    </xf>
    <xf numFmtId="38" fontId="7" fillId="0" borderId="17" xfId="1" applyFont="1" applyFill="1" applyBorder="1" applyAlignment="1" applyProtection="1">
      <alignment horizontal="center" vertical="center" shrinkToFit="1"/>
    </xf>
    <xf numFmtId="38" fontId="7" fillId="0" borderId="16" xfId="1" applyFont="1" applyFill="1" applyBorder="1" applyAlignment="1" applyProtection="1">
      <alignment horizontal="center" vertical="center" shrinkToFit="1"/>
    </xf>
    <xf numFmtId="0" fontId="9" fillId="0" borderId="46" xfId="3" applyFont="1" applyBorder="1" applyAlignment="1" applyProtection="1">
      <alignment horizontal="center" vertical="center"/>
    </xf>
    <xf numFmtId="0" fontId="8" fillId="0" borderId="11" xfId="3" applyFont="1" applyFill="1" applyBorder="1" applyAlignment="1" applyProtection="1">
      <alignment horizontal="center" vertical="center" shrinkToFit="1"/>
    </xf>
    <xf numFmtId="0" fontId="8" fillId="0" borderId="10" xfId="3" applyFont="1" applyFill="1" applyBorder="1" applyAlignment="1" applyProtection="1">
      <alignment horizontal="center" vertical="center" shrinkToFit="1"/>
    </xf>
    <xf numFmtId="0" fontId="9" fillId="0" borderId="13" xfId="3" applyFont="1" applyBorder="1" applyAlignment="1" applyProtection="1">
      <alignment horizontal="center" vertical="center"/>
    </xf>
    <xf numFmtId="0" fontId="9" fillId="0" borderId="47" xfId="3" applyFont="1" applyBorder="1" applyAlignment="1" applyProtection="1">
      <alignment horizontal="center" vertical="center"/>
    </xf>
    <xf numFmtId="0" fontId="53" fillId="0" borderId="59" xfId="3" applyFont="1" applyBorder="1" applyAlignment="1" applyProtection="1">
      <alignment vertical="center" textRotation="255"/>
    </xf>
    <xf numFmtId="0" fontId="3" fillId="0" borderId="24" xfId="3" applyFont="1" applyBorder="1" applyAlignment="1" applyProtection="1">
      <alignment vertical="center"/>
    </xf>
    <xf numFmtId="0" fontId="3" fillId="0" borderId="60" xfId="3" applyFont="1" applyBorder="1" applyAlignment="1" applyProtection="1">
      <alignment vertical="center"/>
    </xf>
    <xf numFmtId="0" fontId="9" fillId="0" borderId="9" xfId="3" applyFont="1" applyBorder="1" applyAlignment="1" applyProtection="1">
      <alignment horizontal="center" vertical="center"/>
    </xf>
    <xf numFmtId="0" fontId="9" fillId="0" borderId="48" xfId="3" applyFont="1" applyBorder="1" applyAlignment="1" applyProtection="1">
      <alignment horizontal="center" vertical="center"/>
    </xf>
    <xf numFmtId="0" fontId="8" fillId="0" borderId="7" xfId="3" applyFont="1" applyFill="1" applyBorder="1" applyAlignment="1" applyProtection="1">
      <alignment horizontal="center" vertical="center"/>
    </xf>
    <xf numFmtId="0" fontId="8" fillId="0" borderId="6" xfId="3" applyFont="1" applyFill="1" applyBorder="1" applyAlignment="1" applyProtection="1">
      <alignment horizontal="center" vertical="center"/>
    </xf>
    <xf numFmtId="0" fontId="8" fillId="0" borderId="8" xfId="3" applyFont="1" applyFill="1" applyBorder="1" applyAlignment="1" applyProtection="1">
      <alignment horizontal="center" vertical="center"/>
    </xf>
    <xf numFmtId="0" fontId="8" fillId="0" borderId="49" xfId="3" applyFont="1" applyFill="1" applyBorder="1" applyAlignment="1" applyProtection="1">
      <alignment horizontal="center" vertical="center"/>
    </xf>
    <xf numFmtId="0" fontId="3" fillId="0" borderId="5" xfId="3" applyFont="1" applyBorder="1" applyAlignment="1" applyProtection="1">
      <alignment horizontal="center" vertical="center"/>
    </xf>
    <xf numFmtId="0" fontId="3" fillId="0" borderId="59" xfId="3" applyFont="1" applyBorder="1" applyAlignment="1" applyProtection="1">
      <alignment vertical="center"/>
    </xf>
    <xf numFmtId="0" fontId="3" fillId="0" borderId="0" xfId="3" applyFont="1" applyBorder="1" applyAlignment="1" applyProtection="1">
      <alignment horizontal="center" vertical="center" textRotation="255" wrapText="1"/>
    </xf>
    <xf numFmtId="0" fontId="3" fillId="0" borderId="0" xfId="3" applyFont="1" applyBorder="1" applyAlignment="1" applyProtection="1">
      <alignment horizontal="center" vertical="distributed" textRotation="255" justifyLastLine="1" shrinkToFit="1"/>
    </xf>
    <xf numFmtId="0" fontId="3" fillId="0" borderId="0" xfId="3" applyFont="1" applyBorder="1" applyAlignment="1" applyProtection="1">
      <alignment vertical="center" textRotation="255" wrapText="1"/>
    </xf>
    <xf numFmtId="0" fontId="3" fillId="0" borderId="0" xfId="3" applyFont="1" applyBorder="1" applyAlignment="1" applyProtection="1">
      <alignment horizontal="center" vertical="center" textRotation="255"/>
    </xf>
    <xf numFmtId="0" fontId="3" fillId="0" borderId="0" xfId="3" applyFont="1" applyBorder="1" applyAlignment="1" applyProtection="1">
      <alignment horizontal="center" vertical="center"/>
    </xf>
    <xf numFmtId="0" fontId="8" fillId="0" borderId="0" xfId="3" applyFont="1" applyFill="1" applyBorder="1" applyAlignment="1" applyProtection="1">
      <alignment horizontal="center" vertical="center"/>
    </xf>
    <xf numFmtId="0" fontId="3" fillId="0" borderId="0" xfId="3" applyFont="1" applyBorder="1" applyAlignment="1" applyProtection="1">
      <alignment horizontal="center" vertical="center" shrinkToFit="1"/>
    </xf>
    <xf numFmtId="0" fontId="29" fillId="0" borderId="34" xfId="4" applyFont="1" applyBorder="1" applyAlignment="1" applyProtection="1">
      <alignment vertical="center"/>
    </xf>
    <xf numFmtId="0" fontId="29" fillId="0" borderId="42" xfId="4" applyFont="1" applyBorder="1" applyAlignment="1" applyProtection="1">
      <alignment vertical="center"/>
    </xf>
    <xf numFmtId="0" fontId="7" fillId="0" borderId="2" xfId="3" applyFont="1" applyFill="1" applyBorder="1" applyAlignment="1" applyProtection="1">
      <alignment horizontal="center" vertical="center" shrinkToFit="1"/>
      <protection locked="0"/>
    </xf>
    <xf numFmtId="0" fontId="7" fillId="0" borderId="4" xfId="3" applyFont="1" applyFill="1" applyBorder="1" applyAlignment="1" applyProtection="1">
      <alignment horizontal="center" vertical="center" shrinkToFit="1"/>
      <protection locked="0"/>
    </xf>
    <xf numFmtId="0" fontId="31" fillId="0" borderId="35" xfId="4" applyFont="1" applyBorder="1" applyAlignment="1" applyProtection="1">
      <alignment horizontal="center" vertical="top" textRotation="255" wrapText="1"/>
    </xf>
    <xf numFmtId="0" fontId="5" fillId="0" borderId="0" xfId="4" applyFont="1" applyBorder="1" applyAlignment="1" applyProtection="1">
      <alignment horizontal="center" vertical="center"/>
    </xf>
    <xf numFmtId="0" fontId="28" fillId="0" borderId="35" xfId="4" applyFont="1" applyBorder="1" applyAlignment="1" applyProtection="1">
      <alignment vertical="center"/>
    </xf>
    <xf numFmtId="0" fontId="28" fillId="0" borderId="0" xfId="4" applyFont="1" applyBorder="1" applyAlignment="1" applyProtection="1">
      <alignment vertical="center"/>
    </xf>
    <xf numFmtId="0" fontId="28" fillId="0" borderId="34" xfId="4" applyFont="1" applyBorder="1" applyAlignment="1" applyProtection="1">
      <alignment vertical="center"/>
    </xf>
    <xf numFmtId="0" fontId="3" fillId="0" borderId="0" xfId="3" applyFont="1" applyBorder="1" applyAlignment="1" applyProtection="1">
      <alignment vertical="center"/>
    </xf>
    <xf numFmtId="0" fontId="28" fillId="0" borderId="35" xfId="4" applyFont="1" applyBorder="1" applyAlignment="1" applyProtection="1">
      <alignment vertical="center" wrapText="1"/>
    </xf>
    <xf numFmtId="0" fontId="8" fillId="0" borderId="138" xfId="3" applyNumberFormat="1" applyFont="1" applyBorder="1" applyAlignment="1" applyProtection="1">
      <alignment horizontal="center" vertical="center"/>
      <protection locked="0"/>
    </xf>
    <xf numFmtId="0" fontId="8" fillId="0" borderId="6" xfId="3" applyNumberFormat="1" applyFont="1" applyBorder="1" applyAlignment="1" applyProtection="1">
      <alignment horizontal="center" vertical="center"/>
      <protection locked="0"/>
    </xf>
    <xf numFmtId="0" fontId="8" fillId="0" borderId="103" xfId="3" applyNumberFormat="1" applyFont="1" applyBorder="1" applyAlignment="1" applyProtection="1">
      <alignment horizontal="center" vertical="center"/>
      <protection locked="0"/>
    </xf>
    <xf numFmtId="0" fontId="8" fillId="0" borderId="8" xfId="3" applyNumberFormat="1" applyFont="1" applyBorder="1" applyAlignment="1" applyProtection="1">
      <alignment horizontal="center" vertical="center"/>
      <protection locked="0"/>
    </xf>
    <xf numFmtId="49" fontId="8" fillId="0" borderId="103" xfId="3" applyNumberFormat="1" applyFont="1" applyBorder="1" applyAlignment="1" applyProtection="1">
      <alignment horizontal="center" vertical="center" wrapText="1"/>
    </xf>
    <xf numFmtId="49" fontId="8" fillId="0" borderId="138" xfId="3" applyNumberFormat="1" applyFont="1" applyBorder="1" applyAlignment="1" applyProtection="1">
      <alignment horizontal="center" vertical="center" wrapText="1"/>
    </xf>
    <xf numFmtId="49" fontId="8" fillId="0" borderId="6" xfId="3" applyNumberFormat="1" applyFont="1" applyBorder="1" applyAlignment="1" applyProtection="1">
      <alignment horizontal="center" vertical="center" wrapText="1"/>
    </xf>
    <xf numFmtId="49" fontId="8" fillId="0" borderId="8" xfId="3" applyNumberFormat="1" applyFont="1" applyBorder="1" applyAlignment="1" applyProtection="1">
      <alignment horizontal="center" vertical="center" wrapText="1"/>
    </xf>
    <xf numFmtId="0" fontId="9" fillId="0" borderId="15" xfId="3" applyFont="1" applyBorder="1" applyAlignment="1">
      <alignment horizontal="center" vertical="center"/>
    </xf>
    <xf numFmtId="0" fontId="3" fillId="0" borderId="0" xfId="3" applyFont="1" applyBorder="1" applyAlignment="1" applyProtection="1">
      <alignment vertical="center"/>
    </xf>
    <xf numFmtId="49" fontId="8" fillId="0" borderId="103" xfId="3" applyNumberFormat="1" applyFont="1" applyBorder="1" applyAlignment="1" applyProtection="1">
      <alignment horizontal="center" vertical="center" wrapText="1"/>
      <protection locked="0"/>
    </xf>
    <xf numFmtId="0" fontId="46" fillId="0" borderId="0" xfId="4" applyFont="1" applyAlignment="1" applyProtection="1">
      <alignment horizontal="left" vertical="center" wrapText="1"/>
    </xf>
    <xf numFmtId="0" fontId="32" fillId="0" borderId="0" xfId="4" applyFont="1" applyAlignment="1" applyProtection="1">
      <alignment horizontal="left" vertical="center" wrapText="1"/>
    </xf>
    <xf numFmtId="0" fontId="0" fillId="0" borderId="0" xfId="0" applyBorder="1" applyAlignment="1">
      <alignment vertical="center"/>
    </xf>
    <xf numFmtId="0" fontId="3" fillId="0" borderId="69" xfId="3" applyFont="1" applyBorder="1" applyAlignment="1">
      <alignment vertical="center"/>
    </xf>
    <xf numFmtId="0" fontId="28" fillId="0" borderId="0" xfId="4" applyFont="1" applyBorder="1" applyAlignment="1" applyProtection="1">
      <alignment vertical="center"/>
    </xf>
    <xf numFmtId="0" fontId="3" fillId="3" borderId="1" xfId="3" applyFont="1" applyFill="1" applyBorder="1" applyAlignment="1">
      <alignment horizontal="center" vertical="center"/>
    </xf>
    <xf numFmtId="0" fontId="7" fillId="0" borderId="76" xfId="3" applyFont="1" applyFill="1" applyBorder="1" applyAlignment="1" applyProtection="1">
      <alignment horizontal="center" vertical="center" shrinkToFit="1"/>
      <protection locked="0"/>
    </xf>
    <xf numFmtId="0" fontId="7" fillId="0" borderId="77" xfId="3" applyFont="1" applyFill="1" applyBorder="1" applyAlignment="1" applyProtection="1">
      <alignment horizontal="center" vertical="center" shrinkToFit="1"/>
      <protection locked="0"/>
    </xf>
    <xf numFmtId="0" fontId="9" fillId="0" borderId="72" xfId="3" applyFont="1" applyBorder="1" applyAlignment="1">
      <alignment horizontal="center" vertical="center" shrinkToFit="1"/>
    </xf>
    <xf numFmtId="0" fontId="9" fillId="0" borderId="73" xfId="3" applyFont="1" applyBorder="1" applyAlignment="1">
      <alignment horizontal="center" vertical="center" shrinkToFit="1"/>
    </xf>
    <xf numFmtId="49" fontId="3" fillId="0" borderId="66" xfId="3" applyNumberFormat="1" applyFont="1" applyFill="1" applyBorder="1" applyAlignment="1" applyProtection="1">
      <alignment horizontal="left" vertical="center" shrinkToFit="1"/>
      <protection locked="0"/>
    </xf>
    <xf numFmtId="49" fontId="3" fillId="0" borderId="67" xfId="3" applyNumberFormat="1" applyFont="1" applyFill="1" applyBorder="1" applyAlignment="1" applyProtection="1">
      <alignment horizontal="left" vertical="center" shrinkToFit="1"/>
      <protection locked="0"/>
    </xf>
    <xf numFmtId="49" fontId="3" fillId="0" borderId="68" xfId="3" applyNumberFormat="1" applyFont="1" applyFill="1" applyBorder="1" applyAlignment="1" applyProtection="1">
      <alignment horizontal="left" vertical="center" shrinkToFit="1"/>
      <protection locked="0"/>
    </xf>
    <xf numFmtId="49" fontId="8" fillId="0" borderId="40" xfId="3" applyNumberFormat="1" applyFont="1" applyFill="1" applyBorder="1" applyAlignment="1" applyProtection="1">
      <alignment horizontal="center" vertical="center" shrinkToFit="1"/>
      <protection locked="0"/>
    </xf>
    <xf numFmtId="49" fontId="8" fillId="0" borderId="5" xfId="3" applyNumberFormat="1" applyFont="1" applyFill="1" applyBorder="1" applyAlignment="1" applyProtection="1">
      <alignment horizontal="center" vertical="center" shrinkToFit="1"/>
      <protection locked="0"/>
    </xf>
    <xf numFmtId="38" fontId="7" fillId="0" borderId="79" xfId="1" applyFont="1" applyFill="1" applyBorder="1" applyAlignment="1" applyProtection="1">
      <alignment vertical="center" shrinkToFit="1"/>
      <protection locked="0"/>
    </xf>
    <xf numFmtId="38" fontId="7" fillId="0" borderId="80" xfId="1" applyFont="1" applyFill="1" applyBorder="1" applyAlignment="1" applyProtection="1">
      <alignment vertical="center" shrinkToFit="1"/>
      <protection locked="0"/>
    </xf>
    <xf numFmtId="49" fontId="8" fillId="0" borderId="5" xfId="3" applyNumberFormat="1" applyFont="1" applyFill="1" applyBorder="1" applyAlignment="1" applyProtection="1">
      <alignment horizontal="center" vertical="center"/>
      <protection locked="0"/>
    </xf>
    <xf numFmtId="49" fontId="8" fillId="0" borderId="86" xfId="3" applyNumberFormat="1" applyFont="1" applyFill="1" applyBorder="1" applyAlignment="1" applyProtection="1">
      <alignment horizontal="center" vertical="center"/>
      <protection locked="0"/>
    </xf>
    <xf numFmtId="0" fontId="7" fillId="0" borderId="17" xfId="3" applyFont="1" applyFill="1" applyBorder="1" applyAlignment="1" applyProtection="1">
      <alignment horizontal="center" vertical="center" shrinkToFit="1"/>
      <protection locked="0"/>
    </xf>
    <xf numFmtId="0" fontId="7" fillId="0" borderId="16" xfId="3" applyFont="1" applyFill="1" applyBorder="1" applyAlignment="1" applyProtection="1">
      <alignment horizontal="center" vertical="center" shrinkToFit="1"/>
      <protection locked="0"/>
    </xf>
    <xf numFmtId="49" fontId="3" fillId="0" borderId="62" xfId="3" applyNumberFormat="1" applyFont="1" applyFill="1" applyBorder="1" applyAlignment="1" applyProtection="1">
      <alignment horizontal="left" vertical="center" shrinkToFit="1"/>
      <protection locked="0"/>
    </xf>
    <xf numFmtId="49" fontId="3" fillId="0" borderId="63" xfId="3" applyNumberFormat="1" applyFont="1" applyFill="1" applyBorder="1" applyAlignment="1" applyProtection="1">
      <alignment horizontal="left" vertical="center" shrinkToFit="1"/>
      <protection locked="0"/>
    </xf>
    <xf numFmtId="49" fontId="3" fillId="0" borderId="9" xfId="3" applyNumberFormat="1" applyFont="1" applyFill="1" applyBorder="1" applyAlignment="1" applyProtection="1">
      <alignment horizontal="left" vertical="center" shrinkToFit="1"/>
      <protection locked="0"/>
    </xf>
    <xf numFmtId="38" fontId="7" fillId="0" borderId="62" xfId="1" applyFont="1" applyFill="1" applyBorder="1" applyAlignment="1" applyProtection="1">
      <alignment vertical="center" shrinkToFit="1"/>
    </xf>
    <xf numFmtId="38" fontId="7" fillId="0" borderId="63" xfId="1" applyFont="1" applyFill="1" applyBorder="1" applyAlignment="1" applyProtection="1">
      <alignment vertical="center" shrinkToFit="1"/>
    </xf>
    <xf numFmtId="49" fontId="3" fillId="0" borderId="64" xfId="3" applyNumberFormat="1" applyFont="1" applyFill="1" applyBorder="1" applyAlignment="1" applyProtection="1">
      <alignment vertical="center"/>
      <protection locked="0"/>
    </xf>
    <xf numFmtId="0" fontId="9" fillId="0" borderId="16" xfId="3" applyFont="1" applyBorder="1" applyAlignment="1">
      <alignment horizontal="center" vertical="center" shrinkToFit="1"/>
    </xf>
    <xf numFmtId="0" fontId="9" fillId="0" borderId="15" xfId="3" applyFont="1" applyBorder="1" applyAlignment="1">
      <alignment horizontal="center" vertical="center" shrinkToFit="1"/>
    </xf>
    <xf numFmtId="0" fontId="3" fillId="0" borderId="2" xfId="3" applyFont="1" applyFill="1" applyBorder="1" applyAlignment="1" applyProtection="1">
      <alignment vertical="center" wrapText="1"/>
      <protection locked="0"/>
    </xf>
    <xf numFmtId="0" fontId="3" fillId="0" borderId="4" xfId="3" applyFont="1" applyFill="1" applyBorder="1" applyAlignment="1" applyProtection="1">
      <alignment vertical="center" wrapText="1"/>
      <protection locked="0"/>
    </xf>
    <xf numFmtId="0" fontId="3" fillId="0" borderId="3" xfId="3" applyFont="1" applyFill="1" applyBorder="1" applyAlignment="1" applyProtection="1">
      <alignment vertical="center" wrapText="1"/>
      <protection locked="0"/>
    </xf>
    <xf numFmtId="49" fontId="8" fillId="0" borderId="71" xfId="3" applyNumberFormat="1" applyFont="1" applyFill="1" applyBorder="1" applyAlignment="1" applyProtection="1">
      <alignment horizontal="center" vertical="center"/>
      <protection locked="0"/>
    </xf>
    <xf numFmtId="49" fontId="8" fillId="0" borderId="81" xfId="3" applyNumberFormat="1" applyFont="1" applyFill="1" applyBorder="1" applyAlignment="1" applyProtection="1">
      <alignment horizontal="center" vertical="center"/>
      <protection locked="0"/>
    </xf>
    <xf numFmtId="49" fontId="8" fillId="0" borderId="17" xfId="3" applyNumberFormat="1" applyFont="1" applyFill="1" applyBorder="1" applyAlignment="1" applyProtection="1">
      <alignment horizontal="center" vertical="center"/>
      <protection locked="0"/>
    </xf>
    <xf numFmtId="49" fontId="8" fillId="0" borderId="16" xfId="3" applyNumberFormat="1" applyFont="1" applyFill="1" applyBorder="1" applyAlignment="1" applyProtection="1">
      <alignment horizontal="center" vertical="center"/>
      <protection locked="0"/>
    </xf>
    <xf numFmtId="49" fontId="8" fillId="0" borderId="15" xfId="3" applyNumberFormat="1" applyFont="1" applyFill="1" applyBorder="1" applyAlignment="1" applyProtection="1">
      <alignment horizontal="center" vertical="center"/>
      <protection locked="0"/>
    </xf>
    <xf numFmtId="0" fontId="4" fillId="0" borderId="69" xfId="3" applyFont="1" applyBorder="1" applyAlignment="1">
      <alignment horizontal="center" vertical="center" textRotation="255" shrinkToFit="1"/>
    </xf>
    <xf numFmtId="0" fontId="4" fillId="0" borderId="70" xfId="3" applyFont="1" applyBorder="1" applyAlignment="1">
      <alignment horizontal="center" vertical="center" textRotation="255" shrinkToFit="1"/>
    </xf>
    <xf numFmtId="0" fontId="4" fillId="0" borderId="1" xfId="3" applyFont="1" applyBorder="1" applyAlignment="1">
      <alignment horizontal="center" vertical="center" textRotation="255" shrinkToFit="1"/>
    </xf>
    <xf numFmtId="49" fontId="8" fillId="0" borderId="75" xfId="3" applyNumberFormat="1" applyFont="1" applyFill="1" applyBorder="1" applyAlignment="1" applyProtection="1">
      <alignment horizontal="center" vertical="center"/>
      <protection locked="0"/>
    </xf>
    <xf numFmtId="49" fontId="3" fillId="0" borderId="17" xfId="3" applyNumberFormat="1" applyFont="1" applyFill="1" applyBorder="1" applyAlignment="1" applyProtection="1">
      <alignment horizontal="left" vertical="center" shrinkToFit="1"/>
      <protection locked="0"/>
    </xf>
    <xf numFmtId="49" fontId="3" fillId="0" borderId="16" xfId="3" applyNumberFormat="1" applyFont="1" applyFill="1" applyBorder="1" applyAlignment="1" applyProtection="1">
      <alignment horizontal="left" vertical="center" shrinkToFit="1"/>
      <protection locked="0"/>
    </xf>
    <xf numFmtId="49" fontId="3" fillId="0" borderId="15" xfId="3" applyNumberFormat="1" applyFont="1" applyFill="1" applyBorder="1" applyAlignment="1" applyProtection="1">
      <alignment horizontal="left" vertical="center" shrinkToFit="1"/>
      <protection locked="0"/>
    </xf>
    <xf numFmtId="49" fontId="3" fillId="0" borderId="11" xfId="3" applyNumberFormat="1" applyFont="1" applyFill="1" applyBorder="1" applyAlignment="1" applyProtection="1">
      <alignment vertical="center"/>
      <protection locked="0"/>
    </xf>
    <xf numFmtId="49" fontId="3" fillId="0" borderId="10" xfId="3" applyNumberFormat="1" applyFont="1" applyFill="1" applyBorder="1" applyAlignment="1" applyProtection="1">
      <alignment vertical="center"/>
      <protection locked="0"/>
    </xf>
    <xf numFmtId="49" fontId="3" fillId="0" borderId="12" xfId="3" applyNumberFormat="1" applyFont="1" applyFill="1" applyBorder="1" applyAlignment="1" applyProtection="1">
      <alignment vertical="center"/>
      <protection locked="0"/>
    </xf>
    <xf numFmtId="0" fontId="4" fillId="0" borderId="2"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3" xfId="3" applyFont="1" applyBorder="1" applyAlignment="1">
      <alignment horizontal="center" vertical="center" shrinkToFit="1"/>
    </xf>
    <xf numFmtId="38" fontId="7" fillId="0" borderId="84" xfId="1" applyFont="1" applyFill="1" applyBorder="1" applyAlignment="1" applyProtection="1">
      <alignment vertical="center"/>
      <protection locked="0"/>
    </xf>
    <xf numFmtId="38" fontId="7" fillId="0" borderId="11" xfId="1" applyFont="1" applyFill="1" applyBorder="1" applyAlignment="1" applyProtection="1">
      <alignment vertical="center"/>
      <protection locked="0"/>
    </xf>
    <xf numFmtId="0" fontId="3" fillId="6" borderId="2" xfId="3" applyFont="1" applyFill="1" applyBorder="1" applyAlignment="1" applyProtection="1">
      <alignment vertical="center" wrapText="1"/>
    </xf>
    <xf numFmtId="0" fontId="3" fillId="6" borderId="4" xfId="3" applyFont="1" applyFill="1" applyBorder="1" applyAlignment="1" applyProtection="1">
      <alignment vertical="center" wrapText="1"/>
    </xf>
    <xf numFmtId="0" fontId="3" fillId="6" borderId="3" xfId="3" applyFont="1" applyFill="1" applyBorder="1" applyAlignment="1" applyProtection="1">
      <alignment vertical="center" wrapText="1"/>
    </xf>
    <xf numFmtId="38" fontId="7" fillId="0" borderId="2" xfId="1" applyFont="1" applyFill="1" applyBorder="1" applyAlignment="1" applyProtection="1">
      <alignment vertical="center" shrinkToFit="1"/>
    </xf>
    <xf numFmtId="38" fontId="7" fillId="0" borderId="4" xfId="1" applyFont="1" applyFill="1" applyBorder="1" applyAlignment="1" applyProtection="1">
      <alignment vertical="center" shrinkToFit="1"/>
    </xf>
    <xf numFmtId="38" fontId="7" fillId="0" borderId="2" xfId="1" applyFont="1" applyFill="1" applyBorder="1" applyAlignment="1" applyProtection="1">
      <alignment vertical="center" shrinkToFit="1"/>
      <protection locked="0"/>
    </xf>
    <xf numFmtId="38" fontId="7" fillId="0" borderId="4" xfId="1" applyFont="1" applyFill="1" applyBorder="1" applyAlignment="1" applyProtection="1">
      <alignment vertical="center" shrinkToFit="1"/>
      <protection locked="0"/>
    </xf>
    <xf numFmtId="38" fontId="7" fillId="0" borderId="11" xfId="1" applyFont="1" applyFill="1" applyBorder="1" applyAlignment="1" applyProtection="1">
      <alignment vertical="center" shrinkToFit="1"/>
      <protection locked="0"/>
    </xf>
    <xf numFmtId="38" fontId="7" fillId="0" borderId="10" xfId="1" applyFont="1" applyFill="1" applyBorder="1" applyAlignment="1" applyProtection="1">
      <alignment vertical="center" shrinkToFit="1"/>
      <protection locked="0"/>
    </xf>
    <xf numFmtId="0" fontId="9" fillId="0" borderId="2" xfId="3" applyFont="1" applyFill="1" applyBorder="1" applyAlignment="1" applyProtection="1">
      <alignment horizontal="center" vertical="center"/>
      <protection locked="0"/>
    </xf>
    <xf numFmtId="0" fontId="9" fillId="0" borderId="4" xfId="3" applyFont="1" applyFill="1" applyBorder="1" applyAlignment="1" applyProtection="1">
      <alignment horizontal="center" vertical="center"/>
      <protection locked="0"/>
    </xf>
    <xf numFmtId="0" fontId="9" fillId="0" borderId="3" xfId="3" applyFont="1" applyFill="1" applyBorder="1" applyAlignment="1" applyProtection="1">
      <alignment horizontal="center" vertical="center"/>
      <protection locked="0"/>
    </xf>
    <xf numFmtId="38" fontId="7" fillId="0" borderId="85" xfId="1" applyFont="1" applyFill="1" applyBorder="1" applyAlignment="1" applyProtection="1">
      <alignment vertical="center"/>
      <protection locked="0"/>
    </xf>
    <xf numFmtId="38" fontId="7" fillId="0" borderId="17" xfId="1" applyFont="1" applyFill="1" applyBorder="1" applyAlignment="1" applyProtection="1">
      <alignment vertical="center"/>
      <protection locked="0"/>
    </xf>
    <xf numFmtId="0" fontId="9" fillId="0" borderId="2" xfId="3" applyFont="1" applyFill="1" applyBorder="1" applyAlignment="1" applyProtection="1">
      <alignment horizontal="center" vertical="center" wrapText="1"/>
      <protection locked="0"/>
    </xf>
    <xf numFmtId="0" fontId="9" fillId="0" borderId="4" xfId="3" applyFont="1" applyFill="1" applyBorder="1" applyAlignment="1" applyProtection="1">
      <alignment horizontal="center" vertical="center" wrapText="1"/>
      <protection locked="0"/>
    </xf>
    <xf numFmtId="0" fontId="9" fillId="0" borderId="3" xfId="3" applyFont="1" applyFill="1" applyBorder="1" applyAlignment="1" applyProtection="1">
      <alignment horizontal="center" vertical="center" wrapText="1"/>
      <protection locked="0"/>
    </xf>
    <xf numFmtId="0" fontId="9" fillId="0" borderId="16" xfId="3" applyFont="1" applyBorder="1" applyAlignment="1">
      <alignment horizontal="center" vertical="center"/>
    </xf>
    <xf numFmtId="0" fontId="9" fillId="0" borderId="15" xfId="3" applyFont="1" applyBorder="1" applyAlignment="1">
      <alignment horizontal="center" vertical="center"/>
    </xf>
    <xf numFmtId="0" fontId="3" fillId="0" borderId="2" xfId="3" applyFont="1" applyFill="1" applyBorder="1" applyAlignment="1" applyProtection="1">
      <alignment horizontal="center" vertical="center" wrapText="1"/>
      <protection locked="0"/>
    </xf>
    <xf numFmtId="0" fontId="3" fillId="0" borderId="4" xfId="3" applyFont="1" applyFill="1" applyBorder="1" applyAlignment="1" applyProtection="1">
      <alignment horizontal="center" vertical="center" wrapText="1"/>
      <protection locked="0"/>
    </xf>
    <xf numFmtId="0" fontId="3" fillId="0" borderId="3" xfId="3" applyFont="1" applyFill="1" applyBorder="1" applyAlignment="1" applyProtection="1">
      <alignment horizontal="center" vertical="center" wrapText="1"/>
      <protection locked="0"/>
    </xf>
    <xf numFmtId="49" fontId="3" fillId="0" borderId="11" xfId="3" applyNumberFormat="1" applyFont="1" applyFill="1" applyBorder="1" applyAlignment="1" applyProtection="1">
      <alignment horizontal="left" vertical="center" shrinkToFit="1"/>
      <protection locked="0"/>
    </xf>
    <xf numFmtId="49" fontId="3" fillId="0" borderId="10" xfId="3" applyNumberFormat="1" applyFont="1" applyFill="1" applyBorder="1" applyAlignment="1" applyProtection="1">
      <alignment horizontal="left" vertical="center" shrinkToFit="1"/>
      <protection locked="0"/>
    </xf>
    <xf numFmtId="49" fontId="3" fillId="0" borderId="12" xfId="3" applyNumberFormat="1" applyFont="1" applyFill="1" applyBorder="1" applyAlignment="1" applyProtection="1">
      <alignment horizontal="left" vertical="center" shrinkToFit="1"/>
      <protection locked="0"/>
    </xf>
    <xf numFmtId="0" fontId="1" fillId="0" borderId="10" xfId="3" applyFont="1" applyFill="1" applyBorder="1" applyAlignment="1" applyProtection="1">
      <alignment horizontal="right" vertical="center" shrinkToFit="1"/>
      <protection locked="0"/>
    </xf>
    <xf numFmtId="0" fontId="9" fillId="0" borderId="10" xfId="3" applyFont="1" applyFill="1" applyBorder="1" applyAlignment="1" applyProtection="1">
      <alignment horizontal="right" vertical="center" shrinkToFit="1"/>
      <protection locked="0"/>
    </xf>
    <xf numFmtId="0" fontId="9" fillId="0" borderId="12" xfId="3" applyFont="1" applyFill="1" applyBorder="1" applyAlignment="1" applyProtection="1">
      <alignment horizontal="right" vertical="center" shrinkToFit="1"/>
      <protection locked="0"/>
    </xf>
    <xf numFmtId="0" fontId="3" fillId="3" borderId="2"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3" xfId="3" applyFont="1" applyFill="1" applyBorder="1" applyAlignment="1">
      <alignment horizontal="center" vertical="center"/>
    </xf>
    <xf numFmtId="0" fontId="1" fillId="0" borderId="11" xfId="3" applyFont="1" applyBorder="1" applyAlignment="1" applyProtection="1">
      <alignment horizontal="center" vertical="center"/>
      <protection locked="0"/>
    </xf>
    <xf numFmtId="0" fontId="1" fillId="0" borderId="10" xfId="3" applyFont="1" applyBorder="1" applyAlignment="1" applyProtection="1">
      <alignment horizontal="center" vertical="center"/>
      <protection locked="0"/>
    </xf>
    <xf numFmtId="0" fontId="20" fillId="0" borderId="87" xfId="3" applyFont="1" applyBorder="1" applyAlignment="1">
      <alignment horizontal="center" vertical="center"/>
    </xf>
    <xf numFmtId="0" fontId="20" fillId="0" borderId="23" xfId="3" applyFont="1" applyBorder="1" applyAlignment="1">
      <alignment horizontal="center" vertical="center"/>
    </xf>
    <xf numFmtId="0" fontId="20" fillId="0" borderId="22" xfId="3" applyFont="1" applyBorder="1" applyAlignment="1">
      <alignment horizontal="center" vertical="center"/>
    </xf>
    <xf numFmtId="0" fontId="8" fillId="0" borderId="20" xfId="3" applyFont="1" applyBorder="1" applyAlignment="1">
      <alignment horizontal="distributed" vertical="center" indent="2"/>
    </xf>
    <xf numFmtId="0" fontId="8" fillId="0" borderId="14" xfId="3" applyFont="1" applyBorder="1" applyAlignment="1">
      <alignment horizontal="distributed" vertical="center" indent="2"/>
    </xf>
    <xf numFmtId="49" fontId="1" fillId="0" borderId="11" xfId="3" applyNumberFormat="1" applyFont="1" applyFill="1" applyBorder="1" applyAlignment="1" applyProtection="1">
      <alignment horizontal="center" vertical="center" shrinkToFit="1"/>
      <protection locked="0"/>
    </xf>
    <xf numFmtId="49" fontId="9" fillId="0" borderId="10" xfId="3" applyNumberFormat="1" applyFont="1" applyFill="1" applyBorder="1" applyAlignment="1" applyProtection="1">
      <alignment horizontal="center" vertical="center" shrinkToFit="1"/>
      <protection locked="0"/>
    </xf>
    <xf numFmtId="49" fontId="9" fillId="0" borderId="12" xfId="3" applyNumberFormat="1" applyFont="1" applyFill="1" applyBorder="1" applyAlignment="1" applyProtection="1">
      <alignment horizontal="center" vertical="center" shrinkToFit="1"/>
      <protection locked="0"/>
    </xf>
    <xf numFmtId="0" fontId="3" fillId="0" borderId="64" xfId="3" applyFont="1" applyBorder="1" applyAlignment="1">
      <alignment horizontal="center" vertical="center"/>
    </xf>
    <xf numFmtId="0" fontId="8" fillId="0" borderId="17" xfId="3" applyFont="1" applyBorder="1" applyAlignment="1">
      <alignment horizontal="distributed" vertical="center" indent="2"/>
    </xf>
    <xf numFmtId="0" fontId="8" fillId="0" borderId="16" xfId="3" applyFont="1" applyBorder="1" applyAlignment="1">
      <alignment horizontal="distributed" vertical="center" indent="2"/>
    </xf>
    <xf numFmtId="0" fontId="8" fillId="0" borderId="15" xfId="3" applyFont="1" applyBorder="1" applyAlignment="1">
      <alignment horizontal="distributed" vertical="center" indent="2"/>
    </xf>
    <xf numFmtId="49" fontId="1" fillId="0" borderId="17" xfId="3" applyNumberFormat="1" applyFont="1" applyFill="1" applyBorder="1" applyAlignment="1" applyProtection="1">
      <alignment horizontal="center" vertical="center" shrinkToFit="1"/>
      <protection locked="0"/>
    </xf>
    <xf numFmtId="49" fontId="9" fillId="0" borderId="16" xfId="3" applyNumberFormat="1" applyFont="1" applyFill="1" applyBorder="1" applyAlignment="1" applyProtection="1">
      <alignment horizontal="center" vertical="center" shrinkToFit="1"/>
      <protection locked="0"/>
    </xf>
    <xf numFmtId="49" fontId="9" fillId="0" borderId="15" xfId="3" applyNumberFormat="1" applyFont="1" applyFill="1" applyBorder="1" applyAlignment="1" applyProtection="1">
      <alignment horizontal="center" vertical="center" shrinkToFit="1"/>
      <protection locked="0"/>
    </xf>
    <xf numFmtId="0" fontId="3" fillId="0" borderId="3" xfId="3" applyFont="1" applyBorder="1" applyAlignment="1">
      <alignment horizontal="distributed" vertical="center" indent="3"/>
    </xf>
    <xf numFmtId="0" fontId="3" fillId="0" borderId="1" xfId="3" applyFont="1" applyBorder="1" applyAlignment="1">
      <alignment horizontal="distributed" vertical="center" indent="3"/>
    </xf>
    <xf numFmtId="0" fontId="3" fillId="0" borderId="84" xfId="3" applyFont="1" applyBorder="1" applyAlignment="1">
      <alignment horizontal="center" vertical="center"/>
    </xf>
    <xf numFmtId="0" fontId="9" fillId="0" borderId="15" xfId="3" applyFont="1" applyBorder="1" applyAlignment="1">
      <alignment horizontal="center" vertical="center" wrapText="1" shrinkToFit="1"/>
    </xf>
    <xf numFmtId="0" fontId="9" fillId="0" borderId="85" xfId="3" applyFont="1" applyBorder="1" applyAlignment="1">
      <alignment horizontal="center" vertical="center" wrapText="1" shrinkToFit="1"/>
    </xf>
    <xf numFmtId="0" fontId="3" fillId="0" borderId="1" xfId="3" applyFont="1" applyBorder="1" applyAlignment="1">
      <alignment horizontal="center" vertical="center"/>
    </xf>
    <xf numFmtId="0" fontId="9" fillId="0" borderId="1" xfId="3" applyFont="1" applyBorder="1" applyAlignment="1">
      <alignment horizontal="center" vertical="center"/>
    </xf>
    <xf numFmtId="0" fontId="3" fillId="0" borderId="85" xfId="3" applyFont="1" applyBorder="1" applyAlignment="1">
      <alignment horizontal="distributed" vertical="center" indent="1"/>
    </xf>
    <xf numFmtId="0" fontId="3" fillId="0" borderId="1" xfId="3" applyFont="1" applyBorder="1" applyAlignment="1">
      <alignment horizontal="center" vertical="center" textRotation="255"/>
    </xf>
    <xf numFmtId="0" fontId="3" fillId="0" borderId="1" xfId="3" applyFont="1" applyBorder="1" applyAlignment="1">
      <alignment horizontal="center" vertical="center" wrapText="1"/>
    </xf>
    <xf numFmtId="0" fontId="3" fillId="0" borderId="85" xfId="3" applyFont="1" applyBorder="1" applyAlignment="1">
      <alignment horizontal="center" vertical="center" wrapText="1"/>
    </xf>
    <xf numFmtId="0" fontId="3" fillId="0" borderId="89" xfId="3" applyFont="1" applyBorder="1" applyAlignment="1">
      <alignment horizontal="center" vertical="center" textRotation="255" wrapText="1"/>
    </xf>
    <xf numFmtId="0" fontId="3" fillId="0" borderId="52" xfId="3" applyFont="1" applyBorder="1" applyAlignment="1">
      <alignment horizontal="center" vertical="center" textRotation="255" wrapText="1"/>
    </xf>
    <xf numFmtId="0" fontId="3" fillId="0" borderId="90" xfId="3" applyFont="1" applyBorder="1" applyAlignment="1">
      <alignment horizontal="center" vertical="center" textRotation="255" wrapText="1"/>
    </xf>
    <xf numFmtId="0" fontId="7" fillId="0" borderId="23" xfId="3" applyFont="1" applyBorder="1" applyAlignment="1">
      <alignment horizontal="distributed" vertical="center" indent="2"/>
    </xf>
    <xf numFmtId="0" fontId="7" fillId="0" borderId="91" xfId="3" applyFont="1" applyBorder="1" applyAlignment="1">
      <alignment horizontal="distributed" vertical="center" indent="2"/>
    </xf>
    <xf numFmtId="0" fontId="8" fillId="0" borderId="16" xfId="3" applyFont="1" applyBorder="1" applyAlignment="1">
      <alignment horizontal="distributed" vertical="center" indent="3"/>
    </xf>
    <xf numFmtId="0" fontId="8" fillId="0" borderId="15" xfId="3" applyFont="1" applyBorder="1" applyAlignment="1">
      <alignment horizontal="distributed" vertical="center" indent="3"/>
    </xf>
    <xf numFmtId="0" fontId="9" fillId="0" borderId="1" xfId="3" applyFont="1" applyBorder="1" applyAlignment="1">
      <alignment vertical="center" textRotation="255"/>
    </xf>
    <xf numFmtId="0" fontId="1" fillId="0" borderId="2" xfId="3" applyFont="1" applyFill="1" applyBorder="1" applyAlignment="1" applyProtection="1">
      <alignment horizontal="center" vertical="center" wrapText="1"/>
      <protection locked="0"/>
    </xf>
    <xf numFmtId="0" fontId="3" fillId="0" borderId="64" xfId="3" applyFont="1" applyBorder="1" applyAlignment="1">
      <alignment horizontal="distributed" vertical="center" indent="1"/>
    </xf>
    <xf numFmtId="0" fontId="10" fillId="0" borderId="64" xfId="3" applyFont="1" applyBorder="1" applyAlignment="1">
      <alignment horizontal="center" vertical="center"/>
    </xf>
    <xf numFmtId="0" fontId="12" fillId="0" borderId="1" xfId="3" applyFont="1" applyBorder="1" applyAlignment="1">
      <alignment horizontal="center" vertical="center"/>
    </xf>
    <xf numFmtId="0" fontId="3" fillId="6" borderId="21" xfId="3" applyFont="1" applyFill="1" applyBorder="1" applyAlignment="1">
      <alignment horizontal="center" vertical="center" wrapText="1"/>
    </xf>
    <xf numFmtId="0" fontId="3" fillId="6" borderId="20" xfId="3" applyFont="1" applyFill="1" applyBorder="1" applyAlignment="1">
      <alignment horizontal="center" vertical="center" wrapText="1"/>
    </xf>
    <xf numFmtId="0" fontId="3" fillId="6" borderId="14" xfId="3" applyFont="1" applyFill="1" applyBorder="1" applyAlignment="1">
      <alignment horizontal="center" vertical="center" wrapText="1"/>
    </xf>
    <xf numFmtId="0" fontId="12" fillId="0" borderId="3" xfId="3" applyFont="1" applyBorder="1" applyAlignment="1">
      <alignment horizontal="center" vertical="center"/>
    </xf>
    <xf numFmtId="0" fontId="9" fillId="0" borderId="86" xfId="3" applyFont="1" applyBorder="1" applyAlignment="1">
      <alignment horizontal="center" vertical="center"/>
    </xf>
    <xf numFmtId="0" fontId="3" fillId="0" borderId="61" xfId="3" applyFont="1" applyBorder="1" applyAlignment="1">
      <alignment horizontal="center" vertical="center" textRotation="255" shrinkToFit="1"/>
    </xf>
    <xf numFmtId="0" fontId="3" fillId="0" borderId="57" xfId="3" applyFont="1" applyBorder="1" applyAlignment="1">
      <alignment horizontal="center" vertical="center" textRotation="255" shrinkToFit="1"/>
    </xf>
    <xf numFmtId="0" fontId="3" fillId="0" borderId="58" xfId="3" applyFont="1" applyBorder="1" applyAlignment="1">
      <alignment horizontal="center" vertical="center" textRotation="255" shrinkToFit="1"/>
    </xf>
    <xf numFmtId="0" fontId="10" fillId="0" borderId="84" xfId="3" applyFont="1" applyBorder="1" applyAlignment="1">
      <alignment horizontal="center" vertical="center"/>
    </xf>
    <xf numFmtId="0" fontId="10" fillId="0" borderId="85" xfId="3" applyFont="1" applyBorder="1" applyAlignment="1">
      <alignment horizontal="center" vertical="center"/>
    </xf>
    <xf numFmtId="0" fontId="9" fillId="0" borderId="84" xfId="3" applyFont="1" applyBorder="1" applyAlignment="1">
      <alignment horizontal="center" vertical="center"/>
    </xf>
    <xf numFmtId="0" fontId="3" fillId="0" borderId="86" xfId="3" applyFont="1" applyBorder="1" applyAlignment="1">
      <alignment horizontal="center" vertical="distributed" textRotation="255" justifyLastLine="1" shrinkToFit="1"/>
    </xf>
    <xf numFmtId="0" fontId="3" fillId="0" borderId="18" xfId="3" applyFont="1" applyBorder="1" applyAlignment="1">
      <alignment horizontal="center" vertical="distributed" textRotation="255" justifyLastLine="1" shrinkToFit="1"/>
    </xf>
    <xf numFmtId="0" fontId="3" fillId="0" borderId="88" xfId="3" applyFont="1" applyBorder="1" applyAlignment="1">
      <alignment horizontal="center" vertical="distributed" textRotation="255" justifyLastLine="1" shrinkToFit="1"/>
    </xf>
    <xf numFmtId="0" fontId="12" fillId="0" borderId="86" xfId="3" applyFont="1" applyBorder="1" applyAlignment="1">
      <alignment horizontal="center" vertical="center"/>
    </xf>
    <xf numFmtId="0" fontId="3" fillId="0" borderId="18" xfId="3" applyFont="1" applyBorder="1" applyAlignment="1">
      <alignment vertical="center"/>
    </xf>
    <xf numFmtId="0" fontId="3" fillId="0" borderId="14" xfId="3" applyFont="1" applyBorder="1" applyAlignment="1">
      <alignment vertical="center"/>
    </xf>
    <xf numFmtId="0" fontId="3" fillId="0" borderId="1" xfId="3" applyFont="1" applyBorder="1" applyAlignment="1">
      <alignment vertical="center" textRotation="255" wrapText="1"/>
    </xf>
    <xf numFmtId="0" fontId="3" fillId="0" borderId="73" xfId="3" applyFont="1" applyBorder="1" applyAlignment="1">
      <alignment vertical="center" textRotation="255" wrapText="1"/>
    </xf>
    <xf numFmtId="0" fontId="9" fillId="0" borderId="17" xfId="3" applyFont="1" applyBorder="1" applyAlignment="1">
      <alignment horizontal="center" vertical="center"/>
    </xf>
    <xf numFmtId="0" fontId="1" fillId="0" borderId="12" xfId="3" applyFont="1" applyBorder="1" applyAlignment="1">
      <alignment horizontal="center" vertical="center" wrapText="1" shrinkToFit="1"/>
    </xf>
    <xf numFmtId="0" fontId="1" fillId="0" borderId="84" xfId="3" applyFont="1" applyBorder="1" applyAlignment="1">
      <alignment horizontal="center" vertical="center" wrapText="1" shrinkToFit="1"/>
    </xf>
    <xf numFmtId="0" fontId="3" fillId="0" borderId="73" xfId="3" applyFont="1" applyBorder="1" applyAlignment="1">
      <alignment horizontal="center" vertical="center" textRotation="255"/>
    </xf>
    <xf numFmtId="0" fontId="3" fillId="0" borderId="73" xfId="3" applyFont="1" applyBorder="1" applyAlignment="1">
      <alignment horizontal="center" vertical="center"/>
    </xf>
    <xf numFmtId="0" fontId="1" fillId="0" borderId="2" xfId="3" applyFont="1" applyFill="1" applyBorder="1" applyAlignment="1" applyProtection="1">
      <alignment horizontal="center" vertical="center"/>
      <protection locked="0"/>
    </xf>
    <xf numFmtId="0" fontId="3" fillId="0" borderId="17" xfId="3" applyFont="1" applyBorder="1" applyAlignment="1">
      <alignment horizontal="distributed" vertical="center" indent="1"/>
    </xf>
    <xf numFmtId="0" fontId="3" fillId="0" borderId="15" xfId="3" applyFont="1" applyBorder="1" applyAlignment="1">
      <alignment horizontal="distributed" vertical="center" indent="1"/>
    </xf>
    <xf numFmtId="0" fontId="8" fillId="0" borderId="2" xfId="3" applyFont="1" applyFill="1" applyBorder="1" applyAlignment="1" applyProtection="1">
      <alignment horizontal="center" vertical="center"/>
      <protection locked="0"/>
    </xf>
    <xf numFmtId="0" fontId="8" fillId="0" borderId="4" xfId="3" applyFont="1" applyFill="1" applyBorder="1" applyAlignment="1" applyProtection="1">
      <alignment horizontal="center" vertical="center"/>
      <protection locked="0"/>
    </xf>
    <xf numFmtId="0" fontId="8" fillId="0" borderId="3" xfId="3" applyFont="1" applyFill="1" applyBorder="1" applyAlignment="1" applyProtection="1">
      <alignment horizontal="center" vertical="center"/>
      <protection locked="0"/>
    </xf>
    <xf numFmtId="0" fontId="3" fillId="0" borderId="86" xfId="3" applyFont="1" applyBorder="1" applyAlignment="1">
      <alignment horizontal="distributed" vertical="center" indent="3"/>
    </xf>
    <xf numFmtId="0" fontId="3" fillId="0" borderId="69" xfId="3" applyFont="1" applyBorder="1" applyAlignment="1">
      <alignment horizontal="distributed" vertical="center" indent="3"/>
    </xf>
    <xf numFmtId="0" fontId="7" fillId="0" borderId="28" xfId="3" applyFont="1" applyBorder="1" applyAlignment="1">
      <alignment horizontal="center" vertical="center"/>
    </xf>
    <xf numFmtId="0" fontId="7" fillId="0" borderId="23" xfId="3" applyFont="1" applyBorder="1" applyAlignment="1">
      <alignment horizontal="center" vertical="center"/>
    </xf>
    <xf numFmtId="0" fontId="7" fillId="0" borderId="91" xfId="3" applyFont="1" applyBorder="1" applyAlignment="1">
      <alignment horizontal="center" vertical="center"/>
    </xf>
    <xf numFmtId="0" fontId="3" fillId="0" borderId="3" xfId="3" applyFont="1" applyBorder="1" applyAlignment="1">
      <alignment horizontal="distributed" vertical="distributed" indent="1"/>
    </xf>
    <xf numFmtId="0" fontId="3" fillId="0" borderId="1" xfId="3" applyFont="1" applyBorder="1" applyAlignment="1">
      <alignment horizontal="distributed" vertical="distributed" indent="1"/>
    </xf>
    <xf numFmtId="49" fontId="8" fillId="0" borderId="2" xfId="3" applyNumberFormat="1" applyFont="1" applyFill="1" applyBorder="1" applyAlignment="1" applyProtection="1">
      <alignment horizontal="center" vertical="center" shrinkToFit="1"/>
      <protection locked="0"/>
    </xf>
    <xf numFmtId="49" fontId="0" fillId="0" borderId="4"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9" fillId="0" borderId="0" xfId="3" applyFont="1" applyBorder="1" applyAlignment="1">
      <alignment horizontal="center" vertical="center"/>
    </xf>
    <xf numFmtId="0" fontId="9" fillId="0" borderId="20" xfId="3" applyFont="1" applyBorder="1" applyAlignment="1">
      <alignment horizontal="center" vertical="center"/>
    </xf>
    <xf numFmtId="0" fontId="9" fillId="0" borderId="14" xfId="3" applyFont="1" applyBorder="1" applyAlignment="1">
      <alignment horizontal="center" vertical="center"/>
    </xf>
    <xf numFmtId="0" fontId="3" fillId="0" borderId="43" xfId="3" applyFont="1" applyBorder="1" applyAlignment="1">
      <alignment horizontal="distributed" vertical="center" indent="2"/>
    </xf>
    <xf numFmtId="0" fontId="3" fillId="0" borderId="0" xfId="3" applyFont="1" applyBorder="1" applyAlignment="1">
      <alignment horizontal="distributed" vertical="center" indent="2"/>
    </xf>
    <xf numFmtId="0" fontId="3" fillId="0" borderId="18" xfId="3" applyFont="1" applyBorder="1" applyAlignment="1">
      <alignment horizontal="distributed" vertical="center" indent="2"/>
    </xf>
    <xf numFmtId="49" fontId="8" fillId="0" borderId="94" xfId="3" applyNumberFormat="1" applyFont="1" applyBorder="1" applyAlignment="1" applyProtection="1">
      <alignment horizontal="center" vertical="center" shrinkToFit="1"/>
      <protection locked="0"/>
    </xf>
    <xf numFmtId="49" fontId="8" fillId="0" borderId="95" xfId="3" applyNumberFormat="1" applyFont="1" applyBorder="1" applyAlignment="1" applyProtection="1">
      <alignment horizontal="center" vertical="center" shrinkToFit="1"/>
      <protection locked="0"/>
    </xf>
    <xf numFmtId="49" fontId="8" fillId="0" borderId="92" xfId="3" applyNumberFormat="1" applyFont="1" applyBorder="1" applyAlignment="1" applyProtection="1">
      <alignment horizontal="center" vertical="center" shrinkToFit="1"/>
      <protection locked="0"/>
    </xf>
    <xf numFmtId="0" fontId="7" fillId="0" borderId="96" xfId="3" applyFont="1" applyBorder="1" applyAlignment="1">
      <alignment horizontal="center" vertical="center"/>
    </xf>
    <xf numFmtId="0" fontId="7" fillId="0" borderId="97" xfId="3" applyFont="1" applyBorder="1" applyAlignment="1">
      <alignment horizontal="center" vertical="center"/>
    </xf>
    <xf numFmtId="0" fontId="3" fillId="0" borderId="98" xfId="3" applyFont="1" applyBorder="1" applyAlignment="1">
      <alignment horizontal="center" vertical="center" textRotation="255" wrapText="1"/>
    </xf>
    <xf numFmtId="0" fontId="3" fillId="0" borderId="99" xfId="3" applyFont="1" applyBorder="1" applyAlignment="1">
      <alignment horizontal="center" vertical="center" textRotation="255"/>
    </xf>
    <xf numFmtId="0" fontId="3" fillId="0" borderId="100" xfId="3" applyFont="1" applyBorder="1" applyAlignment="1">
      <alignment horizontal="center" vertical="center" textRotation="255"/>
    </xf>
    <xf numFmtId="0" fontId="3" fillId="0" borderId="14" xfId="3" applyFont="1" applyBorder="1" applyAlignment="1">
      <alignment horizontal="center" vertical="center" textRotation="255" wrapText="1"/>
    </xf>
    <xf numFmtId="0" fontId="3" fillId="0" borderId="3" xfId="3" applyFont="1" applyBorder="1" applyAlignment="1">
      <alignment horizontal="center" vertical="center" textRotation="255" wrapText="1"/>
    </xf>
    <xf numFmtId="0" fontId="3" fillId="0" borderId="72" xfId="3" applyFont="1" applyBorder="1" applyAlignment="1">
      <alignment horizontal="center" vertical="center" textRotation="255" wrapText="1"/>
    </xf>
    <xf numFmtId="0" fontId="8" fillId="0" borderId="50" xfId="3" applyFont="1" applyBorder="1" applyAlignment="1">
      <alignment horizontal="center" vertical="center" wrapText="1"/>
    </xf>
    <xf numFmtId="0" fontId="8" fillId="0" borderId="1" xfId="3" applyFont="1" applyBorder="1" applyAlignment="1">
      <alignment horizontal="center" vertical="center" wrapText="1"/>
    </xf>
    <xf numFmtId="0" fontId="3" fillId="0" borderId="0" xfId="3" applyFont="1" applyBorder="1" applyAlignment="1">
      <alignment vertical="center"/>
    </xf>
    <xf numFmtId="49" fontId="8" fillId="0" borderId="70" xfId="3" applyNumberFormat="1" applyFont="1" applyBorder="1" applyAlignment="1" applyProtection="1">
      <alignment vertical="center" wrapText="1"/>
      <protection locked="0"/>
    </xf>
    <xf numFmtId="49" fontId="8" fillId="0" borderId="101" xfId="3" applyNumberFormat="1" applyFont="1" applyBorder="1" applyAlignment="1" applyProtection="1">
      <alignment vertical="center" wrapText="1"/>
      <protection locked="0"/>
    </xf>
    <xf numFmtId="49" fontId="8" fillId="0" borderId="102" xfId="3" applyNumberFormat="1" applyFont="1" applyBorder="1" applyAlignment="1" applyProtection="1">
      <alignment vertical="center" wrapText="1"/>
      <protection locked="0"/>
    </xf>
    <xf numFmtId="49" fontId="8" fillId="0" borderId="1" xfId="3" applyNumberFormat="1" applyFont="1" applyBorder="1" applyAlignment="1" applyProtection="1">
      <alignment vertical="center" wrapText="1"/>
      <protection locked="0"/>
    </xf>
    <xf numFmtId="49" fontId="8" fillId="0" borderId="103" xfId="3" applyNumberFormat="1" applyFont="1" applyBorder="1" applyAlignment="1" applyProtection="1">
      <alignment vertical="center" wrapText="1"/>
      <protection locked="0"/>
    </xf>
    <xf numFmtId="0" fontId="16" fillId="0" borderId="1" xfId="3" applyFont="1" applyBorder="1" applyAlignment="1">
      <alignment horizontal="center" vertical="center" wrapText="1"/>
    </xf>
    <xf numFmtId="0" fontId="16" fillId="0" borderId="73" xfId="3" applyFont="1" applyBorder="1" applyAlignment="1">
      <alignment horizontal="center" vertical="center" wrapText="1"/>
    </xf>
    <xf numFmtId="0" fontId="17" fillId="0" borderId="79" xfId="3" applyFont="1" applyBorder="1" applyAlignment="1">
      <alignment horizontal="center" vertical="center"/>
    </xf>
    <xf numFmtId="0" fontId="17" fillId="0" borderId="80" xfId="3" applyFont="1" applyBorder="1" applyAlignment="1">
      <alignment horizontal="center" vertical="center"/>
    </xf>
    <xf numFmtId="0" fontId="17" fillId="0" borderId="13" xfId="3" applyFont="1" applyBorder="1" applyAlignment="1">
      <alignment horizontal="center" vertical="center"/>
    </xf>
    <xf numFmtId="0" fontId="17" fillId="0" borderId="43" xfId="3" applyFont="1" applyBorder="1" applyAlignment="1">
      <alignment horizontal="center" vertical="center"/>
    </xf>
    <xf numFmtId="0" fontId="17" fillId="0" borderId="53" xfId="3" applyFont="1" applyBorder="1" applyAlignment="1">
      <alignment horizontal="center" vertical="center"/>
    </xf>
    <xf numFmtId="49" fontId="8" fillId="0" borderId="2" xfId="3" applyNumberFormat="1" applyFont="1" applyBorder="1" applyAlignment="1" applyProtection="1">
      <alignment vertical="center" wrapText="1"/>
    </xf>
    <xf numFmtId="49" fontId="8" fillId="0" borderId="4" xfId="3" applyNumberFormat="1" applyFont="1" applyBorder="1" applyAlignment="1" applyProtection="1">
      <alignment vertical="center" wrapText="1"/>
    </xf>
    <xf numFmtId="49" fontId="8" fillId="0" borderId="44" xfId="3" applyNumberFormat="1" applyFont="1" applyBorder="1" applyAlignment="1" applyProtection="1">
      <alignment vertical="center" wrapText="1"/>
    </xf>
    <xf numFmtId="49" fontId="8" fillId="0" borderId="93" xfId="3" applyNumberFormat="1" applyFont="1" applyBorder="1" applyAlignment="1" applyProtection="1">
      <alignment horizontal="center" vertical="center" shrinkToFit="1"/>
      <protection locked="0"/>
    </xf>
    <xf numFmtId="0" fontId="8" fillId="0" borderId="4" xfId="3" applyFont="1" applyBorder="1" applyAlignment="1">
      <alignment horizontal="center" vertical="center"/>
    </xf>
    <xf numFmtId="0" fontId="8" fillId="0" borderId="3" xfId="3" applyFont="1" applyBorder="1" applyAlignment="1">
      <alignment horizontal="center" vertical="center"/>
    </xf>
    <xf numFmtId="0" fontId="7" fillId="0" borderId="22" xfId="3" applyFont="1" applyBorder="1" applyAlignment="1">
      <alignment horizontal="center" vertical="center"/>
    </xf>
    <xf numFmtId="0" fontId="3" fillId="3" borderId="40" xfId="3" applyFont="1" applyFill="1" applyBorder="1" applyAlignment="1">
      <alignment horizontal="center" vertical="center"/>
    </xf>
    <xf numFmtId="0" fontId="3" fillId="3" borderId="5" xfId="3" applyFont="1" applyFill="1" applyBorder="1" applyAlignment="1">
      <alignment horizontal="center" vertical="center"/>
    </xf>
    <xf numFmtId="0" fontId="3" fillId="3" borderId="86" xfId="3" applyFont="1" applyFill="1" applyBorder="1" applyAlignment="1">
      <alignment horizontal="center" vertical="center"/>
    </xf>
    <xf numFmtId="0" fontId="5" fillId="0" borderId="32" xfId="4" applyFont="1" applyBorder="1" applyAlignment="1" applyProtection="1">
      <alignment horizontal="center" vertical="center" shrinkToFit="1"/>
    </xf>
    <xf numFmtId="0" fontId="5" fillId="0" borderId="38" xfId="4" applyFont="1" applyBorder="1" applyAlignment="1" applyProtection="1">
      <alignment horizontal="center" vertical="center" shrinkToFit="1"/>
    </xf>
    <xf numFmtId="0" fontId="5" fillId="0" borderId="0" xfId="4" applyFont="1" applyBorder="1" applyAlignment="1" applyProtection="1">
      <alignment horizontal="center" vertical="center" shrinkToFit="1"/>
    </xf>
    <xf numFmtId="0" fontId="5" fillId="0" borderId="34" xfId="4" applyFont="1" applyBorder="1" applyAlignment="1" applyProtection="1">
      <alignment horizontal="center" vertical="center" shrinkToFit="1"/>
    </xf>
    <xf numFmtId="0" fontId="5" fillId="0" borderId="30" xfId="4" applyFont="1" applyBorder="1" applyAlignment="1" applyProtection="1">
      <alignment horizontal="center" vertical="center" shrinkToFit="1"/>
    </xf>
    <xf numFmtId="0" fontId="5" fillId="0" borderId="29" xfId="4" applyFont="1" applyBorder="1" applyAlignment="1" applyProtection="1">
      <alignment horizontal="center" vertical="center" shrinkToFit="1"/>
    </xf>
    <xf numFmtId="0" fontId="27" fillId="0" borderId="0" xfId="4" applyFont="1" applyAlignment="1" applyProtection="1">
      <alignment horizontal="center" vertical="center" textRotation="255" shrinkToFit="1"/>
    </xf>
    <xf numFmtId="0" fontId="17" fillId="0" borderId="33" xfId="4" applyFont="1" applyBorder="1" applyAlignment="1" applyProtection="1">
      <alignment horizontal="center" vertical="center" shrinkToFit="1"/>
    </xf>
    <xf numFmtId="0" fontId="17" fillId="0" borderId="32" xfId="4" applyFont="1" applyBorder="1" applyAlignment="1" applyProtection="1">
      <alignment horizontal="center" vertical="center" shrinkToFit="1"/>
    </xf>
    <xf numFmtId="0" fontId="17" fillId="0" borderId="36" xfId="4" applyFont="1" applyBorder="1" applyAlignment="1" applyProtection="1">
      <alignment horizontal="center" vertical="center" shrinkToFit="1"/>
    </xf>
    <xf numFmtId="0" fontId="17" fillId="0" borderId="35" xfId="4" applyFont="1" applyBorder="1" applyAlignment="1" applyProtection="1">
      <alignment horizontal="center" vertical="center" shrinkToFit="1"/>
    </xf>
    <xf numFmtId="0" fontId="17" fillId="0" borderId="0" xfId="4" applyFont="1" applyBorder="1" applyAlignment="1" applyProtection="1">
      <alignment horizontal="center" vertical="center" shrinkToFit="1"/>
    </xf>
    <xf numFmtId="0" fontId="17" fillId="0" borderId="18" xfId="4" applyFont="1" applyBorder="1" applyAlignment="1" applyProtection="1">
      <alignment horizontal="center" vertical="center" shrinkToFit="1"/>
    </xf>
    <xf numFmtId="0" fontId="17" fillId="0" borderId="31" xfId="4" applyFont="1" applyBorder="1" applyAlignment="1" applyProtection="1">
      <alignment horizontal="center" vertical="center" shrinkToFit="1"/>
    </xf>
    <xf numFmtId="0" fontId="17" fillId="0" borderId="30" xfId="4" applyFont="1" applyBorder="1" applyAlignment="1" applyProtection="1">
      <alignment horizontal="center" vertical="center" shrinkToFit="1"/>
    </xf>
    <xf numFmtId="0" fontId="17" fillId="0" borderId="37" xfId="4" applyFont="1" applyBorder="1" applyAlignment="1" applyProtection="1">
      <alignment horizontal="center" vertical="center" shrinkToFit="1"/>
    </xf>
    <xf numFmtId="0" fontId="36" fillId="4" borderId="33" xfId="4" applyFont="1" applyFill="1" applyBorder="1" applyAlignment="1" applyProtection="1">
      <alignment horizontal="center" vertical="center" shrinkToFit="1"/>
    </xf>
    <xf numFmtId="0" fontId="36" fillId="4" borderId="32" xfId="4" applyFont="1" applyFill="1" applyBorder="1" applyAlignment="1" applyProtection="1">
      <alignment horizontal="center" vertical="center" shrinkToFit="1"/>
    </xf>
    <xf numFmtId="0" fontId="36" fillId="4" borderId="36" xfId="4" applyFont="1" applyFill="1" applyBorder="1" applyAlignment="1" applyProtection="1">
      <alignment horizontal="center" vertical="center" shrinkToFit="1"/>
    </xf>
    <xf numFmtId="0" fontId="36" fillId="4" borderId="31" xfId="4" applyFont="1" applyFill="1" applyBorder="1" applyAlignment="1" applyProtection="1">
      <alignment horizontal="center" vertical="center" shrinkToFit="1"/>
    </xf>
    <xf numFmtId="0" fontId="36" fillId="4" borderId="30" xfId="4" applyFont="1" applyFill="1" applyBorder="1" applyAlignment="1" applyProtection="1">
      <alignment horizontal="center" vertical="center" shrinkToFit="1"/>
    </xf>
    <xf numFmtId="0" fontId="36" fillId="4" borderId="37" xfId="4" applyFont="1" applyFill="1" applyBorder="1" applyAlignment="1" applyProtection="1">
      <alignment horizontal="center" vertical="center" shrinkToFit="1"/>
    </xf>
    <xf numFmtId="0" fontId="36" fillId="0" borderId="104" xfId="4" applyFont="1" applyBorder="1" applyAlignment="1" applyProtection="1">
      <alignment horizontal="center" vertical="center"/>
    </xf>
    <xf numFmtId="0" fontId="29" fillId="0" borderId="32" xfId="4" applyFont="1" applyBorder="1" applyAlignment="1" applyProtection="1">
      <alignment horizontal="right" vertical="center"/>
    </xf>
    <xf numFmtId="0" fontId="29" fillId="0" borderId="36" xfId="4" applyFont="1" applyBorder="1" applyAlignment="1" applyProtection="1">
      <alignment horizontal="right" vertical="center"/>
    </xf>
    <xf numFmtId="0" fontId="29" fillId="0" borderId="0" xfId="4" applyFont="1" applyBorder="1" applyAlignment="1" applyProtection="1">
      <alignment horizontal="right" vertical="center"/>
    </xf>
    <xf numFmtId="0" fontId="29" fillId="0" borderId="18" xfId="4" applyFont="1" applyBorder="1" applyAlignment="1" applyProtection="1">
      <alignment horizontal="right" vertical="center"/>
    </xf>
    <xf numFmtId="0" fontId="32" fillId="0" borderId="32" xfId="4" applyFont="1" applyBorder="1" applyAlignment="1" applyProtection="1">
      <alignment horizontal="center" vertical="center" shrinkToFit="1"/>
    </xf>
    <xf numFmtId="0" fontId="32" fillId="0" borderId="0" xfId="4" applyFont="1" applyBorder="1" applyAlignment="1" applyProtection="1">
      <alignment horizontal="center" vertical="center" shrinkToFit="1"/>
    </xf>
    <xf numFmtId="38" fontId="17" fillId="0" borderId="0" xfId="1" applyFont="1" applyBorder="1" applyAlignment="1" applyProtection="1">
      <alignment vertical="center" shrinkToFit="1"/>
    </xf>
    <xf numFmtId="0" fontId="5" fillId="0" borderId="35" xfId="4" applyFont="1" applyBorder="1" applyAlignment="1" applyProtection="1">
      <alignment horizontal="center" vertical="center" shrinkToFit="1"/>
    </xf>
    <xf numFmtId="0" fontId="32" fillId="0" borderId="33" xfId="4" applyFont="1" applyBorder="1" applyAlignment="1" applyProtection="1">
      <alignment horizontal="center" vertical="center" shrinkToFit="1"/>
    </xf>
    <xf numFmtId="0" fontId="32" fillId="0" borderId="38" xfId="4" applyFont="1" applyBorder="1" applyAlignment="1" applyProtection="1">
      <alignment horizontal="center" vertical="center" shrinkToFit="1"/>
    </xf>
    <xf numFmtId="0" fontId="35" fillId="0" borderId="32" xfId="4" applyFont="1" applyBorder="1" applyAlignment="1" applyProtection="1">
      <alignment horizontal="right" vertical="top"/>
    </xf>
    <xf numFmtId="0" fontId="35" fillId="0" borderId="38" xfId="4" applyFont="1" applyBorder="1" applyAlignment="1" applyProtection="1">
      <alignment horizontal="right" vertical="top"/>
    </xf>
    <xf numFmtId="0" fontId="35" fillId="0" borderId="0" xfId="4" applyFont="1" applyBorder="1" applyAlignment="1" applyProtection="1">
      <alignment horizontal="right" vertical="top"/>
    </xf>
    <xf numFmtId="0" fontId="35" fillId="0" borderId="34" xfId="4" applyFont="1" applyBorder="1" applyAlignment="1" applyProtection="1">
      <alignment horizontal="right" vertical="top"/>
    </xf>
    <xf numFmtId="0" fontId="35" fillId="0" borderId="30" xfId="4" applyFont="1" applyBorder="1" applyAlignment="1" applyProtection="1">
      <alignment horizontal="right" vertical="top"/>
    </xf>
    <xf numFmtId="0" fontId="35" fillId="0" borderId="29" xfId="4" applyFont="1" applyBorder="1" applyAlignment="1" applyProtection="1">
      <alignment horizontal="right" vertical="top"/>
    </xf>
    <xf numFmtId="0" fontId="32" fillId="0" borderId="31" xfId="4" applyFont="1" applyBorder="1" applyAlignment="1" applyProtection="1">
      <alignment horizontal="center" vertical="center" shrinkToFit="1"/>
    </xf>
    <xf numFmtId="0" fontId="32" fillId="0" borderId="30" xfId="4" applyFont="1" applyBorder="1" applyAlignment="1" applyProtection="1">
      <alignment horizontal="center" vertical="center" shrinkToFit="1"/>
    </xf>
    <xf numFmtId="0" fontId="32" fillId="0" borderId="29" xfId="4" applyFont="1" applyBorder="1" applyAlignment="1" applyProtection="1">
      <alignment horizontal="center" vertical="center" shrinkToFit="1"/>
    </xf>
    <xf numFmtId="0" fontId="29" fillId="0" borderId="104" xfId="4" applyFont="1" applyBorder="1" applyAlignment="1" applyProtection="1">
      <alignment horizontal="center" vertical="center"/>
    </xf>
    <xf numFmtId="0" fontId="27" fillId="0" borderId="33" xfId="4" applyFont="1" applyBorder="1" applyAlignment="1" applyProtection="1">
      <alignment horizontal="center" vertical="center" textRotation="255" shrinkToFit="1"/>
    </xf>
    <xf numFmtId="0" fontId="27" fillId="0" borderId="38" xfId="4" applyFont="1" applyBorder="1" applyAlignment="1" applyProtection="1">
      <alignment horizontal="center" vertical="center" textRotation="255" shrinkToFit="1"/>
    </xf>
    <xf numFmtId="0" fontId="27" fillId="0" borderId="35" xfId="4" applyFont="1" applyBorder="1" applyAlignment="1" applyProtection="1">
      <alignment horizontal="center" vertical="center" textRotation="255" shrinkToFit="1"/>
    </xf>
    <xf numFmtId="0" fontId="27" fillId="0" borderId="34" xfId="4" applyFont="1" applyBorder="1" applyAlignment="1" applyProtection="1">
      <alignment horizontal="center" vertical="center" textRotation="255" shrinkToFit="1"/>
    </xf>
    <xf numFmtId="0" fontId="27" fillId="0" borderId="31" xfId="4" applyFont="1" applyBorder="1" applyAlignment="1" applyProtection="1">
      <alignment horizontal="center" vertical="center" textRotation="255" shrinkToFit="1"/>
    </xf>
    <xf numFmtId="0" fontId="27" fillId="0" borderId="29" xfId="4" applyFont="1" applyBorder="1" applyAlignment="1" applyProtection="1">
      <alignment horizontal="center" vertical="center" textRotation="255" shrinkToFit="1"/>
    </xf>
    <xf numFmtId="0" fontId="40" fillId="0" borderId="0" xfId="4" applyFont="1" applyBorder="1" applyAlignment="1" applyProtection="1">
      <alignment horizontal="left" vertical="center"/>
    </xf>
    <xf numFmtId="0" fontId="36" fillId="4" borderId="105" xfId="4" applyFont="1" applyFill="1" applyBorder="1" applyAlignment="1" applyProtection="1">
      <alignment horizontal="center" vertical="center"/>
    </xf>
    <xf numFmtId="0" fontId="36" fillId="4" borderId="106" xfId="4" applyFont="1" applyFill="1" applyBorder="1" applyAlignment="1" applyProtection="1">
      <alignment horizontal="center" vertical="center"/>
    </xf>
    <xf numFmtId="0" fontId="36" fillId="4" borderId="107" xfId="4" applyFont="1" applyFill="1" applyBorder="1" applyAlignment="1" applyProtection="1">
      <alignment horizontal="center" vertical="center"/>
    </xf>
    <xf numFmtId="0" fontId="36" fillId="0" borderId="33" xfId="4" applyFont="1" applyBorder="1" applyAlignment="1" applyProtection="1">
      <alignment horizontal="center" vertical="center"/>
    </xf>
    <xf numFmtId="0" fontId="36" fillId="0" borderId="32" xfId="4" applyFont="1" applyBorder="1" applyAlignment="1" applyProtection="1">
      <alignment horizontal="center" vertical="center"/>
    </xf>
    <xf numFmtId="0" fontId="36" fillId="0" borderId="35" xfId="4" applyFont="1" applyBorder="1" applyAlignment="1" applyProtection="1">
      <alignment horizontal="center" vertical="center"/>
    </xf>
    <xf numFmtId="0" fontId="36" fillId="0" borderId="0" xfId="4" applyFont="1" applyBorder="1" applyAlignment="1" applyProtection="1">
      <alignment horizontal="center" vertical="center"/>
    </xf>
    <xf numFmtId="0" fontId="40" fillId="0" borderId="0" xfId="4" applyFont="1" applyBorder="1" applyAlignment="1" applyProtection="1">
      <alignment horizontal="right" vertical="center"/>
      <protection locked="0"/>
    </xf>
    <xf numFmtId="0" fontId="40" fillId="0" borderId="34" xfId="4" applyFont="1" applyBorder="1" applyAlignment="1" applyProtection="1">
      <alignment horizontal="right" vertical="center"/>
      <protection locked="0"/>
    </xf>
    <xf numFmtId="0" fontId="31" fillId="0" borderId="0" xfId="4" applyFont="1" applyBorder="1" applyAlignment="1" applyProtection="1">
      <alignment vertical="center" shrinkToFit="1"/>
    </xf>
    <xf numFmtId="0" fontId="31" fillId="0" borderId="34" xfId="4" applyFont="1" applyBorder="1" applyAlignment="1" applyProtection="1">
      <alignment vertical="center" shrinkToFit="1"/>
    </xf>
    <xf numFmtId="0" fontId="31" fillId="0" borderId="20" xfId="4" applyFont="1" applyBorder="1" applyAlignment="1" applyProtection="1">
      <alignment vertical="center" shrinkToFit="1"/>
    </xf>
    <xf numFmtId="0" fontId="31" fillId="0" borderId="42" xfId="4" applyFont="1" applyBorder="1" applyAlignment="1" applyProtection="1">
      <alignment vertical="center" shrinkToFit="1"/>
    </xf>
    <xf numFmtId="0" fontId="36" fillId="0" borderId="34" xfId="4" applyFont="1" applyBorder="1" applyAlignment="1" applyProtection="1">
      <alignment horizontal="center" vertical="center"/>
    </xf>
    <xf numFmtId="0" fontId="29" fillId="0" borderId="43" xfId="4" applyFont="1" applyBorder="1" applyAlignment="1" applyProtection="1">
      <alignment vertical="distributed" textRotation="255" justifyLastLine="1"/>
    </xf>
    <xf numFmtId="0" fontId="29" fillId="0" borderId="0" xfId="4" applyFont="1" applyBorder="1" applyAlignment="1" applyProtection="1">
      <alignment vertical="distributed" textRotation="255" justifyLastLine="1"/>
    </xf>
    <xf numFmtId="0" fontId="28" fillId="0" borderId="33" xfId="4" applyFont="1" applyBorder="1" applyAlignment="1" applyProtection="1">
      <alignment vertical="center"/>
    </xf>
    <xf numFmtId="0" fontId="28" fillId="0" borderId="32" xfId="4" applyFont="1" applyBorder="1" applyAlignment="1" applyProtection="1">
      <alignment vertical="center"/>
    </xf>
    <xf numFmtId="0" fontId="28" fillId="0" borderId="38" xfId="4" applyFont="1" applyBorder="1" applyAlignment="1" applyProtection="1">
      <alignment vertical="center"/>
    </xf>
    <xf numFmtId="0" fontId="28" fillId="0" borderId="35" xfId="4" applyFont="1" applyBorder="1" applyAlignment="1" applyProtection="1">
      <alignment vertical="center"/>
    </xf>
    <xf numFmtId="0" fontId="28" fillId="0" borderId="0" xfId="4" applyFont="1" applyBorder="1" applyAlignment="1" applyProtection="1">
      <alignment vertical="center"/>
    </xf>
    <xf numFmtId="0" fontId="28" fillId="0" borderId="34" xfId="4" applyFont="1" applyBorder="1" applyAlignment="1" applyProtection="1">
      <alignment vertical="center"/>
    </xf>
    <xf numFmtId="0" fontId="28" fillId="0" borderId="31" xfId="4" applyFont="1" applyBorder="1" applyAlignment="1" applyProtection="1">
      <alignment vertical="center"/>
    </xf>
    <xf numFmtId="0" fontId="28" fillId="0" borderId="30" xfId="4" applyFont="1" applyBorder="1" applyAlignment="1" applyProtection="1">
      <alignment vertical="center"/>
    </xf>
    <xf numFmtId="0" fontId="28" fillId="0" borderId="29" xfId="4" applyFont="1" applyBorder="1" applyAlignment="1" applyProtection="1">
      <alignment vertical="center"/>
    </xf>
    <xf numFmtId="0" fontId="29" fillId="0" borderId="35" xfId="4" applyFont="1" applyBorder="1" applyAlignment="1" applyProtection="1">
      <alignment vertical="distributed" textRotation="255" justifyLastLine="1"/>
    </xf>
    <xf numFmtId="0" fontId="29" fillId="0" borderId="34" xfId="4" applyFont="1" applyBorder="1" applyAlignment="1" applyProtection="1">
      <alignment vertical="distributed" textRotation="255" justifyLastLine="1"/>
    </xf>
    <xf numFmtId="0" fontId="26" fillId="0" borderId="32" xfId="4" applyFont="1" applyBorder="1" applyAlignment="1" applyProtection="1">
      <alignment horizontal="center" vertical="center"/>
    </xf>
    <xf numFmtId="0" fontId="26" fillId="0" borderId="0" xfId="4" applyFont="1" applyBorder="1" applyAlignment="1" applyProtection="1">
      <alignment horizontal="center" vertical="center"/>
    </xf>
    <xf numFmtId="0" fontId="29" fillId="0" borderId="33" xfId="4" applyFont="1" applyBorder="1" applyAlignment="1" applyProtection="1">
      <alignment vertical="distributed" textRotation="255" justifyLastLine="1"/>
    </xf>
    <xf numFmtId="0" fontId="29" fillId="0" borderId="38" xfId="4" applyFont="1" applyBorder="1" applyAlignment="1" applyProtection="1">
      <alignment vertical="distributed" textRotation="255" justifyLastLine="1"/>
    </xf>
    <xf numFmtId="0" fontId="29" fillId="0" borderId="41" xfId="4" applyFont="1" applyBorder="1" applyAlignment="1" applyProtection="1">
      <alignment vertical="distributed" textRotation="255" justifyLastLine="1"/>
    </xf>
    <xf numFmtId="0" fontId="29" fillId="0" borderId="42" xfId="4" applyFont="1" applyBorder="1" applyAlignment="1" applyProtection="1">
      <alignment vertical="distributed" textRotation="255" justifyLastLine="1"/>
    </xf>
    <xf numFmtId="0" fontId="32" fillId="0" borderId="35" xfId="4" applyFont="1" applyBorder="1" applyAlignment="1" applyProtection="1">
      <alignment horizontal="center" vertical="center" shrinkToFit="1"/>
    </xf>
    <xf numFmtId="0" fontId="36" fillId="0" borderId="20" xfId="4" applyFont="1" applyBorder="1" applyAlignment="1" applyProtection="1">
      <alignment horizontal="center" vertical="center"/>
    </xf>
    <xf numFmtId="0" fontId="38" fillId="0" borderId="0" xfId="4" applyFont="1" applyBorder="1" applyAlignment="1" applyProtection="1">
      <alignment horizontal="left" vertical="center" shrinkToFit="1"/>
    </xf>
    <xf numFmtId="0" fontId="38" fillId="0" borderId="20" xfId="4" applyFont="1" applyBorder="1" applyAlignment="1" applyProtection="1">
      <alignment horizontal="left" vertical="center" shrinkToFit="1"/>
    </xf>
    <xf numFmtId="0" fontId="34" fillId="0" borderId="109" xfId="4" applyFont="1" applyBorder="1" applyAlignment="1" applyProtection="1">
      <alignment horizontal="distributed" vertical="center" wrapText="1" justifyLastLine="1"/>
    </xf>
    <xf numFmtId="0" fontId="34" fillId="0" borderId="32" xfId="4" applyFont="1" applyBorder="1" applyAlignment="1" applyProtection="1">
      <alignment horizontal="distributed" vertical="center" wrapText="1" justifyLastLine="1"/>
    </xf>
    <xf numFmtId="0" fontId="34" fillId="0" borderId="38" xfId="4" applyFont="1" applyBorder="1" applyAlignment="1" applyProtection="1">
      <alignment horizontal="distributed" vertical="center" wrapText="1" justifyLastLine="1"/>
    </xf>
    <xf numFmtId="0" fontId="34" fillId="0" borderId="43" xfId="4" applyFont="1" applyBorder="1" applyAlignment="1" applyProtection="1">
      <alignment horizontal="distributed" vertical="center" wrapText="1" justifyLastLine="1"/>
    </xf>
    <xf numFmtId="0" fontId="34" fillId="0" borderId="0" xfId="4" applyFont="1" applyBorder="1" applyAlignment="1" applyProtection="1">
      <alignment horizontal="distributed" vertical="center" wrapText="1" justifyLastLine="1"/>
    </xf>
    <xf numFmtId="0" fontId="34" fillId="0" borderId="34" xfId="4" applyFont="1" applyBorder="1" applyAlignment="1" applyProtection="1">
      <alignment horizontal="distributed" vertical="center" wrapText="1" justifyLastLine="1"/>
    </xf>
    <xf numFmtId="0" fontId="34" fillId="0" borderId="21" xfId="4" applyFont="1" applyBorder="1" applyAlignment="1" applyProtection="1">
      <alignment horizontal="distributed" vertical="center" wrapText="1" justifyLastLine="1"/>
    </xf>
    <xf numFmtId="0" fontId="34" fillId="0" borderId="20" xfId="4" applyFont="1" applyBorder="1" applyAlignment="1" applyProtection="1">
      <alignment horizontal="distributed" vertical="center" wrapText="1" justifyLastLine="1"/>
    </xf>
    <xf numFmtId="0" fontId="34" fillId="0" borderId="42" xfId="4" applyFont="1" applyBorder="1" applyAlignment="1" applyProtection="1">
      <alignment horizontal="distributed" vertical="center" wrapText="1" justifyLastLine="1"/>
    </xf>
    <xf numFmtId="0" fontId="31" fillId="0" borderId="32" xfId="4" applyFont="1" applyBorder="1" applyAlignment="1" applyProtection="1">
      <alignment horizontal="center" vertical="center" wrapText="1"/>
    </xf>
    <xf numFmtId="0" fontId="31" fillId="0" borderId="0" xfId="4" applyFont="1" applyBorder="1" applyAlignment="1" applyProtection="1">
      <alignment horizontal="center" vertical="center" wrapText="1"/>
    </xf>
    <xf numFmtId="0" fontId="31" fillId="0" borderId="30" xfId="4" applyFont="1" applyBorder="1" applyAlignment="1" applyProtection="1">
      <alignment horizontal="center" vertical="center" wrapText="1"/>
    </xf>
    <xf numFmtId="0" fontId="31" fillId="0" borderId="32" xfId="4" applyFont="1" applyBorder="1" applyAlignment="1" applyProtection="1">
      <alignment horizontal="left" vertical="center" wrapText="1"/>
    </xf>
    <xf numFmtId="0" fontId="31" fillId="0" borderId="0" xfId="4" applyFont="1" applyBorder="1" applyAlignment="1" applyProtection="1">
      <alignment horizontal="left" vertical="center" wrapText="1"/>
    </xf>
    <xf numFmtId="0" fontId="31" fillId="0" borderId="30" xfId="4" applyFont="1" applyBorder="1" applyAlignment="1" applyProtection="1">
      <alignment horizontal="left" vertical="center" wrapText="1"/>
    </xf>
    <xf numFmtId="0" fontId="32" fillId="0" borderId="110" xfId="4" applyFont="1" applyBorder="1" applyAlignment="1" applyProtection="1">
      <alignment horizontal="center" vertical="center" shrinkToFit="1"/>
    </xf>
    <xf numFmtId="0" fontId="32" fillId="0" borderId="111" xfId="4" applyFont="1" applyBorder="1" applyAlignment="1" applyProtection="1">
      <alignment horizontal="center" vertical="center" shrinkToFit="1"/>
    </xf>
    <xf numFmtId="0" fontId="32" fillId="0" borderId="112" xfId="4" applyFont="1" applyBorder="1" applyAlignment="1" applyProtection="1">
      <alignment horizontal="center" vertical="center" shrinkToFit="1"/>
    </xf>
    <xf numFmtId="0" fontId="31" fillId="0" borderId="32" xfId="4" applyFont="1" applyBorder="1" applyAlignment="1" applyProtection="1">
      <alignment horizontal="left" vertical="center" indent="1"/>
    </xf>
    <xf numFmtId="0" fontId="31" fillId="0" borderId="0" xfId="4" applyFont="1" applyBorder="1" applyAlignment="1" applyProtection="1">
      <alignment horizontal="left" vertical="center" indent="1"/>
    </xf>
    <xf numFmtId="0" fontId="31" fillId="0" borderId="20" xfId="4" applyFont="1" applyBorder="1" applyAlignment="1" applyProtection="1">
      <alignment horizontal="left" vertical="center" indent="1"/>
    </xf>
    <xf numFmtId="0" fontId="32" fillId="0" borderId="110" xfId="4" applyFont="1" applyBorder="1" applyAlignment="1" applyProtection="1">
      <alignment horizontal="left" vertical="center"/>
    </xf>
    <xf numFmtId="0" fontId="32" fillId="0" borderId="111" xfId="4" applyFont="1" applyBorder="1" applyAlignment="1" applyProtection="1">
      <alignment horizontal="left" vertical="center"/>
    </xf>
    <xf numFmtId="0" fontId="32" fillId="0" borderId="112" xfId="4" applyFont="1" applyBorder="1" applyAlignment="1" applyProtection="1">
      <alignment horizontal="left" vertical="center"/>
    </xf>
    <xf numFmtId="0" fontId="47" fillId="0" borderId="87" xfId="4" applyFont="1" applyBorder="1" applyAlignment="1" applyProtection="1">
      <alignment horizontal="center" vertical="center"/>
    </xf>
    <xf numFmtId="0" fontId="47" fillId="0" borderId="23" xfId="4" applyFont="1" applyBorder="1" applyAlignment="1" applyProtection="1">
      <alignment horizontal="center" vertical="center"/>
    </xf>
    <xf numFmtId="0" fontId="47" fillId="0" borderId="22" xfId="4" applyFont="1" applyBorder="1" applyAlignment="1" applyProtection="1">
      <alignment horizontal="center" vertical="center"/>
    </xf>
    <xf numFmtId="0" fontId="47" fillId="5" borderId="87" xfId="4" applyFont="1" applyFill="1" applyBorder="1" applyAlignment="1" applyProtection="1">
      <alignment horizontal="center" vertical="center" shrinkToFit="1"/>
      <protection locked="0"/>
    </xf>
    <xf numFmtId="0" fontId="47" fillId="5" borderId="23" xfId="4" applyFont="1" applyFill="1" applyBorder="1" applyAlignment="1" applyProtection="1">
      <alignment horizontal="center" vertical="center" shrinkToFit="1"/>
      <protection locked="0"/>
    </xf>
    <xf numFmtId="0" fontId="47" fillId="5" borderId="22" xfId="4" applyFont="1" applyFill="1" applyBorder="1" applyAlignment="1" applyProtection="1">
      <alignment horizontal="center" vertical="center" shrinkToFit="1"/>
      <protection locked="0"/>
    </xf>
    <xf numFmtId="0" fontId="47" fillId="0" borderId="23" xfId="4" applyFont="1" applyBorder="1" applyAlignment="1" applyProtection="1">
      <alignment horizontal="center" vertical="center" shrinkToFit="1"/>
    </xf>
    <xf numFmtId="0" fontId="47" fillId="0" borderId="22" xfId="4" applyFont="1" applyBorder="1" applyAlignment="1" applyProtection="1">
      <alignment horizontal="center" vertical="center" shrinkToFit="1"/>
    </xf>
    <xf numFmtId="0" fontId="32" fillId="0" borderId="0" xfId="4" applyFont="1" applyBorder="1" applyAlignment="1" applyProtection="1">
      <alignment horizontal="left" vertical="center"/>
    </xf>
    <xf numFmtId="0" fontId="32" fillId="0" borderId="33" xfId="4" applyFont="1" applyBorder="1" applyAlignment="1" applyProtection="1">
      <alignment horizontal="distributed" vertical="center" justifyLastLine="1"/>
    </xf>
    <xf numFmtId="0" fontId="32" fillId="0" borderId="32" xfId="4" applyFont="1" applyBorder="1" applyAlignment="1" applyProtection="1">
      <alignment horizontal="distributed" vertical="center" justifyLastLine="1"/>
    </xf>
    <xf numFmtId="0" fontId="32" fillId="0" borderId="38" xfId="4" applyFont="1" applyBorder="1" applyAlignment="1" applyProtection="1">
      <alignment horizontal="distributed" vertical="center" justifyLastLine="1"/>
    </xf>
    <xf numFmtId="0" fontId="32" fillId="0" borderId="31" xfId="4" applyFont="1" applyBorder="1" applyAlignment="1" applyProtection="1">
      <alignment horizontal="distributed" vertical="center" justifyLastLine="1"/>
    </xf>
    <xf numFmtId="0" fontId="32" fillId="0" borderId="30" xfId="4" applyFont="1" applyBorder="1" applyAlignment="1" applyProtection="1">
      <alignment horizontal="distributed" vertical="center" justifyLastLine="1"/>
    </xf>
    <xf numFmtId="0" fontId="32" fillId="0" borderId="29" xfId="4" applyFont="1" applyBorder="1" applyAlignment="1" applyProtection="1">
      <alignment horizontal="distributed" vertical="center" justifyLastLine="1"/>
    </xf>
    <xf numFmtId="0" fontId="32" fillId="0" borderId="33" xfId="4" applyFont="1" applyBorder="1" applyAlignment="1" applyProtection="1">
      <alignment horizontal="left" vertical="center"/>
    </xf>
    <xf numFmtId="0" fontId="32" fillId="0" borderId="32" xfId="4" applyFont="1" applyBorder="1" applyAlignment="1" applyProtection="1">
      <alignment horizontal="left" vertical="center"/>
    </xf>
    <xf numFmtId="0" fontId="32" fillId="0" borderId="38" xfId="4" applyFont="1" applyBorder="1" applyAlignment="1" applyProtection="1">
      <alignment horizontal="left" vertical="center"/>
    </xf>
    <xf numFmtId="0" fontId="32" fillId="0" borderId="31" xfId="4" applyFont="1" applyBorder="1" applyAlignment="1" applyProtection="1">
      <alignment horizontal="left" vertical="center"/>
    </xf>
    <xf numFmtId="0" fontId="32" fillId="0" borderId="30" xfId="4" applyFont="1" applyBorder="1" applyAlignment="1" applyProtection="1">
      <alignment horizontal="left" vertical="center"/>
    </xf>
    <xf numFmtId="0" fontId="32" fillId="0" borderId="29" xfId="4" applyFont="1" applyBorder="1" applyAlignment="1" applyProtection="1">
      <alignment horizontal="left" vertical="center"/>
    </xf>
    <xf numFmtId="0" fontId="32" fillId="0" borderId="33" xfId="4" applyFont="1" applyBorder="1" applyAlignment="1" applyProtection="1">
      <alignment horizontal="left" vertical="center" wrapText="1"/>
    </xf>
    <xf numFmtId="0" fontId="32" fillId="0" borderId="32" xfId="4" applyFont="1" applyBorder="1" applyAlignment="1" applyProtection="1">
      <alignment horizontal="left" vertical="center" wrapText="1"/>
    </xf>
    <xf numFmtId="0" fontId="32" fillId="0" borderId="38" xfId="4" applyFont="1" applyBorder="1" applyAlignment="1" applyProtection="1">
      <alignment horizontal="left" vertical="center" wrapText="1"/>
    </xf>
    <xf numFmtId="0" fontId="32" fillId="0" borderId="31" xfId="4" applyFont="1" applyBorder="1" applyAlignment="1" applyProtection="1">
      <alignment horizontal="left" vertical="center" wrapText="1"/>
    </xf>
    <xf numFmtId="0" fontId="32" fillId="0" borderId="30" xfId="4" applyFont="1" applyBorder="1" applyAlignment="1" applyProtection="1">
      <alignment horizontal="left" vertical="center" wrapText="1"/>
    </xf>
    <xf numFmtId="0" fontId="32" fillId="0" borderId="29" xfId="4" applyFont="1" applyBorder="1" applyAlignment="1" applyProtection="1">
      <alignment horizontal="left" vertical="center" wrapText="1"/>
    </xf>
    <xf numFmtId="0" fontId="34" fillId="0" borderId="110" xfId="4" applyFont="1" applyBorder="1" applyAlignment="1" applyProtection="1">
      <alignment horizontal="distributed" vertical="center" justifyLastLine="1"/>
    </xf>
    <xf numFmtId="0" fontId="34" fillId="0" borderId="111" xfId="4" applyFont="1" applyBorder="1" applyAlignment="1" applyProtection="1">
      <alignment horizontal="distributed" vertical="center" justifyLastLine="1"/>
    </xf>
    <xf numFmtId="0" fontId="34" fillId="0" borderId="112" xfId="4" applyFont="1" applyBorder="1" applyAlignment="1" applyProtection="1">
      <alignment horizontal="distributed" vertical="center" justifyLastLine="1"/>
    </xf>
    <xf numFmtId="0" fontId="32" fillId="0" borderId="33" xfId="4" applyFont="1" applyBorder="1" applyAlignment="1" applyProtection="1">
      <alignment horizontal="right" vertical="center" shrinkToFit="1"/>
    </xf>
    <xf numFmtId="0" fontId="32" fillId="0" borderId="32" xfId="4" applyFont="1" applyBorder="1" applyAlignment="1" applyProtection="1">
      <alignment horizontal="right" vertical="center" shrinkToFit="1"/>
    </xf>
    <xf numFmtId="0" fontId="32" fillId="0" borderId="31" xfId="4" applyFont="1" applyBorder="1" applyAlignment="1" applyProtection="1">
      <alignment horizontal="right" vertical="center" shrinkToFit="1"/>
    </xf>
    <xf numFmtId="0" fontId="32" fillId="0" borderId="30" xfId="4" applyFont="1" applyBorder="1" applyAlignment="1" applyProtection="1">
      <alignment horizontal="right" vertical="center" shrinkToFit="1"/>
    </xf>
    <xf numFmtId="0" fontId="33" fillId="0" borderId="33" xfId="4" applyFont="1" applyBorder="1" applyAlignment="1" applyProtection="1">
      <alignment horizontal="center" vertical="center" wrapText="1"/>
    </xf>
    <xf numFmtId="0" fontId="33" fillId="0" borderId="32" xfId="4" applyFont="1" applyBorder="1" applyAlignment="1" applyProtection="1">
      <alignment horizontal="center" vertical="center" wrapText="1"/>
    </xf>
    <xf numFmtId="0" fontId="33" fillId="0" borderId="38" xfId="4" applyFont="1" applyBorder="1" applyAlignment="1" applyProtection="1">
      <alignment horizontal="center" vertical="center" wrapText="1"/>
    </xf>
    <xf numFmtId="0" fontId="33" fillId="0" borderId="35" xfId="4" applyFont="1" applyBorder="1" applyAlignment="1" applyProtection="1">
      <alignment horizontal="center" vertical="center" wrapText="1"/>
    </xf>
    <xf numFmtId="0" fontId="33" fillId="0" borderId="0" xfId="4" applyFont="1" applyBorder="1" applyAlignment="1" applyProtection="1">
      <alignment horizontal="center" vertical="center" wrapText="1"/>
    </xf>
    <xf numFmtId="0" fontId="33" fillId="0" borderId="34" xfId="4" applyFont="1" applyBorder="1" applyAlignment="1" applyProtection="1">
      <alignment horizontal="center" vertical="center" wrapText="1"/>
    </xf>
    <xf numFmtId="0" fontId="33" fillId="0" borderId="31" xfId="4" applyFont="1" applyBorder="1" applyAlignment="1" applyProtection="1">
      <alignment horizontal="center" vertical="center" wrapText="1"/>
    </xf>
    <xf numFmtId="0" fontId="33" fillId="0" borderId="30" xfId="4" applyFont="1" applyBorder="1" applyAlignment="1" applyProtection="1">
      <alignment horizontal="center" vertical="center" wrapText="1"/>
    </xf>
    <xf numFmtId="0" fontId="33" fillId="0" borderId="29" xfId="4" applyFont="1" applyBorder="1" applyAlignment="1" applyProtection="1">
      <alignment horizontal="center" vertical="center" wrapText="1"/>
    </xf>
    <xf numFmtId="0" fontId="32" fillId="0" borderId="34" xfId="4" applyFont="1" applyBorder="1" applyAlignment="1" applyProtection="1">
      <alignment horizontal="center" vertical="center" shrinkToFit="1"/>
    </xf>
    <xf numFmtId="38" fontId="17" fillId="0" borderId="35" xfId="1" applyFont="1" applyBorder="1" applyAlignment="1" applyProtection="1">
      <alignment vertical="center"/>
    </xf>
    <xf numFmtId="38" fontId="17" fillId="0" borderId="0" xfId="1" applyFont="1" applyBorder="1" applyAlignment="1" applyProtection="1">
      <alignment vertical="center"/>
    </xf>
    <xf numFmtId="38" fontId="17" fillId="0" borderId="31" xfId="1" applyFont="1" applyBorder="1" applyAlignment="1" applyProtection="1">
      <alignment vertical="center"/>
    </xf>
    <xf numFmtId="38" fontId="17" fillId="0" borderId="30" xfId="1" applyFont="1" applyBorder="1" applyAlignment="1" applyProtection="1">
      <alignment vertical="center"/>
    </xf>
    <xf numFmtId="0" fontId="34" fillId="0" borderId="104" xfId="4" applyFont="1" applyBorder="1" applyAlignment="1" applyProtection="1">
      <alignment horizontal="center" vertical="center"/>
    </xf>
    <xf numFmtId="0" fontId="34" fillId="0" borderId="104" xfId="4" applyFont="1" applyBorder="1" applyAlignment="1" applyProtection="1">
      <alignment horizontal="center" vertical="center" wrapText="1"/>
    </xf>
    <xf numFmtId="0" fontId="34" fillId="0" borderId="110" xfId="4" applyFont="1" applyBorder="1" applyAlignment="1" applyProtection="1">
      <alignment horizontal="center" vertical="center" wrapText="1"/>
    </xf>
    <xf numFmtId="0" fontId="35" fillId="0" borderId="112" xfId="4" applyFont="1" applyBorder="1" applyAlignment="1" applyProtection="1">
      <alignment horizontal="left" vertical="center" wrapText="1"/>
    </xf>
    <xf numFmtId="0" fontId="35" fillId="0" borderId="104" xfId="4" applyFont="1" applyBorder="1" applyAlignment="1" applyProtection="1">
      <alignment horizontal="left" vertical="center" wrapText="1"/>
    </xf>
    <xf numFmtId="0" fontId="28" fillId="0" borderId="104" xfId="4" applyFont="1" applyBorder="1" applyAlignment="1" applyProtection="1">
      <alignment vertical="center"/>
    </xf>
    <xf numFmtId="0" fontId="35" fillId="0" borderId="33" xfId="4" applyFont="1" applyBorder="1" applyAlignment="1" applyProtection="1">
      <alignment horizontal="left"/>
    </xf>
    <xf numFmtId="0" fontId="35" fillId="0" borderId="32" xfId="4" applyFont="1" applyBorder="1" applyAlignment="1" applyProtection="1">
      <alignment horizontal="left"/>
    </xf>
    <xf numFmtId="0" fontId="35" fillId="0" borderId="31" xfId="4" applyFont="1" applyBorder="1" applyAlignment="1" applyProtection="1">
      <alignment horizontal="left"/>
    </xf>
    <xf numFmtId="0" fontId="35" fillId="0" borderId="30" xfId="4" applyFont="1" applyBorder="1" applyAlignment="1" applyProtection="1">
      <alignment horizontal="left"/>
    </xf>
    <xf numFmtId="0" fontId="32" fillId="0" borderId="104" xfId="4" applyFont="1" applyBorder="1" applyAlignment="1" applyProtection="1">
      <alignment horizontal="center" vertical="center" shrinkToFit="1"/>
    </xf>
    <xf numFmtId="0" fontId="32" fillId="0" borderId="104" xfId="4" applyFont="1" applyBorder="1" applyAlignment="1" applyProtection="1">
      <alignment horizontal="left" vertical="center" wrapText="1"/>
    </xf>
    <xf numFmtId="0" fontId="29" fillId="0" borderId="0" xfId="4" applyFont="1" applyBorder="1" applyAlignment="1" applyProtection="1">
      <alignment horizontal="center" vertical="center"/>
    </xf>
    <xf numFmtId="0" fontId="29" fillId="0" borderId="34" xfId="4" applyFont="1" applyBorder="1" applyAlignment="1" applyProtection="1">
      <alignment horizontal="center" vertical="center"/>
    </xf>
    <xf numFmtId="0" fontId="29" fillId="0" borderId="30" xfId="4" applyFont="1" applyBorder="1" applyAlignment="1" applyProtection="1">
      <alignment horizontal="center" vertical="center"/>
    </xf>
    <xf numFmtId="0" fontId="29" fillId="0" borderId="29" xfId="4" applyFont="1" applyBorder="1" applyAlignment="1" applyProtection="1">
      <alignment horizontal="center" vertical="center"/>
    </xf>
    <xf numFmtId="0" fontId="34" fillId="0" borderId="113" xfId="4" applyFont="1" applyBorder="1" applyAlignment="1" applyProtection="1">
      <alignment horizontal="right" vertical="center" shrinkToFit="1"/>
    </xf>
    <xf numFmtId="0" fontId="34" fillId="0" borderId="114" xfId="4" applyFont="1" applyBorder="1" applyAlignment="1" applyProtection="1">
      <alignment horizontal="right" vertical="center" shrinkToFit="1"/>
    </xf>
    <xf numFmtId="0" fontId="34" fillId="0" borderId="115" xfId="4" applyFont="1" applyBorder="1" applyAlignment="1" applyProtection="1">
      <alignment horizontal="right" vertical="center" shrinkToFit="1"/>
    </xf>
    <xf numFmtId="0" fontId="34" fillId="0" borderId="63" xfId="4" applyFont="1" applyBorder="1" applyAlignment="1" applyProtection="1">
      <alignment horizontal="right" vertical="center" shrinkToFit="1"/>
    </xf>
    <xf numFmtId="0" fontId="34" fillId="0" borderId="116" xfId="4" applyFont="1" applyBorder="1" applyAlignment="1" applyProtection="1">
      <alignment horizontal="right" vertical="center" shrinkToFit="1"/>
    </xf>
    <xf numFmtId="0" fontId="34" fillId="0" borderId="117" xfId="4" applyFont="1" applyBorder="1" applyAlignment="1" applyProtection="1">
      <alignment horizontal="right" vertical="center" shrinkToFit="1"/>
    </xf>
    <xf numFmtId="38" fontId="17" fillId="0" borderId="33" xfId="1" applyFont="1" applyBorder="1" applyAlignment="1" applyProtection="1">
      <alignment vertical="center"/>
    </xf>
    <xf numFmtId="38" fontId="17" fillId="0" borderId="32" xfId="1" applyFont="1" applyBorder="1" applyAlignment="1" applyProtection="1">
      <alignment vertical="center"/>
    </xf>
    <xf numFmtId="38" fontId="29" fillId="0" borderId="32" xfId="1" applyFont="1" applyBorder="1" applyAlignment="1" applyProtection="1">
      <alignment horizontal="center" vertical="center"/>
    </xf>
    <xf numFmtId="38" fontId="29" fillId="0" borderId="38" xfId="1" applyFont="1" applyBorder="1" applyAlignment="1" applyProtection="1">
      <alignment horizontal="center" vertical="center"/>
    </xf>
    <xf numFmtId="38" fontId="29" fillId="0" borderId="0" xfId="1" applyFont="1" applyBorder="1" applyAlignment="1" applyProtection="1">
      <alignment horizontal="center" vertical="center"/>
    </xf>
    <xf numFmtId="38" fontId="29" fillId="0" borderId="34" xfId="1" applyFont="1" applyBorder="1" applyAlignment="1" applyProtection="1">
      <alignment horizontal="center" vertical="center"/>
    </xf>
    <xf numFmtId="0" fontId="34" fillId="0" borderId="104" xfId="4" applyFont="1" applyBorder="1" applyAlignment="1" applyProtection="1">
      <alignment horizontal="center" vertical="center" textRotation="255" shrinkToFit="1"/>
    </xf>
    <xf numFmtId="0" fontId="34" fillId="0" borderId="32" xfId="4" applyFont="1" applyBorder="1" applyAlignment="1" applyProtection="1">
      <alignment horizontal="center" vertical="center"/>
    </xf>
    <xf numFmtId="0" fontId="34" fillId="0" borderId="38" xfId="4" applyFont="1" applyBorder="1" applyAlignment="1" applyProtection="1">
      <alignment horizontal="center" vertical="center"/>
    </xf>
    <xf numFmtId="0" fontId="34" fillId="0" borderId="30" xfId="4" applyFont="1" applyBorder="1" applyAlignment="1" applyProtection="1">
      <alignment horizontal="center" vertical="center"/>
    </xf>
    <xf numFmtId="0" fontId="34" fillId="0" borderId="29" xfId="4" applyFont="1" applyBorder="1" applyAlignment="1" applyProtection="1">
      <alignment horizontal="center" vertical="center"/>
    </xf>
    <xf numFmtId="0" fontId="31" fillId="0" borderId="32" xfId="4" applyFont="1" applyBorder="1" applyAlignment="1" applyProtection="1">
      <alignment horizontal="center" vertical="center"/>
    </xf>
    <xf numFmtId="0" fontId="31" fillId="0" borderId="0" xfId="4" applyFont="1" applyBorder="1" applyAlignment="1" applyProtection="1">
      <alignment horizontal="center" vertical="center"/>
    </xf>
    <xf numFmtId="0" fontId="31" fillId="0" borderId="20" xfId="4" applyFont="1" applyBorder="1" applyAlignment="1" applyProtection="1">
      <alignment horizontal="center" vertical="center"/>
    </xf>
    <xf numFmtId="38" fontId="17" fillId="0" borderId="34" xfId="1" applyFont="1" applyBorder="1" applyAlignment="1" applyProtection="1">
      <alignment vertical="center"/>
    </xf>
    <xf numFmtId="38" fontId="17" fillId="0" borderId="29" xfId="1" applyFont="1" applyBorder="1" applyAlignment="1" applyProtection="1">
      <alignment vertical="center"/>
    </xf>
    <xf numFmtId="0" fontId="29" fillId="0" borderId="32" xfId="4" applyFont="1" applyBorder="1" applyAlignment="1" applyProtection="1">
      <alignment horizontal="center" vertical="center"/>
    </xf>
    <xf numFmtId="0" fontId="32" fillId="0" borderId="33" xfId="4" applyFont="1" applyBorder="1" applyAlignment="1" applyProtection="1">
      <alignment horizontal="center" vertical="center" wrapText="1"/>
    </xf>
    <xf numFmtId="0" fontId="32" fillId="0" borderId="32" xfId="4" applyFont="1" applyBorder="1" applyAlignment="1" applyProtection="1">
      <alignment horizontal="center" vertical="center" wrapText="1"/>
    </xf>
    <xf numFmtId="0" fontId="32" fillId="0" borderId="35" xfId="4" applyFont="1" applyBorder="1" applyAlignment="1" applyProtection="1">
      <alignment horizontal="center" vertical="center" wrapText="1"/>
    </xf>
    <xf numFmtId="0" fontId="32" fillId="0" borderId="0" xfId="4" applyFont="1" applyBorder="1" applyAlignment="1" applyProtection="1">
      <alignment horizontal="center" vertical="center" wrapText="1"/>
    </xf>
    <xf numFmtId="0" fontId="32" fillId="0" borderId="31" xfId="4" applyFont="1" applyBorder="1" applyAlignment="1" applyProtection="1">
      <alignment horizontal="center" vertical="center" wrapText="1"/>
    </xf>
    <xf numFmtId="0" fontId="32" fillId="0" borderId="30" xfId="4" applyFont="1" applyBorder="1" applyAlignment="1" applyProtection="1">
      <alignment horizontal="center" vertical="center" wrapText="1"/>
    </xf>
    <xf numFmtId="0" fontId="29" fillId="0" borderId="38" xfId="4" applyFont="1" applyBorder="1" applyAlignment="1" applyProtection="1">
      <alignment horizontal="center" vertical="center"/>
    </xf>
    <xf numFmtId="0" fontId="29" fillId="0" borderId="33" xfId="4" applyFont="1" applyBorder="1" applyAlignment="1" applyProtection="1">
      <alignment horizontal="distributed" vertical="center" justifyLastLine="1"/>
    </xf>
    <xf numFmtId="0" fontId="29" fillId="0" borderId="32" xfId="4" applyFont="1" applyBorder="1" applyAlignment="1" applyProtection="1">
      <alignment horizontal="distributed" vertical="center" justifyLastLine="1"/>
    </xf>
    <xf numFmtId="0" fontId="29" fillId="0" borderId="31" xfId="4" applyFont="1" applyBorder="1" applyAlignment="1" applyProtection="1">
      <alignment horizontal="distributed" vertical="center" justifyLastLine="1"/>
    </xf>
    <xf numFmtId="0" fontId="29" fillId="0" borderId="30" xfId="4" applyFont="1" applyBorder="1" applyAlignment="1" applyProtection="1">
      <alignment horizontal="distributed" vertical="center" justifyLastLine="1"/>
    </xf>
    <xf numFmtId="0" fontId="17" fillId="0" borderId="0" xfId="4" applyNumberFormat="1" applyFont="1" applyBorder="1" applyAlignment="1" applyProtection="1">
      <alignment horizontal="center" vertical="center" shrinkToFit="1"/>
    </xf>
    <xf numFmtId="0" fontId="17" fillId="0" borderId="34" xfId="4" applyNumberFormat="1" applyFont="1" applyBorder="1" applyAlignment="1" applyProtection="1">
      <alignment horizontal="center" vertical="center" shrinkToFit="1"/>
    </xf>
    <xf numFmtId="0" fontId="17" fillId="0" borderId="30" xfId="4" applyNumberFormat="1" applyFont="1" applyBorder="1" applyAlignment="1" applyProtection="1">
      <alignment horizontal="center" vertical="center" shrinkToFit="1"/>
    </xf>
    <xf numFmtId="0" fontId="17" fillId="0" borderId="29" xfId="4" applyNumberFormat="1" applyFont="1" applyBorder="1" applyAlignment="1" applyProtection="1">
      <alignment horizontal="center" vertical="center" shrinkToFit="1"/>
    </xf>
    <xf numFmtId="3" fontId="17" fillId="0" borderId="35" xfId="1" applyNumberFormat="1" applyFont="1" applyBorder="1" applyAlignment="1" applyProtection="1">
      <alignment vertical="center" shrinkToFit="1"/>
    </xf>
    <xf numFmtId="3" fontId="17" fillId="0" borderId="0" xfId="1" applyNumberFormat="1" applyFont="1" applyBorder="1" applyAlignment="1" applyProtection="1">
      <alignment vertical="center" shrinkToFit="1"/>
    </xf>
    <xf numFmtId="3" fontId="17" fillId="0" borderId="34" xfId="1" applyNumberFormat="1" applyFont="1" applyBorder="1" applyAlignment="1" applyProtection="1">
      <alignment vertical="center" shrinkToFit="1"/>
    </xf>
    <xf numFmtId="0" fontId="31" fillId="0" borderId="0" xfId="4" applyNumberFormat="1" applyFont="1" applyBorder="1" applyAlignment="1" applyProtection="1">
      <alignment horizontal="center" vertical="center"/>
    </xf>
    <xf numFmtId="0" fontId="5" fillId="0" borderId="32" xfId="4" applyNumberFormat="1" applyFont="1" applyBorder="1" applyAlignment="1" applyProtection="1">
      <alignment horizontal="center" vertical="center"/>
    </xf>
    <xf numFmtId="0" fontId="5" fillId="0" borderId="0" xfId="4" applyNumberFormat="1" applyFont="1" applyBorder="1" applyAlignment="1" applyProtection="1">
      <alignment horizontal="center" vertical="center"/>
    </xf>
    <xf numFmtId="0" fontId="37" fillId="0" borderId="0" xfId="4" applyFont="1" applyBorder="1" applyAlignment="1" applyProtection="1">
      <alignment horizontal="left" vertical="center"/>
    </xf>
    <xf numFmtId="0" fontId="29" fillId="0" borderId="108" xfId="4" applyFont="1" applyBorder="1" applyAlignment="1" applyProtection="1">
      <alignment horizontal="distributed" vertical="center" justifyLastLine="1"/>
    </xf>
    <xf numFmtId="0" fontId="29" fillId="0" borderId="5" xfId="4" applyFont="1" applyBorder="1" applyAlignment="1" applyProtection="1">
      <alignment horizontal="distributed" vertical="center" justifyLastLine="1"/>
    </xf>
    <xf numFmtId="0" fontId="36" fillId="0" borderId="108" xfId="4" applyFont="1" applyBorder="1" applyAlignment="1" applyProtection="1">
      <alignment horizontal="center" vertical="center"/>
    </xf>
    <xf numFmtId="0" fontId="36" fillId="0" borderId="5" xfId="4" applyFont="1" applyBorder="1" applyAlignment="1" applyProtection="1">
      <alignment horizontal="center" vertical="center"/>
    </xf>
    <xf numFmtId="0" fontId="36" fillId="0" borderId="39" xfId="4" applyFont="1" applyBorder="1" applyAlignment="1" applyProtection="1">
      <alignment horizontal="center" vertical="center"/>
    </xf>
    <xf numFmtId="0" fontId="36" fillId="0" borderId="31" xfId="4" applyFont="1" applyBorder="1" applyAlignment="1" applyProtection="1">
      <alignment horizontal="center" vertical="center"/>
    </xf>
    <xf numFmtId="0" fontId="36" fillId="0" borderId="30" xfId="4" applyFont="1" applyBorder="1" applyAlignment="1" applyProtection="1">
      <alignment horizontal="center" vertical="center"/>
    </xf>
    <xf numFmtId="0" fontId="36" fillId="0" borderId="29" xfId="4" applyFont="1" applyBorder="1" applyAlignment="1" applyProtection="1">
      <alignment horizontal="center" vertical="center"/>
    </xf>
    <xf numFmtId="0" fontId="31" fillId="0" borderId="0" xfId="4" applyNumberFormat="1" applyFont="1" applyBorder="1" applyAlignment="1" applyProtection="1">
      <alignment horizontal="center" vertical="center" shrinkToFit="1"/>
    </xf>
    <xf numFmtId="0" fontId="31" fillId="0" borderId="34" xfId="4" applyNumberFormat="1" applyFont="1" applyBorder="1" applyAlignment="1" applyProtection="1">
      <alignment horizontal="center" vertical="center" shrinkToFit="1"/>
    </xf>
    <xf numFmtId="0" fontId="34" fillId="0" borderId="118" xfId="4" applyFont="1" applyBorder="1" applyAlignment="1" applyProtection="1">
      <alignment horizontal="right" vertical="center" shrinkToFit="1"/>
    </xf>
    <xf numFmtId="0" fontId="34" fillId="0" borderId="80" xfId="4" applyFont="1" applyBorder="1" applyAlignment="1" applyProtection="1">
      <alignment horizontal="right" vertical="center" shrinkToFit="1"/>
    </xf>
    <xf numFmtId="0" fontId="34" fillId="0" borderId="119" xfId="4" applyFont="1" applyBorder="1" applyAlignment="1" applyProtection="1">
      <alignment horizontal="right" vertical="center" shrinkToFit="1"/>
    </xf>
    <xf numFmtId="0" fontId="34" fillId="0" borderId="16" xfId="4" applyFont="1" applyBorder="1" applyAlignment="1" applyProtection="1">
      <alignment horizontal="right" vertical="center" shrinkToFit="1"/>
    </xf>
    <xf numFmtId="0" fontId="29" fillId="0" borderId="0" xfId="4" applyFont="1" applyBorder="1" applyAlignment="1" applyProtection="1">
      <alignment horizontal="left" vertical="center"/>
    </xf>
    <xf numFmtId="0" fontId="36" fillId="0" borderId="120" xfId="4" applyFont="1" applyBorder="1" applyAlignment="1" applyProtection="1">
      <alignment horizontal="center" vertical="center" wrapText="1"/>
    </xf>
    <xf numFmtId="0" fontId="36" fillId="0" borderId="120" xfId="4" applyFont="1" applyBorder="1" applyAlignment="1" applyProtection="1">
      <alignment horizontal="center" vertical="center"/>
    </xf>
    <xf numFmtId="0" fontId="36" fillId="0" borderId="106" xfId="4" applyFont="1" applyBorder="1" applyAlignment="1" applyProtection="1">
      <alignment horizontal="center" vertical="center"/>
    </xf>
    <xf numFmtId="0" fontId="36" fillId="0" borderId="107" xfId="4" applyFont="1" applyBorder="1" applyAlignment="1" applyProtection="1">
      <alignment horizontal="center" vertical="center"/>
    </xf>
    <xf numFmtId="0" fontId="36" fillId="0" borderId="121" xfId="4" applyFont="1" applyBorder="1" applyAlignment="1" applyProtection="1">
      <alignment horizontal="center" vertical="center"/>
    </xf>
    <xf numFmtId="0" fontId="36" fillId="0" borderId="122" xfId="4" applyFont="1" applyBorder="1" applyAlignment="1" applyProtection="1">
      <alignment horizontal="center" vertical="center"/>
    </xf>
    <xf numFmtId="0" fontId="36" fillId="0" borderId="123" xfId="4" applyFont="1" applyBorder="1" applyAlignment="1" applyProtection="1">
      <alignment horizontal="center" vertical="center"/>
    </xf>
    <xf numFmtId="0" fontId="36" fillId="0" borderId="0" xfId="4" applyFont="1" applyBorder="1" applyAlignment="1" applyProtection="1">
      <alignment horizontal="right" vertical="center" shrinkToFit="1"/>
    </xf>
    <xf numFmtId="0" fontId="5" fillId="0" borderId="20" xfId="4" applyFont="1" applyBorder="1" applyAlignment="1" applyProtection="1">
      <alignment horizontal="center" vertical="center" shrinkToFit="1"/>
    </xf>
    <xf numFmtId="0" fontId="34" fillId="0" borderId="80" xfId="4" applyFont="1" applyBorder="1" applyAlignment="1" applyProtection="1">
      <alignment horizontal="left" vertical="center" shrinkToFit="1"/>
    </xf>
    <xf numFmtId="0" fontId="34" fillId="0" borderId="13" xfId="4" applyFont="1" applyBorder="1" applyAlignment="1" applyProtection="1">
      <alignment horizontal="left" vertical="center" shrinkToFit="1"/>
    </xf>
    <xf numFmtId="0" fontId="34" fillId="0" borderId="63" xfId="4" applyFont="1" applyBorder="1" applyAlignment="1" applyProtection="1">
      <alignment horizontal="left" vertical="center" shrinkToFit="1"/>
    </xf>
    <xf numFmtId="0" fontId="34" fillId="0" borderId="9" xfId="4" applyFont="1" applyBorder="1" applyAlignment="1" applyProtection="1">
      <alignment horizontal="left" vertical="center" shrinkToFit="1"/>
    </xf>
    <xf numFmtId="0" fontId="34" fillId="0" borderId="16" xfId="4" applyFont="1" applyBorder="1" applyAlignment="1" applyProtection="1">
      <alignment horizontal="left" vertical="center" shrinkToFit="1"/>
    </xf>
    <xf numFmtId="0" fontId="34" fillId="0" borderId="15" xfId="4" applyFont="1" applyBorder="1" applyAlignment="1" applyProtection="1">
      <alignment horizontal="left" vertical="center" shrinkToFit="1"/>
    </xf>
    <xf numFmtId="0" fontId="36" fillId="0" borderId="32" xfId="4" applyFont="1" applyBorder="1" applyAlignment="1" applyProtection="1">
      <alignment horizontal="center" shrinkToFit="1"/>
    </xf>
    <xf numFmtId="0" fontId="36" fillId="0" borderId="30" xfId="4" applyFont="1" applyBorder="1" applyAlignment="1" applyProtection="1">
      <alignment horizontal="center" shrinkToFit="1"/>
    </xf>
    <xf numFmtId="0" fontId="5" fillId="0" borderId="35" xfId="4" applyFont="1" applyBorder="1" applyAlignment="1" applyProtection="1">
      <alignment horizontal="center" vertical="center"/>
    </xf>
    <xf numFmtId="0" fontId="5" fillId="0" borderId="0" xfId="4" applyFont="1" applyBorder="1" applyAlignment="1" applyProtection="1">
      <alignment horizontal="center" vertical="center"/>
    </xf>
    <xf numFmtId="0" fontId="29" fillId="0" borderId="35" xfId="4" applyFont="1" applyBorder="1" applyAlignment="1" applyProtection="1">
      <alignment horizontal="distributed" vertical="center" justifyLastLine="1"/>
    </xf>
    <xf numFmtId="0" fontId="29" fillId="0" borderId="0" xfId="4" applyFont="1" applyBorder="1" applyAlignment="1" applyProtection="1">
      <alignment horizontal="distributed" vertical="center" justifyLastLine="1"/>
    </xf>
    <xf numFmtId="0" fontId="29" fillId="0" borderId="34" xfId="4" applyFont="1" applyBorder="1" applyAlignment="1" applyProtection="1">
      <alignment horizontal="distributed" vertical="center" justifyLastLine="1"/>
    </xf>
    <xf numFmtId="0" fontId="29" fillId="0" borderId="29" xfId="4" applyFont="1" applyBorder="1" applyAlignment="1" applyProtection="1">
      <alignment horizontal="distributed" vertical="center" justifyLastLine="1"/>
    </xf>
    <xf numFmtId="0" fontId="29" fillId="0" borderId="0" xfId="4" applyFont="1" applyAlignment="1" applyProtection="1">
      <alignment horizontal="center" vertical="center"/>
    </xf>
    <xf numFmtId="0" fontId="31" fillId="0" borderId="0" xfId="4" applyFont="1" applyBorder="1" applyAlignment="1" applyProtection="1">
      <alignment horizontal="left" vertical="center" wrapText="1" shrinkToFit="1"/>
    </xf>
    <xf numFmtId="0" fontId="36" fillId="0" borderId="20" xfId="4" applyFont="1" applyBorder="1" applyAlignment="1" applyProtection="1">
      <alignment horizontal="right" vertical="center" shrinkToFit="1"/>
    </xf>
    <xf numFmtId="38" fontId="17" fillId="0" borderId="35" xfId="1" applyFont="1" applyBorder="1" applyAlignment="1" applyProtection="1">
      <alignment horizontal="right" vertical="center" shrinkToFit="1"/>
    </xf>
    <xf numFmtId="38" fontId="17" fillId="0" borderId="0" xfId="1" applyFont="1" applyBorder="1" applyAlignment="1" applyProtection="1">
      <alignment horizontal="right" vertical="center" shrinkToFit="1"/>
    </xf>
    <xf numFmtId="38" fontId="17" fillId="0" borderId="18" xfId="1" applyFont="1" applyBorder="1" applyAlignment="1" applyProtection="1">
      <alignment horizontal="right" vertical="center" shrinkToFit="1"/>
    </xf>
    <xf numFmtId="38" fontId="17" fillId="0" borderId="41" xfId="1" applyFont="1" applyBorder="1" applyAlignment="1" applyProtection="1">
      <alignment horizontal="right" vertical="center" shrinkToFit="1"/>
    </xf>
    <xf numFmtId="38" fontId="17" fillId="0" borderId="20" xfId="1" applyFont="1" applyBorder="1" applyAlignment="1" applyProtection="1">
      <alignment horizontal="right" vertical="center" shrinkToFit="1"/>
    </xf>
    <xf numFmtId="38" fontId="17" fillId="0" borderId="14" xfId="1" applyFont="1" applyBorder="1" applyAlignment="1" applyProtection="1">
      <alignment horizontal="right" vertical="center" shrinkToFit="1"/>
    </xf>
    <xf numFmtId="38" fontId="17" fillId="0" borderId="31" xfId="1" applyFont="1" applyBorder="1" applyAlignment="1" applyProtection="1">
      <alignment horizontal="right" vertical="center" shrinkToFit="1"/>
    </xf>
    <xf numFmtId="38" fontId="17" fillId="0" borderId="30" xfId="1" applyFont="1" applyBorder="1" applyAlignment="1" applyProtection="1">
      <alignment horizontal="right" vertical="center" shrinkToFit="1"/>
    </xf>
    <xf numFmtId="38" fontId="17" fillId="0" borderId="37" xfId="1" applyFont="1" applyBorder="1" applyAlignment="1" applyProtection="1">
      <alignment horizontal="right" vertical="center" shrinkToFit="1"/>
    </xf>
    <xf numFmtId="0" fontId="31" fillId="0" borderId="20" xfId="4" applyFont="1" applyBorder="1" applyAlignment="1" applyProtection="1">
      <alignment horizontal="left" vertical="center" wrapText="1"/>
    </xf>
    <xf numFmtId="0" fontId="38" fillId="0" borderId="35" xfId="4" applyFont="1" applyBorder="1" applyAlignment="1" applyProtection="1">
      <alignment horizontal="left" vertical="center" wrapText="1" shrinkToFit="1"/>
    </xf>
    <xf numFmtId="0" fontId="0" fillId="0" borderId="0" xfId="0" applyAlignment="1">
      <alignment horizontal="left" vertical="center" wrapText="1" shrinkToFit="1"/>
    </xf>
    <xf numFmtId="0" fontId="0" fillId="0" borderId="34" xfId="0" applyBorder="1" applyAlignment="1">
      <alignment horizontal="left" vertical="center" wrapText="1" shrinkToFit="1"/>
    </xf>
    <xf numFmtId="0" fontId="0" fillId="0" borderId="35" xfId="0" applyBorder="1" applyAlignment="1">
      <alignment horizontal="left" vertical="center" wrapText="1" shrinkToFit="1"/>
    </xf>
    <xf numFmtId="0" fontId="0" fillId="0" borderId="31"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29" xfId="0" applyBorder="1" applyAlignment="1">
      <alignment horizontal="left" vertical="center" wrapText="1" shrinkToFit="1"/>
    </xf>
    <xf numFmtId="0" fontId="17" fillId="0" borderId="0" xfId="4" applyFont="1" applyAlignment="1" applyProtection="1">
      <alignment horizontal="center" vertical="center" shrinkToFit="1"/>
    </xf>
    <xf numFmtId="0" fontId="5" fillId="0" borderId="0" xfId="4" applyNumberFormat="1" applyBorder="1" applyAlignment="1" applyProtection="1">
      <alignment horizontal="center" vertical="center" shrinkToFit="1"/>
    </xf>
    <xf numFmtId="0" fontId="5" fillId="0" borderId="0" xfId="4" applyNumberFormat="1" applyFont="1" applyBorder="1" applyAlignment="1" applyProtection="1">
      <alignment horizontal="center" vertical="center" shrinkToFit="1"/>
    </xf>
    <xf numFmtId="0" fontId="5" fillId="0" borderId="30" xfId="4" applyNumberFormat="1" applyFont="1" applyBorder="1" applyAlignment="1" applyProtection="1">
      <alignment horizontal="center" vertical="center" shrinkToFit="1"/>
    </xf>
    <xf numFmtId="49" fontId="29" fillId="0" borderId="35" xfId="4" applyNumberFormat="1" applyFont="1" applyBorder="1" applyAlignment="1" applyProtection="1">
      <alignment horizontal="distributed" vertical="center"/>
    </xf>
    <xf numFmtId="0" fontId="0" fillId="0" borderId="0" xfId="0"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34" fillId="0" borderId="33" xfId="4" applyFont="1" applyBorder="1" applyAlignment="1" applyProtection="1">
      <alignment horizontal="center" vertical="center"/>
    </xf>
    <xf numFmtId="0" fontId="29" fillId="0" borderId="109" xfId="4" applyFont="1" applyBorder="1" applyAlignment="1" applyProtection="1">
      <alignment vertical="distributed" textRotation="255" justifyLastLine="1"/>
    </xf>
    <xf numFmtId="0" fontId="36" fillId="0" borderId="38" xfId="4" applyFont="1" applyBorder="1" applyAlignment="1" applyProtection="1">
      <alignment horizontal="center" vertical="center"/>
    </xf>
    <xf numFmtId="0" fontId="38" fillId="0" borderId="33" xfId="4" applyFont="1" applyBorder="1" applyAlignment="1" applyProtection="1">
      <alignment horizontal="left" vertical="center" wrapText="1" shrinkToFit="1"/>
    </xf>
    <xf numFmtId="0" fontId="38" fillId="0" borderId="32" xfId="4" applyFont="1" applyBorder="1" applyAlignment="1" applyProtection="1">
      <alignment horizontal="left" vertical="center" wrapText="1" shrinkToFit="1"/>
    </xf>
    <xf numFmtId="0" fontId="38" fillId="0" borderId="38" xfId="4" applyFont="1" applyBorder="1" applyAlignment="1" applyProtection="1">
      <alignment horizontal="left" vertical="center" wrapText="1" shrinkToFit="1"/>
    </xf>
    <xf numFmtId="0" fontId="38" fillId="0" borderId="0" xfId="4" applyFont="1" applyBorder="1" applyAlignment="1" applyProtection="1">
      <alignment horizontal="left" vertical="center" wrapText="1" shrinkToFit="1"/>
    </xf>
    <xf numFmtId="0" fontId="38" fillId="0" borderId="34" xfId="4" applyFont="1" applyBorder="1" applyAlignment="1" applyProtection="1">
      <alignment horizontal="left" vertical="center" wrapText="1" shrinkToFit="1"/>
    </xf>
    <xf numFmtId="0" fontId="37" fillId="0" borderId="40" xfId="4" applyFont="1" applyBorder="1" applyAlignment="1" applyProtection="1">
      <alignment horizontal="left" vertical="center"/>
    </xf>
    <xf numFmtId="0" fontId="37" fillId="0" borderId="5" xfId="4" applyFont="1" applyBorder="1" applyAlignment="1" applyProtection="1">
      <alignment horizontal="left" vertical="center"/>
    </xf>
    <xf numFmtId="0" fontId="37" fillId="0" borderId="86" xfId="4" applyFont="1" applyBorder="1" applyAlignment="1" applyProtection="1">
      <alignment horizontal="left" vertical="center"/>
    </xf>
    <xf numFmtId="0" fontId="37" fillId="0" borderId="124" xfId="4" applyFont="1" applyBorder="1" applyAlignment="1" applyProtection="1">
      <alignment horizontal="left" vertical="center"/>
    </xf>
    <xf numFmtId="0" fontId="37" fillId="0" borderId="30" xfId="4" applyFont="1" applyBorder="1" applyAlignment="1" applyProtection="1">
      <alignment horizontal="left" vertical="center"/>
    </xf>
    <xf numFmtId="0" fontId="37" fillId="0" borderId="37" xfId="4" applyFont="1" applyBorder="1" applyAlignment="1" applyProtection="1">
      <alignment horizontal="left" vertical="center"/>
    </xf>
    <xf numFmtId="0" fontId="29" fillId="0" borderId="0" xfId="4" applyFont="1" applyBorder="1" applyAlignment="1" applyProtection="1">
      <alignment horizontal="distributed" vertical="center"/>
    </xf>
    <xf numFmtId="0" fontId="29" fillId="0" borderId="35" xfId="4" applyFont="1" applyBorder="1" applyAlignment="1" applyProtection="1">
      <alignment horizontal="distributed" vertical="center"/>
    </xf>
    <xf numFmtId="0" fontId="29" fillId="0" borderId="34" xfId="4" applyFont="1" applyBorder="1" applyAlignment="1" applyProtection="1">
      <alignment horizontal="distributed" vertical="center"/>
    </xf>
    <xf numFmtId="0" fontId="29" fillId="0" borderId="35" xfId="4" applyFont="1" applyBorder="1" applyAlignment="1" applyProtection="1">
      <alignment horizontal="center" vertical="center"/>
    </xf>
    <xf numFmtId="0" fontId="36" fillId="4" borderId="105" xfId="4" applyFont="1" applyFill="1" applyBorder="1" applyAlignment="1" applyProtection="1">
      <alignment horizontal="center" vertical="center" wrapText="1"/>
    </xf>
    <xf numFmtId="0" fontId="36" fillId="4" borderId="106" xfId="4" applyFont="1" applyFill="1" applyBorder="1" applyAlignment="1" applyProtection="1">
      <alignment horizontal="center" vertical="center" wrapText="1"/>
    </xf>
    <xf numFmtId="0" fontId="36" fillId="4" borderId="107" xfId="4" applyFont="1" applyFill="1" applyBorder="1" applyAlignment="1" applyProtection="1">
      <alignment horizontal="center" vertical="center" wrapText="1"/>
    </xf>
    <xf numFmtId="0" fontId="5" fillId="0" borderId="34" xfId="4" applyNumberFormat="1" applyFont="1" applyBorder="1" applyAlignment="1" applyProtection="1">
      <alignment horizontal="center" vertical="center" shrinkToFit="1"/>
    </xf>
    <xf numFmtId="0" fontId="5" fillId="0" borderId="29" xfId="4" applyNumberFormat="1" applyFont="1" applyBorder="1" applyAlignment="1" applyProtection="1">
      <alignment horizontal="center" vertical="center" shrinkToFit="1"/>
    </xf>
    <xf numFmtId="0" fontId="26" fillId="0" borderId="30" xfId="4" applyFont="1" applyBorder="1" applyAlignment="1" applyProtection="1">
      <alignment horizontal="center" vertical="center"/>
    </xf>
    <xf numFmtId="0" fontId="5" fillId="0" borderId="32" xfId="4" applyFont="1" applyBorder="1" applyAlignment="1" applyProtection="1">
      <alignment horizontal="center" vertical="center"/>
    </xf>
    <xf numFmtId="0" fontId="36" fillId="0" borderId="35" xfId="4" applyFont="1" applyBorder="1" applyAlignment="1" applyProtection="1">
      <alignment horizontal="center" vertical="top" textRotation="255"/>
    </xf>
    <xf numFmtId="0" fontId="36" fillId="0" borderId="34" xfId="4" applyFont="1" applyBorder="1" applyAlignment="1" applyProtection="1">
      <alignment horizontal="center" vertical="top" textRotation="255"/>
    </xf>
    <xf numFmtId="0" fontId="36" fillId="0" borderId="31" xfId="4" applyFont="1" applyBorder="1" applyAlignment="1" applyProtection="1">
      <alignment horizontal="center" vertical="top" textRotation="255"/>
    </xf>
    <xf numFmtId="0" fontId="36" fillId="0" borderId="29" xfId="4" applyFont="1" applyBorder="1" applyAlignment="1" applyProtection="1">
      <alignment horizontal="center" vertical="top" textRotation="255"/>
    </xf>
    <xf numFmtId="0" fontId="5" fillId="0" borderId="32" xfId="4" applyNumberFormat="1" applyBorder="1" applyAlignment="1" applyProtection="1">
      <alignment horizontal="center" vertical="center" shrinkToFit="1"/>
    </xf>
    <xf numFmtId="0" fontId="5" fillId="0" borderId="32" xfId="4" applyNumberFormat="1" applyFont="1" applyBorder="1" applyAlignment="1" applyProtection="1">
      <alignment horizontal="center" vertical="center" shrinkToFit="1"/>
    </xf>
    <xf numFmtId="0" fontId="5" fillId="0" borderId="38" xfId="4" applyNumberFormat="1" applyFont="1" applyBorder="1" applyAlignment="1" applyProtection="1">
      <alignment horizontal="center" vertical="center" shrinkToFit="1"/>
    </xf>
    <xf numFmtId="0" fontId="36" fillId="0" borderId="104" xfId="4" applyFont="1" applyBorder="1" applyAlignment="1" applyProtection="1">
      <alignment horizontal="center" vertical="center" wrapText="1"/>
    </xf>
    <xf numFmtId="0" fontId="36" fillId="4" borderId="33" xfId="4" applyFont="1" applyFill="1" applyBorder="1" applyAlignment="1" applyProtection="1">
      <alignment horizontal="center" vertical="center" wrapText="1"/>
    </xf>
    <xf numFmtId="0" fontId="36" fillId="4" borderId="32" xfId="4" applyFont="1" applyFill="1" applyBorder="1" applyAlignment="1" applyProtection="1">
      <alignment horizontal="center" vertical="center" wrapText="1"/>
    </xf>
    <xf numFmtId="0" fontId="36" fillId="4" borderId="38" xfId="4" applyFont="1" applyFill="1" applyBorder="1" applyAlignment="1" applyProtection="1">
      <alignment horizontal="center" vertical="center" wrapText="1"/>
    </xf>
    <xf numFmtId="0" fontId="36" fillId="4" borderId="35" xfId="4" applyFont="1" applyFill="1" applyBorder="1" applyAlignment="1" applyProtection="1">
      <alignment horizontal="center" vertical="center" wrapText="1"/>
    </xf>
    <xf numFmtId="0" fontId="36" fillId="4" borderId="0" xfId="4" applyFont="1" applyFill="1" applyBorder="1" applyAlignment="1" applyProtection="1">
      <alignment horizontal="center" vertical="center" wrapText="1"/>
    </xf>
    <xf numFmtId="0" fontId="36" fillId="4" borderId="34" xfId="4" applyFont="1" applyFill="1" applyBorder="1" applyAlignment="1" applyProtection="1">
      <alignment horizontal="center" vertical="center" wrapText="1"/>
    </xf>
    <xf numFmtId="0" fontId="36" fillId="4" borderId="31" xfId="4" applyFont="1" applyFill="1" applyBorder="1" applyAlignment="1" applyProtection="1">
      <alignment horizontal="center" vertical="center" wrapText="1"/>
    </xf>
    <xf numFmtId="0" fontId="36" fillId="4" borderId="30" xfId="4" applyFont="1" applyFill="1" applyBorder="1" applyAlignment="1" applyProtection="1">
      <alignment horizontal="center" vertical="center" wrapText="1"/>
    </xf>
    <xf numFmtId="0" fontId="36" fillId="4" borderId="29" xfId="4" applyFont="1" applyFill="1" applyBorder="1" applyAlignment="1" applyProtection="1">
      <alignment horizontal="center" vertical="center" wrapText="1"/>
    </xf>
    <xf numFmtId="0" fontId="38" fillId="0" borderId="35" xfId="4" applyFont="1" applyBorder="1" applyAlignment="1" applyProtection="1">
      <alignment horizontal="center" vertical="center" shrinkToFit="1"/>
    </xf>
    <xf numFmtId="0" fontId="38" fillId="0" borderId="0" xfId="4" applyFont="1" applyBorder="1" applyAlignment="1" applyProtection="1">
      <alignment horizontal="center" vertical="center" shrinkToFit="1"/>
    </xf>
    <xf numFmtId="0" fontId="38" fillId="0" borderId="34" xfId="4" applyFont="1" applyBorder="1" applyAlignment="1" applyProtection="1">
      <alignment horizontal="center" vertical="center" shrinkToFit="1"/>
    </xf>
    <xf numFmtId="0" fontId="38" fillId="0" borderId="31" xfId="4" applyFont="1" applyBorder="1" applyAlignment="1" applyProtection="1">
      <alignment horizontal="center" vertical="center" shrinkToFit="1"/>
    </xf>
    <xf numFmtId="0" fontId="38" fillId="0" borderId="30" xfId="4" applyFont="1" applyBorder="1" applyAlignment="1" applyProtection="1">
      <alignment horizontal="center" vertical="center" shrinkToFit="1"/>
    </xf>
    <xf numFmtId="0" fontId="38" fillId="0" borderId="29" xfId="4" applyFont="1" applyBorder="1" applyAlignment="1" applyProtection="1">
      <alignment horizontal="center" vertical="center" shrinkToFit="1"/>
    </xf>
    <xf numFmtId="0" fontId="5" fillId="0" borderId="33" xfId="4" applyFont="1" applyBorder="1" applyAlignment="1" applyProtection="1">
      <alignment horizontal="center" vertical="center"/>
    </xf>
    <xf numFmtId="0" fontId="29" fillId="0" borderId="35" xfId="4" applyFont="1" applyBorder="1" applyAlignment="1" applyProtection="1">
      <alignment vertical="distributed" textRotation="255"/>
    </xf>
    <xf numFmtId="0" fontId="29" fillId="0" borderId="34" xfId="4" applyFont="1" applyBorder="1" applyAlignment="1" applyProtection="1">
      <alignment vertical="distributed" textRotation="255"/>
    </xf>
    <xf numFmtId="0" fontId="29" fillId="0" borderId="31" xfId="4" applyFont="1" applyBorder="1" applyAlignment="1" applyProtection="1">
      <alignment horizontal="distributed" vertical="center"/>
    </xf>
    <xf numFmtId="0" fontId="29" fillId="0" borderId="30" xfId="4" applyFont="1" applyBorder="1" applyAlignment="1" applyProtection="1">
      <alignment horizontal="distributed" vertical="center"/>
    </xf>
    <xf numFmtId="0" fontId="29" fillId="0" borderId="29" xfId="4" applyFont="1" applyBorder="1" applyAlignment="1" applyProtection="1">
      <alignment horizontal="distributed" vertical="center"/>
    </xf>
    <xf numFmtId="0" fontId="39" fillId="0" borderId="33" xfId="4" applyFont="1" applyBorder="1" applyAlignment="1" applyProtection="1">
      <alignment horizontal="center" vertical="center" shrinkToFit="1"/>
    </xf>
    <xf numFmtId="0" fontId="39" fillId="0" borderId="32" xfId="4" applyFont="1" applyBorder="1" applyAlignment="1" applyProtection="1">
      <alignment horizontal="center" vertical="center" shrinkToFit="1"/>
    </xf>
    <xf numFmtId="0" fontId="39" fillId="0" borderId="38" xfId="4" applyFont="1" applyBorder="1" applyAlignment="1" applyProtection="1">
      <alignment horizontal="center" vertical="center" shrinkToFit="1"/>
    </xf>
    <xf numFmtId="0" fontId="29" fillId="0" borderId="32" xfId="4" applyFont="1" applyBorder="1" applyAlignment="1" applyProtection="1">
      <alignment vertical="distributed" textRotation="255" justifyLastLine="1"/>
    </xf>
    <xf numFmtId="0" fontId="29" fillId="0" borderId="31" xfId="4" applyFont="1" applyBorder="1" applyAlignment="1" applyProtection="1">
      <alignment vertical="distributed" textRotation="255" justifyLastLine="1"/>
    </xf>
    <xf numFmtId="0" fontId="29" fillId="0" borderId="30" xfId="4" applyFont="1" applyBorder="1" applyAlignment="1" applyProtection="1">
      <alignment vertical="distributed" textRotation="255" justifyLastLine="1"/>
    </xf>
    <xf numFmtId="0" fontId="29" fillId="0" borderId="33" xfId="4" applyFont="1" applyBorder="1" applyAlignment="1" applyProtection="1">
      <alignment horizontal="distributed" vertical="center"/>
    </xf>
    <xf numFmtId="0" fontId="0" fillId="0" borderId="32" xfId="0" applyBorder="1" applyAlignment="1">
      <alignment vertical="center"/>
    </xf>
    <xf numFmtId="0" fontId="0" fillId="0" borderId="38"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38" fillId="0" borderId="33" xfId="4" applyFont="1" applyBorder="1" applyAlignment="1" applyProtection="1">
      <alignment horizontal="center" vertical="center" wrapText="1" shrinkToFit="1"/>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38" fillId="0" borderId="125" xfId="4" applyFont="1" applyBorder="1" applyAlignment="1" applyProtection="1">
      <alignment horizontal="center" vertical="center" wrapText="1" shrinkToFit="1"/>
    </xf>
    <xf numFmtId="0" fontId="0" fillId="0" borderId="134" xfId="0" applyBorder="1" applyAlignment="1">
      <alignment horizontal="center" vertical="center" shrinkToFit="1"/>
    </xf>
    <xf numFmtId="0" fontId="0" fillId="0" borderId="123" xfId="0" applyBorder="1" applyAlignment="1">
      <alignment horizontal="center" vertical="center" shrinkToFit="1"/>
    </xf>
    <xf numFmtId="0" fontId="0" fillId="0" borderId="136" xfId="0" applyBorder="1" applyAlignment="1">
      <alignment horizontal="center" vertical="center" shrinkToFit="1"/>
    </xf>
    <xf numFmtId="0" fontId="38" fillId="0" borderId="134" xfId="4" applyFont="1" applyBorder="1" applyAlignment="1" applyProtection="1">
      <alignment horizontal="center" vertical="center" wrapText="1" shrinkToFit="1"/>
    </xf>
    <xf numFmtId="0" fontId="0" fillId="0" borderId="135" xfId="0" applyBorder="1" applyAlignment="1">
      <alignment horizontal="center" vertical="center" shrinkToFit="1"/>
    </xf>
    <xf numFmtId="0" fontId="0" fillId="0" borderId="137" xfId="0" applyBorder="1" applyAlignment="1">
      <alignment horizontal="center" vertical="center" shrinkToFit="1"/>
    </xf>
    <xf numFmtId="0" fontId="36" fillId="4" borderId="125" xfId="4" applyFont="1" applyFill="1" applyBorder="1" applyAlignment="1" applyProtection="1">
      <alignment horizontal="center" vertical="center" wrapText="1"/>
    </xf>
    <xf numFmtId="0" fontId="36" fillId="4" borderId="122" xfId="4" applyFont="1" applyFill="1" applyBorder="1" applyAlignment="1" applyProtection="1">
      <alignment horizontal="center" vertical="center" wrapText="1"/>
    </xf>
    <xf numFmtId="0" fontId="36" fillId="4" borderId="123" xfId="4" applyFont="1" applyFill="1" applyBorder="1" applyAlignment="1" applyProtection="1">
      <alignment horizontal="center" vertical="center" wrapText="1"/>
    </xf>
    <xf numFmtId="6" fontId="29" fillId="0" borderId="108" xfId="2" applyFont="1" applyBorder="1" applyAlignment="1" applyProtection="1">
      <alignment horizontal="center" vertical="distributed" textRotation="255" justifyLastLine="1"/>
    </xf>
    <xf numFmtId="6" fontId="29" fillId="0" borderId="5" xfId="2" applyFont="1" applyBorder="1" applyAlignment="1" applyProtection="1">
      <alignment horizontal="center" vertical="distributed" textRotation="255" justifyLastLine="1"/>
    </xf>
    <xf numFmtId="6" fontId="29" fillId="0" borderId="35" xfId="2" applyFont="1" applyBorder="1" applyAlignment="1" applyProtection="1">
      <alignment horizontal="center" vertical="distributed" textRotation="255" justifyLastLine="1"/>
    </xf>
    <xf numFmtId="6" fontId="29" fillId="0" borderId="0" xfId="2" applyFont="1" applyBorder="1" applyAlignment="1" applyProtection="1">
      <alignment horizontal="center" vertical="distributed" textRotation="255" justifyLastLine="1"/>
    </xf>
    <xf numFmtId="6" fontId="29" fillId="0" borderId="31" xfId="2" applyFont="1" applyBorder="1" applyAlignment="1" applyProtection="1">
      <alignment horizontal="center" vertical="distributed" textRotation="255" justifyLastLine="1"/>
    </xf>
    <xf numFmtId="6" fontId="29" fillId="0" borderId="30" xfId="2" applyFont="1" applyBorder="1" applyAlignment="1" applyProtection="1">
      <alignment horizontal="center" vertical="distributed" textRotation="255" justifyLastLine="1"/>
    </xf>
    <xf numFmtId="0" fontId="45" fillId="0" borderId="0" xfId="4" quotePrefix="1" applyFont="1" applyAlignment="1" applyProtection="1">
      <alignment horizontal="center" vertical="center"/>
    </xf>
    <xf numFmtId="0" fontId="45" fillId="0" borderId="0" xfId="4" applyFont="1" applyAlignment="1" applyProtection="1">
      <alignment horizontal="center" vertical="center"/>
    </xf>
    <xf numFmtId="0" fontId="36" fillId="0" borderId="33" xfId="4" applyFont="1" applyBorder="1" applyAlignment="1" applyProtection="1">
      <alignment horizontal="distributed" vertical="center" wrapText="1"/>
    </xf>
    <xf numFmtId="0" fontId="0" fillId="0" borderId="32" xfId="0" applyBorder="1" applyAlignment="1">
      <alignment horizontal="distributed" vertical="center"/>
    </xf>
    <xf numFmtId="0" fontId="0" fillId="0" borderId="38" xfId="0" applyBorder="1" applyAlignment="1">
      <alignment horizontal="distributed" vertical="center"/>
    </xf>
    <xf numFmtId="0" fontId="5" fillId="0" borderId="33" xfId="4" applyFont="1" applyBorder="1" applyAlignment="1" applyProtection="1">
      <alignment vertical="center" wrapText="1"/>
    </xf>
    <xf numFmtId="0" fontId="0" fillId="0" borderId="32"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34" fillId="0" borderId="105" xfId="4" applyFont="1" applyBorder="1" applyAlignment="1" applyProtection="1">
      <alignment horizontal="distributed" vertical="center"/>
    </xf>
    <xf numFmtId="0" fontId="58" fillId="0" borderId="105" xfId="0" applyFont="1" applyBorder="1" applyAlignment="1">
      <alignment vertical="center"/>
    </xf>
    <xf numFmtId="0" fontId="58" fillId="0" borderId="107" xfId="0" applyFont="1" applyBorder="1" applyAlignment="1">
      <alignment vertical="center"/>
    </xf>
    <xf numFmtId="0" fontId="5" fillId="0" borderId="125" xfId="4" applyFont="1" applyBorder="1" applyAlignment="1" applyProtection="1">
      <alignment horizontal="center" vertical="center" wrapText="1"/>
    </xf>
    <xf numFmtId="0" fontId="0" fillId="0" borderId="134" xfId="0" applyBorder="1" applyAlignment="1">
      <alignment horizontal="center" vertical="center" wrapText="1"/>
    </xf>
    <xf numFmtId="0" fontId="0" fillId="0" borderId="123" xfId="0" applyBorder="1" applyAlignment="1">
      <alignment horizontal="center" vertical="center" wrapText="1"/>
    </xf>
    <xf numFmtId="0" fontId="0" fillId="0" borderId="136" xfId="0" applyBorder="1" applyAlignment="1">
      <alignment horizontal="center" vertical="center" wrapText="1"/>
    </xf>
    <xf numFmtId="0" fontId="5" fillId="0" borderId="134" xfId="4" applyFont="1" applyBorder="1" applyAlignment="1" applyProtection="1">
      <alignment horizontal="center" vertical="center" wrapText="1"/>
    </xf>
    <xf numFmtId="0" fontId="0" fillId="0" borderId="135" xfId="0" applyBorder="1" applyAlignment="1">
      <alignment horizontal="center" vertical="center" wrapText="1"/>
    </xf>
    <xf numFmtId="0" fontId="0" fillId="0" borderId="137" xfId="0" applyBorder="1" applyAlignment="1">
      <alignment horizontal="center" vertical="center" wrapText="1"/>
    </xf>
    <xf numFmtId="0" fontId="5" fillId="0" borderId="105" xfId="4" applyFont="1" applyBorder="1" applyAlignment="1" applyProtection="1">
      <alignment horizontal="center" vertical="center" wrapText="1"/>
    </xf>
    <xf numFmtId="0" fontId="0" fillId="0" borderId="105" xfId="0" applyBorder="1" applyAlignment="1">
      <alignment horizontal="center" vertical="center" wrapText="1"/>
    </xf>
    <xf numFmtId="0" fontId="0" fillId="0" borderId="107" xfId="0" applyBorder="1" applyAlignment="1">
      <alignment horizontal="center" vertical="center" wrapText="1"/>
    </xf>
    <xf numFmtId="0" fontId="5" fillId="0" borderId="33" xfId="4" applyFont="1" applyBorder="1" applyAlignment="1" applyProtection="1">
      <alignment horizontal="center" vertical="center" wrapText="1"/>
    </xf>
    <xf numFmtId="0" fontId="5" fillId="0" borderId="38" xfId="4" applyFont="1" applyBorder="1" applyAlignment="1" applyProtection="1">
      <alignment horizontal="center" vertical="center" wrapText="1"/>
    </xf>
    <xf numFmtId="0" fontId="5" fillId="0" borderId="31" xfId="4" applyFont="1" applyBorder="1" applyAlignment="1" applyProtection="1">
      <alignment horizontal="center" vertical="center" wrapText="1"/>
    </xf>
    <xf numFmtId="0" fontId="5" fillId="0" borderId="29" xfId="4" applyFont="1" applyBorder="1" applyAlignment="1" applyProtection="1">
      <alignment horizontal="center" vertical="center" wrapText="1"/>
    </xf>
    <xf numFmtId="0" fontId="36" fillId="0" borderId="126" xfId="4" applyFont="1" applyBorder="1" applyAlignment="1" applyProtection="1">
      <alignment horizontal="center" vertical="center" wrapText="1"/>
    </xf>
    <xf numFmtId="0" fontId="26" fillId="0" borderId="127" xfId="4" applyFont="1" applyBorder="1" applyAlignment="1" applyProtection="1">
      <alignment horizontal="distributed" vertical="center" justifyLastLine="1"/>
    </xf>
    <xf numFmtId="0" fontId="26" fillId="0" borderId="120" xfId="4" applyFont="1" applyBorder="1" applyAlignment="1" applyProtection="1">
      <alignment horizontal="distributed" vertical="center" justifyLastLine="1"/>
    </xf>
    <xf numFmtId="0" fontId="42" fillId="0" borderId="0" xfId="4" applyFont="1" applyAlignment="1" applyProtection="1">
      <alignment horizontal="center" vertical="center"/>
    </xf>
    <xf numFmtId="0" fontId="36" fillId="0" borderId="108" xfId="4" applyFont="1" applyBorder="1" applyAlignment="1" applyProtection="1">
      <alignment horizontal="center" wrapText="1"/>
    </xf>
    <xf numFmtId="0" fontId="36" fillId="0" borderId="39" xfId="4" applyFont="1" applyBorder="1" applyAlignment="1" applyProtection="1">
      <alignment horizontal="center" wrapText="1"/>
    </xf>
    <xf numFmtId="0" fontId="36" fillId="0" borderId="35" xfId="4" applyFont="1" applyBorder="1" applyAlignment="1" applyProtection="1">
      <alignment horizontal="center" wrapText="1"/>
    </xf>
    <xf numFmtId="0" fontId="36" fillId="0" borderId="34" xfId="4" applyFont="1" applyBorder="1" applyAlignment="1" applyProtection="1">
      <alignment horizontal="center" wrapText="1"/>
    </xf>
    <xf numFmtId="0" fontId="17" fillId="0" borderId="108" xfId="4" applyFont="1" applyBorder="1" applyAlignment="1" applyProtection="1">
      <alignment horizontal="center" vertical="center" shrinkToFit="1"/>
    </xf>
    <xf numFmtId="0" fontId="17" fillId="0" borderId="5" xfId="4" applyFont="1" applyBorder="1" applyAlignment="1" applyProtection="1">
      <alignment horizontal="center" vertical="center" shrinkToFit="1"/>
    </xf>
    <xf numFmtId="0" fontId="17" fillId="0" borderId="86" xfId="4" applyFont="1" applyBorder="1" applyAlignment="1" applyProtection="1">
      <alignment horizontal="center" vertical="center" shrinkToFit="1"/>
    </xf>
    <xf numFmtId="0" fontId="36" fillId="0" borderId="33" xfId="4" applyFont="1" applyBorder="1" applyAlignment="1" applyProtection="1">
      <alignment horizontal="center" wrapText="1"/>
    </xf>
    <xf numFmtId="0" fontId="36" fillId="0" borderId="38" xfId="4" applyFont="1" applyBorder="1" applyAlignment="1" applyProtection="1">
      <alignment horizontal="center" wrapText="1"/>
    </xf>
    <xf numFmtId="0" fontId="34" fillId="0" borderId="0" xfId="4" applyFont="1" applyBorder="1" applyAlignment="1" applyProtection="1">
      <alignment horizontal="distributed" vertical="center" justifyLastLine="1"/>
    </xf>
    <xf numFmtId="0" fontId="34" fillId="0" borderId="30" xfId="4" applyFont="1" applyBorder="1" applyAlignment="1" applyProtection="1">
      <alignment horizontal="distributed" vertical="center" justifyLastLine="1"/>
    </xf>
    <xf numFmtId="0" fontId="26" fillId="0" borderId="127" xfId="4" applyFont="1" applyBorder="1" applyAlignment="1" applyProtection="1">
      <alignment horizontal="center" vertical="center"/>
    </xf>
    <xf numFmtId="0" fontId="26" fillId="0" borderId="120" xfId="4" applyFont="1" applyBorder="1" applyAlignment="1" applyProtection="1">
      <alignment horizontal="center" vertical="center"/>
    </xf>
    <xf numFmtId="0" fontId="26" fillId="0" borderId="108" xfId="4" applyFont="1" applyBorder="1" applyAlignment="1" applyProtection="1">
      <alignment horizontal="center" vertical="distributed" textRotation="255" justifyLastLine="1"/>
    </xf>
    <xf numFmtId="0" fontId="26" fillId="0" borderId="5" xfId="4" applyFont="1" applyBorder="1" applyAlignment="1" applyProtection="1">
      <alignment horizontal="center" vertical="distributed" textRotation="255" justifyLastLine="1"/>
    </xf>
    <xf numFmtId="0" fontId="26" fillId="0" borderId="39" xfId="4" applyFont="1" applyBorder="1" applyAlignment="1" applyProtection="1">
      <alignment horizontal="center" vertical="distributed" textRotation="255" justifyLastLine="1"/>
    </xf>
    <xf numFmtId="0" fontId="26" fillId="0" borderId="35" xfId="4" applyFont="1" applyBorder="1" applyAlignment="1" applyProtection="1">
      <alignment horizontal="center" vertical="distributed" textRotation="255" justifyLastLine="1"/>
    </xf>
    <xf numFmtId="0" fontId="26" fillId="0" borderId="0" xfId="4" applyFont="1" applyBorder="1" applyAlignment="1" applyProtection="1">
      <alignment horizontal="center" vertical="distributed" textRotation="255" justifyLastLine="1"/>
    </xf>
    <xf numFmtId="0" fontId="26" fillId="0" borderId="34" xfId="4" applyFont="1" applyBorder="1" applyAlignment="1" applyProtection="1">
      <alignment horizontal="center" vertical="distributed" textRotation="255" justifyLastLine="1"/>
    </xf>
    <xf numFmtId="0" fontId="26" fillId="0" borderId="31" xfId="4" applyFont="1" applyBorder="1" applyAlignment="1" applyProtection="1">
      <alignment horizontal="center" vertical="distributed" textRotation="255" justifyLastLine="1"/>
    </xf>
    <xf numFmtId="0" fontId="26" fillId="0" borderId="30" xfId="4" applyFont="1" applyBorder="1" applyAlignment="1" applyProtection="1">
      <alignment horizontal="center" vertical="distributed" textRotation="255" justifyLastLine="1"/>
    </xf>
    <xf numFmtId="0" fontId="26" fillId="0" borderId="29" xfId="4" applyFont="1" applyBorder="1" applyAlignment="1" applyProtection="1">
      <alignment horizontal="center" vertical="distributed" textRotation="255" justifyLastLine="1"/>
    </xf>
    <xf numFmtId="0" fontId="17" fillId="0" borderId="0" xfId="4" applyFont="1" applyBorder="1" applyAlignment="1" applyProtection="1">
      <alignment horizontal="center" vertical="center"/>
    </xf>
    <xf numFmtId="0" fontId="17" fillId="0" borderId="5" xfId="4" applyFont="1" applyBorder="1" applyAlignment="1" applyProtection="1">
      <alignment vertical="center" shrinkToFit="1"/>
    </xf>
    <xf numFmtId="0" fontId="17" fillId="0" borderId="0" xfId="4" applyFont="1" applyBorder="1" applyAlignment="1" applyProtection="1">
      <alignment vertical="center" shrinkToFit="1"/>
    </xf>
    <xf numFmtId="0" fontId="17" fillId="0" borderId="30" xfId="4" applyFont="1" applyBorder="1" applyAlignment="1" applyProtection="1">
      <alignment vertical="center" shrinkToFit="1"/>
    </xf>
    <xf numFmtId="0" fontId="42" fillId="0" borderId="0" xfId="4" applyFont="1" applyAlignment="1" applyProtection="1">
      <alignment horizontal="left" vertical="center"/>
    </xf>
    <xf numFmtId="6" fontId="28" fillId="0" borderId="5" xfId="2" applyFont="1" applyBorder="1" applyAlignment="1" applyProtection="1">
      <alignment horizontal="center" vertical="center" textRotation="255" shrinkToFit="1"/>
    </xf>
    <xf numFmtId="6" fontId="28" fillId="0" borderId="0" xfId="2" applyFont="1" applyBorder="1" applyAlignment="1" applyProtection="1">
      <alignment horizontal="center" vertical="center" textRotation="255" shrinkToFit="1"/>
    </xf>
    <xf numFmtId="6" fontId="36" fillId="0" borderId="108" xfId="2" applyFont="1" applyBorder="1" applyAlignment="1" applyProtection="1">
      <alignment horizontal="distributed" vertical="center" wrapText="1" justifyLastLine="1"/>
    </xf>
    <xf numFmtId="6" fontId="36" fillId="0" borderId="5" xfId="2" applyFont="1" applyBorder="1" applyAlignment="1" applyProtection="1">
      <alignment horizontal="distributed" vertical="center" justifyLastLine="1"/>
    </xf>
    <xf numFmtId="6" fontId="36" fillId="0" borderId="39" xfId="2" applyFont="1" applyBorder="1" applyAlignment="1" applyProtection="1">
      <alignment horizontal="distributed" vertical="center" justifyLastLine="1"/>
    </xf>
    <xf numFmtId="6" fontId="36" fillId="0" borderId="35" xfId="2" applyFont="1" applyBorder="1" applyAlignment="1" applyProtection="1">
      <alignment horizontal="distributed" vertical="center" justifyLastLine="1"/>
    </xf>
    <xf numFmtId="6" fontId="36" fillId="0" borderId="0" xfId="2" applyFont="1" applyBorder="1" applyAlignment="1" applyProtection="1">
      <alignment horizontal="distributed" vertical="center" justifyLastLine="1"/>
    </xf>
    <xf numFmtId="6" fontId="36" fillId="0" borderId="34" xfId="2" applyFont="1" applyBorder="1" applyAlignment="1" applyProtection="1">
      <alignment horizontal="distributed" vertical="center" justifyLastLine="1"/>
    </xf>
    <xf numFmtId="6" fontId="36" fillId="0" borderId="31" xfId="2" applyFont="1" applyBorder="1" applyAlignment="1" applyProtection="1">
      <alignment horizontal="distributed" vertical="center" justifyLastLine="1"/>
    </xf>
    <xf numFmtId="6" fontId="36" fillId="0" borderId="30" xfId="2" applyFont="1" applyBorder="1" applyAlignment="1" applyProtection="1">
      <alignment horizontal="distributed" vertical="center" justifyLastLine="1"/>
    </xf>
    <xf numFmtId="6" fontId="36" fillId="0" borderId="29" xfId="2" applyFont="1" applyBorder="1" applyAlignment="1" applyProtection="1">
      <alignment horizontal="distributed" vertical="center" justifyLastLine="1"/>
    </xf>
    <xf numFmtId="0" fontId="32" fillId="0" borderId="0" xfId="4" applyFont="1" applyBorder="1" applyAlignment="1" applyProtection="1">
      <alignment horizontal="left" vertical="center" wrapText="1"/>
    </xf>
    <xf numFmtId="0" fontId="34" fillId="0" borderId="32" xfId="4" applyFont="1" applyBorder="1" applyAlignment="1" applyProtection="1">
      <alignment horizontal="distributed" vertical="center" justifyLastLine="1"/>
    </xf>
    <xf numFmtId="0" fontId="32" fillId="0" borderId="0" xfId="4" applyFont="1" applyBorder="1" applyAlignment="1" applyProtection="1">
      <alignment horizontal="right" vertical="center" shrinkToFit="1"/>
    </xf>
    <xf numFmtId="0" fontId="34" fillId="0" borderId="32" xfId="4" applyFont="1" applyBorder="1" applyAlignment="1" applyProtection="1">
      <alignment horizontal="left" vertical="center"/>
    </xf>
    <xf numFmtId="0" fontId="34" fillId="0" borderId="36" xfId="4" applyFont="1" applyBorder="1" applyAlignment="1" applyProtection="1">
      <alignment horizontal="left" vertical="center"/>
    </xf>
    <xf numFmtId="0" fontId="34" fillId="0" borderId="0" xfId="4" applyFont="1" applyBorder="1" applyAlignment="1" applyProtection="1">
      <alignment horizontal="left" vertical="center"/>
    </xf>
    <xf numFmtId="0" fontId="34" fillId="0" borderId="18" xfId="4" applyFont="1" applyBorder="1" applyAlignment="1" applyProtection="1">
      <alignment horizontal="left" vertical="center"/>
    </xf>
    <xf numFmtId="0" fontId="0" fillId="0" borderId="0" xfId="0" applyAlignment="1">
      <alignment vertical="center"/>
    </xf>
    <xf numFmtId="0" fontId="0" fillId="0" borderId="34" xfId="0" applyBorder="1" applyAlignment="1">
      <alignment vertical="center"/>
    </xf>
    <xf numFmtId="0" fontId="38" fillId="0" borderId="32" xfId="4" applyFont="1" applyBorder="1" applyAlignment="1" applyProtection="1">
      <alignment horizontal="center" vertical="center" shrinkToFit="1"/>
    </xf>
    <xf numFmtId="0" fontId="0" fillId="0" borderId="0" xfId="0" applyAlignment="1">
      <alignment horizontal="center" vertical="center" shrinkToFit="1"/>
    </xf>
    <xf numFmtId="0" fontId="29" fillId="0" borderId="33" xfId="4" applyFont="1" applyBorder="1" applyAlignment="1" applyProtection="1">
      <alignment horizontal="distributed" vertical="center" shrinkToFit="1"/>
    </xf>
    <xf numFmtId="0" fontId="0" fillId="0" borderId="32" xfId="0" applyBorder="1" applyAlignment="1">
      <alignment horizontal="distributed" vertical="center" shrinkToFit="1"/>
    </xf>
    <xf numFmtId="0" fontId="0" fillId="0" borderId="35" xfId="0" applyBorder="1" applyAlignment="1">
      <alignment horizontal="distributed" vertical="center" shrinkToFit="1"/>
    </xf>
    <xf numFmtId="0" fontId="0" fillId="0" borderId="0" xfId="0" applyAlignment="1">
      <alignment horizontal="distributed" vertical="center" shrinkToFit="1"/>
    </xf>
    <xf numFmtId="0" fontId="29" fillId="0" borderId="32" xfId="4" applyFont="1" applyBorder="1" applyAlignment="1" applyProtection="1">
      <alignment vertical="distributed" textRotation="255"/>
    </xf>
    <xf numFmtId="0" fontId="0" fillId="0" borderId="32" xfId="0" applyBorder="1" applyAlignment="1">
      <alignment vertical="distributed" textRotation="255"/>
    </xf>
    <xf numFmtId="0" fontId="0" fillId="0" borderId="0" xfId="0" applyAlignment="1">
      <alignment vertical="distributed" textRotation="255"/>
    </xf>
    <xf numFmtId="0" fontId="32" fillId="0" borderId="0" xfId="4" applyFont="1" applyAlignment="1" applyProtection="1">
      <alignment horizontal="left" vertical="center" wrapText="1"/>
    </xf>
    <xf numFmtId="0" fontId="0" fillId="0" borderId="0" xfId="0" applyAlignment="1">
      <alignment horizontal="left" vertical="center" wrapText="1"/>
    </xf>
    <xf numFmtId="0" fontId="46" fillId="0" borderId="0" xfId="4" applyFont="1" applyAlignment="1" applyProtection="1">
      <alignment horizontal="left" vertical="center" wrapText="1"/>
    </xf>
    <xf numFmtId="0" fontId="30" fillId="0" borderId="33" xfId="4" applyFont="1" applyBorder="1" applyAlignment="1" applyProtection="1">
      <alignment horizontal="center" vertical="center"/>
    </xf>
    <xf numFmtId="0" fontId="58" fillId="0" borderId="32" xfId="0" applyFont="1" applyBorder="1" applyAlignment="1">
      <alignment horizontal="center" vertical="center"/>
    </xf>
    <xf numFmtId="0" fontId="58" fillId="0" borderId="38" xfId="0" applyFont="1" applyBorder="1" applyAlignment="1">
      <alignment horizontal="center" vertical="center"/>
    </xf>
    <xf numFmtId="0" fontId="58" fillId="0" borderId="31" xfId="0" applyFont="1" applyBorder="1" applyAlignment="1">
      <alignment horizontal="center" vertical="center"/>
    </xf>
    <xf numFmtId="0" fontId="58" fillId="0" borderId="30" xfId="0" applyFont="1" applyBorder="1" applyAlignment="1">
      <alignment horizontal="center" vertical="center"/>
    </xf>
    <xf numFmtId="0" fontId="58" fillId="0" borderId="29" xfId="0" applyFont="1" applyBorder="1" applyAlignment="1">
      <alignment horizontal="center" vertical="center"/>
    </xf>
    <xf numFmtId="0" fontId="60" fillId="0" borderId="33" xfId="4" applyFont="1" applyBorder="1" applyAlignment="1" applyProtection="1">
      <alignment horizontal="left" vertical="center" indent="1"/>
    </xf>
    <xf numFmtId="0" fontId="61" fillId="0" borderId="32" xfId="0" applyFont="1" applyBorder="1" applyAlignment="1">
      <alignment horizontal="left" vertical="center" indent="1"/>
    </xf>
    <xf numFmtId="0" fontId="61" fillId="0" borderId="38" xfId="0" applyFont="1" applyBorder="1" applyAlignment="1">
      <alignment horizontal="left" vertical="center" indent="1"/>
    </xf>
    <xf numFmtId="0" fontId="61" fillId="0" borderId="35" xfId="0" applyFont="1" applyBorder="1" applyAlignment="1">
      <alignment horizontal="left" vertical="center" indent="1"/>
    </xf>
    <xf numFmtId="0" fontId="61" fillId="0" borderId="0" xfId="0" applyFont="1" applyBorder="1" applyAlignment="1">
      <alignment horizontal="left" vertical="center" indent="1"/>
    </xf>
    <xf numFmtId="0" fontId="61" fillId="0" borderId="34" xfId="0" applyFont="1" applyBorder="1" applyAlignment="1">
      <alignment horizontal="left" vertical="center" indent="1"/>
    </xf>
    <xf numFmtId="178" fontId="31" fillId="0" borderId="0" xfId="4" applyNumberFormat="1" applyFont="1" applyBorder="1" applyAlignment="1" applyProtection="1">
      <alignment horizontal="center" vertical="center" shrinkToFit="1"/>
    </xf>
    <xf numFmtId="178" fontId="31" fillId="0" borderId="34" xfId="4" applyNumberFormat="1" applyFont="1" applyBorder="1" applyAlignment="1" applyProtection="1">
      <alignment horizontal="center" vertical="center" shrinkToFit="1"/>
    </xf>
    <xf numFmtId="0" fontId="34" fillId="0" borderId="35" xfId="4" applyFont="1" applyBorder="1" applyAlignment="1" applyProtection="1">
      <alignment horizontal="right" vertical="center" shrinkToFit="1"/>
    </xf>
    <xf numFmtId="0" fontId="34" fillId="0" borderId="0" xfId="4" applyFont="1" applyBorder="1" applyAlignment="1" applyProtection="1">
      <alignment horizontal="right" vertical="center" shrinkToFit="1"/>
    </xf>
    <xf numFmtId="0" fontId="34" fillId="0" borderId="41" xfId="4" applyFont="1" applyBorder="1" applyAlignment="1" applyProtection="1">
      <alignment horizontal="right" vertical="center" shrinkToFit="1"/>
    </xf>
    <xf numFmtId="0" fontId="34" fillId="0" borderId="20" xfId="4" applyFont="1" applyBorder="1" applyAlignment="1" applyProtection="1">
      <alignment horizontal="right" vertical="center" shrinkToFit="1"/>
    </xf>
    <xf numFmtId="0" fontId="26" fillId="0" borderId="104" xfId="4" applyFont="1" applyBorder="1" applyAlignment="1" applyProtection="1">
      <alignment vertical="center"/>
    </xf>
    <xf numFmtId="0" fontId="42" fillId="0" borderId="0" xfId="4" applyFont="1" applyAlignment="1" applyProtection="1">
      <alignment horizontal="distributed" vertical="center"/>
    </xf>
    <xf numFmtId="0" fontId="42" fillId="0" borderId="0" xfId="4" applyFont="1" applyBorder="1" applyAlignment="1" applyProtection="1">
      <alignment horizontal="distributed" vertical="center"/>
    </xf>
    <xf numFmtId="0" fontId="36" fillId="0" borderId="104" xfId="4" applyFont="1" applyBorder="1" applyAlignment="1" applyProtection="1">
      <alignment horizontal="center" vertical="center" shrinkToFit="1"/>
    </xf>
    <xf numFmtId="0" fontId="38" fillId="0" borderId="105" xfId="4" applyFont="1" applyBorder="1" applyAlignment="1" applyProtection="1">
      <alignment horizontal="center" vertical="center" wrapText="1" shrinkToFit="1"/>
    </xf>
    <xf numFmtId="0" fontId="0" fillId="0" borderId="105" xfId="0" applyBorder="1" applyAlignment="1">
      <alignment horizontal="center" vertical="center" shrinkToFit="1"/>
    </xf>
    <xf numFmtId="0" fontId="0" fillId="0" borderId="107" xfId="0" applyBorder="1" applyAlignment="1">
      <alignment horizontal="center" vertical="center" shrinkToFit="1"/>
    </xf>
    <xf numFmtId="0" fontId="29" fillId="0" borderId="139" xfId="4" applyFont="1" applyBorder="1" applyAlignment="1" applyProtection="1">
      <alignment horizontal="center" vertical="center"/>
    </xf>
    <xf numFmtId="0" fontId="0" fillId="0" borderId="139" xfId="0" applyBorder="1" applyAlignment="1">
      <alignment vertical="center"/>
    </xf>
    <xf numFmtId="0" fontId="36" fillId="0" borderId="33" xfId="4" applyFont="1" applyBorder="1" applyAlignment="1" applyProtection="1">
      <alignment horizontal="distributed" vertical="center" wrapText="1" justifyLastLine="1"/>
    </xf>
    <xf numFmtId="0" fontId="0" fillId="0" borderId="32" xfId="0" applyBorder="1" applyAlignment="1">
      <alignment horizontal="distributed" vertical="center" justifyLastLine="1"/>
    </xf>
    <xf numFmtId="0" fontId="0" fillId="0" borderId="38" xfId="0" applyBorder="1" applyAlignment="1">
      <alignment horizontal="distributed" vertical="center" justifyLastLine="1"/>
    </xf>
    <xf numFmtId="0" fontId="0" fillId="0" borderId="35" xfId="0" applyBorder="1" applyAlignment="1">
      <alignment horizontal="distributed" vertical="center" justifyLastLine="1"/>
    </xf>
    <xf numFmtId="0" fontId="0" fillId="0" borderId="0" xfId="0" applyAlignment="1">
      <alignment horizontal="distributed" vertical="center" justifyLastLine="1"/>
    </xf>
    <xf numFmtId="0" fontId="0" fillId="0" borderId="34" xfId="0" applyBorder="1" applyAlignment="1">
      <alignment horizontal="distributed" vertical="center" justifyLastLine="1"/>
    </xf>
    <xf numFmtId="0" fontId="28" fillId="0" borderId="0" xfId="4" applyFont="1" applyAlignment="1" applyProtection="1">
      <alignment horizontal="center" vertical="center" textRotation="255"/>
    </xf>
    <xf numFmtId="0" fontId="34" fillId="0" borderId="33" xfId="4" applyFont="1" applyBorder="1" applyAlignment="1" applyProtection="1">
      <alignment horizontal="right" vertical="center" shrinkToFit="1"/>
    </xf>
    <xf numFmtId="0" fontId="34" fillId="0" borderId="32" xfId="4" applyFont="1" applyBorder="1" applyAlignment="1" applyProtection="1">
      <alignment horizontal="right" vertical="center" shrinkToFit="1"/>
    </xf>
    <xf numFmtId="0" fontId="5" fillId="0" borderId="34" xfId="4" applyBorder="1" applyProtection="1"/>
    <xf numFmtId="0" fontId="5" fillId="0" borderId="30" xfId="4" applyBorder="1" applyProtection="1"/>
    <xf numFmtId="0" fontId="5" fillId="0" borderId="29" xfId="4" applyBorder="1" applyProtection="1"/>
    <xf numFmtId="178" fontId="5" fillId="0" borderId="32" xfId="4" applyNumberFormat="1" applyBorder="1" applyAlignment="1" applyProtection="1">
      <alignment horizontal="center" vertical="center" shrinkToFit="1"/>
    </xf>
    <xf numFmtId="178" fontId="5" fillId="0" borderId="32" xfId="4" applyNumberFormat="1" applyFont="1" applyBorder="1" applyAlignment="1" applyProtection="1">
      <alignment horizontal="center" vertical="center" shrinkToFit="1"/>
    </xf>
    <xf numFmtId="178" fontId="5" fillId="0" borderId="38" xfId="4" applyNumberFormat="1" applyFont="1" applyBorder="1" applyAlignment="1" applyProtection="1">
      <alignment horizontal="center" vertical="center" shrinkToFit="1"/>
    </xf>
    <xf numFmtId="178" fontId="5" fillId="0" borderId="0" xfId="4" applyNumberFormat="1" applyFont="1" applyBorder="1" applyAlignment="1" applyProtection="1">
      <alignment horizontal="center" vertical="center" shrinkToFit="1"/>
    </xf>
    <xf numFmtId="178" fontId="5" fillId="0" borderId="34" xfId="4" applyNumberFormat="1" applyFont="1" applyBorder="1" applyAlignment="1" applyProtection="1">
      <alignment horizontal="center" vertical="center" shrinkToFit="1"/>
    </xf>
    <xf numFmtId="0" fontId="36" fillId="0" borderId="32" xfId="4" applyFont="1" applyBorder="1" applyAlignment="1" applyProtection="1">
      <alignment horizontal="right" vertical="center"/>
    </xf>
    <xf numFmtId="0" fontId="36" fillId="0" borderId="0" xfId="4" applyFont="1" applyBorder="1" applyAlignment="1" applyProtection="1">
      <alignment horizontal="right" vertical="center"/>
    </xf>
    <xf numFmtId="0" fontId="5" fillId="0" borderId="108" xfId="4" applyFont="1" applyBorder="1" applyAlignment="1" applyProtection="1">
      <alignment horizontal="center" vertical="center" shrinkToFit="1"/>
    </xf>
    <xf numFmtId="0" fontId="5" fillId="0" borderId="5" xfId="4" applyFont="1" applyBorder="1" applyAlignment="1" applyProtection="1">
      <alignment horizontal="center" vertical="center" shrinkToFit="1"/>
    </xf>
    <xf numFmtId="0" fontId="5" fillId="0" borderId="31" xfId="4" applyFont="1" applyBorder="1" applyAlignment="1" applyProtection="1">
      <alignment horizontal="center" vertical="center" shrinkToFit="1"/>
    </xf>
    <xf numFmtId="0" fontId="0" fillId="0" borderId="32" xfId="0" applyBorder="1" applyAlignment="1">
      <alignment horizontal="left" vertical="center" wrapText="1" shrinkToFit="1"/>
    </xf>
    <xf numFmtId="0" fontId="0" fillId="0" borderId="38" xfId="0" applyBorder="1" applyAlignment="1">
      <alignment horizontal="left" vertical="center" wrapText="1" shrinkToFit="1"/>
    </xf>
    <xf numFmtId="0" fontId="0" fillId="0" borderId="31" xfId="0" applyBorder="1" applyAlignment="1">
      <alignment horizontal="distributed" vertical="center" justifyLastLine="1"/>
    </xf>
    <xf numFmtId="0" fontId="0" fillId="0" borderId="30" xfId="0" applyBorder="1" applyAlignment="1">
      <alignment horizontal="distributed" vertical="center" justifyLastLine="1"/>
    </xf>
    <xf numFmtId="0" fontId="0" fillId="0" borderId="29" xfId="0" applyBorder="1" applyAlignment="1">
      <alignment horizontal="distributed" vertical="center" justifyLastLine="1"/>
    </xf>
    <xf numFmtId="0" fontId="48" fillId="0" borderId="51" xfId="4" applyFont="1" applyBorder="1" applyAlignment="1" applyProtection="1">
      <alignment vertical="center"/>
    </xf>
    <xf numFmtId="0" fontId="48" fillId="0" borderId="0" xfId="4" applyFont="1" applyAlignment="1" applyProtection="1">
      <alignment vertical="center"/>
    </xf>
    <xf numFmtId="0" fontId="0" fillId="0" borderId="35" xfId="0" applyBorder="1" applyAlignment="1">
      <alignment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62" fillId="0" borderId="35" xfId="0" applyFont="1" applyBorder="1" applyAlignment="1">
      <alignment horizontal="left" vertical="center" indent="1"/>
    </xf>
    <xf numFmtId="0" fontId="62" fillId="0" borderId="0" xfId="0" applyFont="1" applyBorder="1" applyAlignment="1">
      <alignment horizontal="left" vertical="center" indent="1"/>
    </xf>
    <xf numFmtId="0" fontId="62" fillId="0" borderId="34" xfId="0" applyFont="1" applyBorder="1" applyAlignment="1">
      <alignment horizontal="left" vertical="center" indent="1"/>
    </xf>
    <xf numFmtId="0" fontId="62" fillId="0" borderId="31" xfId="0" applyFont="1" applyBorder="1" applyAlignment="1">
      <alignment horizontal="left" vertical="center" indent="1"/>
    </xf>
    <xf numFmtId="0" fontId="62" fillId="0" borderId="30" xfId="0" applyFont="1" applyBorder="1" applyAlignment="1">
      <alignment horizontal="left" vertical="center" indent="1"/>
    </xf>
    <xf numFmtId="0" fontId="62" fillId="0" borderId="29" xfId="0" applyFont="1" applyBorder="1" applyAlignment="1">
      <alignment horizontal="left" vertical="center" indent="1"/>
    </xf>
    <xf numFmtId="0" fontId="53" fillId="0" borderId="57" xfId="3" applyFont="1" applyBorder="1" applyAlignment="1" applyProtection="1">
      <alignment vertical="center" textRotation="255"/>
    </xf>
    <xf numFmtId="0" fontId="0" fillId="0" borderId="57" xfId="0" applyBorder="1" applyAlignment="1">
      <alignment vertical="center" textRotation="255"/>
    </xf>
    <xf numFmtId="0" fontId="19" fillId="0" borderId="87" xfId="3" applyFont="1" applyBorder="1" applyAlignment="1" applyProtection="1">
      <alignment horizontal="center" vertical="center"/>
    </xf>
    <xf numFmtId="0" fontId="19" fillId="0" borderId="23" xfId="3" applyFont="1" applyBorder="1" applyAlignment="1" applyProtection="1">
      <alignment horizontal="center" vertical="center"/>
    </xf>
    <xf numFmtId="0" fontId="19" fillId="0" borderId="22" xfId="3" applyFont="1" applyBorder="1" applyAlignment="1" applyProtection="1">
      <alignment horizontal="center" vertical="center"/>
    </xf>
    <xf numFmtId="0" fontId="3" fillId="0" borderId="73" xfId="3" applyFont="1" applyBorder="1" applyAlignment="1" applyProtection="1">
      <alignment horizontal="center" vertical="center"/>
    </xf>
    <xf numFmtId="0" fontId="7" fillId="0" borderId="76" xfId="3" applyFont="1" applyFill="1" applyBorder="1" applyAlignment="1" applyProtection="1">
      <alignment horizontal="center" vertical="center" shrinkToFit="1"/>
    </xf>
    <xf numFmtId="0" fontId="7" fillId="0" borderId="77" xfId="3" applyFont="1" applyFill="1" applyBorder="1" applyAlignment="1" applyProtection="1">
      <alignment horizontal="center" vertical="center" shrinkToFit="1"/>
    </xf>
    <xf numFmtId="0" fontId="9" fillId="0" borderId="72" xfId="3" applyFont="1" applyBorder="1" applyAlignment="1" applyProtection="1">
      <alignment horizontal="center" vertical="center" shrinkToFit="1"/>
    </xf>
    <xf numFmtId="0" fontId="9" fillId="0" borderId="73" xfId="3" applyFont="1" applyBorder="1" applyAlignment="1" applyProtection="1">
      <alignment horizontal="center" vertical="center" shrinkToFit="1"/>
    </xf>
    <xf numFmtId="0" fontId="9" fillId="0" borderId="74" xfId="3" applyFont="1" applyBorder="1" applyAlignment="1" applyProtection="1">
      <alignment horizontal="center" vertical="center" shrinkToFit="1"/>
    </xf>
    <xf numFmtId="49" fontId="8" fillId="0" borderId="71" xfId="3" applyNumberFormat="1" applyFont="1" applyFill="1" applyBorder="1" applyAlignment="1" applyProtection="1">
      <alignment horizontal="center" vertical="center"/>
    </xf>
    <xf numFmtId="49" fontId="8" fillId="0" borderId="78" xfId="3" applyNumberFormat="1" applyFont="1" applyFill="1" applyBorder="1" applyAlignment="1" applyProtection="1">
      <alignment horizontal="center" vertical="center"/>
    </xf>
    <xf numFmtId="0" fontId="10" fillId="0" borderId="64" xfId="3" applyFont="1" applyBorder="1" applyAlignment="1" applyProtection="1">
      <alignment horizontal="center" vertical="center"/>
    </xf>
    <xf numFmtId="49" fontId="8" fillId="0" borderId="75" xfId="3" applyNumberFormat="1" applyFont="1" applyFill="1" applyBorder="1" applyAlignment="1" applyProtection="1">
      <alignment horizontal="center" vertical="center"/>
    </xf>
    <xf numFmtId="49" fontId="8" fillId="0" borderId="81" xfId="3" applyNumberFormat="1" applyFont="1" applyFill="1" applyBorder="1" applyAlignment="1" applyProtection="1">
      <alignment horizontal="center" vertical="center"/>
    </xf>
    <xf numFmtId="0" fontId="3" fillId="0" borderId="85" xfId="3" applyFont="1" applyBorder="1" applyAlignment="1" applyProtection="1">
      <alignment horizontal="center" vertical="center" wrapText="1"/>
    </xf>
    <xf numFmtId="0" fontId="3" fillId="0" borderId="17" xfId="3" applyFont="1" applyFill="1" applyBorder="1" applyAlignment="1" applyProtection="1">
      <alignment horizontal="left" vertical="center" shrinkToFit="1"/>
    </xf>
    <xf numFmtId="0" fontId="3" fillId="0" borderId="16" xfId="3" applyFont="1" applyFill="1" applyBorder="1" applyAlignment="1" applyProtection="1">
      <alignment horizontal="left" vertical="center" shrinkToFit="1"/>
    </xf>
    <xf numFmtId="0" fontId="3" fillId="0" borderId="15" xfId="3" applyFont="1" applyFill="1" applyBorder="1" applyAlignment="1" applyProtection="1">
      <alignment horizontal="left" vertical="center" shrinkToFit="1"/>
    </xf>
    <xf numFmtId="0" fontId="3" fillId="0" borderId="46" xfId="3" applyFont="1" applyFill="1" applyBorder="1" applyAlignment="1" applyProtection="1">
      <alignment horizontal="left" vertical="center" shrinkToFit="1"/>
    </xf>
    <xf numFmtId="0" fontId="3" fillId="0" borderId="64" xfId="3" applyFont="1" applyBorder="1" applyAlignment="1" applyProtection="1">
      <alignment horizontal="center" vertical="center"/>
    </xf>
    <xf numFmtId="38" fontId="7" fillId="0" borderId="79" xfId="1" applyFont="1" applyFill="1" applyBorder="1" applyAlignment="1" applyProtection="1">
      <alignment vertical="center" shrinkToFit="1"/>
    </xf>
    <xf numFmtId="38" fontId="7" fillId="0" borderId="80" xfId="1" applyFont="1" applyFill="1" applyBorder="1" applyAlignment="1" applyProtection="1">
      <alignment vertical="center" shrinkToFit="1"/>
    </xf>
    <xf numFmtId="0" fontId="10" fillId="0" borderId="85" xfId="3" applyFont="1" applyBorder="1" applyAlignment="1" applyProtection="1">
      <alignment horizontal="center" vertical="center"/>
    </xf>
    <xf numFmtId="49" fontId="8" fillId="0" borderId="17" xfId="3" applyNumberFormat="1" applyFont="1" applyFill="1" applyBorder="1" applyAlignment="1" applyProtection="1">
      <alignment horizontal="center" vertical="center"/>
    </xf>
    <xf numFmtId="49" fontId="8" fillId="0" borderId="16" xfId="3" applyNumberFormat="1" applyFont="1" applyFill="1" applyBorder="1" applyAlignment="1" applyProtection="1">
      <alignment horizontal="center" vertical="center"/>
    </xf>
    <xf numFmtId="49" fontId="8" fillId="0" borderId="15" xfId="3" applyNumberFormat="1" applyFont="1" applyFill="1" applyBorder="1" applyAlignment="1" applyProtection="1">
      <alignment horizontal="center" vertical="center"/>
    </xf>
    <xf numFmtId="49" fontId="8" fillId="0" borderId="46" xfId="3" applyNumberFormat="1" applyFont="1" applyFill="1" applyBorder="1" applyAlignment="1" applyProtection="1">
      <alignment horizontal="center" vertical="center"/>
    </xf>
    <xf numFmtId="0" fontId="3" fillId="0" borderId="1" xfId="3" applyFont="1" applyBorder="1" applyAlignment="1" applyProtection="1">
      <alignment horizontal="center" vertical="center" textRotation="255"/>
    </xf>
    <xf numFmtId="0" fontId="10" fillId="0" borderId="84" xfId="3" applyFont="1" applyBorder="1" applyAlignment="1" applyProtection="1">
      <alignment horizontal="center" vertical="center"/>
    </xf>
    <xf numFmtId="0" fontId="3" fillId="0" borderId="11"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12" xfId="3" applyFont="1" applyFill="1" applyBorder="1" applyAlignment="1" applyProtection="1">
      <alignment vertical="center"/>
    </xf>
    <xf numFmtId="0" fontId="3" fillId="0" borderId="45" xfId="3" applyFont="1" applyFill="1" applyBorder="1" applyAlignment="1" applyProtection="1">
      <alignment vertical="center"/>
    </xf>
    <xf numFmtId="0" fontId="3" fillId="0" borderId="64" xfId="3" applyFont="1" applyFill="1" applyBorder="1" applyAlignment="1" applyProtection="1">
      <alignment vertical="center"/>
    </xf>
    <xf numFmtId="0" fontId="3" fillId="0" borderId="65" xfId="3" applyFont="1" applyFill="1" applyBorder="1" applyAlignment="1" applyProtection="1">
      <alignment vertical="center"/>
    </xf>
    <xf numFmtId="0" fontId="3" fillId="0" borderId="66" xfId="3" applyFont="1" applyFill="1" applyBorder="1" applyAlignment="1" applyProtection="1">
      <alignment horizontal="left" vertical="center" shrinkToFit="1"/>
    </xf>
    <xf numFmtId="0" fontId="3" fillId="0" borderId="67" xfId="3" applyFont="1" applyFill="1" applyBorder="1" applyAlignment="1" applyProtection="1">
      <alignment horizontal="left" vertical="center" shrinkToFit="1"/>
    </xf>
    <xf numFmtId="0" fontId="3" fillId="0" borderId="68" xfId="3" applyFont="1" applyFill="1" applyBorder="1" applyAlignment="1" applyProtection="1">
      <alignment horizontal="left" vertical="center" shrinkToFit="1"/>
    </xf>
    <xf numFmtId="0" fontId="3" fillId="0" borderId="82" xfId="3" applyFont="1" applyFill="1" applyBorder="1" applyAlignment="1" applyProtection="1">
      <alignment horizontal="left" vertical="center" shrinkToFit="1"/>
    </xf>
    <xf numFmtId="0" fontId="3" fillId="0" borderId="84" xfId="3" applyFont="1" applyBorder="1" applyAlignment="1" applyProtection="1">
      <alignment horizontal="center" vertical="center"/>
    </xf>
    <xf numFmtId="49" fontId="8" fillId="0" borderId="40" xfId="3" applyNumberFormat="1" applyFont="1" applyFill="1" applyBorder="1" applyAlignment="1" applyProtection="1">
      <alignment horizontal="center" vertical="center" shrinkToFit="1"/>
    </xf>
    <xf numFmtId="49" fontId="8" fillId="0" borderId="5" xfId="3" applyNumberFormat="1" applyFont="1" applyFill="1" applyBorder="1" applyAlignment="1" applyProtection="1">
      <alignment horizontal="center" vertical="center" shrinkToFit="1"/>
    </xf>
    <xf numFmtId="49" fontId="8" fillId="0" borderId="5" xfId="3" applyNumberFormat="1" applyFont="1" applyFill="1" applyBorder="1" applyAlignment="1" applyProtection="1">
      <alignment horizontal="center" vertical="center"/>
    </xf>
    <xf numFmtId="49" fontId="8" fillId="0" borderId="86" xfId="3" applyNumberFormat="1" applyFont="1" applyFill="1" applyBorder="1" applyAlignment="1" applyProtection="1">
      <alignment horizontal="center" vertical="center"/>
    </xf>
    <xf numFmtId="49" fontId="8" fillId="0" borderId="83" xfId="3" applyNumberFormat="1" applyFont="1" applyFill="1" applyBorder="1" applyAlignment="1" applyProtection="1">
      <alignment horizontal="center" vertical="center"/>
    </xf>
    <xf numFmtId="0" fontId="3" fillId="0" borderId="62" xfId="3" applyFont="1" applyFill="1" applyBorder="1" applyAlignment="1" applyProtection="1">
      <alignment horizontal="left" vertical="center" shrinkToFit="1"/>
    </xf>
    <xf numFmtId="0" fontId="3" fillId="0" borderId="63" xfId="3" applyFont="1" applyFill="1" applyBorder="1" applyAlignment="1" applyProtection="1">
      <alignment horizontal="left" vertical="center" shrinkToFit="1"/>
    </xf>
    <xf numFmtId="0" fontId="3" fillId="0" borderId="9" xfId="3" applyFont="1" applyFill="1" applyBorder="1" applyAlignment="1" applyProtection="1">
      <alignment horizontal="left" vertical="center" shrinkToFit="1"/>
    </xf>
    <xf numFmtId="0" fontId="3" fillId="0" borderId="48" xfId="3" applyFont="1" applyFill="1" applyBorder="1" applyAlignment="1" applyProtection="1">
      <alignment horizontal="left" vertical="center" shrinkToFit="1"/>
    </xf>
    <xf numFmtId="0" fontId="7" fillId="0" borderId="17" xfId="3" applyFont="1" applyFill="1" applyBorder="1" applyAlignment="1" applyProtection="1">
      <alignment horizontal="center" vertical="center" shrinkToFit="1"/>
    </xf>
    <xf numFmtId="0" fontId="7" fillId="0" borderId="16" xfId="3" applyFont="1" applyFill="1" applyBorder="1" applyAlignment="1" applyProtection="1">
      <alignment horizontal="center" vertical="center" shrinkToFit="1"/>
    </xf>
    <xf numFmtId="0" fontId="9" fillId="0" borderId="16" xfId="3" applyFont="1" applyBorder="1" applyAlignment="1" applyProtection="1">
      <alignment horizontal="center" vertical="center" shrinkToFit="1"/>
    </xf>
    <xf numFmtId="0" fontId="9" fillId="0" borderId="15" xfId="3" applyFont="1" applyBorder="1" applyAlignment="1" applyProtection="1">
      <alignment horizontal="center" vertical="center" shrinkToFit="1"/>
    </xf>
    <xf numFmtId="0" fontId="9" fillId="0" borderId="46" xfId="3" applyFont="1" applyBorder="1" applyAlignment="1" applyProtection="1">
      <alignment horizontal="center" vertical="center" shrinkToFit="1"/>
    </xf>
    <xf numFmtId="0" fontId="3" fillId="0" borderId="1" xfId="3" applyFont="1" applyBorder="1" applyAlignment="1" applyProtection="1">
      <alignment vertical="center" textRotation="255" wrapText="1"/>
    </xf>
    <xf numFmtId="0" fontId="3" fillId="0" borderId="73" xfId="3" applyFont="1" applyBorder="1" applyAlignment="1" applyProtection="1">
      <alignment vertical="center" textRotation="255" wrapText="1"/>
    </xf>
    <xf numFmtId="0" fontId="3" fillId="0" borderId="1" xfId="3" applyFont="1" applyBorder="1" applyAlignment="1" applyProtection="1">
      <alignment horizontal="center" vertical="center" wrapText="1"/>
    </xf>
    <xf numFmtId="0" fontId="3" fillId="0" borderId="1" xfId="3" applyFont="1" applyBorder="1" applyAlignment="1" applyProtection="1">
      <alignment horizontal="center" vertical="center"/>
    </xf>
    <xf numFmtId="0" fontId="3" fillId="0" borderId="2" xfId="3" applyFont="1" applyFill="1" applyBorder="1" applyAlignment="1" applyProtection="1">
      <alignment vertical="center" wrapText="1"/>
    </xf>
    <xf numFmtId="0" fontId="3" fillId="0" borderId="4" xfId="3" applyFont="1" applyFill="1" applyBorder="1" applyAlignment="1" applyProtection="1">
      <alignment vertical="center" wrapText="1"/>
    </xf>
    <xf numFmtId="0" fontId="3" fillId="0" borderId="3" xfId="3" applyFont="1" applyFill="1" applyBorder="1" applyAlignment="1" applyProtection="1">
      <alignment vertical="center" wrapText="1"/>
    </xf>
    <xf numFmtId="0" fontId="3" fillId="0" borderId="44" xfId="3" applyFont="1" applyFill="1" applyBorder="1" applyAlignment="1" applyProtection="1">
      <alignment vertical="center" wrapText="1"/>
    </xf>
    <xf numFmtId="0" fontId="3" fillId="0" borderId="17" xfId="3" applyFont="1" applyBorder="1" applyAlignment="1" applyProtection="1">
      <alignment horizontal="distributed" vertical="center" indent="1"/>
    </xf>
    <xf numFmtId="0" fontId="3" fillId="0" borderId="15" xfId="3" applyFont="1" applyBorder="1" applyAlignment="1" applyProtection="1">
      <alignment horizontal="distributed" vertical="center" indent="1"/>
    </xf>
    <xf numFmtId="0" fontId="9" fillId="0" borderId="1" xfId="3" applyFont="1" applyBorder="1" applyAlignment="1" applyProtection="1">
      <alignment horizontal="center" vertical="center"/>
    </xf>
    <xf numFmtId="0" fontId="3" fillId="0" borderId="2"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0" fontId="3" fillId="0" borderId="44" xfId="3" applyFont="1" applyFill="1" applyBorder="1" applyAlignment="1" applyProtection="1">
      <alignment horizontal="center" vertical="center" wrapText="1"/>
    </xf>
    <xf numFmtId="0" fontId="9" fillId="0" borderId="61" xfId="3" applyFont="1" applyBorder="1" applyAlignment="1" applyProtection="1">
      <alignment horizontal="center" vertical="center"/>
    </xf>
    <xf numFmtId="0" fontId="9" fillId="0" borderId="2" xfId="3" applyFont="1" applyFill="1" applyBorder="1" applyAlignment="1" applyProtection="1">
      <alignment horizontal="center" vertical="center" wrapText="1"/>
    </xf>
    <xf numFmtId="0" fontId="9" fillId="0" borderId="4" xfId="3"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9" fillId="0" borderId="44" xfId="3" applyFont="1" applyFill="1" applyBorder="1" applyAlignment="1" applyProtection="1">
      <alignment horizontal="center" vertical="center" wrapText="1"/>
    </xf>
    <xf numFmtId="0" fontId="3" fillId="0" borderId="61" xfId="3" applyFont="1" applyBorder="1" applyAlignment="1" applyProtection="1">
      <alignment horizontal="center" vertical="distributed" textRotation="255" justifyLastLine="1" shrinkToFit="1"/>
    </xf>
    <xf numFmtId="0" fontId="3" fillId="0" borderId="57" xfId="3" applyFont="1" applyBorder="1" applyAlignment="1" applyProtection="1">
      <alignment horizontal="center" vertical="distributed" textRotation="255" justifyLastLine="1" shrinkToFit="1"/>
    </xf>
    <xf numFmtId="0" fontId="3" fillId="0" borderId="59" xfId="3" applyFont="1" applyBorder="1" applyAlignment="1" applyProtection="1">
      <alignment horizontal="center" vertical="distributed" textRotation="255" justifyLastLine="1" shrinkToFit="1"/>
    </xf>
    <xf numFmtId="0" fontId="9" fillId="0" borderId="1" xfId="3" applyFont="1" applyBorder="1" applyAlignment="1" applyProtection="1">
      <alignment vertical="center" textRotation="255"/>
    </xf>
    <xf numFmtId="0" fontId="3" fillId="0" borderId="64" xfId="3" applyFont="1" applyBorder="1" applyAlignment="1" applyProtection="1">
      <alignment horizontal="distributed" vertical="center" indent="1"/>
    </xf>
    <xf numFmtId="0" fontId="3" fillId="0" borderId="73" xfId="3" applyFont="1" applyBorder="1" applyAlignment="1" applyProtection="1">
      <alignment horizontal="center" vertical="center" textRotation="255"/>
    </xf>
    <xf numFmtId="0" fontId="3" fillId="0" borderId="85" xfId="3" applyFont="1" applyBorder="1" applyAlignment="1" applyProtection="1">
      <alignment horizontal="distributed" vertical="center" indent="1"/>
    </xf>
    <xf numFmtId="0" fontId="9" fillId="0" borderId="128" xfId="3" applyFont="1" applyBorder="1" applyAlignment="1" applyProtection="1">
      <alignment horizontal="center" vertical="center" wrapText="1" shrinkToFit="1"/>
    </xf>
    <xf numFmtId="0" fontId="9" fillId="0" borderId="85" xfId="3" applyFont="1" applyBorder="1" applyAlignment="1" applyProtection="1">
      <alignment horizontal="center" vertical="center" wrapText="1" shrinkToFit="1"/>
    </xf>
    <xf numFmtId="38" fontId="7" fillId="0" borderId="85" xfId="1" applyFont="1" applyFill="1" applyBorder="1" applyAlignment="1" applyProtection="1">
      <alignment vertical="center"/>
    </xf>
    <xf numFmtId="38" fontId="7" fillId="0" borderId="17" xfId="1" applyFont="1" applyFill="1" applyBorder="1" applyAlignment="1" applyProtection="1">
      <alignment vertical="center"/>
    </xf>
    <xf numFmtId="0" fontId="1" fillId="0" borderId="129" xfId="3" applyFont="1" applyBorder="1" applyAlignment="1" applyProtection="1">
      <alignment horizontal="center" vertical="center" wrapText="1" shrinkToFit="1"/>
    </xf>
    <xf numFmtId="0" fontId="1" fillId="0" borderId="84" xfId="3" applyFont="1" applyBorder="1" applyAlignment="1" applyProtection="1">
      <alignment horizontal="center" vertical="center" wrapText="1" shrinkToFit="1"/>
    </xf>
    <xf numFmtId="38" fontId="7" fillId="0" borderId="84" xfId="1" applyFont="1" applyFill="1" applyBorder="1" applyAlignment="1" applyProtection="1">
      <alignment vertical="center"/>
    </xf>
    <xf numFmtId="38" fontId="7" fillId="0" borderId="11" xfId="1" applyFont="1" applyFill="1" applyBorder="1" applyAlignment="1" applyProtection="1">
      <alignment vertical="center"/>
    </xf>
    <xf numFmtId="0" fontId="12" fillId="0" borderId="1" xfId="3" applyFont="1" applyBorder="1" applyAlignment="1" applyProtection="1">
      <alignment horizontal="center" vertical="center"/>
    </xf>
    <xf numFmtId="38" fontId="7" fillId="0" borderId="11" xfId="1" applyFont="1" applyFill="1" applyBorder="1" applyAlignment="1" applyProtection="1">
      <alignment vertical="center" shrinkToFit="1"/>
    </xf>
    <xf numFmtId="38" fontId="7" fillId="0" borderId="10" xfId="1" applyFont="1" applyFill="1" applyBorder="1" applyAlignment="1" applyProtection="1">
      <alignment vertical="center" shrinkToFit="1"/>
    </xf>
    <xf numFmtId="0" fontId="9" fillId="0" borderId="17" xfId="3" applyFont="1" applyBorder="1" applyAlignment="1" applyProtection="1">
      <alignment horizontal="center" vertical="center"/>
    </xf>
    <xf numFmtId="0" fontId="9" fillId="0" borderId="16" xfId="3" applyFont="1" applyBorder="1" applyAlignment="1" applyProtection="1">
      <alignment horizontal="center" vertical="center"/>
    </xf>
    <xf numFmtId="0" fontId="9" fillId="0" borderId="15" xfId="3" applyFont="1" applyBorder="1" applyAlignment="1" applyProtection="1">
      <alignment horizontal="center" vertical="center"/>
    </xf>
    <xf numFmtId="0" fontId="9" fillId="0" borderId="46" xfId="3" applyFont="1" applyBorder="1" applyAlignment="1" applyProtection="1">
      <alignment horizontal="center" vertical="center"/>
    </xf>
    <xf numFmtId="0" fontId="3" fillId="0" borderId="57" xfId="3" applyFont="1" applyBorder="1" applyAlignment="1" applyProtection="1">
      <alignment vertical="center"/>
    </xf>
    <xf numFmtId="0" fontId="3" fillId="0" borderId="58" xfId="3" applyFont="1" applyBorder="1" applyAlignment="1" applyProtection="1">
      <alignment vertical="center"/>
    </xf>
    <xf numFmtId="0" fontId="9" fillId="0" borderId="84" xfId="3" applyFont="1" applyBorder="1" applyAlignment="1" applyProtection="1">
      <alignment horizontal="center" vertical="center"/>
    </xf>
    <xf numFmtId="49" fontId="3" fillId="0" borderId="62" xfId="3" applyNumberFormat="1" applyFont="1" applyFill="1" applyBorder="1" applyAlignment="1" applyProtection="1">
      <alignment horizontal="left" vertical="center" shrinkToFit="1"/>
    </xf>
    <xf numFmtId="49" fontId="3" fillId="0" borderId="63" xfId="3" applyNumberFormat="1" applyFont="1" applyFill="1" applyBorder="1" applyAlignment="1" applyProtection="1">
      <alignment horizontal="left" vertical="center" shrinkToFit="1"/>
    </xf>
    <xf numFmtId="49" fontId="3" fillId="0" borderId="9" xfId="3" applyNumberFormat="1" applyFont="1" applyFill="1" applyBorder="1" applyAlignment="1" applyProtection="1">
      <alignment horizontal="left" vertical="center" shrinkToFit="1"/>
    </xf>
    <xf numFmtId="49" fontId="3" fillId="0" borderId="48" xfId="3" applyNumberFormat="1" applyFont="1" applyFill="1" applyBorder="1" applyAlignment="1" applyProtection="1">
      <alignment horizontal="left" vertical="center" shrinkToFit="1"/>
    </xf>
    <xf numFmtId="0" fontId="3" fillId="0" borderId="21" xfId="3" applyFont="1" applyBorder="1" applyAlignment="1" applyProtection="1">
      <alignment horizontal="center" vertical="center" wrapText="1"/>
    </xf>
    <xf numFmtId="0" fontId="3" fillId="0" borderId="20" xfId="3" applyFont="1" applyBorder="1" applyAlignment="1" applyProtection="1">
      <alignment horizontal="center" vertical="center" wrapText="1"/>
    </xf>
    <xf numFmtId="0" fontId="3" fillId="0" borderId="14" xfId="3" applyFont="1" applyBorder="1" applyAlignment="1" applyProtection="1">
      <alignment horizontal="center" vertical="center" wrapText="1"/>
    </xf>
    <xf numFmtId="0" fontId="9" fillId="0" borderId="130" xfId="3" applyFont="1" applyBorder="1" applyAlignment="1" applyProtection="1">
      <alignment horizontal="center" vertical="center"/>
    </xf>
    <xf numFmtId="0" fontId="9" fillId="0" borderId="51" xfId="3" applyFont="1" applyBorder="1" applyAlignment="1" applyProtection="1">
      <alignment horizontal="center" vertical="center"/>
    </xf>
    <xf numFmtId="0" fontId="9" fillId="0" borderId="20" xfId="3" applyFont="1" applyBorder="1" applyAlignment="1" applyProtection="1">
      <alignment horizontal="center" vertical="center"/>
    </xf>
    <xf numFmtId="0" fontId="9" fillId="0" borderId="14" xfId="3" applyFont="1" applyBorder="1" applyAlignment="1" applyProtection="1">
      <alignment horizontal="center" vertical="center"/>
    </xf>
    <xf numFmtId="0" fontId="9" fillId="0" borderId="2" xfId="3" applyFont="1" applyFill="1" applyBorder="1" applyAlignment="1" applyProtection="1">
      <alignment horizontal="center" vertical="center"/>
    </xf>
    <xf numFmtId="0" fontId="9" fillId="0" borderId="4" xfId="3" applyFont="1" applyFill="1" applyBorder="1" applyAlignment="1" applyProtection="1">
      <alignment horizontal="center" vertical="center"/>
    </xf>
    <xf numFmtId="0" fontId="9" fillId="0" borderId="3" xfId="3" applyFont="1" applyFill="1" applyBorder="1" applyAlignment="1" applyProtection="1">
      <alignment horizontal="center" vertical="center"/>
    </xf>
    <xf numFmtId="0" fontId="9" fillId="0" borderId="44" xfId="3" applyFont="1" applyFill="1" applyBorder="1" applyAlignment="1" applyProtection="1">
      <alignment horizontal="center" vertical="center"/>
    </xf>
    <xf numFmtId="49" fontId="3" fillId="0" borderId="11" xfId="3" applyNumberFormat="1" applyFont="1" applyFill="1" applyBorder="1" applyAlignment="1" applyProtection="1">
      <alignment horizontal="left" vertical="center" shrinkToFit="1"/>
    </xf>
    <xf numFmtId="49" fontId="3" fillId="0" borderId="10" xfId="3" applyNumberFormat="1" applyFont="1" applyFill="1" applyBorder="1" applyAlignment="1" applyProtection="1">
      <alignment horizontal="left" vertical="center" shrinkToFit="1"/>
    </xf>
    <xf numFmtId="49" fontId="3" fillId="0" borderId="12" xfId="3" applyNumberFormat="1" applyFont="1" applyFill="1" applyBorder="1" applyAlignment="1" applyProtection="1">
      <alignment horizontal="left" vertical="center" shrinkToFit="1"/>
    </xf>
    <xf numFmtId="49" fontId="3" fillId="0" borderId="45" xfId="3" applyNumberFormat="1" applyFont="1" applyFill="1" applyBorder="1" applyAlignment="1" applyProtection="1">
      <alignment horizontal="left" vertical="center" shrinkToFit="1"/>
    </xf>
    <xf numFmtId="49" fontId="3" fillId="0" borderId="17" xfId="3" applyNumberFormat="1" applyFont="1" applyFill="1" applyBorder="1" applyAlignment="1" applyProtection="1">
      <alignment horizontal="left" vertical="center" shrinkToFit="1"/>
    </xf>
    <xf numFmtId="49" fontId="3" fillId="0" borderId="16" xfId="3" applyNumberFormat="1" applyFont="1" applyFill="1" applyBorder="1" applyAlignment="1" applyProtection="1">
      <alignment horizontal="left" vertical="center" shrinkToFit="1"/>
    </xf>
    <xf numFmtId="49" fontId="3" fillId="0" borderId="15" xfId="3" applyNumberFormat="1" applyFont="1" applyFill="1" applyBorder="1" applyAlignment="1" applyProtection="1">
      <alignment horizontal="left" vertical="center" shrinkToFit="1"/>
    </xf>
    <xf numFmtId="49" fontId="3" fillId="0" borderId="46" xfId="3" applyNumberFormat="1" applyFont="1" applyFill="1" applyBorder="1" applyAlignment="1" applyProtection="1">
      <alignment horizontal="left" vertical="center" shrinkToFit="1"/>
    </xf>
    <xf numFmtId="0" fontId="9" fillId="0" borderId="10" xfId="3" applyFont="1" applyFill="1" applyBorder="1" applyAlignment="1" applyProtection="1">
      <alignment horizontal="center" vertical="center" shrinkToFit="1"/>
    </xf>
    <xf numFmtId="0" fontId="3" fillId="0" borderId="130" xfId="3" applyFont="1" applyBorder="1" applyAlignment="1" applyProtection="1">
      <alignment horizontal="distributed" vertical="center" indent="3"/>
    </xf>
    <xf numFmtId="0" fontId="3" fillId="0" borderId="1" xfId="3" applyFont="1" applyBorder="1" applyAlignment="1" applyProtection="1">
      <alignment horizontal="distributed" vertical="center" indent="3"/>
    </xf>
    <xf numFmtId="0" fontId="8" fillId="0" borderId="2"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8" fillId="0" borderId="3" xfId="3" applyFont="1" applyFill="1" applyBorder="1" applyAlignment="1" applyProtection="1">
      <alignment horizontal="center" vertical="center"/>
    </xf>
    <xf numFmtId="0" fontId="8" fillId="0" borderId="44" xfId="3" applyFont="1" applyFill="1" applyBorder="1" applyAlignment="1" applyProtection="1">
      <alignment horizontal="center" vertical="center"/>
    </xf>
    <xf numFmtId="0" fontId="3" fillId="0" borderId="61" xfId="3" applyFont="1" applyBorder="1" applyAlignment="1" applyProtection="1">
      <alignment horizontal="center" vertical="center" textRotation="255" shrinkToFit="1"/>
    </xf>
    <xf numFmtId="0" fontId="3" fillId="0" borderId="57" xfId="3" applyFont="1" applyBorder="1" applyAlignment="1" applyProtection="1">
      <alignment horizontal="center" vertical="center" textRotation="255" shrinkToFit="1"/>
    </xf>
    <xf numFmtId="0" fontId="3" fillId="0" borderId="58" xfId="3" applyFont="1" applyBorder="1" applyAlignment="1" applyProtection="1">
      <alignment horizontal="center" vertical="center" textRotation="255" shrinkToFit="1"/>
    </xf>
    <xf numFmtId="0" fontId="9" fillId="0" borderId="11" xfId="3" applyFont="1" applyBorder="1" applyAlignment="1" applyProtection="1">
      <alignment horizontal="center" vertical="center"/>
    </xf>
    <xf numFmtId="0" fontId="9" fillId="0" borderId="10" xfId="3" applyFont="1" applyBorder="1" applyAlignment="1" applyProtection="1">
      <alignment horizontal="center" vertical="center"/>
    </xf>
    <xf numFmtId="0" fontId="1" fillId="0" borderId="10" xfId="3" applyFont="1" applyFill="1" applyBorder="1" applyAlignment="1" applyProtection="1">
      <alignment horizontal="center" vertical="center" shrinkToFit="1"/>
    </xf>
    <xf numFmtId="0" fontId="3" fillId="0" borderId="43" xfId="3" applyFont="1" applyBorder="1" applyAlignment="1" applyProtection="1">
      <alignment horizontal="distributed" vertical="center" indent="2"/>
    </xf>
    <xf numFmtId="0" fontId="3" fillId="0" borderId="0" xfId="3" applyFont="1" applyBorder="1" applyAlignment="1" applyProtection="1">
      <alignment horizontal="distributed" vertical="center" indent="2"/>
    </xf>
    <xf numFmtId="0" fontId="3" fillId="0" borderId="18" xfId="3" applyFont="1" applyBorder="1" applyAlignment="1" applyProtection="1">
      <alignment horizontal="distributed" vertical="center" indent="2"/>
    </xf>
    <xf numFmtId="49" fontId="1" fillId="0" borderId="11" xfId="3" applyNumberFormat="1" applyFont="1" applyFill="1" applyBorder="1" applyAlignment="1" applyProtection="1">
      <alignment horizontal="center" vertical="center" shrinkToFit="1"/>
    </xf>
    <xf numFmtId="49" fontId="9" fillId="0" borderId="10" xfId="3" applyNumberFormat="1" applyFont="1" applyFill="1" applyBorder="1" applyAlignment="1" applyProtection="1">
      <alignment horizontal="center" vertical="center" shrinkToFit="1"/>
    </xf>
    <xf numFmtId="49" fontId="9" fillId="0" borderId="12" xfId="3" applyNumberFormat="1" applyFont="1" applyFill="1" applyBorder="1" applyAlignment="1" applyProtection="1">
      <alignment horizontal="center" vertical="center" shrinkToFit="1"/>
    </xf>
    <xf numFmtId="49" fontId="9" fillId="0" borderId="11" xfId="3" applyNumberFormat="1" applyFont="1" applyFill="1" applyBorder="1" applyAlignment="1" applyProtection="1">
      <alignment horizontal="center" vertical="center" shrinkToFit="1"/>
    </xf>
    <xf numFmtId="49" fontId="9" fillId="0" borderId="45" xfId="3" applyNumberFormat="1" applyFont="1" applyFill="1" applyBorder="1" applyAlignment="1" applyProtection="1">
      <alignment horizontal="center" vertical="center" shrinkToFit="1"/>
    </xf>
    <xf numFmtId="0" fontId="3" fillId="0" borderId="0" xfId="3" applyFont="1" applyBorder="1" applyAlignment="1" applyProtection="1">
      <alignment vertical="center"/>
    </xf>
    <xf numFmtId="0" fontId="3" fillId="0" borderId="89" xfId="3" applyFont="1" applyBorder="1" applyAlignment="1" applyProtection="1">
      <alignment horizontal="center" vertical="center" textRotation="255" wrapText="1"/>
    </xf>
    <xf numFmtId="0" fontId="3" fillId="0" borderId="52" xfId="3" applyFont="1" applyBorder="1" applyAlignment="1" applyProtection="1">
      <alignment horizontal="center" vertical="center" textRotation="255" wrapText="1"/>
    </xf>
    <xf numFmtId="0" fontId="3" fillId="0" borderId="90" xfId="3" applyFont="1" applyBorder="1" applyAlignment="1" applyProtection="1">
      <alignment horizontal="center" vertical="center" textRotation="255" wrapText="1"/>
    </xf>
    <xf numFmtId="0" fontId="7" fillId="0" borderId="87" xfId="3" applyFont="1" applyBorder="1" applyAlignment="1" applyProtection="1">
      <alignment horizontal="distributed" vertical="center" indent="2"/>
    </xf>
    <xf numFmtId="0" fontId="7" fillId="0" borderId="23" xfId="3" applyFont="1" applyBorder="1" applyAlignment="1" applyProtection="1">
      <alignment horizontal="distributed" vertical="center" indent="2"/>
    </xf>
    <xf numFmtId="0" fontId="7" fillId="0" borderId="91" xfId="3" applyFont="1" applyBorder="1" applyAlignment="1" applyProtection="1">
      <alignment horizontal="distributed" vertical="center" indent="2"/>
    </xf>
    <xf numFmtId="0" fontId="19" fillId="0" borderId="28" xfId="3" applyFont="1" applyBorder="1" applyAlignment="1" applyProtection="1">
      <alignment horizontal="center" vertical="center"/>
    </xf>
    <xf numFmtId="0" fontId="19" fillId="0" borderId="91" xfId="3" applyFont="1" applyBorder="1" applyAlignment="1" applyProtection="1">
      <alignment horizontal="center" vertical="center"/>
    </xf>
    <xf numFmtId="0" fontId="8" fillId="0" borderId="17" xfId="3" applyFont="1" applyBorder="1" applyAlignment="1" applyProtection="1">
      <alignment horizontal="distributed" vertical="center" indent="2"/>
    </xf>
    <xf numFmtId="0" fontId="8" fillId="0" borderId="16" xfId="3" applyFont="1" applyBorder="1" applyAlignment="1" applyProtection="1">
      <alignment horizontal="distributed" vertical="center" indent="2"/>
    </xf>
    <xf numFmtId="0" fontId="8" fillId="0" borderId="15" xfId="3" applyFont="1" applyBorder="1" applyAlignment="1" applyProtection="1">
      <alignment horizontal="distributed" vertical="center" indent="2"/>
    </xf>
    <xf numFmtId="49" fontId="1" fillId="0" borderId="17" xfId="3" applyNumberFormat="1" applyFont="1" applyFill="1" applyBorder="1" applyAlignment="1" applyProtection="1">
      <alignment horizontal="center" vertical="center" shrinkToFit="1"/>
    </xf>
    <xf numFmtId="49" fontId="9" fillId="0" borderId="16" xfId="3" applyNumberFormat="1" applyFont="1" applyFill="1" applyBorder="1" applyAlignment="1" applyProtection="1">
      <alignment horizontal="center" vertical="center" shrinkToFit="1"/>
    </xf>
    <xf numFmtId="49" fontId="9" fillId="0" borderId="15" xfId="3" applyNumberFormat="1" applyFont="1" applyFill="1" applyBorder="1" applyAlignment="1" applyProtection="1">
      <alignment horizontal="center" vertical="center" shrinkToFit="1"/>
    </xf>
    <xf numFmtId="49" fontId="9" fillId="0" borderId="17" xfId="3" applyNumberFormat="1" applyFont="1" applyFill="1" applyBorder="1" applyAlignment="1" applyProtection="1">
      <alignment horizontal="center" vertical="center" shrinkToFit="1"/>
    </xf>
    <xf numFmtId="49" fontId="9" fillId="0" borderId="46" xfId="3" applyNumberFormat="1" applyFont="1" applyFill="1" applyBorder="1" applyAlignment="1" applyProtection="1">
      <alignment horizontal="center" vertical="center" shrinkToFit="1"/>
    </xf>
    <xf numFmtId="0" fontId="3" fillId="0" borderId="130" xfId="3" applyFont="1" applyBorder="1" applyAlignment="1" applyProtection="1">
      <alignment horizontal="distributed" vertical="center" indent="1"/>
    </xf>
    <xf numFmtId="0" fontId="3" fillId="0" borderId="1" xfId="3" applyFont="1" applyBorder="1" applyAlignment="1" applyProtection="1">
      <alignment horizontal="distributed" vertical="center" indent="1"/>
    </xf>
    <xf numFmtId="49" fontId="0" fillId="0" borderId="4"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8" fillId="0" borderId="131" xfId="3" applyFont="1" applyBorder="1" applyAlignment="1" applyProtection="1">
      <alignment horizontal="distributed" vertical="center" indent="3"/>
    </xf>
    <xf numFmtId="0" fontId="8" fillId="0" borderId="16" xfId="3" applyFont="1" applyBorder="1" applyAlignment="1" applyProtection="1">
      <alignment horizontal="distributed" vertical="center" indent="3"/>
    </xf>
    <xf numFmtId="0" fontId="8" fillId="0" borderId="15" xfId="3" applyFont="1" applyBorder="1" applyAlignment="1" applyProtection="1">
      <alignment horizontal="distributed" vertical="center" indent="3"/>
    </xf>
    <xf numFmtId="0" fontId="3" fillId="0" borderId="61" xfId="3" applyFont="1" applyBorder="1" applyAlignment="1" applyProtection="1">
      <alignment horizontal="distributed" vertical="center" indent="3"/>
    </xf>
    <xf numFmtId="0" fontId="3" fillId="0" borderId="69" xfId="3" applyFont="1" applyBorder="1" applyAlignment="1" applyProtection="1">
      <alignment horizontal="distributed" vertical="center" indent="3"/>
    </xf>
    <xf numFmtId="0" fontId="8" fillId="0" borderId="132" xfId="3" applyFont="1" applyBorder="1" applyAlignment="1" applyProtection="1">
      <alignment horizontal="distributed" vertical="center" indent="2"/>
    </xf>
    <xf numFmtId="0" fontId="8" fillId="0" borderId="20" xfId="3" applyFont="1" applyBorder="1" applyAlignment="1" applyProtection="1">
      <alignment horizontal="distributed" vertical="center" indent="2"/>
    </xf>
    <xf numFmtId="0" fontId="8" fillId="0" borderId="14" xfId="3" applyFont="1" applyBorder="1" applyAlignment="1" applyProtection="1">
      <alignment horizontal="distributed" vertical="center" indent="2"/>
    </xf>
    <xf numFmtId="0" fontId="8" fillId="0" borderId="133" xfId="3" applyFont="1" applyBorder="1" applyAlignment="1" applyProtection="1">
      <alignment horizontal="center" vertical="center"/>
    </xf>
    <xf numFmtId="0" fontId="8" fillId="0" borderId="4" xfId="3" applyFont="1" applyBorder="1" applyAlignment="1" applyProtection="1">
      <alignment horizontal="center" vertical="center"/>
    </xf>
    <xf numFmtId="0" fontId="8" fillId="0" borderId="3" xfId="3" applyFont="1" applyBorder="1" applyAlignment="1" applyProtection="1">
      <alignment horizontal="center" vertical="center"/>
    </xf>
    <xf numFmtId="0" fontId="20" fillId="0" borderId="87" xfId="3" applyFont="1" applyBorder="1" applyAlignment="1" applyProtection="1">
      <alignment horizontal="center" vertical="center"/>
    </xf>
    <xf numFmtId="0" fontId="20" fillId="0" borderId="23" xfId="3" applyFont="1" applyBorder="1" applyAlignment="1" applyProtection="1">
      <alignment horizontal="center" vertical="center"/>
    </xf>
    <xf numFmtId="0" fontId="20" fillId="0" borderId="22" xfId="3" applyFont="1" applyBorder="1" applyAlignment="1" applyProtection="1">
      <alignment horizontal="center" vertical="center"/>
    </xf>
    <xf numFmtId="0" fontId="7" fillId="0" borderId="96" xfId="3" applyFont="1" applyBorder="1" applyAlignment="1" applyProtection="1">
      <alignment horizontal="center" vertical="center"/>
    </xf>
    <xf numFmtId="0" fontId="7" fillId="0" borderId="97" xfId="3" applyFont="1" applyBorder="1" applyAlignment="1" applyProtection="1">
      <alignment horizontal="center" vertical="center"/>
    </xf>
    <xf numFmtId="0" fontId="3" fillId="0" borderId="98" xfId="3" applyFont="1" applyBorder="1" applyAlignment="1" applyProtection="1">
      <alignment horizontal="center" vertical="center" textRotation="255" wrapText="1"/>
    </xf>
    <xf numFmtId="0" fontId="3" fillId="0" borderId="99" xfId="3" applyFont="1" applyBorder="1" applyAlignment="1" applyProtection="1">
      <alignment horizontal="center" vertical="center" textRotation="255"/>
    </xf>
    <xf numFmtId="0" fontId="3" fillId="0" borderId="100" xfId="3" applyFont="1" applyBorder="1" applyAlignment="1" applyProtection="1">
      <alignment horizontal="center" vertical="center" textRotation="255"/>
    </xf>
    <xf numFmtId="0" fontId="3" fillId="0" borderId="14" xfId="3" applyFont="1" applyBorder="1" applyAlignment="1" applyProtection="1">
      <alignment horizontal="center" vertical="center" textRotation="255" wrapText="1"/>
    </xf>
    <xf numFmtId="0" fontId="3" fillId="0" borderId="3" xfId="3" applyFont="1" applyBorder="1" applyAlignment="1" applyProtection="1">
      <alignment horizontal="center" vertical="center" textRotation="255" wrapText="1"/>
    </xf>
    <xf numFmtId="0" fontId="3" fillId="0" borderId="72" xfId="3" applyFont="1" applyBorder="1" applyAlignment="1" applyProtection="1">
      <alignment horizontal="center" vertical="center" textRotation="255" wrapText="1"/>
    </xf>
    <xf numFmtId="0" fontId="8" fillId="0" borderId="50" xfId="3"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49" fontId="8" fillId="0" borderId="70" xfId="3" applyNumberFormat="1" applyFont="1" applyBorder="1" applyAlignment="1" applyProtection="1">
      <alignment vertical="center" wrapText="1"/>
    </xf>
    <xf numFmtId="49" fontId="8" fillId="0" borderId="101" xfId="3" applyNumberFormat="1" applyFont="1" applyBorder="1" applyAlignment="1" applyProtection="1">
      <alignment vertical="center" wrapText="1"/>
    </xf>
    <xf numFmtId="49" fontId="8" fillId="0" borderId="102" xfId="3" applyNumberFormat="1" applyFont="1" applyBorder="1" applyAlignment="1" applyProtection="1">
      <alignment vertical="center" wrapText="1"/>
    </xf>
    <xf numFmtId="49" fontId="8" fillId="0" borderId="1" xfId="3" applyNumberFormat="1" applyFont="1" applyBorder="1" applyAlignment="1" applyProtection="1">
      <alignment vertical="center" wrapText="1"/>
    </xf>
    <xf numFmtId="49" fontId="8" fillId="0" borderId="103" xfId="3" applyNumberFormat="1" applyFont="1" applyBorder="1" applyAlignment="1" applyProtection="1">
      <alignment vertical="center" wrapText="1"/>
    </xf>
    <xf numFmtId="0" fontId="16" fillId="0" borderId="1" xfId="3" applyFont="1" applyBorder="1" applyAlignment="1" applyProtection="1">
      <alignment horizontal="center" vertical="center" wrapText="1"/>
    </xf>
    <xf numFmtId="0" fontId="16" fillId="0" borderId="73" xfId="3" applyFont="1" applyBorder="1" applyAlignment="1" applyProtection="1">
      <alignment horizontal="center"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3" xfId="3" applyFont="1" applyBorder="1" applyAlignment="1">
      <alignment horizontal="center" vertical="center" wrapText="1"/>
    </xf>
    <xf numFmtId="0" fontId="17" fillId="0" borderId="79" xfId="3" applyFont="1" applyBorder="1" applyAlignment="1" applyProtection="1">
      <alignment horizontal="center" vertical="center"/>
    </xf>
    <xf numFmtId="0" fontId="17" fillId="0" borderId="80" xfId="3" applyFont="1" applyBorder="1" applyAlignment="1" applyProtection="1">
      <alignment horizontal="center" vertical="center"/>
    </xf>
    <xf numFmtId="0" fontId="17" fillId="0" borderId="13" xfId="3" applyFont="1" applyBorder="1" applyAlignment="1" applyProtection="1">
      <alignment horizontal="center" vertical="center"/>
    </xf>
    <xf numFmtId="0" fontId="17" fillId="0" borderId="43" xfId="3" applyFont="1" applyBorder="1" applyAlignment="1" applyProtection="1">
      <alignment horizontal="center" vertical="center"/>
    </xf>
    <xf numFmtId="0" fontId="17" fillId="0" borderId="53" xfId="3" applyFont="1" applyBorder="1" applyAlignment="1" applyProtection="1">
      <alignment horizontal="center" vertical="center"/>
    </xf>
    <xf numFmtId="49" fontId="8" fillId="0" borderId="92" xfId="3" applyNumberFormat="1" applyFont="1" applyBorder="1" applyAlignment="1" applyProtection="1">
      <alignment horizontal="center" vertical="center" shrinkToFit="1"/>
    </xf>
    <xf numFmtId="49" fontId="8" fillId="0" borderId="94" xfId="3" applyNumberFormat="1" applyFont="1" applyBorder="1" applyAlignment="1" applyProtection="1">
      <alignment horizontal="center" vertical="center" shrinkToFit="1"/>
    </xf>
    <xf numFmtId="49" fontId="8" fillId="0" borderId="95" xfId="3" applyNumberFormat="1" applyFont="1" applyBorder="1" applyAlignment="1" applyProtection="1">
      <alignment horizontal="center" vertical="center" shrinkToFit="1"/>
    </xf>
    <xf numFmtId="49" fontId="8" fillId="0" borderId="93" xfId="3" applyNumberFormat="1" applyFont="1" applyBorder="1" applyAlignment="1" applyProtection="1">
      <alignment horizontal="center" vertical="center" shrinkToFit="1"/>
    </xf>
    <xf numFmtId="0" fontId="63" fillId="0" borderId="0" xfId="4" applyFont="1" applyBorder="1" applyAlignment="1" applyProtection="1">
      <alignment horizontal="center" vertical="center"/>
    </xf>
  </cellXfs>
  <cellStyles count="5">
    <cellStyle name="桁区切り 2" xfId="1"/>
    <cellStyle name="通貨 2" xfId="2"/>
    <cellStyle name="標準" xfId="0" builtinId="0"/>
    <cellStyle name="標準 2" xfId="3"/>
    <cellStyle name="標準 3" xfId="4"/>
  </cellStyles>
  <dxfs count="2559">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3"/>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
      <fill>
        <patternFill>
          <bgColor indexed="42"/>
        </patternFill>
      </fill>
    </dxf>
    <dxf>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85724</xdr:colOff>
      <xdr:row>5</xdr:row>
      <xdr:rowOff>38099</xdr:rowOff>
    </xdr:from>
    <xdr:to>
      <xdr:col>12</xdr:col>
      <xdr:colOff>71324</xdr:colOff>
      <xdr:row>14</xdr:row>
      <xdr:rowOff>80849</xdr:rowOff>
    </xdr:to>
    <xdr:sp macro="" textlink="">
      <xdr:nvSpPr>
        <xdr:cNvPr id="2" name="Oval 1"/>
        <xdr:cNvSpPr>
          <a:spLocks noChangeArrowheads="1"/>
        </xdr:cNvSpPr>
      </xdr:nvSpPr>
      <xdr:spPr bwMode="auto">
        <a:xfrm>
          <a:off x="285749" y="1085849"/>
          <a:ext cx="900000" cy="900000"/>
        </a:xfrm>
        <a:prstGeom prst="ellipse">
          <a:avLst/>
        </a:prstGeom>
        <a:noFill/>
        <a:ln w="6350" cap="rnd">
          <a:solidFill>
            <a:srgbClr val="000000"/>
          </a:solidFill>
          <a:prstDash val="dash"/>
          <a:round/>
          <a:headEnd/>
          <a:tailEnd/>
        </a:ln>
      </xdr:spPr>
      <xdr:txBody>
        <a:bodyPr vertOverflow="clip" wrap="square" lIns="0" tIns="0" rIns="0" bIns="0" anchor="t" anchorCtr="0" upright="1"/>
        <a:lstStyle/>
        <a:p>
          <a:pPr algn="ctr" rtl="0">
            <a:lnSpc>
              <a:spcPts val="12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付</a:t>
          </a:r>
        </a:p>
        <a:p>
          <a:pPr algn="ctr" rtl="0">
            <a:lnSpc>
              <a:spcPts val="11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受 　　印</a:t>
          </a:r>
        </a:p>
      </xdr:txBody>
    </xdr:sp>
    <xdr:clientData/>
  </xdr:twoCellAnchor>
  <xdr:twoCellAnchor>
    <xdr:from>
      <xdr:col>68</xdr:col>
      <xdr:colOff>19049</xdr:colOff>
      <xdr:row>10</xdr:row>
      <xdr:rowOff>28574</xdr:rowOff>
    </xdr:from>
    <xdr:to>
      <xdr:col>72</xdr:col>
      <xdr:colOff>70049</xdr:colOff>
      <xdr:row>14</xdr:row>
      <xdr:rowOff>79574</xdr:rowOff>
    </xdr:to>
    <xdr:sp macro="" textlink="">
      <xdr:nvSpPr>
        <xdr:cNvPr id="3" name="Oval 2"/>
        <xdr:cNvSpPr>
          <a:spLocks noChangeArrowheads="1"/>
        </xdr:cNvSpPr>
      </xdr:nvSpPr>
      <xdr:spPr bwMode="auto">
        <a:xfrm>
          <a:off x="6467474" y="1552574"/>
          <a:ext cx="432000" cy="432000"/>
        </a:xfrm>
        <a:prstGeom prst="ellipse">
          <a:avLst/>
        </a:prstGeom>
        <a:solidFill>
          <a:schemeClr val="bg1"/>
        </a:solidFill>
        <a:ln w="6350" algn="ctr">
          <a:solidFill>
            <a:srgbClr val="000000"/>
          </a:solidFill>
          <a:prstDash val="dash"/>
          <a:round/>
          <a:headEnd/>
          <a:tailEnd/>
        </a:ln>
        <a:effectLst/>
      </xdr:spPr>
      <xdr:txBody>
        <a:bodyPr vertOverflow="clip" wrap="square" lIns="36000" tIns="18000" rIns="27432" bIns="0" anchor="ctr" anchorCtr="0" upright="1"/>
        <a:lstStyle/>
        <a:p>
          <a:pPr algn="ctr" rtl="0">
            <a:defRPr sz="1000"/>
          </a:pPr>
          <a:r>
            <a:rPr lang="ja-JP" altLang="en-US" sz="1050" b="0" i="0" u="none" strike="noStrike" baseline="0">
              <a:solidFill>
                <a:schemeClr val="tx1">
                  <a:lumMod val="50000"/>
                  <a:lumOff val="50000"/>
                </a:schemeClr>
              </a:solidFill>
              <a:latin typeface="ＭＳ Ｐ明朝"/>
              <a:ea typeface="ＭＳ Ｐ明朝"/>
            </a:rPr>
            <a:t> 印</a:t>
          </a:r>
        </a:p>
      </xdr:txBody>
    </xdr:sp>
    <xdr:clientData/>
  </xdr:twoCellAnchor>
  <xdr:twoCellAnchor>
    <xdr:from>
      <xdr:col>79</xdr:col>
      <xdr:colOff>47625</xdr:colOff>
      <xdr:row>31</xdr:row>
      <xdr:rowOff>0</xdr:rowOff>
    </xdr:from>
    <xdr:to>
      <xdr:col>90</xdr:col>
      <xdr:colOff>47625</xdr:colOff>
      <xdr:row>37</xdr:row>
      <xdr:rowOff>76200</xdr:rowOff>
    </xdr:to>
    <xdr:sp macro="" textlink="">
      <xdr:nvSpPr>
        <xdr:cNvPr id="9463" name="AutoShape 6"/>
        <xdr:cNvSpPr>
          <a:spLocks noChangeArrowheads="1"/>
        </xdr:cNvSpPr>
      </xdr:nvSpPr>
      <xdr:spPr bwMode="auto">
        <a:xfrm>
          <a:off x="7543800" y="3381375"/>
          <a:ext cx="1047750" cy="647700"/>
        </a:xfrm>
        <a:prstGeom prst="bracketPair">
          <a:avLst>
            <a:gd name="adj" fmla="val 7352"/>
          </a:avLst>
        </a:prstGeom>
        <a:noFill/>
        <a:ln w="3175" cap="rnd">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28575</xdr:colOff>
      <xdr:row>74</xdr:row>
      <xdr:rowOff>47625</xdr:rowOff>
    </xdr:from>
    <xdr:to>
      <xdr:col>13</xdr:col>
      <xdr:colOff>57150</xdr:colOff>
      <xdr:row>75</xdr:row>
      <xdr:rowOff>47625</xdr:rowOff>
    </xdr:to>
    <xdr:sp macro="" textlink="">
      <xdr:nvSpPr>
        <xdr:cNvPr id="9464" name="Rectangle 7"/>
        <xdr:cNvSpPr>
          <a:spLocks noChangeArrowheads="1"/>
        </xdr:cNvSpPr>
      </xdr:nvSpPr>
      <xdr:spPr bwMode="auto">
        <a:xfrm>
          <a:off x="1047750" y="7524750"/>
          <a:ext cx="219075" cy="95250"/>
        </a:xfrm>
        <a:prstGeom prst="rect">
          <a:avLst/>
        </a:prstGeom>
        <a:solidFill>
          <a:srgbClr val="FFFFFF"/>
        </a:solidFill>
        <a:ln w="6350" algn="ctr">
          <a:solidFill>
            <a:srgbClr val="000000"/>
          </a:solidFill>
          <a:miter lim="800000"/>
          <a:headEnd/>
          <a:tailEnd/>
        </a:ln>
      </xdr:spPr>
    </xdr:sp>
    <xdr:clientData/>
  </xdr:twoCellAnchor>
  <xdr:twoCellAnchor>
    <xdr:from>
      <xdr:col>6</xdr:col>
      <xdr:colOff>19050</xdr:colOff>
      <xdr:row>23</xdr:row>
      <xdr:rowOff>9525</xdr:rowOff>
    </xdr:from>
    <xdr:to>
      <xdr:col>30</xdr:col>
      <xdr:colOff>0</xdr:colOff>
      <xdr:row>23</xdr:row>
      <xdr:rowOff>9525</xdr:rowOff>
    </xdr:to>
    <xdr:cxnSp macro="">
      <xdr:nvCxnSpPr>
        <xdr:cNvPr id="9465" name="直線コネクタ 12"/>
        <xdr:cNvCxnSpPr>
          <a:cxnSpLocks noChangeShapeType="1"/>
        </xdr:cNvCxnSpPr>
      </xdr:nvCxnSpPr>
      <xdr:spPr bwMode="auto">
        <a:xfrm flipV="1">
          <a:off x="561975" y="2819400"/>
          <a:ext cx="22669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32</xdr:col>
      <xdr:colOff>9525</xdr:colOff>
      <xdr:row>23</xdr:row>
      <xdr:rowOff>0</xdr:rowOff>
    </xdr:from>
    <xdr:to>
      <xdr:col>40</xdr:col>
      <xdr:colOff>9525</xdr:colOff>
      <xdr:row>23</xdr:row>
      <xdr:rowOff>0</xdr:rowOff>
    </xdr:to>
    <xdr:cxnSp macro="">
      <xdr:nvCxnSpPr>
        <xdr:cNvPr id="9466" name="直線コネクタ 18"/>
        <xdr:cNvCxnSpPr>
          <a:cxnSpLocks noChangeShapeType="1"/>
        </xdr:cNvCxnSpPr>
      </xdr:nvCxnSpPr>
      <xdr:spPr bwMode="auto">
        <a:xfrm flipV="1">
          <a:off x="3028950" y="2809875"/>
          <a:ext cx="762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45</xdr:col>
      <xdr:colOff>0</xdr:colOff>
      <xdr:row>56</xdr:row>
      <xdr:rowOff>0</xdr:rowOff>
    </xdr:from>
    <xdr:to>
      <xdr:col>65</xdr:col>
      <xdr:colOff>0</xdr:colOff>
      <xdr:row>56</xdr:row>
      <xdr:rowOff>0</xdr:rowOff>
    </xdr:to>
    <xdr:cxnSp macro="">
      <xdr:nvCxnSpPr>
        <xdr:cNvPr id="9467" name="直線コネクタ 20"/>
        <xdr:cNvCxnSpPr>
          <a:cxnSpLocks noChangeShapeType="1"/>
        </xdr:cNvCxnSpPr>
      </xdr:nvCxnSpPr>
      <xdr:spPr bwMode="auto">
        <a:xfrm flipV="1">
          <a:off x="4257675" y="5762625"/>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85724</xdr:colOff>
      <xdr:row>91</xdr:row>
      <xdr:rowOff>28574</xdr:rowOff>
    </xdr:from>
    <xdr:to>
      <xdr:col>12</xdr:col>
      <xdr:colOff>71324</xdr:colOff>
      <xdr:row>100</xdr:row>
      <xdr:rowOff>71322</xdr:rowOff>
    </xdr:to>
    <xdr:sp macro="" textlink="">
      <xdr:nvSpPr>
        <xdr:cNvPr id="9" name="Oval 1"/>
        <xdr:cNvSpPr>
          <a:spLocks noChangeArrowheads="1"/>
        </xdr:cNvSpPr>
      </xdr:nvSpPr>
      <xdr:spPr bwMode="auto">
        <a:xfrm>
          <a:off x="285749" y="9096374"/>
          <a:ext cx="900000" cy="899998"/>
        </a:xfrm>
        <a:prstGeom prst="ellipse">
          <a:avLst/>
        </a:prstGeom>
        <a:noFill/>
        <a:ln w="6350" cap="rnd">
          <a:solidFill>
            <a:srgbClr val="000000"/>
          </a:solidFill>
          <a:prstDash val="dash"/>
          <a:round/>
          <a:headEnd/>
          <a:tailEnd/>
        </a:ln>
      </xdr:spPr>
      <xdr:txBody>
        <a:bodyPr vertOverflow="clip" wrap="square" lIns="0" tIns="0" rIns="0" bIns="0" anchor="t" anchorCtr="0" upright="1"/>
        <a:lstStyle/>
        <a:p>
          <a:pPr algn="ctr" rtl="0">
            <a:lnSpc>
              <a:spcPts val="12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付</a:t>
          </a:r>
        </a:p>
        <a:p>
          <a:pPr algn="ctr" rtl="0">
            <a:lnSpc>
              <a:spcPts val="11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受 　　印</a:t>
          </a:r>
        </a:p>
      </xdr:txBody>
    </xdr:sp>
    <xdr:clientData/>
  </xdr:twoCellAnchor>
  <xdr:twoCellAnchor editAs="oneCell">
    <xdr:from>
      <xdr:col>68</xdr:col>
      <xdr:colOff>19049</xdr:colOff>
      <xdr:row>96</xdr:row>
      <xdr:rowOff>28574</xdr:rowOff>
    </xdr:from>
    <xdr:to>
      <xdr:col>72</xdr:col>
      <xdr:colOff>70049</xdr:colOff>
      <xdr:row>100</xdr:row>
      <xdr:rowOff>79573</xdr:rowOff>
    </xdr:to>
    <xdr:sp macro="" textlink="">
      <xdr:nvSpPr>
        <xdr:cNvPr id="10" name="Oval 2"/>
        <xdr:cNvSpPr>
          <a:spLocks noChangeArrowheads="1"/>
        </xdr:cNvSpPr>
      </xdr:nvSpPr>
      <xdr:spPr bwMode="auto">
        <a:xfrm>
          <a:off x="46653449" y="16335374"/>
          <a:ext cx="2794200" cy="736799"/>
        </a:xfrm>
        <a:prstGeom prst="ellipse">
          <a:avLst/>
        </a:prstGeom>
        <a:solidFill>
          <a:schemeClr val="bg1"/>
        </a:solidFill>
        <a:ln w="6350" algn="ctr">
          <a:solidFill>
            <a:srgbClr val="000000"/>
          </a:solidFill>
          <a:prstDash val="dash"/>
          <a:round/>
          <a:headEnd/>
          <a:tailEnd/>
        </a:ln>
        <a:effectLst/>
      </xdr:spPr>
      <xdr:txBody>
        <a:bodyPr vertOverflow="clip" wrap="square" lIns="36000" tIns="18000" rIns="27432" bIns="0" anchor="ctr" anchorCtr="0" upright="1"/>
        <a:lstStyle/>
        <a:p>
          <a:pPr algn="ctr" rtl="0">
            <a:defRPr sz="1000"/>
          </a:pPr>
          <a:r>
            <a:rPr lang="ja-JP" altLang="en-US" sz="1050" b="0" i="0" u="none" strike="noStrike" baseline="0">
              <a:solidFill>
                <a:schemeClr val="tx1">
                  <a:lumMod val="50000"/>
                  <a:lumOff val="50000"/>
                </a:schemeClr>
              </a:solidFill>
              <a:latin typeface="ＭＳ Ｐ明朝"/>
              <a:ea typeface="ＭＳ Ｐ明朝"/>
            </a:rPr>
            <a:t> 印</a:t>
          </a:r>
        </a:p>
      </xdr:txBody>
    </xdr:sp>
    <xdr:clientData/>
  </xdr:twoCellAnchor>
  <xdr:twoCellAnchor>
    <xdr:from>
      <xdr:col>6</xdr:col>
      <xdr:colOff>19050</xdr:colOff>
      <xdr:row>109</xdr:row>
      <xdr:rowOff>0</xdr:rowOff>
    </xdr:from>
    <xdr:to>
      <xdr:col>30</xdr:col>
      <xdr:colOff>0</xdr:colOff>
      <xdr:row>109</xdr:row>
      <xdr:rowOff>0</xdr:rowOff>
    </xdr:to>
    <xdr:cxnSp macro="">
      <xdr:nvCxnSpPr>
        <xdr:cNvPr id="9470" name="直線コネクタ 26"/>
        <xdr:cNvCxnSpPr>
          <a:cxnSpLocks noChangeShapeType="1"/>
        </xdr:cNvCxnSpPr>
      </xdr:nvCxnSpPr>
      <xdr:spPr bwMode="auto">
        <a:xfrm flipV="1">
          <a:off x="561975" y="10801350"/>
          <a:ext cx="22669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32</xdr:col>
      <xdr:colOff>0</xdr:colOff>
      <xdr:row>109</xdr:row>
      <xdr:rowOff>0</xdr:rowOff>
    </xdr:from>
    <xdr:to>
      <xdr:col>40</xdr:col>
      <xdr:colOff>0</xdr:colOff>
      <xdr:row>109</xdr:row>
      <xdr:rowOff>0</xdr:rowOff>
    </xdr:to>
    <xdr:cxnSp macro="">
      <xdr:nvCxnSpPr>
        <xdr:cNvPr id="9471" name="直線コネクタ 27"/>
        <xdr:cNvCxnSpPr>
          <a:cxnSpLocks noChangeShapeType="1"/>
        </xdr:cNvCxnSpPr>
      </xdr:nvCxnSpPr>
      <xdr:spPr bwMode="auto">
        <a:xfrm flipV="1">
          <a:off x="3019425" y="10801350"/>
          <a:ext cx="762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45</xdr:col>
      <xdr:colOff>0</xdr:colOff>
      <xdr:row>142</xdr:row>
      <xdr:rowOff>0</xdr:rowOff>
    </xdr:from>
    <xdr:to>
      <xdr:col>65</xdr:col>
      <xdr:colOff>0</xdr:colOff>
      <xdr:row>142</xdr:row>
      <xdr:rowOff>0</xdr:rowOff>
    </xdr:to>
    <xdr:cxnSp macro="">
      <xdr:nvCxnSpPr>
        <xdr:cNvPr id="9472" name="直線コネクタ 28"/>
        <xdr:cNvCxnSpPr>
          <a:cxnSpLocks noChangeShapeType="1"/>
        </xdr:cNvCxnSpPr>
      </xdr:nvCxnSpPr>
      <xdr:spPr bwMode="auto">
        <a:xfrm flipV="1">
          <a:off x="4257675" y="13754100"/>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7</xdr:col>
      <xdr:colOff>9525</xdr:colOff>
      <xdr:row>160</xdr:row>
      <xdr:rowOff>9525</xdr:rowOff>
    </xdr:from>
    <xdr:to>
      <xdr:col>18</xdr:col>
      <xdr:colOff>66675</xdr:colOff>
      <xdr:row>161</xdr:row>
      <xdr:rowOff>85725</xdr:rowOff>
    </xdr:to>
    <xdr:cxnSp macro="">
      <xdr:nvCxnSpPr>
        <xdr:cNvPr id="9473" name="直線コネクタ 29"/>
        <xdr:cNvCxnSpPr>
          <a:cxnSpLocks noChangeShapeType="1"/>
        </xdr:cNvCxnSpPr>
      </xdr:nvCxnSpPr>
      <xdr:spPr bwMode="auto">
        <a:xfrm>
          <a:off x="647700" y="15554325"/>
          <a:ext cx="1104900" cy="123825"/>
        </a:xfrm>
        <a:prstGeom prst="line">
          <a:avLst/>
        </a:prstGeom>
        <a:noFill/>
        <a:ln w="6350" cap="rnd"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95249</xdr:colOff>
      <xdr:row>178</xdr:row>
      <xdr:rowOff>28574</xdr:rowOff>
    </xdr:from>
    <xdr:to>
      <xdr:col>12</xdr:col>
      <xdr:colOff>80849</xdr:colOff>
      <xdr:row>187</xdr:row>
      <xdr:rowOff>71324</xdr:rowOff>
    </xdr:to>
    <xdr:sp macro="" textlink="">
      <xdr:nvSpPr>
        <xdr:cNvPr id="15" name="Oval 1"/>
        <xdr:cNvSpPr>
          <a:spLocks noChangeArrowheads="1"/>
        </xdr:cNvSpPr>
      </xdr:nvSpPr>
      <xdr:spPr bwMode="auto">
        <a:xfrm>
          <a:off x="295274" y="17116424"/>
          <a:ext cx="900000" cy="900000"/>
        </a:xfrm>
        <a:prstGeom prst="ellipse">
          <a:avLst/>
        </a:prstGeom>
        <a:noFill/>
        <a:ln w="6350" cap="rnd">
          <a:solidFill>
            <a:srgbClr val="000000"/>
          </a:solidFill>
          <a:prstDash val="dash"/>
          <a:round/>
          <a:headEnd/>
          <a:tailEnd/>
        </a:ln>
      </xdr:spPr>
      <xdr:txBody>
        <a:bodyPr vertOverflow="clip" wrap="square" lIns="0" tIns="0" rIns="0" bIns="0" anchor="t" anchorCtr="0" upright="1"/>
        <a:lstStyle/>
        <a:p>
          <a:pPr algn="ctr" rtl="0">
            <a:lnSpc>
              <a:spcPts val="12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付</a:t>
          </a:r>
        </a:p>
        <a:p>
          <a:pPr algn="ctr" rtl="0">
            <a:lnSpc>
              <a:spcPts val="1100"/>
            </a:lnSpc>
            <a:defRPr sz="1000"/>
          </a:pPr>
          <a:r>
            <a:rPr lang="ja-JP" altLang="en-US" sz="1000" b="0" i="0" u="none" strike="noStrike" baseline="0">
              <a:solidFill>
                <a:schemeClr val="tx1">
                  <a:lumMod val="50000"/>
                  <a:lumOff val="50000"/>
                </a:schemeClr>
              </a:solidFill>
              <a:latin typeface="ＭＳ 明朝" pitchFamily="17" charset="-128"/>
              <a:ea typeface="ＭＳ 明朝" pitchFamily="17" charset="-128"/>
            </a:rPr>
            <a:t>受 　　印</a:t>
          </a:r>
        </a:p>
      </xdr:txBody>
    </xdr:sp>
    <xdr:clientData/>
  </xdr:twoCellAnchor>
  <xdr:twoCellAnchor editAs="oneCell">
    <xdr:from>
      <xdr:col>68</xdr:col>
      <xdr:colOff>19049</xdr:colOff>
      <xdr:row>183</xdr:row>
      <xdr:rowOff>28574</xdr:rowOff>
    </xdr:from>
    <xdr:to>
      <xdr:col>72</xdr:col>
      <xdr:colOff>70049</xdr:colOff>
      <xdr:row>187</xdr:row>
      <xdr:rowOff>79574</xdr:rowOff>
    </xdr:to>
    <xdr:sp macro="" textlink="">
      <xdr:nvSpPr>
        <xdr:cNvPr id="16" name="Oval 2"/>
        <xdr:cNvSpPr>
          <a:spLocks noChangeArrowheads="1"/>
        </xdr:cNvSpPr>
      </xdr:nvSpPr>
      <xdr:spPr bwMode="auto">
        <a:xfrm>
          <a:off x="46653449" y="30908624"/>
          <a:ext cx="2794200" cy="736800"/>
        </a:xfrm>
        <a:prstGeom prst="ellipse">
          <a:avLst/>
        </a:prstGeom>
        <a:solidFill>
          <a:schemeClr val="bg1"/>
        </a:solidFill>
        <a:ln w="6350" algn="ctr">
          <a:solidFill>
            <a:srgbClr val="000000"/>
          </a:solidFill>
          <a:prstDash val="dash"/>
          <a:round/>
          <a:headEnd/>
          <a:tailEnd/>
        </a:ln>
        <a:effectLst/>
      </xdr:spPr>
      <xdr:txBody>
        <a:bodyPr vertOverflow="clip" wrap="square" lIns="36000" tIns="18000" rIns="27432" bIns="0" anchor="ctr" anchorCtr="0" upright="1"/>
        <a:lstStyle/>
        <a:p>
          <a:pPr algn="ctr" rtl="0">
            <a:defRPr sz="1000"/>
          </a:pPr>
          <a:r>
            <a:rPr lang="ja-JP" altLang="en-US" sz="1050" b="0" i="0" u="none" strike="noStrike" baseline="0">
              <a:solidFill>
                <a:schemeClr val="tx1">
                  <a:lumMod val="50000"/>
                  <a:lumOff val="50000"/>
                </a:schemeClr>
              </a:solidFill>
              <a:latin typeface="ＭＳ Ｐ明朝"/>
              <a:ea typeface="ＭＳ Ｐ明朝"/>
            </a:rPr>
            <a:t> 印</a:t>
          </a:r>
        </a:p>
      </xdr:txBody>
    </xdr:sp>
    <xdr:clientData/>
  </xdr:twoCellAnchor>
  <xdr:twoCellAnchor>
    <xdr:from>
      <xdr:col>7</xdr:col>
      <xdr:colOff>9525</xdr:colOff>
      <xdr:row>247</xdr:row>
      <xdr:rowOff>9525</xdr:rowOff>
    </xdr:from>
    <xdr:to>
      <xdr:col>18</xdr:col>
      <xdr:colOff>66675</xdr:colOff>
      <xdr:row>248</xdr:row>
      <xdr:rowOff>85725</xdr:rowOff>
    </xdr:to>
    <xdr:cxnSp macro="">
      <xdr:nvCxnSpPr>
        <xdr:cNvPr id="9476" name="直線コネクタ 37"/>
        <xdr:cNvCxnSpPr>
          <a:cxnSpLocks noChangeShapeType="1"/>
        </xdr:cNvCxnSpPr>
      </xdr:nvCxnSpPr>
      <xdr:spPr bwMode="auto">
        <a:xfrm>
          <a:off x="647700" y="23545800"/>
          <a:ext cx="1104900" cy="123825"/>
        </a:xfrm>
        <a:prstGeom prst="line">
          <a:avLst/>
        </a:prstGeom>
        <a:noFill/>
        <a:ln w="6350" cap="rnd" algn="ctr">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76</xdr:col>
      <xdr:colOff>0</xdr:colOff>
      <xdr:row>56</xdr:row>
      <xdr:rowOff>0</xdr:rowOff>
    </xdr:from>
    <xdr:to>
      <xdr:col>115</xdr:col>
      <xdr:colOff>0</xdr:colOff>
      <xdr:row>56</xdr:row>
      <xdr:rowOff>0</xdr:rowOff>
    </xdr:to>
    <xdr:cxnSp macro="">
      <xdr:nvCxnSpPr>
        <xdr:cNvPr id="9477" name="直線コネクタ 38"/>
        <xdr:cNvCxnSpPr>
          <a:cxnSpLocks noChangeShapeType="1"/>
        </xdr:cNvCxnSpPr>
      </xdr:nvCxnSpPr>
      <xdr:spPr bwMode="auto">
        <a:xfrm flipV="1">
          <a:off x="7210425" y="5953125"/>
          <a:ext cx="37147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51</xdr:col>
      <xdr:colOff>0</xdr:colOff>
      <xdr:row>31</xdr:row>
      <xdr:rowOff>95250</xdr:rowOff>
    </xdr:from>
    <xdr:to>
      <xdr:col>71</xdr:col>
      <xdr:colOff>0</xdr:colOff>
      <xdr:row>31</xdr:row>
      <xdr:rowOff>95250</xdr:rowOff>
    </xdr:to>
    <xdr:cxnSp macro="">
      <xdr:nvCxnSpPr>
        <xdr:cNvPr id="9478" name="直線コネクタ 40"/>
        <xdr:cNvCxnSpPr>
          <a:cxnSpLocks noChangeShapeType="1"/>
        </xdr:cNvCxnSpPr>
      </xdr:nvCxnSpPr>
      <xdr:spPr bwMode="auto">
        <a:xfrm flipV="1">
          <a:off x="4829175" y="3476625"/>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51</xdr:col>
      <xdr:colOff>0</xdr:colOff>
      <xdr:row>118</xdr:row>
      <xdr:rowOff>0</xdr:rowOff>
    </xdr:from>
    <xdr:to>
      <xdr:col>71</xdr:col>
      <xdr:colOff>0</xdr:colOff>
      <xdr:row>118</xdr:row>
      <xdr:rowOff>0</xdr:rowOff>
    </xdr:to>
    <xdr:cxnSp macro="">
      <xdr:nvCxnSpPr>
        <xdr:cNvPr id="9479" name="直線コネクタ 42"/>
        <xdr:cNvCxnSpPr>
          <a:cxnSpLocks noChangeShapeType="1"/>
        </xdr:cNvCxnSpPr>
      </xdr:nvCxnSpPr>
      <xdr:spPr bwMode="auto">
        <a:xfrm flipV="1">
          <a:off x="4829175" y="11468100"/>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79</xdr:col>
      <xdr:colOff>47625</xdr:colOff>
      <xdr:row>117</xdr:row>
      <xdr:rowOff>0</xdr:rowOff>
    </xdr:from>
    <xdr:to>
      <xdr:col>90</xdr:col>
      <xdr:colOff>47625</xdr:colOff>
      <xdr:row>123</xdr:row>
      <xdr:rowOff>76200</xdr:rowOff>
    </xdr:to>
    <xdr:sp macro="" textlink="">
      <xdr:nvSpPr>
        <xdr:cNvPr id="9480" name="AutoShape 6"/>
        <xdr:cNvSpPr>
          <a:spLocks noChangeArrowheads="1"/>
        </xdr:cNvSpPr>
      </xdr:nvSpPr>
      <xdr:spPr bwMode="auto">
        <a:xfrm>
          <a:off x="7543800" y="11372850"/>
          <a:ext cx="1047750" cy="647700"/>
        </a:xfrm>
        <a:prstGeom prst="bracketPair">
          <a:avLst>
            <a:gd name="adj" fmla="val 7352"/>
          </a:avLst>
        </a:prstGeom>
        <a:noFill/>
        <a:ln w="3175" cap="rnd">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0</xdr:colOff>
      <xdr:row>142</xdr:row>
      <xdr:rowOff>0</xdr:rowOff>
    </xdr:from>
    <xdr:to>
      <xdr:col>115</xdr:col>
      <xdr:colOff>0</xdr:colOff>
      <xdr:row>142</xdr:row>
      <xdr:rowOff>0</xdr:rowOff>
    </xdr:to>
    <xdr:cxnSp macro="">
      <xdr:nvCxnSpPr>
        <xdr:cNvPr id="9481" name="直線コネクタ 38"/>
        <xdr:cNvCxnSpPr>
          <a:cxnSpLocks noChangeShapeType="1"/>
        </xdr:cNvCxnSpPr>
      </xdr:nvCxnSpPr>
      <xdr:spPr bwMode="auto">
        <a:xfrm flipV="1">
          <a:off x="7210425" y="13754100"/>
          <a:ext cx="37147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6</xdr:col>
      <xdr:colOff>19050</xdr:colOff>
      <xdr:row>196</xdr:row>
      <xdr:rowOff>0</xdr:rowOff>
    </xdr:from>
    <xdr:to>
      <xdr:col>30</xdr:col>
      <xdr:colOff>0</xdr:colOff>
      <xdr:row>196</xdr:row>
      <xdr:rowOff>0</xdr:rowOff>
    </xdr:to>
    <xdr:cxnSp macro="">
      <xdr:nvCxnSpPr>
        <xdr:cNvPr id="9482" name="直線コネクタ 26"/>
        <xdr:cNvCxnSpPr>
          <a:cxnSpLocks noChangeShapeType="1"/>
        </xdr:cNvCxnSpPr>
      </xdr:nvCxnSpPr>
      <xdr:spPr bwMode="auto">
        <a:xfrm flipV="1">
          <a:off x="561975" y="18792825"/>
          <a:ext cx="22669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32</xdr:col>
      <xdr:colOff>0</xdr:colOff>
      <xdr:row>196</xdr:row>
      <xdr:rowOff>0</xdr:rowOff>
    </xdr:from>
    <xdr:to>
      <xdr:col>40</xdr:col>
      <xdr:colOff>0</xdr:colOff>
      <xdr:row>196</xdr:row>
      <xdr:rowOff>0</xdr:rowOff>
    </xdr:to>
    <xdr:cxnSp macro="">
      <xdr:nvCxnSpPr>
        <xdr:cNvPr id="9483" name="直線コネクタ 27"/>
        <xdr:cNvCxnSpPr>
          <a:cxnSpLocks noChangeShapeType="1"/>
        </xdr:cNvCxnSpPr>
      </xdr:nvCxnSpPr>
      <xdr:spPr bwMode="auto">
        <a:xfrm flipV="1">
          <a:off x="3019425" y="18792825"/>
          <a:ext cx="762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51</xdr:col>
      <xdr:colOff>0</xdr:colOff>
      <xdr:row>205</xdr:row>
      <xdr:rowOff>0</xdr:rowOff>
    </xdr:from>
    <xdr:to>
      <xdr:col>71</xdr:col>
      <xdr:colOff>0</xdr:colOff>
      <xdr:row>205</xdr:row>
      <xdr:rowOff>0</xdr:rowOff>
    </xdr:to>
    <xdr:cxnSp macro="">
      <xdr:nvCxnSpPr>
        <xdr:cNvPr id="9484" name="直線コネクタ 42"/>
        <xdr:cNvCxnSpPr>
          <a:cxnSpLocks noChangeShapeType="1"/>
        </xdr:cNvCxnSpPr>
      </xdr:nvCxnSpPr>
      <xdr:spPr bwMode="auto">
        <a:xfrm flipV="1">
          <a:off x="4829175" y="19459575"/>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79</xdr:col>
      <xdr:colOff>47625</xdr:colOff>
      <xdr:row>204</xdr:row>
      <xdr:rowOff>0</xdr:rowOff>
    </xdr:from>
    <xdr:to>
      <xdr:col>90</xdr:col>
      <xdr:colOff>47625</xdr:colOff>
      <xdr:row>210</xdr:row>
      <xdr:rowOff>76200</xdr:rowOff>
    </xdr:to>
    <xdr:sp macro="" textlink="">
      <xdr:nvSpPr>
        <xdr:cNvPr id="9485" name="AutoShape 6"/>
        <xdr:cNvSpPr>
          <a:spLocks noChangeArrowheads="1"/>
        </xdr:cNvSpPr>
      </xdr:nvSpPr>
      <xdr:spPr bwMode="auto">
        <a:xfrm>
          <a:off x="7543800" y="19364325"/>
          <a:ext cx="1047750" cy="647700"/>
        </a:xfrm>
        <a:prstGeom prst="bracketPair">
          <a:avLst>
            <a:gd name="adj" fmla="val 7352"/>
          </a:avLst>
        </a:prstGeom>
        <a:noFill/>
        <a:ln w="9525" cap="rnd">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47625</xdr:colOff>
      <xdr:row>204</xdr:row>
      <xdr:rowOff>0</xdr:rowOff>
    </xdr:from>
    <xdr:to>
      <xdr:col>90</xdr:col>
      <xdr:colOff>47625</xdr:colOff>
      <xdr:row>210</xdr:row>
      <xdr:rowOff>76200</xdr:rowOff>
    </xdr:to>
    <xdr:sp macro="" textlink="">
      <xdr:nvSpPr>
        <xdr:cNvPr id="9486" name="AutoShape 6"/>
        <xdr:cNvSpPr>
          <a:spLocks noChangeArrowheads="1"/>
        </xdr:cNvSpPr>
      </xdr:nvSpPr>
      <xdr:spPr bwMode="auto">
        <a:xfrm>
          <a:off x="7543800" y="19364325"/>
          <a:ext cx="1047750" cy="647700"/>
        </a:xfrm>
        <a:prstGeom prst="bracketPair">
          <a:avLst>
            <a:gd name="adj" fmla="val 7352"/>
          </a:avLst>
        </a:prstGeom>
        <a:noFill/>
        <a:ln w="3175" cap="rnd">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229</xdr:row>
      <xdr:rowOff>0</xdr:rowOff>
    </xdr:from>
    <xdr:to>
      <xdr:col>65</xdr:col>
      <xdr:colOff>0</xdr:colOff>
      <xdr:row>229</xdr:row>
      <xdr:rowOff>0</xdr:rowOff>
    </xdr:to>
    <xdr:cxnSp macro="">
      <xdr:nvCxnSpPr>
        <xdr:cNvPr id="9487" name="直線コネクタ 28"/>
        <xdr:cNvCxnSpPr>
          <a:cxnSpLocks noChangeShapeType="1"/>
        </xdr:cNvCxnSpPr>
      </xdr:nvCxnSpPr>
      <xdr:spPr bwMode="auto">
        <a:xfrm flipV="1">
          <a:off x="4257675" y="22317075"/>
          <a:ext cx="190500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twoCellAnchor>
    <xdr:from>
      <xdr:col>76</xdr:col>
      <xdr:colOff>0</xdr:colOff>
      <xdr:row>229</xdr:row>
      <xdr:rowOff>0</xdr:rowOff>
    </xdr:from>
    <xdr:to>
      <xdr:col>115</xdr:col>
      <xdr:colOff>0</xdr:colOff>
      <xdr:row>229</xdr:row>
      <xdr:rowOff>0</xdr:rowOff>
    </xdr:to>
    <xdr:cxnSp macro="">
      <xdr:nvCxnSpPr>
        <xdr:cNvPr id="9488" name="直線コネクタ 38"/>
        <xdr:cNvCxnSpPr>
          <a:cxnSpLocks noChangeShapeType="1"/>
        </xdr:cNvCxnSpPr>
      </xdr:nvCxnSpPr>
      <xdr:spPr bwMode="auto">
        <a:xfrm flipV="1">
          <a:off x="7210425" y="21745575"/>
          <a:ext cx="3714750" cy="0"/>
        </a:xfrm>
        <a:prstGeom prst="line">
          <a:avLst/>
        </a:prstGeom>
        <a:noFill/>
        <a:ln w="1270" cap="rnd" algn="ctr">
          <a:solidFill>
            <a:srgbClr val="000000"/>
          </a:solidFill>
          <a:prstDash val="lgDash"/>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232835</xdr:colOff>
      <xdr:row>49</xdr:row>
      <xdr:rowOff>52917</xdr:rowOff>
    </xdr:from>
    <xdr:to>
      <xdr:col>49</xdr:col>
      <xdr:colOff>222252</xdr:colOff>
      <xdr:row>66</xdr:row>
      <xdr:rowOff>91053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2668" y="12848167"/>
          <a:ext cx="7291917" cy="4207969"/>
        </a:xfrm>
        <a:prstGeom prst="rect">
          <a:avLst/>
        </a:prstGeom>
        <a:solidFill>
          <a:schemeClr val="bg1"/>
        </a:solidFill>
        <a:ln>
          <a:solidFill>
            <a:schemeClr val="tx1"/>
          </a:solidFill>
        </a:ln>
      </xdr:spPr>
    </xdr:pic>
    <xdr:clientData/>
  </xdr:twoCellAnchor>
  <xdr:twoCellAnchor editAs="oneCell">
    <xdr:from>
      <xdr:col>26</xdr:col>
      <xdr:colOff>232835</xdr:colOff>
      <xdr:row>15</xdr:row>
      <xdr:rowOff>42337</xdr:rowOff>
    </xdr:from>
    <xdr:to>
      <xdr:col>49</xdr:col>
      <xdr:colOff>222251</xdr:colOff>
      <xdr:row>32</xdr:row>
      <xdr:rowOff>177282</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2668" y="3534837"/>
          <a:ext cx="7291916" cy="4273028"/>
        </a:xfrm>
        <a:prstGeom prst="rect">
          <a:avLst/>
        </a:prstGeom>
        <a:solidFill>
          <a:schemeClr val="bg1"/>
        </a:solidFill>
        <a:ln>
          <a:solidFill>
            <a:schemeClr val="tx1"/>
          </a:solidFill>
        </a:ln>
      </xdr:spPr>
    </xdr:pic>
    <xdr:clientData/>
  </xdr:twoCellAnchor>
  <xdr:twoCellAnchor editAs="oneCell">
    <xdr:from>
      <xdr:col>26</xdr:col>
      <xdr:colOff>232835</xdr:colOff>
      <xdr:row>34</xdr:row>
      <xdr:rowOff>52916</xdr:rowOff>
    </xdr:from>
    <xdr:to>
      <xdr:col>49</xdr:col>
      <xdr:colOff>222251</xdr:colOff>
      <xdr:row>48</xdr:row>
      <xdr:rowOff>75033</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82668" y="8265583"/>
          <a:ext cx="7291916" cy="4266033"/>
        </a:xfrm>
        <a:prstGeom prst="rect">
          <a:avLst/>
        </a:prstGeom>
        <a:solidFill>
          <a:schemeClr val="bg1"/>
        </a:solidFill>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L203"/>
  <sheetViews>
    <sheetView showGridLines="0" showRowColHeaders="0" tabSelected="1" showOutlineSymbols="0" zoomScale="90" zoomScaleNormal="90" zoomScaleSheetLayoutView="85" workbookViewId="0">
      <pane xSplit="6" ySplit="4" topLeftCell="G5" activePane="bottomRight" state="frozen"/>
      <selection pane="topRight" activeCell="G1" sqref="G1"/>
      <selection pane="bottomLeft" activeCell="A5" sqref="A5"/>
      <selection pane="bottomRight" activeCell="G5" sqref="G5"/>
    </sheetView>
  </sheetViews>
  <sheetFormatPr defaultColWidth="3.875" defaultRowHeight="12" outlineLevelRow="1"/>
  <cols>
    <col min="1" max="1" width="9" style="1" customWidth="1"/>
    <col min="2" max="3" width="4.375" style="1" customWidth="1"/>
    <col min="4" max="5" width="3.125" style="1" customWidth="1"/>
    <col min="6" max="6" width="13.75" style="1" customWidth="1"/>
    <col min="7" max="246" width="4.125" style="1" customWidth="1"/>
    <col min="247" max="16384" width="3.875" style="1"/>
  </cols>
  <sheetData>
    <row r="1" spans="1:246" ht="24.75" thickBot="1">
      <c r="A1" s="350" t="s">
        <v>81</v>
      </c>
      <c r="B1" s="351"/>
      <c r="C1" s="351"/>
      <c r="D1" s="351"/>
      <c r="E1" s="351"/>
      <c r="F1" s="351"/>
      <c r="G1" s="351"/>
      <c r="H1" s="351"/>
      <c r="I1" s="351"/>
      <c r="J1" s="351"/>
      <c r="K1" s="352"/>
      <c r="L1" s="52"/>
      <c r="M1" s="52"/>
      <c r="N1" s="52"/>
      <c r="O1" s="52"/>
      <c r="P1" s="52"/>
      <c r="Q1" s="52"/>
      <c r="R1" s="169"/>
    </row>
    <row r="2" spans="1:246" s="51" customFormat="1" ht="22.5" customHeight="1">
      <c r="A2" s="169" t="s">
        <v>309</v>
      </c>
    </row>
    <row r="3" spans="1:246" s="51" customFormat="1" ht="22.5" customHeight="1">
      <c r="A3" s="169" t="s">
        <v>311</v>
      </c>
    </row>
    <row r="4" spans="1:246" s="51" customFormat="1" ht="22.5" customHeight="1" thickBot="1">
      <c r="A4" s="169" t="s">
        <v>312</v>
      </c>
    </row>
    <row r="5" spans="1:246" ht="26.25" customHeight="1" thickBot="1">
      <c r="A5" s="437" t="s">
        <v>77</v>
      </c>
      <c r="B5" s="438"/>
      <c r="C5" s="438"/>
      <c r="D5" s="438"/>
      <c r="E5" s="438"/>
      <c r="F5" s="438"/>
      <c r="G5" s="50"/>
      <c r="H5" s="44" t="s">
        <v>40</v>
      </c>
      <c r="I5" s="49"/>
      <c r="J5" s="44" t="s">
        <v>39</v>
      </c>
      <c r="K5" s="49"/>
      <c r="L5" s="43" t="s">
        <v>76</v>
      </c>
    </row>
    <row r="6" spans="1:246" ht="26.25" customHeight="1" thickBot="1">
      <c r="A6" s="439" t="s">
        <v>221</v>
      </c>
      <c r="B6" s="442" t="s">
        <v>75</v>
      </c>
      <c r="C6" s="445" t="s">
        <v>74</v>
      </c>
      <c r="D6" s="445"/>
      <c r="E6" s="445"/>
      <c r="F6" s="445"/>
      <c r="G6" s="48"/>
      <c r="H6" s="47"/>
      <c r="I6" s="47"/>
      <c r="J6" s="47"/>
      <c r="K6" s="47"/>
      <c r="L6" s="46"/>
    </row>
    <row r="7" spans="1:246" ht="30" customHeight="1">
      <c r="A7" s="440"/>
      <c r="B7" s="443"/>
      <c r="C7" s="446" t="s">
        <v>73</v>
      </c>
      <c r="D7" s="446"/>
      <c r="E7" s="446"/>
      <c r="F7" s="446"/>
      <c r="G7" s="448"/>
      <c r="H7" s="448"/>
      <c r="I7" s="448"/>
      <c r="J7" s="448"/>
      <c r="K7" s="448"/>
      <c r="L7" s="448"/>
      <c r="M7" s="449"/>
      <c r="N7" s="449"/>
      <c r="O7" s="449"/>
      <c r="P7" s="449"/>
      <c r="Q7" s="449"/>
      <c r="R7" s="449"/>
      <c r="S7" s="449"/>
      <c r="T7" s="449"/>
      <c r="U7" s="449"/>
      <c r="V7" s="449"/>
      <c r="W7" s="449"/>
      <c r="X7" s="449"/>
      <c r="Y7" s="449"/>
      <c r="Z7" s="449"/>
      <c r="AA7" s="449"/>
      <c r="AB7" s="450"/>
    </row>
    <row r="8" spans="1:246" ht="30" customHeight="1">
      <c r="A8" s="440"/>
      <c r="B8" s="443"/>
      <c r="C8" s="446" t="s">
        <v>72</v>
      </c>
      <c r="D8" s="446"/>
      <c r="E8" s="446"/>
      <c r="F8" s="446"/>
      <c r="G8" s="451"/>
      <c r="H8" s="451"/>
      <c r="I8" s="451"/>
      <c r="J8" s="451"/>
      <c r="K8" s="451"/>
      <c r="L8" s="451"/>
      <c r="M8" s="451"/>
      <c r="N8" s="451"/>
      <c r="O8" s="451"/>
      <c r="P8" s="451"/>
      <c r="Q8" s="451"/>
      <c r="R8" s="451"/>
      <c r="S8" s="451"/>
      <c r="T8" s="451"/>
      <c r="U8" s="451"/>
      <c r="V8" s="451"/>
      <c r="W8" s="451"/>
      <c r="X8" s="451"/>
      <c r="Y8" s="451"/>
      <c r="Z8" s="451"/>
      <c r="AA8" s="451"/>
      <c r="AB8" s="452"/>
    </row>
    <row r="9" spans="1:246" ht="30" customHeight="1">
      <c r="A9" s="440"/>
      <c r="B9" s="443"/>
      <c r="C9" s="446" t="s">
        <v>288</v>
      </c>
      <c r="D9" s="446"/>
      <c r="E9" s="446"/>
      <c r="F9" s="446"/>
      <c r="G9" s="264"/>
      <c r="H9" s="254"/>
      <c r="I9" s="255"/>
      <c r="J9" s="255"/>
      <c r="K9" s="256"/>
      <c r="L9" s="254"/>
      <c r="M9" s="255"/>
      <c r="N9" s="255"/>
      <c r="O9" s="256"/>
      <c r="P9" s="254"/>
      <c r="Q9" s="255"/>
      <c r="R9" s="255"/>
      <c r="S9" s="257"/>
      <c r="T9" s="460" t="s">
        <v>302</v>
      </c>
      <c r="U9" s="461"/>
      <c r="V9" s="461"/>
      <c r="W9" s="461"/>
      <c r="X9" s="461"/>
      <c r="Y9" s="461"/>
      <c r="Z9" s="461"/>
      <c r="AA9" s="461"/>
      <c r="AB9" s="462"/>
    </row>
    <row r="10" spans="1:246" ht="18.75" customHeight="1">
      <c r="A10" s="440"/>
      <c r="B10" s="443"/>
      <c r="C10" s="453" t="s">
        <v>71</v>
      </c>
      <c r="D10" s="453"/>
      <c r="E10" s="453"/>
      <c r="F10" s="453"/>
      <c r="G10" s="455" t="s">
        <v>23</v>
      </c>
      <c r="H10" s="456"/>
      <c r="I10" s="456"/>
      <c r="J10" s="456"/>
      <c r="K10" s="456"/>
      <c r="L10" s="457"/>
      <c r="M10" s="455" t="s">
        <v>22</v>
      </c>
      <c r="N10" s="456"/>
      <c r="O10" s="456"/>
      <c r="P10" s="456"/>
      <c r="Q10" s="456"/>
      <c r="R10" s="457"/>
      <c r="S10" s="455" t="s">
        <v>21</v>
      </c>
      <c r="T10" s="456"/>
      <c r="U10" s="456"/>
      <c r="V10" s="456"/>
      <c r="W10" s="456"/>
      <c r="X10" s="456"/>
      <c r="Y10" s="456"/>
      <c r="Z10" s="456"/>
      <c r="AA10" s="458" t="s">
        <v>20</v>
      </c>
      <c r="AB10" s="459"/>
    </row>
    <row r="11" spans="1:246" ht="26.25" customHeight="1" thickBot="1">
      <c r="A11" s="441"/>
      <c r="B11" s="444"/>
      <c r="C11" s="454"/>
      <c r="D11" s="454"/>
      <c r="E11" s="454"/>
      <c r="F11" s="454"/>
      <c r="G11" s="436"/>
      <c r="H11" s="434"/>
      <c r="I11" s="434"/>
      <c r="J11" s="434"/>
      <c r="K11" s="434"/>
      <c r="L11" s="435"/>
      <c r="M11" s="436"/>
      <c r="N11" s="434"/>
      <c r="O11" s="434"/>
      <c r="P11" s="434"/>
      <c r="Q11" s="434"/>
      <c r="R11" s="435"/>
      <c r="S11" s="436"/>
      <c r="T11" s="434"/>
      <c r="U11" s="45" t="s">
        <v>70</v>
      </c>
      <c r="V11" s="434"/>
      <c r="W11" s="434"/>
      <c r="X11" s="45" t="s">
        <v>70</v>
      </c>
      <c r="Y11" s="434"/>
      <c r="Z11" s="435"/>
      <c r="AA11" s="436"/>
      <c r="AB11" s="463"/>
    </row>
    <row r="12" spans="1:246" ht="18.75" customHeight="1" thickBot="1">
      <c r="G12" s="447"/>
      <c r="H12" s="447"/>
      <c r="I12" s="447"/>
      <c r="J12" s="447"/>
      <c r="K12" s="447"/>
      <c r="L12" s="447"/>
    </row>
    <row r="13" spans="1:246" ht="18.75" customHeight="1" thickBot="1">
      <c r="A13" s="376" t="s">
        <v>69</v>
      </c>
      <c r="B13" s="379" t="s">
        <v>68</v>
      </c>
      <c r="C13" s="379"/>
      <c r="D13" s="379"/>
      <c r="E13" s="379"/>
      <c r="F13" s="380"/>
      <c r="G13" s="420">
        <v>1</v>
      </c>
      <c r="H13" s="421"/>
      <c r="I13" s="421"/>
      <c r="J13" s="421"/>
      <c r="K13" s="421"/>
      <c r="L13" s="422"/>
      <c r="M13" s="420">
        <v>2</v>
      </c>
      <c r="N13" s="421"/>
      <c r="O13" s="421"/>
      <c r="P13" s="421"/>
      <c r="Q13" s="421"/>
      <c r="R13" s="422"/>
      <c r="S13" s="420">
        <v>3</v>
      </c>
      <c r="T13" s="421"/>
      <c r="U13" s="421"/>
      <c r="V13" s="421"/>
      <c r="W13" s="421"/>
      <c r="X13" s="422"/>
      <c r="Y13" s="420">
        <v>4</v>
      </c>
      <c r="Z13" s="421"/>
      <c r="AA13" s="421"/>
      <c r="AB13" s="421"/>
      <c r="AC13" s="421"/>
      <c r="AD13" s="422"/>
      <c r="AE13" s="420">
        <v>5</v>
      </c>
      <c r="AF13" s="421"/>
      <c r="AG13" s="421"/>
      <c r="AH13" s="421"/>
      <c r="AI13" s="421"/>
      <c r="AJ13" s="422"/>
      <c r="AK13" s="420">
        <v>6</v>
      </c>
      <c r="AL13" s="421"/>
      <c r="AM13" s="421"/>
      <c r="AN13" s="421"/>
      <c r="AO13" s="421"/>
      <c r="AP13" s="422"/>
      <c r="AQ13" s="420">
        <v>7</v>
      </c>
      <c r="AR13" s="421"/>
      <c r="AS13" s="421"/>
      <c r="AT13" s="421"/>
      <c r="AU13" s="421"/>
      <c r="AV13" s="422"/>
      <c r="AW13" s="420">
        <v>8</v>
      </c>
      <c r="AX13" s="421"/>
      <c r="AY13" s="421"/>
      <c r="AZ13" s="421"/>
      <c r="BA13" s="421"/>
      <c r="BB13" s="422"/>
      <c r="BC13" s="420">
        <v>9</v>
      </c>
      <c r="BD13" s="421"/>
      <c r="BE13" s="421"/>
      <c r="BF13" s="421"/>
      <c r="BG13" s="421"/>
      <c r="BH13" s="422"/>
      <c r="BI13" s="420">
        <v>10</v>
      </c>
      <c r="BJ13" s="421"/>
      <c r="BK13" s="421"/>
      <c r="BL13" s="421"/>
      <c r="BM13" s="421"/>
      <c r="BN13" s="422"/>
      <c r="BO13" s="420">
        <v>11</v>
      </c>
      <c r="BP13" s="421"/>
      <c r="BQ13" s="421"/>
      <c r="BR13" s="421"/>
      <c r="BS13" s="421"/>
      <c r="BT13" s="422"/>
      <c r="BU13" s="420">
        <v>12</v>
      </c>
      <c r="BV13" s="421"/>
      <c r="BW13" s="421"/>
      <c r="BX13" s="421"/>
      <c r="BY13" s="421"/>
      <c r="BZ13" s="422"/>
      <c r="CA13" s="420">
        <v>13</v>
      </c>
      <c r="CB13" s="421"/>
      <c r="CC13" s="421"/>
      <c r="CD13" s="421"/>
      <c r="CE13" s="421"/>
      <c r="CF13" s="422"/>
      <c r="CG13" s="420">
        <v>14</v>
      </c>
      <c r="CH13" s="421"/>
      <c r="CI13" s="421"/>
      <c r="CJ13" s="421"/>
      <c r="CK13" s="421"/>
      <c r="CL13" s="422"/>
      <c r="CM13" s="420">
        <v>15</v>
      </c>
      <c r="CN13" s="421"/>
      <c r="CO13" s="421"/>
      <c r="CP13" s="421"/>
      <c r="CQ13" s="421"/>
      <c r="CR13" s="422"/>
      <c r="CS13" s="420">
        <v>16</v>
      </c>
      <c r="CT13" s="421"/>
      <c r="CU13" s="421"/>
      <c r="CV13" s="421"/>
      <c r="CW13" s="421"/>
      <c r="CX13" s="422"/>
      <c r="CY13" s="420">
        <v>17</v>
      </c>
      <c r="CZ13" s="421"/>
      <c r="DA13" s="421"/>
      <c r="DB13" s="421"/>
      <c r="DC13" s="421"/>
      <c r="DD13" s="422"/>
      <c r="DE13" s="420">
        <v>18</v>
      </c>
      <c r="DF13" s="421"/>
      <c r="DG13" s="421"/>
      <c r="DH13" s="421"/>
      <c r="DI13" s="421"/>
      <c r="DJ13" s="422"/>
      <c r="DK13" s="420">
        <v>19</v>
      </c>
      <c r="DL13" s="421"/>
      <c r="DM13" s="421"/>
      <c r="DN13" s="421"/>
      <c r="DO13" s="421"/>
      <c r="DP13" s="422"/>
      <c r="DQ13" s="420">
        <v>20</v>
      </c>
      <c r="DR13" s="421"/>
      <c r="DS13" s="421"/>
      <c r="DT13" s="421"/>
      <c r="DU13" s="421"/>
      <c r="DV13" s="422"/>
      <c r="DW13" s="420">
        <v>21</v>
      </c>
      <c r="DX13" s="421"/>
      <c r="DY13" s="421"/>
      <c r="DZ13" s="421"/>
      <c r="EA13" s="421"/>
      <c r="EB13" s="422"/>
      <c r="EC13" s="420">
        <v>22</v>
      </c>
      <c r="ED13" s="421"/>
      <c r="EE13" s="421"/>
      <c r="EF13" s="421"/>
      <c r="EG13" s="421"/>
      <c r="EH13" s="422"/>
      <c r="EI13" s="420">
        <v>23</v>
      </c>
      <c r="EJ13" s="421"/>
      <c r="EK13" s="421"/>
      <c r="EL13" s="421"/>
      <c r="EM13" s="421"/>
      <c r="EN13" s="422"/>
      <c r="EO13" s="420">
        <v>24</v>
      </c>
      <c r="EP13" s="421"/>
      <c r="EQ13" s="421"/>
      <c r="ER13" s="421"/>
      <c r="ES13" s="421"/>
      <c r="ET13" s="422"/>
      <c r="EU13" s="420">
        <v>25</v>
      </c>
      <c r="EV13" s="421"/>
      <c r="EW13" s="421"/>
      <c r="EX13" s="421"/>
      <c r="EY13" s="421"/>
      <c r="EZ13" s="422"/>
      <c r="FA13" s="420">
        <v>26</v>
      </c>
      <c r="FB13" s="421"/>
      <c r="FC13" s="421"/>
      <c r="FD13" s="421"/>
      <c r="FE13" s="421"/>
      <c r="FF13" s="422"/>
      <c r="FG13" s="420">
        <v>27</v>
      </c>
      <c r="FH13" s="421"/>
      <c r="FI13" s="421"/>
      <c r="FJ13" s="421"/>
      <c r="FK13" s="421"/>
      <c r="FL13" s="422"/>
      <c r="FM13" s="420">
        <v>28</v>
      </c>
      <c r="FN13" s="421"/>
      <c r="FO13" s="421"/>
      <c r="FP13" s="421"/>
      <c r="FQ13" s="421"/>
      <c r="FR13" s="422"/>
      <c r="FS13" s="420">
        <v>29</v>
      </c>
      <c r="FT13" s="421"/>
      <c r="FU13" s="421"/>
      <c r="FV13" s="421"/>
      <c r="FW13" s="421"/>
      <c r="FX13" s="422"/>
      <c r="FY13" s="420">
        <v>30</v>
      </c>
      <c r="FZ13" s="421"/>
      <c r="GA13" s="421"/>
      <c r="GB13" s="421"/>
      <c r="GC13" s="421"/>
      <c r="GD13" s="422"/>
      <c r="GE13" s="420">
        <v>31</v>
      </c>
      <c r="GF13" s="421"/>
      <c r="GG13" s="421"/>
      <c r="GH13" s="421"/>
      <c r="GI13" s="421"/>
      <c r="GJ13" s="422"/>
      <c r="GK13" s="420">
        <v>32</v>
      </c>
      <c r="GL13" s="421"/>
      <c r="GM13" s="421"/>
      <c r="GN13" s="421"/>
      <c r="GO13" s="421"/>
      <c r="GP13" s="422"/>
      <c r="GQ13" s="420">
        <v>33</v>
      </c>
      <c r="GR13" s="421"/>
      <c r="GS13" s="421"/>
      <c r="GT13" s="421"/>
      <c r="GU13" s="421"/>
      <c r="GV13" s="422"/>
      <c r="GW13" s="420">
        <v>34</v>
      </c>
      <c r="GX13" s="421"/>
      <c r="GY13" s="421"/>
      <c r="GZ13" s="421"/>
      <c r="HA13" s="421"/>
      <c r="HB13" s="422"/>
      <c r="HC13" s="420">
        <v>35</v>
      </c>
      <c r="HD13" s="421"/>
      <c r="HE13" s="421"/>
      <c r="HF13" s="421"/>
      <c r="HG13" s="421"/>
      <c r="HH13" s="422"/>
      <c r="HI13" s="420">
        <v>36</v>
      </c>
      <c r="HJ13" s="421"/>
      <c r="HK13" s="421"/>
      <c r="HL13" s="421"/>
      <c r="HM13" s="421"/>
      <c r="HN13" s="422"/>
      <c r="HO13" s="420">
        <v>37</v>
      </c>
      <c r="HP13" s="421"/>
      <c r="HQ13" s="421"/>
      <c r="HR13" s="421"/>
      <c r="HS13" s="421"/>
      <c r="HT13" s="422"/>
      <c r="HU13" s="420">
        <v>38</v>
      </c>
      <c r="HV13" s="421"/>
      <c r="HW13" s="421"/>
      <c r="HX13" s="421"/>
      <c r="HY13" s="421"/>
      <c r="HZ13" s="422"/>
      <c r="IA13" s="420">
        <v>39</v>
      </c>
      <c r="IB13" s="421"/>
      <c r="IC13" s="421"/>
      <c r="ID13" s="421"/>
      <c r="IE13" s="421"/>
      <c r="IF13" s="422"/>
      <c r="IG13" s="420">
        <v>40</v>
      </c>
      <c r="IH13" s="421"/>
      <c r="II13" s="421"/>
      <c r="IJ13" s="421"/>
      <c r="IK13" s="421"/>
      <c r="IL13" s="466"/>
    </row>
    <row r="14" spans="1:246" ht="18.75" hidden="1" customHeight="1" outlineLevel="1">
      <c r="A14" s="377"/>
      <c r="B14" s="353" t="s">
        <v>67</v>
      </c>
      <c r="C14" s="353"/>
      <c r="D14" s="353"/>
      <c r="E14" s="353"/>
      <c r="F14" s="354"/>
      <c r="G14" s="41">
        <f>TEXT(G13&amp;1,"#,##0")*1</f>
        <v>11</v>
      </c>
      <c r="H14" s="40">
        <f>+G14+1</f>
        <v>12</v>
      </c>
      <c r="I14" s="40">
        <f>+H14+1</f>
        <v>13</v>
      </c>
      <c r="J14" s="40">
        <f>+I14+1</f>
        <v>14</v>
      </c>
      <c r="K14" s="40">
        <f>+J14+1</f>
        <v>15</v>
      </c>
      <c r="L14" s="42">
        <f>+K14+1</f>
        <v>16</v>
      </c>
      <c r="M14" s="41">
        <f>TEXT(M13&amp;1,"#,##0")*1</f>
        <v>21</v>
      </c>
      <c r="N14" s="40">
        <f>+M14+1</f>
        <v>22</v>
      </c>
      <c r="O14" s="40">
        <f>+N14+1</f>
        <v>23</v>
      </c>
      <c r="P14" s="40">
        <f>+O14+1</f>
        <v>24</v>
      </c>
      <c r="Q14" s="40">
        <f>+P14+1</f>
        <v>25</v>
      </c>
      <c r="R14" s="42">
        <f>+Q14+1</f>
        <v>26</v>
      </c>
      <c r="S14" s="41">
        <f>TEXT(S13&amp;1,"#,##0")*1</f>
        <v>31</v>
      </c>
      <c r="T14" s="40">
        <f>+S14+1</f>
        <v>32</v>
      </c>
      <c r="U14" s="40">
        <f>+T14+1</f>
        <v>33</v>
      </c>
      <c r="V14" s="40">
        <f>+U14+1</f>
        <v>34</v>
      </c>
      <c r="W14" s="40">
        <f>+V14+1</f>
        <v>35</v>
      </c>
      <c r="X14" s="42">
        <f>+W14+1</f>
        <v>36</v>
      </c>
      <c r="Y14" s="41">
        <f>TEXT(Y13&amp;1,"#,##0")*1</f>
        <v>41</v>
      </c>
      <c r="Z14" s="40">
        <f>+Y14+1</f>
        <v>42</v>
      </c>
      <c r="AA14" s="40">
        <f>+Z14+1</f>
        <v>43</v>
      </c>
      <c r="AB14" s="40">
        <f>+AA14+1</f>
        <v>44</v>
      </c>
      <c r="AC14" s="40">
        <f>+AB14+1</f>
        <v>45</v>
      </c>
      <c r="AD14" s="42">
        <f>+AC14+1</f>
        <v>46</v>
      </c>
      <c r="AE14" s="41">
        <f>TEXT(AE13&amp;1,"#,##0")*1</f>
        <v>51</v>
      </c>
      <c r="AF14" s="40">
        <f>+AE14+1</f>
        <v>52</v>
      </c>
      <c r="AG14" s="40">
        <f>+AF14+1</f>
        <v>53</v>
      </c>
      <c r="AH14" s="40">
        <f>+AG14+1</f>
        <v>54</v>
      </c>
      <c r="AI14" s="40">
        <f>+AH14+1</f>
        <v>55</v>
      </c>
      <c r="AJ14" s="42">
        <f>+AI14+1</f>
        <v>56</v>
      </c>
      <c r="AK14" s="41">
        <f>TEXT(AK13&amp;1,"#,##0")*1</f>
        <v>61</v>
      </c>
      <c r="AL14" s="40">
        <f>+AK14+1</f>
        <v>62</v>
      </c>
      <c r="AM14" s="40">
        <f>+AL14+1</f>
        <v>63</v>
      </c>
      <c r="AN14" s="40">
        <f>+AM14+1</f>
        <v>64</v>
      </c>
      <c r="AO14" s="40">
        <f>+AN14+1</f>
        <v>65</v>
      </c>
      <c r="AP14" s="42">
        <f>+AO14+1</f>
        <v>66</v>
      </c>
      <c r="AQ14" s="41">
        <f>TEXT(AQ13&amp;1,"#,##0")*1</f>
        <v>71</v>
      </c>
      <c r="AR14" s="40">
        <f>+AQ14+1</f>
        <v>72</v>
      </c>
      <c r="AS14" s="40">
        <f>+AR14+1</f>
        <v>73</v>
      </c>
      <c r="AT14" s="40">
        <f>+AS14+1</f>
        <v>74</v>
      </c>
      <c r="AU14" s="40">
        <f>+AT14+1</f>
        <v>75</v>
      </c>
      <c r="AV14" s="42">
        <f>+AU14+1</f>
        <v>76</v>
      </c>
      <c r="AW14" s="41">
        <f>TEXT(AW13&amp;1,"#,##0")*1</f>
        <v>81</v>
      </c>
      <c r="AX14" s="40">
        <f>+AW14+1</f>
        <v>82</v>
      </c>
      <c r="AY14" s="40">
        <f>+AX14+1</f>
        <v>83</v>
      </c>
      <c r="AZ14" s="40">
        <f>+AY14+1</f>
        <v>84</v>
      </c>
      <c r="BA14" s="40">
        <f>+AZ14+1</f>
        <v>85</v>
      </c>
      <c r="BB14" s="42">
        <f>+BA14+1</f>
        <v>86</v>
      </c>
      <c r="BC14" s="41">
        <f>TEXT(BC13&amp;1,"#,##0")*1</f>
        <v>91</v>
      </c>
      <c r="BD14" s="40">
        <f>+BC14+1</f>
        <v>92</v>
      </c>
      <c r="BE14" s="40">
        <f>+BD14+1</f>
        <v>93</v>
      </c>
      <c r="BF14" s="40">
        <f>+BE14+1</f>
        <v>94</v>
      </c>
      <c r="BG14" s="40">
        <f>+BF14+1</f>
        <v>95</v>
      </c>
      <c r="BH14" s="42">
        <f>+BG14+1</f>
        <v>96</v>
      </c>
      <c r="BI14" s="41">
        <f>TEXT(BI13&amp;1,"#,##0")*1</f>
        <v>101</v>
      </c>
      <c r="BJ14" s="40">
        <f>+BI14+1</f>
        <v>102</v>
      </c>
      <c r="BK14" s="40">
        <f>+BJ14+1</f>
        <v>103</v>
      </c>
      <c r="BL14" s="40">
        <f>+BK14+1</f>
        <v>104</v>
      </c>
      <c r="BM14" s="40">
        <f>+BL14+1</f>
        <v>105</v>
      </c>
      <c r="BN14" s="42">
        <f>+BM14+1</f>
        <v>106</v>
      </c>
      <c r="BO14" s="41">
        <f>TEXT(BO13&amp;1,"#,##0")*1</f>
        <v>111</v>
      </c>
      <c r="BP14" s="40">
        <f>+BO14+1</f>
        <v>112</v>
      </c>
      <c r="BQ14" s="40">
        <f>+BP14+1</f>
        <v>113</v>
      </c>
      <c r="BR14" s="40">
        <f>+BQ14+1</f>
        <v>114</v>
      </c>
      <c r="BS14" s="40">
        <f>+BR14+1</f>
        <v>115</v>
      </c>
      <c r="BT14" s="42">
        <f>+BS14+1</f>
        <v>116</v>
      </c>
      <c r="BU14" s="41">
        <f>TEXT(BU13&amp;1,"#,##0")*1</f>
        <v>121</v>
      </c>
      <c r="BV14" s="40">
        <f>+BU14+1</f>
        <v>122</v>
      </c>
      <c r="BW14" s="40">
        <f>+BV14+1</f>
        <v>123</v>
      </c>
      <c r="BX14" s="40">
        <f>+BW14+1</f>
        <v>124</v>
      </c>
      <c r="BY14" s="40">
        <f>+BX14+1</f>
        <v>125</v>
      </c>
      <c r="BZ14" s="42">
        <f>+BY14+1</f>
        <v>126</v>
      </c>
      <c r="CA14" s="41">
        <f>TEXT(CA13&amp;1,"#,##0")*1</f>
        <v>131</v>
      </c>
      <c r="CB14" s="40">
        <f>+CA14+1</f>
        <v>132</v>
      </c>
      <c r="CC14" s="40">
        <f>+CB14+1</f>
        <v>133</v>
      </c>
      <c r="CD14" s="40">
        <f>+CC14+1</f>
        <v>134</v>
      </c>
      <c r="CE14" s="40">
        <f>+CD14+1</f>
        <v>135</v>
      </c>
      <c r="CF14" s="42">
        <f>+CE14+1</f>
        <v>136</v>
      </c>
      <c r="CG14" s="41">
        <f>TEXT(CG13&amp;1,"#,##0")*1</f>
        <v>141</v>
      </c>
      <c r="CH14" s="40">
        <f>+CG14+1</f>
        <v>142</v>
      </c>
      <c r="CI14" s="40">
        <f>+CH14+1</f>
        <v>143</v>
      </c>
      <c r="CJ14" s="40">
        <f>+CI14+1</f>
        <v>144</v>
      </c>
      <c r="CK14" s="40">
        <f>+CJ14+1</f>
        <v>145</v>
      </c>
      <c r="CL14" s="42">
        <f>+CK14+1</f>
        <v>146</v>
      </c>
      <c r="CM14" s="41">
        <f>TEXT(CM13&amp;1,"#,##0")*1</f>
        <v>151</v>
      </c>
      <c r="CN14" s="40">
        <f>+CM14+1</f>
        <v>152</v>
      </c>
      <c r="CO14" s="40">
        <f>+CN14+1</f>
        <v>153</v>
      </c>
      <c r="CP14" s="40">
        <f>+CO14+1</f>
        <v>154</v>
      </c>
      <c r="CQ14" s="40">
        <f>+CP14+1</f>
        <v>155</v>
      </c>
      <c r="CR14" s="42">
        <f>+CQ14+1</f>
        <v>156</v>
      </c>
      <c r="CS14" s="41">
        <f>TEXT(CS13&amp;1,"#,##0")*1</f>
        <v>161</v>
      </c>
      <c r="CT14" s="40">
        <f>+CS14+1</f>
        <v>162</v>
      </c>
      <c r="CU14" s="40">
        <f>+CT14+1</f>
        <v>163</v>
      </c>
      <c r="CV14" s="40">
        <f>+CU14+1</f>
        <v>164</v>
      </c>
      <c r="CW14" s="40">
        <f>+CV14+1</f>
        <v>165</v>
      </c>
      <c r="CX14" s="42">
        <f>+CW14+1</f>
        <v>166</v>
      </c>
      <c r="CY14" s="41">
        <f>TEXT(CY13&amp;1,"#,##0")*1</f>
        <v>171</v>
      </c>
      <c r="CZ14" s="40">
        <f>+CY14+1</f>
        <v>172</v>
      </c>
      <c r="DA14" s="40">
        <f>+CZ14+1</f>
        <v>173</v>
      </c>
      <c r="DB14" s="40">
        <f>+DA14+1</f>
        <v>174</v>
      </c>
      <c r="DC14" s="40">
        <f>+DB14+1</f>
        <v>175</v>
      </c>
      <c r="DD14" s="42">
        <f>+DC14+1</f>
        <v>176</v>
      </c>
      <c r="DE14" s="41">
        <f>TEXT(DE13&amp;1,"#,##0")*1</f>
        <v>181</v>
      </c>
      <c r="DF14" s="40">
        <f>+DE14+1</f>
        <v>182</v>
      </c>
      <c r="DG14" s="40">
        <f>+DF14+1</f>
        <v>183</v>
      </c>
      <c r="DH14" s="40">
        <f>+DG14+1</f>
        <v>184</v>
      </c>
      <c r="DI14" s="40">
        <f>+DH14+1</f>
        <v>185</v>
      </c>
      <c r="DJ14" s="42">
        <f>+DI14+1</f>
        <v>186</v>
      </c>
      <c r="DK14" s="41">
        <f>TEXT(DK13&amp;1,"#,##0")*1</f>
        <v>191</v>
      </c>
      <c r="DL14" s="40">
        <f>+DK14+1</f>
        <v>192</v>
      </c>
      <c r="DM14" s="40">
        <f>+DL14+1</f>
        <v>193</v>
      </c>
      <c r="DN14" s="40">
        <f>+DM14+1</f>
        <v>194</v>
      </c>
      <c r="DO14" s="40">
        <f>+DN14+1</f>
        <v>195</v>
      </c>
      <c r="DP14" s="42">
        <f>+DO14+1</f>
        <v>196</v>
      </c>
      <c r="DQ14" s="41">
        <f>TEXT(DQ13&amp;1,"#,##0")*1</f>
        <v>201</v>
      </c>
      <c r="DR14" s="40">
        <f>+DQ14+1</f>
        <v>202</v>
      </c>
      <c r="DS14" s="40">
        <f>+DR14+1</f>
        <v>203</v>
      </c>
      <c r="DT14" s="40">
        <f>+DS14+1</f>
        <v>204</v>
      </c>
      <c r="DU14" s="40">
        <f>+DT14+1</f>
        <v>205</v>
      </c>
      <c r="DV14" s="42">
        <f>+DU14+1</f>
        <v>206</v>
      </c>
      <c r="DW14" s="41">
        <f>TEXT(DW13&amp;1,"#,##0")*1</f>
        <v>211</v>
      </c>
      <c r="DX14" s="40">
        <f>+DW14+1</f>
        <v>212</v>
      </c>
      <c r="DY14" s="40">
        <f>+DX14+1</f>
        <v>213</v>
      </c>
      <c r="DZ14" s="40">
        <f>+DY14+1</f>
        <v>214</v>
      </c>
      <c r="EA14" s="40">
        <f>+DZ14+1</f>
        <v>215</v>
      </c>
      <c r="EB14" s="42">
        <f>+EA14+1</f>
        <v>216</v>
      </c>
      <c r="EC14" s="41">
        <f>TEXT(EC13&amp;1,"#,##0")*1</f>
        <v>221</v>
      </c>
      <c r="ED14" s="40">
        <f>+EC14+1</f>
        <v>222</v>
      </c>
      <c r="EE14" s="40">
        <f>+ED14+1</f>
        <v>223</v>
      </c>
      <c r="EF14" s="40">
        <f>+EE14+1</f>
        <v>224</v>
      </c>
      <c r="EG14" s="40">
        <f>+EF14+1</f>
        <v>225</v>
      </c>
      <c r="EH14" s="42">
        <f>+EG14+1</f>
        <v>226</v>
      </c>
      <c r="EI14" s="41">
        <f>TEXT(EI13&amp;1,"#,##0")*1</f>
        <v>231</v>
      </c>
      <c r="EJ14" s="40">
        <f>+EI14+1</f>
        <v>232</v>
      </c>
      <c r="EK14" s="40">
        <f>+EJ14+1</f>
        <v>233</v>
      </c>
      <c r="EL14" s="40">
        <f>+EK14+1</f>
        <v>234</v>
      </c>
      <c r="EM14" s="40">
        <f>+EL14+1</f>
        <v>235</v>
      </c>
      <c r="EN14" s="42">
        <f>+EM14+1</f>
        <v>236</v>
      </c>
      <c r="EO14" s="41">
        <f>TEXT(EO13&amp;1,"#,##0")*1</f>
        <v>241</v>
      </c>
      <c r="EP14" s="40">
        <f>+EO14+1</f>
        <v>242</v>
      </c>
      <c r="EQ14" s="40">
        <f>+EP14+1</f>
        <v>243</v>
      </c>
      <c r="ER14" s="40">
        <f>+EQ14+1</f>
        <v>244</v>
      </c>
      <c r="ES14" s="40">
        <f>+ER14+1</f>
        <v>245</v>
      </c>
      <c r="ET14" s="42">
        <f>+ES14+1</f>
        <v>246</v>
      </c>
      <c r="EU14" s="41">
        <f>TEXT(EU13&amp;1,"#,##0")*1</f>
        <v>251</v>
      </c>
      <c r="EV14" s="40">
        <f>+EU14+1</f>
        <v>252</v>
      </c>
      <c r="EW14" s="40">
        <f>+EV14+1</f>
        <v>253</v>
      </c>
      <c r="EX14" s="40">
        <f>+EW14+1</f>
        <v>254</v>
      </c>
      <c r="EY14" s="40">
        <f>+EX14+1</f>
        <v>255</v>
      </c>
      <c r="EZ14" s="42">
        <f>+EY14+1</f>
        <v>256</v>
      </c>
      <c r="FA14" s="41">
        <f>TEXT(FA13&amp;1,"#,##0")*1</f>
        <v>261</v>
      </c>
      <c r="FB14" s="40">
        <f>+FA14+1</f>
        <v>262</v>
      </c>
      <c r="FC14" s="40">
        <f>+FB14+1</f>
        <v>263</v>
      </c>
      <c r="FD14" s="40">
        <f>+FC14+1</f>
        <v>264</v>
      </c>
      <c r="FE14" s="40">
        <f>+FD14+1</f>
        <v>265</v>
      </c>
      <c r="FF14" s="42">
        <f>+FE14+1</f>
        <v>266</v>
      </c>
      <c r="FG14" s="41">
        <f>TEXT(FG13&amp;1,"#,##0")*1</f>
        <v>271</v>
      </c>
      <c r="FH14" s="40">
        <f>+FG14+1</f>
        <v>272</v>
      </c>
      <c r="FI14" s="40">
        <f>+FH14+1</f>
        <v>273</v>
      </c>
      <c r="FJ14" s="40">
        <f>+FI14+1</f>
        <v>274</v>
      </c>
      <c r="FK14" s="40">
        <f>+FJ14+1</f>
        <v>275</v>
      </c>
      <c r="FL14" s="42">
        <f>+FK14+1</f>
        <v>276</v>
      </c>
      <c r="FM14" s="41">
        <f>TEXT(FM13&amp;1,"#,##0")*1</f>
        <v>281</v>
      </c>
      <c r="FN14" s="40">
        <f>+FM14+1</f>
        <v>282</v>
      </c>
      <c r="FO14" s="40">
        <f>+FN14+1</f>
        <v>283</v>
      </c>
      <c r="FP14" s="40">
        <f>+FO14+1</f>
        <v>284</v>
      </c>
      <c r="FQ14" s="40">
        <f>+FP14+1</f>
        <v>285</v>
      </c>
      <c r="FR14" s="42">
        <f>+FQ14+1</f>
        <v>286</v>
      </c>
      <c r="FS14" s="41">
        <f>TEXT(FS13&amp;1,"#,##0")*1</f>
        <v>291</v>
      </c>
      <c r="FT14" s="40">
        <f>+FS14+1</f>
        <v>292</v>
      </c>
      <c r="FU14" s="40">
        <f>+FT14+1</f>
        <v>293</v>
      </c>
      <c r="FV14" s="40">
        <f>+FU14+1</f>
        <v>294</v>
      </c>
      <c r="FW14" s="40">
        <f>+FV14+1</f>
        <v>295</v>
      </c>
      <c r="FX14" s="42">
        <f>+FW14+1</f>
        <v>296</v>
      </c>
      <c r="FY14" s="41">
        <f>TEXT(FY13&amp;1,"#,##0")*1</f>
        <v>301</v>
      </c>
      <c r="FZ14" s="40">
        <f>+FY14+1</f>
        <v>302</v>
      </c>
      <c r="GA14" s="40">
        <f>+FZ14+1</f>
        <v>303</v>
      </c>
      <c r="GB14" s="40">
        <f>+GA14+1</f>
        <v>304</v>
      </c>
      <c r="GC14" s="40">
        <f>+GB14+1</f>
        <v>305</v>
      </c>
      <c r="GD14" s="42">
        <f>+GC14+1</f>
        <v>306</v>
      </c>
      <c r="GE14" s="41">
        <f>TEXT(GE13&amp;1,"#,##0")*1</f>
        <v>311</v>
      </c>
      <c r="GF14" s="40">
        <f>+GE14+1</f>
        <v>312</v>
      </c>
      <c r="GG14" s="40">
        <f>+GF14+1</f>
        <v>313</v>
      </c>
      <c r="GH14" s="40">
        <f>+GG14+1</f>
        <v>314</v>
      </c>
      <c r="GI14" s="40">
        <f>+GH14+1</f>
        <v>315</v>
      </c>
      <c r="GJ14" s="42">
        <f>+GI14+1</f>
        <v>316</v>
      </c>
      <c r="GK14" s="41">
        <f>TEXT(GK13&amp;1,"#,##0")*1</f>
        <v>321</v>
      </c>
      <c r="GL14" s="40">
        <f>+GK14+1</f>
        <v>322</v>
      </c>
      <c r="GM14" s="40">
        <f>+GL14+1</f>
        <v>323</v>
      </c>
      <c r="GN14" s="40">
        <f>+GM14+1</f>
        <v>324</v>
      </c>
      <c r="GO14" s="40">
        <f>+GN14+1</f>
        <v>325</v>
      </c>
      <c r="GP14" s="42">
        <f>+GO14+1</f>
        <v>326</v>
      </c>
      <c r="GQ14" s="41">
        <f>TEXT(GQ13&amp;1,"#,##0")*1</f>
        <v>331</v>
      </c>
      <c r="GR14" s="40">
        <f>+GQ14+1</f>
        <v>332</v>
      </c>
      <c r="GS14" s="40">
        <f>+GR14+1</f>
        <v>333</v>
      </c>
      <c r="GT14" s="40">
        <f>+GS14+1</f>
        <v>334</v>
      </c>
      <c r="GU14" s="40">
        <f>+GT14+1</f>
        <v>335</v>
      </c>
      <c r="GV14" s="42">
        <f>+GU14+1</f>
        <v>336</v>
      </c>
      <c r="GW14" s="41">
        <f>TEXT(GW13&amp;1,"#,##0")*1</f>
        <v>341</v>
      </c>
      <c r="GX14" s="40">
        <f>+GW14+1</f>
        <v>342</v>
      </c>
      <c r="GY14" s="40">
        <f>+GX14+1</f>
        <v>343</v>
      </c>
      <c r="GZ14" s="40">
        <f>+GY14+1</f>
        <v>344</v>
      </c>
      <c r="HA14" s="40">
        <f>+GZ14+1</f>
        <v>345</v>
      </c>
      <c r="HB14" s="42">
        <f>+HA14+1</f>
        <v>346</v>
      </c>
      <c r="HC14" s="41">
        <f>TEXT(HC13&amp;1,"#,##0")*1</f>
        <v>351</v>
      </c>
      <c r="HD14" s="40">
        <f>+HC14+1</f>
        <v>352</v>
      </c>
      <c r="HE14" s="40">
        <f>+HD14+1</f>
        <v>353</v>
      </c>
      <c r="HF14" s="40">
        <f>+HE14+1</f>
        <v>354</v>
      </c>
      <c r="HG14" s="40">
        <f>+HF14+1</f>
        <v>355</v>
      </c>
      <c r="HH14" s="42">
        <f>+HG14+1</f>
        <v>356</v>
      </c>
      <c r="HI14" s="41">
        <f>TEXT(HI13&amp;1,"#,##0")*1</f>
        <v>361</v>
      </c>
      <c r="HJ14" s="40">
        <f>+HI14+1</f>
        <v>362</v>
      </c>
      <c r="HK14" s="40">
        <f>+HJ14+1</f>
        <v>363</v>
      </c>
      <c r="HL14" s="40">
        <f>+HK14+1</f>
        <v>364</v>
      </c>
      <c r="HM14" s="40">
        <f>+HL14+1</f>
        <v>365</v>
      </c>
      <c r="HN14" s="42">
        <f>+HM14+1</f>
        <v>366</v>
      </c>
      <c r="HO14" s="41">
        <f>TEXT(HO13&amp;1,"#,##0")*1</f>
        <v>371</v>
      </c>
      <c r="HP14" s="40">
        <f>+HO14+1</f>
        <v>372</v>
      </c>
      <c r="HQ14" s="40">
        <f>+HP14+1</f>
        <v>373</v>
      </c>
      <c r="HR14" s="40">
        <f>+HQ14+1</f>
        <v>374</v>
      </c>
      <c r="HS14" s="40">
        <f>+HR14+1</f>
        <v>375</v>
      </c>
      <c r="HT14" s="42">
        <f>+HS14+1</f>
        <v>376</v>
      </c>
      <c r="HU14" s="41">
        <f>TEXT(HU13&amp;1,"#,##0")*1</f>
        <v>381</v>
      </c>
      <c r="HV14" s="40">
        <f>+HU14+1</f>
        <v>382</v>
      </c>
      <c r="HW14" s="40">
        <f>+HV14+1</f>
        <v>383</v>
      </c>
      <c r="HX14" s="40">
        <f>+HW14+1</f>
        <v>384</v>
      </c>
      <c r="HY14" s="40">
        <f>+HX14+1</f>
        <v>385</v>
      </c>
      <c r="HZ14" s="42">
        <f>+HY14+1</f>
        <v>386</v>
      </c>
      <c r="IA14" s="41">
        <f>TEXT(IA13&amp;1,"#,##0")*1</f>
        <v>391</v>
      </c>
      <c r="IB14" s="40">
        <f>+IA14+1</f>
        <v>392</v>
      </c>
      <c r="IC14" s="40">
        <f>+IB14+1</f>
        <v>393</v>
      </c>
      <c r="ID14" s="40">
        <f>+IC14+1</f>
        <v>394</v>
      </c>
      <c r="IE14" s="40">
        <f>+ID14+1</f>
        <v>395</v>
      </c>
      <c r="IF14" s="42">
        <f>+IE14+1</f>
        <v>396</v>
      </c>
      <c r="IG14" s="41">
        <f>TEXT(IG13&amp;1,"#,##0")*1</f>
        <v>401</v>
      </c>
      <c r="IH14" s="40">
        <f>+IG14+1</f>
        <v>402</v>
      </c>
      <c r="II14" s="40">
        <f>+IH14+1</f>
        <v>403</v>
      </c>
      <c r="IJ14" s="40">
        <f>+II14+1</f>
        <v>404</v>
      </c>
      <c r="IK14" s="40">
        <f>+IJ14+1</f>
        <v>405</v>
      </c>
      <c r="IL14" s="39">
        <f>+IK14+1</f>
        <v>406</v>
      </c>
    </row>
    <row r="15" spans="1:246" ht="18.75" customHeight="1" collapsed="1">
      <c r="A15" s="377"/>
      <c r="B15" s="464" t="s">
        <v>66</v>
      </c>
      <c r="C15" s="464"/>
      <c r="D15" s="464"/>
      <c r="E15" s="464"/>
      <c r="F15" s="465"/>
      <c r="G15" s="415"/>
      <c r="H15" s="416"/>
      <c r="I15" s="416"/>
      <c r="J15" s="416"/>
      <c r="K15" s="416"/>
      <c r="L15" s="417"/>
      <c r="M15" s="415"/>
      <c r="N15" s="416"/>
      <c r="O15" s="416"/>
      <c r="P15" s="416"/>
      <c r="Q15" s="416"/>
      <c r="R15" s="417"/>
      <c r="S15" s="415"/>
      <c r="T15" s="416"/>
      <c r="U15" s="416"/>
      <c r="V15" s="416"/>
      <c r="W15" s="416"/>
      <c r="X15" s="417"/>
      <c r="Y15" s="415"/>
      <c r="Z15" s="416"/>
      <c r="AA15" s="416"/>
      <c r="AB15" s="416"/>
      <c r="AC15" s="416"/>
      <c r="AD15" s="417"/>
      <c r="AE15" s="415"/>
      <c r="AF15" s="416"/>
      <c r="AG15" s="416"/>
      <c r="AH15" s="416"/>
      <c r="AI15" s="416"/>
      <c r="AJ15" s="417"/>
      <c r="AK15" s="415"/>
      <c r="AL15" s="416"/>
      <c r="AM15" s="416"/>
      <c r="AN15" s="416"/>
      <c r="AO15" s="416"/>
      <c r="AP15" s="417"/>
      <c r="AQ15" s="415"/>
      <c r="AR15" s="416"/>
      <c r="AS15" s="416"/>
      <c r="AT15" s="416"/>
      <c r="AU15" s="416"/>
      <c r="AV15" s="417"/>
      <c r="AW15" s="415"/>
      <c r="AX15" s="416"/>
      <c r="AY15" s="416"/>
      <c r="AZ15" s="416"/>
      <c r="BA15" s="416"/>
      <c r="BB15" s="417"/>
      <c r="BC15" s="415"/>
      <c r="BD15" s="416"/>
      <c r="BE15" s="416"/>
      <c r="BF15" s="416"/>
      <c r="BG15" s="416"/>
      <c r="BH15" s="417"/>
      <c r="BI15" s="415"/>
      <c r="BJ15" s="416"/>
      <c r="BK15" s="416"/>
      <c r="BL15" s="416"/>
      <c r="BM15" s="416"/>
      <c r="BN15" s="417"/>
      <c r="BO15" s="415"/>
      <c r="BP15" s="416"/>
      <c r="BQ15" s="416"/>
      <c r="BR15" s="416"/>
      <c r="BS15" s="416"/>
      <c r="BT15" s="417"/>
      <c r="BU15" s="415"/>
      <c r="BV15" s="416"/>
      <c r="BW15" s="416"/>
      <c r="BX15" s="416"/>
      <c r="BY15" s="416"/>
      <c r="BZ15" s="417"/>
      <c r="CA15" s="415"/>
      <c r="CB15" s="416"/>
      <c r="CC15" s="416"/>
      <c r="CD15" s="416"/>
      <c r="CE15" s="416"/>
      <c r="CF15" s="417"/>
      <c r="CG15" s="415"/>
      <c r="CH15" s="416"/>
      <c r="CI15" s="416"/>
      <c r="CJ15" s="416"/>
      <c r="CK15" s="416"/>
      <c r="CL15" s="417"/>
      <c r="CM15" s="415"/>
      <c r="CN15" s="416"/>
      <c r="CO15" s="416"/>
      <c r="CP15" s="416"/>
      <c r="CQ15" s="416"/>
      <c r="CR15" s="417"/>
      <c r="CS15" s="415"/>
      <c r="CT15" s="416"/>
      <c r="CU15" s="416"/>
      <c r="CV15" s="416"/>
      <c r="CW15" s="416"/>
      <c r="CX15" s="417"/>
      <c r="CY15" s="415"/>
      <c r="CZ15" s="416"/>
      <c r="DA15" s="416"/>
      <c r="DB15" s="416"/>
      <c r="DC15" s="416"/>
      <c r="DD15" s="417"/>
      <c r="DE15" s="415"/>
      <c r="DF15" s="416"/>
      <c r="DG15" s="416"/>
      <c r="DH15" s="416"/>
      <c r="DI15" s="416"/>
      <c r="DJ15" s="417"/>
      <c r="DK15" s="415"/>
      <c r="DL15" s="416"/>
      <c r="DM15" s="416"/>
      <c r="DN15" s="416"/>
      <c r="DO15" s="416"/>
      <c r="DP15" s="417"/>
      <c r="DQ15" s="415"/>
      <c r="DR15" s="416"/>
      <c r="DS15" s="416"/>
      <c r="DT15" s="416"/>
      <c r="DU15" s="416"/>
      <c r="DV15" s="417"/>
      <c r="DW15" s="415"/>
      <c r="DX15" s="416"/>
      <c r="DY15" s="416"/>
      <c r="DZ15" s="416"/>
      <c r="EA15" s="416"/>
      <c r="EB15" s="417"/>
      <c r="EC15" s="415"/>
      <c r="ED15" s="416"/>
      <c r="EE15" s="416"/>
      <c r="EF15" s="416"/>
      <c r="EG15" s="416"/>
      <c r="EH15" s="417"/>
      <c r="EI15" s="415"/>
      <c r="EJ15" s="416"/>
      <c r="EK15" s="416"/>
      <c r="EL15" s="416"/>
      <c r="EM15" s="416"/>
      <c r="EN15" s="417"/>
      <c r="EO15" s="415"/>
      <c r="EP15" s="416"/>
      <c r="EQ15" s="416"/>
      <c r="ER15" s="416"/>
      <c r="ES15" s="416"/>
      <c r="ET15" s="417"/>
      <c r="EU15" s="415"/>
      <c r="EV15" s="416"/>
      <c r="EW15" s="416"/>
      <c r="EX15" s="416"/>
      <c r="EY15" s="416"/>
      <c r="EZ15" s="417"/>
      <c r="FA15" s="415"/>
      <c r="FB15" s="416"/>
      <c r="FC15" s="416"/>
      <c r="FD15" s="416"/>
      <c r="FE15" s="416"/>
      <c r="FF15" s="417"/>
      <c r="FG15" s="415"/>
      <c r="FH15" s="416"/>
      <c r="FI15" s="416"/>
      <c r="FJ15" s="416"/>
      <c r="FK15" s="416"/>
      <c r="FL15" s="417"/>
      <c r="FM15" s="415"/>
      <c r="FN15" s="416"/>
      <c r="FO15" s="416"/>
      <c r="FP15" s="416"/>
      <c r="FQ15" s="416"/>
      <c r="FR15" s="417"/>
      <c r="FS15" s="415"/>
      <c r="FT15" s="416"/>
      <c r="FU15" s="416"/>
      <c r="FV15" s="416"/>
      <c r="FW15" s="416"/>
      <c r="FX15" s="417"/>
      <c r="FY15" s="415"/>
      <c r="FZ15" s="416"/>
      <c r="GA15" s="416"/>
      <c r="GB15" s="416"/>
      <c r="GC15" s="416"/>
      <c r="GD15" s="417"/>
      <c r="GE15" s="415"/>
      <c r="GF15" s="416"/>
      <c r="GG15" s="416"/>
      <c r="GH15" s="416"/>
      <c r="GI15" s="416"/>
      <c r="GJ15" s="417"/>
      <c r="GK15" s="415"/>
      <c r="GL15" s="416"/>
      <c r="GM15" s="416"/>
      <c r="GN15" s="416"/>
      <c r="GO15" s="416"/>
      <c r="GP15" s="417"/>
      <c r="GQ15" s="415"/>
      <c r="GR15" s="416"/>
      <c r="GS15" s="416"/>
      <c r="GT15" s="416"/>
      <c r="GU15" s="416"/>
      <c r="GV15" s="417"/>
      <c r="GW15" s="415"/>
      <c r="GX15" s="416"/>
      <c r="GY15" s="416"/>
      <c r="GZ15" s="416"/>
      <c r="HA15" s="416"/>
      <c r="HB15" s="417"/>
      <c r="HC15" s="415"/>
      <c r="HD15" s="416"/>
      <c r="HE15" s="416"/>
      <c r="HF15" s="416"/>
      <c r="HG15" s="416"/>
      <c r="HH15" s="417"/>
      <c r="HI15" s="415"/>
      <c r="HJ15" s="416"/>
      <c r="HK15" s="416"/>
      <c r="HL15" s="416"/>
      <c r="HM15" s="416"/>
      <c r="HN15" s="417"/>
      <c r="HO15" s="415"/>
      <c r="HP15" s="416"/>
      <c r="HQ15" s="416"/>
      <c r="HR15" s="416"/>
      <c r="HS15" s="416"/>
      <c r="HT15" s="417"/>
      <c r="HU15" s="415"/>
      <c r="HV15" s="416"/>
      <c r="HW15" s="416"/>
      <c r="HX15" s="416"/>
      <c r="HY15" s="416"/>
      <c r="HZ15" s="417"/>
      <c r="IA15" s="415"/>
      <c r="IB15" s="416"/>
      <c r="IC15" s="416"/>
      <c r="ID15" s="416"/>
      <c r="IE15" s="416"/>
      <c r="IF15" s="417"/>
      <c r="IG15" s="415"/>
      <c r="IH15" s="416"/>
      <c r="II15" s="416"/>
      <c r="IJ15" s="416"/>
      <c r="IK15" s="416"/>
      <c r="IL15" s="417"/>
    </row>
    <row r="16" spans="1:246" ht="18.75" customHeight="1">
      <c r="A16" s="377"/>
      <c r="B16" s="418" t="s">
        <v>64</v>
      </c>
      <c r="C16" s="419"/>
      <c r="D16" s="419"/>
      <c r="E16" s="419"/>
      <c r="F16" s="419"/>
      <c r="G16" s="355"/>
      <c r="H16" s="356"/>
      <c r="I16" s="356"/>
      <c r="J16" s="356"/>
      <c r="K16" s="356"/>
      <c r="L16" s="357"/>
      <c r="M16" s="355"/>
      <c r="N16" s="356"/>
      <c r="O16" s="356"/>
      <c r="P16" s="356"/>
      <c r="Q16" s="356"/>
      <c r="R16" s="357"/>
      <c r="S16" s="355"/>
      <c r="T16" s="356"/>
      <c r="U16" s="356"/>
      <c r="V16" s="356"/>
      <c r="W16" s="356"/>
      <c r="X16" s="357"/>
      <c r="Y16" s="355"/>
      <c r="Z16" s="356"/>
      <c r="AA16" s="356"/>
      <c r="AB16" s="356"/>
      <c r="AC16" s="356"/>
      <c r="AD16" s="357"/>
      <c r="AE16" s="355"/>
      <c r="AF16" s="356"/>
      <c r="AG16" s="356"/>
      <c r="AH16" s="356"/>
      <c r="AI16" s="356"/>
      <c r="AJ16" s="357"/>
      <c r="AK16" s="355"/>
      <c r="AL16" s="356"/>
      <c r="AM16" s="356"/>
      <c r="AN16" s="356"/>
      <c r="AO16" s="356"/>
      <c r="AP16" s="357"/>
      <c r="AQ16" s="355"/>
      <c r="AR16" s="356"/>
      <c r="AS16" s="356"/>
      <c r="AT16" s="356"/>
      <c r="AU16" s="356"/>
      <c r="AV16" s="357"/>
      <c r="AW16" s="355"/>
      <c r="AX16" s="356"/>
      <c r="AY16" s="356"/>
      <c r="AZ16" s="356"/>
      <c r="BA16" s="356"/>
      <c r="BB16" s="357"/>
      <c r="BC16" s="355"/>
      <c r="BD16" s="356"/>
      <c r="BE16" s="356"/>
      <c r="BF16" s="356"/>
      <c r="BG16" s="356"/>
      <c r="BH16" s="357"/>
      <c r="BI16" s="355"/>
      <c r="BJ16" s="356"/>
      <c r="BK16" s="356"/>
      <c r="BL16" s="356"/>
      <c r="BM16" s="356"/>
      <c r="BN16" s="357"/>
      <c r="BO16" s="355"/>
      <c r="BP16" s="356"/>
      <c r="BQ16" s="356"/>
      <c r="BR16" s="356"/>
      <c r="BS16" s="356"/>
      <c r="BT16" s="357"/>
      <c r="BU16" s="355"/>
      <c r="BV16" s="356"/>
      <c r="BW16" s="356"/>
      <c r="BX16" s="356"/>
      <c r="BY16" s="356"/>
      <c r="BZ16" s="357"/>
      <c r="CA16" s="355"/>
      <c r="CB16" s="356"/>
      <c r="CC16" s="356"/>
      <c r="CD16" s="356"/>
      <c r="CE16" s="356"/>
      <c r="CF16" s="357"/>
      <c r="CG16" s="355"/>
      <c r="CH16" s="356"/>
      <c r="CI16" s="356"/>
      <c r="CJ16" s="356"/>
      <c r="CK16" s="356"/>
      <c r="CL16" s="357"/>
      <c r="CM16" s="355"/>
      <c r="CN16" s="356"/>
      <c r="CO16" s="356"/>
      <c r="CP16" s="356"/>
      <c r="CQ16" s="356"/>
      <c r="CR16" s="357"/>
      <c r="CS16" s="355"/>
      <c r="CT16" s="356"/>
      <c r="CU16" s="356"/>
      <c r="CV16" s="356"/>
      <c r="CW16" s="356"/>
      <c r="CX16" s="357"/>
      <c r="CY16" s="355"/>
      <c r="CZ16" s="356"/>
      <c r="DA16" s="356"/>
      <c r="DB16" s="356"/>
      <c r="DC16" s="356"/>
      <c r="DD16" s="357"/>
      <c r="DE16" s="355"/>
      <c r="DF16" s="356"/>
      <c r="DG16" s="356"/>
      <c r="DH16" s="356"/>
      <c r="DI16" s="356"/>
      <c r="DJ16" s="357"/>
      <c r="DK16" s="355"/>
      <c r="DL16" s="356"/>
      <c r="DM16" s="356"/>
      <c r="DN16" s="356"/>
      <c r="DO16" s="356"/>
      <c r="DP16" s="357"/>
      <c r="DQ16" s="355"/>
      <c r="DR16" s="356"/>
      <c r="DS16" s="356"/>
      <c r="DT16" s="356"/>
      <c r="DU16" s="356"/>
      <c r="DV16" s="357"/>
      <c r="DW16" s="355"/>
      <c r="DX16" s="356"/>
      <c r="DY16" s="356"/>
      <c r="DZ16" s="356"/>
      <c r="EA16" s="356"/>
      <c r="EB16" s="357"/>
      <c r="EC16" s="355"/>
      <c r="ED16" s="356"/>
      <c r="EE16" s="356"/>
      <c r="EF16" s="356"/>
      <c r="EG16" s="356"/>
      <c r="EH16" s="357"/>
      <c r="EI16" s="355"/>
      <c r="EJ16" s="356"/>
      <c r="EK16" s="356"/>
      <c r="EL16" s="356"/>
      <c r="EM16" s="356"/>
      <c r="EN16" s="357"/>
      <c r="EO16" s="355"/>
      <c r="EP16" s="356"/>
      <c r="EQ16" s="356"/>
      <c r="ER16" s="356"/>
      <c r="ES16" s="356"/>
      <c r="ET16" s="357"/>
      <c r="EU16" s="355"/>
      <c r="EV16" s="356"/>
      <c r="EW16" s="356"/>
      <c r="EX16" s="356"/>
      <c r="EY16" s="356"/>
      <c r="EZ16" s="357"/>
      <c r="FA16" s="355"/>
      <c r="FB16" s="356"/>
      <c r="FC16" s="356"/>
      <c r="FD16" s="356"/>
      <c r="FE16" s="356"/>
      <c r="FF16" s="357"/>
      <c r="FG16" s="355"/>
      <c r="FH16" s="356"/>
      <c r="FI16" s="356"/>
      <c r="FJ16" s="356"/>
      <c r="FK16" s="356"/>
      <c r="FL16" s="357"/>
      <c r="FM16" s="355"/>
      <c r="FN16" s="356"/>
      <c r="FO16" s="356"/>
      <c r="FP16" s="356"/>
      <c r="FQ16" s="356"/>
      <c r="FR16" s="357"/>
      <c r="FS16" s="355"/>
      <c r="FT16" s="356"/>
      <c r="FU16" s="356"/>
      <c r="FV16" s="356"/>
      <c r="FW16" s="356"/>
      <c r="FX16" s="357"/>
      <c r="FY16" s="355"/>
      <c r="FZ16" s="356"/>
      <c r="GA16" s="356"/>
      <c r="GB16" s="356"/>
      <c r="GC16" s="356"/>
      <c r="GD16" s="357"/>
      <c r="GE16" s="355"/>
      <c r="GF16" s="356"/>
      <c r="GG16" s="356"/>
      <c r="GH16" s="356"/>
      <c r="GI16" s="356"/>
      <c r="GJ16" s="357"/>
      <c r="GK16" s="355"/>
      <c r="GL16" s="356"/>
      <c r="GM16" s="356"/>
      <c r="GN16" s="356"/>
      <c r="GO16" s="356"/>
      <c r="GP16" s="357"/>
      <c r="GQ16" s="355"/>
      <c r="GR16" s="356"/>
      <c r="GS16" s="356"/>
      <c r="GT16" s="356"/>
      <c r="GU16" s="356"/>
      <c r="GV16" s="357"/>
      <c r="GW16" s="355"/>
      <c r="GX16" s="356"/>
      <c r="GY16" s="356"/>
      <c r="GZ16" s="356"/>
      <c r="HA16" s="356"/>
      <c r="HB16" s="357"/>
      <c r="HC16" s="355"/>
      <c r="HD16" s="356"/>
      <c r="HE16" s="356"/>
      <c r="HF16" s="356"/>
      <c r="HG16" s="356"/>
      <c r="HH16" s="357"/>
      <c r="HI16" s="355"/>
      <c r="HJ16" s="356"/>
      <c r="HK16" s="356"/>
      <c r="HL16" s="356"/>
      <c r="HM16" s="356"/>
      <c r="HN16" s="357"/>
      <c r="HO16" s="355"/>
      <c r="HP16" s="356"/>
      <c r="HQ16" s="356"/>
      <c r="HR16" s="356"/>
      <c r="HS16" s="356"/>
      <c r="HT16" s="357"/>
      <c r="HU16" s="355"/>
      <c r="HV16" s="356"/>
      <c r="HW16" s="356"/>
      <c r="HX16" s="356"/>
      <c r="HY16" s="356"/>
      <c r="HZ16" s="357"/>
      <c r="IA16" s="355"/>
      <c r="IB16" s="356"/>
      <c r="IC16" s="356"/>
      <c r="ID16" s="356"/>
      <c r="IE16" s="356"/>
      <c r="IF16" s="357"/>
      <c r="IG16" s="355"/>
      <c r="IH16" s="356"/>
      <c r="II16" s="356"/>
      <c r="IJ16" s="356"/>
      <c r="IK16" s="356"/>
      <c r="IL16" s="357"/>
    </row>
    <row r="17" spans="1:246" ht="18.75" customHeight="1">
      <c r="A17" s="377"/>
      <c r="B17" s="381" t="s">
        <v>65</v>
      </c>
      <c r="C17" s="381"/>
      <c r="D17" s="381"/>
      <c r="E17" s="381"/>
      <c r="F17" s="382"/>
      <c r="G17" s="362"/>
      <c r="H17" s="363"/>
      <c r="I17" s="363"/>
      <c r="J17" s="363"/>
      <c r="K17" s="363"/>
      <c r="L17" s="364"/>
      <c r="M17" s="362"/>
      <c r="N17" s="363"/>
      <c r="O17" s="363"/>
      <c r="P17" s="363"/>
      <c r="Q17" s="363"/>
      <c r="R17" s="364"/>
      <c r="S17" s="362"/>
      <c r="T17" s="363"/>
      <c r="U17" s="363"/>
      <c r="V17" s="363"/>
      <c r="W17" s="363"/>
      <c r="X17" s="364"/>
      <c r="Y17" s="362"/>
      <c r="Z17" s="363"/>
      <c r="AA17" s="363"/>
      <c r="AB17" s="363"/>
      <c r="AC17" s="363"/>
      <c r="AD17" s="364"/>
      <c r="AE17" s="362"/>
      <c r="AF17" s="363"/>
      <c r="AG17" s="363"/>
      <c r="AH17" s="363"/>
      <c r="AI17" s="363"/>
      <c r="AJ17" s="364"/>
      <c r="AK17" s="362"/>
      <c r="AL17" s="363"/>
      <c r="AM17" s="363"/>
      <c r="AN17" s="363"/>
      <c r="AO17" s="363"/>
      <c r="AP17" s="364"/>
      <c r="AQ17" s="362"/>
      <c r="AR17" s="363"/>
      <c r="AS17" s="363"/>
      <c r="AT17" s="363"/>
      <c r="AU17" s="363"/>
      <c r="AV17" s="364"/>
      <c r="AW17" s="362"/>
      <c r="AX17" s="363"/>
      <c r="AY17" s="363"/>
      <c r="AZ17" s="363"/>
      <c r="BA17" s="363"/>
      <c r="BB17" s="364"/>
      <c r="BC17" s="362"/>
      <c r="BD17" s="363"/>
      <c r="BE17" s="363"/>
      <c r="BF17" s="363"/>
      <c r="BG17" s="363"/>
      <c r="BH17" s="364"/>
      <c r="BI17" s="362"/>
      <c r="BJ17" s="363"/>
      <c r="BK17" s="363"/>
      <c r="BL17" s="363"/>
      <c r="BM17" s="363"/>
      <c r="BN17" s="364"/>
      <c r="BO17" s="362"/>
      <c r="BP17" s="363"/>
      <c r="BQ17" s="363"/>
      <c r="BR17" s="363"/>
      <c r="BS17" s="363"/>
      <c r="BT17" s="364"/>
      <c r="BU17" s="362"/>
      <c r="BV17" s="363"/>
      <c r="BW17" s="363"/>
      <c r="BX17" s="363"/>
      <c r="BY17" s="363"/>
      <c r="BZ17" s="364"/>
      <c r="CA17" s="362"/>
      <c r="CB17" s="363"/>
      <c r="CC17" s="363"/>
      <c r="CD17" s="363"/>
      <c r="CE17" s="363"/>
      <c r="CF17" s="364"/>
      <c r="CG17" s="362"/>
      <c r="CH17" s="363"/>
      <c r="CI17" s="363"/>
      <c r="CJ17" s="363"/>
      <c r="CK17" s="363"/>
      <c r="CL17" s="364"/>
      <c r="CM17" s="362"/>
      <c r="CN17" s="363"/>
      <c r="CO17" s="363"/>
      <c r="CP17" s="363"/>
      <c r="CQ17" s="363"/>
      <c r="CR17" s="364"/>
      <c r="CS17" s="362"/>
      <c r="CT17" s="363"/>
      <c r="CU17" s="363"/>
      <c r="CV17" s="363"/>
      <c r="CW17" s="363"/>
      <c r="CX17" s="364"/>
      <c r="CY17" s="362"/>
      <c r="CZ17" s="363"/>
      <c r="DA17" s="363"/>
      <c r="DB17" s="363"/>
      <c r="DC17" s="363"/>
      <c r="DD17" s="364"/>
      <c r="DE17" s="362"/>
      <c r="DF17" s="363"/>
      <c r="DG17" s="363"/>
      <c r="DH17" s="363"/>
      <c r="DI17" s="363"/>
      <c r="DJ17" s="364"/>
      <c r="DK17" s="362"/>
      <c r="DL17" s="363"/>
      <c r="DM17" s="363"/>
      <c r="DN17" s="363"/>
      <c r="DO17" s="363"/>
      <c r="DP17" s="364"/>
      <c r="DQ17" s="362"/>
      <c r="DR17" s="363"/>
      <c r="DS17" s="363"/>
      <c r="DT17" s="363"/>
      <c r="DU17" s="363"/>
      <c r="DV17" s="364"/>
      <c r="DW17" s="362"/>
      <c r="DX17" s="363"/>
      <c r="DY17" s="363"/>
      <c r="DZ17" s="363"/>
      <c r="EA17" s="363"/>
      <c r="EB17" s="364"/>
      <c r="EC17" s="362"/>
      <c r="ED17" s="363"/>
      <c r="EE17" s="363"/>
      <c r="EF17" s="363"/>
      <c r="EG17" s="363"/>
      <c r="EH17" s="364"/>
      <c r="EI17" s="362"/>
      <c r="EJ17" s="363"/>
      <c r="EK17" s="363"/>
      <c r="EL17" s="363"/>
      <c r="EM17" s="363"/>
      <c r="EN17" s="364"/>
      <c r="EO17" s="362"/>
      <c r="EP17" s="363"/>
      <c r="EQ17" s="363"/>
      <c r="ER17" s="363"/>
      <c r="ES17" s="363"/>
      <c r="ET17" s="364"/>
      <c r="EU17" s="362"/>
      <c r="EV17" s="363"/>
      <c r="EW17" s="363"/>
      <c r="EX17" s="363"/>
      <c r="EY17" s="363"/>
      <c r="EZ17" s="364"/>
      <c r="FA17" s="362"/>
      <c r="FB17" s="363"/>
      <c r="FC17" s="363"/>
      <c r="FD17" s="363"/>
      <c r="FE17" s="363"/>
      <c r="FF17" s="364"/>
      <c r="FG17" s="362"/>
      <c r="FH17" s="363"/>
      <c r="FI17" s="363"/>
      <c r="FJ17" s="363"/>
      <c r="FK17" s="363"/>
      <c r="FL17" s="364"/>
      <c r="FM17" s="362"/>
      <c r="FN17" s="363"/>
      <c r="FO17" s="363"/>
      <c r="FP17" s="363"/>
      <c r="FQ17" s="363"/>
      <c r="FR17" s="364"/>
      <c r="FS17" s="362"/>
      <c r="FT17" s="363"/>
      <c r="FU17" s="363"/>
      <c r="FV17" s="363"/>
      <c r="FW17" s="363"/>
      <c r="FX17" s="364"/>
      <c r="FY17" s="362"/>
      <c r="FZ17" s="363"/>
      <c r="GA17" s="363"/>
      <c r="GB17" s="363"/>
      <c r="GC17" s="363"/>
      <c r="GD17" s="364"/>
      <c r="GE17" s="362"/>
      <c r="GF17" s="363"/>
      <c r="GG17" s="363"/>
      <c r="GH17" s="363"/>
      <c r="GI17" s="363"/>
      <c r="GJ17" s="364"/>
      <c r="GK17" s="362"/>
      <c r="GL17" s="363"/>
      <c r="GM17" s="363"/>
      <c r="GN17" s="363"/>
      <c r="GO17" s="363"/>
      <c r="GP17" s="364"/>
      <c r="GQ17" s="362"/>
      <c r="GR17" s="363"/>
      <c r="GS17" s="363"/>
      <c r="GT17" s="363"/>
      <c r="GU17" s="363"/>
      <c r="GV17" s="364"/>
      <c r="GW17" s="362"/>
      <c r="GX17" s="363"/>
      <c r="GY17" s="363"/>
      <c r="GZ17" s="363"/>
      <c r="HA17" s="363"/>
      <c r="HB17" s="364"/>
      <c r="HC17" s="362"/>
      <c r="HD17" s="363"/>
      <c r="HE17" s="363"/>
      <c r="HF17" s="363"/>
      <c r="HG17" s="363"/>
      <c r="HH17" s="364"/>
      <c r="HI17" s="362"/>
      <c r="HJ17" s="363"/>
      <c r="HK17" s="363"/>
      <c r="HL17" s="363"/>
      <c r="HM17" s="363"/>
      <c r="HN17" s="364"/>
      <c r="HO17" s="362"/>
      <c r="HP17" s="363"/>
      <c r="HQ17" s="363"/>
      <c r="HR17" s="363"/>
      <c r="HS17" s="363"/>
      <c r="HT17" s="364"/>
      <c r="HU17" s="362"/>
      <c r="HV17" s="363"/>
      <c r="HW17" s="363"/>
      <c r="HX17" s="363"/>
      <c r="HY17" s="363"/>
      <c r="HZ17" s="364"/>
      <c r="IA17" s="362"/>
      <c r="IB17" s="363"/>
      <c r="IC17" s="363"/>
      <c r="ID17" s="363"/>
      <c r="IE17" s="363"/>
      <c r="IF17" s="364"/>
      <c r="IG17" s="362"/>
      <c r="IH17" s="363"/>
      <c r="II17" s="363"/>
      <c r="IJ17" s="363"/>
      <c r="IK17" s="363"/>
      <c r="IL17" s="364"/>
    </row>
    <row r="18" spans="1:246" ht="18.75" customHeight="1">
      <c r="A18" s="377"/>
      <c r="B18" s="38"/>
      <c r="C18" s="431" t="s">
        <v>64</v>
      </c>
      <c r="D18" s="432"/>
      <c r="E18" s="432"/>
      <c r="F18" s="433"/>
      <c r="G18" s="355"/>
      <c r="H18" s="356"/>
      <c r="I18" s="356"/>
      <c r="J18" s="356"/>
      <c r="K18" s="356"/>
      <c r="L18" s="357"/>
      <c r="M18" s="355"/>
      <c r="N18" s="356"/>
      <c r="O18" s="356"/>
      <c r="P18" s="356"/>
      <c r="Q18" s="356"/>
      <c r="R18" s="357"/>
      <c r="S18" s="355"/>
      <c r="T18" s="356"/>
      <c r="U18" s="356"/>
      <c r="V18" s="356"/>
      <c r="W18" s="356"/>
      <c r="X18" s="357"/>
      <c r="Y18" s="355"/>
      <c r="Z18" s="356"/>
      <c r="AA18" s="356"/>
      <c r="AB18" s="356"/>
      <c r="AC18" s="356"/>
      <c r="AD18" s="357"/>
      <c r="AE18" s="355"/>
      <c r="AF18" s="356"/>
      <c r="AG18" s="356"/>
      <c r="AH18" s="356"/>
      <c r="AI18" s="356"/>
      <c r="AJ18" s="357"/>
      <c r="AK18" s="355"/>
      <c r="AL18" s="356"/>
      <c r="AM18" s="356"/>
      <c r="AN18" s="356"/>
      <c r="AO18" s="356"/>
      <c r="AP18" s="357"/>
      <c r="AQ18" s="355"/>
      <c r="AR18" s="356"/>
      <c r="AS18" s="356"/>
      <c r="AT18" s="356"/>
      <c r="AU18" s="356"/>
      <c r="AV18" s="357"/>
      <c r="AW18" s="355"/>
      <c r="AX18" s="356"/>
      <c r="AY18" s="356"/>
      <c r="AZ18" s="356"/>
      <c r="BA18" s="356"/>
      <c r="BB18" s="357"/>
      <c r="BC18" s="355"/>
      <c r="BD18" s="356"/>
      <c r="BE18" s="356"/>
      <c r="BF18" s="356"/>
      <c r="BG18" s="356"/>
      <c r="BH18" s="357"/>
      <c r="BI18" s="355"/>
      <c r="BJ18" s="356"/>
      <c r="BK18" s="356"/>
      <c r="BL18" s="356"/>
      <c r="BM18" s="356"/>
      <c r="BN18" s="357"/>
      <c r="BO18" s="355"/>
      <c r="BP18" s="356"/>
      <c r="BQ18" s="356"/>
      <c r="BR18" s="356"/>
      <c r="BS18" s="356"/>
      <c r="BT18" s="357"/>
      <c r="BU18" s="355"/>
      <c r="BV18" s="356"/>
      <c r="BW18" s="356"/>
      <c r="BX18" s="356"/>
      <c r="BY18" s="356"/>
      <c r="BZ18" s="357"/>
      <c r="CA18" s="355"/>
      <c r="CB18" s="356"/>
      <c r="CC18" s="356"/>
      <c r="CD18" s="356"/>
      <c r="CE18" s="356"/>
      <c r="CF18" s="357"/>
      <c r="CG18" s="355"/>
      <c r="CH18" s="356"/>
      <c r="CI18" s="356"/>
      <c r="CJ18" s="356"/>
      <c r="CK18" s="356"/>
      <c r="CL18" s="357"/>
      <c r="CM18" s="355"/>
      <c r="CN18" s="356"/>
      <c r="CO18" s="356"/>
      <c r="CP18" s="356"/>
      <c r="CQ18" s="356"/>
      <c r="CR18" s="357"/>
      <c r="CS18" s="355"/>
      <c r="CT18" s="356"/>
      <c r="CU18" s="356"/>
      <c r="CV18" s="356"/>
      <c r="CW18" s="356"/>
      <c r="CX18" s="357"/>
      <c r="CY18" s="355"/>
      <c r="CZ18" s="356"/>
      <c r="DA18" s="356"/>
      <c r="DB18" s="356"/>
      <c r="DC18" s="356"/>
      <c r="DD18" s="357"/>
      <c r="DE18" s="355"/>
      <c r="DF18" s="356"/>
      <c r="DG18" s="356"/>
      <c r="DH18" s="356"/>
      <c r="DI18" s="356"/>
      <c r="DJ18" s="357"/>
      <c r="DK18" s="355"/>
      <c r="DL18" s="356"/>
      <c r="DM18" s="356"/>
      <c r="DN18" s="356"/>
      <c r="DO18" s="356"/>
      <c r="DP18" s="357"/>
      <c r="DQ18" s="355"/>
      <c r="DR18" s="356"/>
      <c r="DS18" s="356"/>
      <c r="DT18" s="356"/>
      <c r="DU18" s="356"/>
      <c r="DV18" s="357"/>
      <c r="DW18" s="355"/>
      <c r="DX18" s="356"/>
      <c r="DY18" s="356"/>
      <c r="DZ18" s="356"/>
      <c r="EA18" s="356"/>
      <c r="EB18" s="357"/>
      <c r="EC18" s="355"/>
      <c r="ED18" s="356"/>
      <c r="EE18" s="356"/>
      <c r="EF18" s="356"/>
      <c r="EG18" s="356"/>
      <c r="EH18" s="357"/>
      <c r="EI18" s="355"/>
      <c r="EJ18" s="356"/>
      <c r="EK18" s="356"/>
      <c r="EL18" s="356"/>
      <c r="EM18" s="356"/>
      <c r="EN18" s="357"/>
      <c r="EO18" s="355"/>
      <c r="EP18" s="356"/>
      <c r="EQ18" s="356"/>
      <c r="ER18" s="356"/>
      <c r="ES18" s="356"/>
      <c r="ET18" s="357"/>
      <c r="EU18" s="355"/>
      <c r="EV18" s="356"/>
      <c r="EW18" s="356"/>
      <c r="EX18" s="356"/>
      <c r="EY18" s="356"/>
      <c r="EZ18" s="357"/>
      <c r="FA18" s="355"/>
      <c r="FB18" s="356"/>
      <c r="FC18" s="356"/>
      <c r="FD18" s="356"/>
      <c r="FE18" s="356"/>
      <c r="FF18" s="357"/>
      <c r="FG18" s="355"/>
      <c r="FH18" s="356"/>
      <c r="FI18" s="356"/>
      <c r="FJ18" s="356"/>
      <c r="FK18" s="356"/>
      <c r="FL18" s="357"/>
      <c r="FM18" s="355"/>
      <c r="FN18" s="356"/>
      <c r="FO18" s="356"/>
      <c r="FP18" s="356"/>
      <c r="FQ18" s="356"/>
      <c r="FR18" s="357"/>
      <c r="FS18" s="355"/>
      <c r="FT18" s="356"/>
      <c r="FU18" s="356"/>
      <c r="FV18" s="356"/>
      <c r="FW18" s="356"/>
      <c r="FX18" s="357"/>
      <c r="FY18" s="355"/>
      <c r="FZ18" s="356"/>
      <c r="GA18" s="356"/>
      <c r="GB18" s="356"/>
      <c r="GC18" s="356"/>
      <c r="GD18" s="357"/>
      <c r="GE18" s="355"/>
      <c r="GF18" s="356"/>
      <c r="GG18" s="356"/>
      <c r="GH18" s="356"/>
      <c r="GI18" s="356"/>
      <c r="GJ18" s="357"/>
      <c r="GK18" s="355"/>
      <c r="GL18" s="356"/>
      <c r="GM18" s="356"/>
      <c r="GN18" s="356"/>
      <c r="GO18" s="356"/>
      <c r="GP18" s="357"/>
      <c r="GQ18" s="355"/>
      <c r="GR18" s="356"/>
      <c r="GS18" s="356"/>
      <c r="GT18" s="356"/>
      <c r="GU18" s="356"/>
      <c r="GV18" s="357"/>
      <c r="GW18" s="355"/>
      <c r="GX18" s="356"/>
      <c r="GY18" s="356"/>
      <c r="GZ18" s="356"/>
      <c r="HA18" s="356"/>
      <c r="HB18" s="357"/>
      <c r="HC18" s="355"/>
      <c r="HD18" s="356"/>
      <c r="HE18" s="356"/>
      <c r="HF18" s="356"/>
      <c r="HG18" s="356"/>
      <c r="HH18" s="357"/>
      <c r="HI18" s="355"/>
      <c r="HJ18" s="356"/>
      <c r="HK18" s="356"/>
      <c r="HL18" s="356"/>
      <c r="HM18" s="356"/>
      <c r="HN18" s="357"/>
      <c r="HO18" s="355"/>
      <c r="HP18" s="356"/>
      <c r="HQ18" s="356"/>
      <c r="HR18" s="356"/>
      <c r="HS18" s="356"/>
      <c r="HT18" s="357"/>
      <c r="HU18" s="355"/>
      <c r="HV18" s="356"/>
      <c r="HW18" s="356"/>
      <c r="HX18" s="356"/>
      <c r="HY18" s="356"/>
      <c r="HZ18" s="357"/>
      <c r="IA18" s="355"/>
      <c r="IB18" s="356"/>
      <c r="IC18" s="356"/>
      <c r="ID18" s="356"/>
      <c r="IE18" s="356"/>
      <c r="IF18" s="357"/>
      <c r="IG18" s="355"/>
      <c r="IH18" s="356"/>
      <c r="II18" s="356"/>
      <c r="IJ18" s="356"/>
      <c r="IK18" s="356"/>
      <c r="IL18" s="357"/>
    </row>
    <row r="19" spans="1:246" ht="18.75" customHeight="1">
      <c r="A19" s="377"/>
      <c r="B19" s="37"/>
      <c r="C19" s="359" t="s">
        <v>63</v>
      </c>
      <c r="D19" s="360"/>
      <c r="E19" s="360"/>
      <c r="F19" s="361"/>
      <c r="G19" s="362"/>
      <c r="H19" s="363"/>
      <c r="I19" s="363"/>
      <c r="J19" s="363"/>
      <c r="K19" s="363"/>
      <c r="L19" s="364"/>
      <c r="M19" s="362"/>
      <c r="N19" s="363"/>
      <c r="O19" s="363"/>
      <c r="P19" s="363"/>
      <c r="Q19" s="363"/>
      <c r="R19" s="364"/>
      <c r="S19" s="362"/>
      <c r="T19" s="363"/>
      <c r="U19" s="363"/>
      <c r="V19" s="363"/>
      <c r="W19" s="363"/>
      <c r="X19" s="364"/>
      <c r="Y19" s="362"/>
      <c r="Z19" s="363"/>
      <c r="AA19" s="363"/>
      <c r="AB19" s="363"/>
      <c r="AC19" s="363"/>
      <c r="AD19" s="364"/>
      <c r="AE19" s="362"/>
      <c r="AF19" s="363"/>
      <c r="AG19" s="363"/>
      <c r="AH19" s="363"/>
      <c r="AI19" s="363"/>
      <c r="AJ19" s="364"/>
      <c r="AK19" s="362"/>
      <c r="AL19" s="363"/>
      <c r="AM19" s="363"/>
      <c r="AN19" s="363"/>
      <c r="AO19" s="363"/>
      <c r="AP19" s="364"/>
      <c r="AQ19" s="362"/>
      <c r="AR19" s="363"/>
      <c r="AS19" s="363"/>
      <c r="AT19" s="363"/>
      <c r="AU19" s="363"/>
      <c r="AV19" s="364"/>
      <c r="AW19" s="362"/>
      <c r="AX19" s="363"/>
      <c r="AY19" s="363"/>
      <c r="AZ19" s="363"/>
      <c r="BA19" s="363"/>
      <c r="BB19" s="364"/>
      <c r="BC19" s="362"/>
      <c r="BD19" s="363"/>
      <c r="BE19" s="363"/>
      <c r="BF19" s="363"/>
      <c r="BG19" s="363"/>
      <c r="BH19" s="364"/>
      <c r="BI19" s="362"/>
      <c r="BJ19" s="363"/>
      <c r="BK19" s="363"/>
      <c r="BL19" s="363"/>
      <c r="BM19" s="363"/>
      <c r="BN19" s="364"/>
      <c r="BO19" s="362"/>
      <c r="BP19" s="363"/>
      <c r="BQ19" s="363"/>
      <c r="BR19" s="363"/>
      <c r="BS19" s="363"/>
      <c r="BT19" s="364"/>
      <c r="BU19" s="362"/>
      <c r="BV19" s="363"/>
      <c r="BW19" s="363"/>
      <c r="BX19" s="363"/>
      <c r="BY19" s="363"/>
      <c r="BZ19" s="364"/>
      <c r="CA19" s="362"/>
      <c r="CB19" s="363"/>
      <c r="CC19" s="363"/>
      <c r="CD19" s="363"/>
      <c r="CE19" s="363"/>
      <c r="CF19" s="364"/>
      <c r="CG19" s="362"/>
      <c r="CH19" s="363"/>
      <c r="CI19" s="363"/>
      <c r="CJ19" s="363"/>
      <c r="CK19" s="363"/>
      <c r="CL19" s="364"/>
      <c r="CM19" s="362"/>
      <c r="CN19" s="363"/>
      <c r="CO19" s="363"/>
      <c r="CP19" s="363"/>
      <c r="CQ19" s="363"/>
      <c r="CR19" s="364"/>
      <c r="CS19" s="362"/>
      <c r="CT19" s="363"/>
      <c r="CU19" s="363"/>
      <c r="CV19" s="363"/>
      <c r="CW19" s="363"/>
      <c r="CX19" s="364"/>
      <c r="CY19" s="362"/>
      <c r="CZ19" s="363"/>
      <c r="DA19" s="363"/>
      <c r="DB19" s="363"/>
      <c r="DC19" s="363"/>
      <c r="DD19" s="364"/>
      <c r="DE19" s="362"/>
      <c r="DF19" s="363"/>
      <c r="DG19" s="363"/>
      <c r="DH19" s="363"/>
      <c r="DI19" s="363"/>
      <c r="DJ19" s="364"/>
      <c r="DK19" s="362"/>
      <c r="DL19" s="363"/>
      <c r="DM19" s="363"/>
      <c r="DN19" s="363"/>
      <c r="DO19" s="363"/>
      <c r="DP19" s="364"/>
      <c r="DQ19" s="362"/>
      <c r="DR19" s="363"/>
      <c r="DS19" s="363"/>
      <c r="DT19" s="363"/>
      <c r="DU19" s="363"/>
      <c r="DV19" s="364"/>
      <c r="DW19" s="362"/>
      <c r="DX19" s="363"/>
      <c r="DY19" s="363"/>
      <c r="DZ19" s="363"/>
      <c r="EA19" s="363"/>
      <c r="EB19" s="364"/>
      <c r="EC19" s="362"/>
      <c r="ED19" s="363"/>
      <c r="EE19" s="363"/>
      <c r="EF19" s="363"/>
      <c r="EG19" s="363"/>
      <c r="EH19" s="364"/>
      <c r="EI19" s="362"/>
      <c r="EJ19" s="363"/>
      <c r="EK19" s="363"/>
      <c r="EL19" s="363"/>
      <c r="EM19" s="363"/>
      <c r="EN19" s="364"/>
      <c r="EO19" s="362"/>
      <c r="EP19" s="363"/>
      <c r="EQ19" s="363"/>
      <c r="ER19" s="363"/>
      <c r="ES19" s="363"/>
      <c r="ET19" s="364"/>
      <c r="EU19" s="362"/>
      <c r="EV19" s="363"/>
      <c r="EW19" s="363"/>
      <c r="EX19" s="363"/>
      <c r="EY19" s="363"/>
      <c r="EZ19" s="364"/>
      <c r="FA19" s="362"/>
      <c r="FB19" s="363"/>
      <c r="FC19" s="363"/>
      <c r="FD19" s="363"/>
      <c r="FE19" s="363"/>
      <c r="FF19" s="364"/>
      <c r="FG19" s="362"/>
      <c r="FH19" s="363"/>
      <c r="FI19" s="363"/>
      <c r="FJ19" s="363"/>
      <c r="FK19" s="363"/>
      <c r="FL19" s="364"/>
      <c r="FM19" s="362"/>
      <c r="FN19" s="363"/>
      <c r="FO19" s="363"/>
      <c r="FP19" s="363"/>
      <c r="FQ19" s="363"/>
      <c r="FR19" s="364"/>
      <c r="FS19" s="362"/>
      <c r="FT19" s="363"/>
      <c r="FU19" s="363"/>
      <c r="FV19" s="363"/>
      <c r="FW19" s="363"/>
      <c r="FX19" s="364"/>
      <c r="FY19" s="362"/>
      <c r="FZ19" s="363"/>
      <c r="GA19" s="363"/>
      <c r="GB19" s="363"/>
      <c r="GC19" s="363"/>
      <c r="GD19" s="364"/>
      <c r="GE19" s="362"/>
      <c r="GF19" s="363"/>
      <c r="GG19" s="363"/>
      <c r="GH19" s="363"/>
      <c r="GI19" s="363"/>
      <c r="GJ19" s="364"/>
      <c r="GK19" s="362"/>
      <c r="GL19" s="363"/>
      <c r="GM19" s="363"/>
      <c r="GN19" s="363"/>
      <c r="GO19" s="363"/>
      <c r="GP19" s="364"/>
      <c r="GQ19" s="362"/>
      <c r="GR19" s="363"/>
      <c r="GS19" s="363"/>
      <c r="GT19" s="363"/>
      <c r="GU19" s="363"/>
      <c r="GV19" s="364"/>
      <c r="GW19" s="362"/>
      <c r="GX19" s="363"/>
      <c r="GY19" s="363"/>
      <c r="GZ19" s="363"/>
      <c r="HA19" s="363"/>
      <c r="HB19" s="364"/>
      <c r="HC19" s="362"/>
      <c r="HD19" s="363"/>
      <c r="HE19" s="363"/>
      <c r="HF19" s="363"/>
      <c r="HG19" s="363"/>
      <c r="HH19" s="364"/>
      <c r="HI19" s="362"/>
      <c r="HJ19" s="363"/>
      <c r="HK19" s="363"/>
      <c r="HL19" s="363"/>
      <c r="HM19" s="363"/>
      <c r="HN19" s="364"/>
      <c r="HO19" s="362"/>
      <c r="HP19" s="363"/>
      <c r="HQ19" s="363"/>
      <c r="HR19" s="363"/>
      <c r="HS19" s="363"/>
      <c r="HT19" s="364"/>
      <c r="HU19" s="362"/>
      <c r="HV19" s="363"/>
      <c r="HW19" s="363"/>
      <c r="HX19" s="363"/>
      <c r="HY19" s="363"/>
      <c r="HZ19" s="364"/>
      <c r="IA19" s="362"/>
      <c r="IB19" s="363"/>
      <c r="IC19" s="363"/>
      <c r="ID19" s="363"/>
      <c r="IE19" s="363"/>
      <c r="IF19" s="364"/>
      <c r="IG19" s="362"/>
      <c r="IH19" s="363"/>
      <c r="II19" s="363"/>
      <c r="IJ19" s="363"/>
      <c r="IK19" s="363"/>
      <c r="IL19" s="364"/>
    </row>
    <row r="20" spans="1:246" ht="18.75" customHeight="1">
      <c r="A20" s="377"/>
      <c r="B20" s="365" t="s">
        <v>62</v>
      </c>
      <c r="C20" s="366"/>
      <c r="D20" s="366"/>
      <c r="E20" s="366"/>
      <c r="F20" s="366"/>
      <c r="G20" s="36"/>
      <c r="H20" s="35" t="s">
        <v>40</v>
      </c>
      <c r="I20" s="34"/>
      <c r="J20" s="167" t="s">
        <v>216</v>
      </c>
      <c r="K20" s="34"/>
      <c r="L20" s="168" t="s">
        <v>217</v>
      </c>
      <c r="M20" s="36"/>
      <c r="N20" s="35" t="s">
        <v>40</v>
      </c>
      <c r="O20" s="34"/>
      <c r="P20" s="167" t="s">
        <v>216</v>
      </c>
      <c r="Q20" s="34"/>
      <c r="R20" s="168" t="s">
        <v>217</v>
      </c>
      <c r="S20" s="36"/>
      <c r="T20" s="35" t="s">
        <v>40</v>
      </c>
      <c r="U20" s="34"/>
      <c r="V20" s="167" t="s">
        <v>216</v>
      </c>
      <c r="W20" s="34"/>
      <c r="X20" s="168" t="s">
        <v>217</v>
      </c>
      <c r="Y20" s="36"/>
      <c r="Z20" s="35" t="s">
        <v>40</v>
      </c>
      <c r="AA20" s="34"/>
      <c r="AB20" s="167" t="s">
        <v>216</v>
      </c>
      <c r="AC20" s="34"/>
      <c r="AD20" s="168" t="s">
        <v>217</v>
      </c>
      <c r="AE20" s="36"/>
      <c r="AF20" s="35" t="s">
        <v>40</v>
      </c>
      <c r="AG20" s="34"/>
      <c r="AH20" s="167" t="s">
        <v>216</v>
      </c>
      <c r="AI20" s="34"/>
      <c r="AJ20" s="168" t="s">
        <v>217</v>
      </c>
      <c r="AK20" s="36"/>
      <c r="AL20" s="35" t="s">
        <v>40</v>
      </c>
      <c r="AM20" s="34"/>
      <c r="AN20" s="167" t="s">
        <v>216</v>
      </c>
      <c r="AO20" s="34"/>
      <c r="AP20" s="168" t="s">
        <v>217</v>
      </c>
      <c r="AQ20" s="36"/>
      <c r="AR20" s="35" t="s">
        <v>40</v>
      </c>
      <c r="AS20" s="34"/>
      <c r="AT20" s="167" t="s">
        <v>216</v>
      </c>
      <c r="AU20" s="34"/>
      <c r="AV20" s="168" t="s">
        <v>217</v>
      </c>
      <c r="AW20" s="36"/>
      <c r="AX20" s="35" t="s">
        <v>40</v>
      </c>
      <c r="AY20" s="34"/>
      <c r="AZ20" s="167" t="s">
        <v>216</v>
      </c>
      <c r="BA20" s="34"/>
      <c r="BB20" s="168" t="s">
        <v>217</v>
      </c>
      <c r="BC20" s="36"/>
      <c r="BD20" s="35" t="s">
        <v>40</v>
      </c>
      <c r="BE20" s="34"/>
      <c r="BF20" s="167" t="s">
        <v>216</v>
      </c>
      <c r="BG20" s="34"/>
      <c r="BH20" s="168" t="s">
        <v>217</v>
      </c>
      <c r="BI20" s="36"/>
      <c r="BJ20" s="35" t="s">
        <v>40</v>
      </c>
      <c r="BK20" s="34"/>
      <c r="BL20" s="167" t="s">
        <v>216</v>
      </c>
      <c r="BM20" s="34"/>
      <c r="BN20" s="168" t="s">
        <v>217</v>
      </c>
      <c r="BO20" s="36"/>
      <c r="BP20" s="35" t="s">
        <v>40</v>
      </c>
      <c r="BQ20" s="34"/>
      <c r="BR20" s="167" t="s">
        <v>216</v>
      </c>
      <c r="BS20" s="34"/>
      <c r="BT20" s="168" t="s">
        <v>217</v>
      </c>
      <c r="BU20" s="36"/>
      <c r="BV20" s="35" t="s">
        <v>40</v>
      </c>
      <c r="BW20" s="34"/>
      <c r="BX20" s="167" t="s">
        <v>216</v>
      </c>
      <c r="BY20" s="34"/>
      <c r="BZ20" s="168" t="s">
        <v>217</v>
      </c>
      <c r="CA20" s="36"/>
      <c r="CB20" s="35" t="s">
        <v>40</v>
      </c>
      <c r="CC20" s="34"/>
      <c r="CD20" s="167" t="s">
        <v>216</v>
      </c>
      <c r="CE20" s="34"/>
      <c r="CF20" s="168" t="s">
        <v>217</v>
      </c>
      <c r="CG20" s="36"/>
      <c r="CH20" s="35" t="s">
        <v>40</v>
      </c>
      <c r="CI20" s="34"/>
      <c r="CJ20" s="167" t="s">
        <v>216</v>
      </c>
      <c r="CK20" s="34"/>
      <c r="CL20" s="168" t="s">
        <v>217</v>
      </c>
      <c r="CM20" s="36"/>
      <c r="CN20" s="35" t="s">
        <v>40</v>
      </c>
      <c r="CO20" s="34"/>
      <c r="CP20" s="167" t="s">
        <v>216</v>
      </c>
      <c r="CQ20" s="34"/>
      <c r="CR20" s="168" t="s">
        <v>217</v>
      </c>
      <c r="CS20" s="36"/>
      <c r="CT20" s="35" t="s">
        <v>40</v>
      </c>
      <c r="CU20" s="34"/>
      <c r="CV20" s="167" t="s">
        <v>216</v>
      </c>
      <c r="CW20" s="34"/>
      <c r="CX20" s="168" t="s">
        <v>217</v>
      </c>
      <c r="CY20" s="36"/>
      <c r="CZ20" s="35" t="s">
        <v>40</v>
      </c>
      <c r="DA20" s="34"/>
      <c r="DB20" s="167" t="s">
        <v>216</v>
      </c>
      <c r="DC20" s="34"/>
      <c r="DD20" s="168" t="s">
        <v>217</v>
      </c>
      <c r="DE20" s="36"/>
      <c r="DF20" s="35" t="s">
        <v>40</v>
      </c>
      <c r="DG20" s="34"/>
      <c r="DH20" s="167" t="s">
        <v>216</v>
      </c>
      <c r="DI20" s="34"/>
      <c r="DJ20" s="168" t="s">
        <v>217</v>
      </c>
      <c r="DK20" s="36"/>
      <c r="DL20" s="35" t="s">
        <v>40</v>
      </c>
      <c r="DM20" s="34"/>
      <c r="DN20" s="167" t="s">
        <v>216</v>
      </c>
      <c r="DO20" s="34"/>
      <c r="DP20" s="168" t="s">
        <v>217</v>
      </c>
      <c r="DQ20" s="36"/>
      <c r="DR20" s="35" t="s">
        <v>40</v>
      </c>
      <c r="DS20" s="34"/>
      <c r="DT20" s="167" t="s">
        <v>216</v>
      </c>
      <c r="DU20" s="34"/>
      <c r="DV20" s="168" t="s">
        <v>217</v>
      </c>
      <c r="DW20" s="36"/>
      <c r="DX20" s="35" t="s">
        <v>40</v>
      </c>
      <c r="DY20" s="34"/>
      <c r="DZ20" s="167" t="s">
        <v>216</v>
      </c>
      <c r="EA20" s="34"/>
      <c r="EB20" s="168" t="s">
        <v>217</v>
      </c>
      <c r="EC20" s="36"/>
      <c r="ED20" s="35" t="s">
        <v>40</v>
      </c>
      <c r="EE20" s="34"/>
      <c r="EF20" s="167" t="s">
        <v>216</v>
      </c>
      <c r="EG20" s="34"/>
      <c r="EH20" s="168" t="s">
        <v>217</v>
      </c>
      <c r="EI20" s="36"/>
      <c r="EJ20" s="35" t="s">
        <v>40</v>
      </c>
      <c r="EK20" s="34"/>
      <c r="EL20" s="167" t="s">
        <v>216</v>
      </c>
      <c r="EM20" s="34"/>
      <c r="EN20" s="168" t="s">
        <v>217</v>
      </c>
      <c r="EO20" s="36"/>
      <c r="EP20" s="35" t="s">
        <v>40</v>
      </c>
      <c r="EQ20" s="34"/>
      <c r="ER20" s="167" t="s">
        <v>216</v>
      </c>
      <c r="ES20" s="34"/>
      <c r="ET20" s="168" t="s">
        <v>217</v>
      </c>
      <c r="EU20" s="36"/>
      <c r="EV20" s="35" t="s">
        <v>40</v>
      </c>
      <c r="EW20" s="34"/>
      <c r="EX20" s="167" t="s">
        <v>216</v>
      </c>
      <c r="EY20" s="34"/>
      <c r="EZ20" s="168" t="s">
        <v>217</v>
      </c>
      <c r="FA20" s="36"/>
      <c r="FB20" s="35" t="s">
        <v>40</v>
      </c>
      <c r="FC20" s="34"/>
      <c r="FD20" s="167" t="s">
        <v>216</v>
      </c>
      <c r="FE20" s="34"/>
      <c r="FF20" s="168" t="s">
        <v>217</v>
      </c>
      <c r="FG20" s="36"/>
      <c r="FH20" s="35" t="s">
        <v>40</v>
      </c>
      <c r="FI20" s="34"/>
      <c r="FJ20" s="167" t="s">
        <v>216</v>
      </c>
      <c r="FK20" s="34"/>
      <c r="FL20" s="168" t="s">
        <v>217</v>
      </c>
      <c r="FM20" s="36"/>
      <c r="FN20" s="35" t="s">
        <v>40</v>
      </c>
      <c r="FO20" s="34"/>
      <c r="FP20" s="167" t="s">
        <v>216</v>
      </c>
      <c r="FQ20" s="34"/>
      <c r="FR20" s="168" t="s">
        <v>217</v>
      </c>
      <c r="FS20" s="36"/>
      <c r="FT20" s="35" t="s">
        <v>40</v>
      </c>
      <c r="FU20" s="34"/>
      <c r="FV20" s="167" t="s">
        <v>216</v>
      </c>
      <c r="FW20" s="34"/>
      <c r="FX20" s="168" t="s">
        <v>217</v>
      </c>
      <c r="FY20" s="36"/>
      <c r="FZ20" s="35" t="s">
        <v>40</v>
      </c>
      <c r="GA20" s="34"/>
      <c r="GB20" s="167" t="s">
        <v>216</v>
      </c>
      <c r="GC20" s="34"/>
      <c r="GD20" s="168" t="s">
        <v>217</v>
      </c>
      <c r="GE20" s="36"/>
      <c r="GF20" s="35" t="s">
        <v>40</v>
      </c>
      <c r="GG20" s="34"/>
      <c r="GH20" s="167" t="s">
        <v>216</v>
      </c>
      <c r="GI20" s="34"/>
      <c r="GJ20" s="168" t="s">
        <v>217</v>
      </c>
      <c r="GK20" s="36"/>
      <c r="GL20" s="35" t="s">
        <v>40</v>
      </c>
      <c r="GM20" s="34"/>
      <c r="GN20" s="167" t="s">
        <v>216</v>
      </c>
      <c r="GO20" s="34"/>
      <c r="GP20" s="168" t="s">
        <v>217</v>
      </c>
      <c r="GQ20" s="36"/>
      <c r="GR20" s="35" t="s">
        <v>40</v>
      </c>
      <c r="GS20" s="34"/>
      <c r="GT20" s="167" t="s">
        <v>216</v>
      </c>
      <c r="GU20" s="34"/>
      <c r="GV20" s="168" t="s">
        <v>217</v>
      </c>
      <c r="GW20" s="36"/>
      <c r="GX20" s="35" t="s">
        <v>40</v>
      </c>
      <c r="GY20" s="34"/>
      <c r="GZ20" s="167" t="s">
        <v>216</v>
      </c>
      <c r="HA20" s="34"/>
      <c r="HB20" s="168" t="s">
        <v>217</v>
      </c>
      <c r="HC20" s="36"/>
      <c r="HD20" s="35" t="s">
        <v>40</v>
      </c>
      <c r="HE20" s="34"/>
      <c r="HF20" s="167" t="s">
        <v>216</v>
      </c>
      <c r="HG20" s="34"/>
      <c r="HH20" s="168" t="s">
        <v>217</v>
      </c>
      <c r="HI20" s="36"/>
      <c r="HJ20" s="35" t="s">
        <v>40</v>
      </c>
      <c r="HK20" s="34"/>
      <c r="HL20" s="167" t="s">
        <v>216</v>
      </c>
      <c r="HM20" s="34"/>
      <c r="HN20" s="168" t="s">
        <v>217</v>
      </c>
      <c r="HO20" s="36"/>
      <c r="HP20" s="35" t="s">
        <v>40</v>
      </c>
      <c r="HQ20" s="34"/>
      <c r="HR20" s="167" t="s">
        <v>216</v>
      </c>
      <c r="HS20" s="34"/>
      <c r="HT20" s="168" t="s">
        <v>217</v>
      </c>
      <c r="HU20" s="36"/>
      <c r="HV20" s="35" t="s">
        <v>40</v>
      </c>
      <c r="HW20" s="34"/>
      <c r="HX20" s="167" t="s">
        <v>216</v>
      </c>
      <c r="HY20" s="34"/>
      <c r="HZ20" s="168" t="s">
        <v>217</v>
      </c>
      <c r="IA20" s="36"/>
      <c r="IB20" s="35" t="s">
        <v>40</v>
      </c>
      <c r="IC20" s="34"/>
      <c r="ID20" s="167" t="s">
        <v>216</v>
      </c>
      <c r="IE20" s="34"/>
      <c r="IF20" s="168" t="s">
        <v>217</v>
      </c>
      <c r="IG20" s="36"/>
      <c r="IH20" s="35" t="s">
        <v>40</v>
      </c>
      <c r="II20" s="34"/>
      <c r="IJ20" s="167" t="s">
        <v>216</v>
      </c>
      <c r="IK20" s="34"/>
      <c r="IL20" s="168" t="s">
        <v>217</v>
      </c>
    </row>
    <row r="21" spans="1:246" ht="18.75" customHeight="1">
      <c r="A21" s="377"/>
      <c r="B21" s="423" t="s">
        <v>287</v>
      </c>
      <c r="C21" s="424"/>
      <c r="D21" s="424"/>
      <c r="E21" s="424"/>
      <c r="F21" s="424"/>
      <c r="G21" s="425"/>
      <c r="H21" s="426"/>
      <c r="I21" s="426"/>
      <c r="J21" s="426"/>
      <c r="K21" s="426"/>
      <c r="L21" s="427"/>
      <c r="M21" s="425"/>
      <c r="N21" s="426"/>
      <c r="O21" s="426"/>
      <c r="P21" s="426"/>
      <c r="Q21" s="426"/>
      <c r="R21" s="427"/>
      <c r="S21" s="425"/>
      <c r="T21" s="426"/>
      <c r="U21" s="426"/>
      <c r="V21" s="426"/>
      <c r="W21" s="426"/>
      <c r="X21" s="427"/>
      <c r="Y21" s="425"/>
      <c r="Z21" s="426"/>
      <c r="AA21" s="426"/>
      <c r="AB21" s="426"/>
      <c r="AC21" s="426"/>
      <c r="AD21" s="427"/>
      <c r="AE21" s="425"/>
      <c r="AF21" s="426"/>
      <c r="AG21" s="426"/>
      <c r="AH21" s="426"/>
      <c r="AI21" s="426"/>
      <c r="AJ21" s="427"/>
      <c r="AK21" s="425"/>
      <c r="AL21" s="426"/>
      <c r="AM21" s="426"/>
      <c r="AN21" s="426"/>
      <c r="AO21" s="426"/>
      <c r="AP21" s="427"/>
      <c r="AQ21" s="425"/>
      <c r="AR21" s="426"/>
      <c r="AS21" s="426"/>
      <c r="AT21" s="426"/>
      <c r="AU21" s="426"/>
      <c r="AV21" s="427"/>
      <c r="AW21" s="425"/>
      <c r="AX21" s="426"/>
      <c r="AY21" s="426"/>
      <c r="AZ21" s="426"/>
      <c r="BA21" s="426"/>
      <c r="BB21" s="427"/>
      <c r="BC21" s="425"/>
      <c r="BD21" s="426"/>
      <c r="BE21" s="426"/>
      <c r="BF21" s="426"/>
      <c r="BG21" s="426"/>
      <c r="BH21" s="427"/>
      <c r="BI21" s="425"/>
      <c r="BJ21" s="426"/>
      <c r="BK21" s="426"/>
      <c r="BL21" s="426"/>
      <c r="BM21" s="426"/>
      <c r="BN21" s="427"/>
      <c r="BO21" s="425"/>
      <c r="BP21" s="426"/>
      <c r="BQ21" s="426"/>
      <c r="BR21" s="426"/>
      <c r="BS21" s="426"/>
      <c r="BT21" s="427"/>
      <c r="BU21" s="425"/>
      <c r="BV21" s="426"/>
      <c r="BW21" s="426"/>
      <c r="BX21" s="426"/>
      <c r="BY21" s="426"/>
      <c r="BZ21" s="427"/>
      <c r="CA21" s="425"/>
      <c r="CB21" s="426"/>
      <c r="CC21" s="426"/>
      <c r="CD21" s="426"/>
      <c r="CE21" s="426"/>
      <c r="CF21" s="427"/>
      <c r="CG21" s="425"/>
      <c r="CH21" s="426"/>
      <c r="CI21" s="426"/>
      <c r="CJ21" s="426"/>
      <c r="CK21" s="426"/>
      <c r="CL21" s="427"/>
      <c r="CM21" s="425"/>
      <c r="CN21" s="426"/>
      <c r="CO21" s="426"/>
      <c r="CP21" s="426"/>
      <c r="CQ21" s="426"/>
      <c r="CR21" s="427"/>
      <c r="CS21" s="425"/>
      <c r="CT21" s="426"/>
      <c r="CU21" s="426"/>
      <c r="CV21" s="426"/>
      <c r="CW21" s="426"/>
      <c r="CX21" s="427"/>
      <c r="CY21" s="425"/>
      <c r="CZ21" s="426"/>
      <c r="DA21" s="426"/>
      <c r="DB21" s="426"/>
      <c r="DC21" s="426"/>
      <c r="DD21" s="427"/>
      <c r="DE21" s="425"/>
      <c r="DF21" s="426"/>
      <c r="DG21" s="426"/>
      <c r="DH21" s="426"/>
      <c r="DI21" s="426"/>
      <c r="DJ21" s="427"/>
      <c r="DK21" s="425"/>
      <c r="DL21" s="426"/>
      <c r="DM21" s="426"/>
      <c r="DN21" s="426"/>
      <c r="DO21" s="426"/>
      <c r="DP21" s="427"/>
      <c r="DQ21" s="425"/>
      <c r="DR21" s="426"/>
      <c r="DS21" s="426"/>
      <c r="DT21" s="426"/>
      <c r="DU21" s="426"/>
      <c r="DV21" s="427"/>
      <c r="DW21" s="425"/>
      <c r="DX21" s="426"/>
      <c r="DY21" s="426"/>
      <c r="DZ21" s="426"/>
      <c r="EA21" s="426"/>
      <c r="EB21" s="427"/>
      <c r="EC21" s="425"/>
      <c r="ED21" s="426"/>
      <c r="EE21" s="426"/>
      <c r="EF21" s="426"/>
      <c r="EG21" s="426"/>
      <c r="EH21" s="427"/>
      <c r="EI21" s="425"/>
      <c r="EJ21" s="426"/>
      <c r="EK21" s="426"/>
      <c r="EL21" s="426"/>
      <c r="EM21" s="426"/>
      <c r="EN21" s="427"/>
      <c r="EO21" s="425"/>
      <c r="EP21" s="426"/>
      <c r="EQ21" s="426"/>
      <c r="ER21" s="426"/>
      <c r="ES21" s="426"/>
      <c r="ET21" s="427"/>
      <c r="EU21" s="425"/>
      <c r="EV21" s="426"/>
      <c r="EW21" s="426"/>
      <c r="EX21" s="426"/>
      <c r="EY21" s="426"/>
      <c r="EZ21" s="427"/>
      <c r="FA21" s="425"/>
      <c r="FB21" s="426"/>
      <c r="FC21" s="426"/>
      <c r="FD21" s="426"/>
      <c r="FE21" s="426"/>
      <c r="FF21" s="427"/>
      <c r="FG21" s="425"/>
      <c r="FH21" s="426"/>
      <c r="FI21" s="426"/>
      <c r="FJ21" s="426"/>
      <c r="FK21" s="426"/>
      <c r="FL21" s="427"/>
      <c r="FM21" s="425"/>
      <c r="FN21" s="426"/>
      <c r="FO21" s="426"/>
      <c r="FP21" s="426"/>
      <c r="FQ21" s="426"/>
      <c r="FR21" s="427"/>
      <c r="FS21" s="425"/>
      <c r="FT21" s="426"/>
      <c r="FU21" s="426"/>
      <c r="FV21" s="426"/>
      <c r="FW21" s="426"/>
      <c r="FX21" s="427"/>
      <c r="FY21" s="425"/>
      <c r="FZ21" s="426"/>
      <c r="GA21" s="426"/>
      <c r="GB21" s="426"/>
      <c r="GC21" s="426"/>
      <c r="GD21" s="427"/>
      <c r="GE21" s="425"/>
      <c r="GF21" s="426"/>
      <c r="GG21" s="426"/>
      <c r="GH21" s="426"/>
      <c r="GI21" s="426"/>
      <c r="GJ21" s="427"/>
      <c r="GK21" s="425"/>
      <c r="GL21" s="426"/>
      <c r="GM21" s="426"/>
      <c r="GN21" s="426"/>
      <c r="GO21" s="426"/>
      <c r="GP21" s="427"/>
      <c r="GQ21" s="425"/>
      <c r="GR21" s="426"/>
      <c r="GS21" s="426"/>
      <c r="GT21" s="426"/>
      <c r="GU21" s="426"/>
      <c r="GV21" s="427"/>
      <c r="GW21" s="425"/>
      <c r="GX21" s="426"/>
      <c r="GY21" s="426"/>
      <c r="GZ21" s="426"/>
      <c r="HA21" s="426"/>
      <c r="HB21" s="427"/>
      <c r="HC21" s="425"/>
      <c r="HD21" s="426"/>
      <c r="HE21" s="426"/>
      <c r="HF21" s="426"/>
      <c r="HG21" s="426"/>
      <c r="HH21" s="427"/>
      <c r="HI21" s="425"/>
      <c r="HJ21" s="426"/>
      <c r="HK21" s="426"/>
      <c r="HL21" s="426"/>
      <c r="HM21" s="426"/>
      <c r="HN21" s="427"/>
      <c r="HO21" s="425"/>
      <c r="HP21" s="426"/>
      <c r="HQ21" s="426"/>
      <c r="HR21" s="426"/>
      <c r="HS21" s="426"/>
      <c r="HT21" s="427"/>
      <c r="HU21" s="425"/>
      <c r="HV21" s="426"/>
      <c r="HW21" s="426"/>
      <c r="HX21" s="426"/>
      <c r="HY21" s="426"/>
      <c r="HZ21" s="427"/>
      <c r="IA21" s="425"/>
      <c r="IB21" s="426"/>
      <c r="IC21" s="426"/>
      <c r="ID21" s="426"/>
      <c r="IE21" s="426"/>
      <c r="IF21" s="427"/>
      <c r="IG21" s="425"/>
      <c r="IH21" s="426"/>
      <c r="II21" s="426"/>
      <c r="IJ21" s="426"/>
      <c r="IK21" s="426"/>
      <c r="IL21" s="427"/>
    </row>
    <row r="22" spans="1:246" ht="18.75" customHeight="1">
      <c r="A22" s="377"/>
      <c r="B22" s="393" t="s">
        <v>220</v>
      </c>
      <c r="C22" s="374" t="s">
        <v>61</v>
      </c>
      <c r="D22" s="367" t="s">
        <v>277</v>
      </c>
      <c r="E22" s="367"/>
      <c r="F22" s="367"/>
      <c r="G22" s="348" t="s">
        <v>278</v>
      </c>
      <c r="H22" s="349"/>
      <c r="I22" s="349"/>
      <c r="J22" s="342" t="s">
        <v>314</v>
      </c>
      <c r="K22" s="343"/>
      <c r="L22" s="344"/>
      <c r="M22" s="348" t="s">
        <v>278</v>
      </c>
      <c r="N22" s="349"/>
      <c r="O22" s="349"/>
      <c r="P22" s="342" t="s">
        <v>279</v>
      </c>
      <c r="Q22" s="343"/>
      <c r="R22" s="344"/>
      <c r="S22" s="348" t="s">
        <v>278</v>
      </c>
      <c r="T22" s="349"/>
      <c r="U22" s="349"/>
      <c r="V22" s="342" t="s">
        <v>279</v>
      </c>
      <c r="W22" s="343"/>
      <c r="X22" s="344"/>
      <c r="Y22" s="348" t="s">
        <v>278</v>
      </c>
      <c r="Z22" s="349"/>
      <c r="AA22" s="349"/>
      <c r="AB22" s="342" t="s">
        <v>279</v>
      </c>
      <c r="AC22" s="343"/>
      <c r="AD22" s="344"/>
      <c r="AE22" s="348" t="s">
        <v>278</v>
      </c>
      <c r="AF22" s="349"/>
      <c r="AG22" s="349"/>
      <c r="AH22" s="342" t="s">
        <v>279</v>
      </c>
      <c r="AI22" s="343"/>
      <c r="AJ22" s="344"/>
      <c r="AK22" s="348" t="s">
        <v>278</v>
      </c>
      <c r="AL22" s="349"/>
      <c r="AM22" s="349"/>
      <c r="AN22" s="342" t="s">
        <v>279</v>
      </c>
      <c r="AO22" s="343"/>
      <c r="AP22" s="344"/>
      <c r="AQ22" s="348" t="s">
        <v>278</v>
      </c>
      <c r="AR22" s="349"/>
      <c r="AS22" s="349"/>
      <c r="AT22" s="342" t="s">
        <v>279</v>
      </c>
      <c r="AU22" s="343"/>
      <c r="AV22" s="344"/>
      <c r="AW22" s="348" t="s">
        <v>278</v>
      </c>
      <c r="AX22" s="349"/>
      <c r="AY22" s="349"/>
      <c r="AZ22" s="342" t="s">
        <v>279</v>
      </c>
      <c r="BA22" s="343"/>
      <c r="BB22" s="344"/>
      <c r="BC22" s="348" t="s">
        <v>278</v>
      </c>
      <c r="BD22" s="349"/>
      <c r="BE22" s="349"/>
      <c r="BF22" s="342" t="s">
        <v>279</v>
      </c>
      <c r="BG22" s="343"/>
      <c r="BH22" s="344"/>
      <c r="BI22" s="348" t="s">
        <v>278</v>
      </c>
      <c r="BJ22" s="349"/>
      <c r="BK22" s="349"/>
      <c r="BL22" s="342" t="s">
        <v>279</v>
      </c>
      <c r="BM22" s="343"/>
      <c r="BN22" s="344"/>
      <c r="BO22" s="348" t="s">
        <v>278</v>
      </c>
      <c r="BP22" s="349"/>
      <c r="BQ22" s="349"/>
      <c r="BR22" s="342" t="s">
        <v>279</v>
      </c>
      <c r="BS22" s="343"/>
      <c r="BT22" s="344"/>
      <c r="BU22" s="348" t="s">
        <v>278</v>
      </c>
      <c r="BV22" s="349"/>
      <c r="BW22" s="349"/>
      <c r="BX22" s="342" t="s">
        <v>279</v>
      </c>
      <c r="BY22" s="343"/>
      <c r="BZ22" s="344"/>
      <c r="CA22" s="348" t="s">
        <v>278</v>
      </c>
      <c r="CB22" s="349"/>
      <c r="CC22" s="349"/>
      <c r="CD22" s="342" t="s">
        <v>279</v>
      </c>
      <c r="CE22" s="343"/>
      <c r="CF22" s="344"/>
      <c r="CG22" s="348" t="s">
        <v>278</v>
      </c>
      <c r="CH22" s="349"/>
      <c r="CI22" s="349"/>
      <c r="CJ22" s="342" t="s">
        <v>279</v>
      </c>
      <c r="CK22" s="343"/>
      <c r="CL22" s="344"/>
      <c r="CM22" s="348" t="s">
        <v>278</v>
      </c>
      <c r="CN22" s="349"/>
      <c r="CO22" s="349"/>
      <c r="CP22" s="342" t="s">
        <v>279</v>
      </c>
      <c r="CQ22" s="343"/>
      <c r="CR22" s="344"/>
      <c r="CS22" s="348" t="s">
        <v>278</v>
      </c>
      <c r="CT22" s="349"/>
      <c r="CU22" s="349"/>
      <c r="CV22" s="342" t="s">
        <v>279</v>
      </c>
      <c r="CW22" s="343"/>
      <c r="CX22" s="344"/>
      <c r="CY22" s="348" t="s">
        <v>278</v>
      </c>
      <c r="CZ22" s="349"/>
      <c r="DA22" s="349"/>
      <c r="DB22" s="342" t="s">
        <v>279</v>
      </c>
      <c r="DC22" s="343"/>
      <c r="DD22" s="344"/>
      <c r="DE22" s="348" t="s">
        <v>278</v>
      </c>
      <c r="DF22" s="349"/>
      <c r="DG22" s="349"/>
      <c r="DH22" s="342" t="s">
        <v>279</v>
      </c>
      <c r="DI22" s="343"/>
      <c r="DJ22" s="344"/>
      <c r="DK22" s="348" t="s">
        <v>278</v>
      </c>
      <c r="DL22" s="349"/>
      <c r="DM22" s="349"/>
      <c r="DN22" s="342" t="s">
        <v>279</v>
      </c>
      <c r="DO22" s="343"/>
      <c r="DP22" s="344"/>
      <c r="DQ22" s="348" t="s">
        <v>278</v>
      </c>
      <c r="DR22" s="349"/>
      <c r="DS22" s="349"/>
      <c r="DT22" s="342" t="s">
        <v>279</v>
      </c>
      <c r="DU22" s="343"/>
      <c r="DV22" s="344"/>
      <c r="DW22" s="348" t="s">
        <v>278</v>
      </c>
      <c r="DX22" s="349"/>
      <c r="DY22" s="349"/>
      <c r="DZ22" s="342" t="s">
        <v>279</v>
      </c>
      <c r="EA22" s="343"/>
      <c r="EB22" s="344"/>
      <c r="EC22" s="348" t="s">
        <v>278</v>
      </c>
      <c r="ED22" s="349"/>
      <c r="EE22" s="349"/>
      <c r="EF22" s="342" t="s">
        <v>279</v>
      </c>
      <c r="EG22" s="343"/>
      <c r="EH22" s="344"/>
      <c r="EI22" s="348" t="s">
        <v>278</v>
      </c>
      <c r="EJ22" s="349"/>
      <c r="EK22" s="349"/>
      <c r="EL22" s="342" t="s">
        <v>279</v>
      </c>
      <c r="EM22" s="343"/>
      <c r="EN22" s="344"/>
      <c r="EO22" s="348" t="s">
        <v>278</v>
      </c>
      <c r="EP22" s="349"/>
      <c r="EQ22" s="349"/>
      <c r="ER22" s="342" t="s">
        <v>279</v>
      </c>
      <c r="ES22" s="343"/>
      <c r="ET22" s="344"/>
      <c r="EU22" s="348" t="s">
        <v>278</v>
      </c>
      <c r="EV22" s="349"/>
      <c r="EW22" s="349"/>
      <c r="EX22" s="342" t="s">
        <v>279</v>
      </c>
      <c r="EY22" s="343"/>
      <c r="EZ22" s="344"/>
      <c r="FA22" s="348" t="s">
        <v>278</v>
      </c>
      <c r="FB22" s="349"/>
      <c r="FC22" s="349"/>
      <c r="FD22" s="342" t="s">
        <v>279</v>
      </c>
      <c r="FE22" s="343"/>
      <c r="FF22" s="344"/>
      <c r="FG22" s="348" t="s">
        <v>278</v>
      </c>
      <c r="FH22" s="349"/>
      <c r="FI22" s="349"/>
      <c r="FJ22" s="342" t="s">
        <v>279</v>
      </c>
      <c r="FK22" s="343"/>
      <c r="FL22" s="344"/>
      <c r="FM22" s="348" t="s">
        <v>278</v>
      </c>
      <c r="FN22" s="349"/>
      <c r="FO22" s="349"/>
      <c r="FP22" s="342" t="s">
        <v>279</v>
      </c>
      <c r="FQ22" s="343"/>
      <c r="FR22" s="344"/>
      <c r="FS22" s="348" t="s">
        <v>278</v>
      </c>
      <c r="FT22" s="349"/>
      <c r="FU22" s="349"/>
      <c r="FV22" s="342" t="s">
        <v>279</v>
      </c>
      <c r="FW22" s="343"/>
      <c r="FX22" s="344"/>
      <c r="FY22" s="348" t="s">
        <v>278</v>
      </c>
      <c r="FZ22" s="349"/>
      <c r="GA22" s="349"/>
      <c r="GB22" s="342" t="s">
        <v>279</v>
      </c>
      <c r="GC22" s="343"/>
      <c r="GD22" s="344"/>
      <c r="GE22" s="348" t="s">
        <v>278</v>
      </c>
      <c r="GF22" s="349"/>
      <c r="GG22" s="349"/>
      <c r="GH22" s="342" t="s">
        <v>279</v>
      </c>
      <c r="GI22" s="343"/>
      <c r="GJ22" s="344"/>
      <c r="GK22" s="348" t="s">
        <v>278</v>
      </c>
      <c r="GL22" s="349"/>
      <c r="GM22" s="349"/>
      <c r="GN22" s="342" t="s">
        <v>279</v>
      </c>
      <c r="GO22" s="343"/>
      <c r="GP22" s="344"/>
      <c r="GQ22" s="348" t="s">
        <v>278</v>
      </c>
      <c r="GR22" s="349"/>
      <c r="GS22" s="349"/>
      <c r="GT22" s="342" t="s">
        <v>279</v>
      </c>
      <c r="GU22" s="343"/>
      <c r="GV22" s="344"/>
      <c r="GW22" s="348" t="s">
        <v>278</v>
      </c>
      <c r="GX22" s="349"/>
      <c r="GY22" s="349"/>
      <c r="GZ22" s="342" t="s">
        <v>279</v>
      </c>
      <c r="HA22" s="343"/>
      <c r="HB22" s="344"/>
      <c r="HC22" s="348" t="s">
        <v>278</v>
      </c>
      <c r="HD22" s="349"/>
      <c r="HE22" s="349"/>
      <c r="HF22" s="342" t="s">
        <v>279</v>
      </c>
      <c r="HG22" s="343"/>
      <c r="HH22" s="344"/>
      <c r="HI22" s="348" t="s">
        <v>278</v>
      </c>
      <c r="HJ22" s="349"/>
      <c r="HK22" s="349"/>
      <c r="HL22" s="342" t="s">
        <v>279</v>
      </c>
      <c r="HM22" s="343"/>
      <c r="HN22" s="344"/>
      <c r="HO22" s="348" t="s">
        <v>278</v>
      </c>
      <c r="HP22" s="349"/>
      <c r="HQ22" s="349"/>
      <c r="HR22" s="342" t="s">
        <v>279</v>
      </c>
      <c r="HS22" s="343"/>
      <c r="HT22" s="344"/>
      <c r="HU22" s="348" t="s">
        <v>278</v>
      </c>
      <c r="HV22" s="349"/>
      <c r="HW22" s="349"/>
      <c r="HX22" s="342" t="s">
        <v>279</v>
      </c>
      <c r="HY22" s="343"/>
      <c r="HZ22" s="344"/>
      <c r="IA22" s="348" t="s">
        <v>278</v>
      </c>
      <c r="IB22" s="349"/>
      <c r="IC22" s="349"/>
      <c r="ID22" s="342" t="s">
        <v>279</v>
      </c>
      <c r="IE22" s="343"/>
      <c r="IF22" s="344"/>
      <c r="IG22" s="348" t="s">
        <v>278</v>
      </c>
      <c r="IH22" s="349"/>
      <c r="II22" s="349"/>
      <c r="IJ22" s="342" t="s">
        <v>279</v>
      </c>
      <c r="IK22" s="343"/>
      <c r="IL22" s="344"/>
    </row>
    <row r="23" spans="1:246" ht="18.75" customHeight="1">
      <c r="A23" s="377"/>
      <c r="B23" s="394"/>
      <c r="C23" s="374"/>
      <c r="D23" s="358" t="s">
        <v>27</v>
      </c>
      <c r="E23" s="358"/>
      <c r="F23" s="358"/>
      <c r="G23" s="286"/>
      <c r="H23" s="287"/>
      <c r="I23" s="287"/>
      <c r="J23" s="287"/>
      <c r="K23" s="287"/>
      <c r="L23" s="288"/>
      <c r="M23" s="286"/>
      <c r="N23" s="287"/>
      <c r="O23" s="287"/>
      <c r="P23" s="287"/>
      <c r="Q23" s="287"/>
      <c r="R23" s="288"/>
      <c r="S23" s="286"/>
      <c r="T23" s="287"/>
      <c r="U23" s="287"/>
      <c r="V23" s="287"/>
      <c r="W23" s="287"/>
      <c r="X23" s="288"/>
      <c r="Y23" s="286"/>
      <c r="Z23" s="287"/>
      <c r="AA23" s="287"/>
      <c r="AB23" s="287"/>
      <c r="AC23" s="287"/>
      <c r="AD23" s="288"/>
      <c r="AE23" s="286"/>
      <c r="AF23" s="287"/>
      <c r="AG23" s="287"/>
      <c r="AH23" s="287"/>
      <c r="AI23" s="287"/>
      <c r="AJ23" s="288"/>
      <c r="AK23" s="286"/>
      <c r="AL23" s="287"/>
      <c r="AM23" s="287"/>
      <c r="AN23" s="287"/>
      <c r="AO23" s="287"/>
      <c r="AP23" s="288"/>
      <c r="AQ23" s="286"/>
      <c r="AR23" s="287"/>
      <c r="AS23" s="287"/>
      <c r="AT23" s="287"/>
      <c r="AU23" s="287"/>
      <c r="AV23" s="288"/>
      <c r="AW23" s="286"/>
      <c r="AX23" s="287"/>
      <c r="AY23" s="287"/>
      <c r="AZ23" s="287"/>
      <c r="BA23" s="287"/>
      <c r="BB23" s="288"/>
      <c r="BC23" s="286"/>
      <c r="BD23" s="287"/>
      <c r="BE23" s="287"/>
      <c r="BF23" s="287"/>
      <c r="BG23" s="287"/>
      <c r="BH23" s="288"/>
      <c r="BI23" s="286"/>
      <c r="BJ23" s="287"/>
      <c r="BK23" s="287"/>
      <c r="BL23" s="287"/>
      <c r="BM23" s="287"/>
      <c r="BN23" s="288"/>
      <c r="BO23" s="286"/>
      <c r="BP23" s="287"/>
      <c r="BQ23" s="287"/>
      <c r="BR23" s="287"/>
      <c r="BS23" s="287"/>
      <c r="BT23" s="288"/>
      <c r="BU23" s="286"/>
      <c r="BV23" s="287"/>
      <c r="BW23" s="287"/>
      <c r="BX23" s="287"/>
      <c r="BY23" s="287"/>
      <c r="BZ23" s="288"/>
      <c r="CA23" s="286"/>
      <c r="CB23" s="287"/>
      <c r="CC23" s="287"/>
      <c r="CD23" s="287"/>
      <c r="CE23" s="287"/>
      <c r="CF23" s="288"/>
      <c r="CG23" s="286"/>
      <c r="CH23" s="287"/>
      <c r="CI23" s="287"/>
      <c r="CJ23" s="287"/>
      <c r="CK23" s="287"/>
      <c r="CL23" s="288"/>
      <c r="CM23" s="286"/>
      <c r="CN23" s="287"/>
      <c r="CO23" s="287"/>
      <c r="CP23" s="287"/>
      <c r="CQ23" s="287"/>
      <c r="CR23" s="288"/>
      <c r="CS23" s="286"/>
      <c r="CT23" s="287"/>
      <c r="CU23" s="287"/>
      <c r="CV23" s="287"/>
      <c r="CW23" s="287"/>
      <c r="CX23" s="288"/>
      <c r="CY23" s="286"/>
      <c r="CZ23" s="287"/>
      <c r="DA23" s="287"/>
      <c r="DB23" s="287"/>
      <c r="DC23" s="287"/>
      <c r="DD23" s="288"/>
      <c r="DE23" s="286"/>
      <c r="DF23" s="287"/>
      <c r="DG23" s="287"/>
      <c r="DH23" s="287"/>
      <c r="DI23" s="287"/>
      <c r="DJ23" s="288"/>
      <c r="DK23" s="286"/>
      <c r="DL23" s="287"/>
      <c r="DM23" s="287"/>
      <c r="DN23" s="287"/>
      <c r="DO23" s="287"/>
      <c r="DP23" s="288"/>
      <c r="DQ23" s="286"/>
      <c r="DR23" s="287"/>
      <c r="DS23" s="287"/>
      <c r="DT23" s="287"/>
      <c r="DU23" s="287"/>
      <c r="DV23" s="288"/>
      <c r="DW23" s="286"/>
      <c r="DX23" s="287"/>
      <c r="DY23" s="287"/>
      <c r="DZ23" s="287"/>
      <c r="EA23" s="287"/>
      <c r="EB23" s="288"/>
      <c r="EC23" s="286"/>
      <c r="ED23" s="287"/>
      <c r="EE23" s="287"/>
      <c r="EF23" s="287"/>
      <c r="EG23" s="287"/>
      <c r="EH23" s="288"/>
      <c r="EI23" s="286"/>
      <c r="EJ23" s="287"/>
      <c r="EK23" s="287"/>
      <c r="EL23" s="287"/>
      <c r="EM23" s="287"/>
      <c r="EN23" s="288"/>
      <c r="EO23" s="286"/>
      <c r="EP23" s="287"/>
      <c r="EQ23" s="287"/>
      <c r="ER23" s="287"/>
      <c r="ES23" s="287"/>
      <c r="ET23" s="288"/>
      <c r="EU23" s="286"/>
      <c r="EV23" s="287"/>
      <c r="EW23" s="287"/>
      <c r="EX23" s="287"/>
      <c r="EY23" s="287"/>
      <c r="EZ23" s="288"/>
      <c r="FA23" s="286"/>
      <c r="FB23" s="287"/>
      <c r="FC23" s="287"/>
      <c r="FD23" s="287"/>
      <c r="FE23" s="287"/>
      <c r="FF23" s="288"/>
      <c r="FG23" s="286"/>
      <c r="FH23" s="287"/>
      <c r="FI23" s="287"/>
      <c r="FJ23" s="287"/>
      <c r="FK23" s="287"/>
      <c r="FL23" s="288"/>
      <c r="FM23" s="286"/>
      <c r="FN23" s="287"/>
      <c r="FO23" s="287"/>
      <c r="FP23" s="287"/>
      <c r="FQ23" s="287"/>
      <c r="FR23" s="288"/>
      <c r="FS23" s="286"/>
      <c r="FT23" s="287"/>
      <c r="FU23" s="287"/>
      <c r="FV23" s="287"/>
      <c r="FW23" s="287"/>
      <c r="FX23" s="288"/>
      <c r="FY23" s="286"/>
      <c r="FZ23" s="287"/>
      <c r="GA23" s="287"/>
      <c r="GB23" s="287"/>
      <c r="GC23" s="287"/>
      <c r="GD23" s="288"/>
      <c r="GE23" s="286"/>
      <c r="GF23" s="287"/>
      <c r="GG23" s="287"/>
      <c r="GH23" s="287"/>
      <c r="GI23" s="287"/>
      <c r="GJ23" s="288"/>
      <c r="GK23" s="286"/>
      <c r="GL23" s="287"/>
      <c r="GM23" s="287"/>
      <c r="GN23" s="287"/>
      <c r="GO23" s="287"/>
      <c r="GP23" s="288"/>
      <c r="GQ23" s="286"/>
      <c r="GR23" s="287"/>
      <c r="GS23" s="287"/>
      <c r="GT23" s="287"/>
      <c r="GU23" s="287"/>
      <c r="GV23" s="288"/>
      <c r="GW23" s="286"/>
      <c r="GX23" s="287"/>
      <c r="GY23" s="287"/>
      <c r="GZ23" s="287"/>
      <c r="HA23" s="287"/>
      <c r="HB23" s="288"/>
      <c r="HC23" s="286"/>
      <c r="HD23" s="287"/>
      <c r="HE23" s="287"/>
      <c r="HF23" s="287"/>
      <c r="HG23" s="287"/>
      <c r="HH23" s="288"/>
      <c r="HI23" s="286"/>
      <c r="HJ23" s="287"/>
      <c r="HK23" s="287"/>
      <c r="HL23" s="287"/>
      <c r="HM23" s="287"/>
      <c r="HN23" s="288"/>
      <c r="HO23" s="286"/>
      <c r="HP23" s="287"/>
      <c r="HQ23" s="287"/>
      <c r="HR23" s="287"/>
      <c r="HS23" s="287"/>
      <c r="HT23" s="288"/>
      <c r="HU23" s="286"/>
      <c r="HV23" s="287"/>
      <c r="HW23" s="287"/>
      <c r="HX23" s="287"/>
      <c r="HY23" s="287"/>
      <c r="HZ23" s="288"/>
      <c r="IA23" s="286"/>
      <c r="IB23" s="287"/>
      <c r="IC23" s="287"/>
      <c r="ID23" s="287"/>
      <c r="IE23" s="287"/>
      <c r="IF23" s="288"/>
      <c r="IG23" s="286"/>
      <c r="IH23" s="287"/>
      <c r="II23" s="287"/>
      <c r="IJ23" s="287"/>
      <c r="IK23" s="287"/>
      <c r="IL23" s="288"/>
    </row>
    <row r="24" spans="1:246" ht="18.75" customHeight="1">
      <c r="A24" s="377"/>
      <c r="B24" s="394"/>
      <c r="C24" s="374"/>
      <c r="D24" s="358" t="s">
        <v>26</v>
      </c>
      <c r="E24" s="358"/>
      <c r="F24" s="358"/>
      <c r="G24" s="286"/>
      <c r="H24" s="287"/>
      <c r="I24" s="287"/>
      <c r="J24" s="287"/>
      <c r="K24" s="287"/>
      <c r="L24" s="288"/>
      <c r="M24" s="286"/>
      <c r="N24" s="287"/>
      <c r="O24" s="287"/>
      <c r="P24" s="287"/>
      <c r="Q24" s="287"/>
      <c r="R24" s="288"/>
      <c r="S24" s="286"/>
      <c r="T24" s="287"/>
      <c r="U24" s="287"/>
      <c r="V24" s="287"/>
      <c r="W24" s="287"/>
      <c r="X24" s="288"/>
      <c r="Y24" s="286"/>
      <c r="Z24" s="287"/>
      <c r="AA24" s="287"/>
      <c r="AB24" s="287"/>
      <c r="AC24" s="287"/>
      <c r="AD24" s="288"/>
      <c r="AE24" s="286"/>
      <c r="AF24" s="287"/>
      <c r="AG24" s="287"/>
      <c r="AH24" s="287"/>
      <c r="AI24" s="287"/>
      <c r="AJ24" s="288"/>
      <c r="AK24" s="286"/>
      <c r="AL24" s="287"/>
      <c r="AM24" s="287"/>
      <c r="AN24" s="287"/>
      <c r="AO24" s="287"/>
      <c r="AP24" s="288"/>
      <c r="AQ24" s="286"/>
      <c r="AR24" s="287"/>
      <c r="AS24" s="287"/>
      <c r="AT24" s="287"/>
      <c r="AU24" s="287"/>
      <c r="AV24" s="288"/>
      <c r="AW24" s="286"/>
      <c r="AX24" s="287"/>
      <c r="AY24" s="287"/>
      <c r="AZ24" s="287"/>
      <c r="BA24" s="287"/>
      <c r="BB24" s="288"/>
      <c r="BC24" s="286"/>
      <c r="BD24" s="287"/>
      <c r="BE24" s="287"/>
      <c r="BF24" s="287"/>
      <c r="BG24" s="287"/>
      <c r="BH24" s="288"/>
      <c r="BI24" s="286"/>
      <c r="BJ24" s="287"/>
      <c r="BK24" s="287"/>
      <c r="BL24" s="287"/>
      <c r="BM24" s="287"/>
      <c r="BN24" s="288"/>
      <c r="BO24" s="286"/>
      <c r="BP24" s="287"/>
      <c r="BQ24" s="287"/>
      <c r="BR24" s="287"/>
      <c r="BS24" s="287"/>
      <c r="BT24" s="288"/>
      <c r="BU24" s="286"/>
      <c r="BV24" s="287"/>
      <c r="BW24" s="287"/>
      <c r="BX24" s="287"/>
      <c r="BY24" s="287"/>
      <c r="BZ24" s="288"/>
      <c r="CA24" s="286"/>
      <c r="CB24" s="287"/>
      <c r="CC24" s="287"/>
      <c r="CD24" s="287"/>
      <c r="CE24" s="287"/>
      <c r="CF24" s="288"/>
      <c r="CG24" s="286"/>
      <c r="CH24" s="287"/>
      <c r="CI24" s="287"/>
      <c r="CJ24" s="287"/>
      <c r="CK24" s="287"/>
      <c r="CL24" s="288"/>
      <c r="CM24" s="286"/>
      <c r="CN24" s="287"/>
      <c r="CO24" s="287"/>
      <c r="CP24" s="287"/>
      <c r="CQ24" s="287"/>
      <c r="CR24" s="288"/>
      <c r="CS24" s="286"/>
      <c r="CT24" s="287"/>
      <c r="CU24" s="287"/>
      <c r="CV24" s="287"/>
      <c r="CW24" s="287"/>
      <c r="CX24" s="288"/>
      <c r="CY24" s="286"/>
      <c r="CZ24" s="287"/>
      <c r="DA24" s="287"/>
      <c r="DB24" s="287"/>
      <c r="DC24" s="287"/>
      <c r="DD24" s="288"/>
      <c r="DE24" s="286"/>
      <c r="DF24" s="287"/>
      <c r="DG24" s="287"/>
      <c r="DH24" s="287"/>
      <c r="DI24" s="287"/>
      <c r="DJ24" s="288"/>
      <c r="DK24" s="286"/>
      <c r="DL24" s="287"/>
      <c r="DM24" s="287"/>
      <c r="DN24" s="287"/>
      <c r="DO24" s="287"/>
      <c r="DP24" s="288"/>
      <c r="DQ24" s="286"/>
      <c r="DR24" s="287"/>
      <c r="DS24" s="287"/>
      <c r="DT24" s="287"/>
      <c r="DU24" s="287"/>
      <c r="DV24" s="288"/>
      <c r="DW24" s="286"/>
      <c r="DX24" s="287"/>
      <c r="DY24" s="287"/>
      <c r="DZ24" s="287"/>
      <c r="EA24" s="287"/>
      <c r="EB24" s="288"/>
      <c r="EC24" s="286"/>
      <c r="ED24" s="287"/>
      <c r="EE24" s="287"/>
      <c r="EF24" s="287"/>
      <c r="EG24" s="287"/>
      <c r="EH24" s="288"/>
      <c r="EI24" s="286"/>
      <c r="EJ24" s="287"/>
      <c r="EK24" s="287"/>
      <c r="EL24" s="287"/>
      <c r="EM24" s="287"/>
      <c r="EN24" s="288"/>
      <c r="EO24" s="286"/>
      <c r="EP24" s="287"/>
      <c r="EQ24" s="287"/>
      <c r="ER24" s="287"/>
      <c r="ES24" s="287"/>
      <c r="ET24" s="288"/>
      <c r="EU24" s="286"/>
      <c r="EV24" s="287"/>
      <c r="EW24" s="287"/>
      <c r="EX24" s="287"/>
      <c r="EY24" s="287"/>
      <c r="EZ24" s="288"/>
      <c r="FA24" s="286"/>
      <c r="FB24" s="287"/>
      <c r="FC24" s="287"/>
      <c r="FD24" s="287"/>
      <c r="FE24" s="287"/>
      <c r="FF24" s="288"/>
      <c r="FG24" s="286"/>
      <c r="FH24" s="287"/>
      <c r="FI24" s="287"/>
      <c r="FJ24" s="287"/>
      <c r="FK24" s="287"/>
      <c r="FL24" s="288"/>
      <c r="FM24" s="286"/>
      <c r="FN24" s="287"/>
      <c r="FO24" s="287"/>
      <c r="FP24" s="287"/>
      <c r="FQ24" s="287"/>
      <c r="FR24" s="288"/>
      <c r="FS24" s="286"/>
      <c r="FT24" s="287"/>
      <c r="FU24" s="287"/>
      <c r="FV24" s="287"/>
      <c r="FW24" s="287"/>
      <c r="FX24" s="288"/>
      <c r="FY24" s="286"/>
      <c r="FZ24" s="287"/>
      <c r="GA24" s="287"/>
      <c r="GB24" s="287"/>
      <c r="GC24" s="287"/>
      <c r="GD24" s="288"/>
      <c r="GE24" s="286"/>
      <c r="GF24" s="287"/>
      <c r="GG24" s="287"/>
      <c r="GH24" s="287"/>
      <c r="GI24" s="287"/>
      <c r="GJ24" s="288"/>
      <c r="GK24" s="286"/>
      <c r="GL24" s="287"/>
      <c r="GM24" s="287"/>
      <c r="GN24" s="287"/>
      <c r="GO24" s="287"/>
      <c r="GP24" s="288"/>
      <c r="GQ24" s="286"/>
      <c r="GR24" s="287"/>
      <c r="GS24" s="287"/>
      <c r="GT24" s="287"/>
      <c r="GU24" s="287"/>
      <c r="GV24" s="288"/>
      <c r="GW24" s="286"/>
      <c r="GX24" s="287"/>
      <c r="GY24" s="287"/>
      <c r="GZ24" s="287"/>
      <c r="HA24" s="287"/>
      <c r="HB24" s="288"/>
      <c r="HC24" s="286"/>
      <c r="HD24" s="287"/>
      <c r="HE24" s="287"/>
      <c r="HF24" s="287"/>
      <c r="HG24" s="287"/>
      <c r="HH24" s="288"/>
      <c r="HI24" s="286"/>
      <c r="HJ24" s="287"/>
      <c r="HK24" s="287"/>
      <c r="HL24" s="287"/>
      <c r="HM24" s="287"/>
      <c r="HN24" s="288"/>
      <c r="HO24" s="286"/>
      <c r="HP24" s="287"/>
      <c r="HQ24" s="287"/>
      <c r="HR24" s="287"/>
      <c r="HS24" s="287"/>
      <c r="HT24" s="288"/>
      <c r="HU24" s="286"/>
      <c r="HV24" s="287"/>
      <c r="HW24" s="287"/>
      <c r="HX24" s="287"/>
      <c r="HY24" s="287"/>
      <c r="HZ24" s="288"/>
      <c r="IA24" s="286"/>
      <c r="IB24" s="287"/>
      <c r="IC24" s="287"/>
      <c r="ID24" s="287"/>
      <c r="IE24" s="287"/>
      <c r="IF24" s="288"/>
      <c r="IG24" s="286"/>
      <c r="IH24" s="287"/>
      <c r="II24" s="287"/>
      <c r="IJ24" s="287"/>
      <c r="IK24" s="287"/>
      <c r="IL24" s="288"/>
    </row>
    <row r="25" spans="1:246" ht="18.75" customHeight="1">
      <c r="A25" s="377"/>
      <c r="B25" s="394"/>
      <c r="C25" s="374"/>
      <c r="D25" s="375" t="s">
        <v>25</v>
      </c>
      <c r="E25" s="375"/>
      <c r="F25" s="375"/>
      <c r="G25" s="306"/>
      <c r="H25" s="307"/>
      <c r="I25" s="307"/>
      <c r="J25" s="307"/>
      <c r="K25" s="307"/>
      <c r="L25" s="308"/>
      <c r="M25" s="306"/>
      <c r="N25" s="307"/>
      <c r="O25" s="307"/>
      <c r="P25" s="307"/>
      <c r="Q25" s="307"/>
      <c r="R25" s="308"/>
      <c r="S25" s="306"/>
      <c r="T25" s="307"/>
      <c r="U25" s="307"/>
      <c r="V25" s="307"/>
      <c r="W25" s="307"/>
      <c r="X25" s="308"/>
      <c r="Y25" s="306"/>
      <c r="Z25" s="307"/>
      <c r="AA25" s="307"/>
      <c r="AB25" s="307"/>
      <c r="AC25" s="307"/>
      <c r="AD25" s="308"/>
      <c r="AE25" s="306"/>
      <c r="AF25" s="307"/>
      <c r="AG25" s="307"/>
      <c r="AH25" s="307"/>
      <c r="AI25" s="307"/>
      <c r="AJ25" s="308"/>
      <c r="AK25" s="306"/>
      <c r="AL25" s="307"/>
      <c r="AM25" s="307"/>
      <c r="AN25" s="307"/>
      <c r="AO25" s="307"/>
      <c r="AP25" s="308"/>
      <c r="AQ25" s="306"/>
      <c r="AR25" s="307"/>
      <c r="AS25" s="307"/>
      <c r="AT25" s="307"/>
      <c r="AU25" s="307"/>
      <c r="AV25" s="308"/>
      <c r="AW25" s="306"/>
      <c r="AX25" s="307"/>
      <c r="AY25" s="307"/>
      <c r="AZ25" s="307"/>
      <c r="BA25" s="307"/>
      <c r="BB25" s="308"/>
      <c r="BC25" s="306"/>
      <c r="BD25" s="307"/>
      <c r="BE25" s="307"/>
      <c r="BF25" s="307"/>
      <c r="BG25" s="307"/>
      <c r="BH25" s="308"/>
      <c r="BI25" s="306"/>
      <c r="BJ25" s="307"/>
      <c r="BK25" s="307"/>
      <c r="BL25" s="307"/>
      <c r="BM25" s="307"/>
      <c r="BN25" s="308"/>
      <c r="BO25" s="306"/>
      <c r="BP25" s="307"/>
      <c r="BQ25" s="307"/>
      <c r="BR25" s="307"/>
      <c r="BS25" s="307"/>
      <c r="BT25" s="308"/>
      <c r="BU25" s="306"/>
      <c r="BV25" s="307"/>
      <c r="BW25" s="307"/>
      <c r="BX25" s="307"/>
      <c r="BY25" s="307"/>
      <c r="BZ25" s="308"/>
      <c r="CA25" s="306"/>
      <c r="CB25" s="307"/>
      <c r="CC25" s="307"/>
      <c r="CD25" s="307"/>
      <c r="CE25" s="307"/>
      <c r="CF25" s="308"/>
      <c r="CG25" s="306"/>
      <c r="CH25" s="307"/>
      <c r="CI25" s="307"/>
      <c r="CJ25" s="307"/>
      <c r="CK25" s="307"/>
      <c r="CL25" s="308"/>
      <c r="CM25" s="306"/>
      <c r="CN25" s="307"/>
      <c r="CO25" s="307"/>
      <c r="CP25" s="307"/>
      <c r="CQ25" s="307"/>
      <c r="CR25" s="308"/>
      <c r="CS25" s="306"/>
      <c r="CT25" s="307"/>
      <c r="CU25" s="307"/>
      <c r="CV25" s="307"/>
      <c r="CW25" s="307"/>
      <c r="CX25" s="308"/>
      <c r="CY25" s="306"/>
      <c r="CZ25" s="307"/>
      <c r="DA25" s="307"/>
      <c r="DB25" s="307"/>
      <c r="DC25" s="307"/>
      <c r="DD25" s="308"/>
      <c r="DE25" s="306"/>
      <c r="DF25" s="307"/>
      <c r="DG25" s="307"/>
      <c r="DH25" s="307"/>
      <c r="DI25" s="307"/>
      <c r="DJ25" s="308"/>
      <c r="DK25" s="306"/>
      <c r="DL25" s="307"/>
      <c r="DM25" s="307"/>
      <c r="DN25" s="307"/>
      <c r="DO25" s="307"/>
      <c r="DP25" s="308"/>
      <c r="DQ25" s="306"/>
      <c r="DR25" s="307"/>
      <c r="DS25" s="307"/>
      <c r="DT25" s="307"/>
      <c r="DU25" s="307"/>
      <c r="DV25" s="308"/>
      <c r="DW25" s="306"/>
      <c r="DX25" s="307"/>
      <c r="DY25" s="307"/>
      <c r="DZ25" s="307"/>
      <c r="EA25" s="307"/>
      <c r="EB25" s="308"/>
      <c r="EC25" s="306"/>
      <c r="ED25" s="307"/>
      <c r="EE25" s="307"/>
      <c r="EF25" s="307"/>
      <c r="EG25" s="307"/>
      <c r="EH25" s="308"/>
      <c r="EI25" s="306"/>
      <c r="EJ25" s="307"/>
      <c r="EK25" s="307"/>
      <c r="EL25" s="307"/>
      <c r="EM25" s="307"/>
      <c r="EN25" s="308"/>
      <c r="EO25" s="306"/>
      <c r="EP25" s="307"/>
      <c r="EQ25" s="307"/>
      <c r="ER25" s="307"/>
      <c r="ES25" s="307"/>
      <c r="ET25" s="308"/>
      <c r="EU25" s="306"/>
      <c r="EV25" s="307"/>
      <c r="EW25" s="307"/>
      <c r="EX25" s="307"/>
      <c r="EY25" s="307"/>
      <c r="EZ25" s="308"/>
      <c r="FA25" s="306"/>
      <c r="FB25" s="307"/>
      <c r="FC25" s="307"/>
      <c r="FD25" s="307"/>
      <c r="FE25" s="307"/>
      <c r="FF25" s="308"/>
      <c r="FG25" s="306"/>
      <c r="FH25" s="307"/>
      <c r="FI25" s="307"/>
      <c r="FJ25" s="307"/>
      <c r="FK25" s="307"/>
      <c r="FL25" s="308"/>
      <c r="FM25" s="306"/>
      <c r="FN25" s="307"/>
      <c r="FO25" s="307"/>
      <c r="FP25" s="307"/>
      <c r="FQ25" s="307"/>
      <c r="FR25" s="308"/>
      <c r="FS25" s="306"/>
      <c r="FT25" s="307"/>
      <c r="FU25" s="307"/>
      <c r="FV25" s="307"/>
      <c r="FW25" s="307"/>
      <c r="FX25" s="308"/>
      <c r="FY25" s="306"/>
      <c r="FZ25" s="307"/>
      <c r="GA25" s="307"/>
      <c r="GB25" s="307"/>
      <c r="GC25" s="307"/>
      <c r="GD25" s="308"/>
      <c r="GE25" s="306"/>
      <c r="GF25" s="307"/>
      <c r="GG25" s="307"/>
      <c r="GH25" s="307"/>
      <c r="GI25" s="307"/>
      <c r="GJ25" s="308"/>
      <c r="GK25" s="306"/>
      <c r="GL25" s="307"/>
      <c r="GM25" s="307"/>
      <c r="GN25" s="307"/>
      <c r="GO25" s="307"/>
      <c r="GP25" s="308"/>
      <c r="GQ25" s="306"/>
      <c r="GR25" s="307"/>
      <c r="GS25" s="307"/>
      <c r="GT25" s="307"/>
      <c r="GU25" s="307"/>
      <c r="GV25" s="308"/>
      <c r="GW25" s="306"/>
      <c r="GX25" s="307"/>
      <c r="GY25" s="307"/>
      <c r="GZ25" s="307"/>
      <c r="HA25" s="307"/>
      <c r="HB25" s="308"/>
      <c r="HC25" s="306"/>
      <c r="HD25" s="307"/>
      <c r="HE25" s="307"/>
      <c r="HF25" s="307"/>
      <c r="HG25" s="307"/>
      <c r="HH25" s="308"/>
      <c r="HI25" s="306"/>
      <c r="HJ25" s="307"/>
      <c r="HK25" s="307"/>
      <c r="HL25" s="307"/>
      <c r="HM25" s="307"/>
      <c r="HN25" s="308"/>
      <c r="HO25" s="306"/>
      <c r="HP25" s="307"/>
      <c r="HQ25" s="307"/>
      <c r="HR25" s="307"/>
      <c r="HS25" s="307"/>
      <c r="HT25" s="308"/>
      <c r="HU25" s="306"/>
      <c r="HV25" s="307"/>
      <c r="HW25" s="307"/>
      <c r="HX25" s="307"/>
      <c r="HY25" s="307"/>
      <c r="HZ25" s="308"/>
      <c r="IA25" s="306"/>
      <c r="IB25" s="307"/>
      <c r="IC25" s="307"/>
      <c r="ID25" s="307"/>
      <c r="IE25" s="307"/>
      <c r="IF25" s="308"/>
      <c r="IG25" s="306"/>
      <c r="IH25" s="307"/>
      <c r="II25" s="307"/>
      <c r="IJ25" s="307"/>
      <c r="IK25" s="307"/>
      <c r="IL25" s="308"/>
    </row>
    <row r="26" spans="1:246" ht="18.75" customHeight="1">
      <c r="A26" s="377"/>
      <c r="B26" s="394"/>
      <c r="C26" s="405" t="s">
        <v>275</v>
      </c>
      <c r="D26" s="367" t="s">
        <v>29</v>
      </c>
      <c r="E26" s="367"/>
      <c r="F26" s="367"/>
      <c r="G26" s="339"/>
      <c r="H26" s="340"/>
      <c r="I26" s="340"/>
      <c r="J26" s="340"/>
      <c r="K26" s="340"/>
      <c r="L26" s="341"/>
      <c r="M26" s="339"/>
      <c r="N26" s="340"/>
      <c r="O26" s="340"/>
      <c r="P26" s="340"/>
      <c r="Q26" s="340"/>
      <c r="R26" s="341"/>
      <c r="S26" s="339"/>
      <c r="T26" s="340"/>
      <c r="U26" s="340"/>
      <c r="V26" s="340"/>
      <c r="W26" s="340"/>
      <c r="X26" s="341"/>
      <c r="Y26" s="339"/>
      <c r="Z26" s="340"/>
      <c r="AA26" s="340"/>
      <c r="AB26" s="340"/>
      <c r="AC26" s="340"/>
      <c r="AD26" s="341"/>
      <c r="AE26" s="339"/>
      <c r="AF26" s="340"/>
      <c r="AG26" s="340"/>
      <c r="AH26" s="340"/>
      <c r="AI26" s="340"/>
      <c r="AJ26" s="341"/>
      <c r="AK26" s="339"/>
      <c r="AL26" s="340"/>
      <c r="AM26" s="340"/>
      <c r="AN26" s="340"/>
      <c r="AO26" s="340"/>
      <c r="AP26" s="341"/>
      <c r="AQ26" s="339"/>
      <c r="AR26" s="340"/>
      <c r="AS26" s="340"/>
      <c r="AT26" s="340"/>
      <c r="AU26" s="340"/>
      <c r="AV26" s="341"/>
      <c r="AW26" s="339"/>
      <c r="AX26" s="340"/>
      <c r="AY26" s="340"/>
      <c r="AZ26" s="340"/>
      <c r="BA26" s="340"/>
      <c r="BB26" s="341"/>
      <c r="BC26" s="339"/>
      <c r="BD26" s="340"/>
      <c r="BE26" s="340"/>
      <c r="BF26" s="340"/>
      <c r="BG26" s="340"/>
      <c r="BH26" s="341"/>
      <c r="BI26" s="339"/>
      <c r="BJ26" s="340"/>
      <c r="BK26" s="340"/>
      <c r="BL26" s="340"/>
      <c r="BM26" s="340"/>
      <c r="BN26" s="341"/>
      <c r="BO26" s="339"/>
      <c r="BP26" s="340"/>
      <c r="BQ26" s="340"/>
      <c r="BR26" s="340"/>
      <c r="BS26" s="340"/>
      <c r="BT26" s="341"/>
      <c r="BU26" s="339"/>
      <c r="BV26" s="340"/>
      <c r="BW26" s="340"/>
      <c r="BX26" s="340"/>
      <c r="BY26" s="340"/>
      <c r="BZ26" s="341"/>
      <c r="CA26" s="339"/>
      <c r="CB26" s="340"/>
      <c r="CC26" s="340"/>
      <c r="CD26" s="340"/>
      <c r="CE26" s="340"/>
      <c r="CF26" s="341"/>
      <c r="CG26" s="339"/>
      <c r="CH26" s="340"/>
      <c r="CI26" s="340"/>
      <c r="CJ26" s="340"/>
      <c r="CK26" s="340"/>
      <c r="CL26" s="341"/>
      <c r="CM26" s="339"/>
      <c r="CN26" s="340"/>
      <c r="CO26" s="340"/>
      <c r="CP26" s="340"/>
      <c r="CQ26" s="340"/>
      <c r="CR26" s="341"/>
      <c r="CS26" s="339"/>
      <c r="CT26" s="340"/>
      <c r="CU26" s="340"/>
      <c r="CV26" s="340"/>
      <c r="CW26" s="340"/>
      <c r="CX26" s="341"/>
      <c r="CY26" s="339"/>
      <c r="CZ26" s="340"/>
      <c r="DA26" s="340"/>
      <c r="DB26" s="340"/>
      <c r="DC26" s="340"/>
      <c r="DD26" s="341"/>
      <c r="DE26" s="339"/>
      <c r="DF26" s="340"/>
      <c r="DG26" s="340"/>
      <c r="DH26" s="340"/>
      <c r="DI26" s="340"/>
      <c r="DJ26" s="341"/>
      <c r="DK26" s="339"/>
      <c r="DL26" s="340"/>
      <c r="DM26" s="340"/>
      <c r="DN26" s="340"/>
      <c r="DO26" s="340"/>
      <c r="DP26" s="341"/>
      <c r="DQ26" s="339"/>
      <c r="DR26" s="340"/>
      <c r="DS26" s="340"/>
      <c r="DT26" s="340"/>
      <c r="DU26" s="340"/>
      <c r="DV26" s="341"/>
      <c r="DW26" s="339"/>
      <c r="DX26" s="340"/>
      <c r="DY26" s="340"/>
      <c r="DZ26" s="340"/>
      <c r="EA26" s="340"/>
      <c r="EB26" s="341"/>
      <c r="EC26" s="339"/>
      <c r="ED26" s="340"/>
      <c r="EE26" s="340"/>
      <c r="EF26" s="340"/>
      <c r="EG26" s="340"/>
      <c r="EH26" s="341"/>
      <c r="EI26" s="339"/>
      <c r="EJ26" s="340"/>
      <c r="EK26" s="340"/>
      <c r="EL26" s="340"/>
      <c r="EM26" s="340"/>
      <c r="EN26" s="341"/>
      <c r="EO26" s="339"/>
      <c r="EP26" s="340"/>
      <c r="EQ26" s="340"/>
      <c r="ER26" s="340"/>
      <c r="ES26" s="340"/>
      <c r="ET26" s="341"/>
      <c r="EU26" s="339"/>
      <c r="EV26" s="340"/>
      <c r="EW26" s="340"/>
      <c r="EX26" s="340"/>
      <c r="EY26" s="340"/>
      <c r="EZ26" s="341"/>
      <c r="FA26" s="339"/>
      <c r="FB26" s="340"/>
      <c r="FC26" s="340"/>
      <c r="FD26" s="340"/>
      <c r="FE26" s="340"/>
      <c r="FF26" s="341"/>
      <c r="FG26" s="339"/>
      <c r="FH26" s="340"/>
      <c r="FI26" s="340"/>
      <c r="FJ26" s="340"/>
      <c r="FK26" s="340"/>
      <c r="FL26" s="341"/>
      <c r="FM26" s="339"/>
      <c r="FN26" s="340"/>
      <c r="FO26" s="340"/>
      <c r="FP26" s="340"/>
      <c r="FQ26" s="340"/>
      <c r="FR26" s="341"/>
      <c r="FS26" s="339"/>
      <c r="FT26" s="340"/>
      <c r="FU26" s="340"/>
      <c r="FV26" s="340"/>
      <c r="FW26" s="340"/>
      <c r="FX26" s="341"/>
      <c r="FY26" s="339"/>
      <c r="FZ26" s="340"/>
      <c r="GA26" s="340"/>
      <c r="GB26" s="340"/>
      <c r="GC26" s="340"/>
      <c r="GD26" s="341"/>
      <c r="GE26" s="339"/>
      <c r="GF26" s="340"/>
      <c r="GG26" s="340"/>
      <c r="GH26" s="340"/>
      <c r="GI26" s="340"/>
      <c r="GJ26" s="341"/>
      <c r="GK26" s="339"/>
      <c r="GL26" s="340"/>
      <c r="GM26" s="340"/>
      <c r="GN26" s="340"/>
      <c r="GO26" s="340"/>
      <c r="GP26" s="341"/>
      <c r="GQ26" s="339"/>
      <c r="GR26" s="340"/>
      <c r="GS26" s="340"/>
      <c r="GT26" s="340"/>
      <c r="GU26" s="340"/>
      <c r="GV26" s="341"/>
      <c r="GW26" s="339"/>
      <c r="GX26" s="340"/>
      <c r="GY26" s="340"/>
      <c r="GZ26" s="340"/>
      <c r="HA26" s="340"/>
      <c r="HB26" s="341"/>
      <c r="HC26" s="339"/>
      <c r="HD26" s="340"/>
      <c r="HE26" s="340"/>
      <c r="HF26" s="340"/>
      <c r="HG26" s="340"/>
      <c r="HH26" s="341"/>
      <c r="HI26" s="339"/>
      <c r="HJ26" s="340"/>
      <c r="HK26" s="340"/>
      <c r="HL26" s="340"/>
      <c r="HM26" s="340"/>
      <c r="HN26" s="341"/>
      <c r="HO26" s="339"/>
      <c r="HP26" s="340"/>
      <c r="HQ26" s="340"/>
      <c r="HR26" s="340"/>
      <c r="HS26" s="340"/>
      <c r="HT26" s="341"/>
      <c r="HU26" s="339"/>
      <c r="HV26" s="340"/>
      <c r="HW26" s="340"/>
      <c r="HX26" s="340"/>
      <c r="HY26" s="340"/>
      <c r="HZ26" s="341"/>
      <c r="IA26" s="339"/>
      <c r="IB26" s="340"/>
      <c r="IC26" s="340"/>
      <c r="ID26" s="340"/>
      <c r="IE26" s="340"/>
      <c r="IF26" s="341"/>
      <c r="IG26" s="339"/>
      <c r="IH26" s="340"/>
      <c r="II26" s="340"/>
      <c r="IJ26" s="340"/>
      <c r="IK26" s="340"/>
      <c r="IL26" s="341"/>
    </row>
    <row r="27" spans="1:246" ht="18.75" customHeight="1">
      <c r="A27" s="377"/>
      <c r="B27" s="394"/>
      <c r="C27" s="405"/>
      <c r="D27" s="358" t="s">
        <v>28</v>
      </c>
      <c r="E27" s="358"/>
      <c r="F27" s="358"/>
      <c r="G27" s="286"/>
      <c r="H27" s="287"/>
      <c r="I27" s="287"/>
      <c r="J27" s="287"/>
      <c r="K27" s="287"/>
      <c r="L27" s="288"/>
      <c r="M27" s="286"/>
      <c r="N27" s="287"/>
      <c r="O27" s="287"/>
      <c r="P27" s="287"/>
      <c r="Q27" s="287"/>
      <c r="R27" s="288"/>
      <c r="S27" s="286"/>
      <c r="T27" s="287"/>
      <c r="U27" s="287"/>
      <c r="V27" s="287"/>
      <c r="W27" s="287"/>
      <c r="X27" s="288"/>
      <c r="Y27" s="286"/>
      <c r="Z27" s="287"/>
      <c r="AA27" s="287"/>
      <c r="AB27" s="287"/>
      <c r="AC27" s="287"/>
      <c r="AD27" s="288"/>
      <c r="AE27" s="286"/>
      <c r="AF27" s="287"/>
      <c r="AG27" s="287"/>
      <c r="AH27" s="287"/>
      <c r="AI27" s="287"/>
      <c r="AJ27" s="288"/>
      <c r="AK27" s="286"/>
      <c r="AL27" s="287"/>
      <c r="AM27" s="287"/>
      <c r="AN27" s="287"/>
      <c r="AO27" s="287"/>
      <c r="AP27" s="288"/>
      <c r="AQ27" s="286"/>
      <c r="AR27" s="287"/>
      <c r="AS27" s="287"/>
      <c r="AT27" s="287"/>
      <c r="AU27" s="287"/>
      <c r="AV27" s="288"/>
      <c r="AW27" s="286"/>
      <c r="AX27" s="287"/>
      <c r="AY27" s="287"/>
      <c r="AZ27" s="287"/>
      <c r="BA27" s="287"/>
      <c r="BB27" s="288"/>
      <c r="BC27" s="286"/>
      <c r="BD27" s="287"/>
      <c r="BE27" s="287"/>
      <c r="BF27" s="287"/>
      <c r="BG27" s="287"/>
      <c r="BH27" s="288"/>
      <c r="BI27" s="286"/>
      <c r="BJ27" s="287"/>
      <c r="BK27" s="287"/>
      <c r="BL27" s="287"/>
      <c r="BM27" s="287"/>
      <c r="BN27" s="288"/>
      <c r="BO27" s="286"/>
      <c r="BP27" s="287"/>
      <c r="BQ27" s="287"/>
      <c r="BR27" s="287"/>
      <c r="BS27" s="287"/>
      <c r="BT27" s="288"/>
      <c r="BU27" s="286"/>
      <c r="BV27" s="287"/>
      <c r="BW27" s="287"/>
      <c r="BX27" s="287"/>
      <c r="BY27" s="287"/>
      <c r="BZ27" s="288"/>
      <c r="CA27" s="286"/>
      <c r="CB27" s="287"/>
      <c r="CC27" s="287"/>
      <c r="CD27" s="287"/>
      <c r="CE27" s="287"/>
      <c r="CF27" s="288"/>
      <c r="CG27" s="286"/>
      <c r="CH27" s="287"/>
      <c r="CI27" s="287"/>
      <c r="CJ27" s="287"/>
      <c r="CK27" s="287"/>
      <c r="CL27" s="288"/>
      <c r="CM27" s="286"/>
      <c r="CN27" s="287"/>
      <c r="CO27" s="287"/>
      <c r="CP27" s="287"/>
      <c r="CQ27" s="287"/>
      <c r="CR27" s="288"/>
      <c r="CS27" s="286"/>
      <c r="CT27" s="287"/>
      <c r="CU27" s="287"/>
      <c r="CV27" s="287"/>
      <c r="CW27" s="287"/>
      <c r="CX27" s="288"/>
      <c r="CY27" s="286"/>
      <c r="CZ27" s="287"/>
      <c r="DA27" s="287"/>
      <c r="DB27" s="287"/>
      <c r="DC27" s="287"/>
      <c r="DD27" s="288"/>
      <c r="DE27" s="286"/>
      <c r="DF27" s="287"/>
      <c r="DG27" s="287"/>
      <c r="DH27" s="287"/>
      <c r="DI27" s="287"/>
      <c r="DJ27" s="288"/>
      <c r="DK27" s="286"/>
      <c r="DL27" s="287"/>
      <c r="DM27" s="287"/>
      <c r="DN27" s="287"/>
      <c r="DO27" s="287"/>
      <c r="DP27" s="288"/>
      <c r="DQ27" s="286"/>
      <c r="DR27" s="287"/>
      <c r="DS27" s="287"/>
      <c r="DT27" s="287"/>
      <c r="DU27" s="287"/>
      <c r="DV27" s="288"/>
      <c r="DW27" s="286"/>
      <c r="DX27" s="287"/>
      <c r="DY27" s="287"/>
      <c r="DZ27" s="287"/>
      <c r="EA27" s="287"/>
      <c r="EB27" s="288"/>
      <c r="EC27" s="286"/>
      <c r="ED27" s="287"/>
      <c r="EE27" s="287"/>
      <c r="EF27" s="287"/>
      <c r="EG27" s="287"/>
      <c r="EH27" s="288"/>
      <c r="EI27" s="286"/>
      <c r="EJ27" s="287"/>
      <c r="EK27" s="287"/>
      <c r="EL27" s="287"/>
      <c r="EM27" s="287"/>
      <c r="EN27" s="288"/>
      <c r="EO27" s="286"/>
      <c r="EP27" s="287"/>
      <c r="EQ27" s="287"/>
      <c r="ER27" s="287"/>
      <c r="ES27" s="287"/>
      <c r="ET27" s="288"/>
      <c r="EU27" s="286"/>
      <c r="EV27" s="287"/>
      <c r="EW27" s="287"/>
      <c r="EX27" s="287"/>
      <c r="EY27" s="287"/>
      <c r="EZ27" s="288"/>
      <c r="FA27" s="286"/>
      <c r="FB27" s="287"/>
      <c r="FC27" s="287"/>
      <c r="FD27" s="287"/>
      <c r="FE27" s="287"/>
      <c r="FF27" s="288"/>
      <c r="FG27" s="286"/>
      <c r="FH27" s="287"/>
      <c r="FI27" s="287"/>
      <c r="FJ27" s="287"/>
      <c r="FK27" s="287"/>
      <c r="FL27" s="288"/>
      <c r="FM27" s="286"/>
      <c r="FN27" s="287"/>
      <c r="FO27" s="287"/>
      <c r="FP27" s="287"/>
      <c r="FQ27" s="287"/>
      <c r="FR27" s="288"/>
      <c r="FS27" s="286"/>
      <c r="FT27" s="287"/>
      <c r="FU27" s="287"/>
      <c r="FV27" s="287"/>
      <c r="FW27" s="287"/>
      <c r="FX27" s="288"/>
      <c r="FY27" s="286"/>
      <c r="FZ27" s="287"/>
      <c r="GA27" s="287"/>
      <c r="GB27" s="287"/>
      <c r="GC27" s="287"/>
      <c r="GD27" s="288"/>
      <c r="GE27" s="286"/>
      <c r="GF27" s="287"/>
      <c r="GG27" s="287"/>
      <c r="GH27" s="287"/>
      <c r="GI27" s="287"/>
      <c r="GJ27" s="288"/>
      <c r="GK27" s="286"/>
      <c r="GL27" s="287"/>
      <c r="GM27" s="287"/>
      <c r="GN27" s="287"/>
      <c r="GO27" s="287"/>
      <c r="GP27" s="288"/>
      <c r="GQ27" s="286"/>
      <c r="GR27" s="287"/>
      <c r="GS27" s="287"/>
      <c r="GT27" s="287"/>
      <c r="GU27" s="287"/>
      <c r="GV27" s="288"/>
      <c r="GW27" s="286"/>
      <c r="GX27" s="287"/>
      <c r="GY27" s="287"/>
      <c r="GZ27" s="287"/>
      <c r="HA27" s="287"/>
      <c r="HB27" s="288"/>
      <c r="HC27" s="286"/>
      <c r="HD27" s="287"/>
      <c r="HE27" s="287"/>
      <c r="HF27" s="287"/>
      <c r="HG27" s="287"/>
      <c r="HH27" s="288"/>
      <c r="HI27" s="286"/>
      <c r="HJ27" s="287"/>
      <c r="HK27" s="287"/>
      <c r="HL27" s="287"/>
      <c r="HM27" s="287"/>
      <c r="HN27" s="288"/>
      <c r="HO27" s="286"/>
      <c r="HP27" s="287"/>
      <c r="HQ27" s="287"/>
      <c r="HR27" s="287"/>
      <c r="HS27" s="287"/>
      <c r="HT27" s="288"/>
      <c r="HU27" s="286"/>
      <c r="HV27" s="287"/>
      <c r="HW27" s="287"/>
      <c r="HX27" s="287"/>
      <c r="HY27" s="287"/>
      <c r="HZ27" s="288"/>
      <c r="IA27" s="286"/>
      <c r="IB27" s="287"/>
      <c r="IC27" s="287"/>
      <c r="ID27" s="287"/>
      <c r="IE27" s="287"/>
      <c r="IF27" s="288"/>
      <c r="IG27" s="286"/>
      <c r="IH27" s="287"/>
      <c r="II27" s="287"/>
      <c r="IJ27" s="287"/>
      <c r="IK27" s="287"/>
      <c r="IL27" s="288"/>
    </row>
    <row r="28" spans="1:246" ht="18.75" customHeight="1">
      <c r="A28" s="377"/>
      <c r="B28" s="394"/>
      <c r="C28" s="405"/>
      <c r="D28" s="358" t="s">
        <v>27</v>
      </c>
      <c r="E28" s="358"/>
      <c r="F28" s="358"/>
      <c r="G28" s="286"/>
      <c r="H28" s="287"/>
      <c r="I28" s="287"/>
      <c r="J28" s="287"/>
      <c r="K28" s="287"/>
      <c r="L28" s="288"/>
      <c r="M28" s="286"/>
      <c r="N28" s="287"/>
      <c r="O28" s="287"/>
      <c r="P28" s="287"/>
      <c r="Q28" s="287"/>
      <c r="R28" s="288"/>
      <c r="S28" s="286"/>
      <c r="T28" s="287"/>
      <c r="U28" s="287"/>
      <c r="V28" s="287"/>
      <c r="W28" s="287"/>
      <c r="X28" s="288"/>
      <c r="Y28" s="286"/>
      <c r="Z28" s="287"/>
      <c r="AA28" s="287"/>
      <c r="AB28" s="287"/>
      <c r="AC28" s="287"/>
      <c r="AD28" s="288"/>
      <c r="AE28" s="286"/>
      <c r="AF28" s="287"/>
      <c r="AG28" s="287"/>
      <c r="AH28" s="287"/>
      <c r="AI28" s="287"/>
      <c r="AJ28" s="288"/>
      <c r="AK28" s="286"/>
      <c r="AL28" s="287"/>
      <c r="AM28" s="287"/>
      <c r="AN28" s="287"/>
      <c r="AO28" s="287"/>
      <c r="AP28" s="288"/>
      <c r="AQ28" s="286"/>
      <c r="AR28" s="287"/>
      <c r="AS28" s="287"/>
      <c r="AT28" s="287"/>
      <c r="AU28" s="287"/>
      <c r="AV28" s="288"/>
      <c r="AW28" s="286"/>
      <c r="AX28" s="287"/>
      <c r="AY28" s="287"/>
      <c r="AZ28" s="287"/>
      <c r="BA28" s="287"/>
      <c r="BB28" s="288"/>
      <c r="BC28" s="286"/>
      <c r="BD28" s="287"/>
      <c r="BE28" s="287"/>
      <c r="BF28" s="287"/>
      <c r="BG28" s="287"/>
      <c r="BH28" s="288"/>
      <c r="BI28" s="286"/>
      <c r="BJ28" s="287"/>
      <c r="BK28" s="287"/>
      <c r="BL28" s="287"/>
      <c r="BM28" s="287"/>
      <c r="BN28" s="288"/>
      <c r="BO28" s="286"/>
      <c r="BP28" s="287"/>
      <c r="BQ28" s="287"/>
      <c r="BR28" s="287"/>
      <c r="BS28" s="287"/>
      <c r="BT28" s="288"/>
      <c r="BU28" s="286"/>
      <c r="BV28" s="287"/>
      <c r="BW28" s="287"/>
      <c r="BX28" s="287"/>
      <c r="BY28" s="287"/>
      <c r="BZ28" s="288"/>
      <c r="CA28" s="286"/>
      <c r="CB28" s="287"/>
      <c r="CC28" s="287"/>
      <c r="CD28" s="287"/>
      <c r="CE28" s="287"/>
      <c r="CF28" s="288"/>
      <c r="CG28" s="286"/>
      <c r="CH28" s="287"/>
      <c r="CI28" s="287"/>
      <c r="CJ28" s="287"/>
      <c r="CK28" s="287"/>
      <c r="CL28" s="288"/>
      <c r="CM28" s="286"/>
      <c r="CN28" s="287"/>
      <c r="CO28" s="287"/>
      <c r="CP28" s="287"/>
      <c r="CQ28" s="287"/>
      <c r="CR28" s="288"/>
      <c r="CS28" s="286"/>
      <c r="CT28" s="287"/>
      <c r="CU28" s="287"/>
      <c r="CV28" s="287"/>
      <c r="CW28" s="287"/>
      <c r="CX28" s="288"/>
      <c r="CY28" s="286"/>
      <c r="CZ28" s="287"/>
      <c r="DA28" s="287"/>
      <c r="DB28" s="287"/>
      <c r="DC28" s="287"/>
      <c r="DD28" s="288"/>
      <c r="DE28" s="286"/>
      <c r="DF28" s="287"/>
      <c r="DG28" s="287"/>
      <c r="DH28" s="287"/>
      <c r="DI28" s="287"/>
      <c r="DJ28" s="288"/>
      <c r="DK28" s="286"/>
      <c r="DL28" s="287"/>
      <c r="DM28" s="287"/>
      <c r="DN28" s="287"/>
      <c r="DO28" s="287"/>
      <c r="DP28" s="288"/>
      <c r="DQ28" s="286"/>
      <c r="DR28" s="287"/>
      <c r="DS28" s="287"/>
      <c r="DT28" s="287"/>
      <c r="DU28" s="287"/>
      <c r="DV28" s="288"/>
      <c r="DW28" s="286"/>
      <c r="DX28" s="287"/>
      <c r="DY28" s="287"/>
      <c r="DZ28" s="287"/>
      <c r="EA28" s="287"/>
      <c r="EB28" s="288"/>
      <c r="EC28" s="286"/>
      <c r="ED28" s="287"/>
      <c r="EE28" s="287"/>
      <c r="EF28" s="287"/>
      <c r="EG28" s="287"/>
      <c r="EH28" s="288"/>
      <c r="EI28" s="286"/>
      <c r="EJ28" s="287"/>
      <c r="EK28" s="287"/>
      <c r="EL28" s="287"/>
      <c r="EM28" s="287"/>
      <c r="EN28" s="288"/>
      <c r="EO28" s="286"/>
      <c r="EP28" s="287"/>
      <c r="EQ28" s="287"/>
      <c r="ER28" s="287"/>
      <c r="ES28" s="287"/>
      <c r="ET28" s="288"/>
      <c r="EU28" s="286"/>
      <c r="EV28" s="287"/>
      <c r="EW28" s="287"/>
      <c r="EX28" s="287"/>
      <c r="EY28" s="287"/>
      <c r="EZ28" s="288"/>
      <c r="FA28" s="286"/>
      <c r="FB28" s="287"/>
      <c r="FC28" s="287"/>
      <c r="FD28" s="287"/>
      <c r="FE28" s="287"/>
      <c r="FF28" s="288"/>
      <c r="FG28" s="286"/>
      <c r="FH28" s="287"/>
      <c r="FI28" s="287"/>
      <c r="FJ28" s="287"/>
      <c r="FK28" s="287"/>
      <c r="FL28" s="288"/>
      <c r="FM28" s="286"/>
      <c r="FN28" s="287"/>
      <c r="FO28" s="287"/>
      <c r="FP28" s="287"/>
      <c r="FQ28" s="287"/>
      <c r="FR28" s="288"/>
      <c r="FS28" s="286"/>
      <c r="FT28" s="287"/>
      <c r="FU28" s="287"/>
      <c r="FV28" s="287"/>
      <c r="FW28" s="287"/>
      <c r="FX28" s="288"/>
      <c r="FY28" s="286"/>
      <c r="FZ28" s="287"/>
      <c r="GA28" s="287"/>
      <c r="GB28" s="287"/>
      <c r="GC28" s="287"/>
      <c r="GD28" s="288"/>
      <c r="GE28" s="286"/>
      <c r="GF28" s="287"/>
      <c r="GG28" s="287"/>
      <c r="GH28" s="287"/>
      <c r="GI28" s="287"/>
      <c r="GJ28" s="288"/>
      <c r="GK28" s="286"/>
      <c r="GL28" s="287"/>
      <c r="GM28" s="287"/>
      <c r="GN28" s="287"/>
      <c r="GO28" s="287"/>
      <c r="GP28" s="288"/>
      <c r="GQ28" s="286"/>
      <c r="GR28" s="287"/>
      <c r="GS28" s="287"/>
      <c r="GT28" s="287"/>
      <c r="GU28" s="287"/>
      <c r="GV28" s="288"/>
      <c r="GW28" s="286"/>
      <c r="GX28" s="287"/>
      <c r="GY28" s="287"/>
      <c r="GZ28" s="287"/>
      <c r="HA28" s="287"/>
      <c r="HB28" s="288"/>
      <c r="HC28" s="286"/>
      <c r="HD28" s="287"/>
      <c r="HE28" s="287"/>
      <c r="HF28" s="287"/>
      <c r="HG28" s="287"/>
      <c r="HH28" s="288"/>
      <c r="HI28" s="286"/>
      <c r="HJ28" s="287"/>
      <c r="HK28" s="287"/>
      <c r="HL28" s="287"/>
      <c r="HM28" s="287"/>
      <c r="HN28" s="288"/>
      <c r="HO28" s="286"/>
      <c r="HP28" s="287"/>
      <c r="HQ28" s="287"/>
      <c r="HR28" s="287"/>
      <c r="HS28" s="287"/>
      <c r="HT28" s="288"/>
      <c r="HU28" s="286"/>
      <c r="HV28" s="287"/>
      <c r="HW28" s="287"/>
      <c r="HX28" s="287"/>
      <c r="HY28" s="287"/>
      <c r="HZ28" s="288"/>
      <c r="IA28" s="286"/>
      <c r="IB28" s="287"/>
      <c r="IC28" s="287"/>
      <c r="ID28" s="287"/>
      <c r="IE28" s="287"/>
      <c r="IF28" s="288"/>
      <c r="IG28" s="286"/>
      <c r="IH28" s="287"/>
      <c r="II28" s="287"/>
      <c r="IJ28" s="287"/>
      <c r="IK28" s="287"/>
      <c r="IL28" s="288"/>
    </row>
    <row r="29" spans="1:246" ht="18.75" customHeight="1">
      <c r="A29" s="377"/>
      <c r="B29" s="394"/>
      <c r="C29" s="405"/>
      <c r="D29" s="358" t="s">
        <v>26</v>
      </c>
      <c r="E29" s="358"/>
      <c r="F29" s="358"/>
      <c r="G29" s="286"/>
      <c r="H29" s="287"/>
      <c r="I29" s="287"/>
      <c r="J29" s="287"/>
      <c r="K29" s="287"/>
      <c r="L29" s="288"/>
      <c r="M29" s="286"/>
      <c r="N29" s="287"/>
      <c r="O29" s="287"/>
      <c r="P29" s="287"/>
      <c r="Q29" s="287"/>
      <c r="R29" s="288"/>
      <c r="S29" s="286"/>
      <c r="T29" s="287"/>
      <c r="U29" s="287"/>
      <c r="V29" s="287"/>
      <c r="W29" s="287"/>
      <c r="X29" s="288"/>
      <c r="Y29" s="286"/>
      <c r="Z29" s="287"/>
      <c r="AA29" s="287"/>
      <c r="AB29" s="287"/>
      <c r="AC29" s="287"/>
      <c r="AD29" s="288"/>
      <c r="AE29" s="286"/>
      <c r="AF29" s="287"/>
      <c r="AG29" s="287"/>
      <c r="AH29" s="287"/>
      <c r="AI29" s="287"/>
      <c r="AJ29" s="288"/>
      <c r="AK29" s="286"/>
      <c r="AL29" s="287"/>
      <c r="AM29" s="287"/>
      <c r="AN29" s="287"/>
      <c r="AO29" s="287"/>
      <c r="AP29" s="288"/>
      <c r="AQ29" s="286"/>
      <c r="AR29" s="287"/>
      <c r="AS29" s="287"/>
      <c r="AT29" s="287"/>
      <c r="AU29" s="287"/>
      <c r="AV29" s="288"/>
      <c r="AW29" s="286"/>
      <c r="AX29" s="287"/>
      <c r="AY29" s="287"/>
      <c r="AZ29" s="287"/>
      <c r="BA29" s="287"/>
      <c r="BB29" s="288"/>
      <c r="BC29" s="286"/>
      <c r="BD29" s="287"/>
      <c r="BE29" s="287"/>
      <c r="BF29" s="287"/>
      <c r="BG29" s="287"/>
      <c r="BH29" s="288"/>
      <c r="BI29" s="286"/>
      <c r="BJ29" s="287"/>
      <c r="BK29" s="287"/>
      <c r="BL29" s="287"/>
      <c r="BM29" s="287"/>
      <c r="BN29" s="288"/>
      <c r="BO29" s="286"/>
      <c r="BP29" s="287"/>
      <c r="BQ29" s="287"/>
      <c r="BR29" s="287"/>
      <c r="BS29" s="287"/>
      <c r="BT29" s="288"/>
      <c r="BU29" s="286"/>
      <c r="BV29" s="287"/>
      <c r="BW29" s="287"/>
      <c r="BX29" s="287"/>
      <c r="BY29" s="287"/>
      <c r="BZ29" s="288"/>
      <c r="CA29" s="286"/>
      <c r="CB29" s="287"/>
      <c r="CC29" s="287"/>
      <c r="CD29" s="287"/>
      <c r="CE29" s="287"/>
      <c r="CF29" s="288"/>
      <c r="CG29" s="286"/>
      <c r="CH29" s="287"/>
      <c r="CI29" s="287"/>
      <c r="CJ29" s="287"/>
      <c r="CK29" s="287"/>
      <c r="CL29" s="288"/>
      <c r="CM29" s="286"/>
      <c r="CN29" s="287"/>
      <c r="CO29" s="287"/>
      <c r="CP29" s="287"/>
      <c r="CQ29" s="287"/>
      <c r="CR29" s="288"/>
      <c r="CS29" s="286"/>
      <c r="CT29" s="287"/>
      <c r="CU29" s="287"/>
      <c r="CV29" s="287"/>
      <c r="CW29" s="287"/>
      <c r="CX29" s="288"/>
      <c r="CY29" s="286"/>
      <c r="CZ29" s="287"/>
      <c r="DA29" s="287"/>
      <c r="DB29" s="287"/>
      <c r="DC29" s="287"/>
      <c r="DD29" s="288"/>
      <c r="DE29" s="286"/>
      <c r="DF29" s="287"/>
      <c r="DG29" s="287"/>
      <c r="DH29" s="287"/>
      <c r="DI29" s="287"/>
      <c r="DJ29" s="288"/>
      <c r="DK29" s="286"/>
      <c r="DL29" s="287"/>
      <c r="DM29" s="287"/>
      <c r="DN29" s="287"/>
      <c r="DO29" s="287"/>
      <c r="DP29" s="288"/>
      <c r="DQ29" s="286"/>
      <c r="DR29" s="287"/>
      <c r="DS29" s="287"/>
      <c r="DT29" s="287"/>
      <c r="DU29" s="287"/>
      <c r="DV29" s="288"/>
      <c r="DW29" s="286"/>
      <c r="DX29" s="287"/>
      <c r="DY29" s="287"/>
      <c r="DZ29" s="287"/>
      <c r="EA29" s="287"/>
      <c r="EB29" s="288"/>
      <c r="EC29" s="286"/>
      <c r="ED29" s="287"/>
      <c r="EE29" s="287"/>
      <c r="EF29" s="287"/>
      <c r="EG29" s="287"/>
      <c r="EH29" s="288"/>
      <c r="EI29" s="286"/>
      <c r="EJ29" s="287"/>
      <c r="EK29" s="287"/>
      <c r="EL29" s="287"/>
      <c r="EM29" s="287"/>
      <c r="EN29" s="288"/>
      <c r="EO29" s="286"/>
      <c r="EP29" s="287"/>
      <c r="EQ29" s="287"/>
      <c r="ER29" s="287"/>
      <c r="ES29" s="287"/>
      <c r="ET29" s="288"/>
      <c r="EU29" s="286"/>
      <c r="EV29" s="287"/>
      <c r="EW29" s="287"/>
      <c r="EX29" s="287"/>
      <c r="EY29" s="287"/>
      <c r="EZ29" s="288"/>
      <c r="FA29" s="286"/>
      <c r="FB29" s="287"/>
      <c r="FC29" s="287"/>
      <c r="FD29" s="287"/>
      <c r="FE29" s="287"/>
      <c r="FF29" s="288"/>
      <c r="FG29" s="286"/>
      <c r="FH29" s="287"/>
      <c r="FI29" s="287"/>
      <c r="FJ29" s="287"/>
      <c r="FK29" s="287"/>
      <c r="FL29" s="288"/>
      <c r="FM29" s="286"/>
      <c r="FN29" s="287"/>
      <c r="FO29" s="287"/>
      <c r="FP29" s="287"/>
      <c r="FQ29" s="287"/>
      <c r="FR29" s="288"/>
      <c r="FS29" s="286"/>
      <c r="FT29" s="287"/>
      <c r="FU29" s="287"/>
      <c r="FV29" s="287"/>
      <c r="FW29" s="287"/>
      <c r="FX29" s="288"/>
      <c r="FY29" s="286"/>
      <c r="FZ29" s="287"/>
      <c r="GA29" s="287"/>
      <c r="GB29" s="287"/>
      <c r="GC29" s="287"/>
      <c r="GD29" s="288"/>
      <c r="GE29" s="286"/>
      <c r="GF29" s="287"/>
      <c r="GG29" s="287"/>
      <c r="GH29" s="287"/>
      <c r="GI29" s="287"/>
      <c r="GJ29" s="288"/>
      <c r="GK29" s="286"/>
      <c r="GL29" s="287"/>
      <c r="GM29" s="287"/>
      <c r="GN29" s="287"/>
      <c r="GO29" s="287"/>
      <c r="GP29" s="288"/>
      <c r="GQ29" s="286"/>
      <c r="GR29" s="287"/>
      <c r="GS29" s="287"/>
      <c r="GT29" s="287"/>
      <c r="GU29" s="287"/>
      <c r="GV29" s="288"/>
      <c r="GW29" s="286"/>
      <c r="GX29" s="287"/>
      <c r="GY29" s="287"/>
      <c r="GZ29" s="287"/>
      <c r="HA29" s="287"/>
      <c r="HB29" s="288"/>
      <c r="HC29" s="286"/>
      <c r="HD29" s="287"/>
      <c r="HE29" s="287"/>
      <c r="HF29" s="287"/>
      <c r="HG29" s="287"/>
      <c r="HH29" s="288"/>
      <c r="HI29" s="286"/>
      <c r="HJ29" s="287"/>
      <c r="HK29" s="287"/>
      <c r="HL29" s="287"/>
      <c r="HM29" s="287"/>
      <c r="HN29" s="288"/>
      <c r="HO29" s="286"/>
      <c r="HP29" s="287"/>
      <c r="HQ29" s="287"/>
      <c r="HR29" s="287"/>
      <c r="HS29" s="287"/>
      <c r="HT29" s="288"/>
      <c r="HU29" s="286"/>
      <c r="HV29" s="287"/>
      <c r="HW29" s="287"/>
      <c r="HX29" s="287"/>
      <c r="HY29" s="287"/>
      <c r="HZ29" s="288"/>
      <c r="IA29" s="286"/>
      <c r="IB29" s="287"/>
      <c r="IC29" s="287"/>
      <c r="ID29" s="287"/>
      <c r="IE29" s="287"/>
      <c r="IF29" s="288"/>
      <c r="IG29" s="286"/>
      <c r="IH29" s="287"/>
      <c r="II29" s="287"/>
      <c r="IJ29" s="287"/>
      <c r="IK29" s="287"/>
      <c r="IL29" s="288"/>
    </row>
    <row r="30" spans="1:246" ht="18.75" customHeight="1">
      <c r="A30" s="377"/>
      <c r="B30" s="395"/>
      <c r="C30" s="405"/>
      <c r="D30" s="375" t="s">
        <v>25</v>
      </c>
      <c r="E30" s="375"/>
      <c r="F30" s="375"/>
      <c r="G30" s="306"/>
      <c r="H30" s="307"/>
      <c r="I30" s="307"/>
      <c r="J30" s="307"/>
      <c r="K30" s="307"/>
      <c r="L30" s="308"/>
      <c r="M30" s="306"/>
      <c r="N30" s="307"/>
      <c r="O30" s="307"/>
      <c r="P30" s="307"/>
      <c r="Q30" s="307"/>
      <c r="R30" s="308"/>
      <c r="S30" s="306"/>
      <c r="T30" s="307"/>
      <c r="U30" s="307"/>
      <c r="V30" s="307"/>
      <c r="W30" s="307"/>
      <c r="X30" s="308"/>
      <c r="Y30" s="306"/>
      <c r="Z30" s="307"/>
      <c r="AA30" s="307"/>
      <c r="AB30" s="307"/>
      <c r="AC30" s="307"/>
      <c r="AD30" s="308"/>
      <c r="AE30" s="306"/>
      <c r="AF30" s="307"/>
      <c r="AG30" s="307"/>
      <c r="AH30" s="307"/>
      <c r="AI30" s="307"/>
      <c r="AJ30" s="308"/>
      <c r="AK30" s="306"/>
      <c r="AL30" s="307"/>
      <c r="AM30" s="307"/>
      <c r="AN30" s="307"/>
      <c r="AO30" s="307"/>
      <c r="AP30" s="308"/>
      <c r="AQ30" s="306"/>
      <c r="AR30" s="307"/>
      <c r="AS30" s="307"/>
      <c r="AT30" s="307"/>
      <c r="AU30" s="307"/>
      <c r="AV30" s="308"/>
      <c r="AW30" s="306"/>
      <c r="AX30" s="307"/>
      <c r="AY30" s="307"/>
      <c r="AZ30" s="307"/>
      <c r="BA30" s="307"/>
      <c r="BB30" s="308"/>
      <c r="BC30" s="306"/>
      <c r="BD30" s="307"/>
      <c r="BE30" s="307"/>
      <c r="BF30" s="307"/>
      <c r="BG30" s="307"/>
      <c r="BH30" s="308"/>
      <c r="BI30" s="306"/>
      <c r="BJ30" s="307"/>
      <c r="BK30" s="307"/>
      <c r="BL30" s="307"/>
      <c r="BM30" s="307"/>
      <c r="BN30" s="308"/>
      <c r="BO30" s="306"/>
      <c r="BP30" s="307"/>
      <c r="BQ30" s="307"/>
      <c r="BR30" s="307"/>
      <c r="BS30" s="307"/>
      <c r="BT30" s="308"/>
      <c r="BU30" s="306"/>
      <c r="BV30" s="307"/>
      <c r="BW30" s="307"/>
      <c r="BX30" s="307"/>
      <c r="BY30" s="307"/>
      <c r="BZ30" s="308"/>
      <c r="CA30" s="306"/>
      <c r="CB30" s="307"/>
      <c r="CC30" s="307"/>
      <c r="CD30" s="307"/>
      <c r="CE30" s="307"/>
      <c r="CF30" s="308"/>
      <c r="CG30" s="306"/>
      <c r="CH30" s="307"/>
      <c r="CI30" s="307"/>
      <c r="CJ30" s="307"/>
      <c r="CK30" s="307"/>
      <c r="CL30" s="308"/>
      <c r="CM30" s="306"/>
      <c r="CN30" s="307"/>
      <c r="CO30" s="307"/>
      <c r="CP30" s="307"/>
      <c r="CQ30" s="307"/>
      <c r="CR30" s="308"/>
      <c r="CS30" s="306"/>
      <c r="CT30" s="307"/>
      <c r="CU30" s="307"/>
      <c r="CV30" s="307"/>
      <c r="CW30" s="307"/>
      <c r="CX30" s="308"/>
      <c r="CY30" s="306"/>
      <c r="CZ30" s="307"/>
      <c r="DA30" s="307"/>
      <c r="DB30" s="307"/>
      <c r="DC30" s="307"/>
      <c r="DD30" s="308"/>
      <c r="DE30" s="306"/>
      <c r="DF30" s="307"/>
      <c r="DG30" s="307"/>
      <c r="DH30" s="307"/>
      <c r="DI30" s="307"/>
      <c r="DJ30" s="308"/>
      <c r="DK30" s="306"/>
      <c r="DL30" s="307"/>
      <c r="DM30" s="307"/>
      <c r="DN30" s="307"/>
      <c r="DO30" s="307"/>
      <c r="DP30" s="308"/>
      <c r="DQ30" s="306"/>
      <c r="DR30" s="307"/>
      <c r="DS30" s="307"/>
      <c r="DT30" s="307"/>
      <c r="DU30" s="307"/>
      <c r="DV30" s="308"/>
      <c r="DW30" s="306"/>
      <c r="DX30" s="307"/>
      <c r="DY30" s="307"/>
      <c r="DZ30" s="307"/>
      <c r="EA30" s="307"/>
      <c r="EB30" s="308"/>
      <c r="EC30" s="306"/>
      <c r="ED30" s="307"/>
      <c r="EE30" s="307"/>
      <c r="EF30" s="307"/>
      <c r="EG30" s="307"/>
      <c r="EH30" s="308"/>
      <c r="EI30" s="306"/>
      <c r="EJ30" s="307"/>
      <c r="EK30" s="307"/>
      <c r="EL30" s="307"/>
      <c r="EM30" s="307"/>
      <c r="EN30" s="308"/>
      <c r="EO30" s="306"/>
      <c r="EP30" s="307"/>
      <c r="EQ30" s="307"/>
      <c r="ER30" s="307"/>
      <c r="ES30" s="307"/>
      <c r="ET30" s="308"/>
      <c r="EU30" s="306"/>
      <c r="EV30" s="307"/>
      <c r="EW30" s="307"/>
      <c r="EX30" s="307"/>
      <c r="EY30" s="307"/>
      <c r="EZ30" s="308"/>
      <c r="FA30" s="306"/>
      <c r="FB30" s="307"/>
      <c r="FC30" s="307"/>
      <c r="FD30" s="307"/>
      <c r="FE30" s="307"/>
      <c r="FF30" s="308"/>
      <c r="FG30" s="306"/>
      <c r="FH30" s="307"/>
      <c r="FI30" s="307"/>
      <c r="FJ30" s="307"/>
      <c r="FK30" s="307"/>
      <c r="FL30" s="308"/>
      <c r="FM30" s="306"/>
      <c r="FN30" s="307"/>
      <c r="FO30" s="307"/>
      <c r="FP30" s="307"/>
      <c r="FQ30" s="307"/>
      <c r="FR30" s="308"/>
      <c r="FS30" s="306"/>
      <c r="FT30" s="307"/>
      <c r="FU30" s="307"/>
      <c r="FV30" s="307"/>
      <c r="FW30" s="307"/>
      <c r="FX30" s="308"/>
      <c r="FY30" s="306"/>
      <c r="FZ30" s="307"/>
      <c r="GA30" s="307"/>
      <c r="GB30" s="307"/>
      <c r="GC30" s="307"/>
      <c r="GD30" s="308"/>
      <c r="GE30" s="306"/>
      <c r="GF30" s="307"/>
      <c r="GG30" s="307"/>
      <c r="GH30" s="307"/>
      <c r="GI30" s="307"/>
      <c r="GJ30" s="308"/>
      <c r="GK30" s="306"/>
      <c r="GL30" s="307"/>
      <c r="GM30" s="307"/>
      <c r="GN30" s="307"/>
      <c r="GO30" s="307"/>
      <c r="GP30" s="308"/>
      <c r="GQ30" s="306"/>
      <c r="GR30" s="307"/>
      <c r="GS30" s="307"/>
      <c r="GT30" s="307"/>
      <c r="GU30" s="307"/>
      <c r="GV30" s="308"/>
      <c r="GW30" s="306"/>
      <c r="GX30" s="307"/>
      <c r="GY30" s="307"/>
      <c r="GZ30" s="307"/>
      <c r="HA30" s="307"/>
      <c r="HB30" s="308"/>
      <c r="HC30" s="306"/>
      <c r="HD30" s="307"/>
      <c r="HE30" s="307"/>
      <c r="HF30" s="307"/>
      <c r="HG30" s="307"/>
      <c r="HH30" s="308"/>
      <c r="HI30" s="306"/>
      <c r="HJ30" s="307"/>
      <c r="HK30" s="307"/>
      <c r="HL30" s="307"/>
      <c r="HM30" s="307"/>
      <c r="HN30" s="308"/>
      <c r="HO30" s="306"/>
      <c r="HP30" s="307"/>
      <c r="HQ30" s="307"/>
      <c r="HR30" s="307"/>
      <c r="HS30" s="307"/>
      <c r="HT30" s="308"/>
      <c r="HU30" s="306"/>
      <c r="HV30" s="307"/>
      <c r="HW30" s="307"/>
      <c r="HX30" s="307"/>
      <c r="HY30" s="307"/>
      <c r="HZ30" s="308"/>
      <c r="IA30" s="306"/>
      <c r="IB30" s="307"/>
      <c r="IC30" s="307"/>
      <c r="ID30" s="307"/>
      <c r="IE30" s="307"/>
      <c r="IF30" s="308"/>
      <c r="IG30" s="306"/>
      <c r="IH30" s="307"/>
      <c r="II30" s="307"/>
      <c r="IJ30" s="307"/>
      <c r="IK30" s="307"/>
      <c r="IL30" s="308"/>
    </row>
    <row r="31" spans="1:246" ht="18.75" customHeight="1">
      <c r="A31" s="377"/>
      <c r="B31" s="391" t="s">
        <v>57</v>
      </c>
      <c r="C31" s="387"/>
      <c r="D31" s="387"/>
      <c r="E31" s="387"/>
      <c r="F31" s="387"/>
      <c r="G31" s="245"/>
      <c r="H31" s="167" t="s">
        <v>218</v>
      </c>
      <c r="I31" s="246"/>
      <c r="J31" s="167" t="s">
        <v>216</v>
      </c>
      <c r="K31" s="246"/>
      <c r="L31" s="168" t="s">
        <v>217</v>
      </c>
      <c r="M31" s="245"/>
      <c r="N31" s="167" t="s">
        <v>218</v>
      </c>
      <c r="O31" s="246"/>
      <c r="P31" s="167" t="s">
        <v>216</v>
      </c>
      <c r="Q31" s="246"/>
      <c r="R31" s="168" t="s">
        <v>217</v>
      </c>
      <c r="S31" s="245"/>
      <c r="T31" s="167" t="s">
        <v>218</v>
      </c>
      <c r="U31" s="246"/>
      <c r="V31" s="167" t="s">
        <v>216</v>
      </c>
      <c r="W31" s="246"/>
      <c r="X31" s="168" t="s">
        <v>217</v>
      </c>
      <c r="Y31" s="245"/>
      <c r="Z31" s="167" t="s">
        <v>218</v>
      </c>
      <c r="AA31" s="246"/>
      <c r="AB31" s="167" t="s">
        <v>216</v>
      </c>
      <c r="AC31" s="246"/>
      <c r="AD31" s="168" t="s">
        <v>217</v>
      </c>
      <c r="AE31" s="245"/>
      <c r="AF31" s="167" t="s">
        <v>218</v>
      </c>
      <c r="AG31" s="246"/>
      <c r="AH31" s="167" t="s">
        <v>216</v>
      </c>
      <c r="AI31" s="246"/>
      <c r="AJ31" s="168" t="s">
        <v>217</v>
      </c>
      <c r="AK31" s="245"/>
      <c r="AL31" s="167" t="s">
        <v>218</v>
      </c>
      <c r="AM31" s="246"/>
      <c r="AN31" s="167" t="s">
        <v>216</v>
      </c>
      <c r="AO31" s="246"/>
      <c r="AP31" s="168" t="s">
        <v>217</v>
      </c>
      <c r="AQ31" s="245"/>
      <c r="AR31" s="167" t="s">
        <v>218</v>
      </c>
      <c r="AS31" s="246"/>
      <c r="AT31" s="167" t="s">
        <v>216</v>
      </c>
      <c r="AU31" s="246"/>
      <c r="AV31" s="168" t="s">
        <v>217</v>
      </c>
      <c r="AW31" s="245"/>
      <c r="AX31" s="167" t="s">
        <v>218</v>
      </c>
      <c r="AY31" s="246"/>
      <c r="AZ31" s="167" t="s">
        <v>216</v>
      </c>
      <c r="BA31" s="246"/>
      <c r="BB31" s="168" t="s">
        <v>217</v>
      </c>
      <c r="BC31" s="245"/>
      <c r="BD31" s="167" t="s">
        <v>218</v>
      </c>
      <c r="BE31" s="246"/>
      <c r="BF31" s="167" t="s">
        <v>216</v>
      </c>
      <c r="BG31" s="246"/>
      <c r="BH31" s="168" t="s">
        <v>217</v>
      </c>
      <c r="BI31" s="245"/>
      <c r="BJ31" s="167" t="s">
        <v>218</v>
      </c>
      <c r="BK31" s="246"/>
      <c r="BL31" s="167" t="s">
        <v>216</v>
      </c>
      <c r="BM31" s="246"/>
      <c r="BN31" s="168" t="s">
        <v>217</v>
      </c>
      <c r="BO31" s="245"/>
      <c r="BP31" s="167" t="s">
        <v>218</v>
      </c>
      <c r="BQ31" s="246"/>
      <c r="BR31" s="167" t="s">
        <v>216</v>
      </c>
      <c r="BS31" s="246"/>
      <c r="BT31" s="168" t="s">
        <v>217</v>
      </c>
      <c r="BU31" s="245"/>
      <c r="BV31" s="167" t="s">
        <v>218</v>
      </c>
      <c r="BW31" s="246"/>
      <c r="BX31" s="167" t="s">
        <v>216</v>
      </c>
      <c r="BY31" s="246"/>
      <c r="BZ31" s="168" t="s">
        <v>217</v>
      </c>
      <c r="CA31" s="245"/>
      <c r="CB31" s="167" t="s">
        <v>218</v>
      </c>
      <c r="CC31" s="246"/>
      <c r="CD31" s="167" t="s">
        <v>216</v>
      </c>
      <c r="CE31" s="246"/>
      <c r="CF31" s="168" t="s">
        <v>217</v>
      </c>
      <c r="CG31" s="245"/>
      <c r="CH31" s="167" t="s">
        <v>218</v>
      </c>
      <c r="CI31" s="246"/>
      <c r="CJ31" s="167" t="s">
        <v>216</v>
      </c>
      <c r="CK31" s="246"/>
      <c r="CL31" s="168" t="s">
        <v>217</v>
      </c>
      <c r="CM31" s="245"/>
      <c r="CN31" s="167" t="s">
        <v>218</v>
      </c>
      <c r="CO31" s="246"/>
      <c r="CP31" s="167" t="s">
        <v>216</v>
      </c>
      <c r="CQ31" s="246"/>
      <c r="CR31" s="168" t="s">
        <v>217</v>
      </c>
      <c r="CS31" s="245"/>
      <c r="CT31" s="167" t="s">
        <v>218</v>
      </c>
      <c r="CU31" s="246"/>
      <c r="CV31" s="167" t="s">
        <v>216</v>
      </c>
      <c r="CW31" s="246"/>
      <c r="CX31" s="168" t="s">
        <v>217</v>
      </c>
      <c r="CY31" s="245"/>
      <c r="CZ31" s="167" t="s">
        <v>218</v>
      </c>
      <c r="DA31" s="246"/>
      <c r="DB31" s="167" t="s">
        <v>216</v>
      </c>
      <c r="DC31" s="246"/>
      <c r="DD31" s="168" t="s">
        <v>217</v>
      </c>
      <c r="DE31" s="245"/>
      <c r="DF31" s="167" t="s">
        <v>218</v>
      </c>
      <c r="DG31" s="246"/>
      <c r="DH31" s="167" t="s">
        <v>216</v>
      </c>
      <c r="DI31" s="246"/>
      <c r="DJ31" s="168" t="s">
        <v>217</v>
      </c>
      <c r="DK31" s="245"/>
      <c r="DL31" s="167" t="s">
        <v>218</v>
      </c>
      <c r="DM31" s="246"/>
      <c r="DN31" s="167" t="s">
        <v>216</v>
      </c>
      <c r="DO31" s="246"/>
      <c r="DP31" s="168" t="s">
        <v>217</v>
      </c>
      <c r="DQ31" s="245"/>
      <c r="DR31" s="167" t="s">
        <v>218</v>
      </c>
      <c r="DS31" s="246"/>
      <c r="DT31" s="167" t="s">
        <v>216</v>
      </c>
      <c r="DU31" s="246"/>
      <c r="DV31" s="168" t="s">
        <v>217</v>
      </c>
      <c r="DW31" s="245"/>
      <c r="DX31" s="167" t="s">
        <v>218</v>
      </c>
      <c r="DY31" s="246"/>
      <c r="DZ31" s="167" t="s">
        <v>216</v>
      </c>
      <c r="EA31" s="246"/>
      <c r="EB31" s="168" t="s">
        <v>217</v>
      </c>
      <c r="EC31" s="245"/>
      <c r="ED31" s="167" t="s">
        <v>218</v>
      </c>
      <c r="EE31" s="246"/>
      <c r="EF31" s="167" t="s">
        <v>216</v>
      </c>
      <c r="EG31" s="246"/>
      <c r="EH31" s="168" t="s">
        <v>217</v>
      </c>
      <c r="EI31" s="245"/>
      <c r="EJ31" s="167" t="s">
        <v>218</v>
      </c>
      <c r="EK31" s="246"/>
      <c r="EL31" s="167" t="s">
        <v>216</v>
      </c>
      <c r="EM31" s="246"/>
      <c r="EN31" s="168" t="s">
        <v>217</v>
      </c>
      <c r="EO31" s="245"/>
      <c r="EP31" s="167" t="s">
        <v>218</v>
      </c>
      <c r="EQ31" s="246"/>
      <c r="ER31" s="167" t="s">
        <v>216</v>
      </c>
      <c r="ES31" s="246"/>
      <c r="ET31" s="168" t="s">
        <v>217</v>
      </c>
      <c r="EU31" s="245"/>
      <c r="EV31" s="167" t="s">
        <v>218</v>
      </c>
      <c r="EW31" s="246"/>
      <c r="EX31" s="167" t="s">
        <v>216</v>
      </c>
      <c r="EY31" s="246"/>
      <c r="EZ31" s="168" t="s">
        <v>217</v>
      </c>
      <c r="FA31" s="245"/>
      <c r="FB31" s="167" t="s">
        <v>218</v>
      </c>
      <c r="FC31" s="246"/>
      <c r="FD31" s="167" t="s">
        <v>216</v>
      </c>
      <c r="FE31" s="246"/>
      <c r="FF31" s="168" t="s">
        <v>217</v>
      </c>
      <c r="FG31" s="245"/>
      <c r="FH31" s="167" t="s">
        <v>218</v>
      </c>
      <c r="FI31" s="246"/>
      <c r="FJ31" s="167" t="s">
        <v>216</v>
      </c>
      <c r="FK31" s="246"/>
      <c r="FL31" s="168" t="s">
        <v>217</v>
      </c>
      <c r="FM31" s="245"/>
      <c r="FN31" s="167" t="s">
        <v>218</v>
      </c>
      <c r="FO31" s="246"/>
      <c r="FP31" s="167" t="s">
        <v>216</v>
      </c>
      <c r="FQ31" s="246"/>
      <c r="FR31" s="168" t="s">
        <v>217</v>
      </c>
      <c r="FS31" s="245"/>
      <c r="FT31" s="167" t="s">
        <v>218</v>
      </c>
      <c r="FU31" s="246"/>
      <c r="FV31" s="167" t="s">
        <v>216</v>
      </c>
      <c r="FW31" s="246"/>
      <c r="FX31" s="168" t="s">
        <v>217</v>
      </c>
      <c r="FY31" s="245"/>
      <c r="FZ31" s="167" t="s">
        <v>218</v>
      </c>
      <c r="GA31" s="246"/>
      <c r="GB31" s="167" t="s">
        <v>216</v>
      </c>
      <c r="GC31" s="246"/>
      <c r="GD31" s="168" t="s">
        <v>217</v>
      </c>
      <c r="GE31" s="245"/>
      <c r="GF31" s="167" t="s">
        <v>218</v>
      </c>
      <c r="GG31" s="246"/>
      <c r="GH31" s="167" t="s">
        <v>216</v>
      </c>
      <c r="GI31" s="246"/>
      <c r="GJ31" s="168" t="s">
        <v>217</v>
      </c>
      <c r="GK31" s="245"/>
      <c r="GL31" s="167" t="s">
        <v>218</v>
      </c>
      <c r="GM31" s="246"/>
      <c r="GN31" s="167" t="s">
        <v>216</v>
      </c>
      <c r="GO31" s="246"/>
      <c r="GP31" s="168" t="s">
        <v>217</v>
      </c>
      <c r="GQ31" s="245"/>
      <c r="GR31" s="167" t="s">
        <v>218</v>
      </c>
      <c r="GS31" s="246"/>
      <c r="GT31" s="167" t="s">
        <v>216</v>
      </c>
      <c r="GU31" s="246"/>
      <c r="GV31" s="168" t="s">
        <v>217</v>
      </c>
      <c r="GW31" s="245"/>
      <c r="GX31" s="167" t="s">
        <v>218</v>
      </c>
      <c r="GY31" s="246"/>
      <c r="GZ31" s="167" t="s">
        <v>216</v>
      </c>
      <c r="HA31" s="246"/>
      <c r="HB31" s="168" t="s">
        <v>217</v>
      </c>
      <c r="HC31" s="245"/>
      <c r="HD31" s="167" t="s">
        <v>218</v>
      </c>
      <c r="HE31" s="246"/>
      <c r="HF31" s="167" t="s">
        <v>216</v>
      </c>
      <c r="HG31" s="246"/>
      <c r="HH31" s="168" t="s">
        <v>217</v>
      </c>
      <c r="HI31" s="245"/>
      <c r="HJ31" s="167" t="s">
        <v>218</v>
      </c>
      <c r="HK31" s="246"/>
      <c r="HL31" s="167" t="s">
        <v>216</v>
      </c>
      <c r="HM31" s="246"/>
      <c r="HN31" s="168" t="s">
        <v>217</v>
      </c>
      <c r="HO31" s="245"/>
      <c r="HP31" s="167" t="s">
        <v>218</v>
      </c>
      <c r="HQ31" s="246"/>
      <c r="HR31" s="167" t="s">
        <v>216</v>
      </c>
      <c r="HS31" s="246"/>
      <c r="HT31" s="168" t="s">
        <v>217</v>
      </c>
      <c r="HU31" s="245"/>
      <c r="HV31" s="167" t="s">
        <v>218</v>
      </c>
      <c r="HW31" s="246"/>
      <c r="HX31" s="167" t="s">
        <v>216</v>
      </c>
      <c r="HY31" s="246"/>
      <c r="HZ31" s="168" t="s">
        <v>217</v>
      </c>
      <c r="IA31" s="245"/>
      <c r="IB31" s="167" t="s">
        <v>218</v>
      </c>
      <c r="IC31" s="246"/>
      <c r="ID31" s="167" t="s">
        <v>216</v>
      </c>
      <c r="IE31" s="246"/>
      <c r="IF31" s="168" t="s">
        <v>217</v>
      </c>
      <c r="IG31" s="245"/>
      <c r="IH31" s="167" t="s">
        <v>218</v>
      </c>
      <c r="II31" s="246"/>
      <c r="IJ31" s="167" t="s">
        <v>216</v>
      </c>
      <c r="IK31" s="246"/>
      <c r="IL31" s="168" t="s">
        <v>217</v>
      </c>
    </row>
    <row r="32" spans="1:246" ht="18.75" customHeight="1">
      <c r="A32" s="377"/>
      <c r="B32" s="428" t="s">
        <v>56</v>
      </c>
      <c r="C32" s="429"/>
      <c r="D32" s="429"/>
      <c r="E32" s="429"/>
      <c r="F32" s="430"/>
      <c r="G32" s="412"/>
      <c r="H32" s="327"/>
      <c r="I32" s="327"/>
      <c r="J32" s="327"/>
      <c r="K32" s="327"/>
      <c r="L32" s="328"/>
      <c r="M32" s="326"/>
      <c r="N32" s="327"/>
      <c r="O32" s="327"/>
      <c r="P32" s="327"/>
      <c r="Q32" s="327"/>
      <c r="R32" s="328"/>
      <c r="S32" s="326"/>
      <c r="T32" s="327"/>
      <c r="U32" s="327"/>
      <c r="V32" s="327"/>
      <c r="W32" s="327"/>
      <c r="X32" s="328"/>
      <c r="Y32" s="326"/>
      <c r="Z32" s="327"/>
      <c r="AA32" s="327"/>
      <c r="AB32" s="327"/>
      <c r="AC32" s="327"/>
      <c r="AD32" s="328"/>
      <c r="AE32" s="326"/>
      <c r="AF32" s="327"/>
      <c r="AG32" s="327"/>
      <c r="AH32" s="327"/>
      <c r="AI32" s="327"/>
      <c r="AJ32" s="328"/>
      <c r="AK32" s="326"/>
      <c r="AL32" s="327"/>
      <c r="AM32" s="327"/>
      <c r="AN32" s="327"/>
      <c r="AO32" s="327"/>
      <c r="AP32" s="328"/>
      <c r="AQ32" s="326"/>
      <c r="AR32" s="327"/>
      <c r="AS32" s="327"/>
      <c r="AT32" s="327"/>
      <c r="AU32" s="327"/>
      <c r="AV32" s="328"/>
      <c r="AW32" s="326"/>
      <c r="AX32" s="327"/>
      <c r="AY32" s="327"/>
      <c r="AZ32" s="327"/>
      <c r="BA32" s="327"/>
      <c r="BB32" s="328"/>
      <c r="BC32" s="326"/>
      <c r="BD32" s="327"/>
      <c r="BE32" s="327"/>
      <c r="BF32" s="327"/>
      <c r="BG32" s="327"/>
      <c r="BH32" s="328"/>
      <c r="BI32" s="326"/>
      <c r="BJ32" s="327"/>
      <c r="BK32" s="327"/>
      <c r="BL32" s="327"/>
      <c r="BM32" s="327"/>
      <c r="BN32" s="328"/>
      <c r="BO32" s="326"/>
      <c r="BP32" s="327"/>
      <c r="BQ32" s="327"/>
      <c r="BR32" s="327"/>
      <c r="BS32" s="327"/>
      <c r="BT32" s="328"/>
      <c r="BU32" s="326"/>
      <c r="BV32" s="327"/>
      <c r="BW32" s="327"/>
      <c r="BX32" s="327"/>
      <c r="BY32" s="327"/>
      <c r="BZ32" s="328"/>
      <c r="CA32" s="326"/>
      <c r="CB32" s="327"/>
      <c r="CC32" s="327"/>
      <c r="CD32" s="327"/>
      <c r="CE32" s="327"/>
      <c r="CF32" s="328"/>
      <c r="CG32" s="326"/>
      <c r="CH32" s="327"/>
      <c r="CI32" s="327"/>
      <c r="CJ32" s="327"/>
      <c r="CK32" s="327"/>
      <c r="CL32" s="328"/>
      <c r="CM32" s="326"/>
      <c r="CN32" s="327"/>
      <c r="CO32" s="327"/>
      <c r="CP32" s="327"/>
      <c r="CQ32" s="327"/>
      <c r="CR32" s="328"/>
      <c r="CS32" s="326"/>
      <c r="CT32" s="327"/>
      <c r="CU32" s="327"/>
      <c r="CV32" s="327"/>
      <c r="CW32" s="327"/>
      <c r="CX32" s="328"/>
      <c r="CY32" s="326"/>
      <c r="CZ32" s="327"/>
      <c r="DA32" s="327"/>
      <c r="DB32" s="327"/>
      <c r="DC32" s="327"/>
      <c r="DD32" s="328"/>
      <c r="DE32" s="326"/>
      <c r="DF32" s="327"/>
      <c r="DG32" s="327"/>
      <c r="DH32" s="327"/>
      <c r="DI32" s="327"/>
      <c r="DJ32" s="328"/>
      <c r="DK32" s="326"/>
      <c r="DL32" s="327"/>
      <c r="DM32" s="327"/>
      <c r="DN32" s="327"/>
      <c r="DO32" s="327"/>
      <c r="DP32" s="328"/>
      <c r="DQ32" s="326"/>
      <c r="DR32" s="327"/>
      <c r="DS32" s="327"/>
      <c r="DT32" s="327"/>
      <c r="DU32" s="327"/>
      <c r="DV32" s="328"/>
      <c r="DW32" s="326"/>
      <c r="DX32" s="327"/>
      <c r="DY32" s="327"/>
      <c r="DZ32" s="327"/>
      <c r="EA32" s="327"/>
      <c r="EB32" s="328"/>
      <c r="EC32" s="326"/>
      <c r="ED32" s="327"/>
      <c r="EE32" s="327"/>
      <c r="EF32" s="327"/>
      <c r="EG32" s="327"/>
      <c r="EH32" s="328"/>
      <c r="EI32" s="326"/>
      <c r="EJ32" s="327"/>
      <c r="EK32" s="327"/>
      <c r="EL32" s="327"/>
      <c r="EM32" s="327"/>
      <c r="EN32" s="328"/>
      <c r="EO32" s="326"/>
      <c r="EP32" s="327"/>
      <c r="EQ32" s="327"/>
      <c r="ER32" s="327"/>
      <c r="ES32" s="327"/>
      <c r="ET32" s="328"/>
      <c r="EU32" s="326"/>
      <c r="EV32" s="327"/>
      <c r="EW32" s="327"/>
      <c r="EX32" s="327"/>
      <c r="EY32" s="327"/>
      <c r="EZ32" s="328"/>
      <c r="FA32" s="326"/>
      <c r="FB32" s="327"/>
      <c r="FC32" s="327"/>
      <c r="FD32" s="327"/>
      <c r="FE32" s="327"/>
      <c r="FF32" s="328"/>
      <c r="FG32" s="326"/>
      <c r="FH32" s="327"/>
      <c r="FI32" s="327"/>
      <c r="FJ32" s="327"/>
      <c r="FK32" s="327"/>
      <c r="FL32" s="328"/>
      <c r="FM32" s="326"/>
      <c r="FN32" s="327"/>
      <c r="FO32" s="327"/>
      <c r="FP32" s="327"/>
      <c r="FQ32" s="327"/>
      <c r="FR32" s="328"/>
      <c r="FS32" s="326"/>
      <c r="FT32" s="327"/>
      <c r="FU32" s="327"/>
      <c r="FV32" s="327"/>
      <c r="FW32" s="327"/>
      <c r="FX32" s="328"/>
      <c r="FY32" s="326"/>
      <c r="FZ32" s="327"/>
      <c r="GA32" s="327"/>
      <c r="GB32" s="327"/>
      <c r="GC32" s="327"/>
      <c r="GD32" s="328"/>
      <c r="GE32" s="326"/>
      <c r="GF32" s="327"/>
      <c r="GG32" s="327"/>
      <c r="GH32" s="327"/>
      <c r="GI32" s="327"/>
      <c r="GJ32" s="328"/>
      <c r="GK32" s="326"/>
      <c r="GL32" s="327"/>
      <c r="GM32" s="327"/>
      <c r="GN32" s="327"/>
      <c r="GO32" s="327"/>
      <c r="GP32" s="328"/>
      <c r="GQ32" s="326"/>
      <c r="GR32" s="327"/>
      <c r="GS32" s="327"/>
      <c r="GT32" s="327"/>
      <c r="GU32" s="327"/>
      <c r="GV32" s="328"/>
      <c r="GW32" s="326"/>
      <c r="GX32" s="327"/>
      <c r="GY32" s="327"/>
      <c r="GZ32" s="327"/>
      <c r="HA32" s="327"/>
      <c r="HB32" s="328"/>
      <c r="HC32" s="326"/>
      <c r="HD32" s="327"/>
      <c r="HE32" s="327"/>
      <c r="HF32" s="327"/>
      <c r="HG32" s="327"/>
      <c r="HH32" s="328"/>
      <c r="HI32" s="326"/>
      <c r="HJ32" s="327"/>
      <c r="HK32" s="327"/>
      <c r="HL32" s="327"/>
      <c r="HM32" s="327"/>
      <c r="HN32" s="328"/>
      <c r="HO32" s="326"/>
      <c r="HP32" s="327"/>
      <c r="HQ32" s="327"/>
      <c r="HR32" s="327"/>
      <c r="HS32" s="327"/>
      <c r="HT32" s="328"/>
      <c r="HU32" s="326"/>
      <c r="HV32" s="327"/>
      <c r="HW32" s="327"/>
      <c r="HX32" s="327"/>
      <c r="HY32" s="327"/>
      <c r="HZ32" s="328"/>
      <c r="IA32" s="326"/>
      <c r="IB32" s="327"/>
      <c r="IC32" s="327"/>
      <c r="ID32" s="327"/>
      <c r="IE32" s="327"/>
      <c r="IF32" s="328"/>
      <c r="IG32" s="326" t="s">
        <v>321</v>
      </c>
      <c r="IH32" s="327"/>
      <c r="II32" s="327"/>
      <c r="IJ32" s="327"/>
      <c r="IK32" s="327"/>
      <c r="IL32" s="328"/>
    </row>
    <row r="33" spans="1:246" ht="26.25" hidden="1" customHeight="1">
      <c r="A33" s="377"/>
      <c r="B33" s="30"/>
      <c r="C33" s="388" t="s">
        <v>322</v>
      </c>
      <c r="D33" s="389"/>
      <c r="E33" s="389"/>
      <c r="F33" s="390"/>
      <c r="G33" s="317" t="str">
        <f>IF(G$32="6　その他（ａ支払少額）", "給与が少なく、個人住民税を特別徴収しきれいない方",IF(G$32="6　その他（ｂ支払不定期）","給与の支払期間が不定期な方",""))</f>
        <v/>
      </c>
      <c r="H33" s="318"/>
      <c r="I33" s="318"/>
      <c r="J33" s="318"/>
      <c r="K33" s="318"/>
      <c r="L33" s="319"/>
      <c r="M33" s="317" t="str">
        <f t="shared" ref="M33" si="0">IF(M$32="6　その他（ａ支払少額）", "給与が少なく、個人住民税を特別徴収しきれいない方",IF(M$32="6　その他（ｂ支払不定期）","給与の支払期間が不定期な方",""))</f>
        <v/>
      </c>
      <c r="N33" s="318"/>
      <c r="O33" s="318"/>
      <c r="P33" s="318"/>
      <c r="Q33" s="318"/>
      <c r="R33" s="319"/>
      <c r="S33" s="317" t="str">
        <f t="shared" ref="S33" si="1">IF(S$32="6　その他（ａ支払少額）", "給与が少なく、個人住民税を特別徴収しきれいない方",IF(S$32="6　その他（ｂ支払不定期）","給与の支払期間が不定期な方",""))</f>
        <v/>
      </c>
      <c r="T33" s="318"/>
      <c r="U33" s="318"/>
      <c r="V33" s="318"/>
      <c r="W33" s="318"/>
      <c r="X33" s="319"/>
      <c r="Y33" s="317" t="str">
        <f t="shared" ref="Y33" si="2">IF(Y$32="6　その他（ａ支払少額）", "給与が少なく、個人住民税を特別徴収しきれいない方",IF(Y$32="6　その他（ｂ支払不定期）","給与の支払期間が不定期な方",""))</f>
        <v/>
      </c>
      <c r="Z33" s="318"/>
      <c r="AA33" s="318"/>
      <c r="AB33" s="318"/>
      <c r="AC33" s="318"/>
      <c r="AD33" s="319"/>
      <c r="AE33" s="317" t="str">
        <f t="shared" ref="AE33" si="3">IF(AE$32="6　その他（ａ支払少額）", "給与が少なく、個人住民税を特別徴収しきれいない方",IF(AE$32="6　その他（ｂ支払不定期）","給与の支払期間が不定期な方",""))</f>
        <v/>
      </c>
      <c r="AF33" s="318"/>
      <c r="AG33" s="318"/>
      <c r="AH33" s="318"/>
      <c r="AI33" s="318"/>
      <c r="AJ33" s="319"/>
      <c r="AK33" s="317" t="str">
        <f t="shared" ref="AK33" si="4">IF(AK$32="6　その他（ａ支払少額）", "給与が少なく、個人住民税を特別徴収しきれいない方",IF(AK$32="6　その他（ｂ支払不定期）","給与の支払期間が不定期な方",""))</f>
        <v/>
      </c>
      <c r="AL33" s="318"/>
      <c r="AM33" s="318"/>
      <c r="AN33" s="318"/>
      <c r="AO33" s="318"/>
      <c r="AP33" s="319"/>
      <c r="AQ33" s="317" t="str">
        <f t="shared" ref="AQ33" si="5">IF(AQ$32="6　その他（ａ支払少額）", "給与が少なく、個人住民税を特別徴収しきれいない方",IF(AQ$32="6　その他（ｂ支払不定期）","給与の支払期間が不定期な方",""))</f>
        <v/>
      </c>
      <c r="AR33" s="318"/>
      <c r="AS33" s="318"/>
      <c r="AT33" s="318"/>
      <c r="AU33" s="318"/>
      <c r="AV33" s="319"/>
      <c r="AW33" s="317" t="str">
        <f t="shared" ref="AW33" si="6">IF(AW$32="6　その他（ａ支払少額）", "給与が少なく、個人住民税を特別徴収しきれいない方",IF(AW$32="6　その他（ｂ支払不定期）","給与の支払期間が不定期な方",""))</f>
        <v/>
      </c>
      <c r="AX33" s="318"/>
      <c r="AY33" s="318"/>
      <c r="AZ33" s="318"/>
      <c r="BA33" s="318"/>
      <c r="BB33" s="319"/>
      <c r="BC33" s="317" t="str">
        <f t="shared" ref="BC33" si="7">IF(BC$32="6　その他（ａ支払少額）", "給与が少なく、個人住民税を特別徴収しきれいない方",IF(BC$32="6　その他（ｂ支払不定期）","給与の支払期間が不定期な方",""))</f>
        <v/>
      </c>
      <c r="BD33" s="318"/>
      <c r="BE33" s="318"/>
      <c r="BF33" s="318"/>
      <c r="BG33" s="318"/>
      <c r="BH33" s="319"/>
      <c r="BI33" s="317" t="str">
        <f t="shared" ref="BI33" si="8">IF(BI$32="6　その他（ａ支払少額）", "給与が少なく、個人住民税を特別徴収しきれいない方",IF(BI$32="6　その他（ｂ支払不定期）","給与の支払期間が不定期な方",""))</f>
        <v/>
      </c>
      <c r="BJ33" s="318"/>
      <c r="BK33" s="318"/>
      <c r="BL33" s="318"/>
      <c r="BM33" s="318"/>
      <c r="BN33" s="319"/>
      <c r="BO33" s="317" t="str">
        <f t="shared" ref="BO33" si="9">IF(BO$32="6　その他（ａ支払少額）", "給与が少なく、個人住民税を特別徴収しきれいない方",IF(BO$32="6　その他（ｂ支払不定期）","給与の支払期間が不定期な方",""))</f>
        <v/>
      </c>
      <c r="BP33" s="318"/>
      <c r="BQ33" s="318"/>
      <c r="BR33" s="318"/>
      <c r="BS33" s="318"/>
      <c r="BT33" s="319"/>
      <c r="BU33" s="317" t="str">
        <f t="shared" ref="BU33" si="10">IF(BU$32="6　その他（ａ支払少額）", "給与が少なく、個人住民税を特別徴収しきれいない方",IF(BU$32="6　その他（ｂ支払不定期）","給与の支払期間が不定期な方",""))</f>
        <v/>
      </c>
      <c r="BV33" s="318"/>
      <c r="BW33" s="318"/>
      <c r="BX33" s="318"/>
      <c r="BY33" s="318"/>
      <c r="BZ33" s="319"/>
      <c r="CA33" s="317" t="str">
        <f t="shared" ref="CA33" si="11">IF(CA$32="6　その他（ａ支払少額）", "給与が少なく、個人住民税を特別徴収しきれいない方",IF(CA$32="6　その他（ｂ支払不定期）","給与の支払期間が不定期な方",""))</f>
        <v/>
      </c>
      <c r="CB33" s="318"/>
      <c r="CC33" s="318"/>
      <c r="CD33" s="318"/>
      <c r="CE33" s="318"/>
      <c r="CF33" s="319"/>
      <c r="CG33" s="317" t="str">
        <f t="shared" ref="CG33" si="12">IF(CG$32="6　その他（ａ支払少額）", "給与が少なく、個人住民税を特別徴収しきれいない方",IF(CG$32="6　その他（ｂ支払不定期）","給与の支払期間が不定期な方",""))</f>
        <v/>
      </c>
      <c r="CH33" s="318"/>
      <c r="CI33" s="318"/>
      <c r="CJ33" s="318"/>
      <c r="CK33" s="318"/>
      <c r="CL33" s="319"/>
      <c r="CM33" s="317" t="str">
        <f t="shared" ref="CM33" si="13">IF(CM$32="6　その他（ａ支払少額）", "給与が少なく、個人住民税を特別徴収しきれいない方",IF(CM$32="6　その他（ｂ支払不定期）","給与の支払期間が不定期な方",""))</f>
        <v/>
      </c>
      <c r="CN33" s="318"/>
      <c r="CO33" s="318"/>
      <c r="CP33" s="318"/>
      <c r="CQ33" s="318"/>
      <c r="CR33" s="319"/>
      <c r="CS33" s="317" t="str">
        <f t="shared" ref="CS33" si="14">IF(CS$32="6　その他（ａ支払少額）", "給与が少なく、個人住民税を特別徴収しきれいない方",IF(CS$32="6　その他（ｂ支払不定期）","給与の支払期間が不定期な方",""))</f>
        <v/>
      </c>
      <c r="CT33" s="318"/>
      <c r="CU33" s="318"/>
      <c r="CV33" s="318"/>
      <c r="CW33" s="318"/>
      <c r="CX33" s="319"/>
      <c r="CY33" s="317" t="str">
        <f t="shared" ref="CY33" si="15">IF(CY$32="6　その他（ａ支払少額）", "給与が少なく、個人住民税を特別徴収しきれいない方",IF(CY$32="6　その他（ｂ支払不定期）","給与の支払期間が不定期な方",""))</f>
        <v/>
      </c>
      <c r="CZ33" s="318"/>
      <c r="DA33" s="318"/>
      <c r="DB33" s="318"/>
      <c r="DC33" s="318"/>
      <c r="DD33" s="319"/>
      <c r="DE33" s="317" t="str">
        <f t="shared" ref="DE33" si="16">IF(DE$32="6　その他（ａ支払少額）", "給与が少なく、個人住民税を特別徴収しきれいない方",IF(DE$32="6　その他（ｂ支払不定期）","給与の支払期間が不定期な方",""))</f>
        <v/>
      </c>
      <c r="DF33" s="318"/>
      <c r="DG33" s="318"/>
      <c r="DH33" s="318"/>
      <c r="DI33" s="318"/>
      <c r="DJ33" s="319"/>
      <c r="DK33" s="317" t="str">
        <f t="shared" ref="DK33" si="17">IF(DK$32="6　その他（ａ支払少額）", "給与が少なく、個人住民税を特別徴収しきれいない方",IF(DK$32="6　その他（ｂ支払不定期）","給与の支払期間が不定期な方",""))</f>
        <v/>
      </c>
      <c r="DL33" s="318"/>
      <c r="DM33" s="318"/>
      <c r="DN33" s="318"/>
      <c r="DO33" s="318"/>
      <c r="DP33" s="319"/>
      <c r="DQ33" s="317" t="str">
        <f t="shared" ref="DQ33" si="18">IF(DQ$32="6　その他（ａ支払少額）", "給与が少なく、個人住民税を特別徴収しきれいない方",IF(DQ$32="6　その他（ｂ支払不定期）","給与の支払期間が不定期な方",""))</f>
        <v/>
      </c>
      <c r="DR33" s="318"/>
      <c r="DS33" s="318"/>
      <c r="DT33" s="318"/>
      <c r="DU33" s="318"/>
      <c r="DV33" s="319"/>
      <c r="DW33" s="317" t="str">
        <f t="shared" ref="DW33" si="19">IF(DW$32="6　その他（ａ支払少額）", "給与が少なく、個人住民税を特別徴収しきれいない方",IF(DW$32="6　その他（ｂ支払不定期）","給与の支払期間が不定期な方",""))</f>
        <v/>
      </c>
      <c r="DX33" s="318"/>
      <c r="DY33" s="318"/>
      <c r="DZ33" s="318"/>
      <c r="EA33" s="318"/>
      <c r="EB33" s="319"/>
      <c r="EC33" s="317" t="str">
        <f t="shared" ref="EC33" si="20">IF(EC$32="6　その他（ａ支払少額）", "給与が少なく、個人住民税を特別徴収しきれいない方",IF(EC$32="6　その他（ｂ支払不定期）","給与の支払期間が不定期な方",""))</f>
        <v/>
      </c>
      <c r="ED33" s="318"/>
      <c r="EE33" s="318"/>
      <c r="EF33" s="318"/>
      <c r="EG33" s="318"/>
      <c r="EH33" s="319"/>
      <c r="EI33" s="317" t="str">
        <f t="shared" ref="EI33" si="21">IF(EI$32="6　その他（ａ支払少額）", "給与が少なく、個人住民税を特別徴収しきれいない方",IF(EI$32="6　その他（ｂ支払不定期）","給与の支払期間が不定期な方",""))</f>
        <v/>
      </c>
      <c r="EJ33" s="318"/>
      <c r="EK33" s="318"/>
      <c r="EL33" s="318"/>
      <c r="EM33" s="318"/>
      <c r="EN33" s="319"/>
      <c r="EO33" s="317" t="str">
        <f t="shared" ref="EO33" si="22">IF(EO$32="6　その他（ａ支払少額）", "給与が少なく、個人住民税を特別徴収しきれいない方",IF(EO$32="6　その他（ｂ支払不定期）","給与の支払期間が不定期な方",""))</f>
        <v/>
      </c>
      <c r="EP33" s="318"/>
      <c r="EQ33" s="318"/>
      <c r="ER33" s="318"/>
      <c r="ES33" s="318"/>
      <c r="ET33" s="319"/>
      <c r="EU33" s="317" t="str">
        <f t="shared" ref="EU33" si="23">IF(EU$32="6　その他（ａ支払少額）", "給与が少なく、個人住民税を特別徴収しきれいない方",IF(EU$32="6　その他（ｂ支払不定期）","給与の支払期間が不定期な方",""))</f>
        <v/>
      </c>
      <c r="EV33" s="318"/>
      <c r="EW33" s="318"/>
      <c r="EX33" s="318"/>
      <c r="EY33" s="318"/>
      <c r="EZ33" s="319"/>
      <c r="FA33" s="317" t="str">
        <f t="shared" ref="FA33" si="24">IF(FA$32="6　その他（ａ支払少額）", "給与が少なく、個人住民税を特別徴収しきれいない方",IF(FA$32="6　その他（ｂ支払不定期）","給与の支払期間が不定期な方",""))</f>
        <v/>
      </c>
      <c r="FB33" s="318"/>
      <c r="FC33" s="318"/>
      <c r="FD33" s="318"/>
      <c r="FE33" s="318"/>
      <c r="FF33" s="319"/>
      <c r="FG33" s="317" t="str">
        <f t="shared" ref="FG33" si="25">IF(FG$32="6　その他（ａ支払少額）", "給与が少なく、個人住民税を特別徴収しきれいない方",IF(FG$32="6　その他（ｂ支払不定期）","給与の支払期間が不定期な方",""))</f>
        <v/>
      </c>
      <c r="FH33" s="318"/>
      <c r="FI33" s="318"/>
      <c r="FJ33" s="318"/>
      <c r="FK33" s="318"/>
      <c r="FL33" s="319"/>
      <c r="FM33" s="317" t="str">
        <f t="shared" ref="FM33" si="26">IF(FM$32="6　その他（ａ支払少額）", "給与が少なく、個人住民税を特別徴収しきれいない方",IF(FM$32="6　その他（ｂ支払不定期）","給与の支払期間が不定期な方",""))</f>
        <v/>
      </c>
      <c r="FN33" s="318"/>
      <c r="FO33" s="318"/>
      <c r="FP33" s="318"/>
      <c r="FQ33" s="318"/>
      <c r="FR33" s="319"/>
      <c r="FS33" s="317" t="str">
        <f t="shared" ref="FS33" si="27">IF(FS$32="6　その他（ａ支払少額）", "給与が少なく、個人住民税を特別徴収しきれいない方",IF(FS$32="6　その他（ｂ支払不定期）","給与の支払期間が不定期な方",""))</f>
        <v/>
      </c>
      <c r="FT33" s="318"/>
      <c r="FU33" s="318"/>
      <c r="FV33" s="318"/>
      <c r="FW33" s="318"/>
      <c r="FX33" s="319"/>
      <c r="FY33" s="317" t="str">
        <f t="shared" ref="FY33" si="28">IF(FY$32="6　その他（ａ支払少額）", "給与が少なく、個人住民税を特別徴収しきれいない方",IF(FY$32="6　その他（ｂ支払不定期）","給与の支払期間が不定期な方",""))</f>
        <v/>
      </c>
      <c r="FZ33" s="318"/>
      <c r="GA33" s="318"/>
      <c r="GB33" s="318"/>
      <c r="GC33" s="318"/>
      <c r="GD33" s="319"/>
      <c r="GE33" s="317" t="str">
        <f t="shared" ref="GE33" si="29">IF(GE$32="6　その他（ａ支払少額）", "給与が少なく、個人住民税を特別徴収しきれいない方",IF(GE$32="6　その他（ｂ支払不定期）","給与の支払期間が不定期な方",""))</f>
        <v/>
      </c>
      <c r="GF33" s="318"/>
      <c r="GG33" s="318"/>
      <c r="GH33" s="318"/>
      <c r="GI33" s="318"/>
      <c r="GJ33" s="319"/>
      <c r="GK33" s="317" t="str">
        <f t="shared" ref="GK33" si="30">IF(GK$32="6　その他（ａ支払少額）", "給与が少なく、個人住民税を特別徴収しきれいない方",IF(GK$32="6　その他（ｂ支払不定期）","給与の支払期間が不定期な方",""))</f>
        <v/>
      </c>
      <c r="GL33" s="318"/>
      <c r="GM33" s="318"/>
      <c r="GN33" s="318"/>
      <c r="GO33" s="318"/>
      <c r="GP33" s="319"/>
      <c r="GQ33" s="317" t="str">
        <f t="shared" ref="GQ33" si="31">IF(GQ$32="6　その他（ａ支払少額）", "給与が少なく、個人住民税を特別徴収しきれいない方",IF(GQ$32="6　その他（ｂ支払不定期）","給与の支払期間が不定期な方",""))</f>
        <v/>
      </c>
      <c r="GR33" s="318"/>
      <c r="GS33" s="318"/>
      <c r="GT33" s="318"/>
      <c r="GU33" s="318"/>
      <c r="GV33" s="319"/>
      <c r="GW33" s="317" t="str">
        <f t="shared" ref="GW33" si="32">IF(GW$32="6　その他（ａ支払少額）", "給与が少なく、個人住民税を特別徴収しきれいない方",IF(GW$32="6　その他（ｂ支払不定期）","給与の支払期間が不定期な方",""))</f>
        <v/>
      </c>
      <c r="GX33" s="318"/>
      <c r="GY33" s="318"/>
      <c r="GZ33" s="318"/>
      <c r="HA33" s="318"/>
      <c r="HB33" s="319"/>
      <c r="HC33" s="317" t="str">
        <f t="shared" ref="HC33" si="33">IF(HC$32="6　その他（ａ支払少額）", "給与が少なく、個人住民税を特別徴収しきれいない方",IF(HC$32="6　その他（ｂ支払不定期）","給与の支払期間が不定期な方",""))</f>
        <v/>
      </c>
      <c r="HD33" s="318"/>
      <c r="HE33" s="318"/>
      <c r="HF33" s="318"/>
      <c r="HG33" s="318"/>
      <c r="HH33" s="319"/>
      <c r="HI33" s="317" t="str">
        <f t="shared" ref="HI33" si="34">IF(HI$32="6　その他（ａ支払少額）", "給与が少なく、個人住民税を特別徴収しきれいない方",IF(HI$32="6　その他（ｂ支払不定期）","給与の支払期間が不定期な方",""))</f>
        <v/>
      </c>
      <c r="HJ33" s="318"/>
      <c r="HK33" s="318"/>
      <c r="HL33" s="318"/>
      <c r="HM33" s="318"/>
      <c r="HN33" s="319"/>
      <c r="HO33" s="317" t="str">
        <f t="shared" ref="HO33" si="35">IF(HO$32="6　その他（ａ支払少額）", "給与が少なく、個人住民税を特別徴収しきれいない方",IF(HO$32="6　その他（ｂ支払不定期）","給与の支払期間が不定期な方",""))</f>
        <v/>
      </c>
      <c r="HP33" s="318"/>
      <c r="HQ33" s="318"/>
      <c r="HR33" s="318"/>
      <c r="HS33" s="318"/>
      <c r="HT33" s="319"/>
      <c r="HU33" s="317" t="str">
        <f t="shared" ref="HU33" si="36">IF(HU$32="6　その他（ａ支払少額）", "給与が少なく、個人住民税を特別徴収しきれいない方",IF(HU$32="6　その他（ｂ支払不定期）","給与の支払期間が不定期な方",""))</f>
        <v/>
      </c>
      <c r="HV33" s="318"/>
      <c r="HW33" s="318"/>
      <c r="HX33" s="318"/>
      <c r="HY33" s="318"/>
      <c r="HZ33" s="319"/>
      <c r="IA33" s="317" t="str">
        <f t="shared" ref="IA33" si="37">IF(IA$32="6　その他（ａ支払少額）", "給与が少なく、個人住民税を特別徴収しきれいない方",IF(IA$32="6　その他（ｂ支払不定期）","給与の支払期間が不定期な方",""))</f>
        <v/>
      </c>
      <c r="IB33" s="318"/>
      <c r="IC33" s="318"/>
      <c r="ID33" s="318"/>
      <c r="IE33" s="318"/>
      <c r="IF33" s="319"/>
      <c r="IG33" s="317" t="str">
        <f t="shared" ref="IG33" si="38">IF(IG$32="6　その他（ａ支払少額）", "給与が少なく、個人住民税を特別徴収しきれいない方",IF(IG$32="6　その他（ｂ支払不定期）","給与の支払期間が不定期な方",""))</f>
        <v>給与の支払期間が不定期な方</v>
      </c>
      <c r="IH33" s="318"/>
      <c r="II33" s="318"/>
      <c r="IJ33" s="318"/>
      <c r="IK33" s="318"/>
      <c r="IL33" s="319"/>
    </row>
    <row r="34" spans="1:246" ht="30" customHeight="1">
      <c r="A34" s="377"/>
      <c r="B34" s="392" t="s">
        <v>55</v>
      </c>
      <c r="C34" s="371"/>
      <c r="D34" s="371"/>
      <c r="E34" s="371"/>
      <c r="F34" s="371"/>
      <c r="G34" s="322"/>
      <c r="H34" s="323"/>
      <c r="I34" s="323"/>
      <c r="J34" s="323"/>
      <c r="K34" s="323"/>
      <c r="L34" s="19" t="s">
        <v>17</v>
      </c>
      <c r="M34" s="322"/>
      <c r="N34" s="323"/>
      <c r="O34" s="323"/>
      <c r="P34" s="323"/>
      <c r="Q34" s="323"/>
      <c r="R34" s="19" t="s">
        <v>17</v>
      </c>
      <c r="S34" s="322"/>
      <c r="T34" s="323"/>
      <c r="U34" s="323"/>
      <c r="V34" s="323"/>
      <c r="W34" s="323"/>
      <c r="X34" s="19" t="s">
        <v>17</v>
      </c>
      <c r="Y34" s="322"/>
      <c r="Z34" s="323"/>
      <c r="AA34" s="323"/>
      <c r="AB34" s="323"/>
      <c r="AC34" s="323"/>
      <c r="AD34" s="19" t="s">
        <v>17</v>
      </c>
      <c r="AE34" s="322"/>
      <c r="AF34" s="323"/>
      <c r="AG34" s="323"/>
      <c r="AH34" s="323"/>
      <c r="AI34" s="323"/>
      <c r="AJ34" s="19" t="s">
        <v>17</v>
      </c>
      <c r="AK34" s="322"/>
      <c r="AL34" s="323"/>
      <c r="AM34" s="323"/>
      <c r="AN34" s="323"/>
      <c r="AO34" s="323"/>
      <c r="AP34" s="19" t="s">
        <v>17</v>
      </c>
      <c r="AQ34" s="322"/>
      <c r="AR34" s="323"/>
      <c r="AS34" s="323"/>
      <c r="AT34" s="323"/>
      <c r="AU34" s="323"/>
      <c r="AV34" s="19" t="s">
        <v>17</v>
      </c>
      <c r="AW34" s="322"/>
      <c r="AX34" s="323"/>
      <c r="AY34" s="323"/>
      <c r="AZ34" s="323"/>
      <c r="BA34" s="323"/>
      <c r="BB34" s="19" t="s">
        <v>17</v>
      </c>
      <c r="BC34" s="322"/>
      <c r="BD34" s="323"/>
      <c r="BE34" s="323"/>
      <c r="BF34" s="323"/>
      <c r="BG34" s="323"/>
      <c r="BH34" s="19" t="s">
        <v>17</v>
      </c>
      <c r="BI34" s="322"/>
      <c r="BJ34" s="323"/>
      <c r="BK34" s="323"/>
      <c r="BL34" s="323"/>
      <c r="BM34" s="323"/>
      <c r="BN34" s="19" t="s">
        <v>17</v>
      </c>
      <c r="BO34" s="322"/>
      <c r="BP34" s="323"/>
      <c r="BQ34" s="323"/>
      <c r="BR34" s="323"/>
      <c r="BS34" s="323"/>
      <c r="BT34" s="19" t="s">
        <v>17</v>
      </c>
      <c r="BU34" s="322"/>
      <c r="BV34" s="323"/>
      <c r="BW34" s="323"/>
      <c r="BX34" s="323"/>
      <c r="BY34" s="323"/>
      <c r="BZ34" s="19" t="s">
        <v>17</v>
      </c>
      <c r="CA34" s="322"/>
      <c r="CB34" s="323"/>
      <c r="CC34" s="323"/>
      <c r="CD34" s="323"/>
      <c r="CE34" s="323"/>
      <c r="CF34" s="19" t="s">
        <v>17</v>
      </c>
      <c r="CG34" s="322"/>
      <c r="CH34" s="323"/>
      <c r="CI34" s="323"/>
      <c r="CJ34" s="323"/>
      <c r="CK34" s="323"/>
      <c r="CL34" s="19" t="s">
        <v>17</v>
      </c>
      <c r="CM34" s="322"/>
      <c r="CN34" s="323"/>
      <c r="CO34" s="323"/>
      <c r="CP34" s="323"/>
      <c r="CQ34" s="323"/>
      <c r="CR34" s="19" t="s">
        <v>17</v>
      </c>
      <c r="CS34" s="322"/>
      <c r="CT34" s="323"/>
      <c r="CU34" s="323"/>
      <c r="CV34" s="323"/>
      <c r="CW34" s="323"/>
      <c r="CX34" s="19" t="s">
        <v>17</v>
      </c>
      <c r="CY34" s="322"/>
      <c r="CZ34" s="323"/>
      <c r="DA34" s="323"/>
      <c r="DB34" s="323"/>
      <c r="DC34" s="323"/>
      <c r="DD34" s="19" t="s">
        <v>17</v>
      </c>
      <c r="DE34" s="322"/>
      <c r="DF34" s="323"/>
      <c r="DG34" s="323"/>
      <c r="DH34" s="323"/>
      <c r="DI34" s="323"/>
      <c r="DJ34" s="19" t="s">
        <v>17</v>
      </c>
      <c r="DK34" s="322"/>
      <c r="DL34" s="323"/>
      <c r="DM34" s="323"/>
      <c r="DN34" s="323"/>
      <c r="DO34" s="323"/>
      <c r="DP34" s="19" t="s">
        <v>17</v>
      </c>
      <c r="DQ34" s="322"/>
      <c r="DR34" s="323"/>
      <c r="DS34" s="323"/>
      <c r="DT34" s="323"/>
      <c r="DU34" s="323"/>
      <c r="DV34" s="19" t="s">
        <v>17</v>
      </c>
      <c r="DW34" s="322"/>
      <c r="DX34" s="323"/>
      <c r="DY34" s="323"/>
      <c r="DZ34" s="323"/>
      <c r="EA34" s="323"/>
      <c r="EB34" s="19" t="s">
        <v>17</v>
      </c>
      <c r="EC34" s="322"/>
      <c r="ED34" s="323"/>
      <c r="EE34" s="323"/>
      <c r="EF34" s="323"/>
      <c r="EG34" s="323"/>
      <c r="EH34" s="19" t="s">
        <v>17</v>
      </c>
      <c r="EI34" s="322"/>
      <c r="EJ34" s="323"/>
      <c r="EK34" s="323"/>
      <c r="EL34" s="323"/>
      <c r="EM34" s="323"/>
      <c r="EN34" s="19" t="s">
        <v>17</v>
      </c>
      <c r="EO34" s="322"/>
      <c r="EP34" s="323"/>
      <c r="EQ34" s="323"/>
      <c r="ER34" s="323"/>
      <c r="ES34" s="323"/>
      <c r="ET34" s="19" t="s">
        <v>17</v>
      </c>
      <c r="EU34" s="322"/>
      <c r="EV34" s="323"/>
      <c r="EW34" s="323"/>
      <c r="EX34" s="323"/>
      <c r="EY34" s="323"/>
      <c r="EZ34" s="19" t="s">
        <v>17</v>
      </c>
      <c r="FA34" s="322"/>
      <c r="FB34" s="323"/>
      <c r="FC34" s="323"/>
      <c r="FD34" s="323"/>
      <c r="FE34" s="323"/>
      <c r="FF34" s="19" t="s">
        <v>17</v>
      </c>
      <c r="FG34" s="322"/>
      <c r="FH34" s="323"/>
      <c r="FI34" s="323"/>
      <c r="FJ34" s="323"/>
      <c r="FK34" s="323"/>
      <c r="FL34" s="19" t="s">
        <v>17</v>
      </c>
      <c r="FM34" s="322"/>
      <c r="FN34" s="323"/>
      <c r="FO34" s="323"/>
      <c r="FP34" s="323"/>
      <c r="FQ34" s="323"/>
      <c r="FR34" s="19" t="s">
        <v>17</v>
      </c>
      <c r="FS34" s="322"/>
      <c r="FT34" s="323"/>
      <c r="FU34" s="323"/>
      <c r="FV34" s="323"/>
      <c r="FW34" s="323"/>
      <c r="FX34" s="19" t="s">
        <v>17</v>
      </c>
      <c r="FY34" s="322"/>
      <c r="FZ34" s="323"/>
      <c r="GA34" s="323"/>
      <c r="GB34" s="323"/>
      <c r="GC34" s="323"/>
      <c r="GD34" s="19" t="s">
        <v>17</v>
      </c>
      <c r="GE34" s="322"/>
      <c r="GF34" s="323"/>
      <c r="GG34" s="323"/>
      <c r="GH34" s="323"/>
      <c r="GI34" s="323"/>
      <c r="GJ34" s="19" t="s">
        <v>17</v>
      </c>
      <c r="GK34" s="322"/>
      <c r="GL34" s="323"/>
      <c r="GM34" s="323"/>
      <c r="GN34" s="323"/>
      <c r="GO34" s="323"/>
      <c r="GP34" s="19" t="s">
        <v>17</v>
      </c>
      <c r="GQ34" s="322"/>
      <c r="GR34" s="323"/>
      <c r="GS34" s="323"/>
      <c r="GT34" s="323"/>
      <c r="GU34" s="323"/>
      <c r="GV34" s="19" t="s">
        <v>17</v>
      </c>
      <c r="GW34" s="322"/>
      <c r="GX34" s="323"/>
      <c r="GY34" s="323"/>
      <c r="GZ34" s="323"/>
      <c r="HA34" s="323"/>
      <c r="HB34" s="19" t="s">
        <v>17</v>
      </c>
      <c r="HC34" s="322"/>
      <c r="HD34" s="323"/>
      <c r="HE34" s="323"/>
      <c r="HF34" s="323"/>
      <c r="HG34" s="323"/>
      <c r="HH34" s="19" t="s">
        <v>17</v>
      </c>
      <c r="HI34" s="322"/>
      <c r="HJ34" s="323"/>
      <c r="HK34" s="323"/>
      <c r="HL34" s="323"/>
      <c r="HM34" s="323"/>
      <c r="HN34" s="19" t="s">
        <v>17</v>
      </c>
      <c r="HO34" s="322"/>
      <c r="HP34" s="323"/>
      <c r="HQ34" s="323"/>
      <c r="HR34" s="323"/>
      <c r="HS34" s="323"/>
      <c r="HT34" s="19" t="s">
        <v>17</v>
      </c>
      <c r="HU34" s="322"/>
      <c r="HV34" s="323"/>
      <c r="HW34" s="323"/>
      <c r="HX34" s="323"/>
      <c r="HY34" s="323"/>
      <c r="HZ34" s="19" t="s">
        <v>17</v>
      </c>
      <c r="IA34" s="322"/>
      <c r="IB34" s="323"/>
      <c r="IC34" s="323"/>
      <c r="ID34" s="323"/>
      <c r="IE34" s="323"/>
      <c r="IF34" s="19" t="s">
        <v>17</v>
      </c>
      <c r="IG34" s="322"/>
      <c r="IH34" s="323"/>
      <c r="II34" s="323"/>
      <c r="IJ34" s="323"/>
      <c r="IK34" s="323"/>
      <c r="IL34" s="19" t="s">
        <v>17</v>
      </c>
    </row>
    <row r="35" spans="1:246" ht="26.25" customHeight="1">
      <c r="A35" s="377"/>
      <c r="B35" s="403"/>
      <c r="C35" s="398" t="s">
        <v>54</v>
      </c>
      <c r="D35" s="398"/>
      <c r="E35" s="398"/>
      <c r="F35" s="398"/>
      <c r="G35" s="324"/>
      <c r="H35" s="325"/>
      <c r="I35" s="325"/>
      <c r="J35" s="325"/>
      <c r="K35" s="325"/>
      <c r="L35" s="28" t="s">
        <v>17</v>
      </c>
      <c r="M35" s="324"/>
      <c r="N35" s="325"/>
      <c r="O35" s="325"/>
      <c r="P35" s="325"/>
      <c r="Q35" s="325"/>
      <c r="R35" s="28" t="s">
        <v>17</v>
      </c>
      <c r="S35" s="324"/>
      <c r="T35" s="325"/>
      <c r="U35" s="325"/>
      <c r="V35" s="325"/>
      <c r="W35" s="325"/>
      <c r="X35" s="28" t="s">
        <v>17</v>
      </c>
      <c r="Y35" s="324"/>
      <c r="Z35" s="325"/>
      <c r="AA35" s="325"/>
      <c r="AB35" s="325"/>
      <c r="AC35" s="325"/>
      <c r="AD35" s="28" t="s">
        <v>17</v>
      </c>
      <c r="AE35" s="324"/>
      <c r="AF35" s="325"/>
      <c r="AG35" s="325"/>
      <c r="AH35" s="325"/>
      <c r="AI35" s="325"/>
      <c r="AJ35" s="28" t="s">
        <v>17</v>
      </c>
      <c r="AK35" s="324"/>
      <c r="AL35" s="325"/>
      <c r="AM35" s="325"/>
      <c r="AN35" s="325"/>
      <c r="AO35" s="325"/>
      <c r="AP35" s="28" t="s">
        <v>17</v>
      </c>
      <c r="AQ35" s="324"/>
      <c r="AR35" s="325"/>
      <c r="AS35" s="325"/>
      <c r="AT35" s="325"/>
      <c r="AU35" s="325"/>
      <c r="AV35" s="28" t="s">
        <v>17</v>
      </c>
      <c r="AW35" s="324"/>
      <c r="AX35" s="325"/>
      <c r="AY35" s="325"/>
      <c r="AZ35" s="325"/>
      <c r="BA35" s="325"/>
      <c r="BB35" s="28" t="s">
        <v>17</v>
      </c>
      <c r="BC35" s="324"/>
      <c r="BD35" s="325"/>
      <c r="BE35" s="325"/>
      <c r="BF35" s="325"/>
      <c r="BG35" s="325"/>
      <c r="BH35" s="28" t="s">
        <v>17</v>
      </c>
      <c r="BI35" s="324"/>
      <c r="BJ35" s="325"/>
      <c r="BK35" s="325"/>
      <c r="BL35" s="325"/>
      <c r="BM35" s="325"/>
      <c r="BN35" s="28" t="s">
        <v>17</v>
      </c>
      <c r="BO35" s="324"/>
      <c r="BP35" s="325"/>
      <c r="BQ35" s="325"/>
      <c r="BR35" s="325"/>
      <c r="BS35" s="325"/>
      <c r="BT35" s="28" t="s">
        <v>17</v>
      </c>
      <c r="BU35" s="324"/>
      <c r="BV35" s="325"/>
      <c r="BW35" s="325"/>
      <c r="BX35" s="325"/>
      <c r="BY35" s="325"/>
      <c r="BZ35" s="28" t="s">
        <v>17</v>
      </c>
      <c r="CA35" s="324"/>
      <c r="CB35" s="325"/>
      <c r="CC35" s="325"/>
      <c r="CD35" s="325"/>
      <c r="CE35" s="325"/>
      <c r="CF35" s="28" t="s">
        <v>17</v>
      </c>
      <c r="CG35" s="324"/>
      <c r="CH35" s="325"/>
      <c r="CI35" s="325"/>
      <c r="CJ35" s="325"/>
      <c r="CK35" s="325"/>
      <c r="CL35" s="28" t="s">
        <v>17</v>
      </c>
      <c r="CM35" s="324"/>
      <c r="CN35" s="325"/>
      <c r="CO35" s="325"/>
      <c r="CP35" s="325"/>
      <c r="CQ35" s="325"/>
      <c r="CR35" s="28" t="s">
        <v>17</v>
      </c>
      <c r="CS35" s="324"/>
      <c r="CT35" s="325"/>
      <c r="CU35" s="325"/>
      <c r="CV35" s="325"/>
      <c r="CW35" s="325"/>
      <c r="CX35" s="28" t="s">
        <v>17</v>
      </c>
      <c r="CY35" s="324"/>
      <c r="CZ35" s="325"/>
      <c r="DA35" s="325"/>
      <c r="DB35" s="325"/>
      <c r="DC35" s="325"/>
      <c r="DD35" s="28" t="s">
        <v>17</v>
      </c>
      <c r="DE35" s="324"/>
      <c r="DF35" s="325"/>
      <c r="DG35" s="325"/>
      <c r="DH35" s="325"/>
      <c r="DI35" s="325"/>
      <c r="DJ35" s="28" t="s">
        <v>17</v>
      </c>
      <c r="DK35" s="324"/>
      <c r="DL35" s="325"/>
      <c r="DM35" s="325"/>
      <c r="DN35" s="325"/>
      <c r="DO35" s="325"/>
      <c r="DP35" s="28" t="s">
        <v>17</v>
      </c>
      <c r="DQ35" s="324"/>
      <c r="DR35" s="325"/>
      <c r="DS35" s="325"/>
      <c r="DT35" s="325"/>
      <c r="DU35" s="325"/>
      <c r="DV35" s="28" t="s">
        <v>17</v>
      </c>
      <c r="DW35" s="324"/>
      <c r="DX35" s="325"/>
      <c r="DY35" s="325"/>
      <c r="DZ35" s="325"/>
      <c r="EA35" s="325"/>
      <c r="EB35" s="28" t="s">
        <v>17</v>
      </c>
      <c r="EC35" s="324"/>
      <c r="ED35" s="325"/>
      <c r="EE35" s="325"/>
      <c r="EF35" s="325"/>
      <c r="EG35" s="325"/>
      <c r="EH35" s="28" t="s">
        <v>17</v>
      </c>
      <c r="EI35" s="324"/>
      <c r="EJ35" s="325"/>
      <c r="EK35" s="325"/>
      <c r="EL35" s="325"/>
      <c r="EM35" s="325"/>
      <c r="EN35" s="28" t="s">
        <v>17</v>
      </c>
      <c r="EO35" s="324"/>
      <c r="EP35" s="325"/>
      <c r="EQ35" s="325"/>
      <c r="ER35" s="325"/>
      <c r="ES35" s="325"/>
      <c r="ET35" s="28" t="s">
        <v>17</v>
      </c>
      <c r="EU35" s="324"/>
      <c r="EV35" s="325"/>
      <c r="EW35" s="325"/>
      <c r="EX35" s="325"/>
      <c r="EY35" s="325"/>
      <c r="EZ35" s="28" t="s">
        <v>17</v>
      </c>
      <c r="FA35" s="324"/>
      <c r="FB35" s="325"/>
      <c r="FC35" s="325"/>
      <c r="FD35" s="325"/>
      <c r="FE35" s="325"/>
      <c r="FF35" s="28" t="s">
        <v>17</v>
      </c>
      <c r="FG35" s="324"/>
      <c r="FH35" s="325"/>
      <c r="FI35" s="325"/>
      <c r="FJ35" s="325"/>
      <c r="FK35" s="325"/>
      <c r="FL35" s="28" t="s">
        <v>17</v>
      </c>
      <c r="FM35" s="324"/>
      <c r="FN35" s="325"/>
      <c r="FO35" s="325"/>
      <c r="FP35" s="325"/>
      <c r="FQ35" s="325"/>
      <c r="FR35" s="28" t="s">
        <v>17</v>
      </c>
      <c r="FS35" s="324"/>
      <c r="FT35" s="325"/>
      <c r="FU35" s="325"/>
      <c r="FV35" s="325"/>
      <c r="FW35" s="325"/>
      <c r="FX35" s="28" t="s">
        <v>17</v>
      </c>
      <c r="FY35" s="324"/>
      <c r="FZ35" s="325"/>
      <c r="GA35" s="325"/>
      <c r="GB35" s="325"/>
      <c r="GC35" s="325"/>
      <c r="GD35" s="28" t="s">
        <v>17</v>
      </c>
      <c r="GE35" s="324"/>
      <c r="GF35" s="325"/>
      <c r="GG35" s="325"/>
      <c r="GH35" s="325"/>
      <c r="GI35" s="325"/>
      <c r="GJ35" s="28" t="s">
        <v>17</v>
      </c>
      <c r="GK35" s="324"/>
      <c r="GL35" s="325"/>
      <c r="GM35" s="325"/>
      <c r="GN35" s="325"/>
      <c r="GO35" s="325"/>
      <c r="GP35" s="28" t="s">
        <v>17</v>
      </c>
      <c r="GQ35" s="324"/>
      <c r="GR35" s="325"/>
      <c r="GS35" s="325"/>
      <c r="GT35" s="325"/>
      <c r="GU35" s="325"/>
      <c r="GV35" s="28" t="s">
        <v>17</v>
      </c>
      <c r="GW35" s="324"/>
      <c r="GX35" s="325"/>
      <c r="GY35" s="325"/>
      <c r="GZ35" s="325"/>
      <c r="HA35" s="325"/>
      <c r="HB35" s="28" t="s">
        <v>17</v>
      </c>
      <c r="HC35" s="324"/>
      <c r="HD35" s="325"/>
      <c r="HE35" s="325"/>
      <c r="HF35" s="325"/>
      <c r="HG35" s="325"/>
      <c r="HH35" s="28" t="s">
        <v>17</v>
      </c>
      <c r="HI35" s="324"/>
      <c r="HJ35" s="325"/>
      <c r="HK35" s="325"/>
      <c r="HL35" s="325"/>
      <c r="HM35" s="325"/>
      <c r="HN35" s="28" t="s">
        <v>17</v>
      </c>
      <c r="HO35" s="324"/>
      <c r="HP35" s="325"/>
      <c r="HQ35" s="325"/>
      <c r="HR35" s="325"/>
      <c r="HS35" s="325"/>
      <c r="HT35" s="28" t="s">
        <v>17</v>
      </c>
      <c r="HU35" s="324"/>
      <c r="HV35" s="325"/>
      <c r="HW35" s="325"/>
      <c r="HX35" s="325"/>
      <c r="HY35" s="325"/>
      <c r="HZ35" s="28" t="s">
        <v>17</v>
      </c>
      <c r="IA35" s="324"/>
      <c r="IB35" s="325"/>
      <c r="IC35" s="325"/>
      <c r="ID35" s="325"/>
      <c r="IE35" s="325"/>
      <c r="IF35" s="28" t="s">
        <v>17</v>
      </c>
      <c r="IG35" s="324"/>
      <c r="IH35" s="325"/>
      <c r="II35" s="325"/>
      <c r="IJ35" s="325"/>
      <c r="IK35" s="325"/>
      <c r="IL35" s="28" t="s">
        <v>17</v>
      </c>
    </row>
    <row r="36" spans="1:246" ht="18.75" customHeight="1">
      <c r="A36" s="377"/>
      <c r="B36" s="403"/>
      <c r="C36" s="407" t="s">
        <v>53</v>
      </c>
      <c r="D36" s="334"/>
      <c r="E36" s="334"/>
      <c r="F36" s="335"/>
      <c r="G36" s="33"/>
      <c r="H36" s="334" t="s">
        <v>52</v>
      </c>
      <c r="I36" s="334"/>
      <c r="J36" s="32"/>
      <c r="K36" s="334" t="s">
        <v>51</v>
      </c>
      <c r="L36" s="335"/>
      <c r="M36" s="33"/>
      <c r="N36" s="334" t="s">
        <v>52</v>
      </c>
      <c r="O36" s="334"/>
      <c r="P36" s="32"/>
      <c r="Q36" s="334" t="s">
        <v>51</v>
      </c>
      <c r="R36" s="335"/>
      <c r="S36" s="33"/>
      <c r="T36" s="334" t="s">
        <v>52</v>
      </c>
      <c r="U36" s="334"/>
      <c r="V36" s="32"/>
      <c r="W36" s="334" t="s">
        <v>51</v>
      </c>
      <c r="X36" s="335"/>
      <c r="Y36" s="33"/>
      <c r="Z36" s="334" t="s">
        <v>52</v>
      </c>
      <c r="AA36" s="334"/>
      <c r="AB36" s="32"/>
      <c r="AC36" s="334" t="s">
        <v>51</v>
      </c>
      <c r="AD36" s="335"/>
      <c r="AE36" s="33"/>
      <c r="AF36" s="334" t="s">
        <v>52</v>
      </c>
      <c r="AG36" s="334"/>
      <c r="AH36" s="32"/>
      <c r="AI36" s="334" t="s">
        <v>51</v>
      </c>
      <c r="AJ36" s="335"/>
      <c r="AK36" s="33"/>
      <c r="AL36" s="334" t="s">
        <v>52</v>
      </c>
      <c r="AM36" s="334"/>
      <c r="AN36" s="32"/>
      <c r="AO36" s="334" t="s">
        <v>51</v>
      </c>
      <c r="AP36" s="335"/>
      <c r="AQ36" s="33"/>
      <c r="AR36" s="334" t="s">
        <v>52</v>
      </c>
      <c r="AS36" s="334"/>
      <c r="AT36" s="32"/>
      <c r="AU36" s="334" t="s">
        <v>51</v>
      </c>
      <c r="AV36" s="335"/>
      <c r="AW36" s="33"/>
      <c r="AX36" s="334" t="s">
        <v>52</v>
      </c>
      <c r="AY36" s="334"/>
      <c r="AZ36" s="32"/>
      <c r="BA36" s="334" t="s">
        <v>51</v>
      </c>
      <c r="BB36" s="335"/>
      <c r="BC36" s="33"/>
      <c r="BD36" s="334" t="s">
        <v>52</v>
      </c>
      <c r="BE36" s="334"/>
      <c r="BF36" s="32"/>
      <c r="BG36" s="334" t="s">
        <v>51</v>
      </c>
      <c r="BH36" s="335"/>
      <c r="BI36" s="33"/>
      <c r="BJ36" s="334" t="s">
        <v>52</v>
      </c>
      <c r="BK36" s="334"/>
      <c r="BL36" s="32"/>
      <c r="BM36" s="334" t="s">
        <v>51</v>
      </c>
      <c r="BN36" s="335"/>
      <c r="BO36" s="33"/>
      <c r="BP36" s="334" t="s">
        <v>52</v>
      </c>
      <c r="BQ36" s="334"/>
      <c r="BR36" s="32"/>
      <c r="BS36" s="334" t="s">
        <v>51</v>
      </c>
      <c r="BT36" s="335"/>
      <c r="BU36" s="33"/>
      <c r="BV36" s="334" t="s">
        <v>52</v>
      </c>
      <c r="BW36" s="334"/>
      <c r="BX36" s="32"/>
      <c r="BY36" s="334" t="s">
        <v>51</v>
      </c>
      <c r="BZ36" s="335"/>
      <c r="CA36" s="33"/>
      <c r="CB36" s="334" t="s">
        <v>52</v>
      </c>
      <c r="CC36" s="334"/>
      <c r="CD36" s="32"/>
      <c r="CE36" s="334" t="s">
        <v>51</v>
      </c>
      <c r="CF36" s="335"/>
      <c r="CG36" s="33"/>
      <c r="CH36" s="334" t="s">
        <v>52</v>
      </c>
      <c r="CI36" s="334"/>
      <c r="CJ36" s="32"/>
      <c r="CK36" s="334" t="s">
        <v>51</v>
      </c>
      <c r="CL36" s="335"/>
      <c r="CM36" s="33"/>
      <c r="CN36" s="334" t="s">
        <v>52</v>
      </c>
      <c r="CO36" s="334"/>
      <c r="CP36" s="32"/>
      <c r="CQ36" s="334" t="s">
        <v>51</v>
      </c>
      <c r="CR36" s="335"/>
      <c r="CS36" s="33"/>
      <c r="CT36" s="334" t="s">
        <v>52</v>
      </c>
      <c r="CU36" s="334"/>
      <c r="CV36" s="32"/>
      <c r="CW36" s="334" t="s">
        <v>51</v>
      </c>
      <c r="CX36" s="335"/>
      <c r="CY36" s="33"/>
      <c r="CZ36" s="334" t="s">
        <v>52</v>
      </c>
      <c r="DA36" s="334"/>
      <c r="DB36" s="32"/>
      <c r="DC36" s="334" t="s">
        <v>51</v>
      </c>
      <c r="DD36" s="335"/>
      <c r="DE36" s="33"/>
      <c r="DF36" s="334" t="s">
        <v>52</v>
      </c>
      <c r="DG36" s="334"/>
      <c r="DH36" s="32"/>
      <c r="DI36" s="334" t="s">
        <v>51</v>
      </c>
      <c r="DJ36" s="335"/>
      <c r="DK36" s="33"/>
      <c r="DL36" s="334" t="s">
        <v>52</v>
      </c>
      <c r="DM36" s="334"/>
      <c r="DN36" s="32"/>
      <c r="DO36" s="334" t="s">
        <v>51</v>
      </c>
      <c r="DP36" s="335"/>
      <c r="DQ36" s="33"/>
      <c r="DR36" s="334" t="s">
        <v>52</v>
      </c>
      <c r="DS36" s="334"/>
      <c r="DT36" s="32"/>
      <c r="DU36" s="334" t="s">
        <v>51</v>
      </c>
      <c r="DV36" s="335"/>
      <c r="DW36" s="33"/>
      <c r="DX36" s="334" t="s">
        <v>52</v>
      </c>
      <c r="DY36" s="334"/>
      <c r="DZ36" s="32"/>
      <c r="EA36" s="334" t="s">
        <v>51</v>
      </c>
      <c r="EB36" s="335"/>
      <c r="EC36" s="33"/>
      <c r="ED36" s="334" t="s">
        <v>52</v>
      </c>
      <c r="EE36" s="334"/>
      <c r="EF36" s="32"/>
      <c r="EG36" s="334" t="s">
        <v>51</v>
      </c>
      <c r="EH36" s="335"/>
      <c r="EI36" s="33"/>
      <c r="EJ36" s="334" t="s">
        <v>52</v>
      </c>
      <c r="EK36" s="334"/>
      <c r="EL36" s="32"/>
      <c r="EM36" s="334" t="s">
        <v>51</v>
      </c>
      <c r="EN36" s="335"/>
      <c r="EO36" s="33"/>
      <c r="EP36" s="334" t="s">
        <v>52</v>
      </c>
      <c r="EQ36" s="334"/>
      <c r="ER36" s="32"/>
      <c r="ES36" s="334" t="s">
        <v>51</v>
      </c>
      <c r="ET36" s="335"/>
      <c r="EU36" s="33"/>
      <c r="EV36" s="334" t="s">
        <v>52</v>
      </c>
      <c r="EW36" s="334"/>
      <c r="EX36" s="32"/>
      <c r="EY36" s="334" t="s">
        <v>51</v>
      </c>
      <c r="EZ36" s="335"/>
      <c r="FA36" s="33"/>
      <c r="FB36" s="334" t="s">
        <v>52</v>
      </c>
      <c r="FC36" s="334"/>
      <c r="FD36" s="32"/>
      <c r="FE36" s="334" t="s">
        <v>51</v>
      </c>
      <c r="FF36" s="335"/>
      <c r="FG36" s="33"/>
      <c r="FH36" s="334" t="s">
        <v>52</v>
      </c>
      <c r="FI36" s="334"/>
      <c r="FJ36" s="32"/>
      <c r="FK36" s="334" t="s">
        <v>51</v>
      </c>
      <c r="FL36" s="335"/>
      <c r="FM36" s="33"/>
      <c r="FN36" s="334" t="s">
        <v>52</v>
      </c>
      <c r="FO36" s="334"/>
      <c r="FP36" s="32"/>
      <c r="FQ36" s="334" t="s">
        <v>51</v>
      </c>
      <c r="FR36" s="335"/>
      <c r="FS36" s="33"/>
      <c r="FT36" s="334" t="s">
        <v>52</v>
      </c>
      <c r="FU36" s="334"/>
      <c r="FV36" s="32"/>
      <c r="FW36" s="334" t="s">
        <v>51</v>
      </c>
      <c r="FX36" s="335"/>
      <c r="FY36" s="33"/>
      <c r="FZ36" s="334" t="s">
        <v>52</v>
      </c>
      <c r="GA36" s="334"/>
      <c r="GB36" s="32"/>
      <c r="GC36" s="334" t="s">
        <v>51</v>
      </c>
      <c r="GD36" s="335"/>
      <c r="GE36" s="33"/>
      <c r="GF36" s="334" t="s">
        <v>52</v>
      </c>
      <c r="GG36" s="334"/>
      <c r="GH36" s="32"/>
      <c r="GI36" s="334" t="s">
        <v>51</v>
      </c>
      <c r="GJ36" s="335"/>
      <c r="GK36" s="33"/>
      <c r="GL36" s="334" t="s">
        <v>52</v>
      </c>
      <c r="GM36" s="334"/>
      <c r="GN36" s="32"/>
      <c r="GO36" s="334" t="s">
        <v>51</v>
      </c>
      <c r="GP36" s="335"/>
      <c r="GQ36" s="33"/>
      <c r="GR36" s="334" t="s">
        <v>52</v>
      </c>
      <c r="GS36" s="334"/>
      <c r="GT36" s="32"/>
      <c r="GU36" s="334" t="s">
        <v>51</v>
      </c>
      <c r="GV36" s="335"/>
      <c r="GW36" s="33"/>
      <c r="GX36" s="334" t="s">
        <v>52</v>
      </c>
      <c r="GY36" s="334"/>
      <c r="GZ36" s="32"/>
      <c r="HA36" s="334" t="s">
        <v>51</v>
      </c>
      <c r="HB36" s="335"/>
      <c r="HC36" s="33"/>
      <c r="HD36" s="334" t="s">
        <v>52</v>
      </c>
      <c r="HE36" s="334"/>
      <c r="HF36" s="32"/>
      <c r="HG36" s="334" t="s">
        <v>51</v>
      </c>
      <c r="HH36" s="335"/>
      <c r="HI36" s="33"/>
      <c r="HJ36" s="334" t="s">
        <v>52</v>
      </c>
      <c r="HK36" s="334"/>
      <c r="HL36" s="32"/>
      <c r="HM36" s="334" t="s">
        <v>51</v>
      </c>
      <c r="HN36" s="335"/>
      <c r="HO36" s="33"/>
      <c r="HP36" s="334" t="s">
        <v>52</v>
      </c>
      <c r="HQ36" s="334"/>
      <c r="HR36" s="32"/>
      <c r="HS36" s="334" t="s">
        <v>51</v>
      </c>
      <c r="HT36" s="335"/>
      <c r="HU36" s="33"/>
      <c r="HV36" s="334" t="s">
        <v>52</v>
      </c>
      <c r="HW36" s="334"/>
      <c r="HX36" s="32"/>
      <c r="HY36" s="334" t="s">
        <v>51</v>
      </c>
      <c r="HZ36" s="335"/>
      <c r="IA36" s="33"/>
      <c r="IB36" s="334" t="s">
        <v>52</v>
      </c>
      <c r="IC36" s="334"/>
      <c r="ID36" s="32"/>
      <c r="IE36" s="334" t="s">
        <v>51</v>
      </c>
      <c r="IF36" s="335"/>
      <c r="IG36" s="33"/>
      <c r="IH36" s="334" t="s">
        <v>52</v>
      </c>
      <c r="II36" s="334"/>
      <c r="IJ36" s="32"/>
      <c r="IK36" s="334" t="s">
        <v>51</v>
      </c>
      <c r="IL36" s="335"/>
    </row>
    <row r="37" spans="1:246" ht="22.5" customHeight="1">
      <c r="A37" s="377"/>
      <c r="B37" s="404"/>
      <c r="C37" s="387" t="s">
        <v>50</v>
      </c>
      <c r="D37" s="387"/>
      <c r="E37" s="387"/>
      <c r="F37" s="387"/>
      <c r="G37" s="320">
        <f>+G34-G35</f>
        <v>0</v>
      </c>
      <c r="H37" s="321"/>
      <c r="I37" s="321"/>
      <c r="J37" s="321"/>
      <c r="K37" s="321"/>
      <c r="L37" s="19" t="s">
        <v>17</v>
      </c>
      <c r="M37" s="320">
        <f>+M34-M35</f>
        <v>0</v>
      </c>
      <c r="N37" s="321"/>
      <c r="O37" s="321"/>
      <c r="P37" s="321"/>
      <c r="Q37" s="321"/>
      <c r="R37" s="19" t="s">
        <v>17</v>
      </c>
      <c r="S37" s="320">
        <f>+S34-S35</f>
        <v>0</v>
      </c>
      <c r="T37" s="321"/>
      <c r="U37" s="321"/>
      <c r="V37" s="321"/>
      <c r="W37" s="321"/>
      <c r="X37" s="19" t="s">
        <v>17</v>
      </c>
      <c r="Y37" s="320">
        <f>+Y34-Y35</f>
        <v>0</v>
      </c>
      <c r="Z37" s="321"/>
      <c r="AA37" s="321"/>
      <c r="AB37" s="321"/>
      <c r="AC37" s="321"/>
      <c r="AD37" s="19" t="s">
        <v>17</v>
      </c>
      <c r="AE37" s="320">
        <f>+AE34-AE35</f>
        <v>0</v>
      </c>
      <c r="AF37" s="321"/>
      <c r="AG37" s="321"/>
      <c r="AH37" s="321"/>
      <c r="AI37" s="321"/>
      <c r="AJ37" s="19" t="s">
        <v>17</v>
      </c>
      <c r="AK37" s="320">
        <f>+AK34-AK35</f>
        <v>0</v>
      </c>
      <c r="AL37" s="321"/>
      <c r="AM37" s="321"/>
      <c r="AN37" s="321"/>
      <c r="AO37" s="321"/>
      <c r="AP37" s="19" t="s">
        <v>17</v>
      </c>
      <c r="AQ37" s="320">
        <f>+AQ34-AQ35</f>
        <v>0</v>
      </c>
      <c r="AR37" s="321"/>
      <c r="AS37" s="321"/>
      <c r="AT37" s="321"/>
      <c r="AU37" s="321"/>
      <c r="AV37" s="19" t="s">
        <v>17</v>
      </c>
      <c r="AW37" s="320">
        <f>+AW34-AW35</f>
        <v>0</v>
      </c>
      <c r="AX37" s="321"/>
      <c r="AY37" s="321"/>
      <c r="AZ37" s="321"/>
      <c r="BA37" s="321"/>
      <c r="BB37" s="19" t="s">
        <v>17</v>
      </c>
      <c r="BC37" s="320">
        <f>+BC34-BC35</f>
        <v>0</v>
      </c>
      <c r="BD37" s="321"/>
      <c r="BE37" s="321"/>
      <c r="BF37" s="321"/>
      <c r="BG37" s="321"/>
      <c r="BH37" s="19" t="s">
        <v>17</v>
      </c>
      <c r="BI37" s="320">
        <f>+BI34-BI35</f>
        <v>0</v>
      </c>
      <c r="BJ37" s="321"/>
      <c r="BK37" s="321"/>
      <c r="BL37" s="321"/>
      <c r="BM37" s="321"/>
      <c r="BN37" s="19" t="s">
        <v>17</v>
      </c>
      <c r="BO37" s="320">
        <f>+BO34-BO35</f>
        <v>0</v>
      </c>
      <c r="BP37" s="321"/>
      <c r="BQ37" s="321"/>
      <c r="BR37" s="321"/>
      <c r="BS37" s="321"/>
      <c r="BT37" s="19" t="s">
        <v>17</v>
      </c>
      <c r="BU37" s="320">
        <f>+BU34-BU35</f>
        <v>0</v>
      </c>
      <c r="BV37" s="321"/>
      <c r="BW37" s="321"/>
      <c r="BX37" s="321"/>
      <c r="BY37" s="321"/>
      <c r="BZ37" s="19" t="s">
        <v>17</v>
      </c>
      <c r="CA37" s="320">
        <f>+CA34-CA35</f>
        <v>0</v>
      </c>
      <c r="CB37" s="321"/>
      <c r="CC37" s="321"/>
      <c r="CD37" s="321"/>
      <c r="CE37" s="321"/>
      <c r="CF37" s="19" t="s">
        <v>17</v>
      </c>
      <c r="CG37" s="320">
        <f>+CG34-CG35</f>
        <v>0</v>
      </c>
      <c r="CH37" s="321"/>
      <c r="CI37" s="321"/>
      <c r="CJ37" s="321"/>
      <c r="CK37" s="321"/>
      <c r="CL37" s="19" t="s">
        <v>17</v>
      </c>
      <c r="CM37" s="320">
        <f>+CM34-CM35</f>
        <v>0</v>
      </c>
      <c r="CN37" s="321"/>
      <c r="CO37" s="321"/>
      <c r="CP37" s="321"/>
      <c r="CQ37" s="321"/>
      <c r="CR37" s="19" t="s">
        <v>17</v>
      </c>
      <c r="CS37" s="320">
        <f>+CS34-CS35</f>
        <v>0</v>
      </c>
      <c r="CT37" s="321"/>
      <c r="CU37" s="321"/>
      <c r="CV37" s="321"/>
      <c r="CW37" s="321"/>
      <c r="CX37" s="19" t="s">
        <v>17</v>
      </c>
      <c r="CY37" s="320">
        <f>+CY34-CY35</f>
        <v>0</v>
      </c>
      <c r="CZ37" s="321"/>
      <c r="DA37" s="321"/>
      <c r="DB37" s="321"/>
      <c r="DC37" s="321"/>
      <c r="DD37" s="19" t="s">
        <v>17</v>
      </c>
      <c r="DE37" s="320">
        <f>+DE34-DE35</f>
        <v>0</v>
      </c>
      <c r="DF37" s="321"/>
      <c r="DG37" s="321"/>
      <c r="DH37" s="321"/>
      <c r="DI37" s="321"/>
      <c r="DJ37" s="19" t="s">
        <v>17</v>
      </c>
      <c r="DK37" s="320">
        <f>+DK34-DK35</f>
        <v>0</v>
      </c>
      <c r="DL37" s="321"/>
      <c r="DM37" s="321"/>
      <c r="DN37" s="321"/>
      <c r="DO37" s="321"/>
      <c r="DP37" s="19" t="s">
        <v>17</v>
      </c>
      <c r="DQ37" s="320">
        <f>+DQ34-DQ35</f>
        <v>0</v>
      </c>
      <c r="DR37" s="321"/>
      <c r="DS37" s="321"/>
      <c r="DT37" s="321"/>
      <c r="DU37" s="321"/>
      <c r="DV37" s="19" t="s">
        <v>17</v>
      </c>
      <c r="DW37" s="320">
        <f>+DW34-DW35</f>
        <v>0</v>
      </c>
      <c r="DX37" s="321"/>
      <c r="DY37" s="321"/>
      <c r="DZ37" s="321"/>
      <c r="EA37" s="321"/>
      <c r="EB37" s="19" t="s">
        <v>17</v>
      </c>
      <c r="EC37" s="320">
        <f>+EC34-EC35</f>
        <v>0</v>
      </c>
      <c r="ED37" s="321"/>
      <c r="EE37" s="321"/>
      <c r="EF37" s="321"/>
      <c r="EG37" s="321"/>
      <c r="EH37" s="19" t="s">
        <v>17</v>
      </c>
      <c r="EI37" s="320">
        <f>+EI34-EI35</f>
        <v>0</v>
      </c>
      <c r="EJ37" s="321"/>
      <c r="EK37" s="321"/>
      <c r="EL37" s="321"/>
      <c r="EM37" s="321"/>
      <c r="EN37" s="19" t="s">
        <v>17</v>
      </c>
      <c r="EO37" s="320">
        <f>+EO34-EO35</f>
        <v>0</v>
      </c>
      <c r="EP37" s="321"/>
      <c r="EQ37" s="321"/>
      <c r="ER37" s="321"/>
      <c r="ES37" s="321"/>
      <c r="ET37" s="19" t="s">
        <v>17</v>
      </c>
      <c r="EU37" s="320">
        <f>+EU34-EU35</f>
        <v>0</v>
      </c>
      <c r="EV37" s="321"/>
      <c r="EW37" s="321"/>
      <c r="EX37" s="321"/>
      <c r="EY37" s="321"/>
      <c r="EZ37" s="19" t="s">
        <v>17</v>
      </c>
      <c r="FA37" s="320">
        <f>+FA34-FA35</f>
        <v>0</v>
      </c>
      <c r="FB37" s="321"/>
      <c r="FC37" s="321"/>
      <c r="FD37" s="321"/>
      <c r="FE37" s="321"/>
      <c r="FF37" s="19" t="s">
        <v>17</v>
      </c>
      <c r="FG37" s="320">
        <f>+FG34-FG35</f>
        <v>0</v>
      </c>
      <c r="FH37" s="321"/>
      <c r="FI37" s="321"/>
      <c r="FJ37" s="321"/>
      <c r="FK37" s="321"/>
      <c r="FL37" s="19" t="s">
        <v>17</v>
      </c>
      <c r="FM37" s="320">
        <f>+FM34-FM35</f>
        <v>0</v>
      </c>
      <c r="FN37" s="321"/>
      <c r="FO37" s="321"/>
      <c r="FP37" s="321"/>
      <c r="FQ37" s="321"/>
      <c r="FR37" s="19" t="s">
        <v>17</v>
      </c>
      <c r="FS37" s="320">
        <f>+FS34-FS35</f>
        <v>0</v>
      </c>
      <c r="FT37" s="321"/>
      <c r="FU37" s="321"/>
      <c r="FV37" s="321"/>
      <c r="FW37" s="321"/>
      <c r="FX37" s="19" t="s">
        <v>17</v>
      </c>
      <c r="FY37" s="320">
        <f>+FY34-FY35</f>
        <v>0</v>
      </c>
      <c r="FZ37" s="321"/>
      <c r="GA37" s="321"/>
      <c r="GB37" s="321"/>
      <c r="GC37" s="321"/>
      <c r="GD37" s="19" t="s">
        <v>17</v>
      </c>
      <c r="GE37" s="320">
        <f>+GE34-GE35</f>
        <v>0</v>
      </c>
      <c r="GF37" s="321"/>
      <c r="GG37" s="321"/>
      <c r="GH37" s="321"/>
      <c r="GI37" s="321"/>
      <c r="GJ37" s="19" t="s">
        <v>17</v>
      </c>
      <c r="GK37" s="320">
        <f>+GK34-GK35</f>
        <v>0</v>
      </c>
      <c r="GL37" s="321"/>
      <c r="GM37" s="321"/>
      <c r="GN37" s="321"/>
      <c r="GO37" s="321"/>
      <c r="GP37" s="19" t="s">
        <v>17</v>
      </c>
      <c r="GQ37" s="320">
        <f>+GQ34-GQ35</f>
        <v>0</v>
      </c>
      <c r="GR37" s="321"/>
      <c r="GS37" s="321"/>
      <c r="GT37" s="321"/>
      <c r="GU37" s="321"/>
      <c r="GV37" s="19" t="s">
        <v>17</v>
      </c>
      <c r="GW37" s="320">
        <f>+GW34-GW35</f>
        <v>0</v>
      </c>
      <c r="GX37" s="321"/>
      <c r="GY37" s="321"/>
      <c r="GZ37" s="321"/>
      <c r="HA37" s="321"/>
      <c r="HB37" s="19" t="s">
        <v>17</v>
      </c>
      <c r="HC37" s="320">
        <f>+HC34-HC35</f>
        <v>0</v>
      </c>
      <c r="HD37" s="321"/>
      <c r="HE37" s="321"/>
      <c r="HF37" s="321"/>
      <c r="HG37" s="321"/>
      <c r="HH37" s="19" t="s">
        <v>17</v>
      </c>
      <c r="HI37" s="320">
        <f>+HI34-HI35</f>
        <v>0</v>
      </c>
      <c r="HJ37" s="321"/>
      <c r="HK37" s="321"/>
      <c r="HL37" s="321"/>
      <c r="HM37" s="321"/>
      <c r="HN37" s="19" t="s">
        <v>17</v>
      </c>
      <c r="HO37" s="320">
        <f>+HO34-HO35</f>
        <v>0</v>
      </c>
      <c r="HP37" s="321"/>
      <c r="HQ37" s="321"/>
      <c r="HR37" s="321"/>
      <c r="HS37" s="321"/>
      <c r="HT37" s="19" t="s">
        <v>17</v>
      </c>
      <c r="HU37" s="320">
        <f>+HU34-HU35</f>
        <v>0</v>
      </c>
      <c r="HV37" s="321"/>
      <c r="HW37" s="321"/>
      <c r="HX37" s="321"/>
      <c r="HY37" s="321"/>
      <c r="HZ37" s="19" t="s">
        <v>17</v>
      </c>
      <c r="IA37" s="320">
        <f>+IA34-IA35</f>
        <v>0</v>
      </c>
      <c r="IB37" s="321"/>
      <c r="IC37" s="321"/>
      <c r="ID37" s="321"/>
      <c r="IE37" s="321"/>
      <c r="IF37" s="19" t="s">
        <v>17</v>
      </c>
      <c r="IG37" s="320">
        <f>+IG34-IG35</f>
        <v>0</v>
      </c>
      <c r="IH37" s="321"/>
      <c r="II37" s="321"/>
      <c r="IJ37" s="321"/>
      <c r="IK37" s="321"/>
      <c r="IL37" s="19" t="s">
        <v>17</v>
      </c>
    </row>
    <row r="38" spans="1:246" ht="30" customHeight="1">
      <c r="A38" s="377"/>
      <c r="B38" s="408" t="s">
        <v>49</v>
      </c>
      <c r="C38" s="409"/>
      <c r="D38" s="409"/>
      <c r="E38" s="409"/>
      <c r="F38" s="409"/>
      <c r="G38" s="315"/>
      <c r="H38" s="315"/>
      <c r="I38" s="315"/>
      <c r="J38" s="315"/>
      <c r="K38" s="316"/>
      <c r="L38" s="28" t="s">
        <v>17</v>
      </c>
      <c r="M38" s="315"/>
      <c r="N38" s="315"/>
      <c r="O38" s="315"/>
      <c r="P38" s="315"/>
      <c r="Q38" s="316"/>
      <c r="R38" s="28" t="s">
        <v>17</v>
      </c>
      <c r="S38" s="315"/>
      <c r="T38" s="315"/>
      <c r="U38" s="315"/>
      <c r="V38" s="315"/>
      <c r="W38" s="316"/>
      <c r="X38" s="28" t="s">
        <v>17</v>
      </c>
      <c r="Y38" s="315"/>
      <c r="Z38" s="315"/>
      <c r="AA38" s="315"/>
      <c r="AB38" s="315"/>
      <c r="AC38" s="316"/>
      <c r="AD38" s="28" t="s">
        <v>17</v>
      </c>
      <c r="AE38" s="315"/>
      <c r="AF38" s="315"/>
      <c r="AG38" s="315"/>
      <c r="AH38" s="315"/>
      <c r="AI38" s="316"/>
      <c r="AJ38" s="28" t="s">
        <v>17</v>
      </c>
      <c r="AK38" s="315"/>
      <c r="AL38" s="315"/>
      <c r="AM38" s="315"/>
      <c r="AN38" s="315"/>
      <c r="AO38" s="316"/>
      <c r="AP38" s="28" t="s">
        <v>17</v>
      </c>
      <c r="AQ38" s="315"/>
      <c r="AR38" s="315"/>
      <c r="AS38" s="315"/>
      <c r="AT38" s="315"/>
      <c r="AU38" s="316"/>
      <c r="AV38" s="28" t="s">
        <v>17</v>
      </c>
      <c r="AW38" s="315"/>
      <c r="AX38" s="315"/>
      <c r="AY38" s="315"/>
      <c r="AZ38" s="315"/>
      <c r="BA38" s="316"/>
      <c r="BB38" s="28" t="s">
        <v>17</v>
      </c>
      <c r="BC38" s="315"/>
      <c r="BD38" s="315"/>
      <c r="BE38" s="315"/>
      <c r="BF38" s="315"/>
      <c r="BG38" s="316"/>
      <c r="BH38" s="28" t="s">
        <v>17</v>
      </c>
      <c r="BI38" s="315"/>
      <c r="BJ38" s="315"/>
      <c r="BK38" s="315"/>
      <c r="BL38" s="315"/>
      <c r="BM38" s="316"/>
      <c r="BN38" s="28" t="s">
        <v>17</v>
      </c>
      <c r="BO38" s="315"/>
      <c r="BP38" s="315"/>
      <c r="BQ38" s="315"/>
      <c r="BR38" s="315"/>
      <c r="BS38" s="316"/>
      <c r="BT38" s="28" t="s">
        <v>17</v>
      </c>
      <c r="BU38" s="315"/>
      <c r="BV38" s="315"/>
      <c r="BW38" s="315"/>
      <c r="BX38" s="315"/>
      <c r="BY38" s="316"/>
      <c r="BZ38" s="28" t="s">
        <v>17</v>
      </c>
      <c r="CA38" s="315"/>
      <c r="CB38" s="315"/>
      <c r="CC38" s="315"/>
      <c r="CD38" s="315"/>
      <c r="CE38" s="316"/>
      <c r="CF38" s="28" t="s">
        <v>17</v>
      </c>
      <c r="CG38" s="315"/>
      <c r="CH38" s="315"/>
      <c r="CI38" s="315"/>
      <c r="CJ38" s="315"/>
      <c r="CK38" s="316"/>
      <c r="CL38" s="28" t="s">
        <v>17</v>
      </c>
      <c r="CM38" s="315"/>
      <c r="CN38" s="315"/>
      <c r="CO38" s="315"/>
      <c r="CP38" s="315"/>
      <c r="CQ38" s="316"/>
      <c r="CR38" s="28" t="s">
        <v>17</v>
      </c>
      <c r="CS38" s="315"/>
      <c r="CT38" s="315"/>
      <c r="CU38" s="315"/>
      <c r="CV38" s="315"/>
      <c r="CW38" s="316"/>
      <c r="CX38" s="28" t="s">
        <v>17</v>
      </c>
      <c r="CY38" s="315"/>
      <c r="CZ38" s="315"/>
      <c r="DA38" s="315"/>
      <c r="DB38" s="315"/>
      <c r="DC38" s="316"/>
      <c r="DD38" s="28" t="s">
        <v>17</v>
      </c>
      <c r="DE38" s="315"/>
      <c r="DF38" s="315"/>
      <c r="DG38" s="315"/>
      <c r="DH38" s="315"/>
      <c r="DI38" s="316"/>
      <c r="DJ38" s="28" t="s">
        <v>17</v>
      </c>
      <c r="DK38" s="315"/>
      <c r="DL38" s="315"/>
      <c r="DM38" s="315"/>
      <c r="DN38" s="315"/>
      <c r="DO38" s="316"/>
      <c r="DP38" s="28" t="s">
        <v>17</v>
      </c>
      <c r="DQ38" s="315"/>
      <c r="DR38" s="315"/>
      <c r="DS38" s="315"/>
      <c r="DT38" s="315"/>
      <c r="DU38" s="316"/>
      <c r="DV38" s="28" t="s">
        <v>17</v>
      </c>
      <c r="DW38" s="315"/>
      <c r="DX38" s="315"/>
      <c r="DY38" s="315"/>
      <c r="DZ38" s="315"/>
      <c r="EA38" s="316"/>
      <c r="EB38" s="28" t="s">
        <v>17</v>
      </c>
      <c r="EC38" s="315"/>
      <c r="ED38" s="315"/>
      <c r="EE38" s="315"/>
      <c r="EF38" s="315"/>
      <c r="EG38" s="316"/>
      <c r="EH38" s="28" t="s">
        <v>17</v>
      </c>
      <c r="EI38" s="315"/>
      <c r="EJ38" s="315"/>
      <c r="EK38" s="315"/>
      <c r="EL38" s="315"/>
      <c r="EM38" s="316"/>
      <c r="EN38" s="28" t="s">
        <v>17</v>
      </c>
      <c r="EO38" s="315"/>
      <c r="EP38" s="315"/>
      <c r="EQ38" s="315"/>
      <c r="ER38" s="315"/>
      <c r="ES38" s="316"/>
      <c r="ET38" s="28" t="s">
        <v>17</v>
      </c>
      <c r="EU38" s="315"/>
      <c r="EV38" s="315"/>
      <c r="EW38" s="315"/>
      <c r="EX38" s="315"/>
      <c r="EY38" s="316"/>
      <c r="EZ38" s="28" t="s">
        <v>17</v>
      </c>
      <c r="FA38" s="315"/>
      <c r="FB38" s="315"/>
      <c r="FC38" s="315"/>
      <c r="FD38" s="315"/>
      <c r="FE38" s="316"/>
      <c r="FF38" s="28" t="s">
        <v>17</v>
      </c>
      <c r="FG38" s="315"/>
      <c r="FH38" s="315"/>
      <c r="FI38" s="315"/>
      <c r="FJ38" s="315"/>
      <c r="FK38" s="316"/>
      <c r="FL38" s="28" t="s">
        <v>17</v>
      </c>
      <c r="FM38" s="315"/>
      <c r="FN38" s="315"/>
      <c r="FO38" s="315"/>
      <c r="FP38" s="315"/>
      <c r="FQ38" s="316"/>
      <c r="FR38" s="28" t="s">
        <v>17</v>
      </c>
      <c r="FS38" s="315"/>
      <c r="FT38" s="315"/>
      <c r="FU38" s="315"/>
      <c r="FV38" s="315"/>
      <c r="FW38" s="316"/>
      <c r="FX38" s="28" t="s">
        <v>17</v>
      </c>
      <c r="FY38" s="315"/>
      <c r="FZ38" s="315"/>
      <c r="GA38" s="315"/>
      <c r="GB38" s="315"/>
      <c r="GC38" s="316"/>
      <c r="GD38" s="28" t="s">
        <v>17</v>
      </c>
      <c r="GE38" s="315"/>
      <c r="GF38" s="315"/>
      <c r="GG38" s="315"/>
      <c r="GH38" s="315"/>
      <c r="GI38" s="316"/>
      <c r="GJ38" s="28" t="s">
        <v>17</v>
      </c>
      <c r="GK38" s="315"/>
      <c r="GL38" s="315"/>
      <c r="GM38" s="315"/>
      <c r="GN38" s="315"/>
      <c r="GO38" s="316"/>
      <c r="GP38" s="28" t="s">
        <v>17</v>
      </c>
      <c r="GQ38" s="315"/>
      <c r="GR38" s="315"/>
      <c r="GS38" s="315"/>
      <c r="GT38" s="315"/>
      <c r="GU38" s="316"/>
      <c r="GV38" s="28" t="s">
        <v>17</v>
      </c>
      <c r="GW38" s="315"/>
      <c r="GX38" s="315"/>
      <c r="GY38" s="315"/>
      <c r="GZ38" s="315"/>
      <c r="HA38" s="316"/>
      <c r="HB38" s="28" t="s">
        <v>17</v>
      </c>
      <c r="HC38" s="315"/>
      <c r="HD38" s="315"/>
      <c r="HE38" s="315"/>
      <c r="HF38" s="315"/>
      <c r="HG38" s="316"/>
      <c r="HH38" s="28" t="s">
        <v>17</v>
      </c>
      <c r="HI38" s="315"/>
      <c r="HJ38" s="315"/>
      <c r="HK38" s="315"/>
      <c r="HL38" s="315"/>
      <c r="HM38" s="316"/>
      <c r="HN38" s="28" t="s">
        <v>17</v>
      </c>
      <c r="HO38" s="315"/>
      <c r="HP38" s="315"/>
      <c r="HQ38" s="315"/>
      <c r="HR38" s="315"/>
      <c r="HS38" s="316"/>
      <c r="HT38" s="28" t="s">
        <v>17</v>
      </c>
      <c r="HU38" s="315"/>
      <c r="HV38" s="315"/>
      <c r="HW38" s="315"/>
      <c r="HX38" s="315"/>
      <c r="HY38" s="316"/>
      <c r="HZ38" s="28" t="s">
        <v>17</v>
      </c>
      <c r="IA38" s="315"/>
      <c r="IB38" s="315"/>
      <c r="IC38" s="315"/>
      <c r="ID38" s="315"/>
      <c r="IE38" s="316"/>
      <c r="IF38" s="28" t="s">
        <v>17</v>
      </c>
      <c r="IG38" s="315"/>
      <c r="IH38" s="315"/>
      <c r="II38" s="315"/>
      <c r="IJ38" s="315"/>
      <c r="IK38" s="316"/>
      <c r="IL38" s="28" t="s">
        <v>17</v>
      </c>
    </row>
    <row r="39" spans="1:246" ht="30" customHeight="1">
      <c r="A39" s="377"/>
      <c r="B39" s="368" t="s">
        <v>48</v>
      </c>
      <c r="C39" s="369"/>
      <c r="D39" s="369"/>
      <c r="E39" s="369"/>
      <c r="F39" s="369"/>
      <c r="G39" s="329"/>
      <c r="H39" s="329"/>
      <c r="I39" s="329"/>
      <c r="J39" s="329"/>
      <c r="K39" s="330"/>
      <c r="L39" s="31" t="s">
        <v>17</v>
      </c>
      <c r="M39" s="329"/>
      <c r="N39" s="329"/>
      <c r="O39" s="329"/>
      <c r="P39" s="329"/>
      <c r="Q39" s="330"/>
      <c r="R39" s="262" t="s">
        <v>17</v>
      </c>
      <c r="S39" s="329"/>
      <c r="T39" s="329"/>
      <c r="U39" s="329"/>
      <c r="V39" s="329"/>
      <c r="W39" s="330"/>
      <c r="X39" s="262" t="s">
        <v>17</v>
      </c>
      <c r="Y39" s="329"/>
      <c r="Z39" s="329"/>
      <c r="AA39" s="329"/>
      <c r="AB39" s="329"/>
      <c r="AC39" s="330"/>
      <c r="AD39" s="262" t="s">
        <v>17</v>
      </c>
      <c r="AE39" s="329"/>
      <c r="AF39" s="329"/>
      <c r="AG39" s="329"/>
      <c r="AH39" s="329"/>
      <c r="AI39" s="330"/>
      <c r="AJ39" s="262" t="s">
        <v>17</v>
      </c>
      <c r="AK39" s="329"/>
      <c r="AL39" s="329"/>
      <c r="AM39" s="329"/>
      <c r="AN39" s="329"/>
      <c r="AO39" s="330"/>
      <c r="AP39" s="262" t="s">
        <v>17</v>
      </c>
      <c r="AQ39" s="329"/>
      <c r="AR39" s="329"/>
      <c r="AS39" s="329"/>
      <c r="AT39" s="329"/>
      <c r="AU39" s="330"/>
      <c r="AV39" s="262" t="s">
        <v>17</v>
      </c>
      <c r="AW39" s="329"/>
      <c r="AX39" s="329"/>
      <c r="AY39" s="329"/>
      <c r="AZ39" s="329"/>
      <c r="BA39" s="330"/>
      <c r="BB39" s="262" t="s">
        <v>17</v>
      </c>
      <c r="BC39" s="329"/>
      <c r="BD39" s="329"/>
      <c r="BE39" s="329"/>
      <c r="BF39" s="329"/>
      <c r="BG39" s="330"/>
      <c r="BH39" s="262" t="s">
        <v>17</v>
      </c>
      <c r="BI39" s="329"/>
      <c r="BJ39" s="329"/>
      <c r="BK39" s="329"/>
      <c r="BL39" s="329"/>
      <c r="BM39" s="330"/>
      <c r="BN39" s="262" t="s">
        <v>17</v>
      </c>
      <c r="BO39" s="329"/>
      <c r="BP39" s="329"/>
      <c r="BQ39" s="329"/>
      <c r="BR39" s="329"/>
      <c r="BS39" s="330"/>
      <c r="BT39" s="262" t="s">
        <v>17</v>
      </c>
      <c r="BU39" s="329"/>
      <c r="BV39" s="329"/>
      <c r="BW39" s="329"/>
      <c r="BX39" s="329"/>
      <c r="BY39" s="330"/>
      <c r="BZ39" s="262" t="s">
        <v>17</v>
      </c>
      <c r="CA39" s="329"/>
      <c r="CB39" s="329"/>
      <c r="CC39" s="329"/>
      <c r="CD39" s="329"/>
      <c r="CE39" s="330"/>
      <c r="CF39" s="262" t="s">
        <v>17</v>
      </c>
      <c r="CG39" s="329"/>
      <c r="CH39" s="329"/>
      <c r="CI39" s="329"/>
      <c r="CJ39" s="329"/>
      <c r="CK39" s="330"/>
      <c r="CL39" s="262" t="s">
        <v>17</v>
      </c>
      <c r="CM39" s="329"/>
      <c r="CN39" s="329"/>
      <c r="CO39" s="329"/>
      <c r="CP39" s="329"/>
      <c r="CQ39" s="330"/>
      <c r="CR39" s="262" t="s">
        <v>17</v>
      </c>
      <c r="CS39" s="329"/>
      <c r="CT39" s="329"/>
      <c r="CU39" s="329"/>
      <c r="CV39" s="329"/>
      <c r="CW39" s="330"/>
      <c r="CX39" s="262" t="s">
        <v>17</v>
      </c>
      <c r="CY39" s="329"/>
      <c r="CZ39" s="329"/>
      <c r="DA39" s="329"/>
      <c r="DB39" s="329"/>
      <c r="DC39" s="330"/>
      <c r="DD39" s="262" t="s">
        <v>17</v>
      </c>
      <c r="DE39" s="329"/>
      <c r="DF39" s="329"/>
      <c r="DG39" s="329"/>
      <c r="DH39" s="329"/>
      <c r="DI39" s="330"/>
      <c r="DJ39" s="262" t="s">
        <v>17</v>
      </c>
      <c r="DK39" s="329"/>
      <c r="DL39" s="329"/>
      <c r="DM39" s="329"/>
      <c r="DN39" s="329"/>
      <c r="DO39" s="330"/>
      <c r="DP39" s="262" t="s">
        <v>17</v>
      </c>
      <c r="DQ39" s="329"/>
      <c r="DR39" s="329"/>
      <c r="DS39" s="329"/>
      <c r="DT39" s="329"/>
      <c r="DU39" s="330"/>
      <c r="DV39" s="262" t="s">
        <v>17</v>
      </c>
      <c r="DW39" s="329"/>
      <c r="DX39" s="329"/>
      <c r="DY39" s="329"/>
      <c r="DZ39" s="329"/>
      <c r="EA39" s="330"/>
      <c r="EB39" s="262" t="s">
        <v>17</v>
      </c>
      <c r="EC39" s="329"/>
      <c r="ED39" s="329"/>
      <c r="EE39" s="329"/>
      <c r="EF39" s="329"/>
      <c r="EG39" s="330"/>
      <c r="EH39" s="262" t="s">
        <v>17</v>
      </c>
      <c r="EI39" s="329"/>
      <c r="EJ39" s="329"/>
      <c r="EK39" s="329"/>
      <c r="EL39" s="329"/>
      <c r="EM39" s="330"/>
      <c r="EN39" s="262" t="s">
        <v>17</v>
      </c>
      <c r="EO39" s="329"/>
      <c r="EP39" s="329"/>
      <c r="EQ39" s="329"/>
      <c r="ER39" s="329"/>
      <c r="ES39" s="330"/>
      <c r="ET39" s="262" t="s">
        <v>17</v>
      </c>
      <c r="EU39" s="329"/>
      <c r="EV39" s="329"/>
      <c r="EW39" s="329"/>
      <c r="EX39" s="329"/>
      <c r="EY39" s="330"/>
      <c r="EZ39" s="262" t="s">
        <v>17</v>
      </c>
      <c r="FA39" s="329"/>
      <c r="FB39" s="329"/>
      <c r="FC39" s="329"/>
      <c r="FD39" s="329"/>
      <c r="FE39" s="330"/>
      <c r="FF39" s="262" t="s">
        <v>17</v>
      </c>
      <c r="FG39" s="329"/>
      <c r="FH39" s="329"/>
      <c r="FI39" s="329"/>
      <c r="FJ39" s="329"/>
      <c r="FK39" s="330"/>
      <c r="FL39" s="262" t="s">
        <v>17</v>
      </c>
      <c r="FM39" s="329"/>
      <c r="FN39" s="329"/>
      <c r="FO39" s="329"/>
      <c r="FP39" s="329"/>
      <c r="FQ39" s="330"/>
      <c r="FR39" s="262" t="s">
        <v>17</v>
      </c>
      <c r="FS39" s="329"/>
      <c r="FT39" s="329"/>
      <c r="FU39" s="329"/>
      <c r="FV39" s="329"/>
      <c r="FW39" s="330"/>
      <c r="FX39" s="262" t="s">
        <v>17</v>
      </c>
      <c r="FY39" s="329"/>
      <c r="FZ39" s="329"/>
      <c r="GA39" s="329"/>
      <c r="GB39" s="329"/>
      <c r="GC39" s="330"/>
      <c r="GD39" s="262" t="s">
        <v>17</v>
      </c>
      <c r="GE39" s="329"/>
      <c r="GF39" s="329"/>
      <c r="GG39" s="329"/>
      <c r="GH39" s="329"/>
      <c r="GI39" s="330"/>
      <c r="GJ39" s="262" t="s">
        <v>17</v>
      </c>
      <c r="GK39" s="329"/>
      <c r="GL39" s="329"/>
      <c r="GM39" s="329"/>
      <c r="GN39" s="329"/>
      <c r="GO39" s="330"/>
      <c r="GP39" s="262" t="s">
        <v>17</v>
      </c>
      <c r="GQ39" s="329"/>
      <c r="GR39" s="329"/>
      <c r="GS39" s="329"/>
      <c r="GT39" s="329"/>
      <c r="GU39" s="330"/>
      <c r="GV39" s="262" t="s">
        <v>17</v>
      </c>
      <c r="GW39" s="329"/>
      <c r="GX39" s="329"/>
      <c r="GY39" s="329"/>
      <c r="GZ39" s="329"/>
      <c r="HA39" s="330"/>
      <c r="HB39" s="262" t="s">
        <v>17</v>
      </c>
      <c r="HC39" s="329"/>
      <c r="HD39" s="329"/>
      <c r="HE39" s="329"/>
      <c r="HF39" s="329"/>
      <c r="HG39" s="330"/>
      <c r="HH39" s="262" t="s">
        <v>17</v>
      </c>
      <c r="HI39" s="329"/>
      <c r="HJ39" s="329"/>
      <c r="HK39" s="329"/>
      <c r="HL39" s="329"/>
      <c r="HM39" s="330"/>
      <c r="HN39" s="262" t="s">
        <v>17</v>
      </c>
      <c r="HO39" s="329"/>
      <c r="HP39" s="329"/>
      <c r="HQ39" s="329"/>
      <c r="HR39" s="329"/>
      <c r="HS39" s="330"/>
      <c r="HT39" s="262" t="s">
        <v>17</v>
      </c>
      <c r="HU39" s="329"/>
      <c r="HV39" s="329"/>
      <c r="HW39" s="329"/>
      <c r="HX39" s="329"/>
      <c r="HY39" s="330"/>
      <c r="HZ39" s="262" t="s">
        <v>17</v>
      </c>
      <c r="IA39" s="329"/>
      <c r="IB39" s="329"/>
      <c r="IC39" s="329"/>
      <c r="ID39" s="329"/>
      <c r="IE39" s="330"/>
      <c r="IF39" s="262" t="s">
        <v>17</v>
      </c>
      <c r="IG39" s="329"/>
      <c r="IH39" s="329"/>
      <c r="II39" s="329"/>
      <c r="IJ39" s="329"/>
      <c r="IK39" s="330"/>
      <c r="IL39" s="262" t="s">
        <v>17</v>
      </c>
    </row>
    <row r="40" spans="1:246" ht="26.25" customHeight="1">
      <c r="A40" s="377"/>
      <c r="B40" s="402" t="s">
        <v>47</v>
      </c>
      <c r="C40" s="387"/>
      <c r="D40" s="387"/>
      <c r="E40" s="387"/>
      <c r="F40" s="387"/>
      <c r="G40" s="384"/>
      <c r="H40" s="332"/>
      <c r="I40" s="332"/>
      <c r="J40" s="332"/>
      <c r="K40" s="332"/>
      <c r="L40" s="333"/>
      <c r="M40" s="331"/>
      <c r="N40" s="332"/>
      <c r="O40" s="332"/>
      <c r="P40" s="332"/>
      <c r="Q40" s="332"/>
      <c r="R40" s="333"/>
      <c r="S40" s="331"/>
      <c r="T40" s="332"/>
      <c r="U40" s="332"/>
      <c r="V40" s="332"/>
      <c r="W40" s="332"/>
      <c r="X40" s="333"/>
      <c r="Y40" s="331"/>
      <c r="Z40" s="332"/>
      <c r="AA40" s="332"/>
      <c r="AB40" s="332"/>
      <c r="AC40" s="332"/>
      <c r="AD40" s="333"/>
      <c r="AE40" s="331"/>
      <c r="AF40" s="332"/>
      <c r="AG40" s="332"/>
      <c r="AH40" s="332"/>
      <c r="AI40" s="332"/>
      <c r="AJ40" s="333"/>
      <c r="AK40" s="331"/>
      <c r="AL40" s="332"/>
      <c r="AM40" s="332"/>
      <c r="AN40" s="332"/>
      <c r="AO40" s="332"/>
      <c r="AP40" s="333"/>
      <c r="AQ40" s="331"/>
      <c r="AR40" s="332"/>
      <c r="AS40" s="332"/>
      <c r="AT40" s="332"/>
      <c r="AU40" s="332"/>
      <c r="AV40" s="333"/>
      <c r="AW40" s="331"/>
      <c r="AX40" s="332"/>
      <c r="AY40" s="332"/>
      <c r="AZ40" s="332"/>
      <c r="BA40" s="332"/>
      <c r="BB40" s="333"/>
      <c r="BC40" s="331"/>
      <c r="BD40" s="332"/>
      <c r="BE40" s="332"/>
      <c r="BF40" s="332"/>
      <c r="BG40" s="332"/>
      <c r="BH40" s="333"/>
      <c r="BI40" s="331"/>
      <c r="BJ40" s="332"/>
      <c r="BK40" s="332"/>
      <c r="BL40" s="332"/>
      <c r="BM40" s="332"/>
      <c r="BN40" s="333"/>
      <c r="BO40" s="331"/>
      <c r="BP40" s="332"/>
      <c r="BQ40" s="332"/>
      <c r="BR40" s="332"/>
      <c r="BS40" s="332"/>
      <c r="BT40" s="333"/>
      <c r="BU40" s="331"/>
      <c r="BV40" s="332"/>
      <c r="BW40" s="332"/>
      <c r="BX40" s="332"/>
      <c r="BY40" s="332"/>
      <c r="BZ40" s="333"/>
      <c r="CA40" s="331"/>
      <c r="CB40" s="332"/>
      <c r="CC40" s="332"/>
      <c r="CD40" s="332"/>
      <c r="CE40" s="332"/>
      <c r="CF40" s="333"/>
      <c r="CG40" s="331"/>
      <c r="CH40" s="332"/>
      <c r="CI40" s="332"/>
      <c r="CJ40" s="332"/>
      <c r="CK40" s="332"/>
      <c r="CL40" s="333"/>
      <c r="CM40" s="331"/>
      <c r="CN40" s="332"/>
      <c r="CO40" s="332"/>
      <c r="CP40" s="332"/>
      <c r="CQ40" s="332"/>
      <c r="CR40" s="333"/>
      <c r="CS40" s="331"/>
      <c r="CT40" s="332"/>
      <c r="CU40" s="332"/>
      <c r="CV40" s="332"/>
      <c r="CW40" s="332"/>
      <c r="CX40" s="333"/>
      <c r="CY40" s="331"/>
      <c r="CZ40" s="332"/>
      <c r="DA40" s="332"/>
      <c r="DB40" s="332"/>
      <c r="DC40" s="332"/>
      <c r="DD40" s="333"/>
      <c r="DE40" s="331"/>
      <c r="DF40" s="332"/>
      <c r="DG40" s="332"/>
      <c r="DH40" s="332"/>
      <c r="DI40" s="332"/>
      <c r="DJ40" s="333"/>
      <c r="DK40" s="331"/>
      <c r="DL40" s="332"/>
      <c r="DM40" s="332"/>
      <c r="DN40" s="332"/>
      <c r="DO40" s="332"/>
      <c r="DP40" s="333"/>
      <c r="DQ40" s="331"/>
      <c r="DR40" s="332"/>
      <c r="DS40" s="332"/>
      <c r="DT40" s="332"/>
      <c r="DU40" s="332"/>
      <c r="DV40" s="333"/>
      <c r="DW40" s="331"/>
      <c r="DX40" s="332"/>
      <c r="DY40" s="332"/>
      <c r="DZ40" s="332"/>
      <c r="EA40" s="332"/>
      <c r="EB40" s="333"/>
      <c r="EC40" s="331"/>
      <c r="ED40" s="332"/>
      <c r="EE40" s="332"/>
      <c r="EF40" s="332"/>
      <c r="EG40" s="332"/>
      <c r="EH40" s="333"/>
      <c r="EI40" s="331"/>
      <c r="EJ40" s="332"/>
      <c r="EK40" s="332"/>
      <c r="EL40" s="332"/>
      <c r="EM40" s="332"/>
      <c r="EN40" s="333"/>
      <c r="EO40" s="331"/>
      <c r="EP40" s="332"/>
      <c r="EQ40" s="332"/>
      <c r="ER40" s="332"/>
      <c r="ES40" s="332"/>
      <c r="ET40" s="333"/>
      <c r="EU40" s="331"/>
      <c r="EV40" s="332"/>
      <c r="EW40" s="332"/>
      <c r="EX40" s="332"/>
      <c r="EY40" s="332"/>
      <c r="EZ40" s="333"/>
      <c r="FA40" s="331"/>
      <c r="FB40" s="332"/>
      <c r="FC40" s="332"/>
      <c r="FD40" s="332"/>
      <c r="FE40" s="332"/>
      <c r="FF40" s="333"/>
      <c r="FG40" s="331"/>
      <c r="FH40" s="332"/>
      <c r="FI40" s="332"/>
      <c r="FJ40" s="332"/>
      <c r="FK40" s="332"/>
      <c r="FL40" s="333"/>
      <c r="FM40" s="331"/>
      <c r="FN40" s="332"/>
      <c r="FO40" s="332"/>
      <c r="FP40" s="332"/>
      <c r="FQ40" s="332"/>
      <c r="FR40" s="333"/>
      <c r="FS40" s="331"/>
      <c r="FT40" s="332"/>
      <c r="FU40" s="332"/>
      <c r="FV40" s="332"/>
      <c r="FW40" s="332"/>
      <c r="FX40" s="333"/>
      <c r="FY40" s="331"/>
      <c r="FZ40" s="332"/>
      <c r="GA40" s="332"/>
      <c r="GB40" s="332"/>
      <c r="GC40" s="332"/>
      <c r="GD40" s="333"/>
      <c r="GE40" s="331"/>
      <c r="GF40" s="332"/>
      <c r="GG40" s="332"/>
      <c r="GH40" s="332"/>
      <c r="GI40" s="332"/>
      <c r="GJ40" s="333"/>
      <c r="GK40" s="331"/>
      <c r="GL40" s="332"/>
      <c r="GM40" s="332"/>
      <c r="GN40" s="332"/>
      <c r="GO40" s="332"/>
      <c r="GP40" s="333"/>
      <c r="GQ40" s="331"/>
      <c r="GR40" s="332"/>
      <c r="GS40" s="332"/>
      <c r="GT40" s="332"/>
      <c r="GU40" s="332"/>
      <c r="GV40" s="333"/>
      <c r="GW40" s="331"/>
      <c r="GX40" s="332"/>
      <c r="GY40" s="332"/>
      <c r="GZ40" s="332"/>
      <c r="HA40" s="332"/>
      <c r="HB40" s="333"/>
      <c r="HC40" s="331"/>
      <c r="HD40" s="332"/>
      <c r="HE40" s="332"/>
      <c r="HF40" s="332"/>
      <c r="HG40" s="332"/>
      <c r="HH40" s="333"/>
      <c r="HI40" s="331"/>
      <c r="HJ40" s="332"/>
      <c r="HK40" s="332"/>
      <c r="HL40" s="332"/>
      <c r="HM40" s="332"/>
      <c r="HN40" s="333"/>
      <c r="HO40" s="331"/>
      <c r="HP40" s="332"/>
      <c r="HQ40" s="332"/>
      <c r="HR40" s="332"/>
      <c r="HS40" s="332"/>
      <c r="HT40" s="333"/>
      <c r="HU40" s="331"/>
      <c r="HV40" s="332"/>
      <c r="HW40" s="332"/>
      <c r="HX40" s="332"/>
      <c r="HY40" s="332"/>
      <c r="HZ40" s="333"/>
      <c r="IA40" s="331"/>
      <c r="IB40" s="332"/>
      <c r="IC40" s="332"/>
      <c r="ID40" s="332"/>
      <c r="IE40" s="332"/>
      <c r="IF40" s="333"/>
      <c r="IG40" s="331"/>
      <c r="IH40" s="332"/>
      <c r="II40" s="332"/>
      <c r="IJ40" s="332"/>
      <c r="IK40" s="332"/>
      <c r="IL40" s="333"/>
    </row>
    <row r="41" spans="1:246" ht="26.25" customHeight="1">
      <c r="A41" s="377"/>
      <c r="B41" s="30"/>
      <c r="C41" s="371" t="s">
        <v>46</v>
      </c>
      <c r="D41" s="371"/>
      <c r="E41" s="371"/>
      <c r="F41" s="371"/>
      <c r="G41" s="336"/>
      <c r="H41" s="337"/>
      <c r="I41" s="337"/>
      <c r="J41" s="337"/>
      <c r="K41" s="337"/>
      <c r="L41" s="338"/>
      <c r="M41" s="336"/>
      <c r="N41" s="337"/>
      <c r="O41" s="337"/>
      <c r="P41" s="337"/>
      <c r="Q41" s="337"/>
      <c r="R41" s="338"/>
      <c r="S41" s="336"/>
      <c r="T41" s="337"/>
      <c r="U41" s="337"/>
      <c r="V41" s="337"/>
      <c r="W41" s="337"/>
      <c r="X41" s="338"/>
      <c r="Y41" s="336"/>
      <c r="Z41" s="337"/>
      <c r="AA41" s="337"/>
      <c r="AB41" s="337"/>
      <c r="AC41" s="337"/>
      <c r="AD41" s="338"/>
      <c r="AE41" s="336"/>
      <c r="AF41" s="337"/>
      <c r="AG41" s="337"/>
      <c r="AH41" s="337"/>
      <c r="AI41" s="337"/>
      <c r="AJ41" s="338"/>
      <c r="AK41" s="336"/>
      <c r="AL41" s="337"/>
      <c r="AM41" s="337"/>
      <c r="AN41" s="337"/>
      <c r="AO41" s="337"/>
      <c r="AP41" s="338"/>
      <c r="AQ41" s="336"/>
      <c r="AR41" s="337"/>
      <c r="AS41" s="337"/>
      <c r="AT41" s="337"/>
      <c r="AU41" s="337"/>
      <c r="AV41" s="338"/>
      <c r="AW41" s="336"/>
      <c r="AX41" s="337"/>
      <c r="AY41" s="337"/>
      <c r="AZ41" s="337"/>
      <c r="BA41" s="337"/>
      <c r="BB41" s="338"/>
      <c r="BC41" s="336"/>
      <c r="BD41" s="337"/>
      <c r="BE41" s="337"/>
      <c r="BF41" s="337"/>
      <c r="BG41" s="337"/>
      <c r="BH41" s="338"/>
      <c r="BI41" s="336"/>
      <c r="BJ41" s="337"/>
      <c r="BK41" s="337"/>
      <c r="BL41" s="337"/>
      <c r="BM41" s="337"/>
      <c r="BN41" s="338"/>
      <c r="BO41" s="336"/>
      <c r="BP41" s="337"/>
      <c r="BQ41" s="337"/>
      <c r="BR41" s="337"/>
      <c r="BS41" s="337"/>
      <c r="BT41" s="338"/>
      <c r="BU41" s="336"/>
      <c r="BV41" s="337"/>
      <c r="BW41" s="337"/>
      <c r="BX41" s="337"/>
      <c r="BY41" s="337"/>
      <c r="BZ41" s="338"/>
      <c r="CA41" s="336"/>
      <c r="CB41" s="337"/>
      <c r="CC41" s="337"/>
      <c r="CD41" s="337"/>
      <c r="CE41" s="337"/>
      <c r="CF41" s="338"/>
      <c r="CG41" s="336"/>
      <c r="CH41" s="337"/>
      <c r="CI41" s="337"/>
      <c r="CJ41" s="337"/>
      <c r="CK41" s="337"/>
      <c r="CL41" s="338"/>
      <c r="CM41" s="336"/>
      <c r="CN41" s="337"/>
      <c r="CO41" s="337"/>
      <c r="CP41" s="337"/>
      <c r="CQ41" s="337"/>
      <c r="CR41" s="338"/>
      <c r="CS41" s="336"/>
      <c r="CT41" s="337"/>
      <c r="CU41" s="337"/>
      <c r="CV41" s="337"/>
      <c r="CW41" s="337"/>
      <c r="CX41" s="338"/>
      <c r="CY41" s="336"/>
      <c r="CZ41" s="337"/>
      <c r="DA41" s="337"/>
      <c r="DB41" s="337"/>
      <c r="DC41" s="337"/>
      <c r="DD41" s="338"/>
      <c r="DE41" s="336"/>
      <c r="DF41" s="337"/>
      <c r="DG41" s="337"/>
      <c r="DH41" s="337"/>
      <c r="DI41" s="337"/>
      <c r="DJ41" s="338"/>
      <c r="DK41" s="336"/>
      <c r="DL41" s="337"/>
      <c r="DM41" s="337"/>
      <c r="DN41" s="337"/>
      <c r="DO41" s="337"/>
      <c r="DP41" s="338"/>
      <c r="DQ41" s="336"/>
      <c r="DR41" s="337"/>
      <c r="DS41" s="337"/>
      <c r="DT41" s="337"/>
      <c r="DU41" s="337"/>
      <c r="DV41" s="338"/>
      <c r="DW41" s="336"/>
      <c r="DX41" s="337"/>
      <c r="DY41" s="337"/>
      <c r="DZ41" s="337"/>
      <c r="EA41" s="337"/>
      <c r="EB41" s="338"/>
      <c r="EC41" s="336"/>
      <c r="ED41" s="337"/>
      <c r="EE41" s="337"/>
      <c r="EF41" s="337"/>
      <c r="EG41" s="337"/>
      <c r="EH41" s="338"/>
      <c r="EI41" s="336"/>
      <c r="EJ41" s="337"/>
      <c r="EK41" s="337"/>
      <c r="EL41" s="337"/>
      <c r="EM41" s="337"/>
      <c r="EN41" s="338"/>
      <c r="EO41" s="336"/>
      <c r="EP41" s="337"/>
      <c r="EQ41" s="337"/>
      <c r="ER41" s="337"/>
      <c r="ES41" s="337"/>
      <c r="ET41" s="338"/>
      <c r="EU41" s="336"/>
      <c r="EV41" s="337"/>
      <c r="EW41" s="337"/>
      <c r="EX41" s="337"/>
      <c r="EY41" s="337"/>
      <c r="EZ41" s="338"/>
      <c r="FA41" s="336"/>
      <c r="FB41" s="337"/>
      <c r="FC41" s="337"/>
      <c r="FD41" s="337"/>
      <c r="FE41" s="337"/>
      <c r="FF41" s="338"/>
      <c r="FG41" s="336"/>
      <c r="FH41" s="337"/>
      <c r="FI41" s="337"/>
      <c r="FJ41" s="337"/>
      <c r="FK41" s="337"/>
      <c r="FL41" s="338"/>
      <c r="FM41" s="336"/>
      <c r="FN41" s="337"/>
      <c r="FO41" s="337"/>
      <c r="FP41" s="337"/>
      <c r="FQ41" s="337"/>
      <c r="FR41" s="338"/>
      <c r="FS41" s="336"/>
      <c r="FT41" s="337"/>
      <c r="FU41" s="337"/>
      <c r="FV41" s="337"/>
      <c r="FW41" s="337"/>
      <c r="FX41" s="338"/>
      <c r="FY41" s="336"/>
      <c r="FZ41" s="337"/>
      <c r="GA41" s="337"/>
      <c r="GB41" s="337"/>
      <c r="GC41" s="337"/>
      <c r="GD41" s="338"/>
      <c r="GE41" s="336"/>
      <c r="GF41" s="337"/>
      <c r="GG41" s="337"/>
      <c r="GH41" s="337"/>
      <c r="GI41" s="337"/>
      <c r="GJ41" s="338"/>
      <c r="GK41" s="336"/>
      <c r="GL41" s="337"/>
      <c r="GM41" s="337"/>
      <c r="GN41" s="337"/>
      <c r="GO41" s="337"/>
      <c r="GP41" s="338"/>
      <c r="GQ41" s="336"/>
      <c r="GR41" s="337"/>
      <c r="GS41" s="337"/>
      <c r="GT41" s="337"/>
      <c r="GU41" s="337"/>
      <c r="GV41" s="338"/>
      <c r="GW41" s="336"/>
      <c r="GX41" s="337"/>
      <c r="GY41" s="337"/>
      <c r="GZ41" s="337"/>
      <c r="HA41" s="337"/>
      <c r="HB41" s="338"/>
      <c r="HC41" s="336"/>
      <c r="HD41" s="337"/>
      <c r="HE41" s="337"/>
      <c r="HF41" s="337"/>
      <c r="HG41" s="337"/>
      <c r="HH41" s="338"/>
      <c r="HI41" s="336"/>
      <c r="HJ41" s="337"/>
      <c r="HK41" s="337"/>
      <c r="HL41" s="337"/>
      <c r="HM41" s="337"/>
      <c r="HN41" s="338"/>
      <c r="HO41" s="336"/>
      <c r="HP41" s="337"/>
      <c r="HQ41" s="337"/>
      <c r="HR41" s="337"/>
      <c r="HS41" s="337"/>
      <c r="HT41" s="338"/>
      <c r="HU41" s="336"/>
      <c r="HV41" s="337"/>
      <c r="HW41" s="337"/>
      <c r="HX41" s="337"/>
      <c r="HY41" s="337"/>
      <c r="HZ41" s="338"/>
      <c r="IA41" s="336"/>
      <c r="IB41" s="337"/>
      <c r="IC41" s="337"/>
      <c r="ID41" s="337"/>
      <c r="IE41" s="337"/>
      <c r="IF41" s="338"/>
      <c r="IG41" s="336"/>
      <c r="IH41" s="337"/>
      <c r="II41" s="337"/>
      <c r="IJ41" s="337"/>
      <c r="IK41" s="337"/>
      <c r="IL41" s="338"/>
    </row>
    <row r="42" spans="1:246" ht="18.75" customHeight="1">
      <c r="A42" s="377"/>
      <c r="B42" s="399" t="s">
        <v>45</v>
      </c>
      <c r="C42" s="383" t="s">
        <v>44</v>
      </c>
      <c r="D42" s="373" t="s">
        <v>43</v>
      </c>
      <c r="E42" s="367" t="s">
        <v>41</v>
      </c>
      <c r="F42" s="367"/>
      <c r="G42" s="27"/>
      <c r="H42" s="26" t="s">
        <v>40</v>
      </c>
      <c r="I42" s="25"/>
      <c r="J42" s="26" t="s">
        <v>39</v>
      </c>
      <c r="K42" s="25"/>
      <c r="L42" s="28" t="s">
        <v>0</v>
      </c>
      <c r="M42" s="27"/>
      <c r="N42" s="26" t="s">
        <v>40</v>
      </c>
      <c r="O42" s="25"/>
      <c r="P42" s="26" t="s">
        <v>39</v>
      </c>
      <c r="Q42" s="25"/>
      <c r="R42" s="28" t="s">
        <v>0</v>
      </c>
      <c r="S42" s="27"/>
      <c r="T42" s="26" t="s">
        <v>40</v>
      </c>
      <c r="U42" s="25"/>
      <c r="V42" s="26" t="s">
        <v>39</v>
      </c>
      <c r="W42" s="25"/>
      <c r="X42" s="28" t="s">
        <v>0</v>
      </c>
      <c r="Y42" s="27"/>
      <c r="Z42" s="26" t="s">
        <v>40</v>
      </c>
      <c r="AA42" s="25"/>
      <c r="AB42" s="26" t="s">
        <v>39</v>
      </c>
      <c r="AC42" s="25"/>
      <c r="AD42" s="28" t="s">
        <v>0</v>
      </c>
      <c r="AE42" s="27"/>
      <c r="AF42" s="26" t="s">
        <v>40</v>
      </c>
      <c r="AG42" s="25"/>
      <c r="AH42" s="26" t="s">
        <v>39</v>
      </c>
      <c r="AI42" s="25"/>
      <c r="AJ42" s="28" t="s">
        <v>0</v>
      </c>
      <c r="AK42" s="27"/>
      <c r="AL42" s="26" t="s">
        <v>40</v>
      </c>
      <c r="AM42" s="25"/>
      <c r="AN42" s="26" t="s">
        <v>39</v>
      </c>
      <c r="AO42" s="25"/>
      <c r="AP42" s="28" t="s">
        <v>0</v>
      </c>
      <c r="AQ42" s="27"/>
      <c r="AR42" s="26" t="s">
        <v>40</v>
      </c>
      <c r="AS42" s="25"/>
      <c r="AT42" s="26" t="s">
        <v>39</v>
      </c>
      <c r="AU42" s="25"/>
      <c r="AV42" s="28" t="s">
        <v>0</v>
      </c>
      <c r="AW42" s="27"/>
      <c r="AX42" s="26" t="s">
        <v>40</v>
      </c>
      <c r="AY42" s="25"/>
      <c r="AZ42" s="26" t="s">
        <v>39</v>
      </c>
      <c r="BA42" s="25"/>
      <c r="BB42" s="28" t="s">
        <v>0</v>
      </c>
      <c r="BC42" s="27"/>
      <c r="BD42" s="26" t="s">
        <v>40</v>
      </c>
      <c r="BE42" s="25"/>
      <c r="BF42" s="26" t="s">
        <v>39</v>
      </c>
      <c r="BG42" s="25"/>
      <c r="BH42" s="28" t="s">
        <v>0</v>
      </c>
      <c r="BI42" s="27"/>
      <c r="BJ42" s="26" t="s">
        <v>40</v>
      </c>
      <c r="BK42" s="25"/>
      <c r="BL42" s="26" t="s">
        <v>39</v>
      </c>
      <c r="BM42" s="25"/>
      <c r="BN42" s="28" t="s">
        <v>0</v>
      </c>
      <c r="BO42" s="27"/>
      <c r="BP42" s="26" t="s">
        <v>40</v>
      </c>
      <c r="BQ42" s="25"/>
      <c r="BR42" s="26" t="s">
        <v>39</v>
      </c>
      <c r="BS42" s="25"/>
      <c r="BT42" s="28" t="s">
        <v>0</v>
      </c>
      <c r="BU42" s="27"/>
      <c r="BV42" s="26" t="s">
        <v>40</v>
      </c>
      <c r="BW42" s="25"/>
      <c r="BX42" s="26" t="s">
        <v>39</v>
      </c>
      <c r="BY42" s="25"/>
      <c r="BZ42" s="28" t="s">
        <v>0</v>
      </c>
      <c r="CA42" s="27"/>
      <c r="CB42" s="26" t="s">
        <v>40</v>
      </c>
      <c r="CC42" s="25"/>
      <c r="CD42" s="26" t="s">
        <v>39</v>
      </c>
      <c r="CE42" s="25"/>
      <c r="CF42" s="28" t="s">
        <v>0</v>
      </c>
      <c r="CG42" s="27"/>
      <c r="CH42" s="26" t="s">
        <v>40</v>
      </c>
      <c r="CI42" s="25"/>
      <c r="CJ42" s="26" t="s">
        <v>39</v>
      </c>
      <c r="CK42" s="25"/>
      <c r="CL42" s="28" t="s">
        <v>0</v>
      </c>
      <c r="CM42" s="27"/>
      <c r="CN42" s="26" t="s">
        <v>40</v>
      </c>
      <c r="CO42" s="25"/>
      <c r="CP42" s="26" t="s">
        <v>39</v>
      </c>
      <c r="CQ42" s="25"/>
      <c r="CR42" s="28" t="s">
        <v>0</v>
      </c>
      <c r="CS42" s="27"/>
      <c r="CT42" s="26" t="s">
        <v>40</v>
      </c>
      <c r="CU42" s="25"/>
      <c r="CV42" s="26" t="s">
        <v>39</v>
      </c>
      <c r="CW42" s="25"/>
      <c r="CX42" s="28" t="s">
        <v>0</v>
      </c>
      <c r="CY42" s="27"/>
      <c r="CZ42" s="26" t="s">
        <v>40</v>
      </c>
      <c r="DA42" s="25"/>
      <c r="DB42" s="26" t="s">
        <v>39</v>
      </c>
      <c r="DC42" s="25"/>
      <c r="DD42" s="28" t="s">
        <v>0</v>
      </c>
      <c r="DE42" s="27"/>
      <c r="DF42" s="26" t="s">
        <v>40</v>
      </c>
      <c r="DG42" s="25"/>
      <c r="DH42" s="26" t="s">
        <v>39</v>
      </c>
      <c r="DI42" s="25"/>
      <c r="DJ42" s="28" t="s">
        <v>0</v>
      </c>
      <c r="DK42" s="27"/>
      <c r="DL42" s="26" t="s">
        <v>40</v>
      </c>
      <c r="DM42" s="25"/>
      <c r="DN42" s="26" t="s">
        <v>39</v>
      </c>
      <c r="DO42" s="25"/>
      <c r="DP42" s="28" t="s">
        <v>0</v>
      </c>
      <c r="DQ42" s="27"/>
      <c r="DR42" s="26" t="s">
        <v>40</v>
      </c>
      <c r="DS42" s="25"/>
      <c r="DT42" s="26" t="s">
        <v>39</v>
      </c>
      <c r="DU42" s="25"/>
      <c r="DV42" s="28" t="s">
        <v>0</v>
      </c>
      <c r="DW42" s="27"/>
      <c r="DX42" s="26" t="s">
        <v>40</v>
      </c>
      <c r="DY42" s="25"/>
      <c r="DZ42" s="26" t="s">
        <v>39</v>
      </c>
      <c r="EA42" s="25"/>
      <c r="EB42" s="28" t="s">
        <v>0</v>
      </c>
      <c r="EC42" s="27"/>
      <c r="ED42" s="26" t="s">
        <v>40</v>
      </c>
      <c r="EE42" s="25"/>
      <c r="EF42" s="26" t="s">
        <v>39</v>
      </c>
      <c r="EG42" s="25"/>
      <c r="EH42" s="28" t="s">
        <v>0</v>
      </c>
      <c r="EI42" s="27"/>
      <c r="EJ42" s="26" t="s">
        <v>40</v>
      </c>
      <c r="EK42" s="25"/>
      <c r="EL42" s="26" t="s">
        <v>39</v>
      </c>
      <c r="EM42" s="25"/>
      <c r="EN42" s="28" t="s">
        <v>0</v>
      </c>
      <c r="EO42" s="27"/>
      <c r="EP42" s="26" t="s">
        <v>40</v>
      </c>
      <c r="EQ42" s="25"/>
      <c r="ER42" s="26" t="s">
        <v>39</v>
      </c>
      <c r="ES42" s="25"/>
      <c r="ET42" s="28" t="s">
        <v>0</v>
      </c>
      <c r="EU42" s="27"/>
      <c r="EV42" s="26" t="s">
        <v>40</v>
      </c>
      <c r="EW42" s="25"/>
      <c r="EX42" s="26" t="s">
        <v>39</v>
      </c>
      <c r="EY42" s="25"/>
      <c r="EZ42" s="28" t="s">
        <v>0</v>
      </c>
      <c r="FA42" s="27"/>
      <c r="FB42" s="26" t="s">
        <v>40</v>
      </c>
      <c r="FC42" s="25"/>
      <c r="FD42" s="26" t="s">
        <v>39</v>
      </c>
      <c r="FE42" s="25"/>
      <c r="FF42" s="28" t="s">
        <v>0</v>
      </c>
      <c r="FG42" s="27"/>
      <c r="FH42" s="26" t="s">
        <v>40</v>
      </c>
      <c r="FI42" s="25"/>
      <c r="FJ42" s="26" t="s">
        <v>39</v>
      </c>
      <c r="FK42" s="25"/>
      <c r="FL42" s="28" t="s">
        <v>0</v>
      </c>
      <c r="FM42" s="27"/>
      <c r="FN42" s="26" t="s">
        <v>40</v>
      </c>
      <c r="FO42" s="25"/>
      <c r="FP42" s="26" t="s">
        <v>39</v>
      </c>
      <c r="FQ42" s="25"/>
      <c r="FR42" s="28" t="s">
        <v>0</v>
      </c>
      <c r="FS42" s="27"/>
      <c r="FT42" s="26" t="s">
        <v>40</v>
      </c>
      <c r="FU42" s="25"/>
      <c r="FV42" s="26" t="s">
        <v>39</v>
      </c>
      <c r="FW42" s="25"/>
      <c r="FX42" s="28" t="s">
        <v>0</v>
      </c>
      <c r="FY42" s="27"/>
      <c r="FZ42" s="26" t="s">
        <v>40</v>
      </c>
      <c r="GA42" s="25"/>
      <c r="GB42" s="26" t="s">
        <v>39</v>
      </c>
      <c r="GC42" s="25"/>
      <c r="GD42" s="28" t="s">
        <v>0</v>
      </c>
      <c r="GE42" s="27"/>
      <c r="GF42" s="26" t="s">
        <v>40</v>
      </c>
      <c r="GG42" s="25"/>
      <c r="GH42" s="26" t="s">
        <v>39</v>
      </c>
      <c r="GI42" s="25"/>
      <c r="GJ42" s="28" t="s">
        <v>0</v>
      </c>
      <c r="GK42" s="27"/>
      <c r="GL42" s="26" t="s">
        <v>40</v>
      </c>
      <c r="GM42" s="25"/>
      <c r="GN42" s="26" t="s">
        <v>39</v>
      </c>
      <c r="GO42" s="25"/>
      <c r="GP42" s="28" t="s">
        <v>0</v>
      </c>
      <c r="GQ42" s="27"/>
      <c r="GR42" s="26" t="s">
        <v>40</v>
      </c>
      <c r="GS42" s="25"/>
      <c r="GT42" s="26" t="s">
        <v>39</v>
      </c>
      <c r="GU42" s="25"/>
      <c r="GV42" s="28" t="s">
        <v>0</v>
      </c>
      <c r="GW42" s="27"/>
      <c r="GX42" s="26" t="s">
        <v>40</v>
      </c>
      <c r="GY42" s="25"/>
      <c r="GZ42" s="26" t="s">
        <v>39</v>
      </c>
      <c r="HA42" s="25"/>
      <c r="HB42" s="28" t="s">
        <v>0</v>
      </c>
      <c r="HC42" s="27"/>
      <c r="HD42" s="26" t="s">
        <v>40</v>
      </c>
      <c r="HE42" s="25"/>
      <c r="HF42" s="26" t="s">
        <v>39</v>
      </c>
      <c r="HG42" s="25"/>
      <c r="HH42" s="28" t="s">
        <v>0</v>
      </c>
      <c r="HI42" s="27"/>
      <c r="HJ42" s="26" t="s">
        <v>40</v>
      </c>
      <c r="HK42" s="25"/>
      <c r="HL42" s="26" t="s">
        <v>39</v>
      </c>
      <c r="HM42" s="25"/>
      <c r="HN42" s="28" t="s">
        <v>0</v>
      </c>
      <c r="HO42" s="27"/>
      <c r="HP42" s="26" t="s">
        <v>40</v>
      </c>
      <c r="HQ42" s="25"/>
      <c r="HR42" s="26" t="s">
        <v>39</v>
      </c>
      <c r="HS42" s="25"/>
      <c r="HT42" s="28" t="s">
        <v>0</v>
      </c>
      <c r="HU42" s="27"/>
      <c r="HV42" s="26" t="s">
        <v>40</v>
      </c>
      <c r="HW42" s="25"/>
      <c r="HX42" s="26" t="s">
        <v>39</v>
      </c>
      <c r="HY42" s="25"/>
      <c r="HZ42" s="28" t="s">
        <v>0</v>
      </c>
      <c r="IA42" s="27"/>
      <c r="IB42" s="26" t="s">
        <v>40</v>
      </c>
      <c r="IC42" s="25"/>
      <c r="ID42" s="26" t="s">
        <v>39</v>
      </c>
      <c r="IE42" s="25"/>
      <c r="IF42" s="28" t="s">
        <v>0</v>
      </c>
      <c r="IG42" s="27"/>
      <c r="IH42" s="26" t="s">
        <v>40</v>
      </c>
      <c r="II42" s="25"/>
      <c r="IJ42" s="26" t="s">
        <v>39</v>
      </c>
      <c r="IK42" s="25"/>
      <c r="IL42" s="28" t="s">
        <v>0</v>
      </c>
    </row>
    <row r="43" spans="1:246" ht="18.75" customHeight="1">
      <c r="A43" s="377"/>
      <c r="B43" s="400"/>
      <c r="C43" s="383"/>
      <c r="D43" s="373"/>
      <c r="E43" s="385" t="s">
        <v>38</v>
      </c>
      <c r="F43" s="385"/>
      <c r="G43" s="280"/>
      <c r="H43" s="281"/>
      <c r="I43" s="281"/>
      <c r="J43" s="281"/>
      <c r="K43" s="281"/>
      <c r="L43" s="29" t="s">
        <v>17</v>
      </c>
      <c r="M43" s="280"/>
      <c r="N43" s="281"/>
      <c r="O43" s="281"/>
      <c r="P43" s="281"/>
      <c r="Q43" s="281"/>
      <c r="R43" s="29" t="s">
        <v>17</v>
      </c>
      <c r="S43" s="280"/>
      <c r="T43" s="281"/>
      <c r="U43" s="281"/>
      <c r="V43" s="281"/>
      <c r="W43" s="281"/>
      <c r="X43" s="29" t="s">
        <v>17</v>
      </c>
      <c r="Y43" s="280"/>
      <c r="Z43" s="281"/>
      <c r="AA43" s="281"/>
      <c r="AB43" s="281"/>
      <c r="AC43" s="281"/>
      <c r="AD43" s="29" t="s">
        <v>17</v>
      </c>
      <c r="AE43" s="280"/>
      <c r="AF43" s="281"/>
      <c r="AG43" s="281"/>
      <c r="AH43" s="281"/>
      <c r="AI43" s="281"/>
      <c r="AJ43" s="29" t="s">
        <v>17</v>
      </c>
      <c r="AK43" s="280"/>
      <c r="AL43" s="281"/>
      <c r="AM43" s="281"/>
      <c r="AN43" s="281"/>
      <c r="AO43" s="281"/>
      <c r="AP43" s="29" t="s">
        <v>17</v>
      </c>
      <c r="AQ43" s="280"/>
      <c r="AR43" s="281"/>
      <c r="AS43" s="281"/>
      <c r="AT43" s="281"/>
      <c r="AU43" s="281"/>
      <c r="AV43" s="29" t="s">
        <v>17</v>
      </c>
      <c r="AW43" s="280"/>
      <c r="AX43" s="281"/>
      <c r="AY43" s="281"/>
      <c r="AZ43" s="281"/>
      <c r="BA43" s="281"/>
      <c r="BB43" s="29" t="s">
        <v>17</v>
      </c>
      <c r="BC43" s="280"/>
      <c r="BD43" s="281"/>
      <c r="BE43" s="281"/>
      <c r="BF43" s="281"/>
      <c r="BG43" s="281"/>
      <c r="BH43" s="29" t="s">
        <v>17</v>
      </c>
      <c r="BI43" s="280"/>
      <c r="BJ43" s="281"/>
      <c r="BK43" s="281"/>
      <c r="BL43" s="281"/>
      <c r="BM43" s="281"/>
      <c r="BN43" s="29" t="s">
        <v>17</v>
      </c>
      <c r="BO43" s="280"/>
      <c r="BP43" s="281"/>
      <c r="BQ43" s="281"/>
      <c r="BR43" s="281"/>
      <c r="BS43" s="281"/>
      <c r="BT43" s="29" t="s">
        <v>17</v>
      </c>
      <c r="BU43" s="280"/>
      <c r="BV43" s="281"/>
      <c r="BW43" s="281"/>
      <c r="BX43" s="281"/>
      <c r="BY43" s="281"/>
      <c r="BZ43" s="29" t="s">
        <v>17</v>
      </c>
      <c r="CA43" s="280"/>
      <c r="CB43" s="281"/>
      <c r="CC43" s="281"/>
      <c r="CD43" s="281"/>
      <c r="CE43" s="281"/>
      <c r="CF43" s="29" t="s">
        <v>17</v>
      </c>
      <c r="CG43" s="280"/>
      <c r="CH43" s="281"/>
      <c r="CI43" s="281"/>
      <c r="CJ43" s="281"/>
      <c r="CK43" s="281"/>
      <c r="CL43" s="29" t="s">
        <v>17</v>
      </c>
      <c r="CM43" s="280"/>
      <c r="CN43" s="281"/>
      <c r="CO43" s="281"/>
      <c r="CP43" s="281"/>
      <c r="CQ43" s="281"/>
      <c r="CR43" s="29" t="s">
        <v>17</v>
      </c>
      <c r="CS43" s="280"/>
      <c r="CT43" s="281"/>
      <c r="CU43" s="281"/>
      <c r="CV43" s="281"/>
      <c r="CW43" s="281"/>
      <c r="CX43" s="29" t="s">
        <v>17</v>
      </c>
      <c r="CY43" s="280"/>
      <c r="CZ43" s="281"/>
      <c r="DA43" s="281"/>
      <c r="DB43" s="281"/>
      <c r="DC43" s="281"/>
      <c r="DD43" s="29" t="s">
        <v>17</v>
      </c>
      <c r="DE43" s="280"/>
      <c r="DF43" s="281"/>
      <c r="DG43" s="281"/>
      <c r="DH43" s="281"/>
      <c r="DI43" s="281"/>
      <c r="DJ43" s="29" t="s">
        <v>17</v>
      </c>
      <c r="DK43" s="280"/>
      <c r="DL43" s="281"/>
      <c r="DM43" s="281"/>
      <c r="DN43" s="281"/>
      <c r="DO43" s="281"/>
      <c r="DP43" s="29" t="s">
        <v>17</v>
      </c>
      <c r="DQ43" s="280"/>
      <c r="DR43" s="281"/>
      <c r="DS43" s="281"/>
      <c r="DT43" s="281"/>
      <c r="DU43" s="281"/>
      <c r="DV43" s="29" t="s">
        <v>17</v>
      </c>
      <c r="DW43" s="280"/>
      <c r="DX43" s="281"/>
      <c r="DY43" s="281"/>
      <c r="DZ43" s="281"/>
      <c r="EA43" s="281"/>
      <c r="EB43" s="29" t="s">
        <v>17</v>
      </c>
      <c r="EC43" s="280"/>
      <c r="ED43" s="281"/>
      <c r="EE43" s="281"/>
      <c r="EF43" s="281"/>
      <c r="EG43" s="281"/>
      <c r="EH43" s="29" t="s">
        <v>17</v>
      </c>
      <c r="EI43" s="280"/>
      <c r="EJ43" s="281"/>
      <c r="EK43" s="281"/>
      <c r="EL43" s="281"/>
      <c r="EM43" s="281"/>
      <c r="EN43" s="29" t="s">
        <v>17</v>
      </c>
      <c r="EO43" s="280"/>
      <c r="EP43" s="281"/>
      <c r="EQ43" s="281"/>
      <c r="ER43" s="281"/>
      <c r="ES43" s="281"/>
      <c r="ET43" s="29" t="s">
        <v>17</v>
      </c>
      <c r="EU43" s="280"/>
      <c r="EV43" s="281"/>
      <c r="EW43" s="281"/>
      <c r="EX43" s="281"/>
      <c r="EY43" s="281"/>
      <c r="EZ43" s="29" t="s">
        <v>17</v>
      </c>
      <c r="FA43" s="280"/>
      <c r="FB43" s="281"/>
      <c r="FC43" s="281"/>
      <c r="FD43" s="281"/>
      <c r="FE43" s="281"/>
      <c r="FF43" s="29" t="s">
        <v>17</v>
      </c>
      <c r="FG43" s="280"/>
      <c r="FH43" s="281"/>
      <c r="FI43" s="281"/>
      <c r="FJ43" s="281"/>
      <c r="FK43" s="281"/>
      <c r="FL43" s="29" t="s">
        <v>17</v>
      </c>
      <c r="FM43" s="280"/>
      <c r="FN43" s="281"/>
      <c r="FO43" s="281"/>
      <c r="FP43" s="281"/>
      <c r="FQ43" s="281"/>
      <c r="FR43" s="29" t="s">
        <v>17</v>
      </c>
      <c r="FS43" s="280"/>
      <c r="FT43" s="281"/>
      <c r="FU43" s="281"/>
      <c r="FV43" s="281"/>
      <c r="FW43" s="281"/>
      <c r="FX43" s="29" t="s">
        <v>17</v>
      </c>
      <c r="FY43" s="280"/>
      <c r="FZ43" s="281"/>
      <c r="GA43" s="281"/>
      <c r="GB43" s="281"/>
      <c r="GC43" s="281"/>
      <c r="GD43" s="29" t="s">
        <v>17</v>
      </c>
      <c r="GE43" s="280"/>
      <c r="GF43" s="281"/>
      <c r="GG43" s="281"/>
      <c r="GH43" s="281"/>
      <c r="GI43" s="281"/>
      <c r="GJ43" s="29" t="s">
        <v>17</v>
      </c>
      <c r="GK43" s="280"/>
      <c r="GL43" s="281"/>
      <c r="GM43" s="281"/>
      <c r="GN43" s="281"/>
      <c r="GO43" s="281"/>
      <c r="GP43" s="29" t="s">
        <v>17</v>
      </c>
      <c r="GQ43" s="280"/>
      <c r="GR43" s="281"/>
      <c r="GS43" s="281"/>
      <c r="GT43" s="281"/>
      <c r="GU43" s="281"/>
      <c r="GV43" s="29" t="s">
        <v>17</v>
      </c>
      <c r="GW43" s="280"/>
      <c r="GX43" s="281"/>
      <c r="GY43" s="281"/>
      <c r="GZ43" s="281"/>
      <c r="HA43" s="281"/>
      <c r="HB43" s="29" t="s">
        <v>17</v>
      </c>
      <c r="HC43" s="280"/>
      <c r="HD43" s="281"/>
      <c r="HE43" s="281"/>
      <c r="HF43" s="281"/>
      <c r="HG43" s="281"/>
      <c r="HH43" s="29" t="s">
        <v>17</v>
      </c>
      <c r="HI43" s="280"/>
      <c r="HJ43" s="281"/>
      <c r="HK43" s="281"/>
      <c r="HL43" s="281"/>
      <c r="HM43" s="281"/>
      <c r="HN43" s="29" t="s">
        <v>17</v>
      </c>
      <c r="HO43" s="280"/>
      <c r="HP43" s="281"/>
      <c r="HQ43" s="281"/>
      <c r="HR43" s="281"/>
      <c r="HS43" s="281"/>
      <c r="HT43" s="29" t="s">
        <v>17</v>
      </c>
      <c r="HU43" s="280"/>
      <c r="HV43" s="281"/>
      <c r="HW43" s="281"/>
      <c r="HX43" s="281"/>
      <c r="HY43" s="281"/>
      <c r="HZ43" s="29" t="s">
        <v>17</v>
      </c>
      <c r="IA43" s="280"/>
      <c r="IB43" s="281"/>
      <c r="IC43" s="281"/>
      <c r="ID43" s="281"/>
      <c r="IE43" s="281"/>
      <c r="IF43" s="29" t="s">
        <v>17</v>
      </c>
      <c r="IG43" s="280"/>
      <c r="IH43" s="281"/>
      <c r="II43" s="281"/>
      <c r="IJ43" s="281"/>
      <c r="IK43" s="281"/>
      <c r="IL43" s="29" t="s">
        <v>17</v>
      </c>
    </row>
    <row r="44" spans="1:246" ht="18.75" customHeight="1">
      <c r="A44" s="377"/>
      <c r="B44" s="400"/>
      <c r="C44" s="383"/>
      <c r="D44" s="373"/>
      <c r="E44" s="372" t="s">
        <v>37</v>
      </c>
      <c r="F44" s="372"/>
      <c r="G44" s="284"/>
      <c r="H44" s="285"/>
      <c r="I44" s="292" t="s">
        <v>36</v>
      </c>
      <c r="J44" s="292"/>
      <c r="K44" s="292"/>
      <c r="L44" s="293"/>
      <c r="M44" s="284"/>
      <c r="N44" s="285"/>
      <c r="O44" s="292" t="s">
        <v>36</v>
      </c>
      <c r="P44" s="292"/>
      <c r="Q44" s="292"/>
      <c r="R44" s="293"/>
      <c r="S44" s="284"/>
      <c r="T44" s="285"/>
      <c r="U44" s="292" t="s">
        <v>36</v>
      </c>
      <c r="V44" s="292"/>
      <c r="W44" s="292"/>
      <c r="X44" s="293"/>
      <c r="Y44" s="284"/>
      <c r="Z44" s="285"/>
      <c r="AA44" s="292" t="s">
        <v>36</v>
      </c>
      <c r="AB44" s="292"/>
      <c r="AC44" s="292"/>
      <c r="AD44" s="293"/>
      <c r="AE44" s="284"/>
      <c r="AF44" s="285"/>
      <c r="AG44" s="292" t="s">
        <v>36</v>
      </c>
      <c r="AH44" s="292"/>
      <c r="AI44" s="292"/>
      <c r="AJ44" s="293"/>
      <c r="AK44" s="284"/>
      <c r="AL44" s="285"/>
      <c r="AM44" s="292" t="s">
        <v>36</v>
      </c>
      <c r="AN44" s="292"/>
      <c r="AO44" s="292"/>
      <c r="AP44" s="293"/>
      <c r="AQ44" s="284"/>
      <c r="AR44" s="285"/>
      <c r="AS44" s="292" t="s">
        <v>36</v>
      </c>
      <c r="AT44" s="292"/>
      <c r="AU44" s="292"/>
      <c r="AV44" s="293"/>
      <c r="AW44" s="284"/>
      <c r="AX44" s="285"/>
      <c r="AY44" s="292" t="s">
        <v>36</v>
      </c>
      <c r="AZ44" s="292"/>
      <c r="BA44" s="292"/>
      <c r="BB44" s="293"/>
      <c r="BC44" s="284"/>
      <c r="BD44" s="285"/>
      <c r="BE44" s="292" t="s">
        <v>36</v>
      </c>
      <c r="BF44" s="292"/>
      <c r="BG44" s="292"/>
      <c r="BH44" s="293"/>
      <c r="BI44" s="284"/>
      <c r="BJ44" s="285"/>
      <c r="BK44" s="292" t="s">
        <v>36</v>
      </c>
      <c r="BL44" s="292"/>
      <c r="BM44" s="292"/>
      <c r="BN44" s="293"/>
      <c r="BO44" s="284"/>
      <c r="BP44" s="285"/>
      <c r="BQ44" s="292" t="s">
        <v>36</v>
      </c>
      <c r="BR44" s="292"/>
      <c r="BS44" s="292"/>
      <c r="BT44" s="293"/>
      <c r="BU44" s="284"/>
      <c r="BV44" s="285"/>
      <c r="BW44" s="292" t="s">
        <v>36</v>
      </c>
      <c r="BX44" s="292"/>
      <c r="BY44" s="292"/>
      <c r="BZ44" s="293"/>
      <c r="CA44" s="284"/>
      <c r="CB44" s="285"/>
      <c r="CC44" s="292" t="s">
        <v>36</v>
      </c>
      <c r="CD44" s="292"/>
      <c r="CE44" s="292"/>
      <c r="CF44" s="293"/>
      <c r="CG44" s="284"/>
      <c r="CH44" s="285"/>
      <c r="CI44" s="292" t="s">
        <v>36</v>
      </c>
      <c r="CJ44" s="292"/>
      <c r="CK44" s="292"/>
      <c r="CL44" s="293"/>
      <c r="CM44" s="284"/>
      <c r="CN44" s="285"/>
      <c r="CO44" s="292" t="s">
        <v>36</v>
      </c>
      <c r="CP44" s="292"/>
      <c r="CQ44" s="292"/>
      <c r="CR44" s="293"/>
      <c r="CS44" s="284"/>
      <c r="CT44" s="285"/>
      <c r="CU44" s="292" t="s">
        <v>36</v>
      </c>
      <c r="CV44" s="292"/>
      <c r="CW44" s="292"/>
      <c r="CX44" s="293"/>
      <c r="CY44" s="284"/>
      <c r="CZ44" s="285"/>
      <c r="DA44" s="292" t="s">
        <v>36</v>
      </c>
      <c r="DB44" s="292"/>
      <c r="DC44" s="292"/>
      <c r="DD44" s="293"/>
      <c r="DE44" s="284"/>
      <c r="DF44" s="285"/>
      <c r="DG44" s="292" t="s">
        <v>36</v>
      </c>
      <c r="DH44" s="292"/>
      <c r="DI44" s="292"/>
      <c r="DJ44" s="293"/>
      <c r="DK44" s="284"/>
      <c r="DL44" s="285"/>
      <c r="DM44" s="292" t="s">
        <v>36</v>
      </c>
      <c r="DN44" s="292"/>
      <c r="DO44" s="292"/>
      <c r="DP44" s="293"/>
      <c r="DQ44" s="284"/>
      <c r="DR44" s="285"/>
      <c r="DS44" s="292" t="s">
        <v>36</v>
      </c>
      <c r="DT44" s="292"/>
      <c r="DU44" s="292"/>
      <c r="DV44" s="293"/>
      <c r="DW44" s="284"/>
      <c r="DX44" s="285"/>
      <c r="DY44" s="292" t="s">
        <v>36</v>
      </c>
      <c r="DZ44" s="292"/>
      <c r="EA44" s="292"/>
      <c r="EB44" s="293"/>
      <c r="EC44" s="284"/>
      <c r="ED44" s="285"/>
      <c r="EE44" s="292" t="s">
        <v>36</v>
      </c>
      <c r="EF44" s="292"/>
      <c r="EG44" s="292"/>
      <c r="EH44" s="293"/>
      <c r="EI44" s="284"/>
      <c r="EJ44" s="285"/>
      <c r="EK44" s="292" t="s">
        <v>36</v>
      </c>
      <c r="EL44" s="292"/>
      <c r="EM44" s="292"/>
      <c r="EN44" s="293"/>
      <c r="EO44" s="284"/>
      <c r="EP44" s="285"/>
      <c r="EQ44" s="292" t="s">
        <v>36</v>
      </c>
      <c r="ER44" s="292"/>
      <c r="ES44" s="292"/>
      <c r="ET44" s="293"/>
      <c r="EU44" s="284"/>
      <c r="EV44" s="285"/>
      <c r="EW44" s="292" t="s">
        <v>36</v>
      </c>
      <c r="EX44" s="292"/>
      <c r="EY44" s="292"/>
      <c r="EZ44" s="293"/>
      <c r="FA44" s="284"/>
      <c r="FB44" s="285"/>
      <c r="FC44" s="292" t="s">
        <v>36</v>
      </c>
      <c r="FD44" s="292"/>
      <c r="FE44" s="292"/>
      <c r="FF44" s="293"/>
      <c r="FG44" s="284"/>
      <c r="FH44" s="285"/>
      <c r="FI44" s="292" t="s">
        <v>36</v>
      </c>
      <c r="FJ44" s="292"/>
      <c r="FK44" s="292"/>
      <c r="FL44" s="293"/>
      <c r="FM44" s="284"/>
      <c r="FN44" s="285"/>
      <c r="FO44" s="292" t="s">
        <v>36</v>
      </c>
      <c r="FP44" s="292"/>
      <c r="FQ44" s="292"/>
      <c r="FR44" s="293"/>
      <c r="FS44" s="284"/>
      <c r="FT44" s="285"/>
      <c r="FU44" s="292" t="s">
        <v>36</v>
      </c>
      <c r="FV44" s="292"/>
      <c r="FW44" s="292"/>
      <c r="FX44" s="293"/>
      <c r="FY44" s="284"/>
      <c r="FZ44" s="285"/>
      <c r="GA44" s="292" t="s">
        <v>36</v>
      </c>
      <c r="GB44" s="292"/>
      <c r="GC44" s="292"/>
      <c r="GD44" s="293"/>
      <c r="GE44" s="284"/>
      <c r="GF44" s="285"/>
      <c r="GG44" s="292" t="s">
        <v>36</v>
      </c>
      <c r="GH44" s="292"/>
      <c r="GI44" s="292"/>
      <c r="GJ44" s="293"/>
      <c r="GK44" s="284"/>
      <c r="GL44" s="285"/>
      <c r="GM44" s="292" t="s">
        <v>36</v>
      </c>
      <c r="GN44" s="292"/>
      <c r="GO44" s="292"/>
      <c r="GP44" s="293"/>
      <c r="GQ44" s="284"/>
      <c r="GR44" s="285"/>
      <c r="GS44" s="292" t="s">
        <v>36</v>
      </c>
      <c r="GT44" s="292"/>
      <c r="GU44" s="292"/>
      <c r="GV44" s="293"/>
      <c r="GW44" s="284"/>
      <c r="GX44" s="285"/>
      <c r="GY44" s="292" t="s">
        <v>36</v>
      </c>
      <c r="GZ44" s="292"/>
      <c r="HA44" s="292"/>
      <c r="HB44" s="293"/>
      <c r="HC44" s="284"/>
      <c r="HD44" s="285"/>
      <c r="HE44" s="292" t="s">
        <v>36</v>
      </c>
      <c r="HF44" s="292"/>
      <c r="HG44" s="292"/>
      <c r="HH44" s="293"/>
      <c r="HI44" s="284"/>
      <c r="HJ44" s="285"/>
      <c r="HK44" s="292" t="s">
        <v>36</v>
      </c>
      <c r="HL44" s="292"/>
      <c r="HM44" s="292"/>
      <c r="HN44" s="293"/>
      <c r="HO44" s="284"/>
      <c r="HP44" s="285"/>
      <c r="HQ44" s="292" t="s">
        <v>36</v>
      </c>
      <c r="HR44" s="292"/>
      <c r="HS44" s="292"/>
      <c r="HT44" s="293"/>
      <c r="HU44" s="284"/>
      <c r="HV44" s="285"/>
      <c r="HW44" s="292" t="s">
        <v>36</v>
      </c>
      <c r="HX44" s="292"/>
      <c r="HY44" s="292"/>
      <c r="HZ44" s="293"/>
      <c r="IA44" s="284"/>
      <c r="IB44" s="285"/>
      <c r="IC44" s="292" t="s">
        <v>36</v>
      </c>
      <c r="ID44" s="292"/>
      <c r="IE44" s="292"/>
      <c r="IF44" s="293"/>
      <c r="IG44" s="284"/>
      <c r="IH44" s="285"/>
      <c r="II44" s="292" t="s">
        <v>36</v>
      </c>
      <c r="IJ44" s="292"/>
      <c r="IK44" s="292"/>
      <c r="IL44" s="293"/>
    </row>
    <row r="45" spans="1:246" ht="18.75" customHeight="1">
      <c r="A45" s="377"/>
      <c r="B45" s="400"/>
      <c r="C45" s="383"/>
      <c r="D45" s="373" t="s">
        <v>42</v>
      </c>
      <c r="E45" s="367" t="s">
        <v>41</v>
      </c>
      <c r="F45" s="367"/>
      <c r="G45" s="27"/>
      <c r="H45" s="26" t="s">
        <v>40</v>
      </c>
      <c r="I45" s="25"/>
      <c r="J45" s="26" t="s">
        <v>39</v>
      </c>
      <c r="K45" s="25"/>
      <c r="L45" s="28" t="s">
        <v>0</v>
      </c>
      <c r="M45" s="27"/>
      <c r="N45" s="26" t="s">
        <v>40</v>
      </c>
      <c r="O45" s="25"/>
      <c r="P45" s="26" t="s">
        <v>39</v>
      </c>
      <c r="Q45" s="25"/>
      <c r="R45" s="28" t="s">
        <v>0</v>
      </c>
      <c r="S45" s="27"/>
      <c r="T45" s="26" t="s">
        <v>40</v>
      </c>
      <c r="U45" s="25"/>
      <c r="V45" s="26" t="s">
        <v>39</v>
      </c>
      <c r="W45" s="25"/>
      <c r="X45" s="28" t="s">
        <v>0</v>
      </c>
      <c r="Y45" s="27"/>
      <c r="Z45" s="26" t="s">
        <v>40</v>
      </c>
      <c r="AA45" s="25"/>
      <c r="AB45" s="26" t="s">
        <v>39</v>
      </c>
      <c r="AC45" s="25"/>
      <c r="AD45" s="28" t="s">
        <v>0</v>
      </c>
      <c r="AE45" s="27"/>
      <c r="AF45" s="26" t="s">
        <v>40</v>
      </c>
      <c r="AG45" s="25"/>
      <c r="AH45" s="26" t="s">
        <v>39</v>
      </c>
      <c r="AI45" s="25"/>
      <c r="AJ45" s="28" t="s">
        <v>0</v>
      </c>
      <c r="AK45" s="27"/>
      <c r="AL45" s="26" t="s">
        <v>40</v>
      </c>
      <c r="AM45" s="25"/>
      <c r="AN45" s="26" t="s">
        <v>39</v>
      </c>
      <c r="AO45" s="25"/>
      <c r="AP45" s="28" t="s">
        <v>0</v>
      </c>
      <c r="AQ45" s="27"/>
      <c r="AR45" s="26" t="s">
        <v>40</v>
      </c>
      <c r="AS45" s="25"/>
      <c r="AT45" s="26" t="s">
        <v>39</v>
      </c>
      <c r="AU45" s="25"/>
      <c r="AV45" s="28" t="s">
        <v>0</v>
      </c>
      <c r="AW45" s="27"/>
      <c r="AX45" s="26" t="s">
        <v>40</v>
      </c>
      <c r="AY45" s="25"/>
      <c r="AZ45" s="26" t="s">
        <v>39</v>
      </c>
      <c r="BA45" s="25"/>
      <c r="BB45" s="28" t="s">
        <v>0</v>
      </c>
      <c r="BC45" s="27"/>
      <c r="BD45" s="26" t="s">
        <v>40</v>
      </c>
      <c r="BE45" s="25"/>
      <c r="BF45" s="26" t="s">
        <v>39</v>
      </c>
      <c r="BG45" s="25"/>
      <c r="BH45" s="28" t="s">
        <v>0</v>
      </c>
      <c r="BI45" s="27"/>
      <c r="BJ45" s="26" t="s">
        <v>40</v>
      </c>
      <c r="BK45" s="25"/>
      <c r="BL45" s="26" t="s">
        <v>39</v>
      </c>
      <c r="BM45" s="25"/>
      <c r="BN45" s="28" t="s">
        <v>0</v>
      </c>
      <c r="BO45" s="27"/>
      <c r="BP45" s="26" t="s">
        <v>40</v>
      </c>
      <c r="BQ45" s="25"/>
      <c r="BR45" s="26" t="s">
        <v>39</v>
      </c>
      <c r="BS45" s="25"/>
      <c r="BT45" s="28" t="s">
        <v>0</v>
      </c>
      <c r="BU45" s="27"/>
      <c r="BV45" s="26" t="s">
        <v>40</v>
      </c>
      <c r="BW45" s="25"/>
      <c r="BX45" s="26" t="s">
        <v>39</v>
      </c>
      <c r="BY45" s="25"/>
      <c r="BZ45" s="28" t="s">
        <v>0</v>
      </c>
      <c r="CA45" s="27"/>
      <c r="CB45" s="26" t="s">
        <v>40</v>
      </c>
      <c r="CC45" s="25"/>
      <c r="CD45" s="26" t="s">
        <v>39</v>
      </c>
      <c r="CE45" s="25"/>
      <c r="CF45" s="28" t="s">
        <v>0</v>
      </c>
      <c r="CG45" s="27"/>
      <c r="CH45" s="26" t="s">
        <v>40</v>
      </c>
      <c r="CI45" s="25"/>
      <c r="CJ45" s="26" t="s">
        <v>39</v>
      </c>
      <c r="CK45" s="25"/>
      <c r="CL45" s="28" t="s">
        <v>0</v>
      </c>
      <c r="CM45" s="27"/>
      <c r="CN45" s="26" t="s">
        <v>40</v>
      </c>
      <c r="CO45" s="25"/>
      <c r="CP45" s="26" t="s">
        <v>39</v>
      </c>
      <c r="CQ45" s="25"/>
      <c r="CR45" s="28" t="s">
        <v>0</v>
      </c>
      <c r="CS45" s="27"/>
      <c r="CT45" s="26" t="s">
        <v>40</v>
      </c>
      <c r="CU45" s="25"/>
      <c r="CV45" s="26" t="s">
        <v>39</v>
      </c>
      <c r="CW45" s="25"/>
      <c r="CX45" s="28" t="s">
        <v>0</v>
      </c>
      <c r="CY45" s="27"/>
      <c r="CZ45" s="26" t="s">
        <v>40</v>
      </c>
      <c r="DA45" s="25"/>
      <c r="DB45" s="26" t="s">
        <v>39</v>
      </c>
      <c r="DC45" s="25"/>
      <c r="DD45" s="28" t="s">
        <v>0</v>
      </c>
      <c r="DE45" s="27"/>
      <c r="DF45" s="26" t="s">
        <v>40</v>
      </c>
      <c r="DG45" s="25"/>
      <c r="DH45" s="26" t="s">
        <v>39</v>
      </c>
      <c r="DI45" s="25"/>
      <c r="DJ45" s="28" t="s">
        <v>0</v>
      </c>
      <c r="DK45" s="27"/>
      <c r="DL45" s="26" t="s">
        <v>40</v>
      </c>
      <c r="DM45" s="25"/>
      <c r="DN45" s="26" t="s">
        <v>39</v>
      </c>
      <c r="DO45" s="25"/>
      <c r="DP45" s="28" t="s">
        <v>0</v>
      </c>
      <c r="DQ45" s="27"/>
      <c r="DR45" s="26" t="s">
        <v>40</v>
      </c>
      <c r="DS45" s="25"/>
      <c r="DT45" s="26" t="s">
        <v>39</v>
      </c>
      <c r="DU45" s="25"/>
      <c r="DV45" s="28" t="s">
        <v>0</v>
      </c>
      <c r="DW45" s="27"/>
      <c r="DX45" s="26" t="s">
        <v>40</v>
      </c>
      <c r="DY45" s="25"/>
      <c r="DZ45" s="26" t="s">
        <v>39</v>
      </c>
      <c r="EA45" s="25"/>
      <c r="EB45" s="28" t="s">
        <v>0</v>
      </c>
      <c r="EC45" s="27"/>
      <c r="ED45" s="26" t="s">
        <v>40</v>
      </c>
      <c r="EE45" s="25"/>
      <c r="EF45" s="26" t="s">
        <v>39</v>
      </c>
      <c r="EG45" s="25"/>
      <c r="EH45" s="28" t="s">
        <v>0</v>
      </c>
      <c r="EI45" s="27"/>
      <c r="EJ45" s="26" t="s">
        <v>40</v>
      </c>
      <c r="EK45" s="25"/>
      <c r="EL45" s="26" t="s">
        <v>39</v>
      </c>
      <c r="EM45" s="25"/>
      <c r="EN45" s="28" t="s">
        <v>0</v>
      </c>
      <c r="EO45" s="27"/>
      <c r="EP45" s="26" t="s">
        <v>40</v>
      </c>
      <c r="EQ45" s="25"/>
      <c r="ER45" s="26" t="s">
        <v>39</v>
      </c>
      <c r="ES45" s="25"/>
      <c r="ET45" s="28" t="s">
        <v>0</v>
      </c>
      <c r="EU45" s="27"/>
      <c r="EV45" s="26" t="s">
        <v>40</v>
      </c>
      <c r="EW45" s="25"/>
      <c r="EX45" s="26" t="s">
        <v>39</v>
      </c>
      <c r="EY45" s="25"/>
      <c r="EZ45" s="28" t="s">
        <v>0</v>
      </c>
      <c r="FA45" s="27"/>
      <c r="FB45" s="26" t="s">
        <v>40</v>
      </c>
      <c r="FC45" s="25"/>
      <c r="FD45" s="26" t="s">
        <v>39</v>
      </c>
      <c r="FE45" s="25"/>
      <c r="FF45" s="28" t="s">
        <v>0</v>
      </c>
      <c r="FG45" s="27"/>
      <c r="FH45" s="26" t="s">
        <v>40</v>
      </c>
      <c r="FI45" s="25"/>
      <c r="FJ45" s="26" t="s">
        <v>39</v>
      </c>
      <c r="FK45" s="25"/>
      <c r="FL45" s="28" t="s">
        <v>0</v>
      </c>
      <c r="FM45" s="27"/>
      <c r="FN45" s="26" t="s">
        <v>40</v>
      </c>
      <c r="FO45" s="25"/>
      <c r="FP45" s="26" t="s">
        <v>39</v>
      </c>
      <c r="FQ45" s="25"/>
      <c r="FR45" s="28" t="s">
        <v>0</v>
      </c>
      <c r="FS45" s="27"/>
      <c r="FT45" s="26" t="s">
        <v>40</v>
      </c>
      <c r="FU45" s="25"/>
      <c r="FV45" s="26" t="s">
        <v>39</v>
      </c>
      <c r="FW45" s="25"/>
      <c r="FX45" s="28" t="s">
        <v>0</v>
      </c>
      <c r="FY45" s="27"/>
      <c r="FZ45" s="26" t="s">
        <v>40</v>
      </c>
      <c r="GA45" s="25"/>
      <c r="GB45" s="26" t="s">
        <v>39</v>
      </c>
      <c r="GC45" s="25"/>
      <c r="GD45" s="28" t="s">
        <v>0</v>
      </c>
      <c r="GE45" s="27"/>
      <c r="GF45" s="26" t="s">
        <v>40</v>
      </c>
      <c r="GG45" s="25"/>
      <c r="GH45" s="26" t="s">
        <v>39</v>
      </c>
      <c r="GI45" s="25"/>
      <c r="GJ45" s="28" t="s">
        <v>0</v>
      </c>
      <c r="GK45" s="27"/>
      <c r="GL45" s="26" t="s">
        <v>40</v>
      </c>
      <c r="GM45" s="25"/>
      <c r="GN45" s="26" t="s">
        <v>39</v>
      </c>
      <c r="GO45" s="25"/>
      <c r="GP45" s="28" t="s">
        <v>0</v>
      </c>
      <c r="GQ45" s="27"/>
      <c r="GR45" s="26" t="s">
        <v>40</v>
      </c>
      <c r="GS45" s="25"/>
      <c r="GT45" s="26" t="s">
        <v>39</v>
      </c>
      <c r="GU45" s="25"/>
      <c r="GV45" s="28" t="s">
        <v>0</v>
      </c>
      <c r="GW45" s="27"/>
      <c r="GX45" s="26" t="s">
        <v>40</v>
      </c>
      <c r="GY45" s="25"/>
      <c r="GZ45" s="26" t="s">
        <v>39</v>
      </c>
      <c r="HA45" s="25"/>
      <c r="HB45" s="28" t="s">
        <v>0</v>
      </c>
      <c r="HC45" s="27"/>
      <c r="HD45" s="26" t="s">
        <v>40</v>
      </c>
      <c r="HE45" s="25"/>
      <c r="HF45" s="26" t="s">
        <v>39</v>
      </c>
      <c r="HG45" s="25"/>
      <c r="HH45" s="28" t="s">
        <v>0</v>
      </c>
      <c r="HI45" s="27"/>
      <c r="HJ45" s="26" t="s">
        <v>40</v>
      </c>
      <c r="HK45" s="25"/>
      <c r="HL45" s="26" t="s">
        <v>39</v>
      </c>
      <c r="HM45" s="25"/>
      <c r="HN45" s="28" t="s">
        <v>0</v>
      </c>
      <c r="HO45" s="27"/>
      <c r="HP45" s="26" t="s">
        <v>40</v>
      </c>
      <c r="HQ45" s="25"/>
      <c r="HR45" s="26" t="s">
        <v>39</v>
      </c>
      <c r="HS45" s="25"/>
      <c r="HT45" s="28" t="s">
        <v>0</v>
      </c>
      <c r="HU45" s="27"/>
      <c r="HV45" s="26" t="s">
        <v>40</v>
      </c>
      <c r="HW45" s="25"/>
      <c r="HX45" s="26" t="s">
        <v>39</v>
      </c>
      <c r="HY45" s="25"/>
      <c r="HZ45" s="28" t="s">
        <v>0</v>
      </c>
      <c r="IA45" s="27"/>
      <c r="IB45" s="26" t="s">
        <v>40</v>
      </c>
      <c r="IC45" s="25"/>
      <c r="ID45" s="26" t="s">
        <v>39</v>
      </c>
      <c r="IE45" s="25"/>
      <c r="IF45" s="28" t="s">
        <v>0</v>
      </c>
      <c r="IG45" s="27"/>
      <c r="IH45" s="26" t="s">
        <v>40</v>
      </c>
      <c r="II45" s="25"/>
      <c r="IJ45" s="26" t="s">
        <v>39</v>
      </c>
      <c r="IK45" s="25"/>
      <c r="IL45" s="28" t="s">
        <v>0</v>
      </c>
    </row>
    <row r="46" spans="1:246" ht="18.75" customHeight="1">
      <c r="A46" s="377"/>
      <c r="B46" s="400"/>
      <c r="C46" s="383"/>
      <c r="D46" s="373"/>
      <c r="E46" s="385" t="s">
        <v>38</v>
      </c>
      <c r="F46" s="385"/>
      <c r="G46" s="289" t="str">
        <f>+IF(G43&gt;0,G37-G43,"")</f>
        <v/>
      </c>
      <c r="H46" s="290"/>
      <c r="I46" s="290"/>
      <c r="J46" s="290"/>
      <c r="K46" s="290"/>
      <c r="L46" s="24" t="s">
        <v>17</v>
      </c>
      <c r="M46" s="289" t="str">
        <f>+IF(M43&gt;0,M37-M43,"")</f>
        <v/>
      </c>
      <c r="N46" s="290"/>
      <c r="O46" s="290"/>
      <c r="P46" s="290"/>
      <c r="Q46" s="290"/>
      <c r="R46" s="24" t="s">
        <v>17</v>
      </c>
      <c r="S46" s="289" t="str">
        <f>+IF(S43&gt;0,S37-S43,"")</f>
        <v/>
      </c>
      <c r="T46" s="290"/>
      <c r="U46" s="290"/>
      <c r="V46" s="290"/>
      <c r="W46" s="290"/>
      <c r="X46" s="24" t="s">
        <v>17</v>
      </c>
      <c r="Y46" s="289" t="str">
        <f>+IF(Y43&gt;0,Y37-Y43,"")</f>
        <v/>
      </c>
      <c r="Z46" s="290"/>
      <c r="AA46" s="290"/>
      <c r="AB46" s="290"/>
      <c r="AC46" s="290"/>
      <c r="AD46" s="24" t="s">
        <v>17</v>
      </c>
      <c r="AE46" s="289" t="str">
        <f>+IF(AE43&gt;0,AE37-AE43,"")</f>
        <v/>
      </c>
      <c r="AF46" s="290"/>
      <c r="AG46" s="290"/>
      <c r="AH46" s="290"/>
      <c r="AI46" s="290"/>
      <c r="AJ46" s="24" t="s">
        <v>17</v>
      </c>
      <c r="AK46" s="289" t="str">
        <f>+IF(AK43&gt;0,AK37-AK43,"")</f>
        <v/>
      </c>
      <c r="AL46" s="290"/>
      <c r="AM46" s="290"/>
      <c r="AN46" s="290"/>
      <c r="AO46" s="290"/>
      <c r="AP46" s="24" t="s">
        <v>17</v>
      </c>
      <c r="AQ46" s="289" t="str">
        <f>+IF(AQ43&gt;0,AQ37-AQ43,"")</f>
        <v/>
      </c>
      <c r="AR46" s="290"/>
      <c r="AS46" s="290"/>
      <c r="AT46" s="290"/>
      <c r="AU46" s="290"/>
      <c r="AV46" s="24" t="s">
        <v>17</v>
      </c>
      <c r="AW46" s="289" t="str">
        <f>+IF(AW43&gt;0,AW37-AW43,"")</f>
        <v/>
      </c>
      <c r="AX46" s="290"/>
      <c r="AY46" s="290"/>
      <c r="AZ46" s="290"/>
      <c r="BA46" s="290"/>
      <c r="BB46" s="24" t="s">
        <v>17</v>
      </c>
      <c r="BC46" s="289" t="str">
        <f>+IF(BC43&gt;0,BC37-BC43,"")</f>
        <v/>
      </c>
      <c r="BD46" s="290"/>
      <c r="BE46" s="290"/>
      <c r="BF46" s="290"/>
      <c r="BG46" s="290"/>
      <c r="BH46" s="24" t="s">
        <v>17</v>
      </c>
      <c r="BI46" s="289" t="str">
        <f>+IF(BI43&gt;0,BI37-BI43,"")</f>
        <v/>
      </c>
      <c r="BJ46" s="290"/>
      <c r="BK46" s="290"/>
      <c r="BL46" s="290"/>
      <c r="BM46" s="290"/>
      <c r="BN46" s="24" t="s">
        <v>17</v>
      </c>
      <c r="BO46" s="289" t="str">
        <f>+IF(BO43&gt;0,BO37-BO43,"")</f>
        <v/>
      </c>
      <c r="BP46" s="290"/>
      <c r="BQ46" s="290"/>
      <c r="BR46" s="290"/>
      <c r="BS46" s="290"/>
      <c r="BT46" s="24" t="s">
        <v>17</v>
      </c>
      <c r="BU46" s="289" t="str">
        <f>+IF(BU43&gt;0,BU37-BU43,"")</f>
        <v/>
      </c>
      <c r="BV46" s="290"/>
      <c r="BW46" s="290"/>
      <c r="BX46" s="290"/>
      <c r="BY46" s="290"/>
      <c r="BZ46" s="24" t="s">
        <v>17</v>
      </c>
      <c r="CA46" s="289" t="str">
        <f>+IF(CA43&gt;0,CA37-CA43,"")</f>
        <v/>
      </c>
      <c r="CB46" s="290"/>
      <c r="CC46" s="290"/>
      <c r="CD46" s="290"/>
      <c r="CE46" s="290"/>
      <c r="CF46" s="24" t="s">
        <v>17</v>
      </c>
      <c r="CG46" s="289" t="str">
        <f>+IF(CG43&gt;0,CG37-CG43,"")</f>
        <v/>
      </c>
      <c r="CH46" s="290"/>
      <c r="CI46" s="290"/>
      <c r="CJ46" s="290"/>
      <c r="CK46" s="290"/>
      <c r="CL46" s="24" t="s">
        <v>17</v>
      </c>
      <c r="CM46" s="289" t="str">
        <f>+IF(CM43&gt;0,CM37-CM43,"")</f>
        <v/>
      </c>
      <c r="CN46" s="290"/>
      <c r="CO46" s="290"/>
      <c r="CP46" s="290"/>
      <c r="CQ46" s="290"/>
      <c r="CR46" s="24" t="s">
        <v>17</v>
      </c>
      <c r="CS46" s="289" t="str">
        <f>+IF(CS43&gt;0,CS37-CS43,"")</f>
        <v/>
      </c>
      <c r="CT46" s="290"/>
      <c r="CU46" s="290"/>
      <c r="CV46" s="290"/>
      <c r="CW46" s="290"/>
      <c r="CX46" s="24" t="s">
        <v>17</v>
      </c>
      <c r="CY46" s="289" t="str">
        <f>+IF(CY43&gt;0,CY37-CY43,"")</f>
        <v/>
      </c>
      <c r="CZ46" s="290"/>
      <c r="DA46" s="290"/>
      <c r="DB46" s="290"/>
      <c r="DC46" s="290"/>
      <c r="DD46" s="24" t="s">
        <v>17</v>
      </c>
      <c r="DE46" s="289" t="str">
        <f>+IF(DE43&gt;0,DE37-DE43,"")</f>
        <v/>
      </c>
      <c r="DF46" s="290"/>
      <c r="DG46" s="290"/>
      <c r="DH46" s="290"/>
      <c r="DI46" s="290"/>
      <c r="DJ46" s="24" t="s">
        <v>17</v>
      </c>
      <c r="DK46" s="289" t="str">
        <f>+IF(DK43&gt;0,DK37-DK43,"")</f>
        <v/>
      </c>
      <c r="DL46" s="290"/>
      <c r="DM46" s="290"/>
      <c r="DN46" s="290"/>
      <c r="DO46" s="290"/>
      <c r="DP46" s="24" t="s">
        <v>17</v>
      </c>
      <c r="DQ46" s="289" t="str">
        <f>+IF(DQ43&gt;0,DQ37-DQ43,"")</f>
        <v/>
      </c>
      <c r="DR46" s="290"/>
      <c r="DS46" s="290"/>
      <c r="DT46" s="290"/>
      <c r="DU46" s="290"/>
      <c r="DV46" s="24" t="s">
        <v>17</v>
      </c>
      <c r="DW46" s="289" t="str">
        <f>+IF(DW43&gt;0,DW37-DW43,"")</f>
        <v/>
      </c>
      <c r="DX46" s="290"/>
      <c r="DY46" s="290"/>
      <c r="DZ46" s="290"/>
      <c r="EA46" s="290"/>
      <c r="EB46" s="24" t="s">
        <v>17</v>
      </c>
      <c r="EC46" s="289" t="str">
        <f>+IF(EC43&gt;0,EC37-EC43,"")</f>
        <v/>
      </c>
      <c r="ED46" s="290"/>
      <c r="EE46" s="290"/>
      <c r="EF46" s="290"/>
      <c r="EG46" s="290"/>
      <c r="EH46" s="24" t="s">
        <v>17</v>
      </c>
      <c r="EI46" s="289" t="str">
        <f>+IF(EI43&gt;0,EI37-EI43,"")</f>
        <v/>
      </c>
      <c r="EJ46" s="290"/>
      <c r="EK46" s="290"/>
      <c r="EL46" s="290"/>
      <c r="EM46" s="290"/>
      <c r="EN46" s="24" t="s">
        <v>17</v>
      </c>
      <c r="EO46" s="289" t="str">
        <f>+IF(EO43&gt;0,EO37-EO43,"")</f>
        <v/>
      </c>
      <c r="EP46" s="290"/>
      <c r="EQ46" s="290"/>
      <c r="ER46" s="290"/>
      <c r="ES46" s="290"/>
      <c r="ET46" s="24" t="s">
        <v>17</v>
      </c>
      <c r="EU46" s="289" t="str">
        <f>+IF(EU43&gt;0,EU37-EU43,"")</f>
        <v/>
      </c>
      <c r="EV46" s="290"/>
      <c r="EW46" s="290"/>
      <c r="EX46" s="290"/>
      <c r="EY46" s="290"/>
      <c r="EZ46" s="24" t="s">
        <v>17</v>
      </c>
      <c r="FA46" s="289" t="str">
        <f>+IF(FA43&gt;0,FA37-FA43,"")</f>
        <v/>
      </c>
      <c r="FB46" s="290"/>
      <c r="FC46" s="290"/>
      <c r="FD46" s="290"/>
      <c r="FE46" s="290"/>
      <c r="FF46" s="24" t="s">
        <v>17</v>
      </c>
      <c r="FG46" s="289" t="str">
        <f>+IF(FG43&gt;0,FG37-FG43,"")</f>
        <v/>
      </c>
      <c r="FH46" s="290"/>
      <c r="FI46" s="290"/>
      <c r="FJ46" s="290"/>
      <c r="FK46" s="290"/>
      <c r="FL46" s="24" t="s">
        <v>17</v>
      </c>
      <c r="FM46" s="289" t="str">
        <f>+IF(FM43&gt;0,FM37-FM43,"")</f>
        <v/>
      </c>
      <c r="FN46" s="290"/>
      <c r="FO46" s="290"/>
      <c r="FP46" s="290"/>
      <c r="FQ46" s="290"/>
      <c r="FR46" s="24" t="s">
        <v>17</v>
      </c>
      <c r="FS46" s="289" t="str">
        <f>+IF(FS43&gt;0,FS37-FS43,"")</f>
        <v/>
      </c>
      <c r="FT46" s="290"/>
      <c r="FU46" s="290"/>
      <c r="FV46" s="290"/>
      <c r="FW46" s="290"/>
      <c r="FX46" s="24" t="s">
        <v>17</v>
      </c>
      <c r="FY46" s="289" t="str">
        <f>+IF(FY43&gt;0,FY37-FY43,"")</f>
        <v/>
      </c>
      <c r="FZ46" s="290"/>
      <c r="GA46" s="290"/>
      <c r="GB46" s="290"/>
      <c r="GC46" s="290"/>
      <c r="GD46" s="24" t="s">
        <v>17</v>
      </c>
      <c r="GE46" s="289" t="str">
        <f>+IF(GE43&gt;0,GE37-GE43,"")</f>
        <v/>
      </c>
      <c r="GF46" s="290"/>
      <c r="GG46" s="290"/>
      <c r="GH46" s="290"/>
      <c r="GI46" s="290"/>
      <c r="GJ46" s="24" t="s">
        <v>17</v>
      </c>
      <c r="GK46" s="289" t="str">
        <f>+IF(GK43&gt;0,GK37-GK43,"")</f>
        <v/>
      </c>
      <c r="GL46" s="290"/>
      <c r="GM46" s="290"/>
      <c r="GN46" s="290"/>
      <c r="GO46" s="290"/>
      <c r="GP46" s="24" t="s">
        <v>17</v>
      </c>
      <c r="GQ46" s="289" t="str">
        <f>+IF(GQ43&gt;0,GQ37-GQ43,"")</f>
        <v/>
      </c>
      <c r="GR46" s="290"/>
      <c r="GS46" s="290"/>
      <c r="GT46" s="290"/>
      <c r="GU46" s="290"/>
      <c r="GV46" s="24" t="s">
        <v>17</v>
      </c>
      <c r="GW46" s="289" t="str">
        <f>+IF(GW43&gt;0,GW37-GW43,"")</f>
        <v/>
      </c>
      <c r="GX46" s="290"/>
      <c r="GY46" s="290"/>
      <c r="GZ46" s="290"/>
      <c r="HA46" s="290"/>
      <c r="HB46" s="24" t="s">
        <v>17</v>
      </c>
      <c r="HC46" s="289" t="str">
        <f>+IF(HC43&gt;0,HC37-HC43,"")</f>
        <v/>
      </c>
      <c r="HD46" s="290"/>
      <c r="HE46" s="290"/>
      <c r="HF46" s="290"/>
      <c r="HG46" s="290"/>
      <c r="HH46" s="24" t="s">
        <v>17</v>
      </c>
      <c r="HI46" s="289" t="str">
        <f>+IF(HI43&gt;0,HI37-HI43,"")</f>
        <v/>
      </c>
      <c r="HJ46" s="290"/>
      <c r="HK46" s="290"/>
      <c r="HL46" s="290"/>
      <c r="HM46" s="290"/>
      <c r="HN46" s="24" t="s">
        <v>17</v>
      </c>
      <c r="HO46" s="289" t="str">
        <f>+IF(HO43&gt;0,HO37-HO43,"")</f>
        <v/>
      </c>
      <c r="HP46" s="290"/>
      <c r="HQ46" s="290"/>
      <c r="HR46" s="290"/>
      <c r="HS46" s="290"/>
      <c r="HT46" s="24" t="s">
        <v>17</v>
      </c>
      <c r="HU46" s="289" t="str">
        <f>+IF(HU43&gt;0,HU37-HU43,"")</f>
        <v/>
      </c>
      <c r="HV46" s="290"/>
      <c r="HW46" s="290"/>
      <c r="HX46" s="290"/>
      <c r="HY46" s="290"/>
      <c r="HZ46" s="24" t="s">
        <v>17</v>
      </c>
      <c r="IA46" s="289" t="str">
        <f>+IF(IA43&gt;0,IA37-IA43,"")</f>
        <v/>
      </c>
      <c r="IB46" s="290"/>
      <c r="IC46" s="290"/>
      <c r="ID46" s="290"/>
      <c r="IE46" s="290"/>
      <c r="IF46" s="24" t="s">
        <v>17</v>
      </c>
      <c r="IG46" s="289" t="str">
        <f>+IF(IG43&gt;0,IG37-IG43,"")</f>
        <v/>
      </c>
      <c r="IH46" s="290"/>
      <c r="II46" s="290"/>
      <c r="IJ46" s="290"/>
      <c r="IK46" s="290"/>
      <c r="IL46" s="24" t="s">
        <v>17</v>
      </c>
    </row>
    <row r="47" spans="1:246" ht="18.75" customHeight="1">
      <c r="A47" s="377"/>
      <c r="B47" s="400"/>
      <c r="C47" s="383"/>
      <c r="D47" s="373"/>
      <c r="E47" s="413" t="s">
        <v>37</v>
      </c>
      <c r="F47" s="414"/>
      <c r="G47" s="284"/>
      <c r="H47" s="285"/>
      <c r="I47" s="292" t="s">
        <v>36</v>
      </c>
      <c r="J47" s="292"/>
      <c r="K47" s="292"/>
      <c r="L47" s="293"/>
      <c r="M47" s="284"/>
      <c r="N47" s="285"/>
      <c r="O47" s="292" t="s">
        <v>36</v>
      </c>
      <c r="P47" s="292"/>
      <c r="Q47" s="292"/>
      <c r="R47" s="293"/>
      <c r="S47" s="284"/>
      <c r="T47" s="285"/>
      <c r="U47" s="292" t="s">
        <v>36</v>
      </c>
      <c r="V47" s="292"/>
      <c r="W47" s="292"/>
      <c r="X47" s="293"/>
      <c r="Y47" s="284"/>
      <c r="Z47" s="285"/>
      <c r="AA47" s="292" t="s">
        <v>36</v>
      </c>
      <c r="AB47" s="292"/>
      <c r="AC47" s="292"/>
      <c r="AD47" s="293"/>
      <c r="AE47" s="284"/>
      <c r="AF47" s="285"/>
      <c r="AG47" s="292" t="s">
        <v>36</v>
      </c>
      <c r="AH47" s="292"/>
      <c r="AI47" s="292"/>
      <c r="AJ47" s="293"/>
      <c r="AK47" s="284"/>
      <c r="AL47" s="285"/>
      <c r="AM47" s="292" t="s">
        <v>36</v>
      </c>
      <c r="AN47" s="292"/>
      <c r="AO47" s="292"/>
      <c r="AP47" s="293"/>
      <c r="AQ47" s="284"/>
      <c r="AR47" s="285"/>
      <c r="AS47" s="292" t="s">
        <v>36</v>
      </c>
      <c r="AT47" s="292"/>
      <c r="AU47" s="292"/>
      <c r="AV47" s="293"/>
      <c r="AW47" s="284"/>
      <c r="AX47" s="285"/>
      <c r="AY47" s="292" t="s">
        <v>36</v>
      </c>
      <c r="AZ47" s="292"/>
      <c r="BA47" s="292"/>
      <c r="BB47" s="293"/>
      <c r="BC47" s="284"/>
      <c r="BD47" s="285"/>
      <c r="BE47" s="292" t="s">
        <v>36</v>
      </c>
      <c r="BF47" s="292"/>
      <c r="BG47" s="292"/>
      <c r="BH47" s="293"/>
      <c r="BI47" s="284"/>
      <c r="BJ47" s="285"/>
      <c r="BK47" s="292" t="s">
        <v>36</v>
      </c>
      <c r="BL47" s="292"/>
      <c r="BM47" s="292"/>
      <c r="BN47" s="293"/>
      <c r="BO47" s="284"/>
      <c r="BP47" s="285"/>
      <c r="BQ47" s="292" t="s">
        <v>36</v>
      </c>
      <c r="BR47" s="292"/>
      <c r="BS47" s="292"/>
      <c r="BT47" s="293"/>
      <c r="BU47" s="284"/>
      <c r="BV47" s="285"/>
      <c r="BW47" s="292" t="s">
        <v>36</v>
      </c>
      <c r="BX47" s="292"/>
      <c r="BY47" s="292"/>
      <c r="BZ47" s="293"/>
      <c r="CA47" s="284"/>
      <c r="CB47" s="285"/>
      <c r="CC47" s="292" t="s">
        <v>36</v>
      </c>
      <c r="CD47" s="292"/>
      <c r="CE47" s="292"/>
      <c r="CF47" s="293"/>
      <c r="CG47" s="284"/>
      <c r="CH47" s="285"/>
      <c r="CI47" s="292" t="s">
        <v>36</v>
      </c>
      <c r="CJ47" s="292"/>
      <c r="CK47" s="292"/>
      <c r="CL47" s="293"/>
      <c r="CM47" s="284"/>
      <c r="CN47" s="285"/>
      <c r="CO47" s="292" t="s">
        <v>36</v>
      </c>
      <c r="CP47" s="292"/>
      <c r="CQ47" s="292"/>
      <c r="CR47" s="293"/>
      <c r="CS47" s="284"/>
      <c r="CT47" s="285"/>
      <c r="CU47" s="292" t="s">
        <v>36</v>
      </c>
      <c r="CV47" s="292"/>
      <c r="CW47" s="292"/>
      <c r="CX47" s="293"/>
      <c r="CY47" s="284"/>
      <c r="CZ47" s="285"/>
      <c r="DA47" s="292" t="s">
        <v>36</v>
      </c>
      <c r="DB47" s="292"/>
      <c r="DC47" s="292"/>
      <c r="DD47" s="293"/>
      <c r="DE47" s="284"/>
      <c r="DF47" s="285"/>
      <c r="DG47" s="292" t="s">
        <v>36</v>
      </c>
      <c r="DH47" s="292"/>
      <c r="DI47" s="292"/>
      <c r="DJ47" s="293"/>
      <c r="DK47" s="284"/>
      <c r="DL47" s="285"/>
      <c r="DM47" s="292" t="s">
        <v>36</v>
      </c>
      <c r="DN47" s="292"/>
      <c r="DO47" s="292"/>
      <c r="DP47" s="293"/>
      <c r="DQ47" s="284"/>
      <c r="DR47" s="285"/>
      <c r="DS47" s="292" t="s">
        <v>36</v>
      </c>
      <c r="DT47" s="292"/>
      <c r="DU47" s="292"/>
      <c r="DV47" s="293"/>
      <c r="DW47" s="284"/>
      <c r="DX47" s="285"/>
      <c r="DY47" s="292" t="s">
        <v>36</v>
      </c>
      <c r="DZ47" s="292"/>
      <c r="EA47" s="292"/>
      <c r="EB47" s="293"/>
      <c r="EC47" s="284"/>
      <c r="ED47" s="285"/>
      <c r="EE47" s="292" t="s">
        <v>36</v>
      </c>
      <c r="EF47" s="292"/>
      <c r="EG47" s="292"/>
      <c r="EH47" s="293"/>
      <c r="EI47" s="284"/>
      <c r="EJ47" s="285"/>
      <c r="EK47" s="292" t="s">
        <v>36</v>
      </c>
      <c r="EL47" s="292"/>
      <c r="EM47" s="292"/>
      <c r="EN47" s="293"/>
      <c r="EO47" s="284"/>
      <c r="EP47" s="285"/>
      <c r="EQ47" s="292" t="s">
        <v>36</v>
      </c>
      <c r="ER47" s="292"/>
      <c r="ES47" s="292"/>
      <c r="ET47" s="293"/>
      <c r="EU47" s="284"/>
      <c r="EV47" s="285"/>
      <c r="EW47" s="292" t="s">
        <v>36</v>
      </c>
      <c r="EX47" s="292"/>
      <c r="EY47" s="292"/>
      <c r="EZ47" s="293"/>
      <c r="FA47" s="284"/>
      <c r="FB47" s="285"/>
      <c r="FC47" s="292" t="s">
        <v>36</v>
      </c>
      <c r="FD47" s="292"/>
      <c r="FE47" s="292"/>
      <c r="FF47" s="293"/>
      <c r="FG47" s="284"/>
      <c r="FH47" s="285"/>
      <c r="FI47" s="292" t="s">
        <v>36</v>
      </c>
      <c r="FJ47" s="292"/>
      <c r="FK47" s="292"/>
      <c r="FL47" s="293"/>
      <c r="FM47" s="284"/>
      <c r="FN47" s="285"/>
      <c r="FO47" s="292" t="s">
        <v>36</v>
      </c>
      <c r="FP47" s="292"/>
      <c r="FQ47" s="292"/>
      <c r="FR47" s="293"/>
      <c r="FS47" s="284"/>
      <c r="FT47" s="285"/>
      <c r="FU47" s="292" t="s">
        <v>36</v>
      </c>
      <c r="FV47" s="292"/>
      <c r="FW47" s="292"/>
      <c r="FX47" s="293"/>
      <c r="FY47" s="284"/>
      <c r="FZ47" s="285"/>
      <c r="GA47" s="292" t="s">
        <v>36</v>
      </c>
      <c r="GB47" s="292"/>
      <c r="GC47" s="292"/>
      <c r="GD47" s="293"/>
      <c r="GE47" s="284"/>
      <c r="GF47" s="285"/>
      <c r="GG47" s="292" t="s">
        <v>36</v>
      </c>
      <c r="GH47" s="292"/>
      <c r="GI47" s="292"/>
      <c r="GJ47" s="293"/>
      <c r="GK47" s="284"/>
      <c r="GL47" s="285"/>
      <c r="GM47" s="292" t="s">
        <v>36</v>
      </c>
      <c r="GN47" s="292"/>
      <c r="GO47" s="292"/>
      <c r="GP47" s="293"/>
      <c r="GQ47" s="284"/>
      <c r="GR47" s="285"/>
      <c r="GS47" s="292" t="s">
        <v>36</v>
      </c>
      <c r="GT47" s="292"/>
      <c r="GU47" s="292"/>
      <c r="GV47" s="293"/>
      <c r="GW47" s="284"/>
      <c r="GX47" s="285"/>
      <c r="GY47" s="292" t="s">
        <v>36</v>
      </c>
      <c r="GZ47" s="292"/>
      <c r="HA47" s="292"/>
      <c r="HB47" s="293"/>
      <c r="HC47" s="284"/>
      <c r="HD47" s="285"/>
      <c r="HE47" s="292" t="s">
        <v>36</v>
      </c>
      <c r="HF47" s="292"/>
      <c r="HG47" s="292"/>
      <c r="HH47" s="293"/>
      <c r="HI47" s="284"/>
      <c r="HJ47" s="285"/>
      <c r="HK47" s="292" t="s">
        <v>36</v>
      </c>
      <c r="HL47" s="292"/>
      <c r="HM47" s="292"/>
      <c r="HN47" s="293"/>
      <c r="HO47" s="284"/>
      <c r="HP47" s="285"/>
      <c r="HQ47" s="292" t="s">
        <v>36</v>
      </c>
      <c r="HR47" s="292"/>
      <c r="HS47" s="292"/>
      <c r="HT47" s="293"/>
      <c r="HU47" s="284"/>
      <c r="HV47" s="285"/>
      <c r="HW47" s="292" t="s">
        <v>36</v>
      </c>
      <c r="HX47" s="292"/>
      <c r="HY47" s="292"/>
      <c r="HZ47" s="293"/>
      <c r="IA47" s="284"/>
      <c r="IB47" s="285"/>
      <c r="IC47" s="292" t="s">
        <v>36</v>
      </c>
      <c r="ID47" s="292"/>
      <c r="IE47" s="292"/>
      <c r="IF47" s="293"/>
      <c r="IG47" s="284"/>
      <c r="IH47" s="285"/>
      <c r="II47" s="292" t="s">
        <v>36</v>
      </c>
      <c r="IJ47" s="292"/>
      <c r="IK47" s="292"/>
      <c r="IL47" s="293"/>
    </row>
    <row r="48" spans="1:246" ht="26.25" customHeight="1">
      <c r="A48" s="377"/>
      <c r="B48" s="400"/>
      <c r="C48" s="405" t="s">
        <v>35</v>
      </c>
      <c r="D48" s="374" t="s">
        <v>34</v>
      </c>
      <c r="E48" s="374"/>
      <c r="F48" s="374"/>
      <c r="G48" s="22"/>
      <c r="H48" s="21"/>
      <c r="I48" s="21"/>
      <c r="J48" s="21"/>
      <c r="K48" s="21"/>
      <c r="L48" s="23"/>
      <c r="M48" s="22"/>
      <c r="N48" s="21"/>
      <c r="O48" s="21"/>
      <c r="P48" s="21"/>
      <c r="Q48" s="21"/>
      <c r="R48" s="23"/>
      <c r="S48" s="22"/>
      <c r="T48" s="21"/>
      <c r="U48" s="21"/>
      <c r="V48" s="21"/>
      <c r="W48" s="21"/>
      <c r="X48" s="23"/>
      <c r="Y48" s="22"/>
      <c r="Z48" s="21"/>
      <c r="AA48" s="21"/>
      <c r="AB48" s="21"/>
      <c r="AC48" s="21"/>
      <c r="AD48" s="23"/>
      <c r="AE48" s="22"/>
      <c r="AF48" s="21"/>
      <c r="AG48" s="21"/>
      <c r="AH48" s="21"/>
      <c r="AI48" s="21"/>
      <c r="AJ48" s="23"/>
      <c r="AK48" s="22"/>
      <c r="AL48" s="21"/>
      <c r="AM48" s="21"/>
      <c r="AN48" s="21"/>
      <c r="AO48" s="21"/>
      <c r="AP48" s="23"/>
      <c r="AQ48" s="22"/>
      <c r="AR48" s="21"/>
      <c r="AS48" s="21"/>
      <c r="AT48" s="21"/>
      <c r="AU48" s="21"/>
      <c r="AV48" s="23"/>
      <c r="AW48" s="22"/>
      <c r="AX48" s="21"/>
      <c r="AY48" s="21"/>
      <c r="AZ48" s="21"/>
      <c r="BA48" s="21"/>
      <c r="BB48" s="23"/>
      <c r="BC48" s="22"/>
      <c r="BD48" s="21"/>
      <c r="BE48" s="21"/>
      <c r="BF48" s="21"/>
      <c r="BG48" s="21"/>
      <c r="BH48" s="23"/>
      <c r="BI48" s="22"/>
      <c r="BJ48" s="21"/>
      <c r="BK48" s="21"/>
      <c r="BL48" s="21"/>
      <c r="BM48" s="21"/>
      <c r="BN48" s="23"/>
      <c r="BO48" s="22"/>
      <c r="BP48" s="21"/>
      <c r="BQ48" s="21"/>
      <c r="BR48" s="21"/>
      <c r="BS48" s="21"/>
      <c r="BT48" s="23"/>
      <c r="BU48" s="22"/>
      <c r="BV48" s="21"/>
      <c r="BW48" s="21"/>
      <c r="BX48" s="21"/>
      <c r="BY48" s="21"/>
      <c r="BZ48" s="23"/>
      <c r="CA48" s="22"/>
      <c r="CB48" s="21"/>
      <c r="CC48" s="21"/>
      <c r="CD48" s="21"/>
      <c r="CE48" s="21"/>
      <c r="CF48" s="23"/>
      <c r="CG48" s="22"/>
      <c r="CH48" s="21"/>
      <c r="CI48" s="21"/>
      <c r="CJ48" s="21"/>
      <c r="CK48" s="21"/>
      <c r="CL48" s="23"/>
      <c r="CM48" s="22"/>
      <c r="CN48" s="21"/>
      <c r="CO48" s="21"/>
      <c r="CP48" s="21"/>
      <c r="CQ48" s="21"/>
      <c r="CR48" s="23"/>
      <c r="CS48" s="22"/>
      <c r="CT48" s="21"/>
      <c r="CU48" s="21"/>
      <c r="CV48" s="21"/>
      <c r="CW48" s="21"/>
      <c r="CX48" s="23"/>
      <c r="CY48" s="22"/>
      <c r="CZ48" s="21"/>
      <c r="DA48" s="21"/>
      <c r="DB48" s="21"/>
      <c r="DC48" s="21"/>
      <c r="DD48" s="23"/>
      <c r="DE48" s="22"/>
      <c r="DF48" s="21"/>
      <c r="DG48" s="21"/>
      <c r="DH48" s="21"/>
      <c r="DI48" s="21"/>
      <c r="DJ48" s="23"/>
      <c r="DK48" s="22"/>
      <c r="DL48" s="21"/>
      <c r="DM48" s="21"/>
      <c r="DN48" s="21"/>
      <c r="DO48" s="21"/>
      <c r="DP48" s="23"/>
      <c r="DQ48" s="22"/>
      <c r="DR48" s="21"/>
      <c r="DS48" s="21"/>
      <c r="DT48" s="21"/>
      <c r="DU48" s="21"/>
      <c r="DV48" s="23"/>
      <c r="DW48" s="22"/>
      <c r="DX48" s="21"/>
      <c r="DY48" s="21"/>
      <c r="DZ48" s="21"/>
      <c r="EA48" s="21"/>
      <c r="EB48" s="23"/>
      <c r="EC48" s="22"/>
      <c r="ED48" s="21"/>
      <c r="EE48" s="21"/>
      <c r="EF48" s="21"/>
      <c r="EG48" s="21"/>
      <c r="EH48" s="23"/>
      <c r="EI48" s="22"/>
      <c r="EJ48" s="21"/>
      <c r="EK48" s="21"/>
      <c r="EL48" s="21"/>
      <c r="EM48" s="21"/>
      <c r="EN48" s="23"/>
      <c r="EO48" s="22"/>
      <c r="EP48" s="21"/>
      <c r="EQ48" s="21"/>
      <c r="ER48" s="21"/>
      <c r="ES48" s="21"/>
      <c r="ET48" s="23"/>
      <c r="EU48" s="22"/>
      <c r="EV48" s="21"/>
      <c r="EW48" s="21"/>
      <c r="EX48" s="21"/>
      <c r="EY48" s="21"/>
      <c r="EZ48" s="23"/>
      <c r="FA48" s="22"/>
      <c r="FB48" s="21"/>
      <c r="FC48" s="21"/>
      <c r="FD48" s="21"/>
      <c r="FE48" s="21"/>
      <c r="FF48" s="23"/>
      <c r="FG48" s="22"/>
      <c r="FH48" s="21"/>
      <c r="FI48" s="21"/>
      <c r="FJ48" s="21"/>
      <c r="FK48" s="21"/>
      <c r="FL48" s="23"/>
      <c r="FM48" s="22"/>
      <c r="FN48" s="21"/>
      <c r="FO48" s="21"/>
      <c r="FP48" s="21"/>
      <c r="FQ48" s="21"/>
      <c r="FR48" s="23"/>
      <c r="FS48" s="22"/>
      <c r="FT48" s="21"/>
      <c r="FU48" s="21"/>
      <c r="FV48" s="21"/>
      <c r="FW48" s="21"/>
      <c r="FX48" s="23"/>
      <c r="FY48" s="22"/>
      <c r="FZ48" s="21"/>
      <c r="GA48" s="21"/>
      <c r="GB48" s="21"/>
      <c r="GC48" s="21"/>
      <c r="GD48" s="23"/>
      <c r="GE48" s="22"/>
      <c r="GF48" s="21"/>
      <c r="GG48" s="21"/>
      <c r="GH48" s="21"/>
      <c r="GI48" s="21"/>
      <c r="GJ48" s="23"/>
      <c r="GK48" s="22"/>
      <c r="GL48" s="21"/>
      <c r="GM48" s="21"/>
      <c r="GN48" s="21"/>
      <c r="GO48" s="21"/>
      <c r="GP48" s="23"/>
      <c r="GQ48" s="22"/>
      <c r="GR48" s="21"/>
      <c r="GS48" s="21"/>
      <c r="GT48" s="21"/>
      <c r="GU48" s="21"/>
      <c r="GV48" s="23"/>
      <c r="GW48" s="22"/>
      <c r="GX48" s="21"/>
      <c r="GY48" s="21"/>
      <c r="GZ48" s="21"/>
      <c r="HA48" s="21"/>
      <c r="HB48" s="23"/>
      <c r="HC48" s="22"/>
      <c r="HD48" s="21"/>
      <c r="HE48" s="21"/>
      <c r="HF48" s="21"/>
      <c r="HG48" s="21"/>
      <c r="HH48" s="23"/>
      <c r="HI48" s="22"/>
      <c r="HJ48" s="21"/>
      <c r="HK48" s="21"/>
      <c r="HL48" s="21"/>
      <c r="HM48" s="21"/>
      <c r="HN48" s="23"/>
      <c r="HO48" s="22"/>
      <c r="HP48" s="21"/>
      <c r="HQ48" s="21"/>
      <c r="HR48" s="21"/>
      <c r="HS48" s="21"/>
      <c r="HT48" s="23"/>
      <c r="HU48" s="22"/>
      <c r="HV48" s="21"/>
      <c r="HW48" s="21"/>
      <c r="HX48" s="21"/>
      <c r="HY48" s="21"/>
      <c r="HZ48" s="23"/>
      <c r="IA48" s="22"/>
      <c r="IB48" s="21"/>
      <c r="IC48" s="21"/>
      <c r="ID48" s="21"/>
      <c r="IE48" s="21"/>
      <c r="IF48" s="23"/>
      <c r="IG48" s="22"/>
      <c r="IH48" s="21"/>
      <c r="II48" s="21"/>
      <c r="IJ48" s="21"/>
      <c r="IK48" s="21"/>
      <c r="IL48" s="23"/>
    </row>
    <row r="49" spans="1:246" ht="26.25" customHeight="1">
      <c r="A49" s="377"/>
      <c r="B49" s="400"/>
      <c r="C49" s="405"/>
      <c r="D49" s="370" t="s">
        <v>33</v>
      </c>
      <c r="E49" s="370"/>
      <c r="F49" s="370"/>
      <c r="G49" s="294"/>
      <c r="H49" s="295"/>
      <c r="I49" s="295"/>
      <c r="J49" s="295"/>
      <c r="K49" s="295"/>
      <c r="L49" s="296"/>
      <c r="M49" s="294"/>
      <c r="N49" s="295"/>
      <c r="O49" s="295"/>
      <c r="P49" s="295"/>
      <c r="Q49" s="295"/>
      <c r="R49" s="296"/>
      <c r="S49" s="294"/>
      <c r="T49" s="295"/>
      <c r="U49" s="295"/>
      <c r="V49" s="295"/>
      <c r="W49" s="295"/>
      <c r="X49" s="296"/>
      <c r="Y49" s="294"/>
      <c r="Z49" s="295"/>
      <c r="AA49" s="295"/>
      <c r="AB49" s="295"/>
      <c r="AC49" s="295"/>
      <c r="AD49" s="296"/>
      <c r="AE49" s="294"/>
      <c r="AF49" s="295"/>
      <c r="AG49" s="295"/>
      <c r="AH49" s="295"/>
      <c r="AI49" s="295"/>
      <c r="AJ49" s="296"/>
      <c r="AK49" s="294"/>
      <c r="AL49" s="295"/>
      <c r="AM49" s="295"/>
      <c r="AN49" s="295"/>
      <c r="AO49" s="295"/>
      <c r="AP49" s="296"/>
      <c r="AQ49" s="294"/>
      <c r="AR49" s="295"/>
      <c r="AS49" s="295"/>
      <c r="AT49" s="295"/>
      <c r="AU49" s="295"/>
      <c r="AV49" s="296"/>
      <c r="AW49" s="294"/>
      <c r="AX49" s="295"/>
      <c r="AY49" s="295"/>
      <c r="AZ49" s="295"/>
      <c r="BA49" s="295"/>
      <c r="BB49" s="296"/>
      <c r="BC49" s="294"/>
      <c r="BD49" s="295"/>
      <c r="BE49" s="295"/>
      <c r="BF49" s="295"/>
      <c r="BG49" s="295"/>
      <c r="BH49" s="296"/>
      <c r="BI49" s="294"/>
      <c r="BJ49" s="295"/>
      <c r="BK49" s="295"/>
      <c r="BL49" s="295"/>
      <c r="BM49" s="295"/>
      <c r="BN49" s="296"/>
      <c r="BO49" s="294"/>
      <c r="BP49" s="295"/>
      <c r="BQ49" s="295"/>
      <c r="BR49" s="295"/>
      <c r="BS49" s="295"/>
      <c r="BT49" s="296"/>
      <c r="BU49" s="294"/>
      <c r="BV49" s="295"/>
      <c r="BW49" s="295"/>
      <c r="BX49" s="295"/>
      <c r="BY49" s="295"/>
      <c r="BZ49" s="296"/>
      <c r="CA49" s="294"/>
      <c r="CB49" s="295"/>
      <c r="CC49" s="295"/>
      <c r="CD49" s="295"/>
      <c r="CE49" s="295"/>
      <c r="CF49" s="296"/>
      <c r="CG49" s="294"/>
      <c r="CH49" s="295"/>
      <c r="CI49" s="295"/>
      <c r="CJ49" s="295"/>
      <c r="CK49" s="295"/>
      <c r="CL49" s="296"/>
      <c r="CM49" s="294"/>
      <c r="CN49" s="295"/>
      <c r="CO49" s="295"/>
      <c r="CP49" s="295"/>
      <c r="CQ49" s="295"/>
      <c r="CR49" s="296"/>
      <c r="CS49" s="294"/>
      <c r="CT49" s="295"/>
      <c r="CU49" s="295"/>
      <c r="CV49" s="295"/>
      <c r="CW49" s="295"/>
      <c r="CX49" s="296"/>
      <c r="CY49" s="294"/>
      <c r="CZ49" s="295"/>
      <c r="DA49" s="295"/>
      <c r="DB49" s="295"/>
      <c r="DC49" s="295"/>
      <c r="DD49" s="296"/>
      <c r="DE49" s="294"/>
      <c r="DF49" s="295"/>
      <c r="DG49" s="295"/>
      <c r="DH49" s="295"/>
      <c r="DI49" s="295"/>
      <c r="DJ49" s="296"/>
      <c r="DK49" s="294"/>
      <c r="DL49" s="295"/>
      <c r="DM49" s="295"/>
      <c r="DN49" s="295"/>
      <c r="DO49" s="295"/>
      <c r="DP49" s="296"/>
      <c r="DQ49" s="294"/>
      <c r="DR49" s="295"/>
      <c r="DS49" s="295"/>
      <c r="DT49" s="295"/>
      <c r="DU49" s="295"/>
      <c r="DV49" s="296"/>
      <c r="DW49" s="294"/>
      <c r="DX49" s="295"/>
      <c r="DY49" s="295"/>
      <c r="DZ49" s="295"/>
      <c r="EA49" s="295"/>
      <c r="EB49" s="296"/>
      <c r="EC49" s="294"/>
      <c r="ED49" s="295"/>
      <c r="EE49" s="295"/>
      <c r="EF49" s="295"/>
      <c r="EG49" s="295"/>
      <c r="EH49" s="296"/>
      <c r="EI49" s="294"/>
      <c r="EJ49" s="295"/>
      <c r="EK49" s="295"/>
      <c r="EL49" s="295"/>
      <c r="EM49" s="295"/>
      <c r="EN49" s="296"/>
      <c r="EO49" s="294"/>
      <c r="EP49" s="295"/>
      <c r="EQ49" s="295"/>
      <c r="ER49" s="295"/>
      <c r="ES49" s="295"/>
      <c r="ET49" s="296"/>
      <c r="EU49" s="294"/>
      <c r="EV49" s="295"/>
      <c r="EW49" s="295"/>
      <c r="EX49" s="295"/>
      <c r="EY49" s="295"/>
      <c r="EZ49" s="296"/>
      <c r="FA49" s="294"/>
      <c r="FB49" s="295"/>
      <c r="FC49" s="295"/>
      <c r="FD49" s="295"/>
      <c r="FE49" s="295"/>
      <c r="FF49" s="296"/>
      <c r="FG49" s="294"/>
      <c r="FH49" s="295"/>
      <c r="FI49" s="295"/>
      <c r="FJ49" s="295"/>
      <c r="FK49" s="295"/>
      <c r="FL49" s="296"/>
      <c r="FM49" s="294"/>
      <c r="FN49" s="295"/>
      <c r="FO49" s="295"/>
      <c r="FP49" s="295"/>
      <c r="FQ49" s="295"/>
      <c r="FR49" s="296"/>
      <c r="FS49" s="294"/>
      <c r="FT49" s="295"/>
      <c r="FU49" s="295"/>
      <c r="FV49" s="295"/>
      <c r="FW49" s="295"/>
      <c r="FX49" s="296"/>
      <c r="FY49" s="294"/>
      <c r="FZ49" s="295"/>
      <c r="GA49" s="295"/>
      <c r="GB49" s="295"/>
      <c r="GC49" s="295"/>
      <c r="GD49" s="296"/>
      <c r="GE49" s="294"/>
      <c r="GF49" s="295"/>
      <c r="GG49" s="295"/>
      <c r="GH49" s="295"/>
      <c r="GI49" s="295"/>
      <c r="GJ49" s="296"/>
      <c r="GK49" s="294"/>
      <c r="GL49" s="295"/>
      <c r="GM49" s="295"/>
      <c r="GN49" s="295"/>
      <c r="GO49" s="295"/>
      <c r="GP49" s="296"/>
      <c r="GQ49" s="294"/>
      <c r="GR49" s="295"/>
      <c r="GS49" s="295"/>
      <c r="GT49" s="295"/>
      <c r="GU49" s="295"/>
      <c r="GV49" s="296"/>
      <c r="GW49" s="294"/>
      <c r="GX49" s="295"/>
      <c r="GY49" s="295"/>
      <c r="GZ49" s="295"/>
      <c r="HA49" s="295"/>
      <c r="HB49" s="296"/>
      <c r="HC49" s="294"/>
      <c r="HD49" s="295"/>
      <c r="HE49" s="295"/>
      <c r="HF49" s="295"/>
      <c r="HG49" s="295"/>
      <c r="HH49" s="296"/>
      <c r="HI49" s="294"/>
      <c r="HJ49" s="295"/>
      <c r="HK49" s="295"/>
      <c r="HL49" s="295"/>
      <c r="HM49" s="295"/>
      <c r="HN49" s="296"/>
      <c r="HO49" s="294"/>
      <c r="HP49" s="295"/>
      <c r="HQ49" s="295"/>
      <c r="HR49" s="295"/>
      <c r="HS49" s="295"/>
      <c r="HT49" s="296"/>
      <c r="HU49" s="294"/>
      <c r="HV49" s="295"/>
      <c r="HW49" s="295"/>
      <c r="HX49" s="295"/>
      <c r="HY49" s="295"/>
      <c r="HZ49" s="296"/>
      <c r="IA49" s="294"/>
      <c r="IB49" s="295"/>
      <c r="IC49" s="295"/>
      <c r="ID49" s="295"/>
      <c r="IE49" s="295"/>
      <c r="IF49" s="296"/>
      <c r="IG49" s="294"/>
      <c r="IH49" s="295"/>
      <c r="II49" s="295"/>
      <c r="IJ49" s="295"/>
      <c r="IK49" s="295"/>
      <c r="IL49" s="296"/>
    </row>
    <row r="50" spans="1:246" ht="18.75" customHeight="1">
      <c r="A50" s="377"/>
      <c r="B50" s="400"/>
      <c r="C50" s="405"/>
      <c r="D50" s="373" t="s">
        <v>32</v>
      </c>
      <c r="E50" s="367" t="s">
        <v>31</v>
      </c>
      <c r="F50" s="367"/>
      <c r="G50" s="278"/>
      <c r="H50" s="279"/>
      <c r="I50" s="20" t="s">
        <v>30</v>
      </c>
      <c r="J50" s="282"/>
      <c r="K50" s="282"/>
      <c r="L50" s="283"/>
      <c r="M50" s="278"/>
      <c r="N50" s="279"/>
      <c r="O50" s="20" t="s">
        <v>30</v>
      </c>
      <c r="P50" s="282"/>
      <c r="Q50" s="282"/>
      <c r="R50" s="283"/>
      <c r="S50" s="278"/>
      <c r="T50" s="279"/>
      <c r="U50" s="20" t="s">
        <v>30</v>
      </c>
      <c r="V50" s="282"/>
      <c r="W50" s="282"/>
      <c r="X50" s="283"/>
      <c r="Y50" s="278"/>
      <c r="Z50" s="279"/>
      <c r="AA50" s="20" t="s">
        <v>30</v>
      </c>
      <c r="AB50" s="282"/>
      <c r="AC50" s="282"/>
      <c r="AD50" s="283"/>
      <c r="AE50" s="278"/>
      <c r="AF50" s="279"/>
      <c r="AG50" s="20" t="s">
        <v>30</v>
      </c>
      <c r="AH50" s="282"/>
      <c r="AI50" s="282"/>
      <c r="AJ50" s="283"/>
      <c r="AK50" s="278"/>
      <c r="AL50" s="279"/>
      <c r="AM50" s="20" t="s">
        <v>30</v>
      </c>
      <c r="AN50" s="282"/>
      <c r="AO50" s="282"/>
      <c r="AP50" s="283"/>
      <c r="AQ50" s="278"/>
      <c r="AR50" s="279"/>
      <c r="AS50" s="20" t="s">
        <v>30</v>
      </c>
      <c r="AT50" s="282"/>
      <c r="AU50" s="282"/>
      <c r="AV50" s="283"/>
      <c r="AW50" s="278"/>
      <c r="AX50" s="279"/>
      <c r="AY50" s="20" t="s">
        <v>30</v>
      </c>
      <c r="AZ50" s="282"/>
      <c r="BA50" s="282"/>
      <c r="BB50" s="283"/>
      <c r="BC50" s="278"/>
      <c r="BD50" s="279"/>
      <c r="BE50" s="20" t="s">
        <v>30</v>
      </c>
      <c r="BF50" s="282"/>
      <c r="BG50" s="282"/>
      <c r="BH50" s="283"/>
      <c r="BI50" s="278"/>
      <c r="BJ50" s="279"/>
      <c r="BK50" s="20" t="s">
        <v>30</v>
      </c>
      <c r="BL50" s="282"/>
      <c r="BM50" s="282"/>
      <c r="BN50" s="283"/>
      <c r="BO50" s="278"/>
      <c r="BP50" s="279"/>
      <c r="BQ50" s="20" t="s">
        <v>30</v>
      </c>
      <c r="BR50" s="282"/>
      <c r="BS50" s="282"/>
      <c r="BT50" s="283"/>
      <c r="BU50" s="278"/>
      <c r="BV50" s="279"/>
      <c r="BW50" s="20" t="s">
        <v>30</v>
      </c>
      <c r="BX50" s="282"/>
      <c r="BY50" s="282"/>
      <c r="BZ50" s="283"/>
      <c r="CA50" s="278"/>
      <c r="CB50" s="279"/>
      <c r="CC50" s="20" t="s">
        <v>30</v>
      </c>
      <c r="CD50" s="282"/>
      <c r="CE50" s="282"/>
      <c r="CF50" s="283"/>
      <c r="CG50" s="278"/>
      <c r="CH50" s="279"/>
      <c r="CI50" s="20" t="s">
        <v>30</v>
      </c>
      <c r="CJ50" s="282"/>
      <c r="CK50" s="282"/>
      <c r="CL50" s="283"/>
      <c r="CM50" s="278"/>
      <c r="CN50" s="279"/>
      <c r="CO50" s="20" t="s">
        <v>30</v>
      </c>
      <c r="CP50" s="282"/>
      <c r="CQ50" s="282"/>
      <c r="CR50" s="283"/>
      <c r="CS50" s="278"/>
      <c r="CT50" s="279"/>
      <c r="CU50" s="20" t="s">
        <v>30</v>
      </c>
      <c r="CV50" s="282"/>
      <c r="CW50" s="282"/>
      <c r="CX50" s="283"/>
      <c r="CY50" s="278"/>
      <c r="CZ50" s="279"/>
      <c r="DA50" s="20" t="s">
        <v>30</v>
      </c>
      <c r="DB50" s="282"/>
      <c r="DC50" s="282"/>
      <c r="DD50" s="283"/>
      <c r="DE50" s="278"/>
      <c r="DF50" s="279"/>
      <c r="DG50" s="20" t="s">
        <v>30</v>
      </c>
      <c r="DH50" s="282"/>
      <c r="DI50" s="282"/>
      <c r="DJ50" s="283"/>
      <c r="DK50" s="278"/>
      <c r="DL50" s="279"/>
      <c r="DM50" s="20" t="s">
        <v>30</v>
      </c>
      <c r="DN50" s="282"/>
      <c r="DO50" s="282"/>
      <c r="DP50" s="283"/>
      <c r="DQ50" s="278"/>
      <c r="DR50" s="279"/>
      <c r="DS50" s="20" t="s">
        <v>30</v>
      </c>
      <c r="DT50" s="282"/>
      <c r="DU50" s="282"/>
      <c r="DV50" s="283"/>
      <c r="DW50" s="278"/>
      <c r="DX50" s="279"/>
      <c r="DY50" s="20" t="s">
        <v>30</v>
      </c>
      <c r="DZ50" s="282"/>
      <c r="EA50" s="282"/>
      <c r="EB50" s="283"/>
      <c r="EC50" s="278"/>
      <c r="ED50" s="279"/>
      <c r="EE50" s="20" t="s">
        <v>30</v>
      </c>
      <c r="EF50" s="282"/>
      <c r="EG50" s="282"/>
      <c r="EH50" s="283"/>
      <c r="EI50" s="278"/>
      <c r="EJ50" s="279"/>
      <c r="EK50" s="20" t="s">
        <v>30</v>
      </c>
      <c r="EL50" s="282"/>
      <c r="EM50" s="282"/>
      <c r="EN50" s="283"/>
      <c r="EO50" s="278"/>
      <c r="EP50" s="279"/>
      <c r="EQ50" s="20" t="s">
        <v>30</v>
      </c>
      <c r="ER50" s="282"/>
      <c r="ES50" s="282"/>
      <c r="ET50" s="283"/>
      <c r="EU50" s="278"/>
      <c r="EV50" s="279"/>
      <c r="EW50" s="20" t="s">
        <v>30</v>
      </c>
      <c r="EX50" s="282"/>
      <c r="EY50" s="282"/>
      <c r="EZ50" s="283"/>
      <c r="FA50" s="278"/>
      <c r="FB50" s="279"/>
      <c r="FC50" s="20" t="s">
        <v>30</v>
      </c>
      <c r="FD50" s="282"/>
      <c r="FE50" s="282"/>
      <c r="FF50" s="283"/>
      <c r="FG50" s="278"/>
      <c r="FH50" s="279"/>
      <c r="FI50" s="20" t="s">
        <v>30</v>
      </c>
      <c r="FJ50" s="282"/>
      <c r="FK50" s="282"/>
      <c r="FL50" s="283"/>
      <c r="FM50" s="278"/>
      <c r="FN50" s="279"/>
      <c r="FO50" s="20" t="s">
        <v>30</v>
      </c>
      <c r="FP50" s="282"/>
      <c r="FQ50" s="282"/>
      <c r="FR50" s="283"/>
      <c r="FS50" s="278"/>
      <c r="FT50" s="279"/>
      <c r="FU50" s="20" t="s">
        <v>30</v>
      </c>
      <c r="FV50" s="282"/>
      <c r="FW50" s="282"/>
      <c r="FX50" s="283"/>
      <c r="FY50" s="278"/>
      <c r="FZ50" s="279"/>
      <c r="GA50" s="20" t="s">
        <v>30</v>
      </c>
      <c r="GB50" s="282"/>
      <c r="GC50" s="282"/>
      <c r="GD50" s="283"/>
      <c r="GE50" s="278"/>
      <c r="GF50" s="279"/>
      <c r="GG50" s="20" t="s">
        <v>30</v>
      </c>
      <c r="GH50" s="282"/>
      <c r="GI50" s="282"/>
      <c r="GJ50" s="283"/>
      <c r="GK50" s="278"/>
      <c r="GL50" s="279"/>
      <c r="GM50" s="20" t="s">
        <v>30</v>
      </c>
      <c r="GN50" s="282"/>
      <c r="GO50" s="282"/>
      <c r="GP50" s="283"/>
      <c r="GQ50" s="278"/>
      <c r="GR50" s="279"/>
      <c r="GS50" s="20" t="s">
        <v>30</v>
      </c>
      <c r="GT50" s="282"/>
      <c r="GU50" s="282"/>
      <c r="GV50" s="283"/>
      <c r="GW50" s="278"/>
      <c r="GX50" s="279"/>
      <c r="GY50" s="20" t="s">
        <v>30</v>
      </c>
      <c r="GZ50" s="282"/>
      <c r="HA50" s="282"/>
      <c r="HB50" s="283"/>
      <c r="HC50" s="278"/>
      <c r="HD50" s="279"/>
      <c r="HE50" s="20" t="s">
        <v>30</v>
      </c>
      <c r="HF50" s="282"/>
      <c r="HG50" s="282"/>
      <c r="HH50" s="283"/>
      <c r="HI50" s="278"/>
      <c r="HJ50" s="279"/>
      <c r="HK50" s="20" t="s">
        <v>30</v>
      </c>
      <c r="HL50" s="282"/>
      <c r="HM50" s="282"/>
      <c r="HN50" s="283"/>
      <c r="HO50" s="278"/>
      <c r="HP50" s="279"/>
      <c r="HQ50" s="20" t="s">
        <v>30</v>
      </c>
      <c r="HR50" s="282"/>
      <c r="HS50" s="282"/>
      <c r="HT50" s="283"/>
      <c r="HU50" s="278"/>
      <c r="HV50" s="279"/>
      <c r="HW50" s="20" t="s">
        <v>30</v>
      </c>
      <c r="HX50" s="282"/>
      <c r="HY50" s="282"/>
      <c r="HZ50" s="283"/>
      <c r="IA50" s="278"/>
      <c r="IB50" s="279"/>
      <c r="IC50" s="20" t="s">
        <v>30</v>
      </c>
      <c r="ID50" s="282"/>
      <c r="IE50" s="282"/>
      <c r="IF50" s="283"/>
      <c r="IG50" s="278"/>
      <c r="IH50" s="279"/>
      <c r="II50" s="20" t="s">
        <v>30</v>
      </c>
      <c r="IJ50" s="282"/>
      <c r="IK50" s="282"/>
      <c r="IL50" s="283"/>
    </row>
    <row r="51" spans="1:246" ht="18.75" customHeight="1">
      <c r="A51" s="377"/>
      <c r="B51" s="400"/>
      <c r="C51" s="405"/>
      <c r="D51" s="373"/>
      <c r="E51" s="358" t="s">
        <v>29</v>
      </c>
      <c r="F51" s="358"/>
      <c r="G51" s="275"/>
      <c r="H51" s="276"/>
      <c r="I51" s="276"/>
      <c r="J51" s="276"/>
      <c r="K51" s="276"/>
      <c r="L51" s="277"/>
      <c r="M51" s="275"/>
      <c r="N51" s="276"/>
      <c r="O51" s="276"/>
      <c r="P51" s="276"/>
      <c r="Q51" s="276"/>
      <c r="R51" s="277"/>
      <c r="S51" s="275"/>
      <c r="T51" s="276"/>
      <c r="U51" s="276"/>
      <c r="V51" s="276"/>
      <c r="W51" s="276"/>
      <c r="X51" s="277"/>
      <c r="Y51" s="275"/>
      <c r="Z51" s="276"/>
      <c r="AA51" s="276"/>
      <c r="AB51" s="276"/>
      <c r="AC51" s="276"/>
      <c r="AD51" s="277"/>
      <c r="AE51" s="275"/>
      <c r="AF51" s="276"/>
      <c r="AG51" s="276"/>
      <c r="AH51" s="276"/>
      <c r="AI51" s="276"/>
      <c r="AJ51" s="277"/>
      <c r="AK51" s="275"/>
      <c r="AL51" s="276"/>
      <c r="AM51" s="276"/>
      <c r="AN51" s="276"/>
      <c r="AO51" s="276"/>
      <c r="AP51" s="277"/>
      <c r="AQ51" s="275"/>
      <c r="AR51" s="276"/>
      <c r="AS51" s="276"/>
      <c r="AT51" s="276"/>
      <c r="AU51" s="276"/>
      <c r="AV51" s="277"/>
      <c r="AW51" s="275"/>
      <c r="AX51" s="276"/>
      <c r="AY51" s="276"/>
      <c r="AZ51" s="276"/>
      <c r="BA51" s="276"/>
      <c r="BB51" s="277"/>
      <c r="BC51" s="275"/>
      <c r="BD51" s="276"/>
      <c r="BE51" s="276"/>
      <c r="BF51" s="276"/>
      <c r="BG51" s="276"/>
      <c r="BH51" s="277"/>
      <c r="BI51" s="275"/>
      <c r="BJ51" s="276"/>
      <c r="BK51" s="276"/>
      <c r="BL51" s="276"/>
      <c r="BM51" s="276"/>
      <c r="BN51" s="277"/>
      <c r="BO51" s="275"/>
      <c r="BP51" s="276"/>
      <c r="BQ51" s="276"/>
      <c r="BR51" s="276"/>
      <c r="BS51" s="276"/>
      <c r="BT51" s="277"/>
      <c r="BU51" s="275"/>
      <c r="BV51" s="276"/>
      <c r="BW51" s="276"/>
      <c r="BX51" s="276"/>
      <c r="BY51" s="276"/>
      <c r="BZ51" s="277"/>
      <c r="CA51" s="275"/>
      <c r="CB51" s="276"/>
      <c r="CC51" s="276"/>
      <c r="CD51" s="276"/>
      <c r="CE51" s="276"/>
      <c r="CF51" s="277"/>
      <c r="CG51" s="275"/>
      <c r="CH51" s="276"/>
      <c r="CI51" s="276"/>
      <c r="CJ51" s="276"/>
      <c r="CK51" s="276"/>
      <c r="CL51" s="277"/>
      <c r="CM51" s="275"/>
      <c r="CN51" s="276"/>
      <c r="CO51" s="276"/>
      <c r="CP51" s="276"/>
      <c r="CQ51" s="276"/>
      <c r="CR51" s="277"/>
      <c r="CS51" s="275"/>
      <c r="CT51" s="276"/>
      <c r="CU51" s="276"/>
      <c r="CV51" s="276"/>
      <c r="CW51" s="276"/>
      <c r="CX51" s="277"/>
      <c r="CY51" s="275"/>
      <c r="CZ51" s="276"/>
      <c r="DA51" s="276"/>
      <c r="DB51" s="276"/>
      <c r="DC51" s="276"/>
      <c r="DD51" s="277"/>
      <c r="DE51" s="275"/>
      <c r="DF51" s="276"/>
      <c r="DG51" s="276"/>
      <c r="DH51" s="276"/>
      <c r="DI51" s="276"/>
      <c r="DJ51" s="277"/>
      <c r="DK51" s="275"/>
      <c r="DL51" s="276"/>
      <c r="DM51" s="276"/>
      <c r="DN51" s="276"/>
      <c r="DO51" s="276"/>
      <c r="DP51" s="277"/>
      <c r="DQ51" s="275"/>
      <c r="DR51" s="276"/>
      <c r="DS51" s="276"/>
      <c r="DT51" s="276"/>
      <c r="DU51" s="276"/>
      <c r="DV51" s="277"/>
      <c r="DW51" s="275"/>
      <c r="DX51" s="276"/>
      <c r="DY51" s="276"/>
      <c r="DZ51" s="276"/>
      <c r="EA51" s="276"/>
      <c r="EB51" s="277"/>
      <c r="EC51" s="275"/>
      <c r="ED51" s="276"/>
      <c r="EE51" s="276"/>
      <c r="EF51" s="276"/>
      <c r="EG51" s="276"/>
      <c r="EH51" s="277"/>
      <c r="EI51" s="275"/>
      <c r="EJ51" s="276"/>
      <c r="EK51" s="276"/>
      <c r="EL51" s="276"/>
      <c r="EM51" s="276"/>
      <c r="EN51" s="277"/>
      <c r="EO51" s="275"/>
      <c r="EP51" s="276"/>
      <c r="EQ51" s="276"/>
      <c r="ER51" s="276"/>
      <c r="ES51" s="276"/>
      <c r="ET51" s="277"/>
      <c r="EU51" s="275"/>
      <c r="EV51" s="276"/>
      <c r="EW51" s="276"/>
      <c r="EX51" s="276"/>
      <c r="EY51" s="276"/>
      <c r="EZ51" s="277"/>
      <c r="FA51" s="275"/>
      <c r="FB51" s="276"/>
      <c r="FC51" s="276"/>
      <c r="FD51" s="276"/>
      <c r="FE51" s="276"/>
      <c r="FF51" s="277"/>
      <c r="FG51" s="275"/>
      <c r="FH51" s="276"/>
      <c r="FI51" s="276"/>
      <c r="FJ51" s="276"/>
      <c r="FK51" s="276"/>
      <c r="FL51" s="277"/>
      <c r="FM51" s="275"/>
      <c r="FN51" s="276"/>
      <c r="FO51" s="276"/>
      <c r="FP51" s="276"/>
      <c r="FQ51" s="276"/>
      <c r="FR51" s="277"/>
      <c r="FS51" s="275"/>
      <c r="FT51" s="276"/>
      <c r="FU51" s="276"/>
      <c r="FV51" s="276"/>
      <c r="FW51" s="276"/>
      <c r="FX51" s="277"/>
      <c r="FY51" s="275"/>
      <c r="FZ51" s="276"/>
      <c r="GA51" s="276"/>
      <c r="GB51" s="276"/>
      <c r="GC51" s="276"/>
      <c r="GD51" s="277"/>
      <c r="GE51" s="275"/>
      <c r="GF51" s="276"/>
      <c r="GG51" s="276"/>
      <c r="GH51" s="276"/>
      <c r="GI51" s="276"/>
      <c r="GJ51" s="277"/>
      <c r="GK51" s="275"/>
      <c r="GL51" s="276"/>
      <c r="GM51" s="276"/>
      <c r="GN51" s="276"/>
      <c r="GO51" s="276"/>
      <c r="GP51" s="277"/>
      <c r="GQ51" s="275"/>
      <c r="GR51" s="276"/>
      <c r="GS51" s="276"/>
      <c r="GT51" s="276"/>
      <c r="GU51" s="276"/>
      <c r="GV51" s="277"/>
      <c r="GW51" s="275"/>
      <c r="GX51" s="276"/>
      <c r="GY51" s="276"/>
      <c r="GZ51" s="276"/>
      <c r="HA51" s="276"/>
      <c r="HB51" s="277"/>
      <c r="HC51" s="275"/>
      <c r="HD51" s="276"/>
      <c r="HE51" s="276"/>
      <c r="HF51" s="276"/>
      <c r="HG51" s="276"/>
      <c r="HH51" s="277"/>
      <c r="HI51" s="275"/>
      <c r="HJ51" s="276"/>
      <c r="HK51" s="276"/>
      <c r="HL51" s="276"/>
      <c r="HM51" s="276"/>
      <c r="HN51" s="277"/>
      <c r="HO51" s="275"/>
      <c r="HP51" s="276"/>
      <c r="HQ51" s="276"/>
      <c r="HR51" s="276"/>
      <c r="HS51" s="276"/>
      <c r="HT51" s="277"/>
      <c r="HU51" s="275"/>
      <c r="HV51" s="276"/>
      <c r="HW51" s="276"/>
      <c r="HX51" s="276"/>
      <c r="HY51" s="276"/>
      <c r="HZ51" s="277"/>
      <c r="IA51" s="275"/>
      <c r="IB51" s="276"/>
      <c r="IC51" s="276"/>
      <c r="ID51" s="276"/>
      <c r="IE51" s="276"/>
      <c r="IF51" s="277"/>
      <c r="IG51" s="275"/>
      <c r="IH51" s="276"/>
      <c r="II51" s="276"/>
      <c r="IJ51" s="276"/>
      <c r="IK51" s="276"/>
      <c r="IL51" s="277"/>
    </row>
    <row r="52" spans="1:246" ht="18.75" customHeight="1">
      <c r="A52" s="377"/>
      <c r="B52" s="400"/>
      <c r="C52" s="405"/>
      <c r="D52" s="373"/>
      <c r="E52" s="358" t="s">
        <v>28</v>
      </c>
      <c r="F52" s="358"/>
      <c r="G52" s="286"/>
      <c r="H52" s="287"/>
      <c r="I52" s="287"/>
      <c r="J52" s="287"/>
      <c r="K52" s="287"/>
      <c r="L52" s="288"/>
      <c r="M52" s="286"/>
      <c r="N52" s="287"/>
      <c r="O52" s="287"/>
      <c r="P52" s="287"/>
      <c r="Q52" s="287"/>
      <c r="R52" s="288"/>
      <c r="S52" s="286"/>
      <c r="T52" s="287"/>
      <c r="U52" s="287"/>
      <c r="V52" s="287"/>
      <c r="W52" s="287"/>
      <c r="X52" s="288"/>
      <c r="Y52" s="286"/>
      <c r="Z52" s="287"/>
      <c r="AA52" s="287"/>
      <c r="AB52" s="287"/>
      <c r="AC52" s="287"/>
      <c r="AD52" s="288"/>
      <c r="AE52" s="286"/>
      <c r="AF52" s="287"/>
      <c r="AG52" s="287"/>
      <c r="AH52" s="287"/>
      <c r="AI52" s="287"/>
      <c r="AJ52" s="288"/>
      <c r="AK52" s="286"/>
      <c r="AL52" s="287"/>
      <c r="AM52" s="287"/>
      <c r="AN52" s="287"/>
      <c r="AO52" s="287"/>
      <c r="AP52" s="288"/>
      <c r="AQ52" s="286"/>
      <c r="AR52" s="287"/>
      <c r="AS52" s="287"/>
      <c r="AT52" s="287"/>
      <c r="AU52" s="287"/>
      <c r="AV52" s="288"/>
      <c r="AW52" s="286"/>
      <c r="AX52" s="287"/>
      <c r="AY52" s="287"/>
      <c r="AZ52" s="287"/>
      <c r="BA52" s="287"/>
      <c r="BB52" s="288"/>
      <c r="BC52" s="286"/>
      <c r="BD52" s="287"/>
      <c r="BE52" s="287"/>
      <c r="BF52" s="287"/>
      <c r="BG52" s="287"/>
      <c r="BH52" s="288"/>
      <c r="BI52" s="286"/>
      <c r="BJ52" s="287"/>
      <c r="BK52" s="287"/>
      <c r="BL52" s="287"/>
      <c r="BM52" s="287"/>
      <c r="BN52" s="288"/>
      <c r="BO52" s="286"/>
      <c r="BP52" s="287"/>
      <c r="BQ52" s="287"/>
      <c r="BR52" s="287"/>
      <c r="BS52" s="287"/>
      <c r="BT52" s="288"/>
      <c r="BU52" s="286"/>
      <c r="BV52" s="287"/>
      <c r="BW52" s="287"/>
      <c r="BX52" s="287"/>
      <c r="BY52" s="287"/>
      <c r="BZ52" s="288"/>
      <c r="CA52" s="286"/>
      <c r="CB52" s="287"/>
      <c r="CC52" s="287"/>
      <c r="CD52" s="287"/>
      <c r="CE52" s="287"/>
      <c r="CF52" s="288"/>
      <c r="CG52" s="286"/>
      <c r="CH52" s="287"/>
      <c r="CI52" s="287"/>
      <c r="CJ52" s="287"/>
      <c r="CK52" s="287"/>
      <c r="CL52" s="288"/>
      <c r="CM52" s="286"/>
      <c r="CN52" s="287"/>
      <c r="CO52" s="287"/>
      <c r="CP52" s="287"/>
      <c r="CQ52" s="287"/>
      <c r="CR52" s="288"/>
      <c r="CS52" s="286"/>
      <c r="CT52" s="287"/>
      <c r="CU52" s="287"/>
      <c r="CV52" s="287"/>
      <c r="CW52" s="287"/>
      <c r="CX52" s="288"/>
      <c r="CY52" s="286"/>
      <c r="CZ52" s="287"/>
      <c r="DA52" s="287"/>
      <c r="DB52" s="287"/>
      <c r="DC52" s="287"/>
      <c r="DD52" s="288"/>
      <c r="DE52" s="286"/>
      <c r="DF52" s="287"/>
      <c r="DG52" s="287"/>
      <c r="DH52" s="287"/>
      <c r="DI52" s="287"/>
      <c r="DJ52" s="288"/>
      <c r="DK52" s="286"/>
      <c r="DL52" s="287"/>
      <c r="DM52" s="287"/>
      <c r="DN52" s="287"/>
      <c r="DO52" s="287"/>
      <c r="DP52" s="288"/>
      <c r="DQ52" s="286"/>
      <c r="DR52" s="287"/>
      <c r="DS52" s="287"/>
      <c r="DT52" s="287"/>
      <c r="DU52" s="287"/>
      <c r="DV52" s="288"/>
      <c r="DW52" s="286"/>
      <c r="DX52" s="287"/>
      <c r="DY52" s="287"/>
      <c r="DZ52" s="287"/>
      <c r="EA52" s="287"/>
      <c r="EB52" s="288"/>
      <c r="EC52" s="286"/>
      <c r="ED52" s="287"/>
      <c r="EE52" s="287"/>
      <c r="EF52" s="287"/>
      <c r="EG52" s="287"/>
      <c r="EH52" s="288"/>
      <c r="EI52" s="286"/>
      <c r="EJ52" s="287"/>
      <c r="EK52" s="287"/>
      <c r="EL52" s="287"/>
      <c r="EM52" s="287"/>
      <c r="EN52" s="288"/>
      <c r="EO52" s="286"/>
      <c r="EP52" s="287"/>
      <c r="EQ52" s="287"/>
      <c r="ER52" s="287"/>
      <c r="ES52" s="287"/>
      <c r="ET52" s="288"/>
      <c r="EU52" s="286"/>
      <c r="EV52" s="287"/>
      <c r="EW52" s="287"/>
      <c r="EX52" s="287"/>
      <c r="EY52" s="287"/>
      <c r="EZ52" s="288"/>
      <c r="FA52" s="286"/>
      <c r="FB52" s="287"/>
      <c r="FC52" s="287"/>
      <c r="FD52" s="287"/>
      <c r="FE52" s="287"/>
      <c r="FF52" s="288"/>
      <c r="FG52" s="286"/>
      <c r="FH52" s="287"/>
      <c r="FI52" s="287"/>
      <c r="FJ52" s="287"/>
      <c r="FK52" s="287"/>
      <c r="FL52" s="288"/>
      <c r="FM52" s="286"/>
      <c r="FN52" s="287"/>
      <c r="FO52" s="287"/>
      <c r="FP52" s="287"/>
      <c r="FQ52" s="287"/>
      <c r="FR52" s="288"/>
      <c r="FS52" s="286"/>
      <c r="FT52" s="287"/>
      <c r="FU52" s="287"/>
      <c r="FV52" s="287"/>
      <c r="FW52" s="287"/>
      <c r="FX52" s="288"/>
      <c r="FY52" s="286"/>
      <c r="FZ52" s="287"/>
      <c r="GA52" s="287"/>
      <c r="GB52" s="287"/>
      <c r="GC52" s="287"/>
      <c r="GD52" s="288"/>
      <c r="GE52" s="286"/>
      <c r="GF52" s="287"/>
      <c r="GG52" s="287"/>
      <c r="GH52" s="287"/>
      <c r="GI52" s="287"/>
      <c r="GJ52" s="288"/>
      <c r="GK52" s="286"/>
      <c r="GL52" s="287"/>
      <c r="GM52" s="287"/>
      <c r="GN52" s="287"/>
      <c r="GO52" s="287"/>
      <c r="GP52" s="288"/>
      <c r="GQ52" s="286"/>
      <c r="GR52" s="287"/>
      <c r="GS52" s="287"/>
      <c r="GT52" s="287"/>
      <c r="GU52" s="287"/>
      <c r="GV52" s="288"/>
      <c r="GW52" s="286"/>
      <c r="GX52" s="287"/>
      <c r="GY52" s="287"/>
      <c r="GZ52" s="287"/>
      <c r="HA52" s="287"/>
      <c r="HB52" s="288"/>
      <c r="HC52" s="286"/>
      <c r="HD52" s="287"/>
      <c r="HE52" s="287"/>
      <c r="HF52" s="287"/>
      <c r="HG52" s="287"/>
      <c r="HH52" s="288"/>
      <c r="HI52" s="286"/>
      <c r="HJ52" s="287"/>
      <c r="HK52" s="287"/>
      <c r="HL52" s="287"/>
      <c r="HM52" s="287"/>
      <c r="HN52" s="288"/>
      <c r="HO52" s="286"/>
      <c r="HP52" s="287"/>
      <c r="HQ52" s="287"/>
      <c r="HR52" s="287"/>
      <c r="HS52" s="287"/>
      <c r="HT52" s="288"/>
      <c r="HU52" s="286"/>
      <c r="HV52" s="287"/>
      <c r="HW52" s="287"/>
      <c r="HX52" s="287"/>
      <c r="HY52" s="287"/>
      <c r="HZ52" s="288"/>
      <c r="IA52" s="286"/>
      <c r="IB52" s="287"/>
      <c r="IC52" s="287"/>
      <c r="ID52" s="287"/>
      <c r="IE52" s="287"/>
      <c r="IF52" s="288"/>
      <c r="IG52" s="286"/>
      <c r="IH52" s="287"/>
      <c r="II52" s="287"/>
      <c r="IJ52" s="287"/>
      <c r="IK52" s="287"/>
      <c r="IL52" s="288"/>
    </row>
    <row r="53" spans="1:246" ht="18.75" customHeight="1">
      <c r="A53" s="377"/>
      <c r="B53" s="400"/>
      <c r="C53" s="405"/>
      <c r="D53" s="373"/>
      <c r="E53" s="358" t="s">
        <v>27</v>
      </c>
      <c r="F53" s="358"/>
      <c r="G53" s="286"/>
      <c r="H53" s="287"/>
      <c r="I53" s="287"/>
      <c r="J53" s="287"/>
      <c r="K53" s="287"/>
      <c r="L53" s="288"/>
      <c r="M53" s="286"/>
      <c r="N53" s="287"/>
      <c r="O53" s="287"/>
      <c r="P53" s="287"/>
      <c r="Q53" s="287"/>
      <c r="R53" s="288"/>
      <c r="S53" s="286"/>
      <c r="T53" s="287"/>
      <c r="U53" s="287"/>
      <c r="V53" s="287"/>
      <c r="W53" s="287"/>
      <c r="X53" s="288"/>
      <c r="Y53" s="286"/>
      <c r="Z53" s="287"/>
      <c r="AA53" s="287"/>
      <c r="AB53" s="287"/>
      <c r="AC53" s="287"/>
      <c r="AD53" s="288"/>
      <c r="AE53" s="286"/>
      <c r="AF53" s="287"/>
      <c r="AG53" s="287"/>
      <c r="AH53" s="287"/>
      <c r="AI53" s="287"/>
      <c r="AJ53" s="288"/>
      <c r="AK53" s="286"/>
      <c r="AL53" s="287"/>
      <c r="AM53" s="287"/>
      <c r="AN53" s="287"/>
      <c r="AO53" s="287"/>
      <c r="AP53" s="288"/>
      <c r="AQ53" s="286"/>
      <c r="AR53" s="287"/>
      <c r="AS53" s="287"/>
      <c r="AT53" s="287"/>
      <c r="AU53" s="287"/>
      <c r="AV53" s="288"/>
      <c r="AW53" s="286"/>
      <c r="AX53" s="287"/>
      <c r="AY53" s="287"/>
      <c r="AZ53" s="287"/>
      <c r="BA53" s="287"/>
      <c r="BB53" s="288"/>
      <c r="BC53" s="286"/>
      <c r="BD53" s="287"/>
      <c r="BE53" s="287"/>
      <c r="BF53" s="287"/>
      <c r="BG53" s="287"/>
      <c r="BH53" s="288"/>
      <c r="BI53" s="286"/>
      <c r="BJ53" s="287"/>
      <c r="BK53" s="287"/>
      <c r="BL53" s="287"/>
      <c r="BM53" s="287"/>
      <c r="BN53" s="288"/>
      <c r="BO53" s="286"/>
      <c r="BP53" s="287"/>
      <c r="BQ53" s="287"/>
      <c r="BR53" s="287"/>
      <c r="BS53" s="287"/>
      <c r="BT53" s="288"/>
      <c r="BU53" s="286"/>
      <c r="BV53" s="287"/>
      <c r="BW53" s="287"/>
      <c r="BX53" s="287"/>
      <c r="BY53" s="287"/>
      <c r="BZ53" s="288"/>
      <c r="CA53" s="286"/>
      <c r="CB53" s="287"/>
      <c r="CC53" s="287"/>
      <c r="CD53" s="287"/>
      <c r="CE53" s="287"/>
      <c r="CF53" s="288"/>
      <c r="CG53" s="286"/>
      <c r="CH53" s="287"/>
      <c r="CI53" s="287"/>
      <c r="CJ53" s="287"/>
      <c r="CK53" s="287"/>
      <c r="CL53" s="288"/>
      <c r="CM53" s="286"/>
      <c r="CN53" s="287"/>
      <c r="CO53" s="287"/>
      <c r="CP53" s="287"/>
      <c r="CQ53" s="287"/>
      <c r="CR53" s="288"/>
      <c r="CS53" s="286"/>
      <c r="CT53" s="287"/>
      <c r="CU53" s="287"/>
      <c r="CV53" s="287"/>
      <c r="CW53" s="287"/>
      <c r="CX53" s="288"/>
      <c r="CY53" s="286"/>
      <c r="CZ53" s="287"/>
      <c r="DA53" s="287"/>
      <c r="DB53" s="287"/>
      <c r="DC53" s="287"/>
      <c r="DD53" s="288"/>
      <c r="DE53" s="286"/>
      <c r="DF53" s="287"/>
      <c r="DG53" s="287"/>
      <c r="DH53" s="287"/>
      <c r="DI53" s="287"/>
      <c r="DJ53" s="288"/>
      <c r="DK53" s="286"/>
      <c r="DL53" s="287"/>
      <c r="DM53" s="287"/>
      <c r="DN53" s="287"/>
      <c r="DO53" s="287"/>
      <c r="DP53" s="288"/>
      <c r="DQ53" s="286"/>
      <c r="DR53" s="287"/>
      <c r="DS53" s="287"/>
      <c r="DT53" s="287"/>
      <c r="DU53" s="287"/>
      <c r="DV53" s="288"/>
      <c r="DW53" s="286"/>
      <c r="DX53" s="287"/>
      <c r="DY53" s="287"/>
      <c r="DZ53" s="287"/>
      <c r="EA53" s="287"/>
      <c r="EB53" s="288"/>
      <c r="EC53" s="286"/>
      <c r="ED53" s="287"/>
      <c r="EE53" s="287"/>
      <c r="EF53" s="287"/>
      <c r="EG53" s="287"/>
      <c r="EH53" s="288"/>
      <c r="EI53" s="286"/>
      <c r="EJ53" s="287"/>
      <c r="EK53" s="287"/>
      <c r="EL53" s="287"/>
      <c r="EM53" s="287"/>
      <c r="EN53" s="288"/>
      <c r="EO53" s="286"/>
      <c r="EP53" s="287"/>
      <c r="EQ53" s="287"/>
      <c r="ER53" s="287"/>
      <c r="ES53" s="287"/>
      <c r="ET53" s="288"/>
      <c r="EU53" s="286"/>
      <c r="EV53" s="287"/>
      <c r="EW53" s="287"/>
      <c r="EX53" s="287"/>
      <c r="EY53" s="287"/>
      <c r="EZ53" s="288"/>
      <c r="FA53" s="286"/>
      <c r="FB53" s="287"/>
      <c r="FC53" s="287"/>
      <c r="FD53" s="287"/>
      <c r="FE53" s="287"/>
      <c r="FF53" s="288"/>
      <c r="FG53" s="286"/>
      <c r="FH53" s="287"/>
      <c r="FI53" s="287"/>
      <c r="FJ53" s="287"/>
      <c r="FK53" s="287"/>
      <c r="FL53" s="288"/>
      <c r="FM53" s="286"/>
      <c r="FN53" s="287"/>
      <c r="FO53" s="287"/>
      <c r="FP53" s="287"/>
      <c r="FQ53" s="287"/>
      <c r="FR53" s="288"/>
      <c r="FS53" s="286"/>
      <c r="FT53" s="287"/>
      <c r="FU53" s="287"/>
      <c r="FV53" s="287"/>
      <c r="FW53" s="287"/>
      <c r="FX53" s="288"/>
      <c r="FY53" s="286"/>
      <c r="FZ53" s="287"/>
      <c r="GA53" s="287"/>
      <c r="GB53" s="287"/>
      <c r="GC53" s="287"/>
      <c r="GD53" s="288"/>
      <c r="GE53" s="286"/>
      <c r="GF53" s="287"/>
      <c r="GG53" s="287"/>
      <c r="GH53" s="287"/>
      <c r="GI53" s="287"/>
      <c r="GJ53" s="288"/>
      <c r="GK53" s="286"/>
      <c r="GL53" s="287"/>
      <c r="GM53" s="287"/>
      <c r="GN53" s="287"/>
      <c r="GO53" s="287"/>
      <c r="GP53" s="288"/>
      <c r="GQ53" s="286"/>
      <c r="GR53" s="287"/>
      <c r="GS53" s="287"/>
      <c r="GT53" s="287"/>
      <c r="GU53" s="287"/>
      <c r="GV53" s="288"/>
      <c r="GW53" s="286"/>
      <c r="GX53" s="287"/>
      <c r="GY53" s="287"/>
      <c r="GZ53" s="287"/>
      <c r="HA53" s="287"/>
      <c r="HB53" s="288"/>
      <c r="HC53" s="286"/>
      <c r="HD53" s="287"/>
      <c r="HE53" s="287"/>
      <c r="HF53" s="287"/>
      <c r="HG53" s="287"/>
      <c r="HH53" s="288"/>
      <c r="HI53" s="286"/>
      <c r="HJ53" s="287"/>
      <c r="HK53" s="287"/>
      <c r="HL53" s="287"/>
      <c r="HM53" s="287"/>
      <c r="HN53" s="288"/>
      <c r="HO53" s="286"/>
      <c r="HP53" s="287"/>
      <c r="HQ53" s="287"/>
      <c r="HR53" s="287"/>
      <c r="HS53" s="287"/>
      <c r="HT53" s="288"/>
      <c r="HU53" s="286"/>
      <c r="HV53" s="287"/>
      <c r="HW53" s="287"/>
      <c r="HX53" s="287"/>
      <c r="HY53" s="287"/>
      <c r="HZ53" s="288"/>
      <c r="IA53" s="286"/>
      <c r="IB53" s="287"/>
      <c r="IC53" s="287"/>
      <c r="ID53" s="287"/>
      <c r="IE53" s="287"/>
      <c r="IF53" s="288"/>
      <c r="IG53" s="286"/>
      <c r="IH53" s="287"/>
      <c r="II53" s="287"/>
      <c r="IJ53" s="287"/>
      <c r="IK53" s="287"/>
      <c r="IL53" s="288"/>
    </row>
    <row r="54" spans="1:246" ht="18.75" customHeight="1">
      <c r="A54" s="377"/>
      <c r="B54" s="400"/>
      <c r="C54" s="405"/>
      <c r="D54" s="373"/>
      <c r="E54" s="358" t="s">
        <v>26</v>
      </c>
      <c r="F54" s="358"/>
      <c r="G54" s="286"/>
      <c r="H54" s="287"/>
      <c r="I54" s="287"/>
      <c r="J54" s="287"/>
      <c r="K54" s="287"/>
      <c r="L54" s="288"/>
      <c r="M54" s="286"/>
      <c r="N54" s="287"/>
      <c r="O54" s="287"/>
      <c r="P54" s="287"/>
      <c r="Q54" s="287"/>
      <c r="R54" s="288"/>
      <c r="S54" s="286"/>
      <c r="T54" s="287"/>
      <c r="U54" s="287"/>
      <c r="V54" s="287"/>
      <c r="W54" s="287"/>
      <c r="X54" s="288"/>
      <c r="Y54" s="286"/>
      <c r="Z54" s="287"/>
      <c r="AA54" s="287"/>
      <c r="AB54" s="287"/>
      <c r="AC54" s="287"/>
      <c r="AD54" s="288"/>
      <c r="AE54" s="286"/>
      <c r="AF54" s="287"/>
      <c r="AG54" s="287"/>
      <c r="AH54" s="287"/>
      <c r="AI54" s="287"/>
      <c r="AJ54" s="288"/>
      <c r="AK54" s="286"/>
      <c r="AL54" s="287"/>
      <c r="AM54" s="287"/>
      <c r="AN54" s="287"/>
      <c r="AO54" s="287"/>
      <c r="AP54" s="288"/>
      <c r="AQ54" s="286"/>
      <c r="AR54" s="287"/>
      <c r="AS54" s="287"/>
      <c r="AT54" s="287"/>
      <c r="AU54" s="287"/>
      <c r="AV54" s="288"/>
      <c r="AW54" s="286"/>
      <c r="AX54" s="287"/>
      <c r="AY54" s="287"/>
      <c r="AZ54" s="287"/>
      <c r="BA54" s="287"/>
      <c r="BB54" s="288"/>
      <c r="BC54" s="286"/>
      <c r="BD54" s="287"/>
      <c r="BE54" s="287"/>
      <c r="BF54" s="287"/>
      <c r="BG54" s="287"/>
      <c r="BH54" s="288"/>
      <c r="BI54" s="286"/>
      <c r="BJ54" s="287"/>
      <c r="BK54" s="287"/>
      <c r="BL54" s="287"/>
      <c r="BM54" s="287"/>
      <c r="BN54" s="288"/>
      <c r="BO54" s="286"/>
      <c r="BP54" s="287"/>
      <c r="BQ54" s="287"/>
      <c r="BR54" s="287"/>
      <c r="BS54" s="287"/>
      <c r="BT54" s="288"/>
      <c r="BU54" s="286"/>
      <c r="BV54" s="287"/>
      <c r="BW54" s="287"/>
      <c r="BX54" s="287"/>
      <c r="BY54" s="287"/>
      <c r="BZ54" s="288"/>
      <c r="CA54" s="286"/>
      <c r="CB54" s="287"/>
      <c r="CC54" s="287"/>
      <c r="CD54" s="287"/>
      <c r="CE54" s="287"/>
      <c r="CF54" s="288"/>
      <c r="CG54" s="286"/>
      <c r="CH54" s="287"/>
      <c r="CI54" s="287"/>
      <c r="CJ54" s="287"/>
      <c r="CK54" s="287"/>
      <c r="CL54" s="288"/>
      <c r="CM54" s="286"/>
      <c r="CN54" s="287"/>
      <c r="CO54" s="287"/>
      <c r="CP54" s="287"/>
      <c r="CQ54" s="287"/>
      <c r="CR54" s="288"/>
      <c r="CS54" s="286"/>
      <c r="CT54" s="287"/>
      <c r="CU54" s="287"/>
      <c r="CV54" s="287"/>
      <c r="CW54" s="287"/>
      <c r="CX54" s="288"/>
      <c r="CY54" s="286"/>
      <c r="CZ54" s="287"/>
      <c r="DA54" s="287"/>
      <c r="DB54" s="287"/>
      <c r="DC54" s="287"/>
      <c r="DD54" s="288"/>
      <c r="DE54" s="286"/>
      <c r="DF54" s="287"/>
      <c r="DG54" s="287"/>
      <c r="DH54" s="287"/>
      <c r="DI54" s="287"/>
      <c r="DJ54" s="288"/>
      <c r="DK54" s="286"/>
      <c r="DL54" s="287"/>
      <c r="DM54" s="287"/>
      <c r="DN54" s="287"/>
      <c r="DO54" s="287"/>
      <c r="DP54" s="288"/>
      <c r="DQ54" s="286"/>
      <c r="DR54" s="287"/>
      <c r="DS54" s="287"/>
      <c r="DT54" s="287"/>
      <c r="DU54" s="287"/>
      <c r="DV54" s="288"/>
      <c r="DW54" s="286"/>
      <c r="DX54" s="287"/>
      <c r="DY54" s="287"/>
      <c r="DZ54" s="287"/>
      <c r="EA54" s="287"/>
      <c r="EB54" s="288"/>
      <c r="EC54" s="286"/>
      <c r="ED54" s="287"/>
      <c r="EE54" s="287"/>
      <c r="EF54" s="287"/>
      <c r="EG54" s="287"/>
      <c r="EH54" s="288"/>
      <c r="EI54" s="286"/>
      <c r="EJ54" s="287"/>
      <c r="EK54" s="287"/>
      <c r="EL54" s="287"/>
      <c r="EM54" s="287"/>
      <c r="EN54" s="288"/>
      <c r="EO54" s="286"/>
      <c r="EP54" s="287"/>
      <c r="EQ54" s="287"/>
      <c r="ER54" s="287"/>
      <c r="ES54" s="287"/>
      <c r="ET54" s="288"/>
      <c r="EU54" s="286"/>
      <c r="EV54" s="287"/>
      <c r="EW54" s="287"/>
      <c r="EX54" s="287"/>
      <c r="EY54" s="287"/>
      <c r="EZ54" s="288"/>
      <c r="FA54" s="286"/>
      <c r="FB54" s="287"/>
      <c r="FC54" s="287"/>
      <c r="FD54" s="287"/>
      <c r="FE54" s="287"/>
      <c r="FF54" s="288"/>
      <c r="FG54" s="286"/>
      <c r="FH54" s="287"/>
      <c r="FI54" s="287"/>
      <c r="FJ54" s="287"/>
      <c r="FK54" s="287"/>
      <c r="FL54" s="288"/>
      <c r="FM54" s="286"/>
      <c r="FN54" s="287"/>
      <c r="FO54" s="287"/>
      <c r="FP54" s="287"/>
      <c r="FQ54" s="287"/>
      <c r="FR54" s="288"/>
      <c r="FS54" s="286"/>
      <c r="FT54" s="287"/>
      <c r="FU54" s="287"/>
      <c r="FV54" s="287"/>
      <c r="FW54" s="287"/>
      <c r="FX54" s="288"/>
      <c r="FY54" s="286"/>
      <c r="FZ54" s="287"/>
      <c r="GA54" s="287"/>
      <c r="GB54" s="287"/>
      <c r="GC54" s="287"/>
      <c r="GD54" s="288"/>
      <c r="GE54" s="286"/>
      <c r="GF54" s="287"/>
      <c r="GG54" s="287"/>
      <c r="GH54" s="287"/>
      <c r="GI54" s="287"/>
      <c r="GJ54" s="288"/>
      <c r="GK54" s="286"/>
      <c r="GL54" s="287"/>
      <c r="GM54" s="287"/>
      <c r="GN54" s="287"/>
      <c r="GO54" s="287"/>
      <c r="GP54" s="288"/>
      <c r="GQ54" s="286"/>
      <c r="GR54" s="287"/>
      <c r="GS54" s="287"/>
      <c r="GT54" s="287"/>
      <c r="GU54" s="287"/>
      <c r="GV54" s="288"/>
      <c r="GW54" s="286"/>
      <c r="GX54" s="287"/>
      <c r="GY54" s="287"/>
      <c r="GZ54" s="287"/>
      <c r="HA54" s="287"/>
      <c r="HB54" s="288"/>
      <c r="HC54" s="286"/>
      <c r="HD54" s="287"/>
      <c r="HE54" s="287"/>
      <c r="HF54" s="287"/>
      <c r="HG54" s="287"/>
      <c r="HH54" s="288"/>
      <c r="HI54" s="286"/>
      <c r="HJ54" s="287"/>
      <c r="HK54" s="287"/>
      <c r="HL54" s="287"/>
      <c r="HM54" s="287"/>
      <c r="HN54" s="288"/>
      <c r="HO54" s="286"/>
      <c r="HP54" s="287"/>
      <c r="HQ54" s="287"/>
      <c r="HR54" s="287"/>
      <c r="HS54" s="287"/>
      <c r="HT54" s="288"/>
      <c r="HU54" s="286"/>
      <c r="HV54" s="287"/>
      <c r="HW54" s="287"/>
      <c r="HX54" s="287"/>
      <c r="HY54" s="287"/>
      <c r="HZ54" s="288"/>
      <c r="IA54" s="286"/>
      <c r="IB54" s="287"/>
      <c r="IC54" s="287"/>
      <c r="ID54" s="287"/>
      <c r="IE54" s="287"/>
      <c r="IF54" s="288"/>
      <c r="IG54" s="286"/>
      <c r="IH54" s="287"/>
      <c r="II54" s="287"/>
      <c r="IJ54" s="287"/>
      <c r="IK54" s="287"/>
      <c r="IL54" s="288"/>
    </row>
    <row r="55" spans="1:246" ht="18.75" customHeight="1">
      <c r="A55" s="377"/>
      <c r="B55" s="400"/>
      <c r="C55" s="405"/>
      <c r="D55" s="373"/>
      <c r="E55" s="375" t="s">
        <v>25</v>
      </c>
      <c r="F55" s="375"/>
      <c r="G55" s="306"/>
      <c r="H55" s="307"/>
      <c r="I55" s="307"/>
      <c r="J55" s="307"/>
      <c r="K55" s="307"/>
      <c r="L55" s="308"/>
      <c r="M55" s="306"/>
      <c r="N55" s="307"/>
      <c r="O55" s="307"/>
      <c r="P55" s="307"/>
      <c r="Q55" s="307"/>
      <c r="R55" s="308"/>
      <c r="S55" s="306"/>
      <c r="T55" s="307"/>
      <c r="U55" s="307"/>
      <c r="V55" s="307"/>
      <c r="W55" s="307"/>
      <c r="X55" s="308"/>
      <c r="Y55" s="306"/>
      <c r="Z55" s="307"/>
      <c r="AA55" s="307"/>
      <c r="AB55" s="307"/>
      <c r="AC55" s="307"/>
      <c r="AD55" s="308"/>
      <c r="AE55" s="306"/>
      <c r="AF55" s="307"/>
      <c r="AG55" s="307"/>
      <c r="AH55" s="307"/>
      <c r="AI55" s="307"/>
      <c r="AJ55" s="308"/>
      <c r="AK55" s="306"/>
      <c r="AL55" s="307"/>
      <c r="AM55" s="307"/>
      <c r="AN55" s="307"/>
      <c r="AO55" s="307"/>
      <c r="AP55" s="308"/>
      <c r="AQ55" s="306"/>
      <c r="AR55" s="307"/>
      <c r="AS55" s="307"/>
      <c r="AT55" s="307"/>
      <c r="AU55" s="307"/>
      <c r="AV55" s="308"/>
      <c r="AW55" s="306"/>
      <c r="AX55" s="307"/>
      <c r="AY55" s="307"/>
      <c r="AZ55" s="307"/>
      <c r="BA55" s="307"/>
      <c r="BB55" s="308"/>
      <c r="BC55" s="306"/>
      <c r="BD55" s="307"/>
      <c r="BE55" s="307"/>
      <c r="BF55" s="307"/>
      <c r="BG55" s="307"/>
      <c r="BH55" s="308"/>
      <c r="BI55" s="306"/>
      <c r="BJ55" s="307"/>
      <c r="BK55" s="307"/>
      <c r="BL55" s="307"/>
      <c r="BM55" s="307"/>
      <c r="BN55" s="308"/>
      <c r="BO55" s="306"/>
      <c r="BP55" s="307"/>
      <c r="BQ55" s="307"/>
      <c r="BR55" s="307"/>
      <c r="BS55" s="307"/>
      <c r="BT55" s="308"/>
      <c r="BU55" s="306"/>
      <c r="BV55" s="307"/>
      <c r="BW55" s="307"/>
      <c r="BX55" s="307"/>
      <c r="BY55" s="307"/>
      <c r="BZ55" s="308"/>
      <c r="CA55" s="306"/>
      <c r="CB55" s="307"/>
      <c r="CC55" s="307"/>
      <c r="CD55" s="307"/>
      <c r="CE55" s="307"/>
      <c r="CF55" s="308"/>
      <c r="CG55" s="306"/>
      <c r="CH55" s="307"/>
      <c r="CI55" s="307"/>
      <c r="CJ55" s="307"/>
      <c r="CK55" s="307"/>
      <c r="CL55" s="308"/>
      <c r="CM55" s="306"/>
      <c r="CN55" s="307"/>
      <c r="CO55" s="307"/>
      <c r="CP55" s="307"/>
      <c r="CQ55" s="307"/>
      <c r="CR55" s="308"/>
      <c r="CS55" s="306"/>
      <c r="CT55" s="307"/>
      <c r="CU55" s="307"/>
      <c r="CV55" s="307"/>
      <c r="CW55" s="307"/>
      <c r="CX55" s="308"/>
      <c r="CY55" s="306"/>
      <c r="CZ55" s="307"/>
      <c r="DA55" s="307"/>
      <c r="DB55" s="307"/>
      <c r="DC55" s="307"/>
      <c r="DD55" s="308"/>
      <c r="DE55" s="306"/>
      <c r="DF55" s="307"/>
      <c r="DG55" s="307"/>
      <c r="DH55" s="307"/>
      <c r="DI55" s="307"/>
      <c r="DJ55" s="308"/>
      <c r="DK55" s="306"/>
      <c r="DL55" s="307"/>
      <c r="DM55" s="307"/>
      <c r="DN55" s="307"/>
      <c r="DO55" s="307"/>
      <c r="DP55" s="308"/>
      <c r="DQ55" s="306"/>
      <c r="DR55" s="307"/>
      <c r="DS55" s="307"/>
      <c r="DT55" s="307"/>
      <c r="DU55" s="307"/>
      <c r="DV55" s="308"/>
      <c r="DW55" s="306"/>
      <c r="DX55" s="307"/>
      <c r="DY55" s="307"/>
      <c r="DZ55" s="307"/>
      <c r="EA55" s="307"/>
      <c r="EB55" s="308"/>
      <c r="EC55" s="306"/>
      <c r="ED55" s="307"/>
      <c r="EE55" s="307"/>
      <c r="EF55" s="307"/>
      <c r="EG55" s="307"/>
      <c r="EH55" s="308"/>
      <c r="EI55" s="306"/>
      <c r="EJ55" s="307"/>
      <c r="EK55" s="307"/>
      <c r="EL55" s="307"/>
      <c r="EM55" s="307"/>
      <c r="EN55" s="308"/>
      <c r="EO55" s="306"/>
      <c r="EP55" s="307"/>
      <c r="EQ55" s="307"/>
      <c r="ER55" s="307"/>
      <c r="ES55" s="307"/>
      <c r="ET55" s="308"/>
      <c r="EU55" s="306"/>
      <c r="EV55" s="307"/>
      <c r="EW55" s="307"/>
      <c r="EX55" s="307"/>
      <c r="EY55" s="307"/>
      <c r="EZ55" s="308"/>
      <c r="FA55" s="306"/>
      <c r="FB55" s="307"/>
      <c r="FC55" s="307"/>
      <c r="FD55" s="307"/>
      <c r="FE55" s="307"/>
      <c r="FF55" s="308"/>
      <c r="FG55" s="306"/>
      <c r="FH55" s="307"/>
      <c r="FI55" s="307"/>
      <c r="FJ55" s="307"/>
      <c r="FK55" s="307"/>
      <c r="FL55" s="308"/>
      <c r="FM55" s="306"/>
      <c r="FN55" s="307"/>
      <c r="FO55" s="307"/>
      <c r="FP55" s="307"/>
      <c r="FQ55" s="307"/>
      <c r="FR55" s="308"/>
      <c r="FS55" s="306"/>
      <c r="FT55" s="307"/>
      <c r="FU55" s="307"/>
      <c r="FV55" s="307"/>
      <c r="FW55" s="307"/>
      <c r="FX55" s="308"/>
      <c r="FY55" s="306"/>
      <c r="FZ55" s="307"/>
      <c r="GA55" s="307"/>
      <c r="GB55" s="307"/>
      <c r="GC55" s="307"/>
      <c r="GD55" s="308"/>
      <c r="GE55" s="306"/>
      <c r="GF55" s="307"/>
      <c r="GG55" s="307"/>
      <c r="GH55" s="307"/>
      <c r="GI55" s="307"/>
      <c r="GJ55" s="308"/>
      <c r="GK55" s="306"/>
      <c r="GL55" s="307"/>
      <c r="GM55" s="307"/>
      <c r="GN55" s="307"/>
      <c r="GO55" s="307"/>
      <c r="GP55" s="308"/>
      <c r="GQ55" s="306"/>
      <c r="GR55" s="307"/>
      <c r="GS55" s="307"/>
      <c r="GT55" s="307"/>
      <c r="GU55" s="307"/>
      <c r="GV55" s="308"/>
      <c r="GW55" s="306"/>
      <c r="GX55" s="307"/>
      <c r="GY55" s="307"/>
      <c r="GZ55" s="307"/>
      <c r="HA55" s="307"/>
      <c r="HB55" s="308"/>
      <c r="HC55" s="306"/>
      <c r="HD55" s="307"/>
      <c r="HE55" s="307"/>
      <c r="HF55" s="307"/>
      <c r="HG55" s="307"/>
      <c r="HH55" s="308"/>
      <c r="HI55" s="306"/>
      <c r="HJ55" s="307"/>
      <c r="HK55" s="307"/>
      <c r="HL55" s="307"/>
      <c r="HM55" s="307"/>
      <c r="HN55" s="308"/>
      <c r="HO55" s="306"/>
      <c r="HP55" s="307"/>
      <c r="HQ55" s="307"/>
      <c r="HR55" s="307"/>
      <c r="HS55" s="307"/>
      <c r="HT55" s="308"/>
      <c r="HU55" s="306"/>
      <c r="HV55" s="307"/>
      <c r="HW55" s="307"/>
      <c r="HX55" s="307"/>
      <c r="HY55" s="307"/>
      <c r="HZ55" s="308"/>
      <c r="IA55" s="306"/>
      <c r="IB55" s="307"/>
      <c r="IC55" s="307"/>
      <c r="ID55" s="307"/>
      <c r="IE55" s="307"/>
      <c r="IF55" s="308"/>
      <c r="IG55" s="306"/>
      <c r="IH55" s="307"/>
      <c r="II55" s="307"/>
      <c r="IJ55" s="307"/>
      <c r="IK55" s="307"/>
      <c r="IL55" s="308"/>
    </row>
    <row r="56" spans="1:246" ht="18.75" customHeight="1">
      <c r="A56" s="377"/>
      <c r="B56" s="400"/>
      <c r="C56" s="405"/>
      <c r="D56" s="373" t="s">
        <v>24</v>
      </c>
      <c r="E56" s="396" t="s">
        <v>23</v>
      </c>
      <c r="F56" s="396"/>
      <c r="G56" s="309"/>
      <c r="H56" s="310"/>
      <c r="I56" s="310"/>
      <c r="J56" s="310"/>
      <c r="K56" s="310"/>
      <c r="L56" s="311"/>
      <c r="M56" s="309"/>
      <c r="N56" s="310"/>
      <c r="O56" s="310"/>
      <c r="P56" s="310"/>
      <c r="Q56" s="310"/>
      <c r="R56" s="311"/>
      <c r="S56" s="309"/>
      <c r="T56" s="310"/>
      <c r="U56" s="310"/>
      <c r="V56" s="310"/>
      <c r="W56" s="310"/>
      <c r="X56" s="311"/>
      <c r="Y56" s="309"/>
      <c r="Z56" s="310"/>
      <c r="AA56" s="310"/>
      <c r="AB56" s="310"/>
      <c r="AC56" s="310"/>
      <c r="AD56" s="311"/>
      <c r="AE56" s="309"/>
      <c r="AF56" s="310"/>
      <c r="AG56" s="310"/>
      <c r="AH56" s="310"/>
      <c r="AI56" s="310"/>
      <c r="AJ56" s="311"/>
      <c r="AK56" s="309"/>
      <c r="AL56" s="310"/>
      <c r="AM56" s="310"/>
      <c r="AN56" s="310"/>
      <c r="AO56" s="310"/>
      <c r="AP56" s="311"/>
      <c r="AQ56" s="309"/>
      <c r="AR56" s="310"/>
      <c r="AS56" s="310"/>
      <c r="AT56" s="310"/>
      <c r="AU56" s="310"/>
      <c r="AV56" s="311"/>
      <c r="AW56" s="309"/>
      <c r="AX56" s="310"/>
      <c r="AY56" s="310"/>
      <c r="AZ56" s="310"/>
      <c r="BA56" s="310"/>
      <c r="BB56" s="311"/>
      <c r="BC56" s="309"/>
      <c r="BD56" s="310"/>
      <c r="BE56" s="310"/>
      <c r="BF56" s="310"/>
      <c r="BG56" s="310"/>
      <c r="BH56" s="311"/>
      <c r="BI56" s="309"/>
      <c r="BJ56" s="310"/>
      <c r="BK56" s="310"/>
      <c r="BL56" s="310"/>
      <c r="BM56" s="310"/>
      <c r="BN56" s="311"/>
      <c r="BO56" s="309"/>
      <c r="BP56" s="310"/>
      <c r="BQ56" s="310"/>
      <c r="BR56" s="310"/>
      <c r="BS56" s="310"/>
      <c r="BT56" s="311"/>
      <c r="BU56" s="309"/>
      <c r="BV56" s="310"/>
      <c r="BW56" s="310"/>
      <c r="BX56" s="310"/>
      <c r="BY56" s="310"/>
      <c r="BZ56" s="311"/>
      <c r="CA56" s="309"/>
      <c r="CB56" s="310"/>
      <c r="CC56" s="310"/>
      <c r="CD56" s="310"/>
      <c r="CE56" s="310"/>
      <c r="CF56" s="311"/>
      <c r="CG56" s="309"/>
      <c r="CH56" s="310"/>
      <c r="CI56" s="310"/>
      <c r="CJ56" s="310"/>
      <c r="CK56" s="310"/>
      <c r="CL56" s="311"/>
      <c r="CM56" s="309"/>
      <c r="CN56" s="310"/>
      <c r="CO56" s="310"/>
      <c r="CP56" s="310"/>
      <c r="CQ56" s="310"/>
      <c r="CR56" s="311"/>
      <c r="CS56" s="309"/>
      <c r="CT56" s="310"/>
      <c r="CU56" s="310"/>
      <c r="CV56" s="310"/>
      <c r="CW56" s="310"/>
      <c r="CX56" s="311"/>
      <c r="CY56" s="309"/>
      <c r="CZ56" s="310"/>
      <c r="DA56" s="310"/>
      <c r="DB56" s="310"/>
      <c r="DC56" s="310"/>
      <c r="DD56" s="311"/>
      <c r="DE56" s="309"/>
      <c r="DF56" s="310"/>
      <c r="DG56" s="310"/>
      <c r="DH56" s="310"/>
      <c r="DI56" s="310"/>
      <c r="DJ56" s="311"/>
      <c r="DK56" s="309"/>
      <c r="DL56" s="310"/>
      <c r="DM56" s="310"/>
      <c r="DN56" s="310"/>
      <c r="DO56" s="310"/>
      <c r="DP56" s="311"/>
      <c r="DQ56" s="309"/>
      <c r="DR56" s="310"/>
      <c r="DS56" s="310"/>
      <c r="DT56" s="310"/>
      <c r="DU56" s="310"/>
      <c r="DV56" s="311"/>
      <c r="DW56" s="309"/>
      <c r="DX56" s="310"/>
      <c r="DY56" s="310"/>
      <c r="DZ56" s="310"/>
      <c r="EA56" s="310"/>
      <c r="EB56" s="311"/>
      <c r="EC56" s="309"/>
      <c r="ED56" s="310"/>
      <c r="EE56" s="310"/>
      <c r="EF56" s="310"/>
      <c r="EG56" s="310"/>
      <c r="EH56" s="311"/>
      <c r="EI56" s="309"/>
      <c r="EJ56" s="310"/>
      <c r="EK56" s="310"/>
      <c r="EL56" s="310"/>
      <c r="EM56" s="310"/>
      <c r="EN56" s="311"/>
      <c r="EO56" s="309"/>
      <c r="EP56" s="310"/>
      <c r="EQ56" s="310"/>
      <c r="ER56" s="310"/>
      <c r="ES56" s="310"/>
      <c r="ET56" s="311"/>
      <c r="EU56" s="309"/>
      <c r="EV56" s="310"/>
      <c r="EW56" s="310"/>
      <c r="EX56" s="310"/>
      <c r="EY56" s="310"/>
      <c r="EZ56" s="311"/>
      <c r="FA56" s="309"/>
      <c r="FB56" s="310"/>
      <c r="FC56" s="310"/>
      <c r="FD56" s="310"/>
      <c r="FE56" s="310"/>
      <c r="FF56" s="311"/>
      <c r="FG56" s="309"/>
      <c r="FH56" s="310"/>
      <c r="FI56" s="310"/>
      <c r="FJ56" s="310"/>
      <c r="FK56" s="310"/>
      <c r="FL56" s="311"/>
      <c r="FM56" s="309"/>
      <c r="FN56" s="310"/>
      <c r="FO56" s="310"/>
      <c r="FP56" s="310"/>
      <c r="FQ56" s="310"/>
      <c r="FR56" s="311"/>
      <c r="FS56" s="309"/>
      <c r="FT56" s="310"/>
      <c r="FU56" s="310"/>
      <c r="FV56" s="310"/>
      <c r="FW56" s="310"/>
      <c r="FX56" s="311"/>
      <c r="FY56" s="309"/>
      <c r="FZ56" s="310"/>
      <c r="GA56" s="310"/>
      <c r="GB56" s="310"/>
      <c r="GC56" s="310"/>
      <c r="GD56" s="311"/>
      <c r="GE56" s="309"/>
      <c r="GF56" s="310"/>
      <c r="GG56" s="310"/>
      <c r="GH56" s="310"/>
      <c r="GI56" s="310"/>
      <c r="GJ56" s="311"/>
      <c r="GK56" s="309"/>
      <c r="GL56" s="310"/>
      <c r="GM56" s="310"/>
      <c r="GN56" s="310"/>
      <c r="GO56" s="310"/>
      <c r="GP56" s="311"/>
      <c r="GQ56" s="309"/>
      <c r="GR56" s="310"/>
      <c r="GS56" s="310"/>
      <c r="GT56" s="310"/>
      <c r="GU56" s="310"/>
      <c r="GV56" s="311"/>
      <c r="GW56" s="309"/>
      <c r="GX56" s="310"/>
      <c r="GY56" s="310"/>
      <c r="GZ56" s="310"/>
      <c r="HA56" s="310"/>
      <c r="HB56" s="311"/>
      <c r="HC56" s="309"/>
      <c r="HD56" s="310"/>
      <c r="HE56" s="310"/>
      <c r="HF56" s="310"/>
      <c r="HG56" s="310"/>
      <c r="HH56" s="311"/>
      <c r="HI56" s="309"/>
      <c r="HJ56" s="310"/>
      <c r="HK56" s="310"/>
      <c r="HL56" s="310"/>
      <c r="HM56" s="310"/>
      <c r="HN56" s="311"/>
      <c r="HO56" s="309"/>
      <c r="HP56" s="310"/>
      <c r="HQ56" s="310"/>
      <c r="HR56" s="310"/>
      <c r="HS56" s="310"/>
      <c r="HT56" s="311"/>
      <c r="HU56" s="309"/>
      <c r="HV56" s="310"/>
      <c r="HW56" s="310"/>
      <c r="HX56" s="310"/>
      <c r="HY56" s="310"/>
      <c r="HZ56" s="311"/>
      <c r="IA56" s="309"/>
      <c r="IB56" s="310"/>
      <c r="IC56" s="310"/>
      <c r="ID56" s="310"/>
      <c r="IE56" s="310"/>
      <c r="IF56" s="311"/>
      <c r="IG56" s="309"/>
      <c r="IH56" s="310"/>
      <c r="II56" s="310"/>
      <c r="IJ56" s="310"/>
      <c r="IK56" s="310"/>
      <c r="IL56" s="311"/>
    </row>
    <row r="57" spans="1:246" ht="18.75" customHeight="1">
      <c r="A57" s="377"/>
      <c r="B57" s="400"/>
      <c r="C57" s="405"/>
      <c r="D57" s="373"/>
      <c r="E57" s="386" t="s">
        <v>22</v>
      </c>
      <c r="F57" s="386"/>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1"/>
      <c r="CT57" s="291"/>
      <c r="CU57" s="291"/>
      <c r="CV57" s="291"/>
      <c r="CW57" s="291"/>
      <c r="CX57" s="291"/>
      <c r="CY57" s="291"/>
      <c r="CZ57" s="291"/>
      <c r="DA57" s="291"/>
      <c r="DB57" s="291"/>
      <c r="DC57" s="291"/>
      <c r="DD57" s="291"/>
      <c r="DE57" s="291"/>
      <c r="DF57" s="291"/>
      <c r="DG57" s="291"/>
      <c r="DH57" s="291"/>
      <c r="DI57" s="291"/>
      <c r="DJ57" s="291"/>
      <c r="DK57" s="291"/>
      <c r="DL57" s="291"/>
      <c r="DM57" s="291"/>
      <c r="DN57" s="291"/>
      <c r="DO57" s="291"/>
      <c r="DP57" s="291"/>
      <c r="DQ57" s="291"/>
      <c r="DR57" s="291"/>
      <c r="DS57" s="291"/>
      <c r="DT57" s="291"/>
      <c r="DU57" s="291"/>
      <c r="DV57" s="291"/>
      <c r="DW57" s="291"/>
      <c r="DX57" s="291"/>
      <c r="DY57" s="291"/>
      <c r="DZ57" s="291"/>
      <c r="EA57" s="291"/>
      <c r="EB57" s="291"/>
      <c r="EC57" s="291"/>
      <c r="ED57" s="291"/>
      <c r="EE57" s="291"/>
      <c r="EF57" s="291"/>
      <c r="EG57" s="291"/>
      <c r="EH57" s="291"/>
      <c r="EI57" s="291"/>
      <c r="EJ57" s="291"/>
      <c r="EK57" s="291"/>
      <c r="EL57" s="291"/>
      <c r="EM57" s="291"/>
      <c r="EN57" s="291"/>
      <c r="EO57" s="291"/>
      <c r="EP57" s="291"/>
      <c r="EQ57" s="291"/>
      <c r="ER57" s="291"/>
      <c r="ES57" s="291"/>
      <c r="ET57" s="291"/>
      <c r="EU57" s="291"/>
      <c r="EV57" s="291"/>
      <c r="EW57" s="291"/>
      <c r="EX57" s="291"/>
      <c r="EY57" s="291"/>
      <c r="EZ57" s="291"/>
      <c r="FA57" s="291"/>
      <c r="FB57" s="291"/>
      <c r="FC57" s="291"/>
      <c r="FD57" s="291"/>
      <c r="FE57" s="291"/>
      <c r="FF57" s="291"/>
      <c r="FG57" s="291"/>
      <c r="FH57" s="291"/>
      <c r="FI57" s="291"/>
      <c r="FJ57" s="291"/>
      <c r="FK57" s="291"/>
      <c r="FL57" s="291"/>
      <c r="FM57" s="291"/>
      <c r="FN57" s="291"/>
      <c r="FO57" s="291"/>
      <c r="FP57" s="291"/>
      <c r="FQ57" s="291"/>
      <c r="FR57" s="291"/>
      <c r="FS57" s="291"/>
      <c r="FT57" s="291"/>
      <c r="FU57" s="291"/>
      <c r="FV57" s="291"/>
      <c r="FW57" s="291"/>
      <c r="FX57" s="291"/>
      <c r="FY57" s="291"/>
      <c r="FZ57" s="291"/>
      <c r="GA57" s="291"/>
      <c r="GB57" s="291"/>
      <c r="GC57" s="291"/>
      <c r="GD57" s="291"/>
      <c r="GE57" s="291"/>
      <c r="GF57" s="291"/>
      <c r="GG57" s="291"/>
      <c r="GH57" s="291"/>
      <c r="GI57" s="291"/>
      <c r="GJ57" s="291"/>
      <c r="GK57" s="291"/>
      <c r="GL57" s="291"/>
      <c r="GM57" s="291"/>
      <c r="GN57" s="291"/>
      <c r="GO57" s="291"/>
      <c r="GP57" s="291"/>
      <c r="GQ57" s="291"/>
      <c r="GR57" s="291"/>
      <c r="GS57" s="291"/>
      <c r="GT57" s="291"/>
      <c r="GU57" s="291"/>
      <c r="GV57" s="291"/>
      <c r="GW57" s="291"/>
      <c r="GX57" s="291"/>
      <c r="GY57" s="291"/>
      <c r="GZ57" s="291"/>
      <c r="HA57" s="291"/>
      <c r="HB57" s="291"/>
      <c r="HC57" s="291"/>
      <c r="HD57" s="291"/>
      <c r="HE57" s="291"/>
      <c r="HF57" s="291"/>
      <c r="HG57" s="291"/>
      <c r="HH57" s="291"/>
      <c r="HI57" s="291"/>
      <c r="HJ57" s="291"/>
      <c r="HK57" s="291"/>
      <c r="HL57" s="291"/>
      <c r="HM57" s="291"/>
      <c r="HN57" s="291"/>
      <c r="HO57" s="291"/>
      <c r="HP57" s="291"/>
      <c r="HQ57" s="291"/>
      <c r="HR57" s="291"/>
      <c r="HS57" s="291"/>
      <c r="HT57" s="291"/>
      <c r="HU57" s="291"/>
      <c r="HV57" s="291"/>
      <c r="HW57" s="291"/>
      <c r="HX57" s="291"/>
      <c r="HY57" s="291"/>
      <c r="HZ57" s="291"/>
      <c r="IA57" s="291"/>
      <c r="IB57" s="291"/>
      <c r="IC57" s="291"/>
      <c r="ID57" s="291"/>
      <c r="IE57" s="291"/>
      <c r="IF57" s="291"/>
      <c r="IG57" s="291"/>
      <c r="IH57" s="291"/>
      <c r="II57" s="291"/>
      <c r="IJ57" s="291"/>
      <c r="IK57" s="291"/>
      <c r="IL57" s="291"/>
    </row>
    <row r="58" spans="1:246" ht="18.75" customHeight="1">
      <c r="A58" s="377"/>
      <c r="B58" s="400"/>
      <c r="C58" s="405"/>
      <c r="D58" s="373"/>
      <c r="E58" s="386" t="s">
        <v>21</v>
      </c>
      <c r="F58" s="386"/>
      <c r="G58" s="305"/>
      <c r="H58" s="297"/>
      <c r="I58" s="297"/>
      <c r="J58" s="297"/>
      <c r="K58" s="297"/>
      <c r="L58" s="298"/>
      <c r="M58" s="305"/>
      <c r="N58" s="297"/>
      <c r="O58" s="297"/>
      <c r="P58" s="297"/>
      <c r="Q58" s="297"/>
      <c r="R58" s="298"/>
      <c r="S58" s="305"/>
      <c r="T58" s="297"/>
      <c r="U58" s="297"/>
      <c r="V58" s="297"/>
      <c r="W58" s="297"/>
      <c r="X58" s="298"/>
      <c r="Y58" s="305"/>
      <c r="Z58" s="297"/>
      <c r="AA58" s="297"/>
      <c r="AB58" s="297"/>
      <c r="AC58" s="297"/>
      <c r="AD58" s="298"/>
      <c r="AE58" s="305"/>
      <c r="AF58" s="297"/>
      <c r="AG58" s="297"/>
      <c r="AH58" s="297"/>
      <c r="AI58" s="297"/>
      <c r="AJ58" s="298"/>
      <c r="AK58" s="305"/>
      <c r="AL58" s="297"/>
      <c r="AM58" s="297"/>
      <c r="AN58" s="297"/>
      <c r="AO58" s="297"/>
      <c r="AP58" s="298"/>
      <c r="AQ58" s="305"/>
      <c r="AR58" s="297"/>
      <c r="AS58" s="297"/>
      <c r="AT58" s="297"/>
      <c r="AU58" s="297"/>
      <c r="AV58" s="298"/>
      <c r="AW58" s="305"/>
      <c r="AX58" s="297"/>
      <c r="AY58" s="297"/>
      <c r="AZ58" s="297"/>
      <c r="BA58" s="297"/>
      <c r="BB58" s="298"/>
      <c r="BC58" s="305"/>
      <c r="BD58" s="297"/>
      <c r="BE58" s="297"/>
      <c r="BF58" s="297"/>
      <c r="BG58" s="297"/>
      <c r="BH58" s="298"/>
      <c r="BI58" s="305"/>
      <c r="BJ58" s="297"/>
      <c r="BK58" s="297"/>
      <c r="BL58" s="297"/>
      <c r="BM58" s="297"/>
      <c r="BN58" s="298"/>
      <c r="BO58" s="305"/>
      <c r="BP58" s="297"/>
      <c r="BQ58" s="297"/>
      <c r="BR58" s="297"/>
      <c r="BS58" s="297"/>
      <c r="BT58" s="298"/>
      <c r="BU58" s="305"/>
      <c r="BV58" s="297"/>
      <c r="BW58" s="297"/>
      <c r="BX58" s="297"/>
      <c r="BY58" s="297"/>
      <c r="BZ58" s="298"/>
      <c r="CA58" s="305"/>
      <c r="CB58" s="297"/>
      <c r="CC58" s="297"/>
      <c r="CD58" s="297"/>
      <c r="CE58" s="297"/>
      <c r="CF58" s="298"/>
      <c r="CG58" s="305"/>
      <c r="CH58" s="297"/>
      <c r="CI58" s="297"/>
      <c r="CJ58" s="297"/>
      <c r="CK58" s="297"/>
      <c r="CL58" s="298"/>
      <c r="CM58" s="305"/>
      <c r="CN58" s="297"/>
      <c r="CO58" s="297"/>
      <c r="CP58" s="297"/>
      <c r="CQ58" s="297"/>
      <c r="CR58" s="298"/>
      <c r="CS58" s="305"/>
      <c r="CT58" s="297"/>
      <c r="CU58" s="297"/>
      <c r="CV58" s="297"/>
      <c r="CW58" s="297"/>
      <c r="CX58" s="298"/>
      <c r="CY58" s="305"/>
      <c r="CZ58" s="297"/>
      <c r="DA58" s="297"/>
      <c r="DB58" s="297"/>
      <c r="DC58" s="297"/>
      <c r="DD58" s="298"/>
      <c r="DE58" s="305"/>
      <c r="DF58" s="297"/>
      <c r="DG58" s="297"/>
      <c r="DH58" s="297"/>
      <c r="DI58" s="297"/>
      <c r="DJ58" s="298"/>
      <c r="DK58" s="305"/>
      <c r="DL58" s="297"/>
      <c r="DM58" s="297"/>
      <c r="DN58" s="297"/>
      <c r="DO58" s="297"/>
      <c r="DP58" s="298"/>
      <c r="DQ58" s="305"/>
      <c r="DR58" s="297"/>
      <c r="DS58" s="297"/>
      <c r="DT58" s="297"/>
      <c r="DU58" s="297"/>
      <c r="DV58" s="298"/>
      <c r="DW58" s="305"/>
      <c r="DX58" s="297"/>
      <c r="DY58" s="297"/>
      <c r="DZ58" s="297"/>
      <c r="EA58" s="297"/>
      <c r="EB58" s="298"/>
      <c r="EC58" s="305"/>
      <c r="ED58" s="297"/>
      <c r="EE58" s="297"/>
      <c r="EF58" s="297"/>
      <c r="EG58" s="297"/>
      <c r="EH58" s="298"/>
      <c r="EI58" s="305"/>
      <c r="EJ58" s="297"/>
      <c r="EK58" s="297"/>
      <c r="EL58" s="297"/>
      <c r="EM58" s="297"/>
      <c r="EN58" s="298"/>
      <c r="EO58" s="305"/>
      <c r="EP58" s="297"/>
      <c r="EQ58" s="297"/>
      <c r="ER58" s="297"/>
      <c r="ES58" s="297"/>
      <c r="ET58" s="298"/>
      <c r="EU58" s="305"/>
      <c r="EV58" s="297"/>
      <c r="EW58" s="297"/>
      <c r="EX58" s="297"/>
      <c r="EY58" s="297"/>
      <c r="EZ58" s="298"/>
      <c r="FA58" s="305"/>
      <c r="FB58" s="297"/>
      <c r="FC58" s="297"/>
      <c r="FD58" s="297"/>
      <c r="FE58" s="297"/>
      <c r="FF58" s="298"/>
      <c r="FG58" s="305"/>
      <c r="FH58" s="297"/>
      <c r="FI58" s="297"/>
      <c r="FJ58" s="297"/>
      <c r="FK58" s="297"/>
      <c r="FL58" s="298"/>
      <c r="FM58" s="305"/>
      <c r="FN58" s="297"/>
      <c r="FO58" s="297"/>
      <c r="FP58" s="297"/>
      <c r="FQ58" s="297"/>
      <c r="FR58" s="298"/>
      <c r="FS58" s="305"/>
      <c r="FT58" s="297"/>
      <c r="FU58" s="297"/>
      <c r="FV58" s="297"/>
      <c r="FW58" s="297"/>
      <c r="FX58" s="298"/>
      <c r="FY58" s="305"/>
      <c r="FZ58" s="297"/>
      <c r="GA58" s="297"/>
      <c r="GB58" s="297"/>
      <c r="GC58" s="297"/>
      <c r="GD58" s="298"/>
      <c r="GE58" s="305"/>
      <c r="GF58" s="297"/>
      <c r="GG58" s="297"/>
      <c r="GH58" s="297"/>
      <c r="GI58" s="297"/>
      <c r="GJ58" s="298"/>
      <c r="GK58" s="305"/>
      <c r="GL58" s="297"/>
      <c r="GM58" s="297"/>
      <c r="GN58" s="297"/>
      <c r="GO58" s="297"/>
      <c r="GP58" s="298"/>
      <c r="GQ58" s="305"/>
      <c r="GR58" s="297"/>
      <c r="GS58" s="297"/>
      <c r="GT58" s="297"/>
      <c r="GU58" s="297"/>
      <c r="GV58" s="298"/>
      <c r="GW58" s="305"/>
      <c r="GX58" s="297"/>
      <c r="GY58" s="297"/>
      <c r="GZ58" s="297"/>
      <c r="HA58" s="297"/>
      <c r="HB58" s="298"/>
      <c r="HC58" s="305"/>
      <c r="HD58" s="297"/>
      <c r="HE58" s="297"/>
      <c r="HF58" s="297"/>
      <c r="HG58" s="297"/>
      <c r="HH58" s="298"/>
      <c r="HI58" s="305"/>
      <c r="HJ58" s="297"/>
      <c r="HK58" s="297"/>
      <c r="HL58" s="297"/>
      <c r="HM58" s="297"/>
      <c r="HN58" s="298"/>
      <c r="HO58" s="305"/>
      <c r="HP58" s="297"/>
      <c r="HQ58" s="297"/>
      <c r="HR58" s="297"/>
      <c r="HS58" s="297"/>
      <c r="HT58" s="298"/>
      <c r="HU58" s="305"/>
      <c r="HV58" s="297"/>
      <c r="HW58" s="297"/>
      <c r="HX58" s="297"/>
      <c r="HY58" s="297"/>
      <c r="HZ58" s="298"/>
      <c r="IA58" s="305"/>
      <c r="IB58" s="297"/>
      <c r="IC58" s="297"/>
      <c r="ID58" s="297"/>
      <c r="IE58" s="297"/>
      <c r="IF58" s="298"/>
      <c r="IG58" s="305"/>
      <c r="IH58" s="297"/>
      <c r="II58" s="297"/>
      <c r="IJ58" s="297"/>
      <c r="IK58" s="297"/>
      <c r="IL58" s="298"/>
    </row>
    <row r="59" spans="1:246" ht="18.75" customHeight="1">
      <c r="A59" s="377"/>
      <c r="B59" s="400"/>
      <c r="C59" s="405"/>
      <c r="D59" s="373"/>
      <c r="E59" s="397" t="s">
        <v>20</v>
      </c>
      <c r="F59" s="397"/>
      <c r="G59" s="299"/>
      <c r="H59" s="300"/>
      <c r="I59" s="300"/>
      <c r="J59" s="300"/>
      <c r="K59" s="300"/>
      <c r="L59" s="301"/>
      <c r="M59" s="299"/>
      <c r="N59" s="300"/>
      <c r="O59" s="300"/>
      <c r="P59" s="300"/>
      <c r="Q59" s="300"/>
      <c r="R59" s="301"/>
      <c r="S59" s="299"/>
      <c r="T59" s="300"/>
      <c r="U59" s="300"/>
      <c r="V59" s="300"/>
      <c r="W59" s="300"/>
      <c r="X59" s="301"/>
      <c r="Y59" s="299"/>
      <c r="Z59" s="300"/>
      <c r="AA59" s="300"/>
      <c r="AB59" s="300"/>
      <c r="AC59" s="300"/>
      <c r="AD59" s="301"/>
      <c r="AE59" s="299"/>
      <c r="AF59" s="300"/>
      <c r="AG59" s="300"/>
      <c r="AH59" s="300"/>
      <c r="AI59" s="300"/>
      <c r="AJ59" s="301"/>
      <c r="AK59" s="299"/>
      <c r="AL59" s="300"/>
      <c r="AM59" s="300"/>
      <c r="AN59" s="300"/>
      <c r="AO59" s="300"/>
      <c r="AP59" s="301"/>
      <c r="AQ59" s="299"/>
      <c r="AR59" s="300"/>
      <c r="AS59" s="300"/>
      <c r="AT59" s="300"/>
      <c r="AU59" s="300"/>
      <c r="AV59" s="301"/>
      <c r="AW59" s="299"/>
      <c r="AX59" s="300"/>
      <c r="AY59" s="300"/>
      <c r="AZ59" s="300"/>
      <c r="BA59" s="300"/>
      <c r="BB59" s="301"/>
      <c r="BC59" s="299"/>
      <c r="BD59" s="300"/>
      <c r="BE59" s="300"/>
      <c r="BF59" s="300"/>
      <c r="BG59" s="300"/>
      <c r="BH59" s="301"/>
      <c r="BI59" s="299"/>
      <c r="BJ59" s="300"/>
      <c r="BK59" s="300"/>
      <c r="BL59" s="300"/>
      <c r="BM59" s="300"/>
      <c r="BN59" s="301"/>
      <c r="BO59" s="299"/>
      <c r="BP59" s="300"/>
      <c r="BQ59" s="300"/>
      <c r="BR59" s="300"/>
      <c r="BS59" s="300"/>
      <c r="BT59" s="301"/>
      <c r="BU59" s="299"/>
      <c r="BV59" s="300"/>
      <c r="BW59" s="300"/>
      <c r="BX59" s="300"/>
      <c r="BY59" s="300"/>
      <c r="BZ59" s="301"/>
      <c r="CA59" s="299"/>
      <c r="CB59" s="300"/>
      <c r="CC59" s="300"/>
      <c r="CD59" s="300"/>
      <c r="CE59" s="300"/>
      <c r="CF59" s="301"/>
      <c r="CG59" s="299"/>
      <c r="CH59" s="300"/>
      <c r="CI59" s="300"/>
      <c r="CJ59" s="300"/>
      <c r="CK59" s="300"/>
      <c r="CL59" s="301"/>
      <c r="CM59" s="299"/>
      <c r="CN59" s="300"/>
      <c r="CO59" s="300"/>
      <c r="CP59" s="300"/>
      <c r="CQ59" s="300"/>
      <c r="CR59" s="301"/>
      <c r="CS59" s="299"/>
      <c r="CT59" s="300"/>
      <c r="CU59" s="300"/>
      <c r="CV59" s="300"/>
      <c r="CW59" s="300"/>
      <c r="CX59" s="301"/>
      <c r="CY59" s="299"/>
      <c r="CZ59" s="300"/>
      <c r="DA59" s="300"/>
      <c r="DB59" s="300"/>
      <c r="DC59" s="300"/>
      <c r="DD59" s="301"/>
      <c r="DE59" s="299"/>
      <c r="DF59" s="300"/>
      <c r="DG59" s="300"/>
      <c r="DH59" s="300"/>
      <c r="DI59" s="300"/>
      <c r="DJ59" s="301"/>
      <c r="DK59" s="299"/>
      <c r="DL59" s="300"/>
      <c r="DM59" s="300"/>
      <c r="DN59" s="300"/>
      <c r="DO59" s="300"/>
      <c r="DP59" s="301"/>
      <c r="DQ59" s="299"/>
      <c r="DR59" s="300"/>
      <c r="DS59" s="300"/>
      <c r="DT59" s="300"/>
      <c r="DU59" s="300"/>
      <c r="DV59" s="301"/>
      <c r="DW59" s="299"/>
      <c r="DX59" s="300"/>
      <c r="DY59" s="300"/>
      <c r="DZ59" s="300"/>
      <c r="EA59" s="300"/>
      <c r="EB59" s="301"/>
      <c r="EC59" s="299"/>
      <c r="ED59" s="300"/>
      <c r="EE59" s="300"/>
      <c r="EF59" s="300"/>
      <c r="EG59" s="300"/>
      <c r="EH59" s="301"/>
      <c r="EI59" s="299"/>
      <c r="EJ59" s="300"/>
      <c r="EK59" s="300"/>
      <c r="EL59" s="300"/>
      <c r="EM59" s="300"/>
      <c r="EN59" s="301"/>
      <c r="EO59" s="299"/>
      <c r="EP59" s="300"/>
      <c r="EQ59" s="300"/>
      <c r="ER59" s="300"/>
      <c r="ES59" s="300"/>
      <c r="ET59" s="301"/>
      <c r="EU59" s="299"/>
      <c r="EV59" s="300"/>
      <c r="EW59" s="300"/>
      <c r="EX59" s="300"/>
      <c r="EY59" s="300"/>
      <c r="EZ59" s="301"/>
      <c r="FA59" s="299"/>
      <c r="FB59" s="300"/>
      <c r="FC59" s="300"/>
      <c r="FD59" s="300"/>
      <c r="FE59" s="300"/>
      <c r="FF59" s="301"/>
      <c r="FG59" s="299"/>
      <c r="FH59" s="300"/>
      <c r="FI59" s="300"/>
      <c r="FJ59" s="300"/>
      <c r="FK59" s="300"/>
      <c r="FL59" s="301"/>
      <c r="FM59" s="299"/>
      <c r="FN59" s="300"/>
      <c r="FO59" s="300"/>
      <c r="FP59" s="300"/>
      <c r="FQ59" s="300"/>
      <c r="FR59" s="301"/>
      <c r="FS59" s="299"/>
      <c r="FT59" s="300"/>
      <c r="FU59" s="300"/>
      <c r="FV59" s="300"/>
      <c r="FW59" s="300"/>
      <c r="FX59" s="301"/>
      <c r="FY59" s="299"/>
      <c r="FZ59" s="300"/>
      <c r="GA59" s="300"/>
      <c r="GB59" s="300"/>
      <c r="GC59" s="300"/>
      <c r="GD59" s="301"/>
      <c r="GE59" s="299"/>
      <c r="GF59" s="300"/>
      <c r="GG59" s="300"/>
      <c r="GH59" s="300"/>
      <c r="GI59" s="300"/>
      <c r="GJ59" s="301"/>
      <c r="GK59" s="299"/>
      <c r="GL59" s="300"/>
      <c r="GM59" s="300"/>
      <c r="GN59" s="300"/>
      <c r="GO59" s="300"/>
      <c r="GP59" s="301"/>
      <c r="GQ59" s="299"/>
      <c r="GR59" s="300"/>
      <c r="GS59" s="300"/>
      <c r="GT59" s="300"/>
      <c r="GU59" s="300"/>
      <c r="GV59" s="301"/>
      <c r="GW59" s="299"/>
      <c r="GX59" s="300"/>
      <c r="GY59" s="300"/>
      <c r="GZ59" s="300"/>
      <c r="HA59" s="300"/>
      <c r="HB59" s="301"/>
      <c r="HC59" s="299"/>
      <c r="HD59" s="300"/>
      <c r="HE59" s="300"/>
      <c r="HF59" s="300"/>
      <c r="HG59" s="300"/>
      <c r="HH59" s="301"/>
      <c r="HI59" s="299"/>
      <c r="HJ59" s="300"/>
      <c r="HK59" s="300"/>
      <c r="HL59" s="300"/>
      <c r="HM59" s="300"/>
      <c r="HN59" s="301"/>
      <c r="HO59" s="299"/>
      <c r="HP59" s="300"/>
      <c r="HQ59" s="300"/>
      <c r="HR59" s="300"/>
      <c r="HS59" s="300"/>
      <c r="HT59" s="301"/>
      <c r="HU59" s="299"/>
      <c r="HV59" s="300"/>
      <c r="HW59" s="300"/>
      <c r="HX59" s="300"/>
      <c r="HY59" s="300"/>
      <c r="HZ59" s="301"/>
      <c r="IA59" s="299"/>
      <c r="IB59" s="300"/>
      <c r="IC59" s="300"/>
      <c r="ID59" s="300"/>
      <c r="IE59" s="300"/>
      <c r="IF59" s="301"/>
      <c r="IG59" s="299"/>
      <c r="IH59" s="300"/>
      <c r="II59" s="300"/>
      <c r="IJ59" s="300"/>
      <c r="IK59" s="300"/>
      <c r="IL59" s="301"/>
    </row>
    <row r="60" spans="1:246" ht="18.75" customHeight="1">
      <c r="A60" s="377"/>
      <c r="B60" s="400"/>
      <c r="C60" s="405"/>
      <c r="D60" s="373" t="s">
        <v>19</v>
      </c>
      <c r="E60" s="370" t="s">
        <v>18</v>
      </c>
      <c r="F60" s="370"/>
      <c r="G60" s="280"/>
      <c r="H60" s="281"/>
      <c r="I60" s="281"/>
      <c r="J60" s="281"/>
      <c r="K60" s="281"/>
      <c r="L60" s="19" t="s">
        <v>17</v>
      </c>
      <c r="M60" s="280"/>
      <c r="N60" s="281"/>
      <c r="O60" s="281"/>
      <c r="P60" s="281"/>
      <c r="Q60" s="281"/>
      <c r="R60" s="19" t="s">
        <v>17</v>
      </c>
      <c r="S60" s="280"/>
      <c r="T60" s="281"/>
      <c r="U60" s="281"/>
      <c r="V60" s="281"/>
      <c r="W60" s="281"/>
      <c r="X60" s="19" t="s">
        <v>17</v>
      </c>
      <c r="Y60" s="280"/>
      <c r="Z60" s="281"/>
      <c r="AA60" s="281"/>
      <c r="AB60" s="281"/>
      <c r="AC60" s="281"/>
      <c r="AD60" s="19" t="s">
        <v>17</v>
      </c>
      <c r="AE60" s="280"/>
      <c r="AF60" s="281"/>
      <c r="AG60" s="281"/>
      <c r="AH60" s="281"/>
      <c r="AI60" s="281"/>
      <c r="AJ60" s="19" t="s">
        <v>17</v>
      </c>
      <c r="AK60" s="280"/>
      <c r="AL60" s="281"/>
      <c r="AM60" s="281"/>
      <c r="AN60" s="281"/>
      <c r="AO60" s="281"/>
      <c r="AP60" s="19" t="s">
        <v>17</v>
      </c>
      <c r="AQ60" s="280"/>
      <c r="AR60" s="281"/>
      <c r="AS60" s="281"/>
      <c r="AT60" s="281"/>
      <c r="AU60" s="281"/>
      <c r="AV60" s="19" t="s">
        <v>17</v>
      </c>
      <c r="AW60" s="280"/>
      <c r="AX60" s="281"/>
      <c r="AY60" s="281"/>
      <c r="AZ60" s="281"/>
      <c r="BA60" s="281"/>
      <c r="BB60" s="19" t="s">
        <v>17</v>
      </c>
      <c r="BC60" s="280"/>
      <c r="BD60" s="281"/>
      <c r="BE60" s="281"/>
      <c r="BF60" s="281"/>
      <c r="BG60" s="281"/>
      <c r="BH60" s="19" t="s">
        <v>17</v>
      </c>
      <c r="BI60" s="280"/>
      <c r="BJ60" s="281"/>
      <c r="BK60" s="281"/>
      <c r="BL60" s="281"/>
      <c r="BM60" s="281"/>
      <c r="BN60" s="19" t="s">
        <v>17</v>
      </c>
      <c r="BO60" s="280"/>
      <c r="BP60" s="281"/>
      <c r="BQ60" s="281"/>
      <c r="BR60" s="281"/>
      <c r="BS60" s="281"/>
      <c r="BT60" s="19" t="s">
        <v>17</v>
      </c>
      <c r="BU60" s="280"/>
      <c r="BV60" s="281"/>
      <c r="BW60" s="281"/>
      <c r="BX60" s="281"/>
      <c r="BY60" s="281"/>
      <c r="BZ60" s="19" t="s">
        <v>17</v>
      </c>
      <c r="CA60" s="280"/>
      <c r="CB60" s="281"/>
      <c r="CC60" s="281"/>
      <c r="CD60" s="281"/>
      <c r="CE60" s="281"/>
      <c r="CF60" s="19" t="s">
        <v>17</v>
      </c>
      <c r="CG60" s="280"/>
      <c r="CH60" s="281"/>
      <c r="CI60" s="281"/>
      <c r="CJ60" s="281"/>
      <c r="CK60" s="281"/>
      <c r="CL60" s="19" t="s">
        <v>17</v>
      </c>
      <c r="CM60" s="280"/>
      <c r="CN60" s="281"/>
      <c r="CO60" s="281"/>
      <c r="CP60" s="281"/>
      <c r="CQ60" s="281"/>
      <c r="CR60" s="19" t="s">
        <v>17</v>
      </c>
      <c r="CS60" s="280"/>
      <c r="CT60" s="281"/>
      <c r="CU60" s="281"/>
      <c r="CV60" s="281"/>
      <c r="CW60" s="281"/>
      <c r="CX60" s="19" t="s">
        <v>17</v>
      </c>
      <c r="CY60" s="280"/>
      <c r="CZ60" s="281"/>
      <c r="DA60" s="281"/>
      <c r="DB60" s="281"/>
      <c r="DC60" s="281"/>
      <c r="DD60" s="19" t="s">
        <v>17</v>
      </c>
      <c r="DE60" s="280"/>
      <c r="DF60" s="281"/>
      <c r="DG60" s="281"/>
      <c r="DH60" s="281"/>
      <c r="DI60" s="281"/>
      <c r="DJ60" s="19" t="s">
        <v>17</v>
      </c>
      <c r="DK60" s="280"/>
      <c r="DL60" s="281"/>
      <c r="DM60" s="281"/>
      <c r="DN60" s="281"/>
      <c r="DO60" s="281"/>
      <c r="DP60" s="19" t="s">
        <v>17</v>
      </c>
      <c r="DQ60" s="280"/>
      <c r="DR60" s="281"/>
      <c r="DS60" s="281"/>
      <c r="DT60" s="281"/>
      <c r="DU60" s="281"/>
      <c r="DV60" s="19" t="s">
        <v>17</v>
      </c>
      <c r="DW60" s="280"/>
      <c r="DX60" s="281"/>
      <c r="DY60" s="281"/>
      <c r="DZ60" s="281"/>
      <c r="EA60" s="281"/>
      <c r="EB60" s="19" t="s">
        <v>17</v>
      </c>
      <c r="EC60" s="280"/>
      <c r="ED60" s="281"/>
      <c r="EE60" s="281"/>
      <c r="EF60" s="281"/>
      <c r="EG60" s="281"/>
      <c r="EH60" s="19" t="s">
        <v>17</v>
      </c>
      <c r="EI60" s="280"/>
      <c r="EJ60" s="281"/>
      <c r="EK60" s="281"/>
      <c r="EL60" s="281"/>
      <c r="EM60" s="281"/>
      <c r="EN60" s="19" t="s">
        <v>17</v>
      </c>
      <c r="EO60" s="280"/>
      <c r="EP60" s="281"/>
      <c r="EQ60" s="281"/>
      <c r="ER60" s="281"/>
      <c r="ES60" s="281"/>
      <c r="ET60" s="19" t="s">
        <v>17</v>
      </c>
      <c r="EU60" s="280"/>
      <c r="EV60" s="281"/>
      <c r="EW60" s="281"/>
      <c r="EX60" s="281"/>
      <c r="EY60" s="281"/>
      <c r="EZ60" s="19" t="s">
        <v>17</v>
      </c>
      <c r="FA60" s="280"/>
      <c r="FB60" s="281"/>
      <c r="FC60" s="281"/>
      <c r="FD60" s="281"/>
      <c r="FE60" s="281"/>
      <c r="FF60" s="19" t="s">
        <v>17</v>
      </c>
      <c r="FG60" s="280"/>
      <c r="FH60" s="281"/>
      <c r="FI60" s="281"/>
      <c r="FJ60" s="281"/>
      <c r="FK60" s="281"/>
      <c r="FL60" s="19" t="s">
        <v>17</v>
      </c>
      <c r="FM60" s="280"/>
      <c r="FN60" s="281"/>
      <c r="FO60" s="281"/>
      <c r="FP60" s="281"/>
      <c r="FQ60" s="281"/>
      <c r="FR60" s="19" t="s">
        <v>17</v>
      </c>
      <c r="FS60" s="280"/>
      <c r="FT60" s="281"/>
      <c r="FU60" s="281"/>
      <c r="FV60" s="281"/>
      <c r="FW60" s="281"/>
      <c r="FX60" s="19" t="s">
        <v>17</v>
      </c>
      <c r="FY60" s="280"/>
      <c r="FZ60" s="281"/>
      <c r="GA60" s="281"/>
      <c r="GB60" s="281"/>
      <c r="GC60" s="281"/>
      <c r="GD60" s="19" t="s">
        <v>17</v>
      </c>
      <c r="GE60" s="280"/>
      <c r="GF60" s="281"/>
      <c r="GG60" s="281"/>
      <c r="GH60" s="281"/>
      <c r="GI60" s="281"/>
      <c r="GJ60" s="19" t="s">
        <v>17</v>
      </c>
      <c r="GK60" s="280"/>
      <c r="GL60" s="281"/>
      <c r="GM60" s="281"/>
      <c r="GN60" s="281"/>
      <c r="GO60" s="281"/>
      <c r="GP60" s="19" t="s">
        <v>17</v>
      </c>
      <c r="GQ60" s="280"/>
      <c r="GR60" s="281"/>
      <c r="GS60" s="281"/>
      <c r="GT60" s="281"/>
      <c r="GU60" s="281"/>
      <c r="GV60" s="19" t="s">
        <v>17</v>
      </c>
      <c r="GW60" s="280"/>
      <c r="GX60" s="281"/>
      <c r="GY60" s="281"/>
      <c r="GZ60" s="281"/>
      <c r="HA60" s="281"/>
      <c r="HB60" s="19" t="s">
        <v>17</v>
      </c>
      <c r="HC60" s="280"/>
      <c r="HD60" s="281"/>
      <c r="HE60" s="281"/>
      <c r="HF60" s="281"/>
      <c r="HG60" s="281"/>
      <c r="HH60" s="19" t="s">
        <v>17</v>
      </c>
      <c r="HI60" s="280"/>
      <c r="HJ60" s="281"/>
      <c r="HK60" s="281"/>
      <c r="HL60" s="281"/>
      <c r="HM60" s="281"/>
      <c r="HN60" s="19" t="s">
        <v>17</v>
      </c>
      <c r="HO60" s="280"/>
      <c r="HP60" s="281"/>
      <c r="HQ60" s="281"/>
      <c r="HR60" s="281"/>
      <c r="HS60" s="281"/>
      <c r="HT60" s="19" t="s">
        <v>17</v>
      </c>
      <c r="HU60" s="280"/>
      <c r="HV60" s="281"/>
      <c r="HW60" s="281"/>
      <c r="HX60" s="281"/>
      <c r="HY60" s="281"/>
      <c r="HZ60" s="19" t="s">
        <v>17</v>
      </c>
      <c r="IA60" s="280"/>
      <c r="IB60" s="281"/>
      <c r="IC60" s="281"/>
      <c r="ID60" s="281"/>
      <c r="IE60" s="281"/>
      <c r="IF60" s="19" t="s">
        <v>17</v>
      </c>
      <c r="IG60" s="280"/>
      <c r="IH60" s="281"/>
      <c r="II60" s="281"/>
      <c r="IJ60" s="281"/>
      <c r="IK60" s="281"/>
      <c r="IL60" s="19" t="s">
        <v>17</v>
      </c>
    </row>
    <row r="61" spans="1:246" ht="18.75" customHeight="1" thickBot="1">
      <c r="A61" s="378"/>
      <c r="B61" s="401"/>
      <c r="C61" s="406"/>
      <c r="D61" s="410"/>
      <c r="E61" s="411" t="s">
        <v>16</v>
      </c>
      <c r="F61" s="411"/>
      <c r="G61" s="271"/>
      <c r="H61" s="272"/>
      <c r="I61" s="273" t="s">
        <v>15</v>
      </c>
      <c r="J61" s="274"/>
      <c r="K61" s="274"/>
      <c r="L61" s="274"/>
      <c r="M61" s="271"/>
      <c r="N61" s="272"/>
      <c r="O61" s="273" t="s">
        <v>15</v>
      </c>
      <c r="P61" s="274"/>
      <c r="Q61" s="274"/>
      <c r="R61" s="274"/>
      <c r="S61" s="271"/>
      <c r="T61" s="272"/>
      <c r="U61" s="273" t="s">
        <v>15</v>
      </c>
      <c r="V61" s="274"/>
      <c r="W61" s="274"/>
      <c r="X61" s="274"/>
      <c r="Y61" s="271"/>
      <c r="Z61" s="272"/>
      <c r="AA61" s="273" t="s">
        <v>15</v>
      </c>
      <c r="AB61" s="274"/>
      <c r="AC61" s="274"/>
      <c r="AD61" s="274"/>
      <c r="AE61" s="271"/>
      <c r="AF61" s="272"/>
      <c r="AG61" s="273" t="s">
        <v>15</v>
      </c>
      <c r="AH61" s="274"/>
      <c r="AI61" s="274"/>
      <c r="AJ61" s="274"/>
      <c r="AK61" s="271"/>
      <c r="AL61" s="272"/>
      <c r="AM61" s="273" t="s">
        <v>15</v>
      </c>
      <c r="AN61" s="274"/>
      <c r="AO61" s="274"/>
      <c r="AP61" s="274"/>
      <c r="AQ61" s="271"/>
      <c r="AR61" s="272"/>
      <c r="AS61" s="273" t="s">
        <v>15</v>
      </c>
      <c r="AT61" s="274"/>
      <c r="AU61" s="274"/>
      <c r="AV61" s="274"/>
      <c r="AW61" s="271"/>
      <c r="AX61" s="272"/>
      <c r="AY61" s="273" t="s">
        <v>15</v>
      </c>
      <c r="AZ61" s="274"/>
      <c r="BA61" s="274"/>
      <c r="BB61" s="274"/>
      <c r="BC61" s="271"/>
      <c r="BD61" s="272"/>
      <c r="BE61" s="273" t="s">
        <v>15</v>
      </c>
      <c r="BF61" s="274"/>
      <c r="BG61" s="274"/>
      <c r="BH61" s="274"/>
      <c r="BI61" s="271"/>
      <c r="BJ61" s="272"/>
      <c r="BK61" s="273" t="s">
        <v>15</v>
      </c>
      <c r="BL61" s="274"/>
      <c r="BM61" s="274"/>
      <c r="BN61" s="274"/>
      <c r="BO61" s="271"/>
      <c r="BP61" s="272"/>
      <c r="BQ61" s="273" t="s">
        <v>15</v>
      </c>
      <c r="BR61" s="274"/>
      <c r="BS61" s="274"/>
      <c r="BT61" s="274"/>
      <c r="BU61" s="271"/>
      <c r="BV61" s="272"/>
      <c r="BW61" s="273" t="s">
        <v>15</v>
      </c>
      <c r="BX61" s="274"/>
      <c r="BY61" s="274"/>
      <c r="BZ61" s="274"/>
      <c r="CA61" s="271"/>
      <c r="CB61" s="272"/>
      <c r="CC61" s="273" t="s">
        <v>15</v>
      </c>
      <c r="CD61" s="274"/>
      <c r="CE61" s="274"/>
      <c r="CF61" s="274"/>
      <c r="CG61" s="271"/>
      <c r="CH61" s="272"/>
      <c r="CI61" s="273" t="s">
        <v>15</v>
      </c>
      <c r="CJ61" s="274"/>
      <c r="CK61" s="274"/>
      <c r="CL61" s="274"/>
      <c r="CM61" s="271"/>
      <c r="CN61" s="272"/>
      <c r="CO61" s="273" t="s">
        <v>15</v>
      </c>
      <c r="CP61" s="274"/>
      <c r="CQ61" s="274"/>
      <c r="CR61" s="274"/>
      <c r="CS61" s="271"/>
      <c r="CT61" s="272"/>
      <c r="CU61" s="273" t="s">
        <v>15</v>
      </c>
      <c r="CV61" s="274"/>
      <c r="CW61" s="274"/>
      <c r="CX61" s="274"/>
      <c r="CY61" s="271"/>
      <c r="CZ61" s="272"/>
      <c r="DA61" s="273" t="s">
        <v>15</v>
      </c>
      <c r="DB61" s="274"/>
      <c r="DC61" s="274"/>
      <c r="DD61" s="274"/>
      <c r="DE61" s="271"/>
      <c r="DF61" s="272"/>
      <c r="DG61" s="273" t="s">
        <v>15</v>
      </c>
      <c r="DH61" s="274"/>
      <c r="DI61" s="274"/>
      <c r="DJ61" s="274"/>
      <c r="DK61" s="271"/>
      <c r="DL61" s="272"/>
      <c r="DM61" s="273" t="s">
        <v>15</v>
      </c>
      <c r="DN61" s="274"/>
      <c r="DO61" s="274"/>
      <c r="DP61" s="274"/>
      <c r="DQ61" s="271"/>
      <c r="DR61" s="272"/>
      <c r="DS61" s="273" t="s">
        <v>15</v>
      </c>
      <c r="DT61" s="274"/>
      <c r="DU61" s="274"/>
      <c r="DV61" s="274"/>
      <c r="DW61" s="271"/>
      <c r="DX61" s="272"/>
      <c r="DY61" s="273" t="s">
        <v>15</v>
      </c>
      <c r="DZ61" s="274"/>
      <c r="EA61" s="274"/>
      <c r="EB61" s="274"/>
      <c r="EC61" s="271"/>
      <c r="ED61" s="272"/>
      <c r="EE61" s="273" t="s">
        <v>15</v>
      </c>
      <c r="EF61" s="274"/>
      <c r="EG61" s="274"/>
      <c r="EH61" s="274"/>
      <c r="EI61" s="271"/>
      <c r="EJ61" s="272"/>
      <c r="EK61" s="273" t="s">
        <v>15</v>
      </c>
      <c r="EL61" s="274"/>
      <c r="EM61" s="274"/>
      <c r="EN61" s="274"/>
      <c r="EO61" s="271"/>
      <c r="EP61" s="272"/>
      <c r="EQ61" s="273" t="s">
        <v>15</v>
      </c>
      <c r="ER61" s="274"/>
      <c r="ES61" s="274"/>
      <c r="ET61" s="274"/>
      <c r="EU61" s="271"/>
      <c r="EV61" s="272"/>
      <c r="EW61" s="273" t="s">
        <v>15</v>
      </c>
      <c r="EX61" s="274"/>
      <c r="EY61" s="274"/>
      <c r="EZ61" s="274"/>
      <c r="FA61" s="271"/>
      <c r="FB61" s="272"/>
      <c r="FC61" s="273" t="s">
        <v>15</v>
      </c>
      <c r="FD61" s="274"/>
      <c r="FE61" s="274"/>
      <c r="FF61" s="274"/>
      <c r="FG61" s="271"/>
      <c r="FH61" s="272"/>
      <c r="FI61" s="273" t="s">
        <v>15</v>
      </c>
      <c r="FJ61" s="274"/>
      <c r="FK61" s="274"/>
      <c r="FL61" s="274"/>
      <c r="FM61" s="271"/>
      <c r="FN61" s="272"/>
      <c r="FO61" s="273" t="s">
        <v>15</v>
      </c>
      <c r="FP61" s="274"/>
      <c r="FQ61" s="274"/>
      <c r="FR61" s="274"/>
      <c r="FS61" s="271"/>
      <c r="FT61" s="272"/>
      <c r="FU61" s="273" t="s">
        <v>15</v>
      </c>
      <c r="FV61" s="274"/>
      <c r="FW61" s="274"/>
      <c r="FX61" s="274"/>
      <c r="FY61" s="271"/>
      <c r="FZ61" s="272"/>
      <c r="GA61" s="273" t="s">
        <v>15</v>
      </c>
      <c r="GB61" s="274"/>
      <c r="GC61" s="274"/>
      <c r="GD61" s="274"/>
      <c r="GE61" s="271"/>
      <c r="GF61" s="272"/>
      <c r="GG61" s="273" t="s">
        <v>15</v>
      </c>
      <c r="GH61" s="274"/>
      <c r="GI61" s="274"/>
      <c r="GJ61" s="274"/>
      <c r="GK61" s="271"/>
      <c r="GL61" s="272"/>
      <c r="GM61" s="273" t="s">
        <v>15</v>
      </c>
      <c r="GN61" s="274"/>
      <c r="GO61" s="274"/>
      <c r="GP61" s="274"/>
      <c r="GQ61" s="271"/>
      <c r="GR61" s="272"/>
      <c r="GS61" s="273" t="s">
        <v>15</v>
      </c>
      <c r="GT61" s="274"/>
      <c r="GU61" s="274"/>
      <c r="GV61" s="274"/>
      <c r="GW61" s="271"/>
      <c r="GX61" s="272"/>
      <c r="GY61" s="273" t="s">
        <v>15</v>
      </c>
      <c r="GZ61" s="274"/>
      <c r="HA61" s="274"/>
      <c r="HB61" s="274"/>
      <c r="HC61" s="271"/>
      <c r="HD61" s="272"/>
      <c r="HE61" s="273" t="s">
        <v>15</v>
      </c>
      <c r="HF61" s="274"/>
      <c r="HG61" s="274"/>
      <c r="HH61" s="274"/>
      <c r="HI61" s="271"/>
      <c r="HJ61" s="272"/>
      <c r="HK61" s="273" t="s">
        <v>15</v>
      </c>
      <c r="HL61" s="274"/>
      <c r="HM61" s="274"/>
      <c r="HN61" s="274"/>
      <c r="HO61" s="271"/>
      <c r="HP61" s="272"/>
      <c r="HQ61" s="273" t="s">
        <v>15</v>
      </c>
      <c r="HR61" s="274"/>
      <c r="HS61" s="274"/>
      <c r="HT61" s="274"/>
      <c r="HU61" s="271"/>
      <c r="HV61" s="272"/>
      <c r="HW61" s="273" t="s">
        <v>15</v>
      </c>
      <c r="HX61" s="274"/>
      <c r="HY61" s="274"/>
      <c r="HZ61" s="274"/>
      <c r="IA61" s="271"/>
      <c r="IB61" s="272"/>
      <c r="IC61" s="273" t="s">
        <v>15</v>
      </c>
      <c r="ID61" s="274"/>
      <c r="IE61" s="274"/>
      <c r="IF61" s="274"/>
      <c r="IG61" s="271"/>
      <c r="IH61" s="272"/>
      <c r="II61" s="273" t="s">
        <v>15</v>
      </c>
      <c r="IJ61" s="274"/>
      <c r="IK61" s="274"/>
      <c r="IL61" s="274"/>
    </row>
    <row r="62" spans="1:246" s="6" customFormat="1" ht="18.75" customHeight="1">
      <c r="A62" s="18"/>
      <c r="B62" s="17"/>
      <c r="C62" s="16"/>
      <c r="D62" s="11"/>
      <c r="E62" s="15"/>
      <c r="F62" s="15"/>
      <c r="G62" s="14"/>
      <c r="H62" s="14"/>
      <c r="I62" s="13"/>
      <c r="J62" s="13"/>
      <c r="K62" s="13"/>
      <c r="L62" s="13"/>
      <c r="M62" s="14"/>
      <c r="N62" s="14"/>
      <c r="O62" s="13"/>
      <c r="P62" s="13"/>
      <c r="Q62" s="13"/>
      <c r="R62" s="13"/>
      <c r="S62" s="14"/>
      <c r="T62" s="14"/>
      <c r="U62" s="13"/>
      <c r="V62" s="13"/>
      <c r="W62" s="13"/>
      <c r="X62" s="13"/>
      <c r="Y62" s="14"/>
      <c r="Z62" s="14"/>
      <c r="AA62" s="13"/>
      <c r="AB62" s="13"/>
      <c r="AC62" s="13"/>
      <c r="AD62" s="13"/>
      <c r="AE62" s="14"/>
      <c r="AF62" s="14"/>
      <c r="AG62" s="13"/>
      <c r="AH62" s="13"/>
      <c r="AI62" s="13"/>
      <c r="AJ62" s="13"/>
      <c r="AK62" s="14"/>
      <c r="AL62" s="14"/>
      <c r="AM62" s="13"/>
      <c r="AN62" s="13"/>
      <c r="AO62" s="13"/>
      <c r="AP62" s="13"/>
      <c r="AQ62" s="14"/>
      <c r="AR62" s="14"/>
      <c r="AS62" s="13"/>
      <c r="AT62" s="13"/>
      <c r="AU62" s="13"/>
      <c r="AV62" s="13"/>
      <c r="AW62" s="14"/>
      <c r="AX62" s="14"/>
      <c r="AY62" s="13"/>
      <c r="AZ62" s="13"/>
      <c r="BA62" s="13"/>
      <c r="BB62" s="13"/>
      <c r="BC62" s="14"/>
      <c r="BD62" s="14"/>
      <c r="BE62" s="13"/>
      <c r="BF62" s="13"/>
      <c r="BG62" s="13"/>
      <c r="BH62" s="13"/>
      <c r="BI62" s="14"/>
      <c r="BJ62" s="14"/>
      <c r="BK62" s="13"/>
      <c r="BL62" s="13"/>
      <c r="BM62" s="13"/>
      <c r="BN62" s="13"/>
      <c r="BO62" s="14"/>
      <c r="BP62" s="14"/>
      <c r="BQ62" s="13"/>
      <c r="BR62" s="13"/>
      <c r="BS62" s="13"/>
      <c r="BT62" s="13"/>
      <c r="BU62" s="14"/>
      <c r="BV62" s="14"/>
      <c r="BW62" s="13"/>
      <c r="BX62" s="13"/>
      <c r="BY62" s="13"/>
      <c r="BZ62" s="13"/>
      <c r="CA62" s="14"/>
      <c r="CB62" s="14"/>
      <c r="CC62" s="13"/>
      <c r="CD62" s="13"/>
      <c r="CE62" s="13"/>
      <c r="CF62" s="13"/>
      <c r="CG62" s="14"/>
      <c r="CH62" s="14"/>
      <c r="CI62" s="13"/>
      <c r="CJ62" s="13"/>
      <c r="CK62" s="13"/>
      <c r="CL62" s="13"/>
      <c r="CM62" s="14"/>
      <c r="CN62" s="14"/>
      <c r="CO62" s="13"/>
      <c r="CP62" s="13"/>
      <c r="CQ62" s="13"/>
      <c r="CR62" s="13"/>
      <c r="CS62" s="14"/>
      <c r="CT62" s="14"/>
      <c r="CU62" s="13"/>
      <c r="CV62" s="13"/>
      <c r="CW62" s="13"/>
      <c r="CX62" s="13"/>
      <c r="CY62" s="14"/>
      <c r="CZ62" s="14"/>
      <c r="DA62" s="13"/>
      <c r="DB62" s="13"/>
      <c r="DC62" s="13"/>
      <c r="DD62" s="13"/>
      <c r="DE62" s="14"/>
      <c r="DF62" s="14"/>
      <c r="DG62" s="13"/>
      <c r="DH62" s="13"/>
      <c r="DI62" s="13"/>
      <c r="DJ62" s="13"/>
      <c r="DK62" s="14"/>
      <c r="DL62" s="14"/>
      <c r="DM62" s="13"/>
      <c r="DN62" s="13"/>
      <c r="DO62" s="13"/>
      <c r="DP62" s="13"/>
      <c r="DQ62" s="14"/>
      <c r="DR62" s="14"/>
      <c r="DS62" s="13"/>
      <c r="DT62" s="13"/>
      <c r="DU62" s="13"/>
      <c r="DV62" s="13"/>
      <c r="DW62" s="14"/>
      <c r="DX62" s="14"/>
      <c r="DY62" s="13"/>
      <c r="DZ62" s="13"/>
      <c r="EA62" s="13"/>
      <c r="EB62" s="13"/>
      <c r="EC62" s="14"/>
      <c r="ED62" s="14"/>
      <c r="EE62" s="13"/>
      <c r="EF62" s="13"/>
      <c r="EG62" s="13"/>
      <c r="EH62" s="13"/>
      <c r="EI62" s="14"/>
      <c r="EJ62" s="14"/>
      <c r="EK62" s="13"/>
      <c r="EL62" s="13"/>
      <c r="EM62" s="13"/>
      <c r="EN62" s="13"/>
      <c r="EO62" s="14"/>
      <c r="EP62" s="14"/>
      <c r="EQ62" s="13"/>
      <c r="ER62" s="13"/>
      <c r="ES62" s="13"/>
      <c r="ET62" s="13"/>
      <c r="EU62" s="14"/>
      <c r="EV62" s="14"/>
      <c r="EW62" s="13"/>
      <c r="EX62" s="13"/>
      <c r="EY62" s="13"/>
      <c r="EZ62" s="13"/>
      <c r="FA62" s="14"/>
      <c r="FB62" s="14"/>
      <c r="FC62" s="13"/>
      <c r="FD62" s="13"/>
      <c r="FE62" s="13"/>
      <c r="FF62" s="13"/>
      <c r="FG62" s="14"/>
      <c r="FH62" s="14"/>
      <c r="FI62" s="13"/>
      <c r="FJ62" s="13"/>
      <c r="FK62" s="13"/>
      <c r="FL62" s="13"/>
      <c r="FM62" s="14"/>
      <c r="FN62" s="14"/>
      <c r="FO62" s="13"/>
      <c r="FP62" s="13"/>
      <c r="FQ62" s="13"/>
      <c r="FR62" s="13"/>
      <c r="FS62" s="14"/>
      <c r="FT62" s="14"/>
      <c r="FU62" s="13"/>
      <c r="FV62" s="13"/>
      <c r="FW62" s="13"/>
      <c r="FX62" s="13"/>
      <c r="FY62" s="14"/>
      <c r="FZ62" s="14"/>
      <c r="GA62" s="13"/>
      <c r="GB62" s="13"/>
      <c r="GC62" s="13"/>
      <c r="GD62" s="13"/>
      <c r="GE62" s="14"/>
      <c r="GF62" s="14"/>
      <c r="GG62" s="13"/>
      <c r="GH62" s="13"/>
      <c r="GI62" s="13"/>
      <c r="GJ62" s="13"/>
      <c r="GK62" s="14"/>
      <c r="GL62" s="14"/>
      <c r="GM62" s="13"/>
      <c r="GN62" s="13"/>
      <c r="GO62" s="13"/>
      <c r="GP62" s="13"/>
      <c r="GQ62" s="14"/>
      <c r="GR62" s="14"/>
      <c r="GS62" s="13"/>
      <c r="GT62" s="13"/>
      <c r="GU62" s="13"/>
      <c r="GV62" s="13"/>
      <c r="GW62" s="14"/>
      <c r="GX62" s="14"/>
      <c r="GY62" s="13"/>
      <c r="GZ62" s="13"/>
      <c r="HA62" s="13"/>
      <c r="HB62" s="13"/>
      <c r="HC62" s="14"/>
      <c r="HD62" s="14"/>
      <c r="HE62" s="13"/>
      <c r="HF62" s="13"/>
      <c r="HG62" s="13"/>
      <c r="HH62" s="13"/>
      <c r="HI62" s="14"/>
      <c r="HJ62" s="14"/>
      <c r="HK62" s="13"/>
      <c r="HL62" s="13"/>
      <c r="HM62" s="13"/>
      <c r="HN62" s="13"/>
      <c r="HO62" s="14"/>
      <c r="HP62" s="14"/>
      <c r="HQ62" s="13"/>
      <c r="HR62" s="13"/>
      <c r="HS62" s="13"/>
      <c r="HT62" s="13"/>
      <c r="HU62" s="14"/>
      <c r="HV62" s="14"/>
      <c r="HW62" s="13"/>
      <c r="HX62" s="13"/>
      <c r="HY62" s="13"/>
      <c r="HZ62" s="13"/>
      <c r="IA62" s="14"/>
      <c r="IB62" s="14"/>
      <c r="IC62" s="13"/>
      <c r="ID62" s="13"/>
      <c r="IE62" s="13"/>
      <c r="IF62" s="13"/>
      <c r="IG62" s="14"/>
      <c r="IH62" s="14"/>
      <c r="II62" s="13"/>
      <c r="IJ62" s="13"/>
      <c r="IK62" s="13"/>
      <c r="IL62" s="13"/>
    </row>
    <row r="63" spans="1:246" s="6" customFormat="1" ht="15" hidden="1" customHeight="1" outlineLevel="1" collapsed="1">
      <c r="B63" s="12"/>
      <c r="D63" s="11"/>
      <c r="F63" s="10" t="s">
        <v>14</v>
      </c>
      <c r="G63" s="270" t="s">
        <v>13</v>
      </c>
      <c r="H63" s="270"/>
      <c r="I63" s="270"/>
      <c r="J63" s="270"/>
      <c r="K63" s="270"/>
      <c r="L63" s="9"/>
      <c r="M63" s="270" t="s">
        <v>13</v>
      </c>
      <c r="N63" s="270"/>
      <c r="O63" s="270"/>
      <c r="P63" s="270"/>
      <c r="Q63" s="270"/>
      <c r="R63" s="9"/>
      <c r="S63" s="270" t="s">
        <v>13</v>
      </c>
      <c r="T63" s="270"/>
      <c r="U63" s="270"/>
      <c r="V63" s="270"/>
      <c r="W63" s="270"/>
      <c r="X63" s="9"/>
      <c r="Y63" s="270" t="s">
        <v>13</v>
      </c>
      <c r="Z63" s="270"/>
      <c r="AA63" s="270"/>
      <c r="AB63" s="270"/>
      <c r="AC63" s="270"/>
      <c r="AD63" s="9"/>
      <c r="AE63" s="270" t="s">
        <v>13</v>
      </c>
      <c r="AF63" s="270"/>
      <c r="AG63" s="270"/>
      <c r="AH63" s="270"/>
      <c r="AI63" s="270"/>
      <c r="AJ63" s="9"/>
      <c r="AK63" s="270" t="s">
        <v>13</v>
      </c>
      <c r="AL63" s="270"/>
      <c r="AM63" s="270"/>
      <c r="AN63" s="270"/>
      <c r="AO63" s="270"/>
      <c r="AP63" s="9"/>
      <c r="AQ63" s="270" t="s">
        <v>13</v>
      </c>
      <c r="AR63" s="270"/>
      <c r="AS63" s="270"/>
      <c r="AT63" s="270"/>
      <c r="AU63" s="270"/>
      <c r="AV63" s="9"/>
      <c r="AW63" s="270" t="s">
        <v>13</v>
      </c>
      <c r="AX63" s="270"/>
      <c r="AY63" s="270"/>
      <c r="AZ63" s="270"/>
      <c r="BA63" s="270"/>
      <c r="BB63" s="9"/>
      <c r="BC63" s="270" t="s">
        <v>13</v>
      </c>
      <c r="BD63" s="270"/>
      <c r="BE63" s="270"/>
      <c r="BF63" s="270"/>
      <c r="BG63" s="270"/>
      <c r="BH63" s="9"/>
      <c r="BI63" s="270" t="s">
        <v>13</v>
      </c>
      <c r="BJ63" s="270"/>
      <c r="BK63" s="270"/>
      <c r="BL63" s="270"/>
      <c r="BM63" s="270"/>
      <c r="BN63" s="9"/>
      <c r="BO63" s="270" t="s">
        <v>13</v>
      </c>
      <c r="BP63" s="270"/>
      <c r="BQ63" s="270"/>
      <c r="BR63" s="270"/>
      <c r="BS63" s="270"/>
      <c r="BT63" s="9"/>
      <c r="BU63" s="270" t="s">
        <v>13</v>
      </c>
      <c r="BV63" s="270"/>
      <c r="BW63" s="270"/>
      <c r="BX63" s="270"/>
      <c r="BY63" s="270"/>
      <c r="BZ63" s="9"/>
      <c r="CA63" s="270" t="s">
        <v>13</v>
      </c>
      <c r="CB63" s="270"/>
      <c r="CC63" s="270"/>
      <c r="CD63" s="270"/>
      <c r="CE63" s="270"/>
      <c r="CF63" s="9"/>
      <c r="CG63" s="270" t="s">
        <v>13</v>
      </c>
      <c r="CH63" s="270"/>
      <c r="CI63" s="270"/>
      <c r="CJ63" s="270"/>
      <c r="CK63" s="270"/>
      <c r="CL63" s="9"/>
      <c r="CM63" s="270" t="s">
        <v>13</v>
      </c>
      <c r="CN63" s="270"/>
      <c r="CO63" s="270"/>
      <c r="CP63" s="270"/>
      <c r="CQ63" s="270"/>
      <c r="CR63" s="9"/>
      <c r="CS63" s="270" t="s">
        <v>13</v>
      </c>
      <c r="CT63" s="270"/>
      <c r="CU63" s="270"/>
      <c r="CV63" s="270"/>
      <c r="CW63" s="270"/>
      <c r="CX63" s="9"/>
      <c r="CY63" s="345" t="s">
        <v>13</v>
      </c>
      <c r="CZ63" s="346"/>
      <c r="DA63" s="346"/>
      <c r="DB63" s="346"/>
      <c r="DC63" s="347"/>
      <c r="DD63" s="9"/>
      <c r="DE63" s="270" t="s">
        <v>13</v>
      </c>
      <c r="DF63" s="270"/>
      <c r="DG63" s="270"/>
      <c r="DH63" s="270"/>
      <c r="DI63" s="270"/>
      <c r="DJ63" s="9"/>
      <c r="DK63" s="270" t="s">
        <v>13</v>
      </c>
      <c r="DL63" s="270"/>
      <c r="DM63" s="270"/>
      <c r="DN63" s="270"/>
      <c r="DO63" s="270"/>
      <c r="DP63" s="9"/>
      <c r="DQ63" s="270" t="s">
        <v>13</v>
      </c>
      <c r="DR63" s="270"/>
      <c r="DS63" s="270"/>
      <c r="DT63" s="270"/>
      <c r="DU63" s="270"/>
      <c r="DV63" s="9"/>
      <c r="DW63" s="270" t="s">
        <v>13</v>
      </c>
      <c r="DX63" s="270"/>
      <c r="DY63" s="270"/>
      <c r="DZ63" s="270"/>
      <c r="EA63" s="270"/>
      <c r="EB63" s="9"/>
      <c r="EC63" s="270" t="s">
        <v>13</v>
      </c>
      <c r="ED63" s="270"/>
      <c r="EE63" s="270"/>
      <c r="EF63" s="270"/>
      <c r="EG63" s="270"/>
      <c r="EH63" s="9"/>
      <c r="EI63" s="270" t="s">
        <v>13</v>
      </c>
      <c r="EJ63" s="270"/>
      <c r="EK63" s="270"/>
      <c r="EL63" s="270"/>
      <c r="EM63" s="270"/>
      <c r="EN63" s="9"/>
      <c r="EO63" s="270" t="s">
        <v>13</v>
      </c>
      <c r="EP63" s="270"/>
      <c r="EQ63" s="270"/>
      <c r="ER63" s="270"/>
      <c r="ES63" s="270"/>
      <c r="ET63" s="9"/>
      <c r="EU63" s="270" t="s">
        <v>13</v>
      </c>
      <c r="EV63" s="270"/>
      <c r="EW63" s="270"/>
      <c r="EX63" s="270"/>
      <c r="EY63" s="270"/>
      <c r="EZ63" s="9"/>
      <c r="FA63" s="270" t="s">
        <v>13</v>
      </c>
      <c r="FB63" s="270"/>
      <c r="FC63" s="270"/>
      <c r="FD63" s="270"/>
      <c r="FE63" s="270"/>
      <c r="FF63" s="9"/>
      <c r="FG63" s="270" t="s">
        <v>13</v>
      </c>
      <c r="FH63" s="270"/>
      <c r="FI63" s="270"/>
      <c r="FJ63" s="270"/>
      <c r="FK63" s="270"/>
      <c r="FL63" s="9"/>
      <c r="FM63" s="270" t="s">
        <v>13</v>
      </c>
      <c r="FN63" s="270"/>
      <c r="FO63" s="270"/>
      <c r="FP63" s="270"/>
      <c r="FQ63" s="270"/>
      <c r="FR63" s="9"/>
      <c r="FS63" s="270" t="s">
        <v>13</v>
      </c>
      <c r="FT63" s="270"/>
      <c r="FU63" s="270"/>
      <c r="FV63" s="270"/>
      <c r="FW63" s="270"/>
      <c r="FX63" s="9"/>
      <c r="FY63" s="270" t="s">
        <v>13</v>
      </c>
      <c r="FZ63" s="270"/>
      <c r="GA63" s="270"/>
      <c r="GB63" s="270"/>
      <c r="GC63" s="270"/>
      <c r="GD63" s="9"/>
      <c r="GE63" s="270" t="s">
        <v>13</v>
      </c>
      <c r="GF63" s="270"/>
      <c r="GG63" s="270"/>
      <c r="GH63" s="270"/>
      <c r="GI63" s="270"/>
      <c r="GJ63" s="9"/>
      <c r="GK63" s="270" t="s">
        <v>13</v>
      </c>
      <c r="GL63" s="270"/>
      <c r="GM63" s="270"/>
      <c r="GN63" s="270"/>
      <c r="GO63" s="270"/>
      <c r="GP63" s="9"/>
      <c r="GQ63" s="270" t="s">
        <v>13</v>
      </c>
      <c r="GR63" s="270"/>
      <c r="GS63" s="270"/>
      <c r="GT63" s="270"/>
      <c r="GU63" s="270"/>
      <c r="GV63" s="9"/>
      <c r="GW63" s="270" t="s">
        <v>13</v>
      </c>
      <c r="GX63" s="270"/>
      <c r="GY63" s="270"/>
      <c r="GZ63" s="270"/>
      <c r="HA63" s="270"/>
      <c r="HB63" s="9"/>
      <c r="HC63" s="270" t="s">
        <v>13</v>
      </c>
      <c r="HD63" s="270"/>
      <c r="HE63" s="270"/>
      <c r="HF63" s="270"/>
      <c r="HG63" s="270"/>
      <c r="HH63" s="9"/>
      <c r="HI63" s="270" t="s">
        <v>13</v>
      </c>
      <c r="HJ63" s="270"/>
      <c r="HK63" s="270"/>
      <c r="HL63" s="270"/>
      <c r="HM63" s="270"/>
      <c r="HN63" s="9"/>
      <c r="HO63" s="270" t="s">
        <v>13</v>
      </c>
      <c r="HP63" s="270"/>
      <c r="HQ63" s="270"/>
      <c r="HR63" s="270"/>
      <c r="HS63" s="270"/>
      <c r="HT63" s="9"/>
      <c r="HU63" s="270" t="s">
        <v>13</v>
      </c>
      <c r="HV63" s="270"/>
      <c r="HW63" s="270"/>
      <c r="HX63" s="270"/>
      <c r="HY63" s="270"/>
      <c r="HZ63" s="9"/>
      <c r="IA63" s="270" t="s">
        <v>13</v>
      </c>
      <c r="IB63" s="270"/>
      <c r="IC63" s="270"/>
      <c r="ID63" s="270"/>
      <c r="IE63" s="270"/>
      <c r="IF63" s="9"/>
      <c r="IG63" s="270" t="s">
        <v>13</v>
      </c>
      <c r="IH63" s="270"/>
      <c r="II63" s="270"/>
      <c r="IJ63" s="270"/>
      <c r="IK63" s="270"/>
      <c r="IL63" s="9"/>
    </row>
    <row r="64" spans="1:246" ht="15" hidden="1" customHeight="1" outlineLevel="1">
      <c r="B64" s="4" t="str">
        <f>IF(AND(G17&lt;&gt;"",G20&lt;&gt;"",I20&lt;&gt;"",K20&lt;&gt;""),G13,"")</f>
        <v/>
      </c>
      <c r="C64" s="312" t="s">
        <v>229</v>
      </c>
      <c r="D64" s="313"/>
      <c r="E64" s="314"/>
      <c r="F64" s="2" t="s">
        <v>11</v>
      </c>
      <c r="G64" s="5" t="str">
        <f>IF(AND(I31&gt;=1,I31&lt;=5),"一括徴収","")</f>
        <v/>
      </c>
      <c r="H64" s="8"/>
      <c r="I64" s="8"/>
      <c r="J64" s="8"/>
      <c r="K64" s="7"/>
      <c r="M64" s="5" t="str">
        <f>IF(AND(O31&gt;=1,O31&lt;=5),"一括徴収","")</f>
        <v/>
      </c>
      <c r="N64" s="8"/>
      <c r="O64" s="8"/>
      <c r="P64" s="8"/>
      <c r="Q64" s="7"/>
      <c r="S64" s="5" t="str">
        <f>IF(AND(U31&gt;=1,U31&lt;=5),"一括徴収","")</f>
        <v/>
      </c>
      <c r="T64" s="8"/>
      <c r="U64" s="8"/>
      <c r="V64" s="8"/>
      <c r="W64" s="7"/>
      <c r="Y64" s="5" t="str">
        <f>IF(AND(AA31&gt;=1,AA31&lt;=5),"一括徴収","")</f>
        <v/>
      </c>
      <c r="Z64" s="8"/>
      <c r="AA64" s="8"/>
      <c r="AB64" s="8"/>
      <c r="AC64" s="7"/>
      <c r="AE64" s="5" t="str">
        <f>IF(AND(AG31&gt;=1,AG31&lt;=5),"一括徴収","")</f>
        <v/>
      </c>
      <c r="AF64" s="8"/>
      <c r="AG64" s="8"/>
      <c r="AH64" s="8"/>
      <c r="AI64" s="7"/>
      <c r="AK64" s="5" t="str">
        <f>IF(AND(AM31&gt;=1,AM31&lt;=5),"一括徴収","")</f>
        <v/>
      </c>
      <c r="AL64" s="8"/>
      <c r="AM64" s="8"/>
      <c r="AN64" s="8"/>
      <c r="AO64" s="7"/>
      <c r="AQ64" s="5" t="str">
        <f>IF(AND(AS31&gt;=1,AS31&lt;=5),"一括徴収","")</f>
        <v/>
      </c>
      <c r="AR64" s="8"/>
      <c r="AS64" s="8"/>
      <c r="AT64" s="8"/>
      <c r="AU64" s="7"/>
      <c r="AW64" s="5" t="str">
        <f>IF(AND(AY31&gt;=1,AY31&lt;=5),"一括徴収","")</f>
        <v/>
      </c>
      <c r="AX64" s="8"/>
      <c r="AY64" s="8"/>
      <c r="AZ64" s="8"/>
      <c r="BA64" s="7"/>
      <c r="BC64" s="5" t="str">
        <f>IF(AND(BE31&gt;=1,BE31&lt;=5),"一括徴収","")</f>
        <v/>
      </c>
      <c r="BD64" s="8"/>
      <c r="BE64" s="8"/>
      <c r="BF64" s="8"/>
      <c r="BG64" s="7"/>
      <c r="BI64" s="5" t="str">
        <f>IF(AND(BK31&gt;=1,BK31&lt;=5),"一括徴収","")</f>
        <v/>
      </c>
      <c r="BJ64" s="8"/>
      <c r="BK64" s="8"/>
      <c r="BL64" s="8"/>
      <c r="BM64" s="7"/>
      <c r="BO64" s="5" t="str">
        <f>IF(AND(BQ31&gt;=1,BQ31&lt;=5),"一括徴収","")</f>
        <v/>
      </c>
      <c r="BP64" s="8"/>
      <c r="BQ64" s="8"/>
      <c r="BR64" s="8"/>
      <c r="BS64" s="7"/>
      <c r="BU64" s="5" t="str">
        <f>IF(AND(BW31&gt;=1,BW31&lt;=5),"一括徴収","")</f>
        <v/>
      </c>
      <c r="BV64" s="8"/>
      <c r="BW64" s="8"/>
      <c r="BX64" s="8"/>
      <c r="BY64" s="7"/>
      <c r="CA64" s="5" t="str">
        <f>IF(AND(CC31&gt;=1,CC31&lt;=5),"一括徴収","")</f>
        <v/>
      </c>
      <c r="CB64" s="8"/>
      <c r="CC64" s="8"/>
      <c r="CD64" s="8"/>
      <c r="CE64" s="7"/>
      <c r="CG64" s="5" t="str">
        <f>IF(AND(CI31&gt;=1,CI31&lt;=5),"一括徴収","")</f>
        <v/>
      </c>
      <c r="CH64" s="8"/>
      <c r="CI64" s="8"/>
      <c r="CJ64" s="8"/>
      <c r="CK64" s="7"/>
      <c r="CM64" s="5" t="str">
        <f>IF(AND(CO31&gt;=1,CO31&lt;=5),"一括徴収","")</f>
        <v/>
      </c>
      <c r="CN64" s="8"/>
      <c r="CO64" s="8"/>
      <c r="CP64" s="8"/>
      <c r="CQ64" s="7"/>
      <c r="CS64" s="5" t="str">
        <f>IF(AND(CU31&gt;=1,CU31&lt;=5),"一括徴収","")</f>
        <v/>
      </c>
      <c r="CT64" s="8"/>
      <c r="CU64" s="8"/>
      <c r="CV64" s="8"/>
      <c r="CW64" s="7"/>
      <c r="CY64" s="5" t="str">
        <f>IF(AND(DA31&gt;=1,DA31&lt;=5),"一括徴収","")</f>
        <v/>
      </c>
      <c r="CZ64" s="8"/>
      <c r="DA64" s="8"/>
      <c r="DB64" s="8"/>
      <c r="DC64" s="7"/>
      <c r="DE64" s="5" t="str">
        <f>IF(AND(DG31&gt;=1,DG31&lt;=5),"一括徴収","")</f>
        <v/>
      </c>
      <c r="DF64" s="8"/>
      <c r="DG64" s="8"/>
      <c r="DH64" s="8"/>
      <c r="DI64" s="7"/>
      <c r="DK64" s="5" t="str">
        <f>IF(AND(DM31&gt;=1,DM31&lt;=5),"一括徴収","")</f>
        <v/>
      </c>
      <c r="DL64" s="8"/>
      <c r="DM64" s="8"/>
      <c r="DN64" s="8"/>
      <c r="DO64" s="7"/>
      <c r="DQ64" s="5" t="str">
        <f>IF(AND(DS31&gt;=1,DS31&lt;=5),"一括徴収","")</f>
        <v/>
      </c>
      <c r="DR64" s="8"/>
      <c r="DS64" s="8"/>
      <c r="DT64" s="8"/>
      <c r="DU64" s="7"/>
      <c r="DW64" s="5" t="str">
        <f>IF(AND(DY31&gt;=1,DY31&lt;=5),"一括徴収","")</f>
        <v/>
      </c>
      <c r="DX64" s="8"/>
      <c r="DY64" s="8"/>
      <c r="DZ64" s="8"/>
      <c r="EA64" s="7"/>
      <c r="EC64" s="5" t="str">
        <f>IF(AND(EE31&gt;=1,EE31&lt;=5),"一括徴収","")</f>
        <v/>
      </c>
      <c r="ED64" s="8"/>
      <c r="EE64" s="8"/>
      <c r="EF64" s="8"/>
      <c r="EG64" s="7"/>
      <c r="EI64" s="5" t="str">
        <f>IF(AND(EK31&gt;=1,EK31&lt;=5),"一括徴収","")</f>
        <v/>
      </c>
      <c r="EJ64" s="8"/>
      <c r="EK64" s="8"/>
      <c r="EL64" s="8"/>
      <c r="EM64" s="7"/>
      <c r="EO64" s="5" t="str">
        <f>IF(AND(EQ31&gt;=1,EQ31&lt;=5),"一括徴収","")</f>
        <v/>
      </c>
      <c r="EP64" s="8"/>
      <c r="EQ64" s="8"/>
      <c r="ER64" s="8"/>
      <c r="ES64" s="7"/>
      <c r="EU64" s="5" t="str">
        <f>IF(AND(EW31&gt;=1,EW31&lt;=5),"一括徴収","")</f>
        <v/>
      </c>
      <c r="EV64" s="8"/>
      <c r="EW64" s="8"/>
      <c r="EX64" s="8"/>
      <c r="EY64" s="7"/>
      <c r="FA64" s="5" t="str">
        <f>IF(AND(FC31&gt;=1,FC31&lt;=5),"一括徴収","")</f>
        <v/>
      </c>
      <c r="FB64" s="8"/>
      <c r="FC64" s="8"/>
      <c r="FD64" s="8"/>
      <c r="FE64" s="7"/>
      <c r="FG64" s="5" t="str">
        <f>IF(AND(FI31&gt;=1,FI31&lt;=5),"一括徴収","")</f>
        <v/>
      </c>
      <c r="FH64" s="8"/>
      <c r="FI64" s="8"/>
      <c r="FJ64" s="8"/>
      <c r="FK64" s="7"/>
      <c r="FM64" s="5" t="str">
        <f>IF(AND(FO31&gt;=1,FO31&lt;=5),"一括徴収","")</f>
        <v/>
      </c>
      <c r="FN64" s="8"/>
      <c r="FO64" s="8"/>
      <c r="FP64" s="8"/>
      <c r="FQ64" s="7"/>
      <c r="FS64" s="5" t="str">
        <f>IF(AND(FU31&gt;=1,FU31&lt;=5),"一括徴収","")</f>
        <v/>
      </c>
      <c r="FT64" s="8"/>
      <c r="FU64" s="8"/>
      <c r="FV64" s="8"/>
      <c r="FW64" s="7"/>
      <c r="FY64" s="5" t="str">
        <f>IF(AND(GA31&gt;=1,GA31&lt;=5),"一括徴収","")</f>
        <v/>
      </c>
      <c r="FZ64" s="8"/>
      <c r="GA64" s="8"/>
      <c r="GB64" s="8"/>
      <c r="GC64" s="7"/>
      <c r="GE64" s="5" t="str">
        <f>IF(AND(GG31&gt;=1,GG31&lt;=5),"一括徴収","")</f>
        <v/>
      </c>
      <c r="GF64" s="8"/>
      <c r="GG64" s="8"/>
      <c r="GH64" s="8"/>
      <c r="GI64" s="7"/>
      <c r="GK64" s="5" t="str">
        <f>IF(AND(GM31&gt;=1,GM31&lt;=5),"一括徴収","")</f>
        <v/>
      </c>
      <c r="GL64" s="8"/>
      <c r="GM64" s="8"/>
      <c r="GN64" s="8"/>
      <c r="GO64" s="7"/>
      <c r="GQ64" s="5" t="str">
        <f>IF(AND(GS31&gt;=1,GS31&lt;=5),"一括徴収","")</f>
        <v/>
      </c>
      <c r="GR64" s="8"/>
      <c r="GS64" s="8"/>
      <c r="GT64" s="8"/>
      <c r="GU64" s="7"/>
      <c r="GW64" s="5" t="str">
        <f>IF(AND(GY31&gt;=1,GY31&lt;=5),"一括徴収","")</f>
        <v/>
      </c>
      <c r="GX64" s="8"/>
      <c r="GY64" s="8"/>
      <c r="GZ64" s="8"/>
      <c r="HA64" s="7"/>
      <c r="HC64" s="5" t="str">
        <f>IF(AND(HE31&gt;=1,HE31&lt;=5),"一括徴収","")</f>
        <v/>
      </c>
      <c r="HD64" s="8"/>
      <c r="HE64" s="8"/>
      <c r="HF64" s="8"/>
      <c r="HG64" s="7"/>
      <c r="HI64" s="5" t="str">
        <f>IF(AND(HK31&gt;=1,HK31&lt;=5),"一括徴収","")</f>
        <v/>
      </c>
      <c r="HJ64" s="8"/>
      <c r="HK64" s="8"/>
      <c r="HL64" s="8"/>
      <c r="HM64" s="7"/>
      <c r="HO64" s="5" t="str">
        <f>IF(AND(HQ31&gt;=1,HQ31&lt;=5),"一括徴収","")</f>
        <v/>
      </c>
      <c r="HP64" s="8"/>
      <c r="HQ64" s="8"/>
      <c r="HR64" s="8"/>
      <c r="HS64" s="7"/>
      <c r="HU64" s="5" t="str">
        <f>IF(AND(HW31&gt;=1,HW31&lt;=5),"一括徴収","")</f>
        <v/>
      </c>
      <c r="HV64" s="8"/>
      <c r="HW64" s="8"/>
      <c r="HX64" s="8"/>
      <c r="HY64" s="7"/>
      <c r="IA64" s="5" t="str">
        <f>IF(AND(IC31&gt;=1,IC31&lt;=5),"一括徴収","")</f>
        <v/>
      </c>
      <c r="IB64" s="8"/>
      <c r="IC64" s="8"/>
      <c r="ID64" s="8"/>
      <c r="IE64" s="7"/>
      <c r="IG64" s="5" t="str">
        <f>IF(AND(II31&gt;=1,II31&lt;=5),"一括徴収","")</f>
        <v/>
      </c>
      <c r="IH64" s="8"/>
      <c r="II64" s="8"/>
      <c r="IJ64" s="8"/>
      <c r="IK64" s="7"/>
    </row>
    <row r="65" spans="2:246" ht="15" hidden="1" customHeight="1" outlineLevel="1">
      <c r="B65" s="4" t="str">
        <f>IF(AND(M17&lt;&gt;"",M20&lt;&gt;"",O20&lt;&gt;"",Q20&lt;&gt;""),M13,"")</f>
        <v/>
      </c>
      <c r="C65" s="302" t="s">
        <v>226</v>
      </c>
      <c r="D65" s="171" t="s">
        <v>227</v>
      </c>
      <c r="E65" s="304" t="s">
        <v>225</v>
      </c>
      <c r="F65" s="2" t="s">
        <v>10</v>
      </c>
      <c r="G65" s="5" t="str">
        <f>IF(AND(I31&gt;=6,I31&lt;=12),"一括徴収(本人希望)","")</f>
        <v/>
      </c>
      <c r="H65" s="8"/>
      <c r="I65" s="8"/>
      <c r="J65" s="8"/>
      <c r="K65" s="7"/>
      <c r="M65" s="5" t="str">
        <f>IF(AND(O31&gt;=6,O31&lt;=12),"一括徴収(本人希望)","")</f>
        <v/>
      </c>
      <c r="N65" s="8"/>
      <c r="O65" s="8"/>
      <c r="P65" s="8"/>
      <c r="Q65" s="7"/>
      <c r="S65" s="5" t="str">
        <f>IF(AND(U31&gt;=6,U31&lt;=12),"一括徴収(本人希望)","")</f>
        <v/>
      </c>
      <c r="T65" s="8"/>
      <c r="U65" s="8"/>
      <c r="V65" s="8"/>
      <c r="W65" s="7"/>
      <c r="Y65" s="5" t="str">
        <f>IF(AND(AA31&gt;=6,AA31&lt;=12),"一括徴収(本人希望)","")</f>
        <v/>
      </c>
      <c r="Z65" s="8"/>
      <c r="AA65" s="8"/>
      <c r="AB65" s="8"/>
      <c r="AC65" s="7"/>
      <c r="AE65" s="5" t="str">
        <f>IF(AND(AG31&gt;=6,AG31&lt;=12),"一括徴収(本人希望)","")</f>
        <v/>
      </c>
      <c r="AF65" s="8"/>
      <c r="AG65" s="8"/>
      <c r="AH65" s="8"/>
      <c r="AI65" s="7"/>
      <c r="AK65" s="5" t="str">
        <f>IF(AND(AM31&gt;=6,AM31&lt;=12),"一括徴収(本人希望)","")</f>
        <v/>
      </c>
      <c r="AL65" s="8"/>
      <c r="AM65" s="8"/>
      <c r="AN65" s="8"/>
      <c r="AO65" s="7"/>
      <c r="AQ65" s="5" t="str">
        <f>IF(AND(AS31&gt;=6,AS31&lt;=12),"一括徴収(本人希望)","")</f>
        <v/>
      </c>
      <c r="AR65" s="8"/>
      <c r="AS65" s="8"/>
      <c r="AT65" s="8"/>
      <c r="AU65" s="7"/>
      <c r="AW65" s="5" t="str">
        <f>IF(AND(AY31&gt;=6,AY31&lt;=12),"一括徴収(本人希望)","")</f>
        <v/>
      </c>
      <c r="AX65" s="8"/>
      <c r="AY65" s="8"/>
      <c r="AZ65" s="8"/>
      <c r="BA65" s="7"/>
      <c r="BC65" s="5" t="str">
        <f>IF(AND(BE31&gt;=6,BE31&lt;=12),"一括徴収(本人希望)","")</f>
        <v/>
      </c>
      <c r="BD65" s="8"/>
      <c r="BE65" s="8"/>
      <c r="BF65" s="8"/>
      <c r="BG65" s="7"/>
      <c r="BI65" s="5" t="str">
        <f>IF(AND(BK31&gt;=6,BK31&lt;=12),"一括徴収(本人希望)","")</f>
        <v/>
      </c>
      <c r="BJ65" s="8"/>
      <c r="BK65" s="8"/>
      <c r="BL65" s="8"/>
      <c r="BM65" s="7"/>
      <c r="BO65" s="5" t="str">
        <f>IF(AND(BQ31&gt;=6,BQ31&lt;=12),"一括徴収(本人希望)","")</f>
        <v/>
      </c>
      <c r="BP65" s="8"/>
      <c r="BQ65" s="8"/>
      <c r="BR65" s="8"/>
      <c r="BS65" s="7"/>
      <c r="BU65" s="5" t="str">
        <f>IF(AND(BW31&gt;=6,BW31&lt;=12),"一括徴収(本人希望)","")</f>
        <v/>
      </c>
      <c r="BV65" s="8"/>
      <c r="BW65" s="8"/>
      <c r="BX65" s="8"/>
      <c r="BY65" s="7"/>
      <c r="CA65" s="5" t="str">
        <f>IF(AND(CC31&gt;=6,CC31&lt;=12),"一括徴収(本人希望)","")</f>
        <v/>
      </c>
      <c r="CB65" s="8"/>
      <c r="CC65" s="8"/>
      <c r="CD65" s="8"/>
      <c r="CE65" s="7"/>
      <c r="CG65" s="5" t="str">
        <f>IF(AND(CI31&gt;=6,CI31&lt;=12),"一括徴収(本人希望)","")</f>
        <v/>
      </c>
      <c r="CH65" s="8"/>
      <c r="CI65" s="8"/>
      <c r="CJ65" s="8"/>
      <c r="CK65" s="7"/>
      <c r="CM65" s="5" t="str">
        <f>IF(AND(CO31&gt;=6,CO31&lt;=12),"一括徴収(本人希望)","")</f>
        <v/>
      </c>
      <c r="CN65" s="8"/>
      <c r="CO65" s="8"/>
      <c r="CP65" s="8"/>
      <c r="CQ65" s="7"/>
      <c r="CS65" s="5" t="str">
        <f>IF(AND(CU31&gt;=6,CU31&lt;=12),"一括徴収(本人希望)","")</f>
        <v/>
      </c>
      <c r="CT65" s="8"/>
      <c r="CU65" s="8"/>
      <c r="CV65" s="8"/>
      <c r="CW65" s="7"/>
      <c r="CY65" s="5" t="str">
        <f>IF(AND(DA31&gt;=6,DA31&lt;=12),"一括徴収(本人希望)","")</f>
        <v/>
      </c>
      <c r="CZ65" s="8"/>
      <c r="DA65" s="8"/>
      <c r="DB65" s="8"/>
      <c r="DC65" s="7"/>
      <c r="DE65" s="5" t="str">
        <f>IF(AND(DG31&gt;=6,DG31&lt;=12),"一括徴収(本人希望)","")</f>
        <v/>
      </c>
      <c r="DF65" s="8"/>
      <c r="DG65" s="8"/>
      <c r="DH65" s="8"/>
      <c r="DI65" s="7"/>
      <c r="DK65" s="5" t="str">
        <f>IF(AND(DM31&gt;=6,DM31&lt;=12),"一括徴収(本人希望)","")</f>
        <v/>
      </c>
      <c r="DL65" s="8"/>
      <c r="DM65" s="8"/>
      <c r="DN65" s="8"/>
      <c r="DO65" s="7"/>
      <c r="DQ65" s="5" t="str">
        <f>IF(AND(DS31&gt;=6,DS31&lt;=12),"一括徴収(本人希望)","")</f>
        <v/>
      </c>
      <c r="DR65" s="8"/>
      <c r="DS65" s="8"/>
      <c r="DT65" s="8"/>
      <c r="DU65" s="7"/>
      <c r="DW65" s="5" t="str">
        <f>IF(AND(DY31&gt;=6,DY31&lt;=12),"一括徴収(本人希望)","")</f>
        <v/>
      </c>
      <c r="DX65" s="8"/>
      <c r="DY65" s="8"/>
      <c r="DZ65" s="8"/>
      <c r="EA65" s="7"/>
      <c r="EC65" s="5" t="str">
        <f>IF(AND(EE31&gt;=6,EE31&lt;=12),"一括徴収(本人希望)","")</f>
        <v/>
      </c>
      <c r="ED65" s="8"/>
      <c r="EE65" s="8"/>
      <c r="EF65" s="8"/>
      <c r="EG65" s="7"/>
      <c r="EI65" s="5" t="str">
        <f>IF(AND(EK31&gt;=6,EK31&lt;=12),"一括徴収(本人希望)","")</f>
        <v/>
      </c>
      <c r="EJ65" s="8"/>
      <c r="EK65" s="8"/>
      <c r="EL65" s="8"/>
      <c r="EM65" s="7"/>
      <c r="EO65" s="5" t="str">
        <f>IF(AND(EQ31&gt;=6,EQ31&lt;=12),"一括徴収(本人希望)","")</f>
        <v/>
      </c>
      <c r="EP65" s="8"/>
      <c r="EQ65" s="8"/>
      <c r="ER65" s="8"/>
      <c r="ES65" s="7"/>
      <c r="EU65" s="5" t="str">
        <f>IF(AND(EW31&gt;=6,EW31&lt;=12),"一括徴収(本人希望)","")</f>
        <v/>
      </c>
      <c r="EV65" s="8"/>
      <c r="EW65" s="8"/>
      <c r="EX65" s="8"/>
      <c r="EY65" s="7"/>
      <c r="FA65" s="5" t="str">
        <f>IF(AND(FC31&gt;=6,FC31&lt;=12),"一括徴収(本人希望)","")</f>
        <v/>
      </c>
      <c r="FB65" s="8"/>
      <c r="FC65" s="8"/>
      <c r="FD65" s="8"/>
      <c r="FE65" s="7"/>
      <c r="FG65" s="5" t="str">
        <f>IF(AND(FI31&gt;=6,FI31&lt;=12),"一括徴収(本人希望)","")</f>
        <v/>
      </c>
      <c r="FH65" s="8"/>
      <c r="FI65" s="8"/>
      <c r="FJ65" s="8"/>
      <c r="FK65" s="7"/>
      <c r="FM65" s="5" t="str">
        <f>IF(AND(FO31&gt;=6,FO31&lt;=12),"一括徴収(本人希望)","")</f>
        <v/>
      </c>
      <c r="FN65" s="8"/>
      <c r="FO65" s="8"/>
      <c r="FP65" s="8"/>
      <c r="FQ65" s="7"/>
      <c r="FS65" s="5" t="str">
        <f>IF(AND(FU31&gt;=6,FU31&lt;=12),"一括徴収(本人希望)","")</f>
        <v/>
      </c>
      <c r="FT65" s="8"/>
      <c r="FU65" s="8"/>
      <c r="FV65" s="8"/>
      <c r="FW65" s="7"/>
      <c r="FY65" s="5" t="str">
        <f>IF(AND(GA31&gt;=6,GA31&lt;=12),"一括徴収(本人希望)","")</f>
        <v/>
      </c>
      <c r="FZ65" s="8"/>
      <c r="GA65" s="8"/>
      <c r="GB65" s="8"/>
      <c r="GC65" s="7"/>
      <c r="GE65" s="5" t="str">
        <f>IF(AND(GG31&gt;=6,GG31&lt;=12),"一括徴収(本人希望)","")</f>
        <v/>
      </c>
      <c r="GF65" s="8"/>
      <c r="GG65" s="8"/>
      <c r="GH65" s="8"/>
      <c r="GI65" s="7"/>
      <c r="GK65" s="5" t="str">
        <f>IF(AND(GM31&gt;=6,GM31&lt;=12),"一括徴収(本人希望)","")</f>
        <v/>
      </c>
      <c r="GL65" s="8"/>
      <c r="GM65" s="8"/>
      <c r="GN65" s="8"/>
      <c r="GO65" s="7"/>
      <c r="GQ65" s="5" t="str">
        <f>IF(AND(GS31&gt;=6,GS31&lt;=12),"一括徴収(本人希望)","")</f>
        <v/>
      </c>
      <c r="GR65" s="8"/>
      <c r="GS65" s="8"/>
      <c r="GT65" s="8"/>
      <c r="GU65" s="7"/>
      <c r="GW65" s="5" t="str">
        <f>IF(AND(GY31&gt;=6,GY31&lt;=12),"一括徴収(本人希望)","")</f>
        <v/>
      </c>
      <c r="GX65" s="8"/>
      <c r="GY65" s="8"/>
      <c r="GZ65" s="8"/>
      <c r="HA65" s="7"/>
      <c r="HC65" s="5" t="str">
        <f>IF(AND(HE31&gt;=6,HE31&lt;=12),"一括徴収(本人希望)","")</f>
        <v/>
      </c>
      <c r="HD65" s="8"/>
      <c r="HE65" s="8"/>
      <c r="HF65" s="8"/>
      <c r="HG65" s="7"/>
      <c r="HI65" s="5" t="str">
        <f>IF(AND(HK31&gt;=6,HK31&lt;=12),"一括徴収(本人希望)","")</f>
        <v/>
      </c>
      <c r="HJ65" s="8"/>
      <c r="HK65" s="8"/>
      <c r="HL65" s="8"/>
      <c r="HM65" s="7"/>
      <c r="HO65" s="5" t="str">
        <f>IF(AND(HQ31&gt;=6,HQ31&lt;=12),"一括徴収(本人希望)","")</f>
        <v/>
      </c>
      <c r="HP65" s="8"/>
      <c r="HQ65" s="8"/>
      <c r="HR65" s="8"/>
      <c r="HS65" s="7"/>
      <c r="HU65" s="5" t="str">
        <f>IF(AND(HW31&gt;=6,HW31&lt;=12),"一括徴収(本人希望)","")</f>
        <v/>
      </c>
      <c r="HV65" s="8"/>
      <c r="HW65" s="8"/>
      <c r="HX65" s="8"/>
      <c r="HY65" s="7"/>
      <c r="IA65" s="5" t="str">
        <f>IF(AND(IC31&gt;=6,IC31&lt;=12),"一括徴収(本人希望)","")</f>
        <v/>
      </c>
      <c r="IB65" s="8"/>
      <c r="IC65" s="8"/>
      <c r="ID65" s="8"/>
      <c r="IE65" s="7"/>
      <c r="IG65" s="5" t="str">
        <f>IF(AND(II31&gt;=6,II31&lt;=12),"一括徴収(本人希望)","")</f>
        <v/>
      </c>
      <c r="IH65" s="8"/>
      <c r="II65" s="8"/>
      <c r="IJ65" s="8"/>
      <c r="IK65" s="7"/>
    </row>
    <row r="66" spans="2:246" ht="15" hidden="1" customHeight="1" outlineLevel="1">
      <c r="B66" s="4" t="str">
        <f>IF(AND(S17&lt;&gt;"",S20&lt;&gt;"",U20&lt;&gt;"",W20&lt;&gt;""),S13,"")</f>
        <v/>
      </c>
      <c r="C66" s="303"/>
      <c r="D66" s="3" t="str">
        <f ca="1">TEXT(TODAY(),"e")</f>
        <v>29</v>
      </c>
      <c r="E66" s="304"/>
      <c r="F66" s="2" t="s">
        <v>9</v>
      </c>
      <c r="G66" s="5" t="s">
        <v>8</v>
      </c>
      <c r="H66" s="8"/>
      <c r="I66" s="8"/>
      <c r="J66" s="8"/>
      <c r="K66" s="7"/>
      <c r="M66" s="5" t="s">
        <v>8</v>
      </c>
      <c r="N66" s="8"/>
      <c r="O66" s="8"/>
      <c r="P66" s="8"/>
      <c r="Q66" s="7"/>
      <c r="S66" s="5" t="s">
        <v>8</v>
      </c>
      <c r="T66" s="8"/>
      <c r="U66" s="8"/>
      <c r="V66" s="8"/>
      <c r="W66" s="7"/>
      <c r="Y66" s="5" t="s">
        <v>8</v>
      </c>
      <c r="Z66" s="8"/>
      <c r="AA66" s="8"/>
      <c r="AB66" s="8"/>
      <c r="AC66" s="7"/>
      <c r="AE66" s="5" t="s">
        <v>8</v>
      </c>
      <c r="AF66" s="8"/>
      <c r="AG66" s="8"/>
      <c r="AH66" s="8"/>
      <c r="AI66" s="7"/>
      <c r="AK66" s="5" t="s">
        <v>8</v>
      </c>
      <c r="AL66" s="8"/>
      <c r="AM66" s="8"/>
      <c r="AN66" s="8"/>
      <c r="AO66" s="7"/>
      <c r="AQ66" s="5" t="s">
        <v>8</v>
      </c>
      <c r="AR66" s="8"/>
      <c r="AS66" s="8"/>
      <c r="AT66" s="8"/>
      <c r="AU66" s="7"/>
      <c r="AW66" s="5" t="s">
        <v>8</v>
      </c>
      <c r="AX66" s="8"/>
      <c r="AY66" s="8"/>
      <c r="AZ66" s="8"/>
      <c r="BA66" s="7"/>
      <c r="BC66" s="5" t="s">
        <v>8</v>
      </c>
      <c r="BD66" s="8"/>
      <c r="BE66" s="8"/>
      <c r="BF66" s="8"/>
      <c r="BG66" s="7"/>
      <c r="BI66" s="5" t="s">
        <v>8</v>
      </c>
      <c r="BJ66" s="8"/>
      <c r="BK66" s="8"/>
      <c r="BL66" s="8"/>
      <c r="BM66" s="7"/>
      <c r="BO66" s="5" t="s">
        <v>8</v>
      </c>
      <c r="BP66" s="8"/>
      <c r="BQ66" s="8"/>
      <c r="BR66" s="8"/>
      <c r="BS66" s="7"/>
      <c r="BU66" s="5" t="s">
        <v>8</v>
      </c>
      <c r="BV66" s="8"/>
      <c r="BW66" s="8"/>
      <c r="BX66" s="8"/>
      <c r="BY66" s="7"/>
      <c r="CA66" s="5" t="s">
        <v>8</v>
      </c>
      <c r="CB66" s="8"/>
      <c r="CC66" s="8"/>
      <c r="CD66" s="8"/>
      <c r="CE66" s="7"/>
      <c r="CG66" s="5" t="s">
        <v>8</v>
      </c>
      <c r="CH66" s="8"/>
      <c r="CI66" s="8"/>
      <c r="CJ66" s="8"/>
      <c r="CK66" s="7"/>
      <c r="CM66" s="5" t="s">
        <v>8</v>
      </c>
      <c r="CN66" s="8"/>
      <c r="CO66" s="8"/>
      <c r="CP66" s="8"/>
      <c r="CQ66" s="7"/>
      <c r="CS66" s="5" t="s">
        <v>8</v>
      </c>
      <c r="CT66" s="8"/>
      <c r="CU66" s="8"/>
      <c r="CV66" s="8"/>
      <c r="CW66" s="7"/>
      <c r="CY66" s="5" t="s">
        <v>8</v>
      </c>
      <c r="CZ66" s="8"/>
      <c r="DA66" s="8"/>
      <c r="DB66" s="8"/>
      <c r="DC66" s="7"/>
      <c r="DE66" s="5" t="s">
        <v>8</v>
      </c>
      <c r="DF66" s="8"/>
      <c r="DG66" s="8"/>
      <c r="DH66" s="8"/>
      <c r="DI66" s="7"/>
      <c r="DK66" s="5" t="s">
        <v>8</v>
      </c>
      <c r="DL66" s="8"/>
      <c r="DM66" s="8"/>
      <c r="DN66" s="8"/>
      <c r="DO66" s="7"/>
      <c r="DQ66" s="5" t="s">
        <v>8</v>
      </c>
      <c r="DR66" s="8"/>
      <c r="DS66" s="8"/>
      <c r="DT66" s="8"/>
      <c r="DU66" s="7"/>
      <c r="DW66" s="5" t="s">
        <v>8</v>
      </c>
      <c r="DX66" s="8"/>
      <c r="DY66" s="8"/>
      <c r="DZ66" s="8"/>
      <c r="EA66" s="7"/>
      <c r="EC66" s="5" t="s">
        <v>8</v>
      </c>
      <c r="ED66" s="8"/>
      <c r="EE66" s="8"/>
      <c r="EF66" s="8"/>
      <c r="EG66" s="7"/>
      <c r="EI66" s="5" t="s">
        <v>8</v>
      </c>
      <c r="EJ66" s="8"/>
      <c r="EK66" s="8"/>
      <c r="EL66" s="8"/>
      <c r="EM66" s="7"/>
      <c r="EO66" s="5" t="s">
        <v>8</v>
      </c>
      <c r="EP66" s="8"/>
      <c r="EQ66" s="8"/>
      <c r="ER66" s="8"/>
      <c r="ES66" s="7"/>
      <c r="EU66" s="5" t="s">
        <v>8</v>
      </c>
      <c r="EV66" s="8"/>
      <c r="EW66" s="8"/>
      <c r="EX66" s="8"/>
      <c r="EY66" s="7"/>
      <c r="FA66" s="5" t="s">
        <v>8</v>
      </c>
      <c r="FB66" s="8"/>
      <c r="FC66" s="8"/>
      <c r="FD66" s="8"/>
      <c r="FE66" s="7"/>
      <c r="FG66" s="5" t="s">
        <v>8</v>
      </c>
      <c r="FH66" s="8"/>
      <c r="FI66" s="8"/>
      <c r="FJ66" s="8"/>
      <c r="FK66" s="7"/>
      <c r="FM66" s="5" t="s">
        <v>8</v>
      </c>
      <c r="FN66" s="8"/>
      <c r="FO66" s="8"/>
      <c r="FP66" s="8"/>
      <c r="FQ66" s="7"/>
      <c r="FS66" s="5" t="s">
        <v>8</v>
      </c>
      <c r="FT66" s="8"/>
      <c r="FU66" s="8"/>
      <c r="FV66" s="8"/>
      <c r="FW66" s="7"/>
      <c r="FY66" s="5" t="s">
        <v>8</v>
      </c>
      <c r="FZ66" s="8"/>
      <c r="GA66" s="8"/>
      <c r="GB66" s="8"/>
      <c r="GC66" s="7"/>
      <c r="GE66" s="5" t="s">
        <v>8</v>
      </c>
      <c r="GF66" s="8"/>
      <c r="GG66" s="8"/>
      <c r="GH66" s="8"/>
      <c r="GI66" s="7"/>
      <c r="GK66" s="5" t="s">
        <v>8</v>
      </c>
      <c r="GL66" s="8"/>
      <c r="GM66" s="8"/>
      <c r="GN66" s="8"/>
      <c r="GO66" s="7"/>
      <c r="GQ66" s="5" t="s">
        <v>8</v>
      </c>
      <c r="GR66" s="8"/>
      <c r="GS66" s="8"/>
      <c r="GT66" s="8"/>
      <c r="GU66" s="7"/>
      <c r="GW66" s="5" t="s">
        <v>8</v>
      </c>
      <c r="GX66" s="8"/>
      <c r="GY66" s="8"/>
      <c r="GZ66" s="8"/>
      <c r="HA66" s="7"/>
      <c r="HC66" s="5" t="s">
        <v>8</v>
      </c>
      <c r="HD66" s="8"/>
      <c r="HE66" s="8"/>
      <c r="HF66" s="8"/>
      <c r="HG66" s="7"/>
      <c r="HI66" s="5" t="s">
        <v>8</v>
      </c>
      <c r="HJ66" s="8"/>
      <c r="HK66" s="8"/>
      <c r="HL66" s="8"/>
      <c r="HM66" s="7"/>
      <c r="HO66" s="5" t="s">
        <v>8</v>
      </c>
      <c r="HP66" s="8"/>
      <c r="HQ66" s="8"/>
      <c r="HR66" s="8"/>
      <c r="HS66" s="7"/>
      <c r="HU66" s="5" t="s">
        <v>8</v>
      </c>
      <c r="HV66" s="8"/>
      <c r="HW66" s="8"/>
      <c r="HX66" s="8"/>
      <c r="HY66" s="7"/>
      <c r="IA66" s="5" t="s">
        <v>8</v>
      </c>
      <c r="IB66" s="8"/>
      <c r="IC66" s="8"/>
      <c r="ID66" s="8"/>
      <c r="IE66" s="7"/>
      <c r="IG66" s="5" t="s">
        <v>8</v>
      </c>
      <c r="IH66" s="8"/>
      <c r="II66" s="8"/>
      <c r="IJ66" s="8"/>
      <c r="IK66" s="7"/>
    </row>
    <row r="67" spans="2:246" ht="15" hidden="1" customHeight="1" outlineLevel="1">
      <c r="B67" s="4" t="str">
        <f>IF(AND(Y17&lt;&gt;"",Y20&lt;&gt;"",AA20&lt;&gt;"",AC20&lt;&gt;""),Y13,"")</f>
        <v/>
      </c>
      <c r="C67" s="174" t="s">
        <v>228</v>
      </c>
      <c r="D67" s="171">
        <f ca="1">IF(D66-19&gt;0,D66-19,64)</f>
        <v>10</v>
      </c>
      <c r="E67" s="171" t="str">
        <f ca="1">C67&amp;D67</f>
        <v>平10</v>
      </c>
      <c r="F67" s="2" t="s">
        <v>7</v>
      </c>
      <c r="G67" s="5" t="str">
        <f>IF(G32=$F$64,"特別徴収継続(転勤)","")</f>
        <v/>
      </c>
      <c r="H67" s="8"/>
      <c r="I67" s="8"/>
      <c r="J67" s="8"/>
      <c r="K67" s="7"/>
      <c r="M67" s="5" t="str">
        <f>IF(M32=$F$64,"特別徴収継続(転勤)","")</f>
        <v/>
      </c>
      <c r="N67" s="8"/>
      <c r="O67" s="8"/>
      <c r="P67" s="8"/>
      <c r="Q67" s="7"/>
      <c r="S67" s="5" t="str">
        <f>IF(S32=$F$64,"特別徴収継続(転勤)","")</f>
        <v/>
      </c>
      <c r="T67" s="8"/>
      <c r="U67" s="8"/>
      <c r="V67" s="8"/>
      <c r="W67" s="7"/>
      <c r="Y67" s="5" t="str">
        <f>IF(Y32=$F$64,"特別徴収継続(転勤)","")</f>
        <v/>
      </c>
      <c r="Z67" s="8"/>
      <c r="AA67" s="8"/>
      <c r="AB67" s="8"/>
      <c r="AC67" s="7"/>
      <c r="AE67" s="5" t="str">
        <f>IF(AE32=$F$64,"特別徴収継続(転勤)","")</f>
        <v/>
      </c>
      <c r="AF67" s="8"/>
      <c r="AG67" s="8"/>
      <c r="AH67" s="8"/>
      <c r="AI67" s="7"/>
      <c r="AK67" s="5" t="str">
        <f>IF(AK32=$F$64,"特別徴収継続(転勤)","")</f>
        <v/>
      </c>
      <c r="AL67" s="8"/>
      <c r="AM67" s="8"/>
      <c r="AN67" s="8"/>
      <c r="AO67" s="7"/>
      <c r="AQ67" s="5" t="str">
        <f>IF(AQ32=$F$64,"特別徴収継続(転勤)","")</f>
        <v/>
      </c>
      <c r="AR67" s="8"/>
      <c r="AS67" s="8"/>
      <c r="AT67" s="8"/>
      <c r="AU67" s="7"/>
      <c r="AW67" s="5" t="str">
        <f>IF(AW32=$F$64,"特別徴収継続(転勤)","")</f>
        <v/>
      </c>
      <c r="AX67" s="8"/>
      <c r="AY67" s="8"/>
      <c r="AZ67" s="8"/>
      <c r="BA67" s="7"/>
      <c r="BC67" s="5" t="str">
        <f>IF(BC32=$F$64,"特別徴収継続(転勤)","")</f>
        <v/>
      </c>
      <c r="BD67" s="8"/>
      <c r="BE67" s="8"/>
      <c r="BF67" s="8"/>
      <c r="BG67" s="7"/>
      <c r="BI67" s="5" t="str">
        <f>IF(BI32=$F$64,"特別徴収継続(転勤)","")</f>
        <v/>
      </c>
      <c r="BJ67" s="8"/>
      <c r="BK67" s="8"/>
      <c r="BL67" s="8"/>
      <c r="BM67" s="7"/>
      <c r="BO67" s="5" t="str">
        <f>IF(BO32=$F$64,"特別徴収継続(転勤)","")</f>
        <v/>
      </c>
      <c r="BP67" s="8"/>
      <c r="BQ67" s="8"/>
      <c r="BR67" s="8"/>
      <c r="BS67" s="7"/>
      <c r="BU67" s="5" t="str">
        <f>IF(BU32=$F$64,"特別徴収継続(転勤)","")</f>
        <v/>
      </c>
      <c r="BV67" s="8"/>
      <c r="BW67" s="8"/>
      <c r="BX67" s="8"/>
      <c r="BY67" s="7"/>
      <c r="CA67" s="5" t="str">
        <f>IF(CA32=$F$64,"特別徴収継続(転勤)","")</f>
        <v/>
      </c>
      <c r="CB67" s="8"/>
      <c r="CC67" s="8"/>
      <c r="CD67" s="8"/>
      <c r="CE67" s="7"/>
      <c r="CG67" s="5" t="str">
        <f>IF(CG32=$F$64,"特別徴収継続(転勤)","")</f>
        <v/>
      </c>
      <c r="CH67" s="8"/>
      <c r="CI67" s="8"/>
      <c r="CJ67" s="8"/>
      <c r="CK67" s="7"/>
      <c r="CM67" s="5" t="str">
        <f>IF(CM32=$F$64,"特別徴収継続(転勤)","")</f>
        <v/>
      </c>
      <c r="CN67" s="8"/>
      <c r="CO67" s="8"/>
      <c r="CP67" s="8"/>
      <c r="CQ67" s="7"/>
      <c r="CS67" s="5" t="str">
        <f>IF(CS32=$F$64,"特別徴収継続(転勤)","")</f>
        <v/>
      </c>
      <c r="CT67" s="8"/>
      <c r="CU67" s="8"/>
      <c r="CV67" s="8"/>
      <c r="CW67" s="7"/>
      <c r="CY67" s="5" t="str">
        <f>IF(CY32=$F$64,"特別徴収継続(転勤)","")</f>
        <v/>
      </c>
      <c r="CZ67" s="8"/>
      <c r="DA67" s="8"/>
      <c r="DB67" s="8"/>
      <c r="DC67" s="7"/>
      <c r="DE67" s="5" t="str">
        <f>IF(DE32=$F$64,"特別徴収継続(転勤)","")</f>
        <v/>
      </c>
      <c r="DF67" s="8"/>
      <c r="DG67" s="8"/>
      <c r="DH67" s="8"/>
      <c r="DI67" s="7"/>
      <c r="DK67" s="5" t="str">
        <f>IF(DK32=$F$64,"特別徴収継続(転勤)","")</f>
        <v/>
      </c>
      <c r="DL67" s="8"/>
      <c r="DM67" s="8"/>
      <c r="DN67" s="8"/>
      <c r="DO67" s="7"/>
      <c r="DQ67" s="5" t="str">
        <f>IF(DQ32=$F$64,"特別徴収継続(転勤)","")</f>
        <v/>
      </c>
      <c r="DR67" s="8"/>
      <c r="DS67" s="8"/>
      <c r="DT67" s="8"/>
      <c r="DU67" s="7"/>
      <c r="DW67" s="5" t="str">
        <f>IF(DW32=$F$64,"特別徴収継続(転勤)","")</f>
        <v/>
      </c>
      <c r="DX67" s="8"/>
      <c r="DY67" s="8"/>
      <c r="DZ67" s="8"/>
      <c r="EA67" s="7"/>
      <c r="EC67" s="5" t="str">
        <f>IF(EC32=$F$64,"特別徴収継続(転勤)","")</f>
        <v/>
      </c>
      <c r="ED67" s="8"/>
      <c r="EE67" s="8"/>
      <c r="EF67" s="8"/>
      <c r="EG67" s="7"/>
      <c r="EI67" s="5" t="str">
        <f>IF(EI32=$F$64,"特別徴収継続(転勤)","")</f>
        <v/>
      </c>
      <c r="EJ67" s="8"/>
      <c r="EK67" s="8"/>
      <c r="EL67" s="8"/>
      <c r="EM67" s="7"/>
      <c r="EO67" s="5" t="str">
        <f>IF(EO32=$F$64,"特別徴収継続(転勤)","")</f>
        <v/>
      </c>
      <c r="EP67" s="8"/>
      <c r="EQ67" s="8"/>
      <c r="ER67" s="8"/>
      <c r="ES67" s="7"/>
      <c r="EU67" s="5" t="str">
        <f>IF(EU32=$F$64,"特別徴収継続(転勤)","")</f>
        <v/>
      </c>
      <c r="EV67" s="8"/>
      <c r="EW67" s="8"/>
      <c r="EX67" s="8"/>
      <c r="EY67" s="7"/>
      <c r="FA67" s="5" t="str">
        <f>IF(FA32=$F$64,"特別徴収継続(転勤)","")</f>
        <v/>
      </c>
      <c r="FB67" s="8"/>
      <c r="FC67" s="8"/>
      <c r="FD67" s="8"/>
      <c r="FE67" s="7"/>
      <c r="FG67" s="5" t="str">
        <f>IF(FG32=$F$64,"特別徴収継続(転勤)","")</f>
        <v/>
      </c>
      <c r="FH67" s="8"/>
      <c r="FI67" s="8"/>
      <c r="FJ67" s="8"/>
      <c r="FK67" s="7"/>
      <c r="FM67" s="5" t="str">
        <f>IF(FM32=$F$64,"特別徴収継続(転勤)","")</f>
        <v/>
      </c>
      <c r="FN67" s="8"/>
      <c r="FO67" s="8"/>
      <c r="FP67" s="8"/>
      <c r="FQ67" s="7"/>
      <c r="FS67" s="5" t="str">
        <f>IF(FS32=$F$64,"特別徴収継続(転勤)","")</f>
        <v/>
      </c>
      <c r="FT67" s="8"/>
      <c r="FU67" s="8"/>
      <c r="FV67" s="8"/>
      <c r="FW67" s="7"/>
      <c r="FY67" s="5" t="str">
        <f>IF(FY32=$F$64,"特別徴収継続(転勤)","")</f>
        <v/>
      </c>
      <c r="FZ67" s="8"/>
      <c r="GA67" s="8"/>
      <c r="GB67" s="8"/>
      <c r="GC67" s="7"/>
      <c r="GE67" s="5" t="str">
        <f>IF(GE32=$F$64,"特別徴収継続(転勤)","")</f>
        <v/>
      </c>
      <c r="GF67" s="8"/>
      <c r="GG67" s="8"/>
      <c r="GH67" s="8"/>
      <c r="GI67" s="7"/>
      <c r="GK67" s="5" t="str">
        <f>IF(GK32=$F$64,"特別徴収継続(転勤)","")</f>
        <v/>
      </c>
      <c r="GL67" s="8"/>
      <c r="GM67" s="8"/>
      <c r="GN67" s="8"/>
      <c r="GO67" s="7"/>
      <c r="GQ67" s="5" t="str">
        <f>IF(GQ32=$F$64,"特別徴収継続(転勤)","")</f>
        <v/>
      </c>
      <c r="GR67" s="8"/>
      <c r="GS67" s="8"/>
      <c r="GT67" s="8"/>
      <c r="GU67" s="7"/>
      <c r="GW67" s="5" t="str">
        <f>IF(GW32=$F$64,"特別徴収継続(転勤)","")</f>
        <v/>
      </c>
      <c r="GX67" s="8"/>
      <c r="GY67" s="8"/>
      <c r="GZ67" s="8"/>
      <c r="HA67" s="7"/>
      <c r="HC67" s="5" t="str">
        <f>IF(HC32=$F$64,"特別徴収継続(転勤)","")</f>
        <v/>
      </c>
      <c r="HD67" s="8"/>
      <c r="HE67" s="8"/>
      <c r="HF67" s="8"/>
      <c r="HG67" s="7"/>
      <c r="HI67" s="5" t="str">
        <f>IF(HI32=$F$64,"特別徴収継続(転勤)","")</f>
        <v/>
      </c>
      <c r="HJ67" s="8"/>
      <c r="HK67" s="8"/>
      <c r="HL67" s="8"/>
      <c r="HM67" s="7"/>
      <c r="HO67" s="5" t="str">
        <f>IF(HO32=$F$64,"特別徴収継続(転勤)","")</f>
        <v/>
      </c>
      <c r="HP67" s="8"/>
      <c r="HQ67" s="8"/>
      <c r="HR67" s="8"/>
      <c r="HS67" s="7"/>
      <c r="HU67" s="5" t="str">
        <f>IF(HU32=$F$64,"特別徴収継続(転勤)","")</f>
        <v/>
      </c>
      <c r="HV67" s="8"/>
      <c r="HW67" s="8"/>
      <c r="HX67" s="8"/>
      <c r="HY67" s="7"/>
      <c r="IA67" s="5" t="str">
        <f>IF(IA32=$F$64,"特別徴収継続(転勤)","")</f>
        <v/>
      </c>
      <c r="IB67" s="8"/>
      <c r="IC67" s="8"/>
      <c r="ID67" s="8"/>
      <c r="IE67" s="7"/>
      <c r="IG67" s="5" t="str">
        <f>IF(IG32=$F$64,"特別徴収継続(転勤)","")</f>
        <v/>
      </c>
      <c r="IH67" s="8"/>
      <c r="II67" s="8"/>
      <c r="IJ67" s="8"/>
      <c r="IK67" s="7"/>
    </row>
    <row r="68" spans="2:246" ht="15" hidden="1" customHeight="1" outlineLevel="1">
      <c r="B68" s="4" t="str">
        <f>IF(AND(AE17&lt;&gt;"",AE20&lt;&gt;"",AG20&lt;&gt;"",AI20&lt;&gt;""),AE13,"")</f>
        <v/>
      </c>
      <c r="C68" s="174" t="str">
        <f ca="1">IF(D68=64,"昭",IF(C67="昭","昭","平"))</f>
        <v>平</v>
      </c>
      <c r="D68" s="171">
        <f ca="1">IF(D67-1&gt;0,D67-1,64)</f>
        <v>9</v>
      </c>
      <c r="E68" s="171" t="str">
        <f t="shared" ref="E68:E130" ca="1" si="39">C68&amp;D68</f>
        <v>平9</v>
      </c>
      <c r="F68" s="5" t="s">
        <v>6</v>
      </c>
      <c r="G68" s="5" t="str">
        <f>IF(OR(AND(I31&gt;=6,I31&lt;=12),G32=$F$66),"普通徴収(本人が納付)",IF(AND(I31&gt;=1,I31&lt;=5),"普通徴収(本人が納付)",""))</f>
        <v/>
      </c>
      <c r="H68" s="8"/>
      <c r="I68" s="8"/>
      <c r="J68" s="8"/>
      <c r="K68" s="7"/>
      <c r="M68" s="5" t="str">
        <f>IF(OR(AND(O31&gt;=6,O31&lt;=12),M32=$F$66),"普通徴収(本人が納付)",IF(AND(O31&gt;=1,O31&lt;=5),"普通徴収(本人が納付)",""))</f>
        <v/>
      </c>
      <c r="N68" s="8"/>
      <c r="O68" s="8"/>
      <c r="P68" s="8"/>
      <c r="Q68" s="7"/>
      <c r="S68" s="5" t="str">
        <f>IF(OR(AND(U31&gt;=6,U31&lt;=12),S32=$F$66),"普通徴収(本人が納付)",IF(AND(U31&gt;=1,U31&lt;=5),"普通徴収(本人が納付)",""))</f>
        <v/>
      </c>
      <c r="T68" s="8"/>
      <c r="U68" s="8"/>
      <c r="V68" s="8"/>
      <c r="W68" s="7"/>
      <c r="Y68" s="5" t="str">
        <f>IF(OR(AND(AA31&gt;=6,AA31&lt;=12),Y32=$F$66),"普通徴収(本人が納付)",IF(AND(AA31&gt;=1,AA31&lt;=5),"普通徴収(本人が納付)",""))</f>
        <v/>
      </c>
      <c r="Z68" s="8"/>
      <c r="AA68" s="8"/>
      <c r="AB68" s="8"/>
      <c r="AC68" s="7"/>
      <c r="AE68" s="5" t="str">
        <f>IF(OR(AND(AG31&gt;=6,AG31&lt;=12),AE32=$F$66),"普通徴収(本人が納付)",IF(AND(AG31&gt;=1,AG31&lt;=5),"普通徴収(本人が納付)",""))</f>
        <v/>
      </c>
      <c r="AF68" s="8"/>
      <c r="AG68" s="8"/>
      <c r="AH68" s="8"/>
      <c r="AI68" s="7"/>
      <c r="AK68" s="5" t="str">
        <f>IF(OR(AND(AM31&gt;=6,AM31&lt;=12),AK32=$F$66),"普通徴収(本人が納付)",IF(AND(AM31&gt;=1,AM31&lt;=5),"普通徴収(本人が納付)",""))</f>
        <v/>
      </c>
      <c r="AL68" s="8"/>
      <c r="AM68" s="8"/>
      <c r="AN68" s="8"/>
      <c r="AO68" s="7"/>
      <c r="AQ68" s="5" t="str">
        <f>IF(OR(AND(AS31&gt;=6,AS31&lt;=12),AQ32=$F$66),"普通徴収(本人が納付)",IF(AND(AS31&gt;=1,AS31&lt;=5),"普通徴収(本人が納付)",""))</f>
        <v/>
      </c>
      <c r="AR68" s="8"/>
      <c r="AS68" s="8"/>
      <c r="AT68" s="8"/>
      <c r="AU68" s="7"/>
      <c r="AW68" s="5" t="str">
        <f>IF(OR(AND(AY31&gt;=6,AY31&lt;=12),AW32=$F$66),"普通徴収(本人が納付)",IF(AND(AY31&gt;=1,AY31&lt;=5),"普通徴収(本人が納付)",""))</f>
        <v/>
      </c>
      <c r="AX68" s="8"/>
      <c r="AY68" s="8"/>
      <c r="AZ68" s="8"/>
      <c r="BA68" s="7"/>
      <c r="BC68" s="5" t="str">
        <f>IF(OR(AND(BE31&gt;=6,BE31&lt;=12),BC32=$F$66),"普通徴収(本人が納付)",IF(AND(BE31&gt;=1,BE31&lt;=5),"普通徴収(本人が納付)",""))</f>
        <v/>
      </c>
      <c r="BD68" s="8"/>
      <c r="BE68" s="8"/>
      <c r="BF68" s="8"/>
      <c r="BG68" s="7"/>
      <c r="BI68" s="5" t="str">
        <f>IF(OR(AND(BK31&gt;=6,BK31&lt;=12),BI32=$F$66),"普通徴収(本人が納付)",IF(AND(BK31&gt;=1,BK31&lt;=5),"普通徴収(本人が納付)",""))</f>
        <v/>
      </c>
      <c r="BJ68" s="8"/>
      <c r="BK68" s="8"/>
      <c r="BL68" s="8"/>
      <c r="BM68" s="7"/>
      <c r="BO68" s="5" t="str">
        <f>IF(OR(AND(BQ31&gt;=6,BQ31&lt;=12),BO32=$F$66),"普通徴収(本人が納付)",IF(AND(BQ31&gt;=1,BQ31&lt;=5),"普通徴収(本人が納付)",""))</f>
        <v/>
      </c>
      <c r="BP68" s="8"/>
      <c r="BQ68" s="8"/>
      <c r="BR68" s="8"/>
      <c r="BS68" s="7"/>
      <c r="BU68" s="5" t="str">
        <f>IF(OR(AND(BW31&gt;=6,BW31&lt;=12),BU32=$F$66),"普通徴収(本人が納付)",IF(AND(BW31&gt;=1,BW31&lt;=5),"普通徴収(本人が納付)",""))</f>
        <v/>
      </c>
      <c r="BV68" s="8"/>
      <c r="BW68" s="8"/>
      <c r="BX68" s="8"/>
      <c r="BY68" s="7"/>
      <c r="CA68" s="5" t="str">
        <f>IF(OR(AND(CC31&gt;=6,CC31&lt;=12),CA32=$F$66),"普通徴収(本人が納付)",IF(AND(CC31&gt;=1,CC31&lt;=5),"普通徴収(本人が納付)",""))</f>
        <v/>
      </c>
      <c r="CB68" s="8"/>
      <c r="CC68" s="8"/>
      <c r="CD68" s="8"/>
      <c r="CE68" s="7"/>
      <c r="CG68" s="5" t="str">
        <f>IF(OR(AND(CI31&gt;=6,CI31&lt;=12),CG32=$F$66),"普通徴収(本人が納付)",IF(AND(CI31&gt;=1,CI31&lt;=5),"普通徴収(本人が納付)",""))</f>
        <v/>
      </c>
      <c r="CH68" s="8"/>
      <c r="CI68" s="8"/>
      <c r="CJ68" s="8"/>
      <c r="CK68" s="7"/>
      <c r="CM68" s="5" t="str">
        <f>IF(OR(AND(CO31&gt;=6,CO31&lt;=12),CM32=$F$66),"普通徴収(本人が納付)",IF(AND(CO31&gt;=1,CO31&lt;=5),"普通徴収(本人が納付)",""))</f>
        <v/>
      </c>
      <c r="CN68" s="8"/>
      <c r="CO68" s="8"/>
      <c r="CP68" s="8"/>
      <c r="CQ68" s="7"/>
      <c r="CS68" s="5" t="str">
        <f>IF(OR(AND(CU31&gt;=6,CU31&lt;=12),CS32=$F$66),"普通徴収(本人が納付)",IF(AND(CU31&gt;=1,CU31&lt;=5),"普通徴収(本人が納付)",""))</f>
        <v/>
      </c>
      <c r="CT68" s="8"/>
      <c r="CU68" s="8"/>
      <c r="CV68" s="8"/>
      <c r="CW68" s="7"/>
      <c r="CY68" s="5" t="str">
        <f>IF(OR(AND(DA31&gt;=6,DA31&lt;=12),CY32=$F$66),"普通徴収(本人が納付)",IF(AND(DA31&gt;=1,DA31&lt;=5),"普通徴収(本人が納付)",""))</f>
        <v/>
      </c>
      <c r="CZ68" s="8"/>
      <c r="DA68" s="8"/>
      <c r="DB68" s="8"/>
      <c r="DC68" s="7"/>
      <c r="DE68" s="5" t="str">
        <f>IF(OR(AND(DG31&gt;=6,DG31&lt;=12),DE32=$F$66),"普通徴収(本人が納付)",IF(AND(DG31&gt;=1,DG31&lt;=5),"普通徴収(本人が納付)",""))</f>
        <v/>
      </c>
      <c r="DF68" s="8"/>
      <c r="DG68" s="8"/>
      <c r="DH68" s="8"/>
      <c r="DI68" s="7"/>
      <c r="DK68" s="5" t="str">
        <f>IF(OR(AND(DM31&gt;=6,DM31&lt;=12),DK32=$F$66),"普通徴収(本人が納付)",IF(AND(DM31&gt;=1,DM31&lt;=5),"普通徴収(本人が納付)",""))</f>
        <v/>
      </c>
      <c r="DL68" s="8"/>
      <c r="DM68" s="8"/>
      <c r="DN68" s="8"/>
      <c r="DO68" s="7"/>
      <c r="DQ68" s="5" t="str">
        <f>IF(OR(AND(DS31&gt;=6,DS31&lt;=12),DQ32=$F$66),"普通徴収(本人が納付)",IF(AND(DS31&gt;=1,DS31&lt;=5),"普通徴収(本人が納付)",""))</f>
        <v/>
      </c>
      <c r="DR68" s="8"/>
      <c r="DS68" s="8"/>
      <c r="DT68" s="8"/>
      <c r="DU68" s="7"/>
      <c r="DW68" s="5" t="str">
        <f>IF(OR(AND(DY31&gt;=6,DY31&lt;=12),DW32=$F$66),"普通徴収(本人が納付)",IF(AND(DY31&gt;=1,DY31&lt;=5),"普通徴収(本人が納付)",""))</f>
        <v/>
      </c>
      <c r="DX68" s="8"/>
      <c r="DY68" s="8"/>
      <c r="DZ68" s="8"/>
      <c r="EA68" s="7"/>
      <c r="EC68" s="5" t="str">
        <f>IF(OR(AND(EE31&gt;=6,EE31&lt;=12),EC32=$F$66),"普通徴収(本人が納付)",IF(AND(EE31&gt;=1,EE31&lt;=5),"普通徴収(本人が納付)",""))</f>
        <v/>
      </c>
      <c r="ED68" s="8"/>
      <c r="EE68" s="8"/>
      <c r="EF68" s="8"/>
      <c r="EG68" s="7"/>
      <c r="EI68" s="5" t="str">
        <f>IF(OR(AND(EK31&gt;=6,EK31&lt;=12),EI32=$F$66),"普通徴収(本人が納付)",IF(AND(EK31&gt;=1,EK31&lt;=5),"普通徴収(本人が納付)",""))</f>
        <v/>
      </c>
      <c r="EJ68" s="8"/>
      <c r="EK68" s="8"/>
      <c r="EL68" s="8"/>
      <c r="EM68" s="7"/>
      <c r="EO68" s="5" t="str">
        <f>IF(OR(AND(EQ31&gt;=6,EQ31&lt;=12),EO32=$F$66),"普通徴収(本人が納付)",IF(AND(EQ31&gt;=1,EQ31&lt;=5),"普通徴収(本人が納付)",""))</f>
        <v/>
      </c>
      <c r="EP68" s="8"/>
      <c r="EQ68" s="8"/>
      <c r="ER68" s="8"/>
      <c r="ES68" s="7"/>
      <c r="EU68" s="5" t="str">
        <f>IF(OR(AND(EW31&gt;=6,EW31&lt;=12),EU32=$F$66),"普通徴収(本人が納付)",IF(AND(EW31&gt;=1,EW31&lt;=5),"普通徴収(本人が納付)",""))</f>
        <v/>
      </c>
      <c r="EV68" s="8"/>
      <c r="EW68" s="8"/>
      <c r="EX68" s="8"/>
      <c r="EY68" s="7"/>
      <c r="FA68" s="5" t="str">
        <f>IF(OR(AND(FC31&gt;=6,FC31&lt;=12),FA32=$F$66),"普通徴収(本人が納付)",IF(AND(FC31&gt;=1,FC31&lt;=5),"普通徴収(本人が納付)",""))</f>
        <v/>
      </c>
      <c r="FB68" s="8"/>
      <c r="FC68" s="8"/>
      <c r="FD68" s="8"/>
      <c r="FE68" s="7"/>
      <c r="FG68" s="5" t="str">
        <f>IF(OR(AND(FI31&gt;=6,FI31&lt;=12),FG32=$F$66),"普通徴収(本人が納付)",IF(AND(FI31&gt;=1,FI31&lt;=5),"普通徴収(本人が納付)",""))</f>
        <v/>
      </c>
      <c r="FH68" s="8"/>
      <c r="FI68" s="8"/>
      <c r="FJ68" s="8"/>
      <c r="FK68" s="7"/>
      <c r="FM68" s="5" t="str">
        <f>IF(OR(AND(FO31&gt;=6,FO31&lt;=12),FM32=$F$66),"普通徴収(本人が納付)",IF(AND(FO31&gt;=1,FO31&lt;=5),"普通徴収(本人が納付)",""))</f>
        <v/>
      </c>
      <c r="FN68" s="8"/>
      <c r="FO68" s="8"/>
      <c r="FP68" s="8"/>
      <c r="FQ68" s="7"/>
      <c r="FS68" s="5" t="str">
        <f>IF(OR(AND(FU31&gt;=6,FU31&lt;=12),FS32=$F$66),"普通徴収(本人が納付)",IF(AND(FU31&gt;=1,FU31&lt;=5),"普通徴収(本人が納付)",""))</f>
        <v/>
      </c>
      <c r="FT68" s="8"/>
      <c r="FU68" s="8"/>
      <c r="FV68" s="8"/>
      <c r="FW68" s="7"/>
      <c r="FY68" s="5" t="str">
        <f>IF(OR(AND(GA31&gt;=6,GA31&lt;=12),FY32=$F$66),"普通徴収(本人が納付)",IF(AND(GA31&gt;=1,GA31&lt;=5),"普通徴収(本人が納付)",""))</f>
        <v/>
      </c>
      <c r="FZ68" s="8"/>
      <c r="GA68" s="8"/>
      <c r="GB68" s="8"/>
      <c r="GC68" s="7"/>
      <c r="GE68" s="5" t="str">
        <f>IF(OR(AND(GG31&gt;=6,GG31&lt;=12),GE32=$F$66),"普通徴収(本人が納付)",IF(AND(GG31&gt;=1,GG31&lt;=5),"普通徴収(本人が納付)",""))</f>
        <v/>
      </c>
      <c r="GF68" s="8"/>
      <c r="GG68" s="8"/>
      <c r="GH68" s="8"/>
      <c r="GI68" s="7"/>
      <c r="GK68" s="5" t="str">
        <f>IF(OR(AND(GM31&gt;=6,GM31&lt;=12),GK32=$F$66),"普通徴収(本人が納付)",IF(AND(GM31&gt;=1,GM31&lt;=5),"普通徴収(本人が納付)",""))</f>
        <v/>
      </c>
      <c r="GL68" s="8"/>
      <c r="GM68" s="8"/>
      <c r="GN68" s="8"/>
      <c r="GO68" s="7"/>
      <c r="GQ68" s="5" t="str">
        <f>IF(OR(AND(GS31&gt;=6,GS31&lt;=12),GQ32=$F$66),"普通徴収(本人が納付)",IF(AND(GS31&gt;=1,GS31&lt;=5),"普通徴収(本人が納付)",""))</f>
        <v/>
      </c>
      <c r="GR68" s="8"/>
      <c r="GS68" s="8"/>
      <c r="GT68" s="8"/>
      <c r="GU68" s="7"/>
      <c r="GW68" s="5" t="str">
        <f>IF(OR(AND(GY31&gt;=6,GY31&lt;=12),GW32=$F$66),"普通徴収(本人が納付)",IF(AND(GY31&gt;=1,GY31&lt;=5),"普通徴収(本人が納付)",""))</f>
        <v/>
      </c>
      <c r="GX68" s="8"/>
      <c r="GY68" s="8"/>
      <c r="GZ68" s="8"/>
      <c r="HA68" s="7"/>
      <c r="HC68" s="5" t="str">
        <f>IF(OR(AND(HE31&gt;=6,HE31&lt;=12),HC32=$F$66),"普通徴収(本人が納付)",IF(AND(HE31&gt;=1,HE31&lt;=5),"普通徴収(本人が納付)",""))</f>
        <v/>
      </c>
      <c r="HD68" s="8"/>
      <c r="HE68" s="8"/>
      <c r="HF68" s="8"/>
      <c r="HG68" s="7"/>
      <c r="HI68" s="5" t="str">
        <f>IF(OR(AND(HK31&gt;=6,HK31&lt;=12),HI32=$F$66),"普通徴収(本人が納付)",IF(AND(HK31&gt;=1,HK31&lt;=5),"普通徴収(本人が納付)",""))</f>
        <v/>
      </c>
      <c r="HJ68" s="8"/>
      <c r="HK68" s="8"/>
      <c r="HL68" s="8"/>
      <c r="HM68" s="7"/>
      <c r="HO68" s="5" t="str">
        <f>IF(OR(AND(HQ31&gt;=6,HQ31&lt;=12),HO32=$F$66),"普通徴収(本人が納付)",IF(AND(HQ31&gt;=1,HQ31&lt;=5),"普通徴収(本人が納付)",""))</f>
        <v/>
      </c>
      <c r="HP68" s="8"/>
      <c r="HQ68" s="8"/>
      <c r="HR68" s="8"/>
      <c r="HS68" s="7"/>
      <c r="HU68" s="5" t="str">
        <f>IF(OR(AND(HW31&gt;=6,HW31&lt;=12),HU32=$F$66),"普通徴収(本人が納付)",IF(AND(HW31&gt;=1,HW31&lt;=5),"普通徴収(本人が納付)",""))</f>
        <v/>
      </c>
      <c r="HV68" s="8"/>
      <c r="HW68" s="8"/>
      <c r="HX68" s="8"/>
      <c r="HY68" s="7"/>
      <c r="IA68" s="5" t="str">
        <f>IF(OR(AND(IC31&gt;=6,IC31&lt;=12),IA32=$F$66),"普通徴収(本人が納付)",IF(AND(IC31&gt;=1,IC31&lt;=5),"普通徴収(本人が納付)",""))</f>
        <v/>
      </c>
      <c r="IB68" s="8"/>
      <c r="IC68" s="8"/>
      <c r="ID68" s="8"/>
      <c r="IE68" s="7"/>
      <c r="IG68" s="5" t="str">
        <f>IF(OR(AND(II31&gt;=6,II31&lt;=12),IG32=$F$66),"普通徴収(本人が納付)",IF(AND(II31&gt;=1,II31&lt;=5),"普通徴収(本人が納付)",""))</f>
        <v/>
      </c>
      <c r="IH68" s="8"/>
      <c r="II68" s="8"/>
      <c r="IJ68" s="8"/>
      <c r="IK68" s="7"/>
    </row>
    <row r="69" spans="2:246" ht="15" hidden="1" customHeight="1" outlineLevel="1">
      <c r="B69" s="4" t="str">
        <f>IF(AND(AK17&lt;&gt;"",AK20&lt;&gt;"",AM20&lt;&gt;"",AO20&lt;&gt;""),AK13,"")</f>
        <v/>
      </c>
      <c r="C69" s="174" t="str">
        <f t="shared" ref="C69:C130" ca="1" si="40">IF(D69=64,"昭",IF(C68="昭","昭","平"))</f>
        <v>平</v>
      </c>
      <c r="D69" s="171">
        <f ca="1">IF(D68-1&gt;0,D68-1,64)</f>
        <v>8</v>
      </c>
      <c r="E69" s="171" t="str">
        <f t="shared" ca="1" si="39"/>
        <v>平8</v>
      </c>
      <c r="F69" s="2" t="s">
        <v>320</v>
      </c>
      <c r="G69" s="467" t="s">
        <v>223</v>
      </c>
      <c r="H69" s="468"/>
      <c r="I69" s="468"/>
      <c r="J69" s="468"/>
      <c r="K69" s="469"/>
      <c r="L69" s="6"/>
      <c r="M69" s="467" t="s">
        <v>223</v>
      </c>
      <c r="N69" s="468"/>
      <c r="O69" s="468"/>
      <c r="P69" s="468"/>
      <c r="Q69" s="469"/>
      <c r="R69" s="6"/>
      <c r="S69" s="467" t="s">
        <v>223</v>
      </c>
      <c r="T69" s="468"/>
      <c r="U69" s="468"/>
      <c r="V69" s="468"/>
      <c r="W69" s="469"/>
      <c r="X69" s="6"/>
      <c r="Y69" s="467" t="s">
        <v>223</v>
      </c>
      <c r="Z69" s="468"/>
      <c r="AA69" s="468"/>
      <c r="AB69" s="468"/>
      <c r="AC69" s="469"/>
      <c r="AD69" s="6"/>
      <c r="AE69" s="467" t="s">
        <v>223</v>
      </c>
      <c r="AF69" s="468"/>
      <c r="AG69" s="468"/>
      <c r="AH69" s="468"/>
      <c r="AI69" s="469"/>
      <c r="AJ69" s="6"/>
      <c r="AK69" s="467" t="s">
        <v>223</v>
      </c>
      <c r="AL69" s="468"/>
      <c r="AM69" s="468"/>
      <c r="AN69" s="468"/>
      <c r="AO69" s="469"/>
      <c r="AP69" s="6"/>
      <c r="AQ69" s="467" t="s">
        <v>223</v>
      </c>
      <c r="AR69" s="468"/>
      <c r="AS69" s="468"/>
      <c r="AT69" s="468"/>
      <c r="AU69" s="469"/>
      <c r="AV69" s="6"/>
      <c r="AW69" s="467" t="s">
        <v>223</v>
      </c>
      <c r="AX69" s="468"/>
      <c r="AY69" s="468"/>
      <c r="AZ69" s="468"/>
      <c r="BA69" s="469"/>
      <c r="BB69" s="6"/>
      <c r="BC69" s="467" t="s">
        <v>223</v>
      </c>
      <c r="BD69" s="468"/>
      <c r="BE69" s="468"/>
      <c r="BF69" s="468"/>
      <c r="BG69" s="469"/>
      <c r="BH69" s="6"/>
      <c r="BI69" s="467" t="s">
        <v>223</v>
      </c>
      <c r="BJ69" s="468"/>
      <c r="BK69" s="468"/>
      <c r="BL69" s="468"/>
      <c r="BM69" s="469"/>
      <c r="BN69" s="6"/>
      <c r="BO69" s="467" t="s">
        <v>223</v>
      </c>
      <c r="BP69" s="468"/>
      <c r="BQ69" s="468"/>
      <c r="BR69" s="468"/>
      <c r="BS69" s="469"/>
      <c r="BT69" s="6"/>
      <c r="BU69" s="467" t="s">
        <v>223</v>
      </c>
      <c r="BV69" s="468"/>
      <c r="BW69" s="468"/>
      <c r="BX69" s="468"/>
      <c r="BY69" s="469"/>
      <c r="BZ69" s="6"/>
      <c r="CA69" s="467" t="s">
        <v>223</v>
      </c>
      <c r="CB69" s="468"/>
      <c r="CC69" s="468"/>
      <c r="CD69" s="468"/>
      <c r="CE69" s="469"/>
      <c r="CF69" s="6"/>
      <c r="CG69" s="467" t="s">
        <v>223</v>
      </c>
      <c r="CH69" s="468"/>
      <c r="CI69" s="468"/>
      <c r="CJ69" s="468"/>
      <c r="CK69" s="469"/>
      <c r="CL69" s="6"/>
      <c r="CM69" s="467" t="s">
        <v>223</v>
      </c>
      <c r="CN69" s="468"/>
      <c r="CO69" s="468"/>
      <c r="CP69" s="468"/>
      <c r="CQ69" s="469"/>
      <c r="CR69" s="6"/>
      <c r="CS69" s="467" t="s">
        <v>223</v>
      </c>
      <c r="CT69" s="468"/>
      <c r="CU69" s="468"/>
      <c r="CV69" s="468"/>
      <c r="CW69" s="469"/>
      <c r="CX69" s="6"/>
      <c r="CY69" s="345" t="s">
        <v>223</v>
      </c>
      <c r="CZ69" s="346"/>
      <c r="DA69" s="346"/>
      <c r="DB69" s="346"/>
      <c r="DC69" s="347"/>
      <c r="DD69" s="6"/>
      <c r="DE69" s="467" t="s">
        <v>223</v>
      </c>
      <c r="DF69" s="468"/>
      <c r="DG69" s="468"/>
      <c r="DH69" s="468"/>
      <c r="DI69" s="469"/>
      <c r="DJ69" s="6"/>
      <c r="DK69" s="467" t="s">
        <v>223</v>
      </c>
      <c r="DL69" s="468"/>
      <c r="DM69" s="468"/>
      <c r="DN69" s="468"/>
      <c r="DO69" s="469"/>
      <c r="DP69" s="6"/>
      <c r="DQ69" s="467" t="s">
        <v>223</v>
      </c>
      <c r="DR69" s="468"/>
      <c r="DS69" s="468"/>
      <c r="DT69" s="468"/>
      <c r="DU69" s="469"/>
      <c r="DV69" s="6"/>
      <c r="DW69" s="467" t="s">
        <v>223</v>
      </c>
      <c r="DX69" s="468"/>
      <c r="DY69" s="468"/>
      <c r="DZ69" s="468"/>
      <c r="EA69" s="469"/>
      <c r="EB69" s="6"/>
      <c r="EC69" s="467" t="s">
        <v>223</v>
      </c>
      <c r="ED69" s="468"/>
      <c r="EE69" s="468"/>
      <c r="EF69" s="468"/>
      <c r="EG69" s="469"/>
      <c r="EH69" s="6"/>
      <c r="EI69" s="467" t="s">
        <v>223</v>
      </c>
      <c r="EJ69" s="468"/>
      <c r="EK69" s="468"/>
      <c r="EL69" s="468"/>
      <c r="EM69" s="469"/>
      <c r="EN69" s="6"/>
      <c r="EO69" s="467" t="s">
        <v>223</v>
      </c>
      <c r="EP69" s="468"/>
      <c r="EQ69" s="468"/>
      <c r="ER69" s="468"/>
      <c r="ES69" s="469"/>
      <c r="ET69" s="6"/>
      <c r="EU69" s="467" t="s">
        <v>223</v>
      </c>
      <c r="EV69" s="468"/>
      <c r="EW69" s="468"/>
      <c r="EX69" s="468"/>
      <c r="EY69" s="469"/>
      <c r="EZ69" s="6"/>
      <c r="FA69" s="467" t="s">
        <v>223</v>
      </c>
      <c r="FB69" s="468"/>
      <c r="FC69" s="468"/>
      <c r="FD69" s="468"/>
      <c r="FE69" s="469"/>
      <c r="FF69" s="6"/>
      <c r="FG69" s="467" t="s">
        <v>223</v>
      </c>
      <c r="FH69" s="468"/>
      <c r="FI69" s="468"/>
      <c r="FJ69" s="468"/>
      <c r="FK69" s="469"/>
      <c r="FL69" s="6"/>
      <c r="FM69" s="467" t="s">
        <v>223</v>
      </c>
      <c r="FN69" s="468"/>
      <c r="FO69" s="468"/>
      <c r="FP69" s="468"/>
      <c r="FQ69" s="469"/>
      <c r="FR69" s="6"/>
      <c r="FS69" s="467" t="s">
        <v>223</v>
      </c>
      <c r="FT69" s="468"/>
      <c r="FU69" s="468"/>
      <c r="FV69" s="468"/>
      <c r="FW69" s="469"/>
      <c r="FX69" s="6"/>
      <c r="FY69" s="467" t="s">
        <v>223</v>
      </c>
      <c r="FZ69" s="468"/>
      <c r="GA69" s="468"/>
      <c r="GB69" s="468"/>
      <c r="GC69" s="469"/>
      <c r="GD69" s="6"/>
      <c r="GE69" s="467" t="s">
        <v>223</v>
      </c>
      <c r="GF69" s="468"/>
      <c r="GG69" s="468"/>
      <c r="GH69" s="468"/>
      <c r="GI69" s="469"/>
      <c r="GJ69" s="6"/>
      <c r="GK69" s="467" t="s">
        <v>223</v>
      </c>
      <c r="GL69" s="468"/>
      <c r="GM69" s="468"/>
      <c r="GN69" s="468"/>
      <c r="GO69" s="469"/>
      <c r="GP69" s="6"/>
      <c r="GQ69" s="467" t="s">
        <v>223</v>
      </c>
      <c r="GR69" s="468"/>
      <c r="GS69" s="468"/>
      <c r="GT69" s="468"/>
      <c r="GU69" s="469"/>
      <c r="GV69" s="6"/>
      <c r="GW69" s="467" t="s">
        <v>223</v>
      </c>
      <c r="GX69" s="468"/>
      <c r="GY69" s="468"/>
      <c r="GZ69" s="468"/>
      <c r="HA69" s="469"/>
      <c r="HB69" s="6"/>
      <c r="HC69" s="467" t="s">
        <v>223</v>
      </c>
      <c r="HD69" s="468"/>
      <c r="HE69" s="468"/>
      <c r="HF69" s="468"/>
      <c r="HG69" s="469"/>
      <c r="HH69" s="6"/>
      <c r="HI69" s="467" t="s">
        <v>223</v>
      </c>
      <c r="HJ69" s="468"/>
      <c r="HK69" s="468"/>
      <c r="HL69" s="468"/>
      <c r="HM69" s="469"/>
      <c r="HN69" s="6"/>
      <c r="HO69" s="467" t="s">
        <v>223</v>
      </c>
      <c r="HP69" s="468"/>
      <c r="HQ69" s="468"/>
      <c r="HR69" s="468"/>
      <c r="HS69" s="469"/>
      <c r="HT69" s="6"/>
      <c r="HU69" s="467" t="s">
        <v>223</v>
      </c>
      <c r="HV69" s="468"/>
      <c r="HW69" s="468"/>
      <c r="HX69" s="468"/>
      <c r="HY69" s="469"/>
      <c r="HZ69" s="6"/>
      <c r="IA69" s="467" t="s">
        <v>223</v>
      </c>
      <c r="IB69" s="468"/>
      <c r="IC69" s="468"/>
      <c r="ID69" s="468"/>
      <c r="IE69" s="469"/>
      <c r="IF69" s="6"/>
      <c r="IG69" s="467" t="s">
        <v>223</v>
      </c>
      <c r="IH69" s="468"/>
      <c r="II69" s="468"/>
      <c r="IJ69" s="468"/>
      <c r="IK69" s="469"/>
      <c r="IL69" s="6"/>
    </row>
    <row r="70" spans="2:246" ht="15" hidden="1" customHeight="1" outlineLevel="1">
      <c r="B70" s="4" t="str">
        <f>IF(AND(AQ17&lt;&gt;"",AQ20&lt;&gt;"",AS20&lt;&gt;"",AU20&lt;&gt;""),AQ13,"")</f>
        <v/>
      </c>
      <c r="C70" s="174" t="str">
        <f t="shared" ca="1" si="40"/>
        <v>平</v>
      </c>
      <c r="D70" s="171">
        <f ca="1">IF(D69-1&gt;0,D69-1,64)</f>
        <v>7</v>
      </c>
      <c r="E70" s="171" t="str">
        <f t="shared" ca="1" si="39"/>
        <v>平7</v>
      </c>
      <c r="F70" s="2" t="s">
        <v>321</v>
      </c>
      <c r="G70" s="5" t="str">
        <f>IF(AND(I31&gt;=6,I31&lt;=12),"一括徴収の本人申出がないため","")</f>
        <v/>
      </c>
      <c r="H70" s="8"/>
      <c r="I70" s="8"/>
      <c r="J70" s="8"/>
      <c r="K70" s="7"/>
      <c r="M70" s="5" t="str">
        <f>IF(AND(O31&gt;=6,O31&lt;=12),"一括徴収の本人申出がないため","")</f>
        <v/>
      </c>
      <c r="N70" s="8"/>
      <c r="O70" s="8"/>
      <c r="P70" s="8"/>
      <c r="Q70" s="7"/>
      <c r="S70" s="5" t="str">
        <f>IF(AND(U31&gt;=6,U31&lt;=12),"一括徴収の本人申出がないため","")</f>
        <v/>
      </c>
      <c r="T70" s="8"/>
      <c r="U70" s="8"/>
      <c r="V70" s="8"/>
      <c r="W70" s="7"/>
      <c r="Y70" s="5" t="str">
        <f>IF(AND(AA31&gt;=6,AA31&lt;=12),"一括徴収の本人申出がないため","")</f>
        <v/>
      </c>
      <c r="Z70" s="8"/>
      <c r="AA70" s="8"/>
      <c r="AB70" s="8"/>
      <c r="AC70" s="7"/>
      <c r="AE70" s="5" t="str">
        <f>IF(AND(AG31&gt;=6,AG31&lt;=12),"一括徴収の本人申出がないため","")</f>
        <v/>
      </c>
      <c r="AF70" s="8"/>
      <c r="AG70" s="8"/>
      <c r="AH70" s="8"/>
      <c r="AI70" s="7"/>
      <c r="AK70" s="5" t="str">
        <f>IF(AND(AM31&gt;=6,AM31&lt;=12),"一括徴収の本人申出がないため","")</f>
        <v/>
      </c>
      <c r="AL70" s="8"/>
      <c r="AM70" s="8"/>
      <c r="AN70" s="8"/>
      <c r="AO70" s="7"/>
      <c r="AQ70" s="5" t="str">
        <f>IF(AND(AS31&gt;=6,AS31&lt;=12),"一括徴収の本人申出がないため","")</f>
        <v/>
      </c>
      <c r="AR70" s="8"/>
      <c r="AS70" s="8"/>
      <c r="AT70" s="8"/>
      <c r="AU70" s="7"/>
      <c r="AW70" s="5" t="str">
        <f>IF(AND(AY31&gt;=6,AY31&lt;=12),"一括徴収の本人申出がないため","")</f>
        <v/>
      </c>
      <c r="AX70" s="8"/>
      <c r="AY70" s="8"/>
      <c r="AZ70" s="8"/>
      <c r="BA70" s="7"/>
      <c r="BC70" s="5" t="str">
        <f>IF(AND(BE31&gt;=6,BE31&lt;=12),"一括徴収の本人申出がないため","")</f>
        <v/>
      </c>
      <c r="BD70" s="8"/>
      <c r="BE70" s="8"/>
      <c r="BF70" s="8"/>
      <c r="BG70" s="7"/>
      <c r="BI70" s="5" t="str">
        <f>IF(AND(BK31&gt;=6,BK31&lt;=12),"一括徴収の本人申出がないため","")</f>
        <v/>
      </c>
      <c r="BJ70" s="8"/>
      <c r="BK70" s="8"/>
      <c r="BL70" s="8"/>
      <c r="BM70" s="7"/>
      <c r="BO70" s="5" t="str">
        <f>IF(AND(BQ31&gt;=6,BQ31&lt;=12),"一括徴収の本人申出がないため","")</f>
        <v/>
      </c>
      <c r="BP70" s="8"/>
      <c r="BQ70" s="8"/>
      <c r="BR70" s="8"/>
      <c r="BS70" s="7"/>
      <c r="BU70" s="5" t="str">
        <f>IF(AND(BW31&gt;=6,BW31&lt;=12),"一括徴収の本人申出がないため","")</f>
        <v/>
      </c>
      <c r="BV70" s="8"/>
      <c r="BW70" s="8"/>
      <c r="BX70" s="8"/>
      <c r="BY70" s="7"/>
      <c r="CA70" s="5" t="str">
        <f>IF(AND(CC31&gt;=6,CC31&lt;=12),"一括徴収の本人申出がないため","")</f>
        <v/>
      </c>
      <c r="CB70" s="8"/>
      <c r="CC70" s="8"/>
      <c r="CD70" s="8"/>
      <c r="CE70" s="7"/>
      <c r="CG70" s="5" t="str">
        <f>IF(AND(CI31&gt;=6,CI31&lt;=12),"一括徴収の本人申出がないため","")</f>
        <v/>
      </c>
      <c r="CH70" s="8"/>
      <c r="CI70" s="8"/>
      <c r="CJ70" s="8"/>
      <c r="CK70" s="7"/>
      <c r="CM70" s="5" t="str">
        <f>IF(AND(CO31&gt;=6,CO31&lt;=12),"一括徴収の本人申出がないため","")</f>
        <v/>
      </c>
      <c r="CN70" s="8"/>
      <c r="CO70" s="8"/>
      <c r="CP70" s="8"/>
      <c r="CQ70" s="7"/>
      <c r="CS70" s="5" t="str">
        <f>IF(AND(CU31&gt;=6,CU31&lt;=12),"一括徴収の本人申出がないため","")</f>
        <v/>
      </c>
      <c r="CT70" s="8"/>
      <c r="CU70" s="8"/>
      <c r="CV70" s="8"/>
      <c r="CW70" s="7"/>
      <c r="CY70" s="5" t="str">
        <f>IF(AND(DA31&gt;=6,DA31&lt;=12),"一括徴収の本人申出がないため","")</f>
        <v/>
      </c>
      <c r="CZ70" s="8"/>
      <c r="DA70" s="8"/>
      <c r="DB70" s="8"/>
      <c r="DC70" s="7"/>
      <c r="DE70" s="5" t="str">
        <f>IF(AND(DG31&gt;=6,DG31&lt;=12),"一括徴収の本人申出がないため","")</f>
        <v/>
      </c>
      <c r="DF70" s="8"/>
      <c r="DG70" s="8"/>
      <c r="DH70" s="8"/>
      <c r="DI70" s="7"/>
      <c r="DK70" s="5" t="str">
        <f>IF(AND(DM31&gt;=6,DM31&lt;=12),"一括徴収の本人申出がないため","")</f>
        <v/>
      </c>
      <c r="DL70" s="8"/>
      <c r="DM70" s="8"/>
      <c r="DN70" s="8"/>
      <c r="DO70" s="7"/>
      <c r="DQ70" s="5" t="str">
        <f>IF(AND(DS31&gt;=6,DS31&lt;=12),"一括徴収の本人申出がないため","")</f>
        <v/>
      </c>
      <c r="DR70" s="8"/>
      <c r="DS70" s="8"/>
      <c r="DT70" s="8"/>
      <c r="DU70" s="7"/>
      <c r="DW70" s="5" t="str">
        <f>IF(AND(DY31&gt;=6,DY31&lt;=12),"一括徴収の本人申出がないため","")</f>
        <v/>
      </c>
      <c r="DX70" s="8"/>
      <c r="DY70" s="8"/>
      <c r="DZ70" s="8"/>
      <c r="EA70" s="7"/>
      <c r="EC70" s="5" t="str">
        <f>IF(AND(EE31&gt;=6,EE31&lt;=12),"一括徴収の本人申出がないため","")</f>
        <v/>
      </c>
      <c r="ED70" s="8"/>
      <c r="EE70" s="8"/>
      <c r="EF70" s="8"/>
      <c r="EG70" s="7"/>
      <c r="EI70" s="5" t="str">
        <f>IF(AND(EK31&gt;=6,EK31&lt;=12),"一括徴収の本人申出がないため","")</f>
        <v/>
      </c>
      <c r="EJ70" s="8"/>
      <c r="EK70" s="8"/>
      <c r="EL70" s="8"/>
      <c r="EM70" s="7"/>
      <c r="EO70" s="5" t="str">
        <f>IF(AND(EQ31&gt;=6,EQ31&lt;=12),"一括徴収の本人申出がないため","")</f>
        <v/>
      </c>
      <c r="EP70" s="8"/>
      <c r="EQ70" s="8"/>
      <c r="ER70" s="8"/>
      <c r="ES70" s="7"/>
      <c r="EU70" s="5" t="str">
        <f>IF(AND(EW31&gt;=6,EW31&lt;=12),"一括徴収の本人申出がないため","")</f>
        <v/>
      </c>
      <c r="EV70" s="8"/>
      <c r="EW70" s="8"/>
      <c r="EX70" s="8"/>
      <c r="EY70" s="7"/>
      <c r="FA70" s="5" t="str">
        <f>IF(AND(FC31&gt;=6,FC31&lt;=12),"一括徴収の本人申出がないため","")</f>
        <v/>
      </c>
      <c r="FB70" s="8"/>
      <c r="FC70" s="8"/>
      <c r="FD70" s="8"/>
      <c r="FE70" s="7"/>
      <c r="FG70" s="5" t="str">
        <f>IF(AND(FI31&gt;=6,FI31&lt;=12),"一括徴収の本人申出がないため","")</f>
        <v/>
      </c>
      <c r="FH70" s="8"/>
      <c r="FI70" s="8"/>
      <c r="FJ70" s="8"/>
      <c r="FK70" s="7"/>
      <c r="FM70" s="5" t="str">
        <f>IF(AND(FO31&gt;=6,FO31&lt;=12),"一括徴収の本人申出がないため","")</f>
        <v/>
      </c>
      <c r="FN70" s="8"/>
      <c r="FO70" s="8"/>
      <c r="FP70" s="8"/>
      <c r="FQ70" s="7"/>
      <c r="FS70" s="5" t="str">
        <f>IF(AND(FU31&gt;=6,FU31&lt;=12),"一括徴収の本人申出がないため","")</f>
        <v/>
      </c>
      <c r="FT70" s="8"/>
      <c r="FU70" s="8"/>
      <c r="FV70" s="8"/>
      <c r="FW70" s="7"/>
      <c r="FY70" s="5" t="str">
        <f>IF(AND(GA31&gt;=6,GA31&lt;=12),"一括徴収の本人申出がないため","")</f>
        <v/>
      </c>
      <c r="FZ70" s="8"/>
      <c r="GA70" s="8"/>
      <c r="GB70" s="8"/>
      <c r="GC70" s="7"/>
      <c r="GE70" s="5" t="str">
        <f>IF(AND(GG31&gt;=6,GG31&lt;=12),"一括徴収の本人申出がないため","")</f>
        <v/>
      </c>
      <c r="GF70" s="8"/>
      <c r="GG70" s="8"/>
      <c r="GH70" s="8"/>
      <c r="GI70" s="7"/>
      <c r="GK70" s="5" t="str">
        <f>IF(AND(GM31&gt;=6,GM31&lt;=12),"一括徴収の本人申出がないため","")</f>
        <v/>
      </c>
      <c r="GL70" s="8"/>
      <c r="GM70" s="8"/>
      <c r="GN70" s="8"/>
      <c r="GO70" s="7"/>
      <c r="GQ70" s="5" t="str">
        <f>IF(AND(GS31&gt;=6,GS31&lt;=12),"一括徴収の本人申出がないため","")</f>
        <v/>
      </c>
      <c r="GR70" s="8"/>
      <c r="GS70" s="8"/>
      <c r="GT70" s="8"/>
      <c r="GU70" s="7"/>
      <c r="GW70" s="5" t="str">
        <f>IF(AND(GY31&gt;=6,GY31&lt;=12),"一括徴収の本人申出がないため","")</f>
        <v/>
      </c>
      <c r="GX70" s="8"/>
      <c r="GY70" s="8"/>
      <c r="GZ70" s="8"/>
      <c r="HA70" s="7"/>
      <c r="HC70" s="5" t="str">
        <f>IF(AND(HE31&gt;=6,HE31&lt;=12),"一括徴収の本人申出がないため","")</f>
        <v/>
      </c>
      <c r="HD70" s="8"/>
      <c r="HE70" s="8"/>
      <c r="HF70" s="8"/>
      <c r="HG70" s="7"/>
      <c r="HI70" s="5" t="str">
        <f>IF(AND(HK31&gt;=6,HK31&lt;=12),"一括徴収の本人申出がないため","")</f>
        <v/>
      </c>
      <c r="HJ70" s="8"/>
      <c r="HK70" s="8"/>
      <c r="HL70" s="8"/>
      <c r="HM70" s="7"/>
      <c r="HO70" s="5" t="str">
        <f>IF(AND(HQ31&gt;=6,HQ31&lt;=12),"一括徴収の本人申出がないため","")</f>
        <v/>
      </c>
      <c r="HP70" s="8"/>
      <c r="HQ70" s="8"/>
      <c r="HR70" s="8"/>
      <c r="HS70" s="7"/>
      <c r="HU70" s="5" t="str">
        <f>IF(AND(HW31&gt;=6,HW31&lt;=12),"一括徴収の本人申出がないため","")</f>
        <v/>
      </c>
      <c r="HV70" s="8"/>
      <c r="HW70" s="8"/>
      <c r="HX70" s="8"/>
      <c r="HY70" s="7"/>
      <c r="IA70" s="5" t="str">
        <f>IF(AND(IC31&gt;=6,IC31&lt;=12),"一括徴収の本人申出がないため","")</f>
        <v/>
      </c>
      <c r="IB70" s="8"/>
      <c r="IC70" s="8"/>
      <c r="ID70" s="8"/>
      <c r="IE70" s="7"/>
      <c r="IG70" s="5" t="str">
        <f>IF(AND(II31&gt;=6,II31&lt;=12),"一括徴収の本人申出がないため","")</f>
        <v/>
      </c>
      <c r="IH70" s="8"/>
      <c r="II70" s="8"/>
      <c r="IJ70" s="8"/>
      <c r="IK70" s="7"/>
    </row>
    <row r="71" spans="2:246" ht="15" hidden="1" customHeight="1" outlineLevel="1">
      <c r="B71" s="4" t="str">
        <f>IF(AND(AW17&lt;&gt;"",AW20&lt;&gt;"",AY20&lt;&gt;"",BA20&lt;&gt;""),AW13,"")</f>
        <v/>
      </c>
      <c r="C71" s="174" t="str">
        <f t="shared" ca="1" si="40"/>
        <v>平</v>
      </c>
      <c r="D71" s="171">
        <f t="shared" ref="D71:D130" ca="1" si="41">IF(D70-1&gt;0,D70-1,64)</f>
        <v>6</v>
      </c>
      <c r="E71" s="171" t="str">
        <f t="shared" ca="1" si="39"/>
        <v>平6</v>
      </c>
      <c r="F71" s="268"/>
      <c r="G71" s="5" t="s">
        <v>308</v>
      </c>
      <c r="H71" s="8"/>
      <c r="I71" s="8"/>
      <c r="J71" s="8"/>
      <c r="K71" s="7"/>
      <c r="M71" s="5" t="s">
        <v>308</v>
      </c>
      <c r="N71" s="8"/>
      <c r="O71" s="8"/>
      <c r="P71" s="8"/>
      <c r="Q71" s="7"/>
      <c r="S71" s="5" t="s">
        <v>308</v>
      </c>
      <c r="T71" s="8"/>
      <c r="U71" s="8"/>
      <c r="V71" s="8"/>
      <c r="W71" s="7"/>
      <c r="Y71" s="5" t="s">
        <v>308</v>
      </c>
      <c r="Z71" s="8"/>
      <c r="AA71" s="8"/>
      <c r="AB71" s="8"/>
      <c r="AC71" s="7"/>
      <c r="AE71" s="5" t="s">
        <v>308</v>
      </c>
      <c r="AF71" s="8"/>
      <c r="AG71" s="8"/>
      <c r="AH71" s="8"/>
      <c r="AI71" s="7"/>
      <c r="AK71" s="5" t="s">
        <v>308</v>
      </c>
      <c r="AL71" s="8"/>
      <c r="AM71" s="8"/>
      <c r="AN71" s="8"/>
      <c r="AO71" s="7"/>
      <c r="AQ71" s="5" t="s">
        <v>308</v>
      </c>
      <c r="AR71" s="8"/>
      <c r="AS71" s="8"/>
      <c r="AT71" s="8"/>
      <c r="AU71" s="7"/>
      <c r="AW71" s="5" t="s">
        <v>308</v>
      </c>
      <c r="AX71" s="8"/>
      <c r="AY71" s="8"/>
      <c r="AZ71" s="8"/>
      <c r="BA71" s="7"/>
      <c r="BC71" s="5" t="s">
        <v>308</v>
      </c>
      <c r="BD71" s="8"/>
      <c r="BE71" s="8"/>
      <c r="BF71" s="8"/>
      <c r="BG71" s="7"/>
      <c r="BI71" s="5" t="s">
        <v>308</v>
      </c>
      <c r="BJ71" s="8"/>
      <c r="BK71" s="8"/>
      <c r="BL71" s="8"/>
      <c r="BM71" s="7"/>
      <c r="BO71" s="5" t="s">
        <v>308</v>
      </c>
      <c r="BP71" s="8"/>
      <c r="BQ71" s="8"/>
      <c r="BR71" s="8"/>
      <c r="BS71" s="7"/>
      <c r="BU71" s="5" t="s">
        <v>308</v>
      </c>
      <c r="BV71" s="8"/>
      <c r="BW71" s="8"/>
      <c r="BX71" s="8"/>
      <c r="BY71" s="7"/>
      <c r="CA71" s="5" t="s">
        <v>308</v>
      </c>
      <c r="CB71" s="8"/>
      <c r="CC71" s="8"/>
      <c r="CD71" s="8"/>
      <c r="CE71" s="7"/>
      <c r="CG71" s="5" t="s">
        <v>308</v>
      </c>
      <c r="CH71" s="8"/>
      <c r="CI71" s="8"/>
      <c r="CJ71" s="8"/>
      <c r="CK71" s="7"/>
      <c r="CM71" s="5" t="s">
        <v>308</v>
      </c>
      <c r="CN71" s="8"/>
      <c r="CO71" s="8"/>
      <c r="CP71" s="8"/>
      <c r="CQ71" s="7"/>
      <c r="CS71" s="5" t="s">
        <v>308</v>
      </c>
      <c r="CT71" s="8"/>
      <c r="CU71" s="8"/>
      <c r="CV71" s="8"/>
      <c r="CW71" s="7"/>
      <c r="CY71" s="5" t="s">
        <v>308</v>
      </c>
      <c r="CZ71" s="8"/>
      <c r="DA71" s="8"/>
      <c r="DB71" s="8"/>
      <c r="DC71" s="7"/>
      <c r="DE71" s="5" t="s">
        <v>308</v>
      </c>
      <c r="DF71" s="8"/>
      <c r="DG71" s="8"/>
      <c r="DH71" s="8"/>
      <c r="DI71" s="7"/>
      <c r="DK71" s="5" t="s">
        <v>308</v>
      </c>
      <c r="DL71" s="8"/>
      <c r="DM71" s="8"/>
      <c r="DN71" s="8"/>
      <c r="DO71" s="7"/>
      <c r="DQ71" s="5" t="s">
        <v>308</v>
      </c>
      <c r="DR71" s="8"/>
      <c r="DS71" s="8"/>
      <c r="DT71" s="8"/>
      <c r="DU71" s="7"/>
      <c r="DW71" s="5" t="s">
        <v>308</v>
      </c>
      <c r="DX71" s="8"/>
      <c r="DY71" s="8"/>
      <c r="DZ71" s="8"/>
      <c r="EA71" s="7"/>
      <c r="EC71" s="5" t="s">
        <v>308</v>
      </c>
      <c r="ED71" s="8"/>
      <c r="EE71" s="8"/>
      <c r="EF71" s="8"/>
      <c r="EG71" s="7"/>
      <c r="EI71" s="5" t="s">
        <v>308</v>
      </c>
      <c r="EJ71" s="8"/>
      <c r="EK71" s="8"/>
      <c r="EL71" s="8"/>
      <c r="EM71" s="7"/>
      <c r="EO71" s="5" t="s">
        <v>308</v>
      </c>
      <c r="EP71" s="8"/>
      <c r="EQ71" s="8"/>
      <c r="ER71" s="8"/>
      <c r="ES71" s="7"/>
      <c r="EU71" s="5" t="s">
        <v>308</v>
      </c>
      <c r="EV71" s="8"/>
      <c r="EW71" s="8"/>
      <c r="EX71" s="8"/>
      <c r="EY71" s="7"/>
      <c r="FA71" s="5" t="s">
        <v>308</v>
      </c>
      <c r="FB71" s="8"/>
      <c r="FC71" s="8"/>
      <c r="FD71" s="8"/>
      <c r="FE71" s="7"/>
      <c r="FG71" s="5" t="s">
        <v>308</v>
      </c>
      <c r="FH71" s="8"/>
      <c r="FI71" s="8"/>
      <c r="FJ71" s="8"/>
      <c r="FK71" s="7"/>
      <c r="FM71" s="5" t="s">
        <v>308</v>
      </c>
      <c r="FN71" s="8"/>
      <c r="FO71" s="8"/>
      <c r="FP71" s="8"/>
      <c r="FQ71" s="7"/>
      <c r="FS71" s="5" t="s">
        <v>308</v>
      </c>
      <c r="FT71" s="8"/>
      <c r="FU71" s="8"/>
      <c r="FV71" s="8"/>
      <c r="FW71" s="7"/>
      <c r="FY71" s="5" t="s">
        <v>308</v>
      </c>
      <c r="FZ71" s="8"/>
      <c r="GA71" s="8"/>
      <c r="GB71" s="8"/>
      <c r="GC71" s="7"/>
      <c r="GE71" s="5" t="s">
        <v>308</v>
      </c>
      <c r="GF71" s="8"/>
      <c r="GG71" s="8"/>
      <c r="GH71" s="8"/>
      <c r="GI71" s="7"/>
      <c r="GK71" s="5" t="s">
        <v>308</v>
      </c>
      <c r="GL71" s="8"/>
      <c r="GM71" s="8"/>
      <c r="GN71" s="8"/>
      <c r="GO71" s="7"/>
      <c r="GQ71" s="5" t="s">
        <v>308</v>
      </c>
      <c r="GR71" s="8"/>
      <c r="GS71" s="8"/>
      <c r="GT71" s="8"/>
      <c r="GU71" s="7"/>
      <c r="GW71" s="5" t="s">
        <v>308</v>
      </c>
      <c r="GX71" s="8"/>
      <c r="GY71" s="8"/>
      <c r="GZ71" s="8"/>
      <c r="HA71" s="7"/>
      <c r="HC71" s="5" t="s">
        <v>308</v>
      </c>
      <c r="HD71" s="8"/>
      <c r="HE71" s="8"/>
      <c r="HF71" s="8"/>
      <c r="HG71" s="7"/>
      <c r="HI71" s="5" t="s">
        <v>308</v>
      </c>
      <c r="HJ71" s="8"/>
      <c r="HK71" s="8"/>
      <c r="HL71" s="8"/>
      <c r="HM71" s="7"/>
      <c r="HO71" s="5" t="s">
        <v>308</v>
      </c>
      <c r="HP71" s="8"/>
      <c r="HQ71" s="8"/>
      <c r="HR71" s="8"/>
      <c r="HS71" s="7"/>
      <c r="HU71" s="5" t="s">
        <v>308</v>
      </c>
      <c r="HV71" s="8"/>
      <c r="HW71" s="8"/>
      <c r="HX71" s="8"/>
      <c r="HY71" s="7"/>
      <c r="IA71" s="5" t="s">
        <v>308</v>
      </c>
      <c r="IB71" s="8"/>
      <c r="IC71" s="8"/>
      <c r="ID71" s="8"/>
      <c r="IE71" s="7"/>
      <c r="IG71" s="5" t="s">
        <v>308</v>
      </c>
      <c r="IH71" s="8"/>
      <c r="II71" s="8"/>
      <c r="IJ71" s="8"/>
      <c r="IK71" s="7"/>
    </row>
    <row r="72" spans="2:246" ht="15" hidden="1" customHeight="1" outlineLevel="1">
      <c r="B72" s="4" t="str">
        <f>IF(AND(BC17&lt;&gt;"",BC20&lt;&gt;"",BE20&lt;&gt;"",BG20&lt;&gt;""),BC13,"")</f>
        <v/>
      </c>
      <c r="C72" s="174" t="str">
        <f t="shared" ca="1" si="40"/>
        <v>平</v>
      </c>
      <c r="D72" s="171">
        <f t="shared" ca="1" si="41"/>
        <v>5</v>
      </c>
      <c r="E72" s="171" t="str">
        <f t="shared" ca="1" si="39"/>
        <v>平5</v>
      </c>
      <c r="G72" s="5" t="str">
        <f>IF(G32=$F$66,"死亡による退職のため","")</f>
        <v/>
      </c>
      <c r="H72" s="8"/>
      <c r="I72" s="8"/>
      <c r="J72" s="8"/>
      <c r="K72" s="7"/>
      <c r="M72" s="5" t="str">
        <f>IF(M32=$F$66,"死亡による退職のため","")</f>
        <v/>
      </c>
      <c r="N72" s="8"/>
      <c r="O72" s="8"/>
      <c r="P72" s="8"/>
      <c r="Q72" s="7"/>
      <c r="S72" s="5" t="str">
        <f>IF(S32=$F$66,"死亡による退職のため","")</f>
        <v/>
      </c>
      <c r="T72" s="8"/>
      <c r="U72" s="8"/>
      <c r="V72" s="8"/>
      <c r="W72" s="7"/>
      <c r="Y72" s="5" t="str">
        <f>IF(Y32=$F$66,"死亡による退職のため","")</f>
        <v/>
      </c>
      <c r="Z72" s="8"/>
      <c r="AA72" s="8"/>
      <c r="AB72" s="8"/>
      <c r="AC72" s="7"/>
      <c r="AE72" s="5" t="str">
        <f>IF(AE32=$F$66,"死亡による退職のため","")</f>
        <v/>
      </c>
      <c r="AF72" s="8"/>
      <c r="AG72" s="8"/>
      <c r="AH72" s="8"/>
      <c r="AI72" s="7"/>
      <c r="AK72" s="5" t="str">
        <f>IF(AK32=$F$66,"死亡による退職のため","")</f>
        <v/>
      </c>
      <c r="AL72" s="8"/>
      <c r="AM72" s="8"/>
      <c r="AN72" s="8"/>
      <c r="AO72" s="7"/>
      <c r="AQ72" s="5" t="str">
        <f>IF(AQ32=$F$66,"死亡による退職のため","")</f>
        <v/>
      </c>
      <c r="AR72" s="8"/>
      <c r="AS72" s="8"/>
      <c r="AT72" s="8"/>
      <c r="AU72" s="7"/>
      <c r="AW72" s="5" t="str">
        <f>IF(AW32=$F$66,"死亡による退職のため","")</f>
        <v/>
      </c>
      <c r="AX72" s="8"/>
      <c r="AY72" s="8"/>
      <c r="AZ72" s="8"/>
      <c r="BA72" s="7"/>
      <c r="BC72" s="5" t="str">
        <f>IF(BC32=$F$66,"死亡による退職のため","")</f>
        <v/>
      </c>
      <c r="BD72" s="8"/>
      <c r="BE72" s="8"/>
      <c r="BF72" s="8"/>
      <c r="BG72" s="7"/>
      <c r="BI72" s="5" t="str">
        <f>IF(BI32=$F$66,"死亡による退職のため","")</f>
        <v/>
      </c>
      <c r="BJ72" s="8"/>
      <c r="BK72" s="8"/>
      <c r="BL72" s="8"/>
      <c r="BM72" s="7"/>
      <c r="BO72" s="5" t="str">
        <f>IF(BO32=$F$66,"死亡による退職のため","")</f>
        <v/>
      </c>
      <c r="BP72" s="8"/>
      <c r="BQ72" s="8"/>
      <c r="BR72" s="8"/>
      <c r="BS72" s="7"/>
      <c r="BU72" s="5" t="str">
        <f>IF(BU32=$F$66,"死亡による退職のため","")</f>
        <v/>
      </c>
      <c r="BV72" s="8"/>
      <c r="BW72" s="8"/>
      <c r="BX72" s="8"/>
      <c r="BY72" s="7"/>
      <c r="CA72" s="5" t="str">
        <f>IF(CA32=$F$66,"死亡による退職のため","")</f>
        <v/>
      </c>
      <c r="CB72" s="8"/>
      <c r="CC72" s="8"/>
      <c r="CD72" s="8"/>
      <c r="CE72" s="7"/>
      <c r="CG72" s="5" t="str">
        <f>IF(CG32=$F$66,"死亡による退職のため","")</f>
        <v/>
      </c>
      <c r="CH72" s="8"/>
      <c r="CI72" s="8"/>
      <c r="CJ72" s="8"/>
      <c r="CK72" s="7"/>
      <c r="CM72" s="5" t="str">
        <f>IF(CM32=$F$66,"死亡による退職のため","")</f>
        <v/>
      </c>
      <c r="CN72" s="8"/>
      <c r="CO72" s="8"/>
      <c r="CP72" s="8"/>
      <c r="CQ72" s="7"/>
      <c r="CS72" s="5" t="str">
        <f>IF(CS32=$F$66,"死亡による退職のため","")</f>
        <v/>
      </c>
      <c r="CT72" s="8"/>
      <c r="CU72" s="8"/>
      <c r="CV72" s="8"/>
      <c r="CW72" s="7"/>
      <c r="CY72" s="5" t="str">
        <f>IF(CY32=$F$66,"死亡による退職のため","")</f>
        <v/>
      </c>
      <c r="CZ72" s="8"/>
      <c r="DA72" s="8"/>
      <c r="DB72" s="8"/>
      <c r="DC72" s="7"/>
      <c r="DE72" s="5" t="str">
        <f>IF(DE32=$F$66,"死亡による退職のため","")</f>
        <v/>
      </c>
      <c r="DF72" s="8"/>
      <c r="DG72" s="8"/>
      <c r="DH72" s="8"/>
      <c r="DI72" s="7"/>
      <c r="DK72" s="5" t="str">
        <f>IF(DK32=$F$66,"死亡による退職のため","")</f>
        <v/>
      </c>
      <c r="DL72" s="8"/>
      <c r="DM72" s="8"/>
      <c r="DN72" s="8"/>
      <c r="DO72" s="7"/>
      <c r="DQ72" s="5" t="str">
        <f>IF(DQ32=$F$66,"死亡による退職のため","")</f>
        <v/>
      </c>
      <c r="DR72" s="8"/>
      <c r="DS72" s="8"/>
      <c r="DT72" s="8"/>
      <c r="DU72" s="7"/>
      <c r="DW72" s="5" t="str">
        <f>IF(DW32=$F$66,"死亡による退職のため","")</f>
        <v/>
      </c>
      <c r="DX72" s="8"/>
      <c r="DY72" s="8"/>
      <c r="DZ72" s="8"/>
      <c r="EA72" s="7"/>
      <c r="EC72" s="5" t="str">
        <f>IF(EC32=$F$66,"死亡による退職のため","")</f>
        <v/>
      </c>
      <c r="ED72" s="8"/>
      <c r="EE72" s="8"/>
      <c r="EF72" s="8"/>
      <c r="EG72" s="7"/>
      <c r="EI72" s="5" t="str">
        <f>IF(EI32=$F$66,"死亡による退職のため","")</f>
        <v/>
      </c>
      <c r="EJ72" s="8"/>
      <c r="EK72" s="8"/>
      <c r="EL72" s="8"/>
      <c r="EM72" s="7"/>
      <c r="EO72" s="5" t="str">
        <f>IF(EO32=$F$66,"死亡による退職のため","")</f>
        <v/>
      </c>
      <c r="EP72" s="8"/>
      <c r="EQ72" s="8"/>
      <c r="ER72" s="8"/>
      <c r="ES72" s="7"/>
      <c r="EU72" s="5" t="str">
        <f>IF(EU32=$F$66,"死亡による退職のため","")</f>
        <v/>
      </c>
      <c r="EV72" s="8"/>
      <c r="EW72" s="8"/>
      <c r="EX72" s="8"/>
      <c r="EY72" s="7"/>
      <c r="FA72" s="5" t="str">
        <f>IF(FA32=$F$66,"死亡による退職のため","")</f>
        <v/>
      </c>
      <c r="FB72" s="8"/>
      <c r="FC72" s="8"/>
      <c r="FD72" s="8"/>
      <c r="FE72" s="7"/>
      <c r="FG72" s="5" t="str">
        <f>IF(FG32=$F$66,"死亡による退職のため","")</f>
        <v/>
      </c>
      <c r="FH72" s="8"/>
      <c r="FI72" s="8"/>
      <c r="FJ72" s="8"/>
      <c r="FK72" s="7"/>
      <c r="FM72" s="5" t="str">
        <f>IF(FM32=$F$66,"死亡による退職のため","")</f>
        <v/>
      </c>
      <c r="FN72" s="8"/>
      <c r="FO72" s="8"/>
      <c r="FP72" s="8"/>
      <c r="FQ72" s="7"/>
      <c r="FS72" s="5" t="str">
        <f>IF(FS32=$F$66,"死亡による退職のため","")</f>
        <v/>
      </c>
      <c r="FT72" s="8"/>
      <c r="FU72" s="8"/>
      <c r="FV72" s="8"/>
      <c r="FW72" s="7"/>
      <c r="FY72" s="5" t="str">
        <f>IF(FY32=$F$66,"死亡による退職のため","")</f>
        <v/>
      </c>
      <c r="FZ72" s="8"/>
      <c r="GA72" s="8"/>
      <c r="GB72" s="8"/>
      <c r="GC72" s="7"/>
      <c r="GE72" s="5" t="str">
        <f>IF(GE32=$F$66,"死亡による退職のため","")</f>
        <v/>
      </c>
      <c r="GF72" s="8"/>
      <c r="GG72" s="8"/>
      <c r="GH72" s="8"/>
      <c r="GI72" s="7"/>
      <c r="GK72" s="5" t="str">
        <f>IF(GK32=$F$66,"死亡による退職のため","")</f>
        <v/>
      </c>
      <c r="GL72" s="8"/>
      <c r="GM72" s="8"/>
      <c r="GN72" s="8"/>
      <c r="GO72" s="7"/>
      <c r="GQ72" s="5" t="str">
        <f>IF(GQ32=$F$66,"死亡による退職のため","")</f>
        <v/>
      </c>
      <c r="GR72" s="8"/>
      <c r="GS72" s="8"/>
      <c r="GT72" s="8"/>
      <c r="GU72" s="7"/>
      <c r="GW72" s="5" t="str">
        <f>IF(GW32=$F$66,"死亡による退職のため","")</f>
        <v/>
      </c>
      <c r="GX72" s="8"/>
      <c r="GY72" s="8"/>
      <c r="GZ72" s="8"/>
      <c r="HA72" s="7"/>
      <c r="HC72" s="5" t="str">
        <f>IF(HC32=$F$66,"死亡による退職のため","")</f>
        <v/>
      </c>
      <c r="HD72" s="8"/>
      <c r="HE72" s="8"/>
      <c r="HF72" s="8"/>
      <c r="HG72" s="7"/>
      <c r="HI72" s="5" t="str">
        <f>IF(HI32=$F$66,"死亡による退職のため","")</f>
        <v/>
      </c>
      <c r="HJ72" s="8"/>
      <c r="HK72" s="8"/>
      <c r="HL72" s="8"/>
      <c r="HM72" s="7"/>
      <c r="HO72" s="5" t="str">
        <f>IF(HO32=$F$66,"死亡による退職のため","")</f>
        <v/>
      </c>
      <c r="HP72" s="8"/>
      <c r="HQ72" s="8"/>
      <c r="HR72" s="8"/>
      <c r="HS72" s="7"/>
      <c r="HU72" s="5" t="str">
        <f>IF(HU32=$F$66,"死亡による退職のため","")</f>
        <v/>
      </c>
      <c r="HV72" s="8"/>
      <c r="HW72" s="8"/>
      <c r="HX72" s="8"/>
      <c r="HY72" s="7"/>
      <c r="IA72" s="5" t="str">
        <f>IF(IA32=$F$66,"死亡による退職のため","")</f>
        <v/>
      </c>
      <c r="IB72" s="8"/>
      <c r="IC72" s="8"/>
      <c r="ID72" s="8"/>
      <c r="IE72" s="7"/>
      <c r="IG72" s="5" t="str">
        <f>IF(IG32=$F$66,"死亡による退職のため","")</f>
        <v/>
      </c>
      <c r="IH72" s="8"/>
      <c r="II72" s="8"/>
      <c r="IJ72" s="8"/>
      <c r="IK72" s="7"/>
    </row>
    <row r="73" spans="2:246" ht="15" hidden="1" customHeight="1" outlineLevel="1">
      <c r="B73" s="4" t="str">
        <f>IF(AND(BI17&lt;&gt;"",BI20&lt;&gt;"",BK20&lt;&gt;"",BM20&lt;&gt;""),BI13,"")</f>
        <v/>
      </c>
      <c r="C73" s="174" t="str">
        <f t="shared" ca="1" si="40"/>
        <v>平</v>
      </c>
      <c r="D73" s="171">
        <f t="shared" ca="1" si="41"/>
        <v>4</v>
      </c>
      <c r="E73" s="171" t="str">
        <f t="shared" ca="1" si="39"/>
        <v>平4</v>
      </c>
    </row>
    <row r="74" spans="2:246" ht="15" hidden="1" customHeight="1" outlineLevel="1">
      <c r="B74" s="4" t="str">
        <f>IF(AND(BO17&lt;&gt;"",BO20&lt;&gt;"",BQ20&lt;&gt;"",BS20&lt;&gt;""),BO13,"")</f>
        <v/>
      </c>
      <c r="C74" s="174" t="str">
        <f t="shared" ca="1" si="40"/>
        <v>平</v>
      </c>
      <c r="D74" s="171">
        <f t="shared" ca="1" si="41"/>
        <v>3</v>
      </c>
      <c r="E74" s="171" t="str">
        <f t="shared" ca="1" si="39"/>
        <v>平3</v>
      </c>
      <c r="F74" s="172"/>
      <c r="G74" s="5" t="s">
        <v>5</v>
      </c>
      <c r="H74" s="2" t="s">
        <v>4</v>
      </c>
      <c r="I74" s="2" t="s">
        <v>3</v>
      </c>
      <c r="M74" s="5" t="s">
        <v>5</v>
      </c>
      <c r="N74" s="2" t="s">
        <v>4</v>
      </c>
      <c r="O74" s="2" t="s">
        <v>3</v>
      </c>
      <c r="S74" s="5" t="s">
        <v>5</v>
      </c>
      <c r="T74" s="2" t="s">
        <v>4</v>
      </c>
      <c r="U74" s="2" t="s">
        <v>3</v>
      </c>
      <c r="Y74" s="5" t="s">
        <v>5</v>
      </c>
      <c r="Z74" s="2" t="s">
        <v>4</v>
      </c>
      <c r="AA74" s="2" t="s">
        <v>3</v>
      </c>
      <c r="AE74" s="5" t="s">
        <v>5</v>
      </c>
      <c r="AF74" s="2" t="s">
        <v>4</v>
      </c>
      <c r="AG74" s="2" t="s">
        <v>3</v>
      </c>
      <c r="AK74" s="5" t="s">
        <v>5</v>
      </c>
      <c r="AL74" s="2" t="s">
        <v>4</v>
      </c>
      <c r="AM74" s="2" t="s">
        <v>3</v>
      </c>
      <c r="AQ74" s="5" t="s">
        <v>5</v>
      </c>
      <c r="AR74" s="2" t="s">
        <v>4</v>
      </c>
      <c r="AS74" s="2" t="s">
        <v>3</v>
      </c>
      <c r="AW74" s="5" t="s">
        <v>5</v>
      </c>
      <c r="AX74" s="2" t="s">
        <v>4</v>
      </c>
      <c r="AY74" s="2" t="s">
        <v>3</v>
      </c>
      <c r="BC74" s="5" t="s">
        <v>5</v>
      </c>
      <c r="BD74" s="2" t="s">
        <v>4</v>
      </c>
      <c r="BE74" s="2" t="s">
        <v>3</v>
      </c>
      <c r="BI74" s="5" t="s">
        <v>5</v>
      </c>
      <c r="BJ74" s="2" t="s">
        <v>4</v>
      </c>
      <c r="BK74" s="2" t="s">
        <v>3</v>
      </c>
      <c r="BO74" s="5" t="s">
        <v>5</v>
      </c>
      <c r="BP74" s="2" t="s">
        <v>4</v>
      </c>
      <c r="BQ74" s="2" t="s">
        <v>3</v>
      </c>
      <c r="BU74" s="5" t="s">
        <v>5</v>
      </c>
      <c r="BV74" s="2" t="s">
        <v>4</v>
      </c>
      <c r="BW74" s="2" t="s">
        <v>3</v>
      </c>
      <c r="CA74" s="5" t="s">
        <v>5</v>
      </c>
      <c r="CB74" s="2" t="s">
        <v>4</v>
      </c>
      <c r="CC74" s="2" t="s">
        <v>3</v>
      </c>
      <c r="CG74" s="5" t="s">
        <v>5</v>
      </c>
      <c r="CH74" s="2" t="s">
        <v>4</v>
      </c>
      <c r="CI74" s="2" t="s">
        <v>3</v>
      </c>
      <c r="CM74" s="5" t="s">
        <v>5</v>
      </c>
      <c r="CN74" s="2" t="s">
        <v>4</v>
      </c>
      <c r="CO74" s="2" t="s">
        <v>3</v>
      </c>
      <c r="CS74" s="5" t="s">
        <v>5</v>
      </c>
      <c r="CT74" s="2" t="s">
        <v>4</v>
      </c>
      <c r="CU74" s="2" t="s">
        <v>3</v>
      </c>
      <c r="CY74" s="5" t="s">
        <v>5</v>
      </c>
      <c r="CZ74" s="2" t="s">
        <v>4</v>
      </c>
      <c r="DA74" s="2" t="s">
        <v>3</v>
      </c>
      <c r="DE74" s="5" t="s">
        <v>5</v>
      </c>
      <c r="DF74" s="2" t="s">
        <v>4</v>
      </c>
      <c r="DG74" s="2" t="s">
        <v>3</v>
      </c>
      <c r="DK74" s="5" t="s">
        <v>5</v>
      </c>
      <c r="DL74" s="2" t="s">
        <v>4</v>
      </c>
      <c r="DM74" s="2" t="s">
        <v>3</v>
      </c>
      <c r="DQ74" s="5" t="s">
        <v>5</v>
      </c>
      <c r="DR74" s="2" t="s">
        <v>4</v>
      </c>
      <c r="DS74" s="2" t="s">
        <v>3</v>
      </c>
      <c r="DW74" s="5" t="s">
        <v>5</v>
      </c>
      <c r="DX74" s="2" t="s">
        <v>4</v>
      </c>
      <c r="DY74" s="2" t="s">
        <v>3</v>
      </c>
      <c r="EC74" s="5" t="s">
        <v>5</v>
      </c>
      <c r="ED74" s="2" t="s">
        <v>4</v>
      </c>
      <c r="EE74" s="2" t="s">
        <v>3</v>
      </c>
      <c r="EI74" s="5" t="s">
        <v>5</v>
      </c>
      <c r="EJ74" s="2" t="s">
        <v>4</v>
      </c>
      <c r="EK74" s="2" t="s">
        <v>3</v>
      </c>
      <c r="EO74" s="5" t="s">
        <v>5</v>
      </c>
      <c r="EP74" s="2" t="s">
        <v>4</v>
      </c>
      <c r="EQ74" s="2" t="s">
        <v>3</v>
      </c>
      <c r="EU74" s="5" t="s">
        <v>5</v>
      </c>
      <c r="EV74" s="2" t="s">
        <v>4</v>
      </c>
      <c r="EW74" s="2" t="s">
        <v>3</v>
      </c>
      <c r="FA74" s="5" t="s">
        <v>5</v>
      </c>
      <c r="FB74" s="2" t="s">
        <v>4</v>
      </c>
      <c r="FC74" s="2" t="s">
        <v>3</v>
      </c>
      <c r="FG74" s="5" t="s">
        <v>5</v>
      </c>
      <c r="FH74" s="2" t="s">
        <v>4</v>
      </c>
      <c r="FI74" s="2" t="s">
        <v>3</v>
      </c>
      <c r="FM74" s="5" t="s">
        <v>5</v>
      </c>
      <c r="FN74" s="2" t="s">
        <v>4</v>
      </c>
      <c r="FO74" s="2" t="s">
        <v>3</v>
      </c>
      <c r="FS74" s="5" t="s">
        <v>5</v>
      </c>
      <c r="FT74" s="2" t="s">
        <v>4</v>
      </c>
      <c r="FU74" s="2" t="s">
        <v>3</v>
      </c>
      <c r="FY74" s="5" t="s">
        <v>5</v>
      </c>
      <c r="FZ74" s="2" t="s">
        <v>4</v>
      </c>
      <c r="GA74" s="2" t="s">
        <v>3</v>
      </c>
      <c r="GE74" s="5" t="s">
        <v>5</v>
      </c>
      <c r="GF74" s="2" t="s">
        <v>4</v>
      </c>
      <c r="GG74" s="2" t="s">
        <v>3</v>
      </c>
      <c r="GK74" s="5" t="s">
        <v>5</v>
      </c>
      <c r="GL74" s="2" t="s">
        <v>4</v>
      </c>
      <c r="GM74" s="2" t="s">
        <v>3</v>
      </c>
      <c r="GQ74" s="5" t="s">
        <v>5</v>
      </c>
      <c r="GR74" s="2" t="s">
        <v>4</v>
      </c>
      <c r="GS74" s="2" t="s">
        <v>3</v>
      </c>
      <c r="GW74" s="5" t="s">
        <v>5</v>
      </c>
      <c r="GX74" s="2" t="s">
        <v>4</v>
      </c>
      <c r="GY74" s="2" t="s">
        <v>3</v>
      </c>
      <c r="HC74" s="5" t="s">
        <v>5</v>
      </c>
      <c r="HD74" s="2" t="s">
        <v>4</v>
      </c>
      <c r="HE74" s="2" t="s">
        <v>3</v>
      </c>
      <c r="HI74" s="5" t="s">
        <v>5</v>
      </c>
      <c r="HJ74" s="2" t="s">
        <v>4</v>
      </c>
      <c r="HK74" s="2" t="s">
        <v>3</v>
      </c>
      <c r="HO74" s="5" t="s">
        <v>5</v>
      </c>
      <c r="HP74" s="2" t="s">
        <v>4</v>
      </c>
      <c r="HQ74" s="2" t="s">
        <v>3</v>
      </c>
      <c r="HU74" s="5" t="s">
        <v>5</v>
      </c>
      <c r="HV74" s="2" t="s">
        <v>4</v>
      </c>
      <c r="HW74" s="2" t="s">
        <v>3</v>
      </c>
      <c r="IA74" s="5" t="s">
        <v>5</v>
      </c>
      <c r="IB74" s="2" t="s">
        <v>4</v>
      </c>
      <c r="IC74" s="2" t="s">
        <v>3</v>
      </c>
      <c r="IG74" s="5" t="s">
        <v>5</v>
      </c>
      <c r="IH74" s="2" t="s">
        <v>4</v>
      </c>
      <c r="II74" s="2" t="s">
        <v>3</v>
      </c>
    </row>
    <row r="75" spans="2:246" ht="15" hidden="1" customHeight="1" outlineLevel="1">
      <c r="B75" s="4" t="str">
        <f>IF(AND(BU17&lt;&gt;"",BU20&lt;&gt;"",BW20&lt;&gt;"",BY20&lt;&gt;""),BU13,"")</f>
        <v/>
      </c>
      <c r="C75" s="174" t="str">
        <f t="shared" ca="1" si="40"/>
        <v>平</v>
      </c>
      <c r="D75" s="171">
        <f t="shared" ca="1" si="41"/>
        <v>2</v>
      </c>
      <c r="E75" s="171" t="str">
        <f t="shared" ca="1" si="39"/>
        <v>平2</v>
      </c>
      <c r="F75" s="173"/>
      <c r="G75" s="5">
        <f>IF(OR(G76="",G$36=7),"",6)</f>
        <v>6</v>
      </c>
      <c r="H75" s="2" t="str">
        <f>IF(OR(H76="",J36=6,I42=7),"",IF(AND(I31&gt;=1,I31&lt;=5),"平成"&amp;G31-1&amp;"年"&amp;6,"平成"&amp;G31&amp;"年"&amp;6))</f>
        <v>平成年6</v>
      </c>
      <c r="I75" s="2" t="str">
        <f>IF(OR(I76="",J36=6),"",IF(AND(I31&gt;=1,I31&lt;=5),"平成"&amp;G31-1&amp;"年"&amp;6,"平成"&amp;G31&amp;"年"&amp;6))</f>
        <v>平成年6</v>
      </c>
      <c r="M75" s="5">
        <f>IF(OR(M76="",M$36=7),"",6)</f>
        <v>6</v>
      </c>
      <c r="N75" s="2" t="str">
        <f>IF(OR(N76="",P36=6,O42=7),"",IF(AND(O31&gt;=1,O31&lt;=5),"平成"&amp;M31-1&amp;"年"&amp;6,"平成"&amp;M31&amp;"年"&amp;6))</f>
        <v>平成年6</v>
      </c>
      <c r="O75" s="2" t="str">
        <f>IF(OR(O76="",P36=6),"",IF(AND(O31&gt;=1,O31&lt;=5),"平成"&amp;M31-1&amp;"年"&amp;6,"平成"&amp;M31&amp;"年"&amp;6))</f>
        <v>平成年6</v>
      </c>
      <c r="S75" s="5">
        <f>IF(OR(S76="",S$36=7),"",6)</f>
        <v>6</v>
      </c>
      <c r="T75" s="2" t="str">
        <f>IF(OR(T76="",V36=6,U42=7),"",IF(AND(U31&gt;=1,U31&lt;=5),"平成"&amp;S31-1&amp;"年"&amp;6,"平成"&amp;S31&amp;"年"&amp;6))</f>
        <v>平成年6</v>
      </c>
      <c r="U75" s="2" t="str">
        <f>IF(OR(U76="",V36=6),"",IF(AND(U31&gt;=1,U31&lt;=5),"平成"&amp;S31-1&amp;"年"&amp;6,"平成"&amp;S31&amp;"年"&amp;6))</f>
        <v>平成年6</v>
      </c>
      <c r="Y75" s="5">
        <f>IF(OR(Y76="",Y$36=7),"",6)</f>
        <v>6</v>
      </c>
      <c r="Z75" s="2" t="str">
        <f>IF(OR(Z76="",AB36=6,AA42=7),"",IF(AND(AA31&gt;=1,AA31&lt;=5),"平成"&amp;Y31-1&amp;"年"&amp;6,"平成"&amp;Y31&amp;"年"&amp;6))</f>
        <v>平成年6</v>
      </c>
      <c r="AA75" s="2" t="str">
        <f>IF(OR(AA76="",AB36=6),"",IF(AND(AA31&gt;=1,AA31&lt;=5),"平成"&amp;Y31-1&amp;"年"&amp;6,"平成"&amp;Y31&amp;"年"&amp;6))</f>
        <v>平成年6</v>
      </c>
      <c r="AE75" s="5">
        <f>IF(OR(AE76="",AE$36=7),"",6)</f>
        <v>6</v>
      </c>
      <c r="AF75" s="2" t="str">
        <f>IF(OR(AF76="",AH36=6,AG42=7),"",IF(AND(AG31&gt;=1,AG31&lt;=5),"平成"&amp;AE31-1&amp;"年"&amp;6,"平成"&amp;AE31&amp;"年"&amp;6))</f>
        <v>平成年6</v>
      </c>
      <c r="AG75" s="2" t="str">
        <f>IF(OR(AG76="",AH36=6),"",IF(AND(AG31&gt;=1,AG31&lt;=5),"平成"&amp;AE31-1&amp;"年"&amp;6,"平成"&amp;AE31&amp;"年"&amp;6))</f>
        <v>平成年6</v>
      </c>
      <c r="AK75" s="5">
        <f>IF(OR(AK76="",AK$36=7),"",6)</f>
        <v>6</v>
      </c>
      <c r="AL75" s="2" t="str">
        <f>IF(OR(AL76="",AN36=6,AM42=7),"",IF(AND(AM31&gt;=1,AM31&lt;=5),"平成"&amp;AK31-1&amp;"年"&amp;6,"平成"&amp;AK31&amp;"年"&amp;6))</f>
        <v>平成年6</v>
      </c>
      <c r="AM75" s="2" t="str">
        <f>IF(OR(AM76="",AN36=6),"",IF(AND(AM31&gt;=1,AM31&lt;=5),"平成"&amp;AK31-1&amp;"年"&amp;6,"平成"&amp;AK31&amp;"年"&amp;6))</f>
        <v>平成年6</v>
      </c>
      <c r="AQ75" s="5">
        <f>IF(OR(AQ76="",AQ$36=7),"",6)</f>
        <v>6</v>
      </c>
      <c r="AR75" s="2" t="str">
        <f>IF(OR(AR76="",AT36=6,AS42=7),"",IF(AND(AS31&gt;=1,AS31&lt;=5),"平成"&amp;AQ31-1&amp;"年"&amp;6,"平成"&amp;AQ31&amp;"年"&amp;6))</f>
        <v>平成年6</v>
      </c>
      <c r="AS75" s="2" t="str">
        <f>IF(OR(AS76="",AT36=6),"",IF(AND(AS31&gt;=1,AS31&lt;=5),"平成"&amp;AQ31-1&amp;"年"&amp;6,"平成"&amp;AQ31&amp;"年"&amp;6))</f>
        <v>平成年6</v>
      </c>
      <c r="AW75" s="5">
        <f>IF(OR(AW76="",AW$36=7),"",6)</f>
        <v>6</v>
      </c>
      <c r="AX75" s="2" t="str">
        <f>IF(OR(AX76="",AZ36=6,AY42=7),"",IF(AND(AY31&gt;=1,AY31&lt;=5),"平成"&amp;AW31-1&amp;"年"&amp;6,"平成"&amp;AW31&amp;"年"&amp;6))</f>
        <v>平成年6</v>
      </c>
      <c r="AY75" s="2" t="str">
        <f>IF(OR(AY76="",AZ36=6),"",IF(AND(AY31&gt;=1,AY31&lt;=5),"平成"&amp;AW31-1&amp;"年"&amp;6,"平成"&amp;AW31&amp;"年"&amp;6))</f>
        <v>平成年6</v>
      </c>
      <c r="BC75" s="5">
        <f>IF(OR(BC76="",BC$36=7),"",6)</f>
        <v>6</v>
      </c>
      <c r="BD75" s="2" t="str">
        <f>IF(OR(BD76="",BF36=6,BE42=7),"",IF(AND(BE31&gt;=1,BE31&lt;=5),"平成"&amp;BC31-1&amp;"年"&amp;6,"平成"&amp;BC31&amp;"年"&amp;6))</f>
        <v>平成年6</v>
      </c>
      <c r="BE75" s="2" t="str">
        <f>IF(OR(BE76="",BF36=6),"",IF(AND(BE31&gt;=1,BE31&lt;=5),"平成"&amp;BC31-1&amp;"年"&amp;6,"平成"&amp;BC31&amp;"年"&amp;6))</f>
        <v>平成年6</v>
      </c>
      <c r="BI75" s="5">
        <f>IF(OR(BI76="",BI$36=7),"",6)</f>
        <v>6</v>
      </c>
      <c r="BJ75" s="2" t="str">
        <f>IF(OR(BJ76="",BL36=6,BK42=7),"",IF(AND(BK31&gt;=1,BK31&lt;=5),"平成"&amp;BI31-1&amp;"年"&amp;6,"平成"&amp;BI31&amp;"年"&amp;6))</f>
        <v>平成年6</v>
      </c>
      <c r="BK75" s="2" t="str">
        <f>IF(OR(BK76="",BL36=6),"",IF(AND(BK31&gt;=1,BK31&lt;=5),"平成"&amp;BI31-1&amp;"年"&amp;6,"平成"&amp;BI31&amp;"年"&amp;6))</f>
        <v>平成年6</v>
      </c>
      <c r="BO75" s="5">
        <f>IF(OR(BO76="",BO$36=7),"",6)</f>
        <v>6</v>
      </c>
      <c r="BP75" s="2" t="str">
        <f>IF(OR(BP76="",BR36=6,BQ42=7),"",IF(AND(BQ31&gt;=1,BQ31&lt;=5),"平成"&amp;BO31-1&amp;"年"&amp;6,"平成"&amp;BO31&amp;"年"&amp;6))</f>
        <v>平成年6</v>
      </c>
      <c r="BQ75" s="2" t="str">
        <f>IF(OR(BQ76="",BR36=6),"",IF(AND(BQ31&gt;=1,BQ31&lt;=5),"平成"&amp;BO31-1&amp;"年"&amp;6,"平成"&amp;BO31&amp;"年"&amp;6))</f>
        <v>平成年6</v>
      </c>
      <c r="BU75" s="5">
        <f>IF(OR(BU76="",BU$36=7),"",6)</f>
        <v>6</v>
      </c>
      <c r="BV75" s="2" t="str">
        <f>IF(OR(BV76="",BX36=6,BW42=7),"",IF(AND(BW31&gt;=1,BW31&lt;=5),"平成"&amp;BU31-1&amp;"年"&amp;6,"平成"&amp;BU31&amp;"年"&amp;6))</f>
        <v>平成年6</v>
      </c>
      <c r="BW75" s="2" t="str">
        <f>IF(OR(BW76="",BX36=6),"",IF(AND(BW31&gt;=1,BW31&lt;=5),"平成"&amp;BU31-1&amp;"年"&amp;6,"平成"&amp;BU31&amp;"年"&amp;6))</f>
        <v>平成年6</v>
      </c>
      <c r="CA75" s="5">
        <f>IF(OR(CA76="",CA$36=7),"",6)</f>
        <v>6</v>
      </c>
      <c r="CB75" s="2" t="str">
        <f>IF(OR(CB76="",CD36=6,CC42=7),"",IF(AND(CC31&gt;=1,CC31&lt;=5),"平成"&amp;CA31-1&amp;"年"&amp;6,"平成"&amp;CA31&amp;"年"&amp;6))</f>
        <v>平成年6</v>
      </c>
      <c r="CC75" s="2" t="str">
        <f>IF(OR(CC76="",CD36=6),"",IF(AND(CC31&gt;=1,CC31&lt;=5),"平成"&amp;CA31-1&amp;"年"&amp;6,"平成"&amp;CA31&amp;"年"&amp;6))</f>
        <v>平成年6</v>
      </c>
      <c r="CG75" s="5">
        <f>IF(OR(CG76="",CG$36=7),"",6)</f>
        <v>6</v>
      </c>
      <c r="CH75" s="2" t="str">
        <f>IF(OR(CH76="",CJ36=6,CI42=7),"",IF(AND(CI31&gt;=1,CI31&lt;=5),"平成"&amp;CG31-1&amp;"年"&amp;6,"平成"&amp;CG31&amp;"年"&amp;6))</f>
        <v>平成年6</v>
      </c>
      <c r="CI75" s="2" t="str">
        <f>IF(OR(CI76="",CJ36=6),"",IF(AND(CI31&gt;=1,CI31&lt;=5),"平成"&amp;CG31-1&amp;"年"&amp;6,"平成"&amp;CG31&amp;"年"&amp;6))</f>
        <v>平成年6</v>
      </c>
      <c r="CM75" s="5">
        <f>IF(OR(CM76="",CM$36=7),"",6)</f>
        <v>6</v>
      </c>
      <c r="CN75" s="2" t="str">
        <f>IF(OR(CN76="",CP36=6,CO42=7),"",IF(AND(CO31&gt;=1,CO31&lt;=5),"平成"&amp;CM31-1&amp;"年"&amp;6,"平成"&amp;CM31&amp;"年"&amp;6))</f>
        <v>平成年6</v>
      </c>
      <c r="CO75" s="2" t="str">
        <f>IF(OR(CO76="",CP36=6),"",IF(AND(CO31&gt;=1,CO31&lt;=5),"平成"&amp;CM31-1&amp;"年"&amp;6,"平成"&amp;CM31&amp;"年"&amp;6))</f>
        <v>平成年6</v>
      </c>
      <c r="CS75" s="5">
        <f>IF(OR(CS76="",CS$36=7),"",6)</f>
        <v>6</v>
      </c>
      <c r="CT75" s="2" t="str">
        <f>IF(OR(CT76="",CV36=6,CU42=7),"",IF(AND(CU31&gt;=1,CU31&lt;=5),"平成"&amp;CS31-1&amp;"年"&amp;6,"平成"&amp;CS31&amp;"年"&amp;6))</f>
        <v>平成年6</v>
      </c>
      <c r="CU75" s="2" t="str">
        <f>IF(OR(CU76="",CV36=6),"",IF(AND(CU31&gt;=1,CU31&lt;=5),"平成"&amp;CS31-1&amp;"年"&amp;6,"平成"&amp;CS31&amp;"年"&amp;6))</f>
        <v>平成年6</v>
      </c>
      <c r="CY75" s="5">
        <f>IF(OR(CY76="",CY$36=7),"",6)</f>
        <v>6</v>
      </c>
      <c r="CZ75" s="2" t="str">
        <f>IF(OR(CZ76="",DB36=6,DA42=7),"",IF(AND(DA31&gt;=1,DA31&lt;=5),"平成"&amp;CY31-1&amp;"年"&amp;6,"平成"&amp;CY31&amp;"年"&amp;6))</f>
        <v>平成年6</v>
      </c>
      <c r="DA75" s="2" t="str">
        <f>IF(OR(DA76="",DB36=6),"",IF(AND(DA31&gt;=1,DA31&lt;=5),"平成"&amp;CY31-1&amp;"年"&amp;6,"平成"&amp;CY31&amp;"年"&amp;6))</f>
        <v>平成年6</v>
      </c>
      <c r="DE75" s="5">
        <f>IF(OR(DE76="",DE$36=7),"",6)</f>
        <v>6</v>
      </c>
      <c r="DF75" s="2" t="str">
        <f>IF(OR(DF76="",DH36=6,DG42=7),"",IF(AND(DG31&gt;=1,DG31&lt;=5),"平成"&amp;DE31-1&amp;"年"&amp;6,"平成"&amp;DE31&amp;"年"&amp;6))</f>
        <v>平成年6</v>
      </c>
      <c r="DG75" s="2" t="str">
        <f>IF(OR(DG76="",DH36=6),"",IF(AND(DG31&gt;=1,DG31&lt;=5),"平成"&amp;DE31-1&amp;"年"&amp;6,"平成"&amp;DE31&amp;"年"&amp;6))</f>
        <v>平成年6</v>
      </c>
      <c r="DK75" s="5">
        <f>IF(OR(DK76="",DK$36=7),"",6)</f>
        <v>6</v>
      </c>
      <c r="DL75" s="2" t="str">
        <f>IF(OR(DL76="",DN36=6,DM42=7),"",IF(AND(DM31&gt;=1,DM31&lt;=5),"平成"&amp;DK31-1&amp;"年"&amp;6,"平成"&amp;DK31&amp;"年"&amp;6))</f>
        <v>平成年6</v>
      </c>
      <c r="DM75" s="2" t="str">
        <f>IF(OR(DM76="",DN36=6),"",IF(AND(DM31&gt;=1,DM31&lt;=5),"平成"&amp;DK31-1&amp;"年"&amp;6,"平成"&amp;DK31&amp;"年"&amp;6))</f>
        <v>平成年6</v>
      </c>
      <c r="DQ75" s="5">
        <f>IF(OR(DQ76="",DQ$36=7),"",6)</f>
        <v>6</v>
      </c>
      <c r="DR75" s="2" t="str">
        <f>IF(OR(DR76="",DT36=6,DS42=7),"",IF(AND(DS31&gt;=1,DS31&lt;=5),"平成"&amp;DQ31-1&amp;"年"&amp;6,"平成"&amp;DQ31&amp;"年"&amp;6))</f>
        <v>平成年6</v>
      </c>
      <c r="DS75" s="2" t="str">
        <f>IF(OR(DS76="",DT36=6),"",IF(AND(DS31&gt;=1,DS31&lt;=5),"平成"&amp;DQ31-1&amp;"年"&amp;6,"平成"&amp;DQ31&amp;"年"&amp;6))</f>
        <v>平成年6</v>
      </c>
      <c r="DW75" s="5">
        <f>IF(OR(DW76="",DW$36=7),"",6)</f>
        <v>6</v>
      </c>
      <c r="DX75" s="2" t="str">
        <f>IF(OR(DX76="",DZ36=6,DY42=7),"",IF(AND(DY31&gt;=1,DY31&lt;=5),"平成"&amp;DW31-1&amp;"年"&amp;6,"平成"&amp;DW31&amp;"年"&amp;6))</f>
        <v>平成年6</v>
      </c>
      <c r="DY75" s="2" t="str">
        <f>IF(OR(DY76="",DZ36=6),"",IF(AND(DY31&gt;=1,DY31&lt;=5),"平成"&amp;DW31-1&amp;"年"&amp;6,"平成"&amp;DW31&amp;"年"&amp;6))</f>
        <v>平成年6</v>
      </c>
      <c r="EC75" s="5">
        <f>IF(OR(EC76="",EC$36=7),"",6)</f>
        <v>6</v>
      </c>
      <c r="ED75" s="2" t="str">
        <f>IF(OR(ED76="",EF36=6,EE42=7),"",IF(AND(EE31&gt;=1,EE31&lt;=5),"平成"&amp;EC31-1&amp;"年"&amp;6,"平成"&amp;EC31&amp;"年"&amp;6))</f>
        <v>平成年6</v>
      </c>
      <c r="EE75" s="2" t="str">
        <f>IF(OR(EE76="",EF36=6),"",IF(AND(EE31&gt;=1,EE31&lt;=5),"平成"&amp;EC31-1&amp;"年"&amp;6,"平成"&amp;EC31&amp;"年"&amp;6))</f>
        <v>平成年6</v>
      </c>
      <c r="EI75" s="5">
        <f>IF(OR(EI76="",EI$36=7),"",6)</f>
        <v>6</v>
      </c>
      <c r="EJ75" s="2" t="str">
        <f>IF(OR(EJ76="",EL36=6,EK42=7),"",IF(AND(EK31&gt;=1,EK31&lt;=5),"平成"&amp;EI31-1&amp;"年"&amp;6,"平成"&amp;EI31&amp;"年"&amp;6))</f>
        <v>平成年6</v>
      </c>
      <c r="EK75" s="2" t="str">
        <f>IF(OR(EK76="",EL36=6),"",IF(AND(EK31&gt;=1,EK31&lt;=5),"平成"&amp;EI31-1&amp;"年"&amp;6,"平成"&amp;EI31&amp;"年"&amp;6))</f>
        <v>平成年6</v>
      </c>
      <c r="EO75" s="5">
        <f>IF(OR(EO76="",EO$36=7),"",6)</f>
        <v>6</v>
      </c>
      <c r="EP75" s="2" t="str">
        <f>IF(OR(EP76="",ER36=6,EQ42=7),"",IF(AND(EQ31&gt;=1,EQ31&lt;=5),"平成"&amp;EO31-1&amp;"年"&amp;6,"平成"&amp;EO31&amp;"年"&amp;6))</f>
        <v>平成年6</v>
      </c>
      <c r="EQ75" s="2" t="str">
        <f>IF(OR(EQ76="",ER36=6),"",IF(AND(EQ31&gt;=1,EQ31&lt;=5),"平成"&amp;EO31-1&amp;"年"&amp;6,"平成"&amp;EO31&amp;"年"&amp;6))</f>
        <v>平成年6</v>
      </c>
      <c r="EU75" s="5">
        <f>IF(OR(EU76="",EU$36=7),"",6)</f>
        <v>6</v>
      </c>
      <c r="EV75" s="2" t="str">
        <f>IF(OR(EV76="",EX36=6,EW42=7),"",IF(AND(EW31&gt;=1,EW31&lt;=5),"平成"&amp;EU31-1&amp;"年"&amp;6,"平成"&amp;EU31&amp;"年"&amp;6))</f>
        <v>平成年6</v>
      </c>
      <c r="EW75" s="2" t="str">
        <f>IF(OR(EW76="",EX36=6),"",IF(AND(EW31&gt;=1,EW31&lt;=5),"平成"&amp;EU31-1&amp;"年"&amp;6,"平成"&amp;EU31&amp;"年"&amp;6))</f>
        <v>平成年6</v>
      </c>
      <c r="FA75" s="5">
        <f>IF(OR(FA76="",FA$36=7),"",6)</f>
        <v>6</v>
      </c>
      <c r="FB75" s="2" t="str">
        <f>IF(OR(FB76="",FD36=6,FC42=7),"",IF(AND(FC31&gt;=1,FC31&lt;=5),"平成"&amp;FA31-1&amp;"年"&amp;6,"平成"&amp;FA31&amp;"年"&amp;6))</f>
        <v>平成年6</v>
      </c>
      <c r="FC75" s="2" t="str">
        <f>IF(OR(FC76="",FD36=6),"",IF(AND(FC31&gt;=1,FC31&lt;=5),"平成"&amp;FA31-1&amp;"年"&amp;6,"平成"&amp;FA31&amp;"年"&amp;6))</f>
        <v>平成年6</v>
      </c>
      <c r="FG75" s="5">
        <f>IF(OR(FG76="",FG$36=7),"",6)</f>
        <v>6</v>
      </c>
      <c r="FH75" s="2" t="str">
        <f>IF(OR(FH76="",FJ36=6,FI42=7),"",IF(AND(FI31&gt;=1,FI31&lt;=5),"平成"&amp;FG31-1&amp;"年"&amp;6,"平成"&amp;FG31&amp;"年"&amp;6))</f>
        <v>平成年6</v>
      </c>
      <c r="FI75" s="2" t="str">
        <f>IF(OR(FI76="",FJ36=6),"",IF(AND(FI31&gt;=1,FI31&lt;=5),"平成"&amp;FG31-1&amp;"年"&amp;6,"平成"&amp;FG31&amp;"年"&amp;6))</f>
        <v>平成年6</v>
      </c>
      <c r="FM75" s="5">
        <f>IF(OR(FM76="",FM$36=7),"",6)</f>
        <v>6</v>
      </c>
      <c r="FN75" s="2" t="str">
        <f>IF(OR(FN76="",FP36=6,FO42=7),"",IF(AND(FO31&gt;=1,FO31&lt;=5),"平成"&amp;FM31-1&amp;"年"&amp;6,"平成"&amp;FM31&amp;"年"&amp;6))</f>
        <v>平成年6</v>
      </c>
      <c r="FO75" s="2" t="str">
        <f>IF(OR(FO76="",FP36=6),"",IF(AND(FO31&gt;=1,FO31&lt;=5),"平成"&amp;FM31-1&amp;"年"&amp;6,"平成"&amp;FM31&amp;"年"&amp;6))</f>
        <v>平成年6</v>
      </c>
      <c r="FS75" s="5">
        <f>IF(OR(FS76="",FS$36=7),"",6)</f>
        <v>6</v>
      </c>
      <c r="FT75" s="2" t="str">
        <f>IF(OR(FT76="",FV36=6,FU42=7),"",IF(AND(FU31&gt;=1,FU31&lt;=5),"平成"&amp;FS31-1&amp;"年"&amp;6,"平成"&amp;FS31&amp;"年"&amp;6))</f>
        <v>平成年6</v>
      </c>
      <c r="FU75" s="2" t="str">
        <f>IF(OR(FU76="",FV36=6),"",IF(AND(FU31&gt;=1,FU31&lt;=5),"平成"&amp;FS31-1&amp;"年"&amp;6,"平成"&amp;FS31&amp;"年"&amp;6))</f>
        <v>平成年6</v>
      </c>
      <c r="FY75" s="5">
        <f>IF(OR(FY76="",FY$36=7),"",6)</f>
        <v>6</v>
      </c>
      <c r="FZ75" s="2" t="str">
        <f>IF(OR(FZ76="",GB36=6,GA42=7),"",IF(AND(GA31&gt;=1,GA31&lt;=5),"平成"&amp;FY31-1&amp;"年"&amp;6,"平成"&amp;FY31&amp;"年"&amp;6))</f>
        <v>平成年6</v>
      </c>
      <c r="GA75" s="2" t="str">
        <f>IF(OR(GA76="",GB36=6),"",IF(AND(GA31&gt;=1,GA31&lt;=5),"平成"&amp;FY31-1&amp;"年"&amp;6,"平成"&amp;FY31&amp;"年"&amp;6))</f>
        <v>平成年6</v>
      </c>
      <c r="GE75" s="5">
        <f>IF(OR(GE76="",GE$36=7),"",6)</f>
        <v>6</v>
      </c>
      <c r="GF75" s="2" t="str">
        <f>IF(OR(GF76="",GH36=6,GG42=7),"",IF(AND(GG31&gt;=1,GG31&lt;=5),"平成"&amp;GE31-1&amp;"年"&amp;6,"平成"&amp;GE31&amp;"年"&amp;6))</f>
        <v>平成年6</v>
      </c>
      <c r="GG75" s="2" t="str">
        <f>IF(OR(GG76="",GH36=6),"",IF(AND(GG31&gt;=1,GG31&lt;=5),"平成"&amp;GE31-1&amp;"年"&amp;6,"平成"&amp;GE31&amp;"年"&amp;6))</f>
        <v>平成年6</v>
      </c>
      <c r="GK75" s="5">
        <f>IF(OR(GK76="",GK$36=7),"",6)</f>
        <v>6</v>
      </c>
      <c r="GL75" s="2" t="str">
        <f>IF(OR(GL76="",GN36=6,GM42=7),"",IF(AND(GM31&gt;=1,GM31&lt;=5),"平成"&amp;GK31-1&amp;"年"&amp;6,"平成"&amp;GK31&amp;"年"&amp;6))</f>
        <v>平成年6</v>
      </c>
      <c r="GM75" s="2" t="str">
        <f>IF(OR(GM76="",GN36=6),"",IF(AND(GM31&gt;=1,GM31&lt;=5),"平成"&amp;GK31-1&amp;"年"&amp;6,"平成"&amp;GK31&amp;"年"&amp;6))</f>
        <v>平成年6</v>
      </c>
      <c r="GQ75" s="5">
        <f>IF(OR(GQ76="",GQ$36=7),"",6)</f>
        <v>6</v>
      </c>
      <c r="GR75" s="2" t="str">
        <f>IF(OR(GR76="",GT36=6,GS42=7),"",IF(AND(GS31&gt;=1,GS31&lt;=5),"平成"&amp;GQ31-1&amp;"年"&amp;6,"平成"&amp;GQ31&amp;"年"&amp;6))</f>
        <v>平成年6</v>
      </c>
      <c r="GS75" s="2" t="str">
        <f>IF(OR(GS76="",GT36=6),"",IF(AND(GS31&gt;=1,GS31&lt;=5),"平成"&amp;GQ31-1&amp;"年"&amp;6,"平成"&amp;GQ31&amp;"年"&amp;6))</f>
        <v>平成年6</v>
      </c>
      <c r="GW75" s="5">
        <f>IF(OR(GW76="",GW$36=7),"",6)</f>
        <v>6</v>
      </c>
      <c r="GX75" s="2" t="str">
        <f>IF(OR(GX76="",GZ36=6,GY42=7),"",IF(AND(GY31&gt;=1,GY31&lt;=5),"平成"&amp;GW31-1&amp;"年"&amp;6,"平成"&amp;GW31&amp;"年"&amp;6))</f>
        <v>平成年6</v>
      </c>
      <c r="GY75" s="2" t="str">
        <f>IF(OR(GY76="",GZ36=6),"",IF(AND(GY31&gt;=1,GY31&lt;=5),"平成"&amp;GW31-1&amp;"年"&amp;6,"平成"&amp;GW31&amp;"年"&amp;6))</f>
        <v>平成年6</v>
      </c>
      <c r="HC75" s="5">
        <f>IF(OR(HC76="",HC$36=7),"",6)</f>
        <v>6</v>
      </c>
      <c r="HD75" s="2" t="str">
        <f>IF(OR(HD76="",HF36=6,HE42=7),"",IF(AND(HE31&gt;=1,HE31&lt;=5),"平成"&amp;HC31-1&amp;"年"&amp;6,"平成"&amp;HC31&amp;"年"&amp;6))</f>
        <v>平成年6</v>
      </c>
      <c r="HE75" s="2" t="str">
        <f>IF(OR(HE76="",HF36=6),"",IF(AND(HE31&gt;=1,HE31&lt;=5),"平成"&amp;HC31-1&amp;"年"&amp;6,"平成"&amp;HC31&amp;"年"&amp;6))</f>
        <v>平成年6</v>
      </c>
      <c r="HI75" s="5">
        <f>IF(OR(HI76="",HI$36=7),"",6)</f>
        <v>6</v>
      </c>
      <c r="HJ75" s="2" t="str">
        <f>IF(OR(HJ76="",HL36=6,HK42=7),"",IF(AND(HK31&gt;=1,HK31&lt;=5),"平成"&amp;HI31-1&amp;"年"&amp;6,"平成"&amp;HI31&amp;"年"&amp;6))</f>
        <v>平成年6</v>
      </c>
      <c r="HK75" s="2" t="str">
        <f>IF(OR(HK76="",HL36=6),"",IF(AND(HK31&gt;=1,HK31&lt;=5),"平成"&amp;HI31-1&amp;"年"&amp;6,"平成"&amp;HI31&amp;"年"&amp;6))</f>
        <v>平成年6</v>
      </c>
      <c r="HO75" s="5">
        <f>IF(OR(HO76="",HO$36=7),"",6)</f>
        <v>6</v>
      </c>
      <c r="HP75" s="2" t="str">
        <f>IF(OR(HP76="",HR36=6,HQ42=7),"",IF(AND(HQ31&gt;=1,HQ31&lt;=5),"平成"&amp;HO31-1&amp;"年"&amp;6,"平成"&amp;HO31&amp;"年"&amp;6))</f>
        <v>平成年6</v>
      </c>
      <c r="HQ75" s="2" t="str">
        <f>IF(OR(HQ76="",HR36=6),"",IF(AND(HQ31&gt;=1,HQ31&lt;=5),"平成"&amp;HO31-1&amp;"年"&amp;6,"平成"&amp;HO31&amp;"年"&amp;6))</f>
        <v>平成年6</v>
      </c>
      <c r="HU75" s="5">
        <f>IF(OR(HU76="",HU$36=7),"",6)</f>
        <v>6</v>
      </c>
      <c r="HV75" s="2" t="str">
        <f>IF(OR(HV76="",HX36=6,HW42=7),"",IF(AND(HW31&gt;=1,HW31&lt;=5),"平成"&amp;HU31-1&amp;"年"&amp;6,"平成"&amp;HU31&amp;"年"&amp;6))</f>
        <v>平成年6</v>
      </c>
      <c r="HW75" s="2" t="str">
        <f>IF(OR(HW76="",HX36=6),"",IF(AND(HW31&gt;=1,HW31&lt;=5),"平成"&amp;HU31-1&amp;"年"&amp;6,"平成"&amp;HU31&amp;"年"&amp;6))</f>
        <v>平成年6</v>
      </c>
      <c r="IA75" s="5">
        <f>IF(OR(IA76="",IA$36=7),"",6)</f>
        <v>6</v>
      </c>
      <c r="IB75" s="2" t="str">
        <f>IF(OR(IB76="",ID36=6,IC42=7),"",IF(AND(IC31&gt;=1,IC31&lt;=5),"平成"&amp;IA31-1&amp;"年"&amp;6,"平成"&amp;IA31&amp;"年"&amp;6))</f>
        <v>平成年6</v>
      </c>
      <c r="IC75" s="2" t="str">
        <f>IF(OR(IC76="",ID36=6),"",IF(AND(IC31&gt;=1,IC31&lt;=5),"平成"&amp;IA31-1&amp;"年"&amp;6,"平成"&amp;IA31&amp;"年"&amp;6))</f>
        <v>平成年6</v>
      </c>
      <c r="IG75" s="5">
        <f>IF(OR(IG76="",IG$36=7),"",6)</f>
        <v>6</v>
      </c>
      <c r="IH75" s="2" t="str">
        <f>IF(OR(IH76="",IJ36=6,II42=7),"",IF(AND(II31&gt;=1,II31&lt;=5),"平成"&amp;IG31-1&amp;"年"&amp;6,"平成"&amp;IG31&amp;"年"&amp;6))</f>
        <v>平成年6</v>
      </c>
      <c r="II75" s="2" t="str">
        <f>IF(OR(II76="",IJ36=6),"",IF(AND(II31&gt;=1,II31&lt;=5),"平成"&amp;IG31-1&amp;"年"&amp;6,"平成"&amp;IG31&amp;"年"&amp;6))</f>
        <v>平成年6</v>
      </c>
    </row>
    <row r="76" spans="2:246" ht="15" hidden="1" customHeight="1" outlineLevel="1">
      <c r="B76" s="4" t="str">
        <f>IF(AND(CA17&lt;&gt;"",CA20&lt;&gt;"",CC20&lt;&gt;"",CE20&lt;&gt;""),CA13,"")</f>
        <v/>
      </c>
      <c r="C76" s="174" t="str">
        <f t="shared" ca="1" si="40"/>
        <v>平</v>
      </c>
      <c r="D76" s="171">
        <f t="shared" ca="1" si="41"/>
        <v>1</v>
      </c>
      <c r="E76" s="171" t="str">
        <f t="shared" ca="1" si="39"/>
        <v>平1</v>
      </c>
      <c r="F76" s="173"/>
      <c r="G76" s="5">
        <f>IF(OR(G77="",G$36=8),"",7)</f>
        <v>7</v>
      </c>
      <c r="H76" s="2" t="str">
        <f>IF(OR(H77="",J36=7,I42=8),"",IF(AND(I31&gt;=1,I31&lt;=5),"平成"&amp;G31-1&amp;"年"&amp;7,"平成"&amp;G31&amp;"年"&amp;7))</f>
        <v>平成年7</v>
      </c>
      <c r="I76" s="2" t="str">
        <f>IF(OR(I77="",J36=7),"",IF(AND(I31&gt;=1,I31&lt;=5),"平成"&amp;G31-1&amp;"年"&amp;7,"平成"&amp;G31&amp;"年"&amp;7))</f>
        <v>平成年7</v>
      </c>
      <c r="M76" s="5">
        <f>IF(OR(M77="",M$36=8),"",7)</f>
        <v>7</v>
      </c>
      <c r="N76" s="2" t="str">
        <f>IF(OR(N77="",P36=7,O42=8),"",IF(AND(O31&gt;=1,O31&lt;=5),"平成"&amp;M31-1&amp;"年"&amp;7,"平成"&amp;M31&amp;"年"&amp;7))</f>
        <v>平成年7</v>
      </c>
      <c r="O76" s="2" t="str">
        <f>IF(OR(O77="",P36=7),"",IF(AND(O31&gt;=1,O31&lt;=5),"平成"&amp;M31-1&amp;"年"&amp;7,"平成"&amp;M31&amp;"年"&amp;7))</f>
        <v>平成年7</v>
      </c>
      <c r="S76" s="5">
        <f>IF(OR(S77="",S$36=8),"",7)</f>
        <v>7</v>
      </c>
      <c r="T76" s="2" t="str">
        <f>IF(OR(T77="",V36=7,U42=8),"",IF(AND(U31&gt;=1,U31&lt;=5),"平成"&amp;S31-1&amp;"年"&amp;7,"平成"&amp;S31&amp;"年"&amp;7))</f>
        <v>平成年7</v>
      </c>
      <c r="U76" s="2" t="str">
        <f>IF(OR(U77="",V36=7),"",IF(AND(U31&gt;=1,U31&lt;=5),"平成"&amp;S31-1&amp;"年"&amp;7,"平成"&amp;S31&amp;"年"&amp;7))</f>
        <v>平成年7</v>
      </c>
      <c r="Y76" s="5">
        <f>IF(OR(Y77="",Y$36=8),"",7)</f>
        <v>7</v>
      </c>
      <c r="Z76" s="2" t="str">
        <f>IF(OR(Z77="",AB36=7,AA42=8),"",IF(AND(AA31&gt;=1,AA31&lt;=5),"平成"&amp;Y31-1&amp;"年"&amp;7,"平成"&amp;Y31&amp;"年"&amp;7))</f>
        <v>平成年7</v>
      </c>
      <c r="AA76" s="2" t="str">
        <f>IF(OR(AA77="",AB36=7),"",IF(AND(AA31&gt;=1,AA31&lt;=5),"平成"&amp;Y31-1&amp;"年"&amp;7,"平成"&amp;Y31&amp;"年"&amp;7))</f>
        <v>平成年7</v>
      </c>
      <c r="AE76" s="5">
        <f>IF(OR(AE77="",AE$36=8),"",7)</f>
        <v>7</v>
      </c>
      <c r="AF76" s="2" t="str">
        <f>IF(OR(AF77="",AH36=7,AG42=8),"",IF(AND(AG31&gt;=1,AG31&lt;=5),"平成"&amp;AE31-1&amp;"年"&amp;7,"平成"&amp;AE31&amp;"年"&amp;7))</f>
        <v>平成年7</v>
      </c>
      <c r="AG76" s="2" t="str">
        <f>IF(OR(AG77="",AH36=7),"",IF(AND(AG31&gt;=1,AG31&lt;=5),"平成"&amp;AE31-1&amp;"年"&amp;7,"平成"&amp;AE31&amp;"年"&amp;7))</f>
        <v>平成年7</v>
      </c>
      <c r="AK76" s="5">
        <f>IF(OR(AK77="",AK$36=8),"",7)</f>
        <v>7</v>
      </c>
      <c r="AL76" s="2" t="str">
        <f>IF(OR(AL77="",AN36=7,AM42=8),"",IF(AND(AM31&gt;=1,AM31&lt;=5),"平成"&amp;AK31-1&amp;"年"&amp;7,"平成"&amp;AK31&amp;"年"&amp;7))</f>
        <v>平成年7</v>
      </c>
      <c r="AM76" s="2" t="str">
        <f>IF(OR(AM77="",AN36=7),"",IF(AND(AM31&gt;=1,AM31&lt;=5),"平成"&amp;AK31-1&amp;"年"&amp;7,"平成"&amp;AK31&amp;"年"&amp;7))</f>
        <v>平成年7</v>
      </c>
      <c r="AQ76" s="5">
        <f>IF(OR(AQ77="",AQ$36=8),"",7)</f>
        <v>7</v>
      </c>
      <c r="AR76" s="2" t="str">
        <f>IF(OR(AR77="",AT36=7,AS42=8),"",IF(AND(AS31&gt;=1,AS31&lt;=5),"平成"&amp;AQ31-1&amp;"年"&amp;7,"平成"&amp;AQ31&amp;"年"&amp;7))</f>
        <v>平成年7</v>
      </c>
      <c r="AS76" s="2" t="str">
        <f>IF(OR(AS77="",AT36=7),"",IF(AND(AS31&gt;=1,AS31&lt;=5),"平成"&amp;AQ31-1&amp;"年"&amp;7,"平成"&amp;AQ31&amp;"年"&amp;7))</f>
        <v>平成年7</v>
      </c>
      <c r="AW76" s="5">
        <f>IF(OR(AW77="",AW$36=8),"",7)</f>
        <v>7</v>
      </c>
      <c r="AX76" s="2" t="str">
        <f>IF(OR(AX77="",AZ36=7,AY42=8),"",IF(AND(AY31&gt;=1,AY31&lt;=5),"平成"&amp;AW31-1&amp;"年"&amp;7,"平成"&amp;AW31&amp;"年"&amp;7))</f>
        <v>平成年7</v>
      </c>
      <c r="AY76" s="2" t="str">
        <f>IF(OR(AY77="",AZ36=7),"",IF(AND(AY31&gt;=1,AY31&lt;=5),"平成"&amp;AW31-1&amp;"年"&amp;7,"平成"&amp;AW31&amp;"年"&amp;7))</f>
        <v>平成年7</v>
      </c>
      <c r="BC76" s="5">
        <f>IF(OR(BC77="",BC$36=8),"",7)</f>
        <v>7</v>
      </c>
      <c r="BD76" s="2" t="str">
        <f>IF(OR(BD77="",BF36=7,BE42=8),"",IF(AND(BE31&gt;=1,BE31&lt;=5),"平成"&amp;BC31-1&amp;"年"&amp;7,"平成"&amp;BC31&amp;"年"&amp;7))</f>
        <v>平成年7</v>
      </c>
      <c r="BE76" s="2" t="str">
        <f>IF(OR(BE77="",BF36=7),"",IF(AND(BE31&gt;=1,BE31&lt;=5),"平成"&amp;BC31-1&amp;"年"&amp;7,"平成"&amp;BC31&amp;"年"&amp;7))</f>
        <v>平成年7</v>
      </c>
      <c r="BI76" s="5">
        <f>IF(OR(BI77="",BI$36=8),"",7)</f>
        <v>7</v>
      </c>
      <c r="BJ76" s="2" t="str">
        <f>IF(OR(BJ77="",BL36=7,BK42=8),"",IF(AND(BK31&gt;=1,BK31&lt;=5),"平成"&amp;BI31-1&amp;"年"&amp;7,"平成"&amp;BI31&amp;"年"&amp;7))</f>
        <v>平成年7</v>
      </c>
      <c r="BK76" s="2" t="str">
        <f>IF(OR(BK77="",BL36=7),"",IF(AND(BK31&gt;=1,BK31&lt;=5),"平成"&amp;BI31-1&amp;"年"&amp;7,"平成"&amp;BI31&amp;"年"&amp;7))</f>
        <v>平成年7</v>
      </c>
      <c r="BO76" s="5">
        <f>IF(OR(BO77="",BO$36=8),"",7)</f>
        <v>7</v>
      </c>
      <c r="BP76" s="2" t="str">
        <f>IF(OR(BP77="",BR36=7,BQ42=8),"",IF(AND(BQ31&gt;=1,BQ31&lt;=5),"平成"&amp;BO31-1&amp;"年"&amp;7,"平成"&amp;BO31&amp;"年"&amp;7))</f>
        <v>平成年7</v>
      </c>
      <c r="BQ76" s="2" t="str">
        <f>IF(OR(BQ77="",BR36=7),"",IF(AND(BQ31&gt;=1,BQ31&lt;=5),"平成"&amp;BO31-1&amp;"年"&amp;7,"平成"&amp;BO31&amp;"年"&amp;7))</f>
        <v>平成年7</v>
      </c>
      <c r="BU76" s="5">
        <f>IF(OR(BU77="",BU$36=8),"",7)</f>
        <v>7</v>
      </c>
      <c r="BV76" s="2" t="str">
        <f>IF(OR(BV77="",BX36=7,BW42=8),"",IF(AND(BW31&gt;=1,BW31&lt;=5),"平成"&amp;BU31-1&amp;"年"&amp;7,"平成"&amp;BU31&amp;"年"&amp;7))</f>
        <v>平成年7</v>
      </c>
      <c r="BW76" s="2" t="str">
        <f>IF(OR(BW77="",BX36=7),"",IF(AND(BW31&gt;=1,BW31&lt;=5),"平成"&amp;BU31-1&amp;"年"&amp;7,"平成"&amp;BU31&amp;"年"&amp;7))</f>
        <v>平成年7</v>
      </c>
      <c r="CA76" s="5">
        <f>IF(OR(CA77="",CA$36=8),"",7)</f>
        <v>7</v>
      </c>
      <c r="CB76" s="2" t="str">
        <f>IF(OR(CB77="",CD36=7,CC42=8),"",IF(AND(CC31&gt;=1,CC31&lt;=5),"平成"&amp;CA31-1&amp;"年"&amp;7,"平成"&amp;CA31&amp;"年"&amp;7))</f>
        <v>平成年7</v>
      </c>
      <c r="CC76" s="2" t="str">
        <f>IF(OR(CC77="",CD36=7),"",IF(AND(CC31&gt;=1,CC31&lt;=5),"平成"&amp;CA31-1&amp;"年"&amp;7,"平成"&amp;CA31&amp;"年"&amp;7))</f>
        <v>平成年7</v>
      </c>
      <c r="CG76" s="5">
        <f>IF(OR(CG77="",CG$36=8),"",7)</f>
        <v>7</v>
      </c>
      <c r="CH76" s="2" t="str">
        <f>IF(OR(CH77="",CJ36=7,CI42=8),"",IF(AND(CI31&gt;=1,CI31&lt;=5),"平成"&amp;CG31-1&amp;"年"&amp;7,"平成"&amp;CG31&amp;"年"&amp;7))</f>
        <v>平成年7</v>
      </c>
      <c r="CI76" s="2" t="str">
        <f>IF(OR(CI77="",CJ36=7),"",IF(AND(CI31&gt;=1,CI31&lt;=5),"平成"&amp;CG31-1&amp;"年"&amp;7,"平成"&amp;CG31&amp;"年"&amp;7))</f>
        <v>平成年7</v>
      </c>
      <c r="CM76" s="5">
        <f>IF(OR(CM77="",CM$36=8),"",7)</f>
        <v>7</v>
      </c>
      <c r="CN76" s="2" t="str">
        <f>IF(OR(CN77="",CP36=7,CO42=8),"",IF(AND(CO31&gt;=1,CO31&lt;=5),"平成"&amp;CM31-1&amp;"年"&amp;7,"平成"&amp;CM31&amp;"年"&amp;7))</f>
        <v>平成年7</v>
      </c>
      <c r="CO76" s="2" t="str">
        <f>IF(OR(CO77="",CP36=7),"",IF(AND(CO31&gt;=1,CO31&lt;=5),"平成"&amp;CM31-1&amp;"年"&amp;7,"平成"&amp;CM31&amp;"年"&amp;7))</f>
        <v>平成年7</v>
      </c>
      <c r="CS76" s="5">
        <f>IF(OR(CS77="",CS$36=8),"",7)</f>
        <v>7</v>
      </c>
      <c r="CT76" s="2" t="str">
        <f>IF(OR(CT77="",CV36=7,CU42=8),"",IF(AND(CU31&gt;=1,CU31&lt;=5),"平成"&amp;CS31-1&amp;"年"&amp;7,"平成"&amp;CS31&amp;"年"&amp;7))</f>
        <v>平成年7</v>
      </c>
      <c r="CU76" s="2" t="str">
        <f>IF(OR(CU77="",CV36=7),"",IF(AND(CU31&gt;=1,CU31&lt;=5),"平成"&amp;CS31-1&amp;"年"&amp;7,"平成"&amp;CS31&amp;"年"&amp;7))</f>
        <v>平成年7</v>
      </c>
      <c r="CY76" s="5">
        <f>IF(OR(CY77="",CY$36=8),"",7)</f>
        <v>7</v>
      </c>
      <c r="CZ76" s="2" t="str">
        <f>IF(OR(CZ77="",DB36=7,DA42=8),"",IF(AND(DA31&gt;=1,DA31&lt;=5),"平成"&amp;CY31-1&amp;"年"&amp;7,"平成"&amp;CY31&amp;"年"&amp;7))</f>
        <v>平成年7</v>
      </c>
      <c r="DA76" s="2" t="str">
        <f>IF(OR(DA77="",DB36=7),"",IF(AND(DA31&gt;=1,DA31&lt;=5),"平成"&amp;CY31-1&amp;"年"&amp;7,"平成"&amp;CY31&amp;"年"&amp;7))</f>
        <v>平成年7</v>
      </c>
      <c r="DE76" s="5">
        <f>IF(OR(DE77="",DE$36=8),"",7)</f>
        <v>7</v>
      </c>
      <c r="DF76" s="2" t="str">
        <f>IF(OR(DF77="",DH36=7,DG42=8),"",IF(AND(DG31&gt;=1,DG31&lt;=5),"平成"&amp;DE31-1&amp;"年"&amp;7,"平成"&amp;DE31&amp;"年"&amp;7))</f>
        <v>平成年7</v>
      </c>
      <c r="DG76" s="2" t="str">
        <f>IF(OR(DG77="",DH36=7),"",IF(AND(DG31&gt;=1,DG31&lt;=5),"平成"&amp;DE31-1&amp;"年"&amp;7,"平成"&amp;DE31&amp;"年"&amp;7))</f>
        <v>平成年7</v>
      </c>
      <c r="DK76" s="5">
        <f>IF(OR(DK77="",DK$36=8),"",7)</f>
        <v>7</v>
      </c>
      <c r="DL76" s="2" t="str">
        <f>IF(OR(DL77="",DN36=7,DM42=8),"",IF(AND(DM31&gt;=1,DM31&lt;=5),"平成"&amp;DK31-1&amp;"年"&amp;7,"平成"&amp;DK31&amp;"年"&amp;7))</f>
        <v>平成年7</v>
      </c>
      <c r="DM76" s="2" t="str">
        <f>IF(OR(DM77="",DN36=7),"",IF(AND(DM31&gt;=1,DM31&lt;=5),"平成"&amp;DK31-1&amp;"年"&amp;7,"平成"&amp;DK31&amp;"年"&amp;7))</f>
        <v>平成年7</v>
      </c>
      <c r="DQ76" s="5">
        <f>IF(OR(DQ77="",DQ$36=8),"",7)</f>
        <v>7</v>
      </c>
      <c r="DR76" s="2" t="str">
        <f>IF(OR(DR77="",DT36=7,DS42=8),"",IF(AND(DS31&gt;=1,DS31&lt;=5),"平成"&amp;DQ31-1&amp;"年"&amp;7,"平成"&amp;DQ31&amp;"年"&amp;7))</f>
        <v>平成年7</v>
      </c>
      <c r="DS76" s="2" t="str">
        <f>IF(OR(DS77="",DT36=7),"",IF(AND(DS31&gt;=1,DS31&lt;=5),"平成"&amp;DQ31-1&amp;"年"&amp;7,"平成"&amp;DQ31&amp;"年"&amp;7))</f>
        <v>平成年7</v>
      </c>
      <c r="DW76" s="5">
        <f>IF(OR(DW77="",DW$36=8),"",7)</f>
        <v>7</v>
      </c>
      <c r="DX76" s="2" t="str">
        <f>IF(OR(DX77="",DZ36=7,DY42=8),"",IF(AND(DY31&gt;=1,DY31&lt;=5),"平成"&amp;DW31-1&amp;"年"&amp;7,"平成"&amp;DW31&amp;"年"&amp;7))</f>
        <v>平成年7</v>
      </c>
      <c r="DY76" s="2" t="str">
        <f>IF(OR(DY77="",DZ36=7),"",IF(AND(DY31&gt;=1,DY31&lt;=5),"平成"&amp;DW31-1&amp;"年"&amp;7,"平成"&amp;DW31&amp;"年"&amp;7))</f>
        <v>平成年7</v>
      </c>
      <c r="EC76" s="5">
        <f>IF(OR(EC77="",EC$36=8),"",7)</f>
        <v>7</v>
      </c>
      <c r="ED76" s="2" t="str">
        <f>IF(OR(ED77="",EF36=7,EE42=8),"",IF(AND(EE31&gt;=1,EE31&lt;=5),"平成"&amp;EC31-1&amp;"年"&amp;7,"平成"&amp;EC31&amp;"年"&amp;7))</f>
        <v>平成年7</v>
      </c>
      <c r="EE76" s="2" t="str">
        <f>IF(OR(EE77="",EF36=7),"",IF(AND(EE31&gt;=1,EE31&lt;=5),"平成"&amp;EC31-1&amp;"年"&amp;7,"平成"&amp;EC31&amp;"年"&amp;7))</f>
        <v>平成年7</v>
      </c>
      <c r="EI76" s="5">
        <f>IF(OR(EI77="",EI$36=8),"",7)</f>
        <v>7</v>
      </c>
      <c r="EJ76" s="2" t="str">
        <f>IF(OR(EJ77="",EL36=7,EK42=8),"",IF(AND(EK31&gt;=1,EK31&lt;=5),"平成"&amp;EI31-1&amp;"年"&amp;7,"平成"&amp;EI31&amp;"年"&amp;7))</f>
        <v>平成年7</v>
      </c>
      <c r="EK76" s="2" t="str">
        <f>IF(OR(EK77="",EL36=7),"",IF(AND(EK31&gt;=1,EK31&lt;=5),"平成"&amp;EI31-1&amp;"年"&amp;7,"平成"&amp;EI31&amp;"年"&amp;7))</f>
        <v>平成年7</v>
      </c>
      <c r="EO76" s="5">
        <f>IF(OR(EO77="",EO$36=8),"",7)</f>
        <v>7</v>
      </c>
      <c r="EP76" s="2" t="str">
        <f>IF(OR(EP77="",ER36=7,EQ42=8),"",IF(AND(EQ31&gt;=1,EQ31&lt;=5),"平成"&amp;EO31-1&amp;"年"&amp;7,"平成"&amp;EO31&amp;"年"&amp;7))</f>
        <v>平成年7</v>
      </c>
      <c r="EQ76" s="2" t="str">
        <f>IF(OR(EQ77="",ER36=7),"",IF(AND(EQ31&gt;=1,EQ31&lt;=5),"平成"&amp;EO31-1&amp;"年"&amp;7,"平成"&amp;EO31&amp;"年"&amp;7))</f>
        <v>平成年7</v>
      </c>
      <c r="EU76" s="5">
        <f>IF(OR(EU77="",EU$36=8),"",7)</f>
        <v>7</v>
      </c>
      <c r="EV76" s="2" t="str">
        <f>IF(OR(EV77="",EX36=7,EW42=8),"",IF(AND(EW31&gt;=1,EW31&lt;=5),"平成"&amp;EU31-1&amp;"年"&amp;7,"平成"&amp;EU31&amp;"年"&amp;7))</f>
        <v>平成年7</v>
      </c>
      <c r="EW76" s="2" t="str">
        <f>IF(OR(EW77="",EX36=7),"",IF(AND(EW31&gt;=1,EW31&lt;=5),"平成"&amp;EU31-1&amp;"年"&amp;7,"平成"&amp;EU31&amp;"年"&amp;7))</f>
        <v>平成年7</v>
      </c>
      <c r="FA76" s="5">
        <f>IF(OR(FA77="",FA$36=8),"",7)</f>
        <v>7</v>
      </c>
      <c r="FB76" s="2" t="str">
        <f>IF(OR(FB77="",FD36=7,FC42=8),"",IF(AND(FC31&gt;=1,FC31&lt;=5),"平成"&amp;FA31-1&amp;"年"&amp;7,"平成"&amp;FA31&amp;"年"&amp;7))</f>
        <v>平成年7</v>
      </c>
      <c r="FC76" s="2" t="str">
        <f>IF(OR(FC77="",FD36=7),"",IF(AND(FC31&gt;=1,FC31&lt;=5),"平成"&amp;FA31-1&amp;"年"&amp;7,"平成"&amp;FA31&amp;"年"&amp;7))</f>
        <v>平成年7</v>
      </c>
      <c r="FG76" s="5">
        <f>IF(OR(FG77="",FG$36=8),"",7)</f>
        <v>7</v>
      </c>
      <c r="FH76" s="2" t="str">
        <f>IF(OR(FH77="",FJ36=7,FI42=8),"",IF(AND(FI31&gt;=1,FI31&lt;=5),"平成"&amp;FG31-1&amp;"年"&amp;7,"平成"&amp;FG31&amp;"年"&amp;7))</f>
        <v>平成年7</v>
      </c>
      <c r="FI76" s="2" t="str">
        <f>IF(OR(FI77="",FJ36=7),"",IF(AND(FI31&gt;=1,FI31&lt;=5),"平成"&amp;FG31-1&amp;"年"&amp;7,"平成"&amp;FG31&amp;"年"&amp;7))</f>
        <v>平成年7</v>
      </c>
      <c r="FM76" s="5">
        <f>IF(OR(FM77="",FM$36=8),"",7)</f>
        <v>7</v>
      </c>
      <c r="FN76" s="2" t="str">
        <f>IF(OR(FN77="",FP36=7,FO42=8),"",IF(AND(FO31&gt;=1,FO31&lt;=5),"平成"&amp;FM31-1&amp;"年"&amp;7,"平成"&amp;FM31&amp;"年"&amp;7))</f>
        <v>平成年7</v>
      </c>
      <c r="FO76" s="2" t="str">
        <f>IF(OR(FO77="",FP36=7),"",IF(AND(FO31&gt;=1,FO31&lt;=5),"平成"&amp;FM31-1&amp;"年"&amp;7,"平成"&amp;FM31&amp;"年"&amp;7))</f>
        <v>平成年7</v>
      </c>
      <c r="FS76" s="5">
        <f>IF(OR(FS77="",FS$36=8),"",7)</f>
        <v>7</v>
      </c>
      <c r="FT76" s="2" t="str">
        <f>IF(OR(FT77="",FV36=7,FU42=8),"",IF(AND(FU31&gt;=1,FU31&lt;=5),"平成"&amp;FS31-1&amp;"年"&amp;7,"平成"&amp;FS31&amp;"年"&amp;7))</f>
        <v>平成年7</v>
      </c>
      <c r="FU76" s="2" t="str">
        <f>IF(OR(FU77="",FV36=7),"",IF(AND(FU31&gt;=1,FU31&lt;=5),"平成"&amp;FS31-1&amp;"年"&amp;7,"平成"&amp;FS31&amp;"年"&amp;7))</f>
        <v>平成年7</v>
      </c>
      <c r="FY76" s="5">
        <f>IF(OR(FY77="",FY$36=8),"",7)</f>
        <v>7</v>
      </c>
      <c r="FZ76" s="2" t="str">
        <f>IF(OR(FZ77="",GB36=7,GA42=8),"",IF(AND(GA31&gt;=1,GA31&lt;=5),"平成"&amp;FY31-1&amp;"年"&amp;7,"平成"&amp;FY31&amp;"年"&amp;7))</f>
        <v>平成年7</v>
      </c>
      <c r="GA76" s="2" t="str">
        <f>IF(OR(GA77="",GB36=7),"",IF(AND(GA31&gt;=1,GA31&lt;=5),"平成"&amp;FY31-1&amp;"年"&amp;7,"平成"&amp;FY31&amp;"年"&amp;7))</f>
        <v>平成年7</v>
      </c>
      <c r="GE76" s="5">
        <f>IF(OR(GE77="",GE$36=8),"",7)</f>
        <v>7</v>
      </c>
      <c r="GF76" s="2" t="str">
        <f>IF(OR(GF77="",GH36=7,GG42=8),"",IF(AND(GG31&gt;=1,GG31&lt;=5),"平成"&amp;GE31-1&amp;"年"&amp;7,"平成"&amp;GE31&amp;"年"&amp;7))</f>
        <v>平成年7</v>
      </c>
      <c r="GG76" s="2" t="str">
        <f>IF(OR(GG77="",GH36=7),"",IF(AND(GG31&gt;=1,GG31&lt;=5),"平成"&amp;GE31-1&amp;"年"&amp;7,"平成"&amp;GE31&amp;"年"&amp;7))</f>
        <v>平成年7</v>
      </c>
      <c r="GK76" s="5">
        <f>IF(OR(GK77="",GK$36=8),"",7)</f>
        <v>7</v>
      </c>
      <c r="GL76" s="2" t="str">
        <f>IF(OR(GL77="",GN36=7,GM42=8),"",IF(AND(GM31&gt;=1,GM31&lt;=5),"平成"&amp;GK31-1&amp;"年"&amp;7,"平成"&amp;GK31&amp;"年"&amp;7))</f>
        <v>平成年7</v>
      </c>
      <c r="GM76" s="2" t="str">
        <f>IF(OR(GM77="",GN36=7),"",IF(AND(GM31&gt;=1,GM31&lt;=5),"平成"&amp;GK31-1&amp;"年"&amp;7,"平成"&amp;GK31&amp;"年"&amp;7))</f>
        <v>平成年7</v>
      </c>
      <c r="GQ76" s="5">
        <f>IF(OR(GQ77="",GQ$36=8),"",7)</f>
        <v>7</v>
      </c>
      <c r="GR76" s="2" t="str">
        <f>IF(OR(GR77="",GT36=7,GS42=8),"",IF(AND(GS31&gt;=1,GS31&lt;=5),"平成"&amp;GQ31-1&amp;"年"&amp;7,"平成"&amp;GQ31&amp;"年"&amp;7))</f>
        <v>平成年7</v>
      </c>
      <c r="GS76" s="2" t="str">
        <f>IF(OR(GS77="",GT36=7),"",IF(AND(GS31&gt;=1,GS31&lt;=5),"平成"&amp;GQ31-1&amp;"年"&amp;7,"平成"&amp;GQ31&amp;"年"&amp;7))</f>
        <v>平成年7</v>
      </c>
      <c r="GW76" s="5">
        <f>IF(OR(GW77="",GW$36=8),"",7)</f>
        <v>7</v>
      </c>
      <c r="GX76" s="2" t="str">
        <f>IF(OR(GX77="",GZ36=7,GY42=8),"",IF(AND(GY31&gt;=1,GY31&lt;=5),"平成"&amp;GW31-1&amp;"年"&amp;7,"平成"&amp;GW31&amp;"年"&amp;7))</f>
        <v>平成年7</v>
      </c>
      <c r="GY76" s="2" t="str">
        <f>IF(OR(GY77="",GZ36=7),"",IF(AND(GY31&gt;=1,GY31&lt;=5),"平成"&amp;GW31-1&amp;"年"&amp;7,"平成"&amp;GW31&amp;"年"&amp;7))</f>
        <v>平成年7</v>
      </c>
      <c r="HC76" s="5">
        <f>IF(OR(HC77="",HC$36=8),"",7)</f>
        <v>7</v>
      </c>
      <c r="HD76" s="2" t="str">
        <f>IF(OR(HD77="",HF36=7,HE42=8),"",IF(AND(HE31&gt;=1,HE31&lt;=5),"平成"&amp;HC31-1&amp;"年"&amp;7,"平成"&amp;HC31&amp;"年"&amp;7))</f>
        <v>平成年7</v>
      </c>
      <c r="HE76" s="2" t="str">
        <f>IF(OR(HE77="",HF36=7),"",IF(AND(HE31&gt;=1,HE31&lt;=5),"平成"&amp;HC31-1&amp;"年"&amp;7,"平成"&amp;HC31&amp;"年"&amp;7))</f>
        <v>平成年7</v>
      </c>
      <c r="HI76" s="5">
        <f>IF(OR(HI77="",HI$36=8),"",7)</f>
        <v>7</v>
      </c>
      <c r="HJ76" s="2" t="str">
        <f>IF(OR(HJ77="",HL36=7,HK42=8),"",IF(AND(HK31&gt;=1,HK31&lt;=5),"平成"&amp;HI31-1&amp;"年"&amp;7,"平成"&amp;HI31&amp;"年"&amp;7))</f>
        <v>平成年7</v>
      </c>
      <c r="HK76" s="2" t="str">
        <f>IF(OR(HK77="",HL36=7),"",IF(AND(HK31&gt;=1,HK31&lt;=5),"平成"&amp;HI31-1&amp;"年"&amp;7,"平成"&amp;HI31&amp;"年"&amp;7))</f>
        <v>平成年7</v>
      </c>
      <c r="HO76" s="5">
        <f>IF(OR(HO77="",HO$36=8),"",7)</f>
        <v>7</v>
      </c>
      <c r="HP76" s="2" t="str">
        <f>IF(OR(HP77="",HR36=7,HQ42=8),"",IF(AND(HQ31&gt;=1,HQ31&lt;=5),"平成"&amp;HO31-1&amp;"年"&amp;7,"平成"&amp;HO31&amp;"年"&amp;7))</f>
        <v>平成年7</v>
      </c>
      <c r="HQ76" s="2" t="str">
        <f>IF(OR(HQ77="",HR36=7),"",IF(AND(HQ31&gt;=1,HQ31&lt;=5),"平成"&amp;HO31-1&amp;"年"&amp;7,"平成"&amp;HO31&amp;"年"&amp;7))</f>
        <v>平成年7</v>
      </c>
      <c r="HU76" s="5">
        <f>IF(OR(HU77="",HU$36=8),"",7)</f>
        <v>7</v>
      </c>
      <c r="HV76" s="2" t="str">
        <f>IF(OR(HV77="",HX36=7,HW42=8),"",IF(AND(HW31&gt;=1,HW31&lt;=5),"平成"&amp;HU31-1&amp;"年"&amp;7,"平成"&amp;HU31&amp;"年"&amp;7))</f>
        <v>平成年7</v>
      </c>
      <c r="HW76" s="2" t="str">
        <f>IF(OR(HW77="",HX36=7),"",IF(AND(HW31&gt;=1,HW31&lt;=5),"平成"&amp;HU31-1&amp;"年"&amp;7,"平成"&amp;HU31&amp;"年"&amp;7))</f>
        <v>平成年7</v>
      </c>
      <c r="IA76" s="5">
        <f>IF(OR(IA77="",IA$36=8),"",7)</f>
        <v>7</v>
      </c>
      <c r="IB76" s="2" t="str">
        <f>IF(OR(IB77="",ID36=7,IC42=8),"",IF(AND(IC31&gt;=1,IC31&lt;=5),"平成"&amp;IA31-1&amp;"年"&amp;7,"平成"&amp;IA31&amp;"年"&amp;7))</f>
        <v>平成年7</v>
      </c>
      <c r="IC76" s="2" t="str">
        <f>IF(OR(IC77="",ID36=7),"",IF(AND(IC31&gt;=1,IC31&lt;=5),"平成"&amp;IA31-1&amp;"年"&amp;7,"平成"&amp;IA31&amp;"年"&amp;7))</f>
        <v>平成年7</v>
      </c>
      <c r="IG76" s="5">
        <f>IF(OR(IG77="",IG$36=8),"",7)</f>
        <v>7</v>
      </c>
      <c r="IH76" s="2" t="str">
        <f>IF(OR(IH77="",IJ36=7,II42=8),"",IF(AND(II31&gt;=1,II31&lt;=5),"平成"&amp;IG31-1&amp;"年"&amp;7,"平成"&amp;IG31&amp;"年"&amp;7))</f>
        <v>平成年7</v>
      </c>
      <c r="II76" s="2" t="str">
        <f>IF(OR(II77="",IJ36=7),"",IF(AND(II31&gt;=1,II31&lt;=5),"平成"&amp;IG31-1&amp;"年"&amp;7,"平成"&amp;IG31&amp;"年"&amp;7))</f>
        <v>平成年7</v>
      </c>
    </row>
    <row r="77" spans="2:246" ht="15" hidden="1" customHeight="1" outlineLevel="1">
      <c r="B77" s="4" t="str">
        <f>IF(AND(CG17&lt;&gt;"",CG20&lt;&gt;"",CI20&lt;&gt;"",CK20&lt;&gt;""),CG13,"")</f>
        <v/>
      </c>
      <c r="C77" s="174" t="str">
        <f t="shared" ca="1" si="40"/>
        <v>昭</v>
      </c>
      <c r="D77" s="171">
        <f t="shared" ca="1" si="41"/>
        <v>64</v>
      </c>
      <c r="E77" s="171" t="str">
        <f t="shared" ca="1" si="39"/>
        <v>昭64</v>
      </c>
      <c r="F77" s="173"/>
      <c r="G77" s="5">
        <f>IF(OR(G78="",G$36=9),"",8)</f>
        <v>8</v>
      </c>
      <c r="H77" s="2" t="str">
        <f>IF(OR(H78="",J36=8,I42=9),"",IF(AND(I31&gt;=1,I31&lt;=5),"平成"&amp;G31-1&amp;"年"&amp;8,"平成"&amp;G31&amp;"年"&amp;8))</f>
        <v>平成年8</v>
      </c>
      <c r="I77" s="2" t="str">
        <f>IF(OR(I78="",J36=8),"",IF(AND(I31&gt;=1,I31&lt;=5),"平成"&amp;G31-1&amp;"年"&amp;8,"平成"&amp;G31&amp;"年"&amp;8))</f>
        <v>平成年8</v>
      </c>
      <c r="M77" s="5">
        <f>IF(OR(M78="",M$36=9),"",8)</f>
        <v>8</v>
      </c>
      <c r="N77" s="2" t="str">
        <f>IF(OR(N78="",P36=8,O42=9),"",IF(AND(O31&gt;=1,O31&lt;=5),"平成"&amp;M31-1&amp;"年"&amp;8,"平成"&amp;M31&amp;"年"&amp;8))</f>
        <v>平成年8</v>
      </c>
      <c r="O77" s="2" t="str">
        <f>IF(OR(O78="",P36=8),"",IF(AND(O31&gt;=1,O31&lt;=5),"平成"&amp;M31-1&amp;"年"&amp;8,"平成"&amp;M31&amp;"年"&amp;8))</f>
        <v>平成年8</v>
      </c>
      <c r="S77" s="5">
        <f>IF(OR(S78="",S$36=9),"",8)</f>
        <v>8</v>
      </c>
      <c r="T77" s="2" t="str">
        <f>IF(OR(T78="",V36=8,U42=9),"",IF(AND(U31&gt;=1,U31&lt;=5),"平成"&amp;S31-1&amp;"年"&amp;8,"平成"&amp;S31&amp;"年"&amp;8))</f>
        <v>平成年8</v>
      </c>
      <c r="U77" s="2" t="str">
        <f>IF(OR(U78="",V36=8),"",IF(AND(U31&gt;=1,U31&lt;=5),"平成"&amp;S31-1&amp;"年"&amp;8,"平成"&amp;S31&amp;"年"&amp;8))</f>
        <v>平成年8</v>
      </c>
      <c r="Y77" s="5">
        <f>IF(OR(Y78="",Y$36=9),"",8)</f>
        <v>8</v>
      </c>
      <c r="Z77" s="2" t="str">
        <f>IF(OR(Z78="",AB36=8,AA42=9),"",IF(AND(AA31&gt;=1,AA31&lt;=5),"平成"&amp;Y31-1&amp;"年"&amp;8,"平成"&amp;Y31&amp;"年"&amp;8))</f>
        <v>平成年8</v>
      </c>
      <c r="AA77" s="2" t="str">
        <f>IF(OR(AA78="",AB36=8),"",IF(AND(AA31&gt;=1,AA31&lt;=5),"平成"&amp;Y31-1&amp;"年"&amp;8,"平成"&amp;Y31&amp;"年"&amp;8))</f>
        <v>平成年8</v>
      </c>
      <c r="AE77" s="5">
        <f>IF(OR(AE78="",AE$36=9),"",8)</f>
        <v>8</v>
      </c>
      <c r="AF77" s="2" t="str">
        <f>IF(OR(AF78="",AH36=8,AG42=9),"",IF(AND(AG31&gt;=1,AG31&lt;=5),"平成"&amp;AE31-1&amp;"年"&amp;8,"平成"&amp;AE31&amp;"年"&amp;8))</f>
        <v>平成年8</v>
      </c>
      <c r="AG77" s="2" t="str">
        <f>IF(OR(AG78="",AH36=8),"",IF(AND(AG31&gt;=1,AG31&lt;=5),"平成"&amp;AE31-1&amp;"年"&amp;8,"平成"&amp;AE31&amp;"年"&amp;8))</f>
        <v>平成年8</v>
      </c>
      <c r="AK77" s="5">
        <f>IF(OR(AK78="",AK$36=9),"",8)</f>
        <v>8</v>
      </c>
      <c r="AL77" s="2" t="str">
        <f>IF(OR(AL78="",AN36=8,AM42=9),"",IF(AND(AM31&gt;=1,AM31&lt;=5),"平成"&amp;AK31-1&amp;"年"&amp;8,"平成"&amp;AK31&amp;"年"&amp;8))</f>
        <v>平成年8</v>
      </c>
      <c r="AM77" s="2" t="str">
        <f>IF(OR(AM78="",AN36=8),"",IF(AND(AM31&gt;=1,AM31&lt;=5),"平成"&amp;AK31-1&amp;"年"&amp;8,"平成"&amp;AK31&amp;"年"&amp;8))</f>
        <v>平成年8</v>
      </c>
      <c r="AQ77" s="5">
        <f>IF(OR(AQ78="",AQ$36=9),"",8)</f>
        <v>8</v>
      </c>
      <c r="AR77" s="2" t="str">
        <f>IF(OR(AR78="",AT36=8,AS42=9),"",IF(AND(AS31&gt;=1,AS31&lt;=5),"平成"&amp;AQ31-1&amp;"年"&amp;8,"平成"&amp;AQ31&amp;"年"&amp;8))</f>
        <v>平成年8</v>
      </c>
      <c r="AS77" s="2" t="str">
        <f>IF(OR(AS78="",AT36=8),"",IF(AND(AS31&gt;=1,AS31&lt;=5),"平成"&amp;AQ31-1&amp;"年"&amp;8,"平成"&amp;AQ31&amp;"年"&amp;8))</f>
        <v>平成年8</v>
      </c>
      <c r="AW77" s="5">
        <f>IF(OR(AW78="",AW$36=9),"",8)</f>
        <v>8</v>
      </c>
      <c r="AX77" s="2" t="str">
        <f>IF(OR(AX78="",AZ36=8,AY42=9),"",IF(AND(AY31&gt;=1,AY31&lt;=5),"平成"&amp;AW31-1&amp;"年"&amp;8,"平成"&amp;AW31&amp;"年"&amp;8))</f>
        <v>平成年8</v>
      </c>
      <c r="AY77" s="2" t="str">
        <f>IF(OR(AY78="",AZ36=8),"",IF(AND(AY31&gt;=1,AY31&lt;=5),"平成"&amp;AW31-1&amp;"年"&amp;8,"平成"&amp;AW31&amp;"年"&amp;8))</f>
        <v>平成年8</v>
      </c>
      <c r="BC77" s="5">
        <f>IF(OR(BC78="",BC$36=9),"",8)</f>
        <v>8</v>
      </c>
      <c r="BD77" s="2" t="str">
        <f>IF(OR(BD78="",BF36=8,BE42=9),"",IF(AND(BE31&gt;=1,BE31&lt;=5),"平成"&amp;BC31-1&amp;"年"&amp;8,"平成"&amp;BC31&amp;"年"&amp;8))</f>
        <v>平成年8</v>
      </c>
      <c r="BE77" s="2" t="str">
        <f>IF(OR(BE78="",BF36=8),"",IF(AND(BE31&gt;=1,BE31&lt;=5),"平成"&amp;BC31-1&amp;"年"&amp;8,"平成"&amp;BC31&amp;"年"&amp;8))</f>
        <v>平成年8</v>
      </c>
      <c r="BI77" s="5">
        <f>IF(OR(BI78="",BI$36=9),"",8)</f>
        <v>8</v>
      </c>
      <c r="BJ77" s="2" t="str">
        <f>IF(OR(BJ78="",BL36=8,BK42=9),"",IF(AND(BK31&gt;=1,BK31&lt;=5),"平成"&amp;BI31-1&amp;"年"&amp;8,"平成"&amp;BI31&amp;"年"&amp;8))</f>
        <v>平成年8</v>
      </c>
      <c r="BK77" s="2" t="str">
        <f>IF(OR(BK78="",BL36=8),"",IF(AND(BK31&gt;=1,BK31&lt;=5),"平成"&amp;BI31-1&amp;"年"&amp;8,"平成"&amp;BI31&amp;"年"&amp;8))</f>
        <v>平成年8</v>
      </c>
      <c r="BO77" s="5">
        <f>IF(OR(BO78="",BO$36=9),"",8)</f>
        <v>8</v>
      </c>
      <c r="BP77" s="2" t="str">
        <f>IF(OR(BP78="",BR36=8,BQ42=9),"",IF(AND(BQ31&gt;=1,BQ31&lt;=5),"平成"&amp;BO31-1&amp;"年"&amp;8,"平成"&amp;BO31&amp;"年"&amp;8))</f>
        <v>平成年8</v>
      </c>
      <c r="BQ77" s="2" t="str">
        <f>IF(OR(BQ78="",BR36=8),"",IF(AND(BQ31&gt;=1,BQ31&lt;=5),"平成"&amp;BO31-1&amp;"年"&amp;8,"平成"&amp;BO31&amp;"年"&amp;8))</f>
        <v>平成年8</v>
      </c>
      <c r="BU77" s="5">
        <f>IF(OR(BU78="",BU$36=9),"",8)</f>
        <v>8</v>
      </c>
      <c r="BV77" s="2" t="str">
        <f>IF(OR(BV78="",BX36=8,BW42=9),"",IF(AND(BW31&gt;=1,BW31&lt;=5),"平成"&amp;BU31-1&amp;"年"&amp;8,"平成"&amp;BU31&amp;"年"&amp;8))</f>
        <v>平成年8</v>
      </c>
      <c r="BW77" s="2" t="str">
        <f>IF(OR(BW78="",BX36=8),"",IF(AND(BW31&gt;=1,BW31&lt;=5),"平成"&amp;BU31-1&amp;"年"&amp;8,"平成"&amp;BU31&amp;"年"&amp;8))</f>
        <v>平成年8</v>
      </c>
      <c r="CA77" s="5">
        <f>IF(OR(CA78="",CA$36=9),"",8)</f>
        <v>8</v>
      </c>
      <c r="CB77" s="2" t="str">
        <f>IF(OR(CB78="",CD36=8,CC42=9),"",IF(AND(CC31&gt;=1,CC31&lt;=5),"平成"&amp;CA31-1&amp;"年"&amp;8,"平成"&amp;CA31&amp;"年"&amp;8))</f>
        <v>平成年8</v>
      </c>
      <c r="CC77" s="2" t="str">
        <f>IF(OR(CC78="",CD36=8),"",IF(AND(CC31&gt;=1,CC31&lt;=5),"平成"&amp;CA31-1&amp;"年"&amp;8,"平成"&amp;CA31&amp;"年"&amp;8))</f>
        <v>平成年8</v>
      </c>
      <c r="CG77" s="5">
        <f>IF(OR(CG78="",CG$36=9),"",8)</f>
        <v>8</v>
      </c>
      <c r="CH77" s="2" t="str">
        <f>IF(OR(CH78="",CJ36=8,CI42=9),"",IF(AND(CI31&gt;=1,CI31&lt;=5),"平成"&amp;CG31-1&amp;"年"&amp;8,"平成"&amp;CG31&amp;"年"&amp;8))</f>
        <v>平成年8</v>
      </c>
      <c r="CI77" s="2" t="str">
        <f>IF(OR(CI78="",CJ36=8),"",IF(AND(CI31&gt;=1,CI31&lt;=5),"平成"&amp;CG31-1&amp;"年"&amp;8,"平成"&amp;CG31&amp;"年"&amp;8))</f>
        <v>平成年8</v>
      </c>
      <c r="CM77" s="5">
        <f>IF(OR(CM78="",CM$36=9),"",8)</f>
        <v>8</v>
      </c>
      <c r="CN77" s="2" t="str">
        <f>IF(OR(CN78="",CP36=8,CO42=9),"",IF(AND(CO31&gt;=1,CO31&lt;=5),"平成"&amp;CM31-1&amp;"年"&amp;8,"平成"&amp;CM31&amp;"年"&amp;8))</f>
        <v>平成年8</v>
      </c>
      <c r="CO77" s="2" t="str">
        <f>IF(OR(CO78="",CP36=8),"",IF(AND(CO31&gt;=1,CO31&lt;=5),"平成"&amp;CM31-1&amp;"年"&amp;8,"平成"&amp;CM31&amp;"年"&amp;8))</f>
        <v>平成年8</v>
      </c>
      <c r="CS77" s="5">
        <f>IF(OR(CS78="",CS$36=9),"",8)</f>
        <v>8</v>
      </c>
      <c r="CT77" s="2" t="str">
        <f>IF(OR(CT78="",CV36=8,CU42=9),"",IF(AND(CU31&gt;=1,CU31&lt;=5),"平成"&amp;CS31-1&amp;"年"&amp;8,"平成"&amp;CS31&amp;"年"&amp;8))</f>
        <v>平成年8</v>
      </c>
      <c r="CU77" s="2" t="str">
        <f>IF(OR(CU78="",CV36=8),"",IF(AND(CU31&gt;=1,CU31&lt;=5),"平成"&amp;CS31-1&amp;"年"&amp;8,"平成"&amp;CS31&amp;"年"&amp;8))</f>
        <v>平成年8</v>
      </c>
      <c r="CY77" s="5">
        <f>IF(OR(CY78="",CY$36=9),"",8)</f>
        <v>8</v>
      </c>
      <c r="CZ77" s="2" t="str">
        <f>IF(OR(CZ78="",DB36=8,DA42=9),"",IF(AND(DA31&gt;=1,DA31&lt;=5),"平成"&amp;CY31-1&amp;"年"&amp;8,"平成"&amp;CY31&amp;"年"&amp;8))</f>
        <v>平成年8</v>
      </c>
      <c r="DA77" s="2" t="str">
        <f>IF(OR(DA78="",DB36=8),"",IF(AND(DA31&gt;=1,DA31&lt;=5),"平成"&amp;CY31-1&amp;"年"&amp;8,"平成"&amp;CY31&amp;"年"&amp;8))</f>
        <v>平成年8</v>
      </c>
      <c r="DE77" s="5">
        <f>IF(OR(DE78="",DE$36=9),"",8)</f>
        <v>8</v>
      </c>
      <c r="DF77" s="2" t="str">
        <f>IF(OR(DF78="",DH36=8,DG42=9),"",IF(AND(DG31&gt;=1,DG31&lt;=5),"平成"&amp;DE31-1&amp;"年"&amp;8,"平成"&amp;DE31&amp;"年"&amp;8))</f>
        <v>平成年8</v>
      </c>
      <c r="DG77" s="2" t="str">
        <f>IF(OR(DG78="",DH36=8),"",IF(AND(DG31&gt;=1,DG31&lt;=5),"平成"&amp;DE31-1&amp;"年"&amp;8,"平成"&amp;DE31&amp;"年"&amp;8))</f>
        <v>平成年8</v>
      </c>
      <c r="DK77" s="5">
        <f>IF(OR(DK78="",DK$36=9),"",8)</f>
        <v>8</v>
      </c>
      <c r="DL77" s="2" t="str">
        <f>IF(OR(DL78="",DN36=8,DM42=9),"",IF(AND(DM31&gt;=1,DM31&lt;=5),"平成"&amp;DK31-1&amp;"年"&amp;8,"平成"&amp;DK31&amp;"年"&amp;8))</f>
        <v>平成年8</v>
      </c>
      <c r="DM77" s="2" t="str">
        <f>IF(OR(DM78="",DN36=8),"",IF(AND(DM31&gt;=1,DM31&lt;=5),"平成"&amp;DK31-1&amp;"年"&amp;8,"平成"&amp;DK31&amp;"年"&amp;8))</f>
        <v>平成年8</v>
      </c>
      <c r="DQ77" s="5">
        <f>IF(OR(DQ78="",DQ$36=9),"",8)</f>
        <v>8</v>
      </c>
      <c r="DR77" s="2" t="str">
        <f>IF(OR(DR78="",DT36=8,DS42=9),"",IF(AND(DS31&gt;=1,DS31&lt;=5),"平成"&amp;DQ31-1&amp;"年"&amp;8,"平成"&amp;DQ31&amp;"年"&amp;8))</f>
        <v>平成年8</v>
      </c>
      <c r="DS77" s="2" t="str">
        <f>IF(OR(DS78="",DT36=8),"",IF(AND(DS31&gt;=1,DS31&lt;=5),"平成"&amp;DQ31-1&amp;"年"&amp;8,"平成"&amp;DQ31&amp;"年"&amp;8))</f>
        <v>平成年8</v>
      </c>
      <c r="DW77" s="5">
        <f>IF(OR(DW78="",DW$36=9),"",8)</f>
        <v>8</v>
      </c>
      <c r="DX77" s="2" t="str">
        <f>IF(OR(DX78="",DZ36=8,DY42=9),"",IF(AND(DY31&gt;=1,DY31&lt;=5),"平成"&amp;DW31-1&amp;"年"&amp;8,"平成"&amp;DW31&amp;"年"&amp;8))</f>
        <v>平成年8</v>
      </c>
      <c r="DY77" s="2" t="str">
        <f>IF(OR(DY78="",DZ36=8),"",IF(AND(DY31&gt;=1,DY31&lt;=5),"平成"&amp;DW31-1&amp;"年"&amp;8,"平成"&amp;DW31&amp;"年"&amp;8))</f>
        <v>平成年8</v>
      </c>
      <c r="EC77" s="5">
        <f>IF(OR(EC78="",EC$36=9),"",8)</f>
        <v>8</v>
      </c>
      <c r="ED77" s="2" t="str">
        <f>IF(OR(ED78="",EF36=8,EE42=9),"",IF(AND(EE31&gt;=1,EE31&lt;=5),"平成"&amp;EC31-1&amp;"年"&amp;8,"平成"&amp;EC31&amp;"年"&amp;8))</f>
        <v>平成年8</v>
      </c>
      <c r="EE77" s="2" t="str">
        <f>IF(OR(EE78="",EF36=8),"",IF(AND(EE31&gt;=1,EE31&lt;=5),"平成"&amp;EC31-1&amp;"年"&amp;8,"平成"&amp;EC31&amp;"年"&amp;8))</f>
        <v>平成年8</v>
      </c>
      <c r="EI77" s="5">
        <f>IF(OR(EI78="",EI$36=9),"",8)</f>
        <v>8</v>
      </c>
      <c r="EJ77" s="2" t="str">
        <f>IF(OR(EJ78="",EL36=8,EK42=9),"",IF(AND(EK31&gt;=1,EK31&lt;=5),"平成"&amp;EI31-1&amp;"年"&amp;8,"平成"&amp;EI31&amp;"年"&amp;8))</f>
        <v>平成年8</v>
      </c>
      <c r="EK77" s="2" t="str">
        <f>IF(OR(EK78="",EL36=8),"",IF(AND(EK31&gt;=1,EK31&lt;=5),"平成"&amp;EI31-1&amp;"年"&amp;8,"平成"&amp;EI31&amp;"年"&amp;8))</f>
        <v>平成年8</v>
      </c>
      <c r="EO77" s="5">
        <f>IF(OR(EO78="",EO$36=9),"",8)</f>
        <v>8</v>
      </c>
      <c r="EP77" s="2" t="str">
        <f>IF(OR(EP78="",ER36=8,EQ42=9),"",IF(AND(EQ31&gt;=1,EQ31&lt;=5),"平成"&amp;EO31-1&amp;"年"&amp;8,"平成"&amp;EO31&amp;"年"&amp;8))</f>
        <v>平成年8</v>
      </c>
      <c r="EQ77" s="2" t="str">
        <f>IF(OR(EQ78="",ER36=8),"",IF(AND(EQ31&gt;=1,EQ31&lt;=5),"平成"&amp;EO31-1&amp;"年"&amp;8,"平成"&amp;EO31&amp;"年"&amp;8))</f>
        <v>平成年8</v>
      </c>
      <c r="EU77" s="5">
        <f>IF(OR(EU78="",EU$36=9),"",8)</f>
        <v>8</v>
      </c>
      <c r="EV77" s="2" t="str">
        <f>IF(OR(EV78="",EX36=8,EW42=9),"",IF(AND(EW31&gt;=1,EW31&lt;=5),"平成"&amp;EU31-1&amp;"年"&amp;8,"平成"&amp;EU31&amp;"年"&amp;8))</f>
        <v>平成年8</v>
      </c>
      <c r="EW77" s="2" t="str">
        <f>IF(OR(EW78="",EX36=8),"",IF(AND(EW31&gt;=1,EW31&lt;=5),"平成"&amp;EU31-1&amp;"年"&amp;8,"平成"&amp;EU31&amp;"年"&amp;8))</f>
        <v>平成年8</v>
      </c>
      <c r="FA77" s="5">
        <f>IF(OR(FA78="",FA$36=9),"",8)</f>
        <v>8</v>
      </c>
      <c r="FB77" s="2" t="str">
        <f>IF(OR(FB78="",FD36=8,FC42=9),"",IF(AND(FC31&gt;=1,FC31&lt;=5),"平成"&amp;FA31-1&amp;"年"&amp;8,"平成"&amp;FA31&amp;"年"&amp;8))</f>
        <v>平成年8</v>
      </c>
      <c r="FC77" s="2" t="str">
        <f>IF(OR(FC78="",FD36=8),"",IF(AND(FC31&gt;=1,FC31&lt;=5),"平成"&amp;FA31-1&amp;"年"&amp;8,"平成"&amp;FA31&amp;"年"&amp;8))</f>
        <v>平成年8</v>
      </c>
      <c r="FG77" s="5">
        <f>IF(OR(FG78="",FG$36=9),"",8)</f>
        <v>8</v>
      </c>
      <c r="FH77" s="2" t="str">
        <f>IF(OR(FH78="",FJ36=8,FI42=9),"",IF(AND(FI31&gt;=1,FI31&lt;=5),"平成"&amp;FG31-1&amp;"年"&amp;8,"平成"&amp;FG31&amp;"年"&amp;8))</f>
        <v>平成年8</v>
      </c>
      <c r="FI77" s="2" t="str">
        <f>IF(OR(FI78="",FJ36=8),"",IF(AND(FI31&gt;=1,FI31&lt;=5),"平成"&amp;FG31-1&amp;"年"&amp;8,"平成"&amp;FG31&amp;"年"&amp;8))</f>
        <v>平成年8</v>
      </c>
      <c r="FM77" s="5">
        <f>IF(OR(FM78="",FM$36=9),"",8)</f>
        <v>8</v>
      </c>
      <c r="FN77" s="2" t="str">
        <f>IF(OR(FN78="",FP36=8,FO42=9),"",IF(AND(FO31&gt;=1,FO31&lt;=5),"平成"&amp;FM31-1&amp;"年"&amp;8,"平成"&amp;FM31&amp;"年"&amp;8))</f>
        <v>平成年8</v>
      </c>
      <c r="FO77" s="2" t="str">
        <f>IF(OR(FO78="",FP36=8),"",IF(AND(FO31&gt;=1,FO31&lt;=5),"平成"&amp;FM31-1&amp;"年"&amp;8,"平成"&amp;FM31&amp;"年"&amp;8))</f>
        <v>平成年8</v>
      </c>
      <c r="FS77" s="5">
        <f>IF(OR(FS78="",FS$36=9),"",8)</f>
        <v>8</v>
      </c>
      <c r="FT77" s="2" t="str">
        <f>IF(OR(FT78="",FV36=8,FU42=9),"",IF(AND(FU31&gt;=1,FU31&lt;=5),"平成"&amp;FS31-1&amp;"年"&amp;8,"平成"&amp;FS31&amp;"年"&amp;8))</f>
        <v>平成年8</v>
      </c>
      <c r="FU77" s="2" t="str">
        <f>IF(OR(FU78="",FV36=8),"",IF(AND(FU31&gt;=1,FU31&lt;=5),"平成"&amp;FS31-1&amp;"年"&amp;8,"平成"&amp;FS31&amp;"年"&amp;8))</f>
        <v>平成年8</v>
      </c>
      <c r="FY77" s="5">
        <f>IF(OR(FY78="",FY$36=9),"",8)</f>
        <v>8</v>
      </c>
      <c r="FZ77" s="2" t="str">
        <f>IF(OR(FZ78="",GB36=8,GA42=9),"",IF(AND(GA31&gt;=1,GA31&lt;=5),"平成"&amp;FY31-1&amp;"年"&amp;8,"平成"&amp;FY31&amp;"年"&amp;8))</f>
        <v>平成年8</v>
      </c>
      <c r="GA77" s="2" t="str">
        <f>IF(OR(GA78="",GB36=8),"",IF(AND(GA31&gt;=1,GA31&lt;=5),"平成"&amp;FY31-1&amp;"年"&amp;8,"平成"&amp;FY31&amp;"年"&amp;8))</f>
        <v>平成年8</v>
      </c>
      <c r="GE77" s="5">
        <f>IF(OR(GE78="",GE$36=9),"",8)</f>
        <v>8</v>
      </c>
      <c r="GF77" s="2" t="str">
        <f>IF(OR(GF78="",GH36=8,GG42=9),"",IF(AND(GG31&gt;=1,GG31&lt;=5),"平成"&amp;GE31-1&amp;"年"&amp;8,"平成"&amp;GE31&amp;"年"&amp;8))</f>
        <v>平成年8</v>
      </c>
      <c r="GG77" s="2" t="str">
        <f>IF(OR(GG78="",GH36=8),"",IF(AND(GG31&gt;=1,GG31&lt;=5),"平成"&amp;GE31-1&amp;"年"&amp;8,"平成"&amp;GE31&amp;"年"&amp;8))</f>
        <v>平成年8</v>
      </c>
      <c r="GK77" s="5">
        <f>IF(OR(GK78="",GK$36=9),"",8)</f>
        <v>8</v>
      </c>
      <c r="GL77" s="2" t="str">
        <f>IF(OR(GL78="",GN36=8,GM42=9),"",IF(AND(GM31&gt;=1,GM31&lt;=5),"平成"&amp;GK31-1&amp;"年"&amp;8,"平成"&amp;GK31&amp;"年"&amp;8))</f>
        <v>平成年8</v>
      </c>
      <c r="GM77" s="2" t="str">
        <f>IF(OR(GM78="",GN36=8),"",IF(AND(GM31&gt;=1,GM31&lt;=5),"平成"&amp;GK31-1&amp;"年"&amp;8,"平成"&amp;GK31&amp;"年"&amp;8))</f>
        <v>平成年8</v>
      </c>
      <c r="GQ77" s="5">
        <f>IF(OR(GQ78="",GQ$36=9),"",8)</f>
        <v>8</v>
      </c>
      <c r="GR77" s="2" t="str">
        <f>IF(OR(GR78="",GT36=8,GS42=9),"",IF(AND(GS31&gt;=1,GS31&lt;=5),"平成"&amp;GQ31-1&amp;"年"&amp;8,"平成"&amp;GQ31&amp;"年"&amp;8))</f>
        <v>平成年8</v>
      </c>
      <c r="GS77" s="2" t="str">
        <f>IF(OR(GS78="",GT36=8),"",IF(AND(GS31&gt;=1,GS31&lt;=5),"平成"&amp;GQ31-1&amp;"年"&amp;8,"平成"&amp;GQ31&amp;"年"&amp;8))</f>
        <v>平成年8</v>
      </c>
      <c r="GW77" s="5">
        <f>IF(OR(GW78="",GW$36=9),"",8)</f>
        <v>8</v>
      </c>
      <c r="GX77" s="2" t="str">
        <f>IF(OR(GX78="",GZ36=8,GY42=9),"",IF(AND(GY31&gt;=1,GY31&lt;=5),"平成"&amp;GW31-1&amp;"年"&amp;8,"平成"&amp;GW31&amp;"年"&amp;8))</f>
        <v>平成年8</v>
      </c>
      <c r="GY77" s="2" t="str">
        <f>IF(OR(GY78="",GZ36=8),"",IF(AND(GY31&gt;=1,GY31&lt;=5),"平成"&amp;GW31-1&amp;"年"&amp;8,"平成"&amp;GW31&amp;"年"&amp;8))</f>
        <v>平成年8</v>
      </c>
      <c r="HC77" s="5">
        <f>IF(OR(HC78="",HC$36=9),"",8)</f>
        <v>8</v>
      </c>
      <c r="HD77" s="2" t="str">
        <f>IF(OR(HD78="",HF36=8,HE42=9),"",IF(AND(HE31&gt;=1,HE31&lt;=5),"平成"&amp;HC31-1&amp;"年"&amp;8,"平成"&amp;HC31&amp;"年"&amp;8))</f>
        <v>平成年8</v>
      </c>
      <c r="HE77" s="2" t="str">
        <f>IF(OR(HE78="",HF36=8),"",IF(AND(HE31&gt;=1,HE31&lt;=5),"平成"&amp;HC31-1&amp;"年"&amp;8,"平成"&amp;HC31&amp;"年"&amp;8))</f>
        <v>平成年8</v>
      </c>
      <c r="HI77" s="5">
        <f>IF(OR(HI78="",HI$36=9),"",8)</f>
        <v>8</v>
      </c>
      <c r="HJ77" s="2" t="str">
        <f>IF(OR(HJ78="",HL36=8,HK42=9),"",IF(AND(HK31&gt;=1,HK31&lt;=5),"平成"&amp;HI31-1&amp;"年"&amp;8,"平成"&amp;HI31&amp;"年"&amp;8))</f>
        <v>平成年8</v>
      </c>
      <c r="HK77" s="2" t="str">
        <f>IF(OR(HK78="",HL36=8),"",IF(AND(HK31&gt;=1,HK31&lt;=5),"平成"&amp;HI31-1&amp;"年"&amp;8,"平成"&amp;HI31&amp;"年"&amp;8))</f>
        <v>平成年8</v>
      </c>
      <c r="HO77" s="5">
        <f>IF(OR(HO78="",HO$36=9),"",8)</f>
        <v>8</v>
      </c>
      <c r="HP77" s="2" t="str">
        <f>IF(OR(HP78="",HR36=8,HQ42=9),"",IF(AND(HQ31&gt;=1,HQ31&lt;=5),"平成"&amp;HO31-1&amp;"年"&amp;8,"平成"&amp;HO31&amp;"年"&amp;8))</f>
        <v>平成年8</v>
      </c>
      <c r="HQ77" s="2" t="str">
        <f>IF(OR(HQ78="",HR36=8),"",IF(AND(HQ31&gt;=1,HQ31&lt;=5),"平成"&amp;HO31-1&amp;"年"&amp;8,"平成"&amp;HO31&amp;"年"&amp;8))</f>
        <v>平成年8</v>
      </c>
      <c r="HU77" s="5">
        <f>IF(OR(HU78="",HU$36=9),"",8)</f>
        <v>8</v>
      </c>
      <c r="HV77" s="2" t="str">
        <f>IF(OR(HV78="",HX36=8,HW42=9),"",IF(AND(HW31&gt;=1,HW31&lt;=5),"平成"&amp;HU31-1&amp;"年"&amp;8,"平成"&amp;HU31&amp;"年"&amp;8))</f>
        <v>平成年8</v>
      </c>
      <c r="HW77" s="2" t="str">
        <f>IF(OR(HW78="",HX36=8),"",IF(AND(HW31&gt;=1,HW31&lt;=5),"平成"&amp;HU31-1&amp;"年"&amp;8,"平成"&amp;HU31&amp;"年"&amp;8))</f>
        <v>平成年8</v>
      </c>
      <c r="IA77" s="5">
        <f>IF(OR(IA78="",IA$36=9),"",8)</f>
        <v>8</v>
      </c>
      <c r="IB77" s="2" t="str">
        <f>IF(OR(IB78="",ID36=8,IC42=9),"",IF(AND(IC31&gt;=1,IC31&lt;=5),"平成"&amp;IA31-1&amp;"年"&amp;8,"平成"&amp;IA31&amp;"年"&amp;8))</f>
        <v>平成年8</v>
      </c>
      <c r="IC77" s="2" t="str">
        <f>IF(OR(IC78="",ID36=8),"",IF(AND(IC31&gt;=1,IC31&lt;=5),"平成"&amp;IA31-1&amp;"年"&amp;8,"平成"&amp;IA31&amp;"年"&amp;8))</f>
        <v>平成年8</v>
      </c>
      <c r="IG77" s="5">
        <f>IF(OR(IG78="",IG$36=9),"",8)</f>
        <v>8</v>
      </c>
      <c r="IH77" s="2" t="str">
        <f>IF(OR(IH78="",IJ36=8,II42=9),"",IF(AND(II31&gt;=1,II31&lt;=5),"平成"&amp;IG31-1&amp;"年"&amp;8,"平成"&amp;IG31&amp;"年"&amp;8))</f>
        <v>平成年8</v>
      </c>
      <c r="II77" s="2" t="str">
        <f>IF(OR(II78="",IJ36=8),"",IF(AND(II31&gt;=1,II31&lt;=5),"平成"&amp;IG31-1&amp;"年"&amp;8,"平成"&amp;IG31&amp;"年"&amp;8))</f>
        <v>平成年8</v>
      </c>
    </row>
    <row r="78" spans="2:246" ht="15" hidden="1" customHeight="1" outlineLevel="1">
      <c r="B78" s="4" t="str">
        <f>IF(AND(CM17&lt;&gt;"",CM20&lt;&gt;"",CO20&lt;&gt;"",CQ20&lt;&gt;""),CM13,"")</f>
        <v/>
      </c>
      <c r="C78" s="174" t="str">
        <f t="shared" ca="1" si="40"/>
        <v>昭</v>
      </c>
      <c r="D78" s="171">
        <f t="shared" ca="1" si="41"/>
        <v>63</v>
      </c>
      <c r="E78" s="171" t="str">
        <f t="shared" ca="1" si="39"/>
        <v>昭63</v>
      </c>
      <c r="G78" s="5">
        <f>IF(OR(G79="",G$36=10),"",9)</f>
        <v>9</v>
      </c>
      <c r="H78" s="2" t="str">
        <f>IF(OR(H79="",J36=9,I42=10),"",IF(AND(I31&gt;=1,I31&lt;=5),"平成"&amp;G31-1&amp;"年"&amp;9,"平成"&amp;G31&amp;"年"&amp;9))</f>
        <v>平成年9</v>
      </c>
      <c r="I78" s="2" t="str">
        <f>IF(OR(I79="",J36=9),"",IF(AND(I31&gt;=1,I31&lt;=5),"平成"&amp;G31-1&amp;"年"&amp;9,"平成"&amp;G31&amp;"年"&amp;9))</f>
        <v>平成年9</v>
      </c>
      <c r="M78" s="5">
        <f>IF(OR(M79="",M$36=10),"",9)</f>
        <v>9</v>
      </c>
      <c r="N78" s="2" t="str">
        <f>IF(OR(N79="",P36=9,O42=10),"",IF(AND(O31&gt;=1,O31&lt;=5),"平成"&amp;M31-1&amp;"年"&amp;9,"平成"&amp;M31&amp;"年"&amp;9))</f>
        <v>平成年9</v>
      </c>
      <c r="O78" s="2" t="str">
        <f>IF(OR(O79="",P36=9),"",IF(AND(O31&gt;=1,O31&lt;=5),"平成"&amp;M31-1&amp;"年"&amp;9,"平成"&amp;M31&amp;"年"&amp;9))</f>
        <v>平成年9</v>
      </c>
      <c r="S78" s="5">
        <f>IF(OR(S79="",S$36=10),"",9)</f>
        <v>9</v>
      </c>
      <c r="T78" s="2" t="str">
        <f>IF(OR(T79="",V36=9,U42=10),"",IF(AND(U31&gt;=1,U31&lt;=5),"平成"&amp;S31-1&amp;"年"&amp;9,"平成"&amp;S31&amp;"年"&amp;9))</f>
        <v>平成年9</v>
      </c>
      <c r="U78" s="2" t="str">
        <f>IF(OR(U79="",V36=9),"",IF(AND(U31&gt;=1,U31&lt;=5),"平成"&amp;S31-1&amp;"年"&amp;9,"平成"&amp;S31&amp;"年"&amp;9))</f>
        <v>平成年9</v>
      </c>
      <c r="Y78" s="5">
        <f>IF(OR(Y79="",Y$36=10),"",9)</f>
        <v>9</v>
      </c>
      <c r="Z78" s="2" t="str">
        <f>IF(OR(Z79="",AB36=9,AA42=10),"",IF(AND(AA31&gt;=1,AA31&lt;=5),"平成"&amp;Y31-1&amp;"年"&amp;9,"平成"&amp;Y31&amp;"年"&amp;9))</f>
        <v>平成年9</v>
      </c>
      <c r="AA78" s="2" t="str">
        <f>IF(OR(AA79="",AB36=9),"",IF(AND(AA31&gt;=1,AA31&lt;=5),"平成"&amp;Y31-1&amp;"年"&amp;9,"平成"&amp;Y31&amp;"年"&amp;9))</f>
        <v>平成年9</v>
      </c>
      <c r="AE78" s="5">
        <f>IF(OR(AE79="",AE$36=10),"",9)</f>
        <v>9</v>
      </c>
      <c r="AF78" s="2" t="str">
        <f>IF(OR(AF79="",AH36=9,AG42=10),"",IF(AND(AG31&gt;=1,AG31&lt;=5),"平成"&amp;AE31-1&amp;"年"&amp;9,"平成"&amp;AE31&amp;"年"&amp;9))</f>
        <v>平成年9</v>
      </c>
      <c r="AG78" s="2" t="str">
        <f>IF(OR(AG79="",AH36=9),"",IF(AND(AG31&gt;=1,AG31&lt;=5),"平成"&amp;AE31-1&amp;"年"&amp;9,"平成"&amp;AE31&amp;"年"&amp;9))</f>
        <v>平成年9</v>
      </c>
      <c r="AK78" s="5">
        <f>IF(OR(AK79="",AK$36=10),"",9)</f>
        <v>9</v>
      </c>
      <c r="AL78" s="2" t="str">
        <f>IF(OR(AL79="",AN36=9,AM42=10),"",IF(AND(AM31&gt;=1,AM31&lt;=5),"平成"&amp;AK31-1&amp;"年"&amp;9,"平成"&amp;AK31&amp;"年"&amp;9))</f>
        <v>平成年9</v>
      </c>
      <c r="AM78" s="2" t="str">
        <f>IF(OR(AM79="",AN36=9),"",IF(AND(AM31&gt;=1,AM31&lt;=5),"平成"&amp;AK31-1&amp;"年"&amp;9,"平成"&amp;AK31&amp;"年"&amp;9))</f>
        <v>平成年9</v>
      </c>
      <c r="AQ78" s="5">
        <f>IF(OR(AQ79="",AQ$36=10),"",9)</f>
        <v>9</v>
      </c>
      <c r="AR78" s="2" t="str">
        <f>IF(OR(AR79="",AT36=9,AS42=10),"",IF(AND(AS31&gt;=1,AS31&lt;=5),"平成"&amp;AQ31-1&amp;"年"&amp;9,"平成"&amp;AQ31&amp;"年"&amp;9))</f>
        <v>平成年9</v>
      </c>
      <c r="AS78" s="2" t="str">
        <f>IF(OR(AS79="",AT36=9),"",IF(AND(AS31&gt;=1,AS31&lt;=5),"平成"&amp;AQ31-1&amp;"年"&amp;9,"平成"&amp;AQ31&amp;"年"&amp;9))</f>
        <v>平成年9</v>
      </c>
      <c r="AW78" s="5">
        <f>IF(OR(AW79="",AW$36=10),"",9)</f>
        <v>9</v>
      </c>
      <c r="AX78" s="2" t="str">
        <f>IF(OR(AX79="",AZ36=9,AY42=10),"",IF(AND(AY31&gt;=1,AY31&lt;=5),"平成"&amp;AW31-1&amp;"年"&amp;9,"平成"&amp;AW31&amp;"年"&amp;9))</f>
        <v>平成年9</v>
      </c>
      <c r="AY78" s="2" t="str">
        <f>IF(OR(AY79="",AZ36=9),"",IF(AND(AY31&gt;=1,AY31&lt;=5),"平成"&amp;AW31-1&amp;"年"&amp;9,"平成"&amp;AW31&amp;"年"&amp;9))</f>
        <v>平成年9</v>
      </c>
      <c r="BC78" s="5">
        <f>IF(OR(BC79="",BC$36=10),"",9)</f>
        <v>9</v>
      </c>
      <c r="BD78" s="2" t="str">
        <f>IF(OR(BD79="",BF36=9,BE42=10),"",IF(AND(BE31&gt;=1,BE31&lt;=5),"平成"&amp;BC31-1&amp;"年"&amp;9,"平成"&amp;BC31&amp;"年"&amp;9))</f>
        <v>平成年9</v>
      </c>
      <c r="BE78" s="2" t="str">
        <f>IF(OR(BE79="",BF36=9),"",IF(AND(BE31&gt;=1,BE31&lt;=5),"平成"&amp;BC31-1&amp;"年"&amp;9,"平成"&amp;BC31&amp;"年"&amp;9))</f>
        <v>平成年9</v>
      </c>
      <c r="BI78" s="5">
        <f>IF(OR(BI79="",BI$36=10),"",9)</f>
        <v>9</v>
      </c>
      <c r="BJ78" s="2" t="str">
        <f>IF(OR(BJ79="",BL36=9,BK42=10),"",IF(AND(BK31&gt;=1,BK31&lt;=5),"平成"&amp;BI31-1&amp;"年"&amp;9,"平成"&amp;BI31&amp;"年"&amp;9))</f>
        <v>平成年9</v>
      </c>
      <c r="BK78" s="2" t="str">
        <f>IF(OR(BK79="",BL36=9),"",IF(AND(BK31&gt;=1,BK31&lt;=5),"平成"&amp;BI31-1&amp;"年"&amp;9,"平成"&amp;BI31&amp;"年"&amp;9))</f>
        <v>平成年9</v>
      </c>
      <c r="BO78" s="5">
        <f>IF(OR(BO79="",BO$36=10),"",9)</f>
        <v>9</v>
      </c>
      <c r="BP78" s="2" t="str">
        <f>IF(OR(BP79="",BR36=9,BQ42=10),"",IF(AND(BQ31&gt;=1,BQ31&lt;=5),"平成"&amp;BO31-1&amp;"年"&amp;9,"平成"&amp;BO31&amp;"年"&amp;9))</f>
        <v>平成年9</v>
      </c>
      <c r="BQ78" s="2" t="str">
        <f>IF(OR(BQ79="",BR36=9),"",IF(AND(BQ31&gt;=1,BQ31&lt;=5),"平成"&amp;BO31-1&amp;"年"&amp;9,"平成"&amp;BO31&amp;"年"&amp;9))</f>
        <v>平成年9</v>
      </c>
      <c r="BU78" s="5">
        <f>IF(OR(BU79="",BU$36=10),"",9)</f>
        <v>9</v>
      </c>
      <c r="BV78" s="2" t="str">
        <f>IF(OR(BV79="",BX36=9,BW42=10),"",IF(AND(BW31&gt;=1,BW31&lt;=5),"平成"&amp;BU31-1&amp;"年"&amp;9,"平成"&amp;BU31&amp;"年"&amp;9))</f>
        <v>平成年9</v>
      </c>
      <c r="BW78" s="2" t="str">
        <f>IF(OR(BW79="",BX36=9),"",IF(AND(BW31&gt;=1,BW31&lt;=5),"平成"&amp;BU31-1&amp;"年"&amp;9,"平成"&amp;BU31&amp;"年"&amp;9))</f>
        <v>平成年9</v>
      </c>
      <c r="CA78" s="5">
        <f>IF(OR(CA79="",CA$36=10),"",9)</f>
        <v>9</v>
      </c>
      <c r="CB78" s="2" t="str">
        <f>IF(OR(CB79="",CD36=9,CC42=10),"",IF(AND(CC31&gt;=1,CC31&lt;=5),"平成"&amp;CA31-1&amp;"年"&amp;9,"平成"&amp;CA31&amp;"年"&amp;9))</f>
        <v>平成年9</v>
      </c>
      <c r="CC78" s="2" t="str">
        <f>IF(OR(CC79="",CD36=9),"",IF(AND(CC31&gt;=1,CC31&lt;=5),"平成"&amp;CA31-1&amp;"年"&amp;9,"平成"&amp;CA31&amp;"年"&amp;9))</f>
        <v>平成年9</v>
      </c>
      <c r="CG78" s="5">
        <f>IF(OR(CG79="",CG$36=10),"",9)</f>
        <v>9</v>
      </c>
      <c r="CH78" s="2" t="str">
        <f>IF(OR(CH79="",CJ36=9,CI42=10),"",IF(AND(CI31&gt;=1,CI31&lt;=5),"平成"&amp;CG31-1&amp;"年"&amp;9,"平成"&amp;CG31&amp;"年"&amp;9))</f>
        <v>平成年9</v>
      </c>
      <c r="CI78" s="2" t="str">
        <f>IF(OR(CI79="",CJ36=9),"",IF(AND(CI31&gt;=1,CI31&lt;=5),"平成"&amp;CG31-1&amp;"年"&amp;9,"平成"&amp;CG31&amp;"年"&amp;9))</f>
        <v>平成年9</v>
      </c>
      <c r="CM78" s="5">
        <f>IF(OR(CM79="",CM$36=10),"",9)</f>
        <v>9</v>
      </c>
      <c r="CN78" s="2" t="str">
        <f>IF(OR(CN79="",CP36=9,CO42=10),"",IF(AND(CO31&gt;=1,CO31&lt;=5),"平成"&amp;CM31-1&amp;"年"&amp;9,"平成"&amp;CM31&amp;"年"&amp;9))</f>
        <v>平成年9</v>
      </c>
      <c r="CO78" s="2" t="str">
        <f>IF(OR(CO79="",CP36=9),"",IF(AND(CO31&gt;=1,CO31&lt;=5),"平成"&amp;CM31-1&amp;"年"&amp;9,"平成"&amp;CM31&amp;"年"&amp;9))</f>
        <v>平成年9</v>
      </c>
      <c r="CS78" s="5">
        <f>IF(OR(CS79="",CS$36=10),"",9)</f>
        <v>9</v>
      </c>
      <c r="CT78" s="2" t="str">
        <f>IF(OR(CT79="",CV36=9,CU42=10),"",IF(AND(CU31&gt;=1,CU31&lt;=5),"平成"&amp;CS31-1&amp;"年"&amp;9,"平成"&amp;CS31&amp;"年"&amp;9))</f>
        <v>平成年9</v>
      </c>
      <c r="CU78" s="2" t="str">
        <f>IF(OR(CU79="",CV36=9),"",IF(AND(CU31&gt;=1,CU31&lt;=5),"平成"&amp;CS31-1&amp;"年"&amp;9,"平成"&amp;CS31&amp;"年"&amp;9))</f>
        <v>平成年9</v>
      </c>
      <c r="CY78" s="5">
        <f>IF(OR(CY79="",CY$36=10),"",9)</f>
        <v>9</v>
      </c>
      <c r="CZ78" s="2" t="str">
        <f>IF(OR(CZ79="",DB36=9,DA42=10),"",IF(AND(DA31&gt;=1,DA31&lt;=5),"平成"&amp;CY31-1&amp;"年"&amp;9,"平成"&amp;CY31&amp;"年"&amp;9))</f>
        <v>平成年9</v>
      </c>
      <c r="DA78" s="2" t="str">
        <f>IF(OR(DA79="",DB36=9),"",IF(AND(DA31&gt;=1,DA31&lt;=5),"平成"&amp;CY31-1&amp;"年"&amp;9,"平成"&amp;CY31&amp;"年"&amp;9))</f>
        <v>平成年9</v>
      </c>
      <c r="DE78" s="5">
        <f>IF(OR(DE79="",DE$36=10),"",9)</f>
        <v>9</v>
      </c>
      <c r="DF78" s="2" t="str">
        <f>IF(OR(DF79="",DH36=9,DG42=10),"",IF(AND(DG31&gt;=1,DG31&lt;=5),"平成"&amp;DE31-1&amp;"年"&amp;9,"平成"&amp;DE31&amp;"年"&amp;9))</f>
        <v>平成年9</v>
      </c>
      <c r="DG78" s="2" t="str">
        <f>IF(OR(DG79="",DH36=9),"",IF(AND(DG31&gt;=1,DG31&lt;=5),"平成"&amp;DE31-1&amp;"年"&amp;9,"平成"&amp;DE31&amp;"年"&amp;9))</f>
        <v>平成年9</v>
      </c>
      <c r="DK78" s="5">
        <f>IF(OR(DK79="",DK$36=10),"",9)</f>
        <v>9</v>
      </c>
      <c r="DL78" s="2" t="str">
        <f>IF(OR(DL79="",DN36=9,DM42=10),"",IF(AND(DM31&gt;=1,DM31&lt;=5),"平成"&amp;DK31-1&amp;"年"&amp;9,"平成"&amp;DK31&amp;"年"&amp;9))</f>
        <v>平成年9</v>
      </c>
      <c r="DM78" s="2" t="str">
        <f>IF(OR(DM79="",DN36=9),"",IF(AND(DM31&gt;=1,DM31&lt;=5),"平成"&amp;DK31-1&amp;"年"&amp;9,"平成"&amp;DK31&amp;"年"&amp;9))</f>
        <v>平成年9</v>
      </c>
      <c r="DQ78" s="5">
        <f>IF(OR(DQ79="",DQ$36=10),"",9)</f>
        <v>9</v>
      </c>
      <c r="DR78" s="2" t="str">
        <f>IF(OR(DR79="",DT36=9,DS42=10),"",IF(AND(DS31&gt;=1,DS31&lt;=5),"平成"&amp;DQ31-1&amp;"年"&amp;9,"平成"&amp;DQ31&amp;"年"&amp;9))</f>
        <v>平成年9</v>
      </c>
      <c r="DS78" s="2" t="str">
        <f>IF(OR(DS79="",DT36=9),"",IF(AND(DS31&gt;=1,DS31&lt;=5),"平成"&amp;DQ31-1&amp;"年"&amp;9,"平成"&amp;DQ31&amp;"年"&amp;9))</f>
        <v>平成年9</v>
      </c>
      <c r="DW78" s="5">
        <f>IF(OR(DW79="",DW$36=10),"",9)</f>
        <v>9</v>
      </c>
      <c r="DX78" s="2" t="str">
        <f>IF(OR(DX79="",DZ36=9,DY42=10),"",IF(AND(DY31&gt;=1,DY31&lt;=5),"平成"&amp;DW31-1&amp;"年"&amp;9,"平成"&amp;DW31&amp;"年"&amp;9))</f>
        <v>平成年9</v>
      </c>
      <c r="DY78" s="2" t="str">
        <f>IF(OR(DY79="",DZ36=9),"",IF(AND(DY31&gt;=1,DY31&lt;=5),"平成"&amp;DW31-1&amp;"年"&amp;9,"平成"&amp;DW31&amp;"年"&amp;9))</f>
        <v>平成年9</v>
      </c>
      <c r="EC78" s="5">
        <f>IF(OR(EC79="",EC$36=10),"",9)</f>
        <v>9</v>
      </c>
      <c r="ED78" s="2" t="str">
        <f>IF(OR(ED79="",EF36=9,EE42=10),"",IF(AND(EE31&gt;=1,EE31&lt;=5),"平成"&amp;EC31-1&amp;"年"&amp;9,"平成"&amp;EC31&amp;"年"&amp;9))</f>
        <v>平成年9</v>
      </c>
      <c r="EE78" s="2" t="str">
        <f>IF(OR(EE79="",EF36=9),"",IF(AND(EE31&gt;=1,EE31&lt;=5),"平成"&amp;EC31-1&amp;"年"&amp;9,"平成"&amp;EC31&amp;"年"&amp;9))</f>
        <v>平成年9</v>
      </c>
      <c r="EI78" s="5">
        <f>IF(OR(EI79="",EI$36=10),"",9)</f>
        <v>9</v>
      </c>
      <c r="EJ78" s="2" t="str">
        <f>IF(OR(EJ79="",EL36=9,EK42=10),"",IF(AND(EK31&gt;=1,EK31&lt;=5),"平成"&amp;EI31-1&amp;"年"&amp;9,"平成"&amp;EI31&amp;"年"&amp;9))</f>
        <v>平成年9</v>
      </c>
      <c r="EK78" s="2" t="str">
        <f>IF(OR(EK79="",EL36=9),"",IF(AND(EK31&gt;=1,EK31&lt;=5),"平成"&amp;EI31-1&amp;"年"&amp;9,"平成"&amp;EI31&amp;"年"&amp;9))</f>
        <v>平成年9</v>
      </c>
      <c r="EO78" s="5">
        <f>IF(OR(EO79="",EO$36=10),"",9)</f>
        <v>9</v>
      </c>
      <c r="EP78" s="2" t="str">
        <f>IF(OR(EP79="",ER36=9,EQ42=10),"",IF(AND(EQ31&gt;=1,EQ31&lt;=5),"平成"&amp;EO31-1&amp;"年"&amp;9,"平成"&amp;EO31&amp;"年"&amp;9))</f>
        <v>平成年9</v>
      </c>
      <c r="EQ78" s="2" t="str">
        <f>IF(OR(EQ79="",ER36=9),"",IF(AND(EQ31&gt;=1,EQ31&lt;=5),"平成"&amp;EO31-1&amp;"年"&amp;9,"平成"&amp;EO31&amp;"年"&amp;9))</f>
        <v>平成年9</v>
      </c>
      <c r="EU78" s="5">
        <f>IF(OR(EU79="",EU$36=10),"",9)</f>
        <v>9</v>
      </c>
      <c r="EV78" s="2" t="str">
        <f>IF(OR(EV79="",EX36=9,EW42=10),"",IF(AND(EW31&gt;=1,EW31&lt;=5),"平成"&amp;EU31-1&amp;"年"&amp;9,"平成"&amp;EU31&amp;"年"&amp;9))</f>
        <v>平成年9</v>
      </c>
      <c r="EW78" s="2" t="str">
        <f>IF(OR(EW79="",EX36=9),"",IF(AND(EW31&gt;=1,EW31&lt;=5),"平成"&amp;EU31-1&amp;"年"&amp;9,"平成"&amp;EU31&amp;"年"&amp;9))</f>
        <v>平成年9</v>
      </c>
      <c r="FA78" s="5">
        <f>IF(OR(FA79="",FA$36=10),"",9)</f>
        <v>9</v>
      </c>
      <c r="FB78" s="2" t="str">
        <f>IF(OR(FB79="",FD36=9,FC42=10),"",IF(AND(FC31&gt;=1,FC31&lt;=5),"平成"&amp;FA31-1&amp;"年"&amp;9,"平成"&amp;FA31&amp;"年"&amp;9))</f>
        <v>平成年9</v>
      </c>
      <c r="FC78" s="2" t="str">
        <f>IF(OR(FC79="",FD36=9),"",IF(AND(FC31&gt;=1,FC31&lt;=5),"平成"&amp;FA31-1&amp;"年"&amp;9,"平成"&amp;FA31&amp;"年"&amp;9))</f>
        <v>平成年9</v>
      </c>
      <c r="FG78" s="5">
        <f>IF(OR(FG79="",FG$36=10),"",9)</f>
        <v>9</v>
      </c>
      <c r="FH78" s="2" t="str">
        <f>IF(OR(FH79="",FJ36=9,FI42=10),"",IF(AND(FI31&gt;=1,FI31&lt;=5),"平成"&amp;FG31-1&amp;"年"&amp;9,"平成"&amp;FG31&amp;"年"&amp;9))</f>
        <v>平成年9</v>
      </c>
      <c r="FI78" s="2" t="str">
        <f>IF(OR(FI79="",FJ36=9),"",IF(AND(FI31&gt;=1,FI31&lt;=5),"平成"&amp;FG31-1&amp;"年"&amp;9,"平成"&amp;FG31&amp;"年"&amp;9))</f>
        <v>平成年9</v>
      </c>
      <c r="FM78" s="5">
        <f>IF(OR(FM79="",FM$36=10),"",9)</f>
        <v>9</v>
      </c>
      <c r="FN78" s="2" t="str">
        <f>IF(OR(FN79="",FP36=9,FO42=10),"",IF(AND(FO31&gt;=1,FO31&lt;=5),"平成"&amp;FM31-1&amp;"年"&amp;9,"平成"&amp;FM31&amp;"年"&amp;9))</f>
        <v>平成年9</v>
      </c>
      <c r="FO78" s="2" t="str">
        <f>IF(OR(FO79="",FP36=9),"",IF(AND(FO31&gt;=1,FO31&lt;=5),"平成"&amp;FM31-1&amp;"年"&amp;9,"平成"&amp;FM31&amp;"年"&amp;9))</f>
        <v>平成年9</v>
      </c>
      <c r="FS78" s="5">
        <f>IF(OR(FS79="",FS$36=10),"",9)</f>
        <v>9</v>
      </c>
      <c r="FT78" s="2" t="str">
        <f>IF(OR(FT79="",FV36=9,FU42=10),"",IF(AND(FU31&gt;=1,FU31&lt;=5),"平成"&amp;FS31-1&amp;"年"&amp;9,"平成"&amp;FS31&amp;"年"&amp;9))</f>
        <v>平成年9</v>
      </c>
      <c r="FU78" s="2" t="str">
        <f>IF(OR(FU79="",FV36=9),"",IF(AND(FU31&gt;=1,FU31&lt;=5),"平成"&amp;FS31-1&amp;"年"&amp;9,"平成"&amp;FS31&amp;"年"&amp;9))</f>
        <v>平成年9</v>
      </c>
      <c r="FY78" s="5">
        <f>IF(OR(FY79="",FY$36=10),"",9)</f>
        <v>9</v>
      </c>
      <c r="FZ78" s="2" t="str">
        <f>IF(OR(FZ79="",GB36=9,GA42=10),"",IF(AND(GA31&gt;=1,GA31&lt;=5),"平成"&amp;FY31-1&amp;"年"&amp;9,"平成"&amp;FY31&amp;"年"&amp;9))</f>
        <v>平成年9</v>
      </c>
      <c r="GA78" s="2" t="str">
        <f>IF(OR(GA79="",GB36=9),"",IF(AND(GA31&gt;=1,GA31&lt;=5),"平成"&amp;FY31-1&amp;"年"&amp;9,"平成"&amp;FY31&amp;"年"&amp;9))</f>
        <v>平成年9</v>
      </c>
      <c r="GE78" s="5">
        <f>IF(OR(GE79="",GE$36=10),"",9)</f>
        <v>9</v>
      </c>
      <c r="GF78" s="2" t="str">
        <f>IF(OR(GF79="",GH36=9,GG42=10),"",IF(AND(GG31&gt;=1,GG31&lt;=5),"平成"&amp;GE31-1&amp;"年"&amp;9,"平成"&amp;GE31&amp;"年"&amp;9))</f>
        <v>平成年9</v>
      </c>
      <c r="GG78" s="2" t="str">
        <f>IF(OR(GG79="",GH36=9),"",IF(AND(GG31&gt;=1,GG31&lt;=5),"平成"&amp;GE31-1&amp;"年"&amp;9,"平成"&amp;GE31&amp;"年"&amp;9))</f>
        <v>平成年9</v>
      </c>
      <c r="GK78" s="5">
        <f>IF(OR(GK79="",GK$36=10),"",9)</f>
        <v>9</v>
      </c>
      <c r="GL78" s="2" t="str">
        <f>IF(OR(GL79="",GN36=9,GM42=10),"",IF(AND(GM31&gt;=1,GM31&lt;=5),"平成"&amp;GK31-1&amp;"年"&amp;9,"平成"&amp;GK31&amp;"年"&amp;9))</f>
        <v>平成年9</v>
      </c>
      <c r="GM78" s="2" t="str">
        <f>IF(OR(GM79="",GN36=9),"",IF(AND(GM31&gt;=1,GM31&lt;=5),"平成"&amp;GK31-1&amp;"年"&amp;9,"平成"&amp;GK31&amp;"年"&amp;9))</f>
        <v>平成年9</v>
      </c>
      <c r="GQ78" s="5">
        <f>IF(OR(GQ79="",GQ$36=10),"",9)</f>
        <v>9</v>
      </c>
      <c r="GR78" s="2" t="str">
        <f>IF(OR(GR79="",GT36=9,GS42=10),"",IF(AND(GS31&gt;=1,GS31&lt;=5),"平成"&amp;GQ31-1&amp;"年"&amp;9,"平成"&amp;GQ31&amp;"年"&amp;9))</f>
        <v>平成年9</v>
      </c>
      <c r="GS78" s="2" t="str">
        <f>IF(OR(GS79="",GT36=9),"",IF(AND(GS31&gt;=1,GS31&lt;=5),"平成"&amp;GQ31-1&amp;"年"&amp;9,"平成"&amp;GQ31&amp;"年"&amp;9))</f>
        <v>平成年9</v>
      </c>
      <c r="GW78" s="5">
        <f>IF(OR(GW79="",GW$36=10),"",9)</f>
        <v>9</v>
      </c>
      <c r="GX78" s="2" t="str">
        <f>IF(OR(GX79="",GZ36=9,GY42=10),"",IF(AND(GY31&gt;=1,GY31&lt;=5),"平成"&amp;GW31-1&amp;"年"&amp;9,"平成"&amp;GW31&amp;"年"&amp;9))</f>
        <v>平成年9</v>
      </c>
      <c r="GY78" s="2" t="str">
        <f>IF(OR(GY79="",GZ36=9),"",IF(AND(GY31&gt;=1,GY31&lt;=5),"平成"&amp;GW31-1&amp;"年"&amp;9,"平成"&amp;GW31&amp;"年"&amp;9))</f>
        <v>平成年9</v>
      </c>
      <c r="HC78" s="5">
        <f>IF(OR(HC79="",HC$36=10),"",9)</f>
        <v>9</v>
      </c>
      <c r="HD78" s="2" t="str">
        <f>IF(OR(HD79="",HF36=9,HE42=10),"",IF(AND(HE31&gt;=1,HE31&lt;=5),"平成"&amp;HC31-1&amp;"年"&amp;9,"平成"&amp;HC31&amp;"年"&amp;9))</f>
        <v>平成年9</v>
      </c>
      <c r="HE78" s="2" t="str">
        <f>IF(OR(HE79="",HF36=9),"",IF(AND(HE31&gt;=1,HE31&lt;=5),"平成"&amp;HC31-1&amp;"年"&amp;9,"平成"&amp;HC31&amp;"年"&amp;9))</f>
        <v>平成年9</v>
      </c>
      <c r="HI78" s="5">
        <f>IF(OR(HI79="",HI$36=10),"",9)</f>
        <v>9</v>
      </c>
      <c r="HJ78" s="2" t="str">
        <f>IF(OR(HJ79="",HL36=9,HK42=10),"",IF(AND(HK31&gt;=1,HK31&lt;=5),"平成"&amp;HI31-1&amp;"年"&amp;9,"平成"&amp;HI31&amp;"年"&amp;9))</f>
        <v>平成年9</v>
      </c>
      <c r="HK78" s="2" t="str">
        <f>IF(OR(HK79="",HL36=9),"",IF(AND(HK31&gt;=1,HK31&lt;=5),"平成"&amp;HI31-1&amp;"年"&amp;9,"平成"&amp;HI31&amp;"年"&amp;9))</f>
        <v>平成年9</v>
      </c>
      <c r="HO78" s="5">
        <f>IF(OR(HO79="",HO$36=10),"",9)</f>
        <v>9</v>
      </c>
      <c r="HP78" s="2" t="str">
        <f>IF(OR(HP79="",HR36=9,HQ42=10),"",IF(AND(HQ31&gt;=1,HQ31&lt;=5),"平成"&amp;HO31-1&amp;"年"&amp;9,"平成"&amp;HO31&amp;"年"&amp;9))</f>
        <v>平成年9</v>
      </c>
      <c r="HQ78" s="2" t="str">
        <f>IF(OR(HQ79="",HR36=9),"",IF(AND(HQ31&gt;=1,HQ31&lt;=5),"平成"&amp;HO31-1&amp;"年"&amp;9,"平成"&amp;HO31&amp;"年"&amp;9))</f>
        <v>平成年9</v>
      </c>
      <c r="HU78" s="5">
        <f>IF(OR(HU79="",HU$36=10),"",9)</f>
        <v>9</v>
      </c>
      <c r="HV78" s="2" t="str">
        <f>IF(OR(HV79="",HX36=9,HW42=10),"",IF(AND(HW31&gt;=1,HW31&lt;=5),"平成"&amp;HU31-1&amp;"年"&amp;9,"平成"&amp;HU31&amp;"年"&amp;9))</f>
        <v>平成年9</v>
      </c>
      <c r="HW78" s="2" t="str">
        <f>IF(OR(HW79="",HX36=9),"",IF(AND(HW31&gt;=1,HW31&lt;=5),"平成"&amp;HU31-1&amp;"年"&amp;9,"平成"&amp;HU31&amp;"年"&amp;9))</f>
        <v>平成年9</v>
      </c>
      <c r="IA78" s="5">
        <f>IF(OR(IA79="",IA$36=10),"",9)</f>
        <v>9</v>
      </c>
      <c r="IB78" s="2" t="str">
        <f>IF(OR(IB79="",ID36=9,IC42=10),"",IF(AND(IC31&gt;=1,IC31&lt;=5),"平成"&amp;IA31-1&amp;"年"&amp;9,"平成"&amp;IA31&amp;"年"&amp;9))</f>
        <v>平成年9</v>
      </c>
      <c r="IC78" s="2" t="str">
        <f>IF(OR(IC79="",ID36=9),"",IF(AND(IC31&gt;=1,IC31&lt;=5),"平成"&amp;IA31-1&amp;"年"&amp;9,"平成"&amp;IA31&amp;"年"&amp;9))</f>
        <v>平成年9</v>
      </c>
      <c r="IG78" s="5">
        <f>IF(OR(IG79="",IG$36=10),"",9)</f>
        <v>9</v>
      </c>
      <c r="IH78" s="2" t="str">
        <f>IF(OR(IH79="",IJ36=9,II42=10),"",IF(AND(II31&gt;=1,II31&lt;=5),"平成"&amp;IG31-1&amp;"年"&amp;9,"平成"&amp;IG31&amp;"年"&amp;9))</f>
        <v>平成年9</v>
      </c>
      <c r="II78" s="2" t="str">
        <f>IF(OR(II79="",IJ36=9),"",IF(AND(II31&gt;=1,II31&lt;=5),"平成"&amp;IG31-1&amp;"年"&amp;9,"平成"&amp;IG31&amp;"年"&amp;9))</f>
        <v>平成年9</v>
      </c>
    </row>
    <row r="79" spans="2:246" ht="15" hidden="1" customHeight="1" outlineLevel="1">
      <c r="B79" s="4" t="str">
        <f>IF(AND(CS17&lt;&gt;"",CS20&lt;&gt;"",CU20&lt;&gt;"",CW20&lt;&gt;""),CS13,"")</f>
        <v/>
      </c>
      <c r="C79" s="174" t="str">
        <f t="shared" ca="1" si="40"/>
        <v>昭</v>
      </c>
      <c r="D79" s="171">
        <f t="shared" ca="1" si="41"/>
        <v>62</v>
      </c>
      <c r="E79" s="171" t="str">
        <f t="shared" ca="1" si="39"/>
        <v>昭62</v>
      </c>
      <c r="G79" s="5">
        <f>IF(OR(G80="",G$36=11),"",10)</f>
        <v>10</v>
      </c>
      <c r="H79" s="2" t="str">
        <f>IF(OR(H80="",J36=10,I42=11),"",IF(AND(I31&gt;=1,I31&lt;=5),"平成"&amp;G31-1&amp;"年"&amp;10,"平成"&amp;G31&amp;"年"&amp;10))</f>
        <v>平成年10</v>
      </c>
      <c r="I79" s="2" t="str">
        <f>IF(OR(I80="",J36=10),"",IF(AND(I31&gt;=1,I31&lt;=5),"平成"&amp;G31-1&amp;"年"&amp;10,"平成"&amp;G31&amp;"年"&amp;10))</f>
        <v>平成年10</v>
      </c>
      <c r="M79" s="5">
        <f>IF(OR(M80="",M$36=11),"",10)</f>
        <v>10</v>
      </c>
      <c r="N79" s="2" t="str">
        <f>IF(OR(N80="",P36=10,O42=11),"",IF(AND(O31&gt;=1,O31&lt;=5),"平成"&amp;M31-1&amp;"年"&amp;10,"平成"&amp;M31&amp;"年"&amp;10))</f>
        <v>平成年10</v>
      </c>
      <c r="O79" s="2" t="str">
        <f>IF(OR(O80="",P36=10),"",IF(AND(O31&gt;=1,O31&lt;=5),"平成"&amp;M31-1&amp;"年"&amp;10,"平成"&amp;M31&amp;"年"&amp;10))</f>
        <v>平成年10</v>
      </c>
      <c r="S79" s="5">
        <f>IF(OR(S80="",S$36=11),"",10)</f>
        <v>10</v>
      </c>
      <c r="T79" s="2" t="str">
        <f>IF(OR(T80="",V36=10,U42=11),"",IF(AND(U31&gt;=1,U31&lt;=5),"平成"&amp;S31-1&amp;"年"&amp;10,"平成"&amp;S31&amp;"年"&amp;10))</f>
        <v>平成年10</v>
      </c>
      <c r="U79" s="2" t="str">
        <f>IF(OR(U80="",V36=10),"",IF(AND(U31&gt;=1,U31&lt;=5),"平成"&amp;S31-1&amp;"年"&amp;10,"平成"&amp;S31&amp;"年"&amp;10))</f>
        <v>平成年10</v>
      </c>
      <c r="Y79" s="5">
        <f>IF(OR(Y80="",Y$36=11),"",10)</f>
        <v>10</v>
      </c>
      <c r="Z79" s="2" t="str">
        <f>IF(OR(Z80="",AB36=10,AA42=11),"",IF(AND(AA31&gt;=1,AA31&lt;=5),"平成"&amp;Y31-1&amp;"年"&amp;10,"平成"&amp;Y31&amp;"年"&amp;10))</f>
        <v>平成年10</v>
      </c>
      <c r="AA79" s="2" t="str">
        <f>IF(OR(AA80="",AB36=10),"",IF(AND(AA31&gt;=1,AA31&lt;=5),"平成"&amp;Y31-1&amp;"年"&amp;10,"平成"&amp;Y31&amp;"年"&amp;10))</f>
        <v>平成年10</v>
      </c>
      <c r="AE79" s="5">
        <f>IF(OR(AE80="",AE$36=11),"",10)</f>
        <v>10</v>
      </c>
      <c r="AF79" s="2" t="str">
        <f>IF(OR(AF80="",AH36=10,AG42=11),"",IF(AND(AG31&gt;=1,AG31&lt;=5),"平成"&amp;AE31-1&amp;"年"&amp;10,"平成"&amp;AE31&amp;"年"&amp;10))</f>
        <v>平成年10</v>
      </c>
      <c r="AG79" s="2" t="str">
        <f>IF(OR(AG80="",AH36=10),"",IF(AND(AG31&gt;=1,AG31&lt;=5),"平成"&amp;AE31-1&amp;"年"&amp;10,"平成"&amp;AE31&amp;"年"&amp;10))</f>
        <v>平成年10</v>
      </c>
      <c r="AK79" s="5">
        <f>IF(OR(AK80="",AK$36=11),"",10)</f>
        <v>10</v>
      </c>
      <c r="AL79" s="2" t="str">
        <f>IF(OR(AL80="",AN36=10,AM42=11),"",IF(AND(AM31&gt;=1,AM31&lt;=5),"平成"&amp;AK31-1&amp;"年"&amp;10,"平成"&amp;AK31&amp;"年"&amp;10))</f>
        <v>平成年10</v>
      </c>
      <c r="AM79" s="2" t="str">
        <f>IF(OR(AM80="",AN36=10),"",IF(AND(AM31&gt;=1,AM31&lt;=5),"平成"&amp;AK31-1&amp;"年"&amp;10,"平成"&amp;AK31&amp;"年"&amp;10))</f>
        <v>平成年10</v>
      </c>
      <c r="AQ79" s="5">
        <f>IF(OR(AQ80="",AQ$36=11),"",10)</f>
        <v>10</v>
      </c>
      <c r="AR79" s="2" t="str">
        <f>IF(OR(AR80="",AT36=10,AS42=11),"",IF(AND(AS31&gt;=1,AS31&lt;=5),"平成"&amp;AQ31-1&amp;"年"&amp;10,"平成"&amp;AQ31&amp;"年"&amp;10))</f>
        <v>平成年10</v>
      </c>
      <c r="AS79" s="2" t="str">
        <f>IF(OR(AS80="",AT36=10),"",IF(AND(AS31&gt;=1,AS31&lt;=5),"平成"&amp;AQ31-1&amp;"年"&amp;10,"平成"&amp;AQ31&amp;"年"&amp;10))</f>
        <v>平成年10</v>
      </c>
      <c r="AW79" s="5">
        <f>IF(OR(AW80="",AW$36=11),"",10)</f>
        <v>10</v>
      </c>
      <c r="AX79" s="2" t="str">
        <f>IF(OR(AX80="",AZ36=10,AY42=11),"",IF(AND(AY31&gt;=1,AY31&lt;=5),"平成"&amp;AW31-1&amp;"年"&amp;10,"平成"&amp;AW31&amp;"年"&amp;10))</f>
        <v>平成年10</v>
      </c>
      <c r="AY79" s="2" t="str">
        <f>IF(OR(AY80="",AZ36=10),"",IF(AND(AY31&gt;=1,AY31&lt;=5),"平成"&amp;AW31-1&amp;"年"&amp;10,"平成"&amp;AW31&amp;"年"&amp;10))</f>
        <v>平成年10</v>
      </c>
      <c r="BC79" s="5">
        <f>IF(OR(BC80="",BC$36=11),"",10)</f>
        <v>10</v>
      </c>
      <c r="BD79" s="2" t="str">
        <f>IF(OR(BD80="",BF36=10,BE42=11),"",IF(AND(BE31&gt;=1,BE31&lt;=5),"平成"&amp;BC31-1&amp;"年"&amp;10,"平成"&amp;BC31&amp;"年"&amp;10))</f>
        <v>平成年10</v>
      </c>
      <c r="BE79" s="2" t="str">
        <f>IF(OR(BE80="",BF36=10),"",IF(AND(BE31&gt;=1,BE31&lt;=5),"平成"&amp;BC31-1&amp;"年"&amp;10,"平成"&amp;BC31&amp;"年"&amp;10))</f>
        <v>平成年10</v>
      </c>
      <c r="BI79" s="5">
        <f>IF(OR(BI80="",BI$36=11),"",10)</f>
        <v>10</v>
      </c>
      <c r="BJ79" s="2" t="str">
        <f>IF(OR(BJ80="",BL36=10,BK42=11),"",IF(AND(BK31&gt;=1,BK31&lt;=5),"平成"&amp;BI31-1&amp;"年"&amp;10,"平成"&amp;BI31&amp;"年"&amp;10))</f>
        <v>平成年10</v>
      </c>
      <c r="BK79" s="2" t="str">
        <f>IF(OR(BK80="",BL36=10),"",IF(AND(BK31&gt;=1,BK31&lt;=5),"平成"&amp;BI31-1&amp;"年"&amp;10,"平成"&amp;BI31&amp;"年"&amp;10))</f>
        <v>平成年10</v>
      </c>
      <c r="BO79" s="5">
        <f>IF(OR(BO80="",BO$36=11),"",10)</f>
        <v>10</v>
      </c>
      <c r="BP79" s="2" t="str">
        <f>IF(OR(BP80="",BR36=10,BQ42=11),"",IF(AND(BQ31&gt;=1,BQ31&lt;=5),"平成"&amp;BO31-1&amp;"年"&amp;10,"平成"&amp;BO31&amp;"年"&amp;10))</f>
        <v>平成年10</v>
      </c>
      <c r="BQ79" s="2" t="str">
        <f>IF(OR(BQ80="",BR36=10),"",IF(AND(BQ31&gt;=1,BQ31&lt;=5),"平成"&amp;BO31-1&amp;"年"&amp;10,"平成"&amp;BO31&amp;"年"&amp;10))</f>
        <v>平成年10</v>
      </c>
      <c r="BU79" s="5">
        <f>IF(OR(BU80="",BU$36=11),"",10)</f>
        <v>10</v>
      </c>
      <c r="BV79" s="2" t="str">
        <f>IF(OR(BV80="",BX36=10,BW42=11),"",IF(AND(BW31&gt;=1,BW31&lt;=5),"平成"&amp;BU31-1&amp;"年"&amp;10,"平成"&amp;BU31&amp;"年"&amp;10))</f>
        <v>平成年10</v>
      </c>
      <c r="BW79" s="2" t="str">
        <f>IF(OR(BW80="",BX36=10),"",IF(AND(BW31&gt;=1,BW31&lt;=5),"平成"&amp;BU31-1&amp;"年"&amp;10,"平成"&amp;BU31&amp;"年"&amp;10))</f>
        <v>平成年10</v>
      </c>
      <c r="CA79" s="5">
        <f>IF(OR(CA80="",CA$36=11),"",10)</f>
        <v>10</v>
      </c>
      <c r="CB79" s="2" t="str">
        <f>IF(OR(CB80="",CD36=10,CC42=11),"",IF(AND(CC31&gt;=1,CC31&lt;=5),"平成"&amp;CA31-1&amp;"年"&amp;10,"平成"&amp;CA31&amp;"年"&amp;10))</f>
        <v>平成年10</v>
      </c>
      <c r="CC79" s="2" t="str">
        <f>IF(OR(CC80="",CD36=10),"",IF(AND(CC31&gt;=1,CC31&lt;=5),"平成"&amp;CA31-1&amp;"年"&amp;10,"平成"&amp;CA31&amp;"年"&amp;10))</f>
        <v>平成年10</v>
      </c>
      <c r="CG79" s="5">
        <f>IF(OR(CG80="",CG$36=11),"",10)</f>
        <v>10</v>
      </c>
      <c r="CH79" s="2" t="str">
        <f>IF(OR(CH80="",CJ36=10,CI42=11),"",IF(AND(CI31&gt;=1,CI31&lt;=5),"平成"&amp;CG31-1&amp;"年"&amp;10,"平成"&amp;CG31&amp;"年"&amp;10))</f>
        <v>平成年10</v>
      </c>
      <c r="CI79" s="2" t="str">
        <f>IF(OR(CI80="",CJ36=10),"",IF(AND(CI31&gt;=1,CI31&lt;=5),"平成"&amp;CG31-1&amp;"年"&amp;10,"平成"&amp;CG31&amp;"年"&amp;10))</f>
        <v>平成年10</v>
      </c>
      <c r="CM79" s="5">
        <f>IF(OR(CM80="",CM$36=11),"",10)</f>
        <v>10</v>
      </c>
      <c r="CN79" s="2" t="str">
        <f>IF(OR(CN80="",CP36=10,CO42=11),"",IF(AND(CO31&gt;=1,CO31&lt;=5),"平成"&amp;CM31-1&amp;"年"&amp;10,"平成"&amp;CM31&amp;"年"&amp;10))</f>
        <v>平成年10</v>
      </c>
      <c r="CO79" s="2" t="str">
        <f>IF(OR(CO80="",CP36=10),"",IF(AND(CO31&gt;=1,CO31&lt;=5),"平成"&amp;CM31-1&amp;"年"&amp;10,"平成"&amp;CM31&amp;"年"&amp;10))</f>
        <v>平成年10</v>
      </c>
      <c r="CS79" s="5">
        <f>IF(OR(CS80="",CS$36=11),"",10)</f>
        <v>10</v>
      </c>
      <c r="CT79" s="2" t="str">
        <f>IF(OR(CT80="",CV36=10,CU42=11),"",IF(AND(CU31&gt;=1,CU31&lt;=5),"平成"&amp;CS31-1&amp;"年"&amp;10,"平成"&amp;CS31&amp;"年"&amp;10))</f>
        <v>平成年10</v>
      </c>
      <c r="CU79" s="2" t="str">
        <f>IF(OR(CU80="",CV36=10),"",IF(AND(CU31&gt;=1,CU31&lt;=5),"平成"&amp;CS31-1&amp;"年"&amp;10,"平成"&amp;CS31&amp;"年"&amp;10))</f>
        <v>平成年10</v>
      </c>
      <c r="CY79" s="5">
        <f>IF(OR(CY80="",CY$36=11),"",10)</f>
        <v>10</v>
      </c>
      <c r="CZ79" s="2" t="str">
        <f>IF(OR(CZ80="",DB36=10,DA42=11),"",IF(AND(DA31&gt;=1,DA31&lt;=5),"平成"&amp;CY31-1&amp;"年"&amp;10,"平成"&amp;CY31&amp;"年"&amp;10))</f>
        <v>平成年10</v>
      </c>
      <c r="DA79" s="2" t="str">
        <f>IF(OR(DA80="",DB36=10),"",IF(AND(DA31&gt;=1,DA31&lt;=5),"平成"&amp;CY31-1&amp;"年"&amp;10,"平成"&amp;CY31&amp;"年"&amp;10))</f>
        <v>平成年10</v>
      </c>
      <c r="DE79" s="5">
        <f>IF(OR(DE80="",DE$36=11),"",10)</f>
        <v>10</v>
      </c>
      <c r="DF79" s="2" t="str">
        <f>IF(OR(DF80="",DH36=10,DG42=11),"",IF(AND(DG31&gt;=1,DG31&lt;=5),"平成"&amp;DE31-1&amp;"年"&amp;10,"平成"&amp;DE31&amp;"年"&amp;10))</f>
        <v>平成年10</v>
      </c>
      <c r="DG79" s="2" t="str">
        <f>IF(OR(DG80="",DH36=10),"",IF(AND(DG31&gt;=1,DG31&lt;=5),"平成"&amp;DE31-1&amp;"年"&amp;10,"平成"&amp;DE31&amp;"年"&amp;10))</f>
        <v>平成年10</v>
      </c>
      <c r="DK79" s="5">
        <f>IF(OR(DK80="",DK$36=11),"",10)</f>
        <v>10</v>
      </c>
      <c r="DL79" s="2" t="str">
        <f>IF(OR(DL80="",DN36=10,DM42=11),"",IF(AND(DM31&gt;=1,DM31&lt;=5),"平成"&amp;DK31-1&amp;"年"&amp;10,"平成"&amp;DK31&amp;"年"&amp;10))</f>
        <v>平成年10</v>
      </c>
      <c r="DM79" s="2" t="str">
        <f>IF(OR(DM80="",DN36=10),"",IF(AND(DM31&gt;=1,DM31&lt;=5),"平成"&amp;DK31-1&amp;"年"&amp;10,"平成"&amp;DK31&amp;"年"&amp;10))</f>
        <v>平成年10</v>
      </c>
      <c r="DQ79" s="5">
        <f>IF(OR(DQ80="",DQ$36=11),"",10)</f>
        <v>10</v>
      </c>
      <c r="DR79" s="2" t="str">
        <f>IF(OR(DR80="",DT36=10,DS42=11),"",IF(AND(DS31&gt;=1,DS31&lt;=5),"平成"&amp;DQ31-1&amp;"年"&amp;10,"平成"&amp;DQ31&amp;"年"&amp;10))</f>
        <v>平成年10</v>
      </c>
      <c r="DS79" s="2" t="str">
        <f>IF(OR(DS80="",DT36=10),"",IF(AND(DS31&gt;=1,DS31&lt;=5),"平成"&amp;DQ31-1&amp;"年"&amp;10,"平成"&amp;DQ31&amp;"年"&amp;10))</f>
        <v>平成年10</v>
      </c>
      <c r="DW79" s="5">
        <f>IF(OR(DW80="",DW$36=11),"",10)</f>
        <v>10</v>
      </c>
      <c r="DX79" s="2" t="str">
        <f>IF(OR(DX80="",DZ36=10,DY42=11),"",IF(AND(DY31&gt;=1,DY31&lt;=5),"平成"&amp;DW31-1&amp;"年"&amp;10,"平成"&amp;DW31&amp;"年"&amp;10))</f>
        <v>平成年10</v>
      </c>
      <c r="DY79" s="2" t="str">
        <f>IF(OR(DY80="",DZ36=10),"",IF(AND(DY31&gt;=1,DY31&lt;=5),"平成"&amp;DW31-1&amp;"年"&amp;10,"平成"&amp;DW31&amp;"年"&amp;10))</f>
        <v>平成年10</v>
      </c>
      <c r="EC79" s="5">
        <f>IF(OR(EC80="",EC$36=11),"",10)</f>
        <v>10</v>
      </c>
      <c r="ED79" s="2" t="str">
        <f>IF(OR(ED80="",EF36=10,EE42=11),"",IF(AND(EE31&gt;=1,EE31&lt;=5),"平成"&amp;EC31-1&amp;"年"&amp;10,"平成"&amp;EC31&amp;"年"&amp;10))</f>
        <v>平成年10</v>
      </c>
      <c r="EE79" s="2" t="str">
        <f>IF(OR(EE80="",EF36=10),"",IF(AND(EE31&gt;=1,EE31&lt;=5),"平成"&amp;EC31-1&amp;"年"&amp;10,"平成"&amp;EC31&amp;"年"&amp;10))</f>
        <v>平成年10</v>
      </c>
      <c r="EI79" s="5">
        <f>IF(OR(EI80="",EI$36=11),"",10)</f>
        <v>10</v>
      </c>
      <c r="EJ79" s="2" t="str">
        <f>IF(OR(EJ80="",EL36=10,EK42=11),"",IF(AND(EK31&gt;=1,EK31&lt;=5),"平成"&amp;EI31-1&amp;"年"&amp;10,"平成"&amp;EI31&amp;"年"&amp;10))</f>
        <v>平成年10</v>
      </c>
      <c r="EK79" s="2" t="str">
        <f>IF(OR(EK80="",EL36=10),"",IF(AND(EK31&gt;=1,EK31&lt;=5),"平成"&amp;EI31-1&amp;"年"&amp;10,"平成"&amp;EI31&amp;"年"&amp;10))</f>
        <v>平成年10</v>
      </c>
      <c r="EO79" s="5">
        <f>IF(OR(EO80="",EO$36=11),"",10)</f>
        <v>10</v>
      </c>
      <c r="EP79" s="2" t="str">
        <f>IF(OR(EP80="",ER36=10,EQ42=11),"",IF(AND(EQ31&gt;=1,EQ31&lt;=5),"平成"&amp;EO31-1&amp;"年"&amp;10,"平成"&amp;EO31&amp;"年"&amp;10))</f>
        <v>平成年10</v>
      </c>
      <c r="EQ79" s="2" t="str">
        <f>IF(OR(EQ80="",ER36=10),"",IF(AND(EQ31&gt;=1,EQ31&lt;=5),"平成"&amp;EO31-1&amp;"年"&amp;10,"平成"&amp;EO31&amp;"年"&amp;10))</f>
        <v>平成年10</v>
      </c>
      <c r="EU79" s="5">
        <f>IF(OR(EU80="",EU$36=11),"",10)</f>
        <v>10</v>
      </c>
      <c r="EV79" s="2" t="str">
        <f>IF(OR(EV80="",EX36=10,EW42=11),"",IF(AND(EW31&gt;=1,EW31&lt;=5),"平成"&amp;EU31-1&amp;"年"&amp;10,"平成"&amp;EU31&amp;"年"&amp;10))</f>
        <v>平成年10</v>
      </c>
      <c r="EW79" s="2" t="str">
        <f>IF(OR(EW80="",EX36=10),"",IF(AND(EW31&gt;=1,EW31&lt;=5),"平成"&amp;EU31-1&amp;"年"&amp;10,"平成"&amp;EU31&amp;"年"&amp;10))</f>
        <v>平成年10</v>
      </c>
      <c r="FA79" s="5">
        <f>IF(OR(FA80="",FA$36=11),"",10)</f>
        <v>10</v>
      </c>
      <c r="FB79" s="2" t="str">
        <f>IF(OR(FB80="",FD36=10,FC42=11),"",IF(AND(FC31&gt;=1,FC31&lt;=5),"平成"&amp;FA31-1&amp;"年"&amp;10,"平成"&amp;FA31&amp;"年"&amp;10))</f>
        <v>平成年10</v>
      </c>
      <c r="FC79" s="2" t="str">
        <f>IF(OR(FC80="",FD36=10),"",IF(AND(FC31&gt;=1,FC31&lt;=5),"平成"&amp;FA31-1&amp;"年"&amp;10,"平成"&amp;FA31&amp;"年"&amp;10))</f>
        <v>平成年10</v>
      </c>
      <c r="FG79" s="5">
        <f>IF(OR(FG80="",FG$36=11),"",10)</f>
        <v>10</v>
      </c>
      <c r="FH79" s="2" t="str">
        <f>IF(OR(FH80="",FJ36=10,FI42=11),"",IF(AND(FI31&gt;=1,FI31&lt;=5),"平成"&amp;FG31-1&amp;"年"&amp;10,"平成"&amp;FG31&amp;"年"&amp;10))</f>
        <v>平成年10</v>
      </c>
      <c r="FI79" s="2" t="str">
        <f>IF(OR(FI80="",FJ36=10),"",IF(AND(FI31&gt;=1,FI31&lt;=5),"平成"&amp;FG31-1&amp;"年"&amp;10,"平成"&amp;FG31&amp;"年"&amp;10))</f>
        <v>平成年10</v>
      </c>
      <c r="FM79" s="5">
        <f>IF(OR(FM80="",FM$36=11),"",10)</f>
        <v>10</v>
      </c>
      <c r="FN79" s="2" t="str">
        <f>IF(OR(FN80="",FP36=10,FO42=11),"",IF(AND(FO31&gt;=1,FO31&lt;=5),"平成"&amp;FM31-1&amp;"年"&amp;10,"平成"&amp;FM31&amp;"年"&amp;10))</f>
        <v>平成年10</v>
      </c>
      <c r="FO79" s="2" t="str">
        <f>IF(OR(FO80="",FP36=10),"",IF(AND(FO31&gt;=1,FO31&lt;=5),"平成"&amp;FM31-1&amp;"年"&amp;10,"平成"&amp;FM31&amp;"年"&amp;10))</f>
        <v>平成年10</v>
      </c>
      <c r="FS79" s="5">
        <f>IF(OR(FS80="",FS$36=11),"",10)</f>
        <v>10</v>
      </c>
      <c r="FT79" s="2" t="str">
        <f>IF(OR(FT80="",FV36=10,FU42=11),"",IF(AND(FU31&gt;=1,FU31&lt;=5),"平成"&amp;FS31-1&amp;"年"&amp;10,"平成"&amp;FS31&amp;"年"&amp;10))</f>
        <v>平成年10</v>
      </c>
      <c r="FU79" s="2" t="str">
        <f>IF(OR(FU80="",FV36=10),"",IF(AND(FU31&gt;=1,FU31&lt;=5),"平成"&amp;FS31-1&amp;"年"&amp;10,"平成"&amp;FS31&amp;"年"&amp;10))</f>
        <v>平成年10</v>
      </c>
      <c r="FY79" s="5">
        <f>IF(OR(FY80="",FY$36=11),"",10)</f>
        <v>10</v>
      </c>
      <c r="FZ79" s="2" t="str">
        <f>IF(OR(FZ80="",GB36=10,GA42=11),"",IF(AND(GA31&gt;=1,GA31&lt;=5),"平成"&amp;FY31-1&amp;"年"&amp;10,"平成"&amp;FY31&amp;"年"&amp;10))</f>
        <v>平成年10</v>
      </c>
      <c r="GA79" s="2" t="str">
        <f>IF(OR(GA80="",GB36=10),"",IF(AND(GA31&gt;=1,GA31&lt;=5),"平成"&amp;FY31-1&amp;"年"&amp;10,"平成"&amp;FY31&amp;"年"&amp;10))</f>
        <v>平成年10</v>
      </c>
      <c r="GE79" s="5">
        <f>IF(OR(GE80="",GE$36=11),"",10)</f>
        <v>10</v>
      </c>
      <c r="GF79" s="2" t="str">
        <f>IF(OR(GF80="",GH36=10,GG42=11),"",IF(AND(GG31&gt;=1,GG31&lt;=5),"平成"&amp;GE31-1&amp;"年"&amp;10,"平成"&amp;GE31&amp;"年"&amp;10))</f>
        <v>平成年10</v>
      </c>
      <c r="GG79" s="2" t="str">
        <f>IF(OR(GG80="",GH36=10),"",IF(AND(GG31&gt;=1,GG31&lt;=5),"平成"&amp;GE31-1&amp;"年"&amp;10,"平成"&amp;GE31&amp;"年"&amp;10))</f>
        <v>平成年10</v>
      </c>
      <c r="GK79" s="5">
        <f>IF(OR(GK80="",GK$36=11),"",10)</f>
        <v>10</v>
      </c>
      <c r="GL79" s="2" t="str">
        <f>IF(OR(GL80="",GN36=10,GM42=11),"",IF(AND(GM31&gt;=1,GM31&lt;=5),"平成"&amp;GK31-1&amp;"年"&amp;10,"平成"&amp;GK31&amp;"年"&amp;10))</f>
        <v>平成年10</v>
      </c>
      <c r="GM79" s="2" t="str">
        <f>IF(OR(GM80="",GN36=10),"",IF(AND(GM31&gt;=1,GM31&lt;=5),"平成"&amp;GK31-1&amp;"年"&amp;10,"平成"&amp;GK31&amp;"年"&amp;10))</f>
        <v>平成年10</v>
      </c>
      <c r="GQ79" s="5">
        <f>IF(OR(GQ80="",GQ$36=11),"",10)</f>
        <v>10</v>
      </c>
      <c r="GR79" s="2" t="str">
        <f>IF(OR(GR80="",GT36=10,GS42=11),"",IF(AND(GS31&gt;=1,GS31&lt;=5),"平成"&amp;GQ31-1&amp;"年"&amp;10,"平成"&amp;GQ31&amp;"年"&amp;10))</f>
        <v>平成年10</v>
      </c>
      <c r="GS79" s="2" t="str">
        <f>IF(OR(GS80="",GT36=10),"",IF(AND(GS31&gt;=1,GS31&lt;=5),"平成"&amp;GQ31-1&amp;"年"&amp;10,"平成"&amp;GQ31&amp;"年"&amp;10))</f>
        <v>平成年10</v>
      </c>
      <c r="GW79" s="5">
        <f>IF(OR(GW80="",GW$36=11),"",10)</f>
        <v>10</v>
      </c>
      <c r="GX79" s="2" t="str">
        <f>IF(OR(GX80="",GZ36=10,GY42=11),"",IF(AND(GY31&gt;=1,GY31&lt;=5),"平成"&amp;GW31-1&amp;"年"&amp;10,"平成"&amp;GW31&amp;"年"&amp;10))</f>
        <v>平成年10</v>
      </c>
      <c r="GY79" s="2" t="str">
        <f>IF(OR(GY80="",GZ36=10),"",IF(AND(GY31&gt;=1,GY31&lt;=5),"平成"&amp;GW31-1&amp;"年"&amp;10,"平成"&amp;GW31&amp;"年"&amp;10))</f>
        <v>平成年10</v>
      </c>
      <c r="HC79" s="5">
        <f>IF(OR(HC80="",HC$36=11),"",10)</f>
        <v>10</v>
      </c>
      <c r="HD79" s="2" t="str">
        <f>IF(OR(HD80="",HF36=10,HE42=11),"",IF(AND(HE31&gt;=1,HE31&lt;=5),"平成"&amp;HC31-1&amp;"年"&amp;10,"平成"&amp;HC31&amp;"年"&amp;10))</f>
        <v>平成年10</v>
      </c>
      <c r="HE79" s="2" t="str">
        <f>IF(OR(HE80="",HF36=10),"",IF(AND(HE31&gt;=1,HE31&lt;=5),"平成"&amp;HC31-1&amp;"年"&amp;10,"平成"&amp;HC31&amp;"年"&amp;10))</f>
        <v>平成年10</v>
      </c>
      <c r="HI79" s="5">
        <f>IF(OR(HI80="",HI$36=11),"",10)</f>
        <v>10</v>
      </c>
      <c r="HJ79" s="2" t="str">
        <f>IF(OR(HJ80="",HL36=10,HK42=11),"",IF(AND(HK31&gt;=1,HK31&lt;=5),"平成"&amp;HI31-1&amp;"年"&amp;10,"平成"&amp;HI31&amp;"年"&amp;10))</f>
        <v>平成年10</v>
      </c>
      <c r="HK79" s="2" t="str">
        <f>IF(OR(HK80="",HL36=10),"",IF(AND(HK31&gt;=1,HK31&lt;=5),"平成"&amp;HI31-1&amp;"年"&amp;10,"平成"&amp;HI31&amp;"年"&amp;10))</f>
        <v>平成年10</v>
      </c>
      <c r="HO79" s="5">
        <f>IF(OR(HO80="",HO$36=11),"",10)</f>
        <v>10</v>
      </c>
      <c r="HP79" s="2" t="str">
        <f>IF(OR(HP80="",HR36=10,HQ42=11),"",IF(AND(HQ31&gt;=1,HQ31&lt;=5),"平成"&amp;HO31-1&amp;"年"&amp;10,"平成"&amp;HO31&amp;"年"&amp;10))</f>
        <v>平成年10</v>
      </c>
      <c r="HQ79" s="2" t="str">
        <f>IF(OR(HQ80="",HR36=10),"",IF(AND(HQ31&gt;=1,HQ31&lt;=5),"平成"&amp;HO31-1&amp;"年"&amp;10,"平成"&amp;HO31&amp;"年"&amp;10))</f>
        <v>平成年10</v>
      </c>
      <c r="HU79" s="5">
        <f>IF(OR(HU80="",HU$36=11),"",10)</f>
        <v>10</v>
      </c>
      <c r="HV79" s="2" t="str">
        <f>IF(OR(HV80="",HX36=10,HW42=11),"",IF(AND(HW31&gt;=1,HW31&lt;=5),"平成"&amp;HU31-1&amp;"年"&amp;10,"平成"&amp;HU31&amp;"年"&amp;10))</f>
        <v>平成年10</v>
      </c>
      <c r="HW79" s="2" t="str">
        <f>IF(OR(HW80="",HX36=10),"",IF(AND(HW31&gt;=1,HW31&lt;=5),"平成"&amp;HU31-1&amp;"年"&amp;10,"平成"&amp;HU31&amp;"年"&amp;10))</f>
        <v>平成年10</v>
      </c>
      <c r="IA79" s="5">
        <f>IF(OR(IA80="",IA$36=11),"",10)</f>
        <v>10</v>
      </c>
      <c r="IB79" s="2" t="str">
        <f>IF(OR(IB80="",ID36=10,IC42=11),"",IF(AND(IC31&gt;=1,IC31&lt;=5),"平成"&amp;IA31-1&amp;"年"&amp;10,"平成"&amp;IA31&amp;"年"&amp;10))</f>
        <v>平成年10</v>
      </c>
      <c r="IC79" s="2" t="str">
        <f>IF(OR(IC80="",ID36=10),"",IF(AND(IC31&gt;=1,IC31&lt;=5),"平成"&amp;IA31-1&amp;"年"&amp;10,"平成"&amp;IA31&amp;"年"&amp;10))</f>
        <v>平成年10</v>
      </c>
      <c r="IG79" s="5">
        <f>IF(OR(IG80="",IG$36=11),"",10)</f>
        <v>10</v>
      </c>
      <c r="IH79" s="2" t="str">
        <f>IF(OR(IH80="",IJ36=10,II42=11),"",IF(AND(II31&gt;=1,II31&lt;=5),"平成"&amp;IG31-1&amp;"年"&amp;10,"平成"&amp;IG31&amp;"年"&amp;10))</f>
        <v>平成年10</v>
      </c>
      <c r="II79" s="2" t="str">
        <f>IF(OR(II80="",IJ36=10),"",IF(AND(II31&gt;=1,II31&lt;=5),"平成"&amp;IG31-1&amp;"年"&amp;10,"平成"&amp;IG31&amp;"年"&amp;10))</f>
        <v>平成年10</v>
      </c>
    </row>
    <row r="80" spans="2:246" ht="15" hidden="1" customHeight="1" outlineLevel="1">
      <c r="B80" s="4" t="str">
        <f>IF(AND(CY17&lt;&gt;"",CY20&lt;&gt;"",DA20&lt;&gt;"",DC20&lt;&gt;""),CY13,"")</f>
        <v/>
      </c>
      <c r="C80" s="174" t="str">
        <f t="shared" ca="1" si="40"/>
        <v>昭</v>
      </c>
      <c r="D80" s="171">
        <f t="shared" ca="1" si="41"/>
        <v>61</v>
      </c>
      <c r="E80" s="171" t="str">
        <f t="shared" ca="1" si="39"/>
        <v>昭61</v>
      </c>
      <c r="G80" s="5">
        <f>IF(OR(G81="",G$36=12),"",11)</f>
        <v>11</v>
      </c>
      <c r="H80" s="2" t="str">
        <f>IF(OR(H81="",J36=11,I42=12),"",IF(AND(I31&gt;=1,I31&lt;=5),"平成"&amp;G31-1&amp;"年"&amp;11,"平成"&amp;G31&amp;"年"&amp;11))</f>
        <v>平成年11</v>
      </c>
      <c r="I80" s="2" t="str">
        <f>IF(OR(I81="",J36=11),"",IF(AND(I31&gt;=1,I31&lt;=5),"平成"&amp;G31-1&amp;"年"&amp;11,"平成"&amp;G31&amp;"年"&amp;11))</f>
        <v>平成年11</v>
      </c>
      <c r="M80" s="5">
        <f>IF(OR(M81="",M$36=12),"",11)</f>
        <v>11</v>
      </c>
      <c r="N80" s="2" t="str">
        <f>IF(OR(N81="",P36=11,O42=12),"",IF(AND(O31&gt;=1,O31&lt;=5),"平成"&amp;M31-1&amp;"年"&amp;11,"平成"&amp;M31&amp;"年"&amp;11))</f>
        <v>平成年11</v>
      </c>
      <c r="O80" s="2" t="str">
        <f>IF(OR(O81="",P36=11),"",IF(AND(O31&gt;=1,O31&lt;=5),"平成"&amp;M31-1&amp;"年"&amp;11,"平成"&amp;M31&amp;"年"&amp;11))</f>
        <v>平成年11</v>
      </c>
      <c r="S80" s="5">
        <f>IF(OR(S81="",S$36=12),"",11)</f>
        <v>11</v>
      </c>
      <c r="T80" s="2" t="str">
        <f>IF(OR(T81="",V36=11,U42=12),"",IF(AND(U31&gt;=1,U31&lt;=5),"平成"&amp;S31-1&amp;"年"&amp;11,"平成"&amp;S31&amp;"年"&amp;11))</f>
        <v>平成年11</v>
      </c>
      <c r="U80" s="2" t="str">
        <f>IF(OR(U81="",V36=11),"",IF(AND(U31&gt;=1,U31&lt;=5),"平成"&amp;S31-1&amp;"年"&amp;11,"平成"&amp;S31&amp;"年"&amp;11))</f>
        <v>平成年11</v>
      </c>
      <c r="Y80" s="5">
        <f>IF(OR(Y81="",Y$36=12),"",11)</f>
        <v>11</v>
      </c>
      <c r="Z80" s="2" t="str">
        <f>IF(OR(Z81="",AB36=11,AA42=12),"",IF(AND(AA31&gt;=1,AA31&lt;=5),"平成"&amp;Y31-1&amp;"年"&amp;11,"平成"&amp;Y31&amp;"年"&amp;11))</f>
        <v>平成年11</v>
      </c>
      <c r="AA80" s="2" t="str">
        <f>IF(OR(AA81="",AB36=11),"",IF(AND(AA31&gt;=1,AA31&lt;=5),"平成"&amp;Y31-1&amp;"年"&amp;11,"平成"&amp;Y31&amp;"年"&amp;11))</f>
        <v>平成年11</v>
      </c>
      <c r="AE80" s="5">
        <f>IF(OR(AE81="",AE$36=12),"",11)</f>
        <v>11</v>
      </c>
      <c r="AF80" s="2" t="str">
        <f>IF(OR(AF81="",AH36=11,AG42=12),"",IF(AND(AG31&gt;=1,AG31&lt;=5),"平成"&amp;AE31-1&amp;"年"&amp;11,"平成"&amp;AE31&amp;"年"&amp;11))</f>
        <v>平成年11</v>
      </c>
      <c r="AG80" s="2" t="str">
        <f>IF(OR(AG81="",AH36=11),"",IF(AND(AG31&gt;=1,AG31&lt;=5),"平成"&amp;AE31-1&amp;"年"&amp;11,"平成"&amp;AE31&amp;"年"&amp;11))</f>
        <v>平成年11</v>
      </c>
      <c r="AK80" s="5">
        <f>IF(OR(AK81="",AK$36=12),"",11)</f>
        <v>11</v>
      </c>
      <c r="AL80" s="2" t="str">
        <f>IF(OR(AL81="",AN36=11,AM42=12),"",IF(AND(AM31&gt;=1,AM31&lt;=5),"平成"&amp;AK31-1&amp;"年"&amp;11,"平成"&amp;AK31&amp;"年"&amp;11))</f>
        <v>平成年11</v>
      </c>
      <c r="AM80" s="2" t="str">
        <f>IF(OR(AM81="",AN36=11),"",IF(AND(AM31&gt;=1,AM31&lt;=5),"平成"&amp;AK31-1&amp;"年"&amp;11,"平成"&amp;AK31&amp;"年"&amp;11))</f>
        <v>平成年11</v>
      </c>
      <c r="AQ80" s="5">
        <f>IF(OR(AQ81="",AQ$36=12),"",11)</f>
        <v>11</v>
      </c>
      <c r="AR80" s="2" t="str">
        <f>IF(OR(AR81="",AT36=11,AS42=12),"",IF(AND(AS31&gt;=1,AS31&lt;=5),"平成"&amp;AQ31-1&amp;"年"&amp;11,"平成"&amp;AQ31&amp;"年"&amp;11))</f>
        <v>平成年11</v>
      </c>
      <c r="AS80" s="2" t="str">
        <f>IF(OR(AS81="",AT36=11),"",IF(AND(AS31&gt;=1,AS31&lt;=5),"平成"&amp;AQ31-1&amp;"年"&amp;11,"平成"&amp;AQ31&amp;"年"&amp;11))</f>
        <v>平成年11</v>
      </c>
      <c r="AW80" s="5">
        <f>IF(OR(AW81="",AW$36=12),"",11)</f>
        <v>11</v>
      </c>
      <c r="AX80" s="2" t="str">
        <f>IF(OR(AX81="",AZ36=11,AY42=12),"",IF(AND(AY31&gt;=1,AY31&lt;=5),"平成"&amp;AW31-1&amp;"年"&amp;11,"平成"&amp;AW31&amp;"年"&amp;11))</f>
        <v>平成年11</v>
      </c>
      <c r="AY80" s="2" t="str">
        <f>IF(OR(AY81="",AZ36=11),"",IF(AND(AY31&gt;=1,AY31&lt;=5),"平成"&amp;AW31-1&amp;"年"&amp;11,"平成"&amp;AW31&amp;"年"&amp;11))</f>
        <v>平成年11</v>
      </c>
      <c r="BC80" s="5">
        <f>IF(OR(BC81="",BC$36=12),"",11)</f>
        <v>11</v>
      </c>
      <c r="BD80" s="2" t="str">
        <f>IF(OR(BD81="",BF36=11,BE42=12),"",IF(AND(BE31&gt;=1,BE31&lt;=5),"平成"&amp;BC31-1&amp;"年"&amp;11,"平成"&amp;BC31&amp;"年"&amp;11))</f>
        <v>平成年11</v>
      </c>
      <c r="BE80" s="2" t="str">
        <f>IF(OR(BE81="",BF36=11),"",IF(AND(BE31&gt;=1,BE31&lt;=5),"平成"&amp;BC31-1&amp;"年"&amp;11,"平成"&amp;BC31&amp;"年"&amp;11))</f>
        <v>平成年11</v>
      </c>
      <c r="BI80" s="5">
        <f>IF(OR(BI81="",BI$36=12),"",11)</f>
        <v>11</v>
      </c>
      <c r="BJ80" s="2" t="str">
        <f>IF(OR(BJ81="",BL36=11,BK42=12),"",IF(AND(BK31&gt;=1,BK31&lt;=5),"平成"&amp;BI31-1&amp;"年"&amp;11,"平成"&amp;BI31&amp;"年"&amp;11))</f>
        <v>平成年11</v>
      </c>
      <c r="BK80" s="2" t="str">
        <f>IF(OR(BK81="",BL36=11),"",IF(AND(BK31&gt;=1,BK31&lt;=5),"平成"&amp;BI31-1&amp;"年"&amp;11,"平成"&amp;BI31&amp;"年"&amp;11))</f>
        <v>平成年11</v>
      </c>
      <c r="BO80" s="5">
        <f>IF(OR(BO81="",BO$36=12),"",11)</f>
        <v>11</v>
      </c>
      <c r="BP80" s="2" t="str">
        <f>IF(OR(BP81="",BR36=11,BQ42=12),"",IF(AND(BQ31&gt;=1,BQ31&lt;=5),"平成"&amp;BO31-1&amp;"年"&amp;11,"平成"&amp;BO31&amp;"年"&amp;11))</f>
        <v>平成年11</v>
      </c>
      <c r="BQ80" s="2" t="str">
        <f>IF(OR(BQ81="",BR36=11),"",IF(AND(BQ31&gt;=1,BQ31&lt;=5),"平成"&amp;BO31-1&amp;"年"&amp;11,"平成"&amp;BO31&amp;"年"&amp;11))</f>
        <v>平成年11</v>
      </c>
      <c r="BU80" s="5">
        <f>IF(OR(BU81="",BU$36=12),"",11)</f>
        <v>11</v>
      </c>
      <c r="BV80" s="2" t="str">
        <f>IF(OR(BV81="",BX36=11,BW42=12),"",IF(AND(BW31&gt;=1,BW31&lt;=5),"平成"&amp;BU31-1&amp;"年"&amp;11,"平成"&amp;BU31&amp;"年"&amp;11))</f>
        <v>平成年11</v>
      </c>
      <c r="BW80" s="2" t="str">
        <f>IF(OR(BW81="",BX36=11),"",IF(AND(BW31&gt;=1,BW31&lt;=5),"平成"&amp;BU31-1&amp;"年"&amp;11,"平成"&amp;BU31&amp;"年"&amp;11))</f>
        <v>平成年11</v>
      </c>
      <c r="CA80" s="5">
        <f>IF(OR(CA81="",CA$36=12),"",11)</f>
        <v>11</v>
      </c>
      <c r="CB80" s="2" t="str">
        <f>IF(OR(CB81="",CD36=11,CC42=12),"",IF(AND(CC31&gt;=1,CC31&lt;=5),"平成"&amp;CA31-1&amp;"年"&amp;11,"平成"&amp;CA31&amp;"年"&amp;11))</f>
        <v>平成年11</v>
      </c>
      <c r="CC80" s="2" t="str">
        <f>IF(OR(CC81="",CD36=11),"",IF(AND(CC31&gt;=1,CC31&lt;=5),"平成"&amp;CA31-1&amp;"年"&amp;11,"平成"&amp;CA31&amp;"年"&amp;11))</f>
        <v>平成年11</v>
      </c>
      <c r="CG80" s="5">
        <f>IF(OR(CG81="",CG$36=12),"",11)</f>
        <v>11</v>
      </c>
      <c r="CH80" s="2" t="str">
        <f>IF(OR(CH81="",CJ36=11,CI42=12),"",IF(AND(CI31&gt;=1,CI31&lt;=5),"平成"&amp;CG31-1&amp;"年"&amp;11,"平成"&amp;CG31&amp;"年"&amp;11))</f>
        <v>平成年11</v>
      </c>
      <c r="CI80" s="2" t="str">
        <f>IF(OR(CI81="",CJ36=11),"",IF(AND(CI31&gt;=1,CI31&lt;=5),"平成"&amp;CG31-1&amp;"年"&amp;11,"平成"&amp;CG31&amp;"年"&amp;11))</f>
        <v>平成年11</v>
      </c>
      <c r="CM80" s="5">
        <f>IF(OR(CM81="",CM$36=12),"",11)</f>
        <v>11</v>
      </c>
      <c r="CN80" s="2" t="str">
        <f>IF(OR(CN81="",CP36=11,CO42=12),"",IF(AND(CO31&gt;=1,CO31&lt;=5),"平成"&amp;CM31-1&amp;"年"&amp;11,"平成"&amp;CM31&amp;"年"&amp;11))</f>
        <v>平成年11</v>
      </c>
      <c r="CO80" s="2" t="str">
        <f>IF(OR(CO81="",CP36=11),"",IF(AND(CO31&gt;=1,CO31&lt;=5),"平成"&amp;CM31-1&amp;"年"&amp;11,"平成"&amp;CM31&amp;"年"&amp;11))</f>
        <v>平成年11</v>
      </c>
      <c r="CS80" s="5">
        <f>IF(OR(CS81="",CS$36=12),"",11)</f>
        <v>11</v>
      </c>
      <c r="CT80" s="2" t="str">
        <f>IF(OR(CT81="",CV36=11,CU42=12),"",IF(AND(CU31&gt;=1,CU31&lt;=5),"平成"&amp;CS31-1&amp;"年"&amp;11,"平成"&amp;CS31&amp;"年"&amp;11))</f>
        <v>平成年11</v>
      </c>
      <c r="CU80" s="2" t="str">
        <f>IF(OR(CU81="",CV36=11),"",IF(AND(CU31&gt;=1,CU31&lt;=5),"平成"&amp;CS31-1&amp;"年"&amp;11,"平成"&amp;CS31&amp;"年"&amp;11))</f>
        <v>平成年11</v>
      </c>
      <c r="CY80" s="5">
        <f>IF(OR(CY81="",CY$36=12),"",11)</f>
        <v>11</v>
      </c>
      <c r="CZ80" s="2" t="str">
        <f>IF(OR(CZ81="",DB36=11,DA42=12),"",IF(AND(DA31&gt;=1,DA31&lt;=5),"平成"&amp;CY31-1&amp;"年"&amp;11,"平成"&amp;CY31&amp;"年"&amp;11))</f>
        <v>平成年11</v>
      </c>
      <c r="DA80" s="2" t="str">
        <f>IF(OR(DA81="",DB36=11),"",IF(AND(DA31&gt;=1,DA31&lt;=5),"平成"&amp;CY31-1&amp;"年"&amp;11,"平成"&amp;CY31&amp;"年"&amp;11))</f>
        <v>平成年11</v>
      </c>
      <c r="DE80" s="5">
        <f>IF(OR(DE81="",DE$36=12),"",11)</f>
        <v>11</v>
      </c>
      <c r="DF80" s="2" t="str">
        <f>IF(OR(DF81="",DH36=11,DG42=12),"",IF(AND(DG31&gt;=1,DG31&lt;=5),"平成"&amp;DE31-1&amp;"年"&amp;11,"平成"&amp;DE31&amp;"年"&amp;11))</f>
        <v>平成年11</v>
      </c>
      <c r="DG80" s="2" t="str">
        <f>IF(OR(DG81="",DH36=11),"",IF(AND(DG31&gt;=1,DG31&lt;=5),"平成"&amp;DE31-1&amp;"年"&amp;11,"平成"&amp;DE31&amp;"年"&amp;11))</f>
        <v>平成年11</v>
      </c>
      <c r="DK80" s="5">
        <f>IF(OR(DK81="",DK$36=12),"",11)</f>
        <v>11</v>
      </c>
      <c r="DL80" s="2" t="str">
        <f>IF(OR(DL81="",DN36=11,DM42=12),"",IF(AND(DM31&gt;=1,DM31&lt;=5),"平成"&amp;DK31-1&amp;"年"&amp;11,"平成"&amp;DK31&amp;"年"&amp;11))</f>
        <v>平成年11</v>
      </c>
      <c r="DM80" s="2" t="str">
        <f>IF(OR(DM81="",DN36=11),"",IF(AND(DM31&gt;=1,DM31&lt;=5),"平成"&amp;DK31-1&amp;"年"&amp;11,"平成"&amp;DK31&amp;"年"&amp;11))</f>
        <v>平成年11</v>
      </c>
      <c r="DQ80" s="5">
        <f>IF(OR(DQ81="",DQ$36=12),"",11)</f>
        <v>11</v>
      </c>
      <c r="DR80" s="2" t="str">
        <f>IF(OR(DR81="",DT36=11,DS42=12),"",IF(AND(DS31&gt;=1,DS31&lt;=5),"平成"&amp;DQ31-1&amp;"年"&amp;11,"平成"&amp;DQ31&amp;"年"&amp;11))</f>
        <v>平成年11</v>
      </c>
      <c r="DS80" s="2" t="str">
        <f>IF(OR(DS81="",DT36=11),"",IF(AND(DS31&gt;=1,DS31&lt;=5),"平成"&amp;DQ31-1&amp;"年"&amp;11,"平成"&amp;DQ31&amp;"年"&amp;11))</f>
        <v>平成年11</v>
      </c>
      <c r="DW80" s="5">
        <f>IF(OR(DW81="",DW$36=12),"",11)</f>
        <v>11</v>
      </c>
      <c r="DX80" s="2" t="str">
        <f>IF(OR(DX81="",DZ36=11,DY42=12),"",IF(AND(DY31&gt;=1,DY31&lt;=5),"平成"&amp;DW31-1&amp;"年"&amp;11,"平成"&amp;DW31&amp;"年"&amp;11))</f>
        <v>平成年11</v>
      </c>
      <c r="DY80" s="2" t="str">
        <f>IF(OR(DY81="",DZ36=11),"",IF(AND(DY31&gt;=1,DY31&lt;=5),"平成"&amp;DW31-1&amp;"年"&amp;11,"平成"&amp;DW31&amp;"年"&amp;11))</f>
        <v>平成年11</v>
      </c>
      <c r="EC80" s="5">
        <f>IF(OR(EC81="",EC$36=12),"",11)</f>
        <v>11</v>
      </c>
      <c r="ED80" s="2" t="str">
        <f>IF(OR(ED81="",EF36=11,EE42=12),"",IF(AND(EE31&gt;=1,EE31&lt;=5),"平成"&amp;EC31-1&amp;"年"&amp;11,"平成"&amp;EC31&amp;"年"&amp;11))</f>
        <v>平成年11</v>
      </c>
      <c r="EE80" s="2" t="str">
        <f>IF(OR(EE81="",EF36=11),"",IF(AND(EE31&gt;=1,EE31&lt;=5),"平成"&amp;EC31-1&amp;"年"&amp;11,"平成"&amp;EC31&amp;"年"&amp;11))</f>
        <v>平成年11</v>
      </c>
      <c r="EI80" s="5">
        <f>IF(OR(EI81="",EI$36=12),"",11)</f>
        <v>11</v>
      </c>
      <c r="EJ80" s="2" t="str">
        <f>IF(OR(EJ81="",EL36=11,EK42=12),"",IF(AND(EK31&gt;=1,EK31&lt;=5),"平成"&amp;EI31-1&amp;"年"&amp;11,"平成"&amp;EI31&amp;"年"&amp;11))</f>
        <v>平成年11</v>
      </c>
      <c r="EK80" s="2" t="str">
        <f>IF(OR(EK81="",EL36=11),"",IF(AND(EK31&gt;=1,EK31&lt;=5),"平成"&amp;EI31-1&amp;"年"&amp;11,"平成"&amp;EI31&amp;"年"&amp;11))</f>
        <v>平成年11</v>
      </c>
      <c r="EO80" s="5">
        <f>IF(OR(EO81="",EO$36=12),"",11)</f>
        <v>11</v>
      </c>
      <c r="EP80" s="2" t="str">
        <f>IF(OR(EP81="",ER36=11,EQ42=12),"",IF(AND(EQ31&gt;=1,EQ31&lt;=5),"平成"&amp;EO31-1&amp;"年"&amp;11,"平成"&amp;EO31&amp;"年"&amp;11))</f>
        <v>平成年11</v>
      </c>
      <c r="EQ80" s="2" t="str">
        <f>IF(OR(EQ81="",ER36=11),"",IF(AND(EQ31&gt;=1,EQ31&lt;=5),"平成"&amp;EO31-1&amp;"年"&amp;11,"平成"&amp;EO31&amp;"年"&amp;11))</f>
        <v>平成年11</v>
      </c>
      <c r="EU80" s="5">
        <f>IF(OR(EU81="",EU$36=12),"",11)</f>
        <v>11</v>
      </c>
      <c r="EV80" s="2" t="str">
        <f>IF(OR(EV81="",EX36=11,EW42=12),"",IF(AND(EW31&gt;=1,EW31&lt;=5),"平成"&amp;EU31-1&amp;"年"&amp;11,"平成"&amp;EU31&amp;"年"&amp;11))</f>
        <v>平成年11</v>
      </c>
      <c r="EW80" s="2" t="str">
        <f>IF(OR(EW81="",EX36=11),"",IF(AND(EW31&gt;=1,EW31&lt;=5),"平成"&amp;EU31-1&amp;"年"&amp;11,"平成"&amp;EU31&amp;"年"&amp;11))</f>
        <v>平成年11</v>
      </c>
      <c r="FA80" s="5">
        <f>IF(OR(FA81="",FA$36=12),"",11)</f>
        <v>11</v>
      </c>
      <c r="FB80" s="2" t="str">
        <f>IF(OR(FB81="",FD36=11,FC42=12),"",IF(AND(FC31&gt;=1,FC31&lt;=5),"平成"&amp;FA31-1&amp;"年"&amp;11,"平成"&amp;FA31&amp;"年"&amp;11))</f>
        <v>平成年11</v>
      </c>
      <c r="FC80" s="2" t="str">
        <f>IF(OR(FC81="",FD36=11),"",IF(AND(FC31&gt;=1,FC31&lt;=5),"平成"&amp;FA31-1&amp;"年"&amp;11,"平成"&amp;FA31&amp;"年"&amp;11))</f>
        <v>平成年11</v>
      </c>
      <c r="FG80" s="5">
        <f>IF(OR(FG81="",FG$36=12),"",11)</f>
        <v>11</v>
      </c>
      <c r="FH80" s="2" t="str">
        <f>IF(OR(FH81="",FJ36=11,FI42=12),"",IF(AND(FI31&gt;=1,FI31&lt;=5),"平成"&amp;FG31-1&amp;"年"&amp;11,"平成"&amp;FG31&amp;"年"&amp;11))</f>
        <v>平成年11</v>
      </c>
      <c r="FI80" s="2" t="str">
        <f>IF(OR(FI81="",FJ36=11),"",IF(AND(FI31&gt;=1,FI31&lt;=5),"平成"&amp;FG31-1&amp;"年"&amp;11,"平成"&amp;FG31&amp;"年"&amp;11))</f>
        <v>平成年11</v>
      </c>
      <c r="FM80" s="5">
        <f>IF(OR(FM81="",FM$36=12),"",11)</f>
        <v>11</v>
      </c>
      <c r="FN80" s="2" t="str">
        <f>IF(OR(FN81="",FP36=11,FO42=12),"",IF(AND(FO31&gt;=1,FO31&lt;=5),"平成"&amp;FM31-1&amp;"年"&amp;11,"平成"&amp;FM31&amp;"年"&amp;11))</f>
        <v>平成年11</v>
      </c>
      <c r="FO80" s="2" t="str">
        <f>IF(OR(FO81="",FP36=11),"",IF(AND(FO31&gt;=1,FO31&lt;=5),"平成"&amp;FM31-1&amp;"年"&amp;11,"平成"&amp;FM31&amp;"年"&amp;11))</f>
        <v>平成年11</v>
      </c>
      <c r="FS80" s="5">
        <f>IF(OR(FS81="",FS$36=12),"",11)</f>
        <v>11</v>
      </c>
      <c r="FT80" s="2" t="str">
        <f>IF(OR(FT81="",FV36=11,FU42=12),"",IF(AND(FU31&gt;=1,FU31&lt;=5),"平成"&amp;FS31-1&amp;"年"&amp;11,"平成"&amp;FS31&amp;"年"&amp;11))</f>
        <v>平成年11</v>
      </c>
      <c r="FU80" s="2" t="str">
        <f>IF(OR(FU81="",FV36=11),"",IF(AND(FU31&gt;=1,FU31&lt;=5),"平成"&amp;FS31-1&amp;"年"&amp;11,"平成"&amp;FS31&amp;"年"&amp;11))</f>
        <v>平成年11</v>
      </c>
      <c r="FY80" s="5">
        <f>IF(OR(FY81="",FY$36=12),"",11)</f>
        <v>11</v>
      </c>
      <c r="FZ80" s="2" t="str">
        <f>IF(OR(FZ81="",GB36=11,GA42=12),"",IF(AND(GA31&gt;=1,GA31&lt;=5),"平成"&amp;FY31-1&amp;"年"&amp;11,"平成"&amp;FY31&amp;"年"&amp;11))</f>
        <v>平成年11</v>
      </c>
      <c r="GA80" s="2" t="str">
        <f>IF(OR(GA81="",GB36=11),"",IF(AND(GA31&gt;=1,GA31&lt;=5),"平成"&amp;FY31-1&amp;"年"&amp;11,"平成"&amp;FY31&amp;"年"&amp;11))</f>
        <v>平成年11</v>
      </c>
      <c r="GE80" s="5">
        <f>IF(OR(GE81="",GE$36=12),"",11)</f>
        <v>11</v>
      </c>
      <c r="GF80" s="2" t="str">
        <f>IF(OR(GF81="",GH36=11,GG42=12),"",IF(AND(GG31&gt;=1,GG31&lt;=5),"平成"&amp;GE31-1&amp;"年"&amp;11,"平成"&amp;GE31&amp;"年"&amp;11))</f>
        <v>平成年11</v>
      </c>
      <c r="GG80" s="2" t="str">
        <f>IF(OR(GG81="",GH36=11),"",IF(AND(GG31&gt;=1,GG31&lt;=5),"平成"&amp;GE31-1&amp;"年"&amp;11,"平成"&amp;GE31&amp;"年"&amp;11))</f>
        <v>平成年11</v>
      </c>
      <c r="GK80" s="5">
        <f>IF(OR(GK81="",GK$36=12),"",11)</f>
        <v>11</v>
      </c>
      <c r="GL80" s="2" t="str">
        <f>IF(OR(GL81="",GN36=11,GM42=12),"",IF(AND(GM31&gt;=1,GM31&lt;=5),"平成"&amp;GK31-1&amp;"年"&amp;11,"平成"&amp;GK31&amp;"年"&amp;11))</f>
        <v>平成年11</v>
      </c>
      <c r="GM80" s="2" t="str">
        <f>IF(OR(GM81="",GN36=11),"",IF(AND(GM31&gt;=1,GM31&lt;=5),"平成"&amp;GK31-1&amp;"年"&amp;11,"平成"&amp;GK31&amp;"年"&amp;11))</f>
        <v>平成年11</v>
      </c>
      <c r="GQ80" s="5">
        <f>IF(OR(GQ81="",GQ$36=12),"",11)</f>
        <v>11</v>
      </c>
      <c r="GR80" s="2" t="str">
        <f>IF(OR(GR81="",GT36=11,GS42=12),"",IF(AND(GS31&gt;=1,GS31&lt;=5),"平成"&amp;GQ31-1&amp;"年"&amp;11,"平成"&amp;GQ31&amp;"年"&amp;11))</f>
        <v>平成年11</v>
      </c>
      <c r="GS80" s="2" t="str">
        <f>IF(OR(GS81="",GT36=11),"",IF(AND(GS31&gt;=1,GS31&lt;=5),"平成"&amp;GQ31-1&amp;"年"&amp;11,"平成"&amp;GQ31&amp;"年"&amp;11))</f>
        <v>平成年11</v>
      </c>
      <c r="GW80" s="5">
        <f>IF(OR(GW81="",GW$36=12),"",11)</f>
        <v>11</v>
      </c>
      <c r="GX80" s="2" t="str">
        <f>IF(OR(GX81="",GZ36=11,GY42=12),"",IF(AND(GY31&gt;=1,GY31&lt;=5),"平成"&amp;GW31-1&amp;"年"&amp;11,"平成"&amp;GW31&amp;"年"&amp;11))</f>
        <v>平成年11</v>
      </c>
      <c r="GY80" s="2" t="str">
        <f>IF(OR(GY81="",GZ36=11),"",IF(AND(GY31&gt;=1,GY31&lt;=5),"平成"&amp;GW31-1&amp;"年"&amp;11,"平成"&amp;GW31&amp;"年"&amp;11))</f>
        <v>平成年11</v>
      </c>
      <c r="HC80" s="5">
        <f>IF(OR(HC81="",HC$36=12),"",11)</f>
        <v>11</v>
      </c>
      <c r="HD80" s="2" t="str">
        <f>IF(OR(HD81="",HF36=11,HE42=12),"",IF(AND(HE31&gt;=1,HE31&lt;=5),"平成"&amp;HC31-1&amp;"年"&amp;11,"平成"&amp;HC31&amp;"年"&amp;11))</f>
        <v>平成年11</v>
      </c>
      <c r="HE80" s="2" t="str">
        <f>IF(OR(HE81="",HF36=11),"",IF(AND(HE31&gt;=1,HE31&lt;=5),"平成"&amp;HC31-1&amp;"年"&amp;11,"平成"&amp;HC31&amp;"年"&amp;11))</f>
        <v>平成年11</v>
      </c>
      <c r="HI80" s="5">
        <f>IF(OR(HI81="",HI$36=12),"",11)</f>
        <v>11</v>
      </c>
      <c r="HJ80" s="2" t="str">
        <f>IF(OR(HJ81="",HL36=11,HK42=12),"",IF(AND(HK31&gt;=1,HK31&lt;=5),"平成"&amp;HI31-1&amp;"年"&amp;11,"平成"&amp;HI31&amp;"年"&amp;11))</f>
        <v>平成年11</v>
      </c>
      <c r="HK80" s="2" t="str">
        <f>IF(OR(HK81="",HL36=11),"",IF(AND(HK31&gt;=1,HK31&lt;=5),"平成"&amp;HI31-1&amp;"年"&amp;11,"平成"&amp;HI31&amp;"年"&amp;11))</f>
        <v>平成年11</v>
      </c>
      <c r="HO80" s="5">
        <f>IF(OR(HO81="",HO$36=12),"",11)</f>
        <v>11</v>
      </c>
      <c r="HP80" s="2" t="str">
        <f>IF(OR(HP81="",HR36=11,HQ42=12),"",IF(AND(HQ31&gt;=1,HQ31&lt;=5),"平成"&amp;HO31-1&amp;"年"&amp;11,"平成"&amp;HO31&amp;"年"&amp;11))</f>
        <v>平成年11</v>
      </c>
      <c r="HQ80" s="2" t="str">
        <f>IF(OR(HQ81="",HR36=11),"",IF(AND(HQ31&gt;=1,HQ31&lt;=5),"平成"&amp;HO31-1&amp;"年"&amp;11,"平成"&amp;HO31&amp;"年"&amp;11))</f>
        <v>平成年11</v>
      </c>
      <c r="HU80" s="5">
        <f>IF(OR(HU81="",HU$36=12),"",11)</f>
        <v>11</v>
      </c>
      <c r="HV80" s="2" t="str">
        <f>IF(OR(HV81="",HX36=11,HW42=12),"",IF(AND(HW31&gt;=1,HW31&lt;=5),"平成"&amp;HU31-1&amp;"年"&amp;11,"平成"&amp;HU31&amp;"年"&amp;11))</f>
        <v>平成年11</v>
      </c>
      <c r="HW80" s="2" t="str">
        <f>IF(OR(HW81="",HX36=11),"",IF(AND(HW31&gt;=1,HW31&lt;=5),"平成"&amp;HU31-1&amp;"年"&amp;11,"平成"&amp;HU31&amp;"年"&amp;11))</f>
        <v>平成年11</v>
      </c>
      <c r="IA80" s="5">
        <f>IF(OR(IA81="",IA$36=12),"",11)</f>
        <v>11</v>
      </c>
      <c r="IB80" s="2" t="str">
        <f>IF(OR(IB81="",ID36=11,IC42=12),"",IF(AND(IC31&gt;=1,IC31&lt;=5),"平成"&amp;IA31-1&amp;"年"&amp;11,"平成"&amp;IA31&amp;"年"&amp;11))</f>
        <v>平成年11</v>
      </c>
      <c r="IC80" s="2" t="str">
        <f>IF(OR(IC81="",ID36=11),"",IF(AND(IC31&gt;=1,IC31&lt;=5),"平成"&amp;IA31-1&amp;"年"&amp;11,"平成"&amp;IA31&amp;"年"&amp;11))</f>
        <v>平成年11</v>
      </c>
      <c r="IG80" s="5">
        <f>IF(OR(IG81="",IG$36=12),"",11)</f>
        <v>11</v>
      </c>
      <c r="IH80" s="2" t="str">
        <f>IF(OR(IH81="",IJ36=11,II42=12),"",IF(AND(II31&gt;=1,II31&lt;=5),"平成"&amp;IG31-1&amp;"年"&amp;11,"平成"&amp;IG31&amp;"年"&amp;11))</f>
        <v>平成年11</v>
      </c>
      <c r="II80" s="2" t="str">
        <f>IF(OR(II81="",IJ36=11),"",IF(AND(II31&gt;=1,II31&lt;=5),"平成"&amp;IG31-1&amp;"年"&amp;11,"平成"&amp;IG31&amp;"年"&amp;11))</f>
        <v>平成年11</v>
      </c>
    </row>
    <row r="81" spans="2:243" ht="15" hidden="1" customHeight="1" outlineLevel="1">
      <c r="B81" s="4" t="str">
        <f>IF(AND(DE17&lt;&gt;"",DE20&lt;&gt;"",DG20&lt;&gt;"",DI20&lt;&gt;""),DE13,"")</f>
        <v/>
      </c>
      <c r="C81" s="174" t="str">
        <f t="shared" ca="1" si="40"/>
        <v>昭</v>
      </c>
      <c r="D81" s="171">
        <f t="shared" ca="1" si="41"/>
        <v>60</v>
      </c>
      <c r="E81" s="171" t="str">
        <f t="shared" ca="1" si="39"/>
        <v>昭60</v>
      </c>
      <c r="G81" s="5">
        <f>IF(OR(G82="",G$36=1),"",12)</f>
        <v>12</v>
      </c>
      <c r="H81" s="2" t="str">
        <f>IF(OR(H82="",J36=12,I42=1),"",IF(AND(I31&gt;=1,I31&lt;=5),"平成"&amp;G31-1&amp;"年"&amp;12,"平成"&amp;G31&amp;"年"&amp;12))</f>
        <v>平成年12</v>
      </c>
      <c r="I81" s="2" t="str">
        <f>IF(OR(I82="",J36=12),"",IF(AND(I31&gt;=1,I31&lt;=5),"平成"&amp;G31-1&amp;"年"&amp;12,"平成"&amp;G31&amp;"年"&amp;12))</f>
        <v>平成年12</v>
      </c>
      <c r="M81" s="5">
        <f>IF(OR(M82="",M$36=1),"",12)</f>
        <v>12</v>
      </c>
      <c r="N81" s="2" t="str">
        <f>IF(OR(N82="",P36=12,O42=1),"",IF(AND(O31&gt;=1,O31&lt;=5),"平成"&amp;M31-1&amp;"年"&amp;12,"平成"&amp;M31&amp;"年"&amp;12))</f>
        <v>平成年12</v>
      </c>
      <c r="O81" s="2" t="str">
        <f>IF(OR(O82="",P36=12),"",IF(AND(O31&gt;=1,O31&lt;=5),"平成"&amp;M31-1&amp;"年"&amp;12,"平成"&amp;M31&amp;"年"&amp;12))</f>
        <v>平成年12</v>
      </c>
      <c r="S81" s="5">
        <f>IF(OR(S82="",S$36=1),"",12)</f>
        <v>12</v>
      </c>
      <c r="T81" s="2" t="str">
        <f>IF(OR(T82="",V36=12,U42=1),"",IF(AND(U31&gt;=1,U31&lt;=5),"平成"&amp;S31-1&amp;"年"&amp;12,"平成"&amp;S31&amp;"年"&amp;12))</f>
        <v>平成年12</v>
      </c>
      <c r="U81" s="2" t="str">
        <f>IF(OR(U82="",V36=12),"",IF(AND(U31&gt;=1,U31&lt;=5),"平成"&amp;S31-1&amp;"年"&amp;12,"平成"&amp;S31&amp;"年"&amp;12))</f>
        <v>平成年12</v>
      </c>
      <c r="Y81" s="5">
        <f>IF(OR(Y82="",Y$36=1),"",12)</f>
        <v>12</v>
      </c>
      <c r="Z81" s="2" t="str">
        <f>IF(OR(Z82="",AB36=12,AA42=1),"",IF(AND(AA31&gt;=1,AA31&lt;=5),"平成"&amp;Y31-1&amp;"年"&amp;12,"平成"&amp;Y31&amp;"年"&amp;12))</f>
        <v>平成年12</v>
      </c>
      <c r="AA81" s="2" t="str">
        <f>IF(OR(AA82="",AB36=12),"",IF(AND(AA31&gt;=1,AA31&lt;=5),"平成"&amp;Y31-1&amp;"年"&amp;12,"平成"&amp;Y31&amp;"年"&amp;12))</f>
        <v>平成年12</v>
      </c>
      <c r="AE81" s="5">
        <f>IF(OR(AE82="",AE$36=1),"",12)</f>
        <v>12</v>
      </c>
      <c r="AF81" s="2" t="str">
        <f>IF(OR(AF82="",AH36=12,AG42=1),"",IF(AND(AG31&gt;=1,AG31&lt;=5),"平成"&amp;AE31-1&amp;"年"&amp;12,"平成"&amp;AE31&amp;"年"&amp;12))</f>
        <v>平成年12</v>
      </c>
      <c r="AG81" s="2" t="str">
        <f>IF(OR(AG82="",AH36=12),"",IF(AND(AG31&gt;=1,AG31&lt;=5),"平成"&amp;AE31-1&amp;"年"&amp;12,"平成"&amp;AE31&amp;"年"&amp;12))</f>
        <v>平成年12</v>
      </c>
      <c r="AK81" s="5">
        <f>IF(OR(AK82="",AK$36=1),"",12)</f>
        <v>12</v>
      </c>
      <c r="AL81" s="2" t="str">
        <f>IF(OR(AL82="",AN36=12,AM42=1),"",IF(AND(AM31&gt;=1,AM31&lt;=5),"平成"&amp;AK31-1&amp;"年"&amp;12,"平成"&amp;AK31&amp;"年"&amp;12))</f>
        <v>平成年12</v>
      </c>
      <c r="AM81" s="2" t="str">
        <f>IF(OR(AM82="",AN36=12),"",IF(AND(AM31&gt;=1,AM31&lt;=5),"平成"&amp;AK31-1&amp;"年"&amp;12,"平成"&amp;AK31&amp;"年"&amp;12))</f>
        <v>平成年12</v>
      </c>
      <c r="AQ81" s="5">
        <f>IF(OR(AQ82="",AQ$36=1),"",12)</f>
        <v>12</v>
      </c>
      <c r="AR81" s="2" t="str">
        <f>IF(OR(AR82="",AT36=12,AS42=1),"",IF(AND(AS31&gt;=1,AS31&lt;=5),"平成"&amp;AQ31-1&amp;"年"&amp;12,"平成"&amp;AQ31&amp;"年"&amp;12))</f>
        <v>平成年12</v>
      </c>
      <c r="AS81" s="2" t="str">
        <f>IF(OR(AS82="",AT36=12),"",IF(AND(AS31&gt;=1,AS31&lt;=5),"平成"&amp;AQ31-1&amp;"年"&amp;12,"平成"&amp;AQ31&amp;"年"&amp;12))</f>
        <v>平成年12</v>
      </c>
      <c r="AW81" s="5">
        <f>IF(OR(AW82="",AW$36=1),"",12)</f>
        <v>12</v>
      </c>
      <c r="AX81" s="2" t="str">
        <f>IF(OR(AX82="",AZ36=12,AY42=1),"",IF(AND(AY31&gt;=1,AY31&lt;=5),"平成"&amp;AW31-1&amp;"年"&amp;12,"平成"&amp;AW31&amp;"年"&amp;12))</f>
        <v>平成年12</v>
      </c>
      <c r="AY81" s="2" t="str">
        <f>IF(OR(AY82="",AZ36=12),"",IF(AND(AY31&gt;=1,AY31&lt;=5),"平成"&amp;AW31-1&amp;"年"&amp;12,"平成"&amp;AW31&amp;"年"&amp;12))</f>
        <v>平成年12</v>
      </c>
      <c r="BC81" s="5">
        <f>IF(OR(BC82="",BC$36=1),"",12)</f>
        <v>12</v>
      </c>
      <c r="BD81" s="2" t="str">
        <f>IF(OR(BD82="",BF36=12,BE42=1),"",IF(AND(BE31&gt;=1,BE31&lt;=5),"平成"&amp;BC31-1&amp;"年"&amp;12,"平成"&amp;BC31&amp;"年"&amp;12))</f>
        <v>平成年12</v>
      </c>
      <c r="BE81" s="2" t="str">
        <f>IF(OR(BE82="",BF36=12),"",IF(AND(BE31&gt;=1,BE31&lt;=5),"平成"&amp;BC31-1&amp;"年"&amp;12,"平成"&amp;BC31&amp;"年"&amp;12))</f>
        <v>平成年12</v>
      </c>
      <c r="BI81" s="5">
        <f>IF(OR(BI82="",BI$36=1),"",12)</f>
        <v>12</v>
      </c>
      <c r="BJ81" s="2" t="str">
        <f>IF(OR(BJ82="",BL36=12,BK42=1),"",IF(AND(BK31&gt;=1,BK31&lt;=5),"平成"&amp;BI31-1&amp;"年"&amp;12,"平成"&amp;BI31&amp;"年"&amp;12))</f>
        <v>平成年12</v>
      </c>
      <c r="BK81" s="2" t="str">
        <f>IF(OR(BK82="",BL36=12),"",IF(AND(BK31&gt;=1,BK31&lt;=5),"平成"&amp;BI31-1&amp;"年"&amp;12,"平成"&amp;BI31&amp;"年"&amp;12))</f>
        <v>平成年12</v>
      </c>
      <c r="BO81" s="5">
        <f>IF(OR(BO82="",BO$36=1),"",12)</f>
        <v>12</v>
      </c>
      <c r="BP81" s="2" t="str">
        <f>IF(OR(BP82="",BR36=12,BQ42=1),"",IF(AND(BQ31&gt;=1,BQ31&lt;=5),"平成"&amp;BO31-1&amp;"年"&amp;12,"平成"&amp;BO31&amp;"年"&amp;12))</f>
        <v>平成年12</v>
      </c>
      <c r="BQ81" s="2" t="str">
        <f>IF(OR(BQ82="",BR36=12),"",IF(AND(BQ31&gt;=1,BQ31&lt;=5),"平成"&amp;BO31-1&amp;"年"&amp;12,"平成"&amp;BO31&amp;"年"&amp;12))</f>
        <v>平成年12</v>
      </c>
      <c r="BU81" s="5">
        <f>IF(OR(BU82="",BU$36=1),"",12)</f>
        <v>12</v>
      </c>
      <c r="BV81" s="2" t="str">
        <f>IF(OR(BV82="",BX36=12,BW42=1),"",IF(AND(BW31&gt;=1,BW31&lt;=5),"平成"&amp;BU31-1&amp;"年"&amp;12,"平成"&amp;BU31&amp;"年"&amp;12))</f>
        <v>平成年12</v>
      </c>
      <c r="BW81" s="2" t="str">
        <f>IF(OR(BW82="",BX36=12),"",IF(AND(BW31&gt;=1,BW31&lt;=5),"平成"&amp;BU31-1&amp;"年"&amp;12,"平成"&amp;BU31&amp;"年"&amp;12))</f>
        <v>平成年12</v>
      </c>
      <c r="CA81" s="5">
        <f>IF(OR(CA82="",CA$36=1),"",12)</f>
        <v>12</v>
      </c>
      <c r="CB81" s="2" t="str">
        <f>IF(OR(CB82="",CD36=12,CC42=1),"",IF(AND(CC31&gt;=1,CC31&lt;=5),"平成"&amp;CA31-1&amp;"年"&amp;12,"平成"&amp;CA31&amp;"年"&amp;12))</f>
        <v>平成年12</v>
      </c>
      <c r="CC81" s="2" t="str">
        <f>IF(OR(CC82="",CD36=12),"",IF(AND(CC31&gt;=1,CC31&lt;=5),"平成"&amp;CA31-1&amp;"年"&amp;12,"平成"&amp;CA31&amp;"年"&amp;12))</f>
        <v>平成年12</v>
      </c>
      <c r="CG81" s="5">
        <f>IF(OR(CG82="",CG$36=1),"",12)</f>
        <v>12</v>
      </c>
      <c r="CH81" s="2" t="str">
        <f>IF(OR(CH82="",CJ36=12,CI42=1),"",IF(AND(CI31&gt;=1,CI31&lt;=5),"平成"&amp;CG31-1&amp;"年"&amp;12,"平成"&amp;CG31&amp;"年"&amp;12))</f>
        <v>平成年12</v>
      </c>
      <c r="CI81" s="2" t="str">
        <f>IF(OR(CI82="",CJ36=12),"",IF(AND(CI31&gt;=1,CI31&lt;=5),"平成"&amp;CG31-1&amp;"年"&amp;12,"平成"&amp;CG31&amp;"年"&amp;12))</f>
        <v>平成年12</v>
      </c>
      <c r="CM81" s="5">
        <f>IF(OR(CM82="",CM$36=1),"",12)</f>
        <v>12</v>
      </c>
      <c r="CN81" s="2" t="str">
        <f>IF(OR(CN82="",CP36=12,CO42=1),"",IF(AND(CO31&gt;=1,CO31&lt;=5),"平成"&amp;CM31-1&amp;"年"&amp;12,"平成"&amp;CM31&amp;"年"&amp;12))</f>
        <v>平成年12</v>
      </c>
      <c r="CO81" s="2" t="str">
        <f>IF(OR(CO82="",CP36=12),"",IF(AND(CO31&gt;=1,CO31&lt;=5),"平成"&amp;CM31-1&amp;"年"&amp;12,"平成"&amp;CM31&amp;"年"&amp;12))</f>
        <v>平成年12</v>
      </c>
      <c r="CS81" s="5">
        <f>IF(OR(CS82="",CS$36=1),"",12)</f>
        <v>12</v>
      </c>
      <c r="CT81" s="2" t="str">
        <f>IF(OR(CT82="",CV36=12,CU42=1),"",IF(AND(CU31&gt;=1,CU31&lt;=5),"平成"&amp;CS31-1&amp;"年"&amp;12,"平成"&amp;CS31&amp;"年"&amp;12))</f>
        <v>平成年12</v>
      </c>
      <c r="CU81" s="2" t="str">
        <f>IF(OR(CU82="",CV36=12),"",IF(AND(CU31&gt;=1,CU31&lt;=5),"平成"&amp;CS31-1&amp;"年"&amp;12,"平成"&amp;CS31&amp;"年"&amp;12))</f>
        <v>平成年12</v>
      </c>
      <c r="CY81" s="5">
        <f>IF(OR(CY82="",CY$36=1),"",12)</f>
        <v>12</v>
      </c>
      <c r="CZ81" s="2" t="str">
        <f>IF(OR(CZ82="",DB36=12,DA42=1),"",IF(AND(DA31&gt;=1,DA31&lt;=5),"平成"&amp;CY31-1&amp;"年"&amp;12,"平成"&amp;CY31&amp;"年"&amp;12))</f>
        <v>平成年12</v>
      </c>
      <c r="DA81" s="2" t="str">
        <f>IF(OR(DA82="",DB36=12),"",IF(AND(DA31&gt;=1,DA31&lt;=5),"平成"&amp;CY31-1&amp;"年"&amp;12,"平成"&amp;CY31&amp;"年"&amp;12))</f>
        <v>平成年12</v>
      </c>
      <c r="DE81" s="5">
        <f>IF(OR(DE82="",DE$36=1),"",12)</f>
        <v>12</v>
      </c>
      <c r="DF81" s="2" t="str">
        <f>IF(OR(DF82="",DH36=12,DG42=1),"",IF(AND(DG31&gt;=1,DG31&lt;=5),"平成"&amp;DE31-1&amp;"年"&amp;12,"平成"&amp;DE31&amp;"年"&amp;12))</f>
        <v>平成年12</v>
      </c>
      <c r="DG81" s="2" t="str">
        <f>IF(OR(DG82="",DH36=12),"",IF(AND(DG31&gt;=1,DG31&lt;=5),"平成"&amp;DE31-1&amp;"年"&amp;12,"平成"&amp;DE31&amp;"年"&amp;12))</f>
        <v>平成年12</v>
      </c>
      <c r="DK81" s="5">
        <f>IF(OR(DK82="",DK$36=1),"",12)</f>
        <v>12</v>
      </c>
      <c r="DL81" s="2" t="str">
        <f>IF(OR(DL82="",DN36=12,DM42=1),"",IF(AND(DM31&gt;=1,DM31&lt;=5),"平成"&amp;DK31-1&amp;"年"&amp;12,"平成"&amp;DK31&amp;"年"&amp;12))</f>
        <v>平成年12</v>
      </c>
      <c r="DM81" s="2" t="str">
        <f>IF(OR(DM82="",DN36=12),"",IF(AND(DM31&gt;=1,DM31&lt;=5),"平成"&amp;DK31-1&amp;"年"&amp;12,"平成"&amp;DK31&amp;"年"&amp;12))</f>
        <v>平成年12</v>
      </c>
      <c r="DQ81" s="5">
        <f>IF(OR(DQ82="",DQ$36=1),"",12)</f>
        <v>12</v>
      </c>
      <c r="DR81" s="2" t="str">
        <f>IF(OR(DR82="",DT36=12,DS42=1),"",IF(AND(DS31&gt;=1,DS31&lt;=5),"平成"&amp;DQ31-1&amp;"年"&amp;12,"平成"&amp;DQ31&amp;"年"&amp;12))</f>
        <v>平成年12</v>
      </c>
      <c r="DS81" s="2" t="str">
        <f>IF(OR(DS82="",DT36=12),"",IF(AND(DS31&gt;=1,DS31&lt;=5),"平成"&amp;DQ31-1&amp;"年"&amp;12,"平成"&amp;DQ31&amp;"年"&amp;12))</f>
        <v>平成年12</v>
      </c>
      <c r="DW81" s="5">
        <f>IF(OR(DW82="",DW$36=1),"",12)</f>
        <v>12</v>
      </c>
      <c r="DX81" s="2" t="str">
        <f>IF(OR(DX82="",DZ36=12,DY42=1),"",IF(AND(DY31&gt;=1,DY31&lt;=5),"平成"&amp;DW31-1&amp;"年"&amp;12,"平成"&amp;DW31&amp;"年"&amp;12))</f>
        <v>平成年12</v>
      </c>
      <c r="DY81" s="2" t="str">
        <f>IF(OR(DY82="",DZ36=12),"",IF(AND(DY31&gt;=1,DY31&lt;=5),"平成"&amp;DW31-1&amp;"年"&amp;12,"平成"&amp;DW31&amp;"年"&amp;12))</f>
        <v>平成年12</v>
      </c>
      <c r="EC81" s="5">
        <f>IF(OR(EC82="",EC$36=1),"",12)</f>
        <v>12</v>
      </c>
      <c r="ED81" s="2" t="str">
        <f>IF(OR(ED82="",EF36=12,EE42=1),"",IF(AND(EE31&gt;=1,EE31&lt;=5),"平成"&amp;EC31-1&amp;"年"&amp;12,"平成"&amp;EC31&amp;"年"&amp;12))</f>
        <v>平成年12</v>
      </c>
      <c r="EE81" s="2" t="str">
        <f>IF(OR(EE82="",EF36=12),"",IF(AND(EE31&gt;=1,EE31&lt;=5),"平成"&amp;EC31-1&amp;"年"&amp;12,"平成"&amp;EC31&amp;"年"&amp;12))</f>
        <v>平成年12</v>
      </c>
      <c r="EI81" s="5">
        <f>IF(OR(EI82="",EI$36=1),"",12)</f>
        <v>12</v>
      </c>
      <c r="EJ81" s="2" t="str">
        <f>IF(OR(EJ82="",EL36=12,EK42=1),"",IF(AND(EK31&gt;=1,EK31&lt;=5),"平成"&amp;EI31-1&amp;"年"&amp;12,"平成"&amp;EI31&amp;"年"&amp;12))</f>
        <v>平成年12</v>
      </c>
      <c r="EK81" s="2" t="str">
        <f>IF(OR(EK82="",EL36=12),"",IF(AND(EK31&gt;=1,EK31&lt;=5),"平成"&amp;EI31-1&amp;"年"&amp;12,"平成"&amp;EI31&amp;"年"&amp;12))</f>
        <v>平成年12</v>
      </c>
      <c r="EO81" s="5">
        <f>IF(OR(EO82="",EO$36=1),"",12)</f>
        <v>12</v>
      </c>
      <c r="EP81" s="2" t="str">
        <f>IF(OR(EP82="",ER36=12,EQ42=1),"",IF(AND(EQ31&gt;=1,EQ31&lt;=5),"平成"&amp;EO31-1&amp;"年"&amp;12,"平成"&amp;EO31&amp;"年"&amp;12))</f>
        <v>平成年12</v>
      </c>
      <c r="EQ81" s="2" t="str">
        <f>IF(OR(EQ82="",ER36=12),"",IF(AND(EQ31&gt;=1,EQ31&lt;=5),"平成"&amp;EO31-1&amp;"年"&amp;12,"平成"&amp;EO31&amp;"年"&amp;12))</f>
        <v>平成年12</v>
      </c>
      <c r="EU81" s="5">
        <f>IF(OR(EU82="",EU$36=1),"",12)</f>
        <v>12</v>
      </c>
      <c r="EV81" s="2" t="str">
        <f>IF(OR(EV82="",EX36=12,EW42=1),"",IF(AND(EW31&gt;=1,EW31&lt;=5),"平成"&amp;EU31-1&amp;"年"&amp;12,"平成"&amp;EU31&amp;"年"&amp;12))</f>
        <v>平成年12</v>
      </c>
      <c r="EW81" s="2" t="str">
        <f>IF(OR(EW82="",EX36=12),"",IF(AND(EW31&gt;=1,EW31&lt;=5),"平成"&amp;EU31-1&amp;"年"&amp;12,"平成"&amp;EU31&amp;"年"&amp;12))</f>
        <v>平成年12</v>
      </c>
      <c r="FA81" s="5">
        <f>IF(OR(FA82="",FA$36=1),"",12)</f>
        <v>12</v>
      </c>
      <c r="FB81" s="2" t="str">
        <f>IF(OR(FB82="",FD36=12,FC42=1),"",IF(AND(FC31&gt;=1,FC31&lt;=5),"平成"&amp;FA31-1&amp;"年"&amp;12,"平成"&amp;FA31&amp;"年"&amp;12))</f>
        <v>平成年12</v>
      </c>
      <c r="FC81" s="2" t="str">
        <f>IF(OR(FC82="",FD36=12),"",IF(AND(FC31&gt;=1,FC31&lt;=5),"平成"&amp;FA31-1&amp;"年"&amp;12,"平成"&amp;FA31&amp;"年"&amp;12))</f>
        <v>平成年12</v>
      </c>
      <c r="FG81" s="5">
        <f>IF(OR(FG82="",FG$36=1),"",12)</f>
        <v>12</v>
      </c>
      <c r="FH81" s="2" t="str">
        <f>IF(OR(FH82="",FJ36=12,FI42=1),"",IF(AND(FI31&gt;=1,FI31&lt;=5),"平成"&amp;FG31-1&amp;"年"&amp;12,"平成"&amp;FG31&amp;"年"&amp;12))</f>
        <v>平成年12</v>
      </c>
      <c r="FI81" s="2" t="str">
        <f>IF(OR(FI82="",FJ36=12),"",IF(AND(FI31&gt;=1,FI31&lt;=5),"平成"&amp;FG31-1&amp;"年"&amp;12,"平成"&amp;FG31&amp;"年"&amp;12))</f>
        <v>平成年12</v>
      </c>
      <c r="FM81" s="5">
        <f>IF(OR(FM82="",FM$36=1),"",12)</f>
        <v>12</v>
      </c>
      <c r="FN81" s="2" t="str">
        <f>IF(OR(FN82="",FP36=12,FO42=1),"",IF(AND(FO31&gt;=1,FO31&lt;=5),"平成"&amp;FM31-1&amp;"年"&amp;12,"平成"&amp;FM31&amp;"年"&amp;12))</f>
        <v>平成年12</v>
      </c>
      <c r="FO81" s="2" t="str">
        <f>IF(OR(FO82="",FP36=12),"",IF(AND(FO31&gt;=1,FO31&lt;=5),"平成"&amp;FM31-1&amp;"年"&amp;12,"平成"&amp;FM31&amp;"年"&amp;12))</f>
        <v>平成年12</v>
      </c>
      <c r="FS81" s="5">
        <f>IF(OR(FS82="",FS$36=1),"",12)</f>
        <v>12</v>
      </c>
      <c r="FT81" s="2" t="str">
        <f>IF(OR(FT82="",FV36=12,FU42=1),"",IF(AND(FU31&gt;=1,FU31&lt;=5),"平成"&amp;FS31-1&amp;"年"&amp;12,"平成"&amp;FS31&amp;"年"&amp;12))</f>
        <v>平成年12</v>
      </c>
      <c r="FU81" s="2" t="str">
        <f>IF(OR(FU82="",FV36=12),"",IF(AND(FU31&gt;=1,FU31&lt;=5),"平成"&amp;FS31-1&amp;"年"&amp;12,"平成"&amp;FS31&amp;"年"&amp;12))</f>
        <v>平成年12</v>
      </c>
      <c r="FY81" s="5">
        <f>IF(OR(FY82="",FY$36=1),"",12)</f>
        <v>12</v>
      </c>
      <c r="FZ81" s="2" t="str">
        <f>IF(OR(FZ82="",GB36=12,GA42=1),"",IF(AND(GA31&gt;=1,GA31&lt;=5),"平成"&amp;FY31-1&amp;"年"&amp;12,"平成"&amp;FY31&amp;"年"&amp;12))</f>
        <v>平成年12</v>
      </c>
      <c r="GA81" s="2" t="str">
        <f>IF(OR(GA82="",GB36=12),"",IF(AND(GA31&gt;=1,GA31&lt;=5),"平成"&amp;FY31-1&amp;"年"&amp;12,"平成"&amp;FY31&amp;"年"&amp;12))</f>
        <v>平成年12</v>
      </c>
      <c r="GE81" s="5">
        <f>IF(OR(GE82="",GE$36=1),"",12)</f>
        <v>12</v>
      </c>
      <c r="GF81" s="2" t="str">
        <f>IF(OR(GF82="",GH36=12,GG42=1),"",IF(AND(GG31&gt;=1,GG31&lt;=5),"平成"&amp;GE31-1&amp;"年"&amp;12,"平成"&amp;GE31&amp;"年"&amp;12))</f>
        <v>平成年12</v>
      </c>
      <c r="GG81" s="2" t="str">
        <f>IF(OR(GG82="",GH36=12),"",IF(AND(GG31&gt;=1,GG31&lt;=5),"平成"&amp;GE31-1&amp;"年"&amp;12,"平成"&amp;GE31&amp;"年"&amp;12))</f>
        <v>平成年12</v>
      </c>
      <c r="GK81" s="5">
        <f>IF(OR(GK82="",GK$36=1),"",12)</f>
        <v>12</v>
      </c>
      <c r="GL81" s="2" t="str">
        <f>IF(OR(GL82="",GN36=12,GM42=1),"",IF(AND(GM31&gt;=1,GM31&lt;=5),"平成"&amp;GK31-1&amp;"年"&amp;12,"平成"&amp;GK31&amp;"年"&amp;12))</f>
        <v>平成年12</v>
      </c>
      <c r="GM81" s="2" t="str">
        <f>IF(OR(GM82="",GN36=12),"",IF(AND(GM31&gt;=1,GM31&lt;=5),"平成"&amp;GK31-1&amp;"年"&amp;12,"平成"&amp;GK31&amp;"年"&amp;12))</f>
        <v>平成年12</v>
      </c>
      <c r="GQ81" s="5">
        <f>IF(OR(GQ82="",GQ$36=1),"",12)</f>
        <v>12</v>
      </c>
      <c r="GR81" s="2" t="str">
        <f>IF(OR(GR82="",GT36=12,GS42=1),"",IF(AND(GS31&gt;=1,GS31&lt;=5),"平成"&amp;GQ31-1&amp;"年"&amp;12,"平成"&amp;GQ31&amp;"年"&amp;12))</f>
        <v>平成年12</v>
      </c>
      <c r="GS81" s="2" t="str">
        <f>IF(OR(GS82="",GT36=12),"",IF(AND(GS31&gt;=1,GS31&lt;=5),"平成"&amp;GQ31-1&amp;"年"&amp;12,"平成"&amp;GQ31&amp;"年"&amp;12))</f>
        <v>平成年12</v>
      </c>
      <c r="GW81" s="5">
        <f>IF(OR(GW82="",GW$36=1),"",12)</f>
        <v>12</v>
      </c>
      <c r="GX81" s="2" t="str">
        <f>IF(OR(GX82="",GZ36=12,GY42=1),"",IF(AND(GY31&gt;=1,GY31&lt;=5),"平成"&amp;GW31-1&amp;"年"&amp;12,"平成"&amp;GW31&amp;"年"&amp;12))</f>
        <v>平成年12</v>
      </c>
      <c r="GY81" s="2" t="str">
        <f>IF(OR(GY82="",GZ36=12),"",IF(AND(GY31&gt;=1,GY31&lt;=5),"平成"&amp;GW31-1&amp;"年"&amp;12,"平成"&amp;GW31&amp;"年"&amp;12))</f>
        <v>平成年12</v>
      </c>
      <c r="HC81" s="5">
        <f>IF(OR(HC82="",HC$36=1),"",12)</f>
        <v>12</v>
      </c>
      <c r="HD81" s="2" t="str">
        <f>IF(OR(HD82="",HF36=12,HE42=1),"",IF(AND(HE31&gt;=1,HE31&lt;=5),"平成"&amp;HC31-1&amp;"年"&amp;12,"平成"&amp;HC31&amp;"年"&amp;12))</f>
        <v>平成年12</v>
      </c>
      <c r="HE81" s="2" t="str">
        <f>IF(OR(HE82="",HF36=12),"",IF(AND(HE31&gt;=1,HE31&lt;=5),"平成"&amp;HC31-1&amp;"年"&amp;12,"平成"&amp;HC31&amp;"年"&amp;12))</f>
        <v>平成年12</v>
      </c>
      <c r="HI81" s="5">
        <f>IF(OR(HI82="",HI$36=1),"",12)</f>
        <v>12</v>
      </c>
      <c r="HJ81" s="2" t="str">
        <f>IF(OR(HJ82="",HL36=12,HK42=1),"",IF(AND(HK31&gt;=1,HK31&lt;=5),"平成"&amp;HI31-1&amp;"年"&amp;12,"平成"&amp;HI31&amp;"年"&amp;12))</f>
        <v>平成年12</v>
      </c>
      <c r="HK81" s="2" t="str">
        <f>IF(OR(HK82="",HL36=12),"",IF(AND(HK31&gt;=1,HK31&lt;=5),"平成"&amp;HI31-1&amp;"年"&amp;12,"平成"&amp;HI31&amp;"年"&amp;12))</f>
        <v>平成年12</v>
      </c>
      <c r="HO81" s="5">
        <f>IF(OR(HO82="",HO$36=1),"",12)</f>
        <v>12</v>
      </c>
      <c r="HP81" s="2" t="str">
        <f>IF(OR(HP82="",HR36=12,HQ42=1),"",IF(AND(HQ31&gt;=1,HQ31&lt;=5),"平成"&amp;HO31-1&amp;"年"&amp;12,"平成"&amp;HO31&amp;"年"&amp;12))</f>
        <v>平成年12</v>
      </c>
      <c r="HQ81" s="2" t="str">
        <f>IF(OR(HQ82="",HR36=12),"",IF(AND(HQ31&gt;=1,HQ31&lt;=5),"平成"&amp;HO31-1&amp;"年"&amp;12,"平成"&amp;HO31&amp;"年"&amp;12))</f>
        <v>平成年12</v>
      </c>
      <c r="HU81" s="5">
        <f>IF(OR(HU82="",HU$36=1),"",12)</f>
        <v>12</v>
      </c>
      <c r="HV81" s="2" t="str">
        <f>IF(OR(HV82="",HX36=12,HW42=1),"",IF(AND(HW31&gt;=1,HW31&lt;=5),"平成"&amp;HU31-1&amp;"年"&amp;12,"平成"&amp;HU31&amp;"年"&amp;12))</f>
        <v>平成年12</v>
      </c>
      <c r="HW81" s="2" t="str">
        <f>IF(OR(HW82="",HX36=12),"",IF(AND(HW31&gt;=1,HW31&lt;=5),"平成"&amp;HU31-1&amp;"年"&amp;12,"平成"&amp;HU31&amp;"年"&amp;12))</f>
        <v>平成年12</v>
      </c>
      <c r="IA81" s="5">
        <f>IF(OR(IA82="",IA$36=1),"",12)</f>
        <v>12</v>
      </c>
      <c r="IB81" s="2" t="str">
        <f>IF(OR(IB82="",ID36=12,IC42=1),"",IF(AND(IC31&gt;=1,IC31&lt;=5),"平成"&amp;IA31-1&amp;"年"&amp;12,"平成"&amp;IA31&amp;"年"&amp;12))</f>
        <v>平成年12</v>
      </c>
      <c r="IC81" s="2" t="str">
        <f>IF(OR(IC82="",ID36=12),"",IF(AND(IC31&gt;=1,IC31&lt;=5),"平成"&amp;IA31-1&amp;"年"&amp;12,"平成"&amp;IA31&amp;"年"&amp;12))</f>
        <v>平成年12</v>
      </c>
      <c r="IG81" s="5">
        <f>IF(OR(IG82="",IG$36=1),"",12)</f>
        <v>12</v>
      </c>
      <c r="IH81" s="2" t="str">
        <f>IF(OR(IH82="",IJ36=12,II42=1),"",IF(AND(II31&gt;=1,II31&lt;=5),"平成"&amp;IG31-1&amp;"年"&amp;12,"平成"&amp;IG31&amp;"年"&amp;12))</f>
        <v>平成年12</v>
      </c>
      <c r="II81" s="2" t="str">
        <f>IF(OR(II82="",IJ36=12),"",IF(AND(II31&gt;=1,II31&lt;=5),"平成"&amp;IG31-1&amp;"年"&amp;12,"平成"&amp;IG31&amp;"年"&amp;12))</f>
        <v>平成年12</v>
      </c>
    </row>
    <row r="82" spans="2:243" ht="15" hidden="1" customHeight="1" outlineLevel="1">
      <c r="B82" s="4" t="str">
        <f>IF(AND(DK17&lt;&gt;"",DK20&lt;&gt;"",DM20&lt;&gt;"",DO20&lt;&gt;""),DK13,"")</f>
        <v/>
      </c>
      <c r="C82" s="174" t="str">
        <f t="shared" ca="1" si="40"/>
        <v>昭</v>
      </c>
      <c r="D82" s="171">
        <f t="shared" ca="1" si="41"/>
        <v>59</v>
      </c>
      <c r="E82" s="171" t="str">
        <f t="shared" ca="1" si="39"/>
        <v>昭59</v>
      </c>
      <c r="G82" s="5">
        <f>IF(OR(G83="",G$36=2),"",1)</f>
        <v>1</v>
      </c>
      <c r="H82" s="175" t="str">
        <f>IF(OR(H83="",J36=1,I42=2),"",IF(AND(I31&gt;=1,I31&lt;=5),"平成"&amp;G31&amp;"年"&amp;1,"平成"&amp;G31+1&amp;"年"&amp;1))</f>
        <v>平成1年1</v>
      </c>
      <c r="I82" s="2" t="str">
        <f>IF(OR(I83="",J36=1),"",IF(AND(I31&gt;=1,I31&lt;=5),"平成"&amp;G31&amp;"年"&amp;1,"平成"&amp;G31+1&amp;"年"&amp;1))</f>
        <v>平成1年1</v>
      </c>
      <c r="M82" s="5">
        <f>IF(OR(M83="",M$36=2),"",1)</f>
        <v>1</v>
      </c>
      <c r="N82" s="2" t="str">
        <f>IF(OR(N83="",P36=1,O42=2),"",IF(AND(O31&gt;=1,O31&lt;=5),"平成"&amp;M31&amp;"年"&amp;1,"平成"&amp;M31+1&amp;"年"&amp;1))</f>
        <v>平成1年1</v>
      </c>
      <c r="O82" s="2" t="str">
        <f>IF(OR(O83="",P36=1),"",IF(AND(O31&gt;=1,O31&lt;=5),"平成"&amp;M31&amp;"年"&amp;1,"平成"&amp;M31+1&amp;"年"&amp;1))</f>
        <v>平成1年1</v>
      </c>
      <c r="S82" s="5">
        <f>IF(OR(S83="",S$36=2),"",1)</f>
        <v>1</v>
      </c>
      <c r="T82" s="2" t="str">
        <f>IF(OR(T83="",V36=1,U42=2),"",IF(AND(U31&gt;=1,U31&lt;=5),"平成"&amp;S31&amp;"年"&amp;1,"平成"&amp;S31+1&amp;"年"&amp;1))</f>
        <v>平成1年1</v>
      </c>
      <c r="U82" s="2" t="str">
        <f>IF(OR(U83="",V36=1),"",IF(AND(U31&gt;=1,U31&lt;=5),"平成"&amp;S31&amp;"年"&amp;1,"平成"&amp;S31+1&amp;"年"&amp;1))</f>
        <v>平成1年1</v>
      </c>
      <c r="Y82" s="5">
        <f>IF(OR(Y83="",Y$36=2),"",1)</f>
        <v>1</v>
      </c>
      <c r="Z82" s="2" t="str">
        <f>IF(OR(Z83="",AB36=1,AA42=2),"",IF(AND(AA31&gt;=1,AA31&lt;=5),"平成"&amp;Y31&amp;"年"&amp;1,"平成"&amp;Y31+1&amp;"年"&amp;1))</f>
        <v>平成1年1</v>
      </c>
      <c r="AA82" s="2" t="str">
        <f>IF(OR(AA83="",AB36=1),"",IF(AND(AA31&gt;=1,AA31&lt;=5),"平成"&amp;Y31&amp;"年"&amp;1,"平成"&amp;Y31+1&amp;"年"&amp;1))</f>
        <v>平成1年1</v>
      </c>
      <c r="AE82" s="5">
        <f>IF(OR(AE83="",AE$36=2),"",1)</f>
        <v>1</v>
      </c>
      <c r="AF82" s="2" t="str">
        <f>IF(OR(AF83="",AH36=1,AG42=2),"",IF(AND(AG31&gt;=1,AG31&lt;=5),"平成"&amp;AE31&amp;"年"&amp;1,"平成"&amp;AE31+1&amp;"年"&amp;1))</f>
        <v>平成1年1</v>
      </c>
      <c r="AG82" s="2" t="str">
        <f>IF(OR(AG83="",AH36=1),"",IF(AND(AG31&gt;=1,AG31&lt;=5),"平成"&amp;AE31&amp;"年"&amp;1,"平成"&amp;AE31+1&amp;"年"&amp;1))</f>
        <v>平成1年1</v>
      </c>
      <c r="AK82" s="5">
        <f>IF(OR(AK83="",AK$36=2),"",1)</f>
        <v>1</v>
      </c>
      <c r="AL82" s="2" t="str">
        <f>IF(OR(AL83="",AN36=1,AM42=2),"",IF(AND(AM31&gt;=1,AM31&lt;=5),"平成"&amp;AK31&amp;"年"&amp;1,"平成"&amp;AK31+1&amp;"年"&amp;1))</f>
        <v>平成1年1</v>
      </c>
      <c r="AM82" s="2" t="str">
        <f>IF(OR(AM83="",AN36=1),"",IF(AND(AM31&gt;=1,AM31&lt;=5),"平成"&amp;AK31&amp;"年"&amp;1,"平成"&amp;AK31+1&amp;"年"&amp;1))</f>
        <v>平成1年1</v>
      </c>
      <c r="AQ82" s="5">
        <f>IF(OR(AQ83="",AQ$36=2),"",1)</f>
        <v>1</v>
      </c>
      <c r="AR82" s="2" t="str">
        <f>IF(OR(AR83="",AT36=1,AS42=2),"",IF(AND(AS31&gt;=1,AS31&lt;=5),"平成"&amp;AQ31&amp;"年"&amp;1,"平成"&amp;AQ31+1&amp;"年"&amp;1))</f>
        <v>平成1年1</v>
      </c>
      <c r="AS82" s="2" t="str">
        <f>IF(OR(AS83="",AT36=1),"",IF(AND(AS31&gt;=1,AS31&lt;=5),"平成"&amp;AQ31&amp;"年"&amp;1,"平成"&amp;AQ31+1&amp;"年"&amp;1))</f>
        <v>平成1年1</v>
      </c>
      <c r="AW82" s="5">
        <f>IF(OR(AW83="",AW$36=2),"",1)</f>
        <v>1</v>
      </c>
      <c r="AX82" s="2" t="str">
        <f>IF(OR(AX83="",AZ36=1,AY42=2),"",IF(AND(AY31&gt;=1,AY31&lt;=5),"平成"&amp;AW31&amp;"年"&amp;1,"平成"&amp;AW31+1&amp;"年"&amp;1))</f>
        <v>平成1年1</v>
      </c>
      <c r="AY82" s="2" t="str">
        <f>IF(OR(AY83="",AZ36=1),"",IF(AND(AY31&gt;=1,AY31&lt;=5),"平成"&amp;AW31&amp;"年"&amp;1,"平成"&amp;AW31+1&amp;"年"&amp;1))</f>
        <v>平成1年1</v>
      </c>
      <c r="BC82" s="5">
        <f>IF(OR(BC83="",BC$36=2),"",1)</f>
        <v>1</v>
      </c>
      <c r="BD82" s="2" t="str">
        <f>IF(OR(BD83="",BF36=1,BE42=2),"",IF(AND(BE31&gt;=1,BE31&lt;=5),"平成"&amp;BC31&amp;"年"&amp;1,"平成"&amp;BC31+1&amp;"年"&amp;1))</f>
        <v>平成1年1</v>
      </c>
      <c r="BE82" s="2" t="str">
        <f>IF(OR(BE83="",BF36=1),"",IF(AND(BE31&gt;=1,BE31&lt;=5),"平成"&amp;BC31&amp;"年"&amp;1,"平成"&amp;BC31+1&amp;"年"&amp;1))</f>
        <v>平成1年1</v>
      </c>
      <c r="BI82" s="5">
        <f>IF(OR(BI83="",BI$36=2),"",1)</f>
        <v>1</v>
      </c>
      <c r="BJ82" s="2" t="str">
        <f>IF(OR(BJ83="",BL36=1,BK42=2),"",IF(AND(BK31&gt;=1,BK31&lt;=5),"平成"&amp;BI31&amp;"年"&amp;1,"平成"&amp;BI31+1&amp;"年"&amp;1))</f>
        <v>平成1年1</v>
      </c>
      <c r="BK82" s="2" t="str">
        <f>IF(OR(BK83="",BL36=1),"",IF(AND(BK31&gt;=1,BK31&lt;=5),"平成"&amp;BI31&amp;"年"&amp;1,"平成"&amp;BI31+1&amp;"年"&amp;1))</f>
        <v>平成1年1</v>
      </c>
      <c r="BO82" s="5">
        <f>IF(OR(BO83="",BO$36=2),"",1)</f>
        <v>1</v>
      </c>
      <c r="BP82" s="2" t="str">
        <f>IF(OR(BP83="",BR36=1,BQ42=2),"",IF(AND(BQ31&gt;=1,BQ31&lt;=5),"平成"&amp;BO31&amp;"年"&amp;1,"平成"&amp;BO31+1&amp;"年"&amp;1))</f>
        <v>平成1年1</v>
      </c>
      <c r="BQ82" s="2" t="str">
        <f>IF(OR(BQ83="",BR36=1),"",IF(AND(BQ31&gt;=1,BQ31&lt;=5),"平成"&amp;BO31&amp;"年"&amp;1,"平成"&amp;BO31+1&amp;"年"&amp;1))</f>
        <v>平成1年1</v>
      </c>
      <c r="BU82" s="5">
        <f>IF(OR(BU83="",BU$36=2),"",1)</f>
        <v>1</v>
      </c>
      <c r="BV82" s="2" t="str">
        <f>IF(OR(BV83="",BX36=1,BW42=2),"",IF(AND(BW31&gt;=1,BW31&lt;=5),"平成"&amp;BU31&amp;"年"&amp;1,"平成"&amp;BU31+1&amp;"年"&amp;1))</f>
        <v>平成1年1</v>
      </c>
      <c r="BW82" s="2" t="str">
        <f>IF(OR(BW83="",BX36=1),"",IF(AND(BW31&gt;=1,BW31&lt;=5),"平成"&amp;BU31&amp;"年"&amp;1,"平成"&amp;BU31+1&amp;"年"&amp;1))</f>
        <v>平成1年1</v>
      </c>
      <c r="CA82" s="5">
        <f>IF(OR(CA83="",CA$36=2),"",1)</f>
        <v>1</v>
      </c>
      <c r="CB82" s="2" t="str">
        <f>IF(OR(CB83="",CD36=1,CC42=2),"",IF(AND(CC31&gt;=1,CC31&lt;=5),"平成"&amp;CA31&amp;"年"&amp;1,"平成"&amp;CA31+1&amp;"年"&amp;1))</f>
        <v>平成1年1</v>
      </c>
      <c r="CC82" s="2" t="str">
        <f>IF(OR(CC83="",CD36=1),"",IF(AND(CC31&gt;=1,CC31&lt;=5),"平成"&amp;CA31&amp;"年"&amp;1,"平成"&amp;CA31+1&amp;"年"&amp;1))</f>
        <v>平成1年1</v>
      </c>
      <c r="CG82" s="5">
        <f>IF(OR(CG83="",CG$36=2),"",1)</f>
        <v>1</v>
      </c>
      <c r="CH82" s="2" t="str">
        <f>IF(OR(CH83="",CJ36=1,CI42=2),"",IF(AND(CI31&gt;=1,CI31&lt;=5),"平成"&amp;CG31&amp;"年"&amp;1,"平成"&amp;CG31+1&amp;"年"&amp;1))</f>
        <v>平成1年1</v>
      </c>
      <c r="CI82" s="2" t="str">
        <f>IF(OR(CI83="",CJ36=1),"",IF(AND(CI31&gt;=1,CI31&lt;=5),"平成"&amp;CG31&amp;"年"&amp;1,"平成"&amp;CG31+1&amp;"年"&amp;1))</f>
        <v>平成1年1</v>
      </c>
      <c r="CM82" s="5">
        <f>IF(OR(CM83="",CM$36=2),"",1)</f>
        <v>1</v>
      </c>
      <c r="CN82" s="2" t="str">
        <f>IF(OR(CN83="",CP36=1,CO42=2),"",IF(AND(CO31&gt;=1,CO31&lt;=5),"平成"&amp;CM31&amp;"年"&amp;1,"平成"&amp;CM31+1&amp;"年"&amp;1))</f>
        <v>平成1年1</v>
      </c>
      <c r="CO82" s="2" t="str">
        <f>IF(OR(CO83="",CP36=1),"",IF(AND(CO31&gt;=1,CO31&lt;=5),"平成"&amp;CM31&amp;"年"&amp;1,"平成"&amp;CM31+1&amp;"年"&amp;1))</f>
        <v>平成1年1</v>
      </c>
      <c r="CS82" s="5">
        <f>IF(OR(CS83="",CS$36=2),"",1)</f>
        <v>1</v>
      </c>
      <c r="CT82" s="2" t="str">
        <f>IF(OR(CT83="",CV36=1,CU42=2),"",IF(AND(CU31&gt;=1,CU31&lt;=5),"平成"&amp;CS31&amp;"年"&amp;1,"平成"&amp;CS31+1&amp;"年"&amp;1))</f>
        <v>平成1年1</v>
      </c>
      <c r="CU82" s="2" t="str">
        <f>IF(OR(CU83="",CV36=1),"",IF(AND(CU31&gt;=1,CU31&lt;=5),"平成"&amp;CS31&amp;"年"&amp;1,"平成"&amp;CS31+1&amp;"年"&amp;1))</f>
        <v>平成1年1</v>
      </c>
      <c r="CY82" s="5">
        <f>IF(OR(CY83="",CY$36=2),"",1)</f>
        <v>1</v>
      </c>
      <c r="CZ82" s="2" t="str">
        <f>IF(OR(CZ83="",DB36=1,DA42=2),"",IF(AND(DA31&gt;=1,DA31&lt;=5),"平成"&amp;CY31&amp;"年"&amp;1,"平成"&amp;CY31+1&amp;"年"&amp;1))</f>
        <v>平成1年1</v>
      </c>
      <c r="DA82" s="2" t="str">
        <f>IF(OR(DA83="",DB36=1),"",IF(AND(DA31&gt;=1,DA31&lt;=5),"平成"&amp;CY31&amp;"年"&amp;1,"平成"&amp;CY31+1&amp;"年"&amp;1))</f>
        <v>平成1年1</v>
      </c>
      <c r="DE82" s="5">
        <f>IF(OR(DE83="",DE$36=2),"",1)</f>
        <v>1</v>
      </c>
      <c r="DF82" s="2" t="str">
        <f>IF(OR(DF83="",DH36=1,DG42=2),"",IF(AND(DG31&gt;=1,DG31&lt;=5),"平成"&amp;DE31&amp;"年"&amp;1,"平成"&amp;DE31+1&amp;"年"&amp;1))</f>
        <v>平成1年1</v>
      </c>
      <c r="DG82" s="2" t="str">
        <f>IF(OR(DG83="",DH36=1),"",IF(AND(DG31&gt;=1,DG31&lt;=5),"平成"&amp;DE31&amp;"年"&amp;1,"平成"&amp;DE31+1&amp;"年"&amp;1))</f>
        <v>平成1年1</v>
      </c>
      <c r="DK82" s="5">
        <f>IF(OR(DK83="",DK$36=2),"",1)</f>
        <v>1</v>
      </c>
      <c r="DL82" s="2" t="str">
        <f>IF(OR(DL83="",DN36=1,DM42=2),"",IF(AND(DM31&gt;=1,DM31&lt;=5),"平成"&amp;DK31&amp;"年"&amp;1,"平成"&amp;DK31+1&amp;"年"&amp;1))</f>
        <v>平成1年1</v>
      </c>
      <c r="DM82" s="2" t="str">
        <f>IF(OR(DM83="",DN36=1),"",IF(AND(DM31&gt;=1,DM31&lt;=5),"平成"&amp;DK31&amp;"年"&amp;1,"平成"&amp;DK31+1&amp;"年"&amp;1))</f>
        <v>平成1年1</v>
      </c>
      <c r="DQ82" s="5">
        <f>IF(OR(DQ83="",DQ$36=2),"",1)</f>
        <v>1</v>
      </c>
      <c r="DR82" s="2" t="str">
        <f>IF(OR(DR83="",DT36=1,DS42=2),"",IF(AND(DS31&gt;=1,DS31&lt;=5),"平成"&amp;DQ31&amp;"年"&amp;1,"平成"&amp;DQ31+1&amp;"年"&amp;1))</f>
        <v>平成1年1</v>
      </c>
      <c r="DS82" s="2" t="str">
        <f>IF(OR(DS83="",DT36=1),"",IF(AND(DS31&gt;=1,DS31&lt;=5),"平成"&amp;DQ31&amp;"年"&amp;1,"平成"&amp;DQ31+1&amp;"年"&amp;1))</f>
        <v>平成1年1</v>
      </c>
      <c r="DW82" s="5">
        <f>IF(OR(DW83="",DW$36=2),"",1)</f>
        <v>1</v>
      </c>
      <c r="DX82" s="2" t="str">
        <f>IF(OR(DX83="",DZ36=1,DY42=2),"",IF(AND(DY31&gt;=1,DY31&lt;=5),"平成"&amp;DW31&amp;"年"&amp;1,"平成"&amp;DW31+1&amp;"年"&amp;1))</f>
        <v>平成1年1</v>
      </c>
      <c r="DY82" s="2" t="str">
        <f>IF(OR(DY83="",DZ36=1),"",IF(AND(DY31&gt;=1,DY31&lt;=5),"平成"&amp;DW31&amp;"年"&amp;1,"平成"&amp;DW31+1&amp;"年"&amp;1))</f>
        <v>平成1年1</v>
      </c>
      <c r="EC82" s="5">
        <f>IF(OR(EC83="",EC$36=2),"",1)</f>
        <v>1</v>
      </c>
      <c r="ED82" s="2" t="str">
        <f>IF(OR(ED83="",EF36=1,EE42=2),"",IF(AND(EE31&gt;=1,EE31&lt;=5),"平成"&amp;EC31&amp;"年"&amp;1,"平成"&amp;EC31+1&amp;"年"&amp;1))</f>
        <v>平成1年1</v>
      </c>
      <c r="EE82" s="2" t="str">
        <f>IF(OR(EE83="",EF36=1),"",IF(AND(EE31&gt;=1,EE31&lt;=5),"平成"&amp;EC31&amp;"年"&amp;1,"平成"&amp;EC31+1&amp;"年"&amp;1))</f>
        <v>平成1年1</v>
      </c>
      <c r="EI82" s="5">
        <f>IF(OR(EI83="",EI$36=2),"",1)</f>
        <v>1</v>
      </c>
      <c r="EJ82" s="2" t="str">
        <f>IF(OR(EJ83="",EL36=1,EK42=2),"",IF(AND(EK31&gt;=1,EK31&lt;=5),"平成"&amp;EI31&amp;"年"&amp;1,"平成"&amp;EI31+1&amp;"年"&amp;1))</f>
        <v>平成1年1</v>
      </c>
      <c r="EK82" s="2" t="str">
        <f>IF(OR(EK83="",EL36=1),"",IF(AND(EK31&gt;=1,EK31&lt;=5),"平成"&amp;EI31&amp;"年"&amp;1,"平成"&amp;EI31+1&amp;"年"&amp;1))</f>
        <v>平成1年1</v>
      </c>
      <c r="EO82" s="5">
        <f>IF(OR(EO83="",EO$36=2),"",1)</f>
        <v>1</v>
      </c>
      <c r="EP82" s="2" t="str">
        <f>IF(OR(EP83="",ER36=1,EQ42=2),"",IF(AND(EQ31&gt;=1,EQ31&lt;=5),"平成"&amp;EO31&amp;"年"&amp;1,"平成"&amp;EO31+1&amp;"年"&amp;1))</f>
        <v>平成1年1</v>
      </c>
      <c r="EQ82" s="2" t="str">
        <f>IF(OR(EQ83="",ER36=1),"",IF(AND(EQ31&gt;=1,EQ31&lt;=5),"平成"&amp;EO31&amp;"年"&amp;1,"平成"&amp;EO31+1&amp;"年"&amp;1))</f>
        <v>平成1年1</v>
      </c>
      <c r="EU82" s="5">
        <f>IF(OR(EU83="",EU$36=2),"",1)</f>
        <v>1</v>
      </c>
      <c r="EV82" s="2" t="str">
        <f>IF(OR(EV83="",EX36=1,EW42=2),"",IF(AND(EW31&gt;=1,EW31&lt;=5),"平成"&amp;EU31&amp;"年"&amp;1,"平成"&amp;EU31+1&amp;"年"&amp;1))</f>
        <v>平成1年1</v>
      </c>
      <c r="EW82" s="2" t="str">
        <f>IF(OR(EW83="",EX36=1),"",IF(AND(EW31&gt;=1,EW31&lt;=5),"平成"&amp;EU31&amp;"年"&amp;1,"平成"&amp;EU31+1&amp;"年"&amp;1))</f>
        <v>平成1年1</v>
      </c>
      <c r="FA82" s="5">
        <f>IF(OR(FA83="",FA$36=2),"",1)</f>
        <v>1</v>
      </c>
      <c r="FB82" s="2" t="str">
        <f>IF(OR(FB83="",FD36=1,FC42=2),"",IF(AND(FC31&gt;=1,FC31&lt;=5),"平成"&amp;FA31&amp;"年"&amp;1,"平成"&amp;FA31+1&amp;"年"&amp;1))</f>
        <v>平成1年1</v>
      </c>
      <c r="FC82" s="2" t="str">
        <f>IF(OR(FC83="",FD36=1),"",IF(AND(FC31&gt;=1,FC31&lt;=5),"平成"&amp;FA31&amp;"年"&amp;1,"平成"&amp;FA31+1&amp;"年"&amp;1))</f>
        <v>平成1年1</v>
      </c>
      <c r="FG82" s="5">
        <f>IF(OR(FG83="",FG$36=2),"",1)</f>
        <v>1</v>
      </c>
      <c r="FH82" s="2" t="str">
        <f>IF(OR(FH83="",FJ36=1,FI42=2),"",IF(AND(FI31&gt;=1,FI31&lt;=5),"平成"&amp;FG31&amp;"年"&amp;1,"平成"&amp;FG31+1&amp;"年"&amp;1))</f>
        <v>平成1年1</v>
      </c>
      <c r="FI82" s="2" t="str">
        <f>IF(OR(FI83="",FJ36=1),"",IF(AND(FI31&gt;=1,FI31&lt;=5),"平成"&amp;FG31&amp;"年"&amp;1,"平成"&amp;FG31+1&amp;"年"&amp;1))</f>
        <v>平成1年1</v>
      </c>
      <c r="FM82" s="5">
        <f>IF(OR(FM83="",FM$36=2),"",1)</f>
        <v>1</v>
      </c>
      <c r="FN82" s="2" t="str">
        <f>IF(OR(FN83="",FP36=1,FO42=2),"",IF(AND(FO31&gt;=1,FO31&lt;=5),"平成"&amp;FM31&amp;"年"&amp;1,"平成"&amp;FM31+1&amp;"年"&amp;1))</f>
        <v>平成1年1</v>
      </c>
      <c r="FO82" s="2" t="str">
        <f>IF(OR(FO83="",FP36=1),"",IF(AND(FO31&gt;=1,FO31&lt;=5),"平成"&amp;FM31&amp;"年"&amp;1,"平成"&amp;FM31+1&amp;"年"&amp;1))</f>
        <v>平成1年1</v>
      </c>
      <c r="FS82" s="5">
        <f>IF(OR(FS83="",FS$36=2),"",1)</f>
        <v>1</v>
      </c>
      <c r="FT82" s="2" t="str">
        <f>IF(OR(FT83="",FV36=1,FU42=2),"",IF(AND(FU31&gt;=1,FU31&lt;=5),"平成"&amp;FS31&amp;"年"&amp;1,"平成"&amp;FS31+1&amp;"年"&amp;1))</f>
        <v>平成1年1</v>
      </c>
      <c r="FU82" s="2" t="str">
        <f>IF(OR(FU83="",FV36=1),"",IF(AND(FU31&gt;=1,FU31&lt;=5),"平成"&amp;FS31&amp;"年"&amp;1,"平成"&amp;FS31+1&amp;"年"&amp;1))</f>
        <v>平成1年1</v>
      </c>
      <c r="FY82" s="5">
        <f>IF(OR(FY83="",FY$36=2),"",1)</f>
        <v>1</v>
      </c>
      <c r="FZ82" s="2" t="str">
        <f>IF(OR(FZ83="",GB36=1,GA42=2),"",IF(AND(GA31&gt;=1,GA31&lt;=5),"平成"&amp;FY31&amp;"年"&amp;1,"平成"&amp;FY31+1&amp;"年"&amp;1))</f>
        <v>平成1年1</v>
      </c>
      <c r="GA82" s="2" t="str">
        <f>IF(OR(GA83="",GB36=1),"",IF(AND(GA31&gt;=1,GA31&lt;=5),"平成"&amp;FY31&amp;"年"&amp;1,"平成"&amp;FY31+1&amp;"年"&amp;1))</f>
        <v>平成1年1</v>
      </c>
      <c r="GE82" s="5">
        <f>IF(OR(GE83="",GE$36=2),"",1)</f>
        <v>1</v>
      </c>
      <c r="GF82" s="2" t="str">
        <f>IF(OR(GF83="",GH36=1,GG42=2),"",IF(AND(GG31&gt;=1,GG31&lt;=5),"平成"&amp;GE31&amp;"年"&amp;1,"平成"&amp;GE31+1&amp;"年"&amp;1))</f>
        <v>平成1年1</v>
      </c>
      <c r="GG82" s="2" t="str">
        <f>IF(OR(GG83="",GH36=1),"",IF(AND(GG31&gt;=1,GG31&lt;=5),"平成"&amp;GE31&amp;"年"&amp;1,"平成"&amp;GE31+1&amp;"年"&amp;1))</f>
        <v>平成1年1</v>
      </c>
      <c r="GK82" s="5">
        <f>IF(OR(GK83="",GK$36=2),"",1)</f>
        <v>1</v>
      </c>
      <c r="GL82" s="2" t="str">
        <f>IF(OR(GL83="",GN36=1,GM42=2),"",IF(AND(GM31&gt;=1,GM31&lt;=5),"平成"&amp;GK31&amp;"年"&amp;1,"平成"&amp;GK31+1&amp;"年"&amp;1))</f>
        <v>平成1年1</v>
      </c>
      <c r="GM82" s="2" t="str">
        <f>IF(OR(GM83="",GN36=1),"",IF(AND(GM31&gt;=1,GM31&lt;=5),"平成"&amp;GK31&amp;"年"&amp;1,"平成"&amp;GK31+1&amp;"年"&amp;1))</f>
        <v>平成1年1</v>
      </c>
      <c r="GQ82" s="5">
        <f>IF(OR(GQ83="",GQ$36=2),"",1)</f>
        <v>1</v>
      </c>
      <c r="GR82" s="2" t="str">
        <f>IF(OR(GR83="",GT36=1,GS42=2),"",IF(AND(GS31&gt;=1,GS31&lt;=5),"平成"&amp;GQ31&amp;"年"&amp;1,"平成"&amp;GQ31+1&amp;"年"&amp;1))</f>
        <v>平成1年1</v>
      </c>
      <c r="GS82" s="2" t="str">
        <f>IF(OR(GS83="",GT36=1),"",IF(AND(GS31&gt;=1,GS31&lt;=5),"平成"&amp;GQ31&amp;"年"&amp;1,"平成"&amp;GQ31+1&amp;"年"&amp;1))</f>
        <v>平成1年1</v>
      </c>
      <c r="GW82" s="5">
        <f>IF(OR(GW83="",GW$36=2),"",1)</f>
        <v>1</v>
      </c>
      <c r="GX82" s="2" t="str">
        <f>IF(OR(GX83="",GZ36=1,GY42=2),"",IF(AND(GY31&gt;=1,GY31&lt;=5),"平成"&amp;GW31&amp;"年"&amp;1,"平成"&amp;GW31+1&amp;"年"&amp;1))</f>
        <v>平成1年1</v>
      </c>
      <c r="GY82" s="2" t="str">
        <f>IF(OR(GY83="",GZ36=1),"",IF(AND(GY31&gt;=1,GY31&lt;=5),"平成"&amp;GW31&amp;"年"&amp;1,"平成"&amp;GW31+1&amp;"年"&amp;1))</f>
        <v>平成1年1</v>
      </c>
      <c r="HC82" s="5">
        <f>IF(OR(HC83="",HC$36=2),"",1)</f>
        <v>1</v>
      </c>
      <c r="HD82" s="2" t="str">
        <f>IF(OR(HD83="",HF36=1,HE42=2),"",IF(AND(HE31&gt;=1,HE31&lt;=5),"平成"&amp;HC31&amp;"年"&amp;1,"平成"&amp;HC31+1&amp;"年"&amp;1))</f>
        <v>平成1年1</v>
      </c>
      <c r="HE82" s="2" t="str">
        <f>IF(OR(HE83="",HF36=1),"",IF(AND(HE31&gt;=1,HE31&lt;=5),"平成"&amp;HC31&amp;"年"&amp;1,"平成"&amp;HC31+1&amp;"年"&amp;1))</f>
        <v>平成1年1</v>
      </c>
      <c r="HI82" s="5">
        <f>IF(OR(HI83="",HI$36=2),"",1)</f>
        <v>1</v>
      </c>
      <c r="HJ82" s="2" t="str">
        <f>IF(OR(HJ83="",HL36=1,HK42=2),"",IF(AND(HK31&gt;=1,HK31&lt;=5),"平成"&amp;HI31&amp;"年"&amp;1,"平成"&amp;HI31+1&amp;"年"&amp;1))</f>
        <v>平成1年1</v>
      </c>
      <c r="HK82" s="2" t="str">
        <f>IF(OR(HK83="",HL36=1),"",IF(AND(HK31&gt;=1,HK31&lt;=5),"平成"&amp;HI31&amp;"年"&amp;1,"平成"&amp;HI31+1&amp;"年"&amp;1))</f>
        <v>平成1年1</v>
      </c>
      <c r="HO82" s="5">
        <f>IF(OR(HO83="",HO$36=2),"",1)</f>
        <v>1</v>
      </c>
      <c r="HP82" s="2" t="str">
        <f>IF(OR(HP83="",HR36=1,HQ42=2),"",IF(AND(HQ31&gt;=1,HQ31&lt;=5),"平成"&amp;HO31&amp;"年"&amp;1,"平成"&amp;HO31+1&amp;"年"&amp;1))</f>
        <v>平成1年1</v>
      </c>
      <c r="HQ82" s="2" t="str">
        <f>IF(OR(HQ83="",HR36=1),"",IF(AND(HQ31&gt;=1,HQ31&lt;=5),"平成"&amp;HO31&amp;"年"&amp;1,"平成"&amp;HO31+1&amp;"年"&amp;1))</f>
        <v>平成1年1</v>
      </c>
      <c r="HU82" s="5">
        <f>IF(OR(HU83="",HU$36=2),"",1)</f>
        <v>1</v>
      </c>
      <c r="HV82" s="2" t="str">
        <f>IF(OR(HV83="",HX36=1,HW42=2),"",IF(AND(HW31&gt;=1,HW31&lt;=5),"平成"&amp;HU31&amp;"年"&amp;1,"平成"&amp;HU31+1&amp;"年"&amp;1))</f>
        <v>平成1年1</v>
      </c>
      <c r="HW82" s="2" t="str">
        <f>IF(OR(HW83="",HX36=1),"",IF(AND(HW31&gt;=1,HW31&lt;=5),"平成"&amp;HU31&amp;"年"&amp;1,"平成"&amp;HU31+1&amp;"年"&amp;1))</f>
        <v>平成1年1</v>
      </c>
      <c r="IA82" s="5">
        <f>IF(OR(IA83="",IA$36=2),"",1)</f>
        <v>1</v>
      </c>
      <c r="IB82" s="2" t="str">
        <f>IF(OR(IB83="",ID36=1,IC42=2),"",IF(AND(IC31&gt;=1,IC31&lt;=5),"平成"&amp;IA31&amp;"年"&amp;1,"平成"&amp;IA31+1&amp;"年"&amp;1))</f>
        <v>平成1年1</v>
      </c>
      <c r="IC82" s="2" t="str">
        <f>IF(OR(IC83="",ID36=1),"",IF(AND(IC31&gt;=1,IC31&lt;=5),"平成"&amp;IA31&amp;"年"&amp;1,"平成"&amp;IA31+1&amp;"年"&amp;1))</f>
        <v>平成1年1</v>
      </c>
      <c r="IG82" s="5">
        <f>IF(OR(IG83="",IG$36=2),"",1)</f>
        <v>1</v>
      </c>
      <c r="IH82" s="2" t="str">
        <f>IF(OR(IH83="",IJ36=1,II42=2),"",IF(AND(II31&gt;=1,II31&lt;=5),"平成"&amp;IG31&amp;"年"&amp;1,"平成"&amp;IG31+1&amp;"年"&amp;1))</f>
        <v>平成1年1</v>
      </c>
      <c r="II82" s="2" t="str">
        <f>IF(OR(II83="",IJ36=1),"",IF(AND(II31&gt;=1,II31&lt;=5),"平成"&amp;IG31&amp;"年"&amp;1,"平成"&amp;IG31+1&amp;"年"&amp;1))</f>
        <v>平成1年1</v>
      </c>
    </row>
    <row r="83" spans="2:243" ht="15" hidden="1" customHeight="1" outlineLevel="1">
      <c r="B83" s="4" t="str">
        <f>IF(AND(DQ17&lt;&gt;"",DQ20&lt;&gt;"",DS20&lt;&gt;"",DU20&lt;&gt;""),DQ13,"")</f>
        <v/>
      </c>
      <c r="C83" s="174" t="str">
        <f t="shared" ca="1" si="40"/>
        <v>昭</v>
      </c>
      <c r="D83" s="171">
        <f t="shared" ca="1" si="41"/>
        <v>58</v>
      </c>
      <c r="E83" s="171" t="str">
        <f t="shared" ca="1" si="39"/>
        <v>昭58</v>
      </c>
      <c r="G83" s="5">
        <f>IF(OR(G84="",G$36=3),"",2)</f>
        <v>2</v>
      </c>
      <c r="H83" s="2" t="str">
        <f>IF(OR(H84="",J36=2,I42=3),"",IF(AND(I31&gt;=1,I31&lt;=5),"平成"&amp;G31&amp;"年"&amp;2,"平成"&amp;G31+1&amp;"年"&amp;2))</f>
        <v>平成1年2</v>
      </c>
      <c r="I83" s="2" t="str">
        <f>IF(OR(I84="",J36=2),"",IF(AND(I31&gt;=1,I31&lt;=5),"平成"&amp;G31&amp;"年"&amp;2,"平成"&amp;G31+1&amp;"年"&amp;2))</f>
        <v>平成1年2</v>
      </c>
      <c r="M83" s="5">
        <f>IF(OR(M84="",M$36=3),"",2)</f>
        <v>2</v>
      </c>
      <c r="N83" s="2" t="str">
        <f>IF(OR(N84="",P36=2,O42=3),"",IF(AND(O31&gt;=1,O31&lt;=5),"平成"&amp;M31&amp;"年"&amp;2,"平成"&amp;M31+1&amp;"年"&amp;2))</f>
        <v>平成1年2</v>
      </c>
      <c r="O83" s="2" t="str">
        <f>IF(OR(O84="",P36=2),"",IF(AND(O31&gt;=1,O31&lt;=5),"平成"&amp;M31&amp;"年"&amp;2,"平成"&amp;M31+1&amp;"年"&amp;2))</f>
        <v>平成1年2</v>
      </c>
      <c r="S83" s="5">
        <f>IF(OR(S84="",S$36=3),"",2)</f>
        <v>2</v>
      </c>
      <c r="T83" s="2" t="str">
        <f>IF(OR(T84="",V36=2,U42=3),"",IF(AND(U31&gt;=1,U31&lt;=5),"平成"&amp;S31&amp;"年"&amp;2,"平成"&amp;S31+1&amp;"年"&amp;2))</f>
        <v>平成1年2</v>
      </c>
      <c r="U83" s="2" t="str">
        <f>IF(OR(U84="",V36=2),"",IF(AND(U31&gt;=1,U31&lt;=5),"平成"&amp;S31&amp;"年"&amp;2,"平成"&amp;S31+1&amp;"年"&amp;2))</f>
        <v>平成1年2</v>
      </c>
      <c r="Y83" s="5">
        <f>IF(OR(Y84="",Y$36=3),"",2)</f>
        <v>2</v>
      </c>
      <c r="Z83" s="2" t="str">
        <f>IF(OR(Z84="",AB36=2,AA42=3),"",IF(AND(AA31&gt;=1,AA31&lt;=5),"平成"&amp;Y31&amp;"年"&amp;2,"平成"&amp;Y31+1&amp;"年"&amp;2))</f>
        <v>平成1年2</v>
      </c>
      <c r="AA83" s="2" t="str">
        <f>IF(OR(AA84="",AB36=2),"",IF(AND(AA31&gt;=1,AA31&lt;=5),"平成"&amp;Y31&amp;"年"&amp;2,"平成"&amp;Y31+1&amp;"年"&amp;2))</f>
        <v>平成1年2</v>
      </c>
      <c r="AE83" s="5">
        <f>IF(OR(AE84="",AE$36=3),"",2)</f>
        <v>2</v>
      </c>
      <c r="AF83" s="2" t="str">
        <f>IF(OR(AF84="",AH36=2,AG42=3),"",IF(AND(AG31&gt;=1,AG31&lt;=5),"平成"&amp;AE31&amp;"年"&amp;2,"平成"&amp;AE31+1&amp;"年"&amp;2))</f>
        <v>平成1年2</v>
      </c>
      <c r="AG83" s="2" t="str">
        <f>IF(OR(AG84="",AH36=2),"",IF(AND(AG31&gt;=1,AG31&lt;=5),"平成"&amp;AE31&amp;"年"&amp;2,"平成"&amp;AE31+1&amp;"年"&amp;2))</f>
        <v>平成1年2</v>
      </c>
      <c r="AK83" s="5">
        <f>IF(OR(AK84="",AK$36=3),"",2)</f>
        <v>2</v>
      </c>
      <c r="AL83" s="2" t="str">
        <f>IF(OR(AL84="",AN36=2,AM42=3),"",IF(AND(AM31&gt;=1,AM31&lt;=5),"平成"&amp;AK31&amp;"年"&amp;2,"平成"&amp;AK31+1&amp;"年"&amp;2))</f>
        <v>平成1年2</v>
      </c>
      <c r="AM83" s="2" t="str">
        <f>IF(OR(AM84="",AN36=2),"",IF(AND(AM31&gt;=1,AM31&lt;=5),"平成"&amp;AK31&amp;"年"&amp;2,"平成"&amp;AK31+1&amp;"年"&amp;2))</f>
        <v>平成1年2</v>
      </c>
      <c r="AQ83" s="5">
        <f>IF(OR(AQ84="",AQ$36=3),"",2)</f>
        <v>2</v>
      </c>
      <c r="AR83" s="2" t="str">
        <f>IF(OR(AR84="",AT36=2,AS42=3),"",IF(AND(AS31&gt;=1,AS31&lt;=5),"平成"&amp;AQ31&amp;"年"&amp;2,"平成"&amp;AQ31+1&amp;"年"&amp;2))</f>
        <v>平成1年2</v>
      </c>
      <c r="AS83" s="2" t="str">
        <f>IF(OR(AS84="",AT36=2),"",IF(AND(AS31&gt;=1,AS31&lt;=5),"平成"&amp;AQ31&amp;"年"&amp;2,"平成"&amp;AQ31+1&amp;"年"&amp;2))</f>
        <v>平成1年2</v>
      </c>
      <c r="AW83" s="5">
        <f>IF(OR(AW84="",AW$36=3),"",2)</f>
        <v>2</v>
      </c>
      <c r="AX83" s="2" t="str">
        <f>IF(OR(AX84="",AZ36=2,AY42=3),"",IF(AND(AY31&gt;=1,AY31&lt;=5),"平成"&amp;AW31&amp;"年"&amp;2,"平成"&amp;AW31+1&amp;"年"&amp;2))</f>
        <v>平成1年2</v>
      </c>
      <c r="AY83" s="2" t="str">
        <f>IF(OR(AY84="",AZ36=2),"",IF(AND(AY31&gt;=1,AY31&lt;=5),"平成"&amp;AW31&amp;"年"&amp;2,"平成"&amp;AW31+1&amp;"年"&amp;2))</f>
        <v>平成1年2</v>
      </c>
      <c r="BC83" s="5">
        <f>IF(OR(BC84="",BC$36=3),"",2)</f>
        <v>2</v>
      </c>
      <c r="BD83" s="2" t="str">
        <f>IF(OR(BD84="",BF36=2,BE42=3),"",IF(AND(BE31&gt;=1,BE31&lt;=5),"平成"&amp;BC31&amp;"年"&amp;2,"平成"&amp;BC31+1&amp;"年"&amp;2))</f>
        <v>平成1年2</v>
      </c>
      <c r="BE83" s="2" t="str">
        <f>IF(OR(BE84="",BF36=2),"",IF(AND(BE31&gt;=1,BE31&lt;=5),"平成"&amp;BC31&amp;"年"&amp;2,"平成"&amp;BC31+1&amp;"年"&amp;2))</f>
        <v>平成1年2</v>
      </c>
      <c r="BI83" s="5">
        <f>IF(OR(BI84="",BI$36=3),"",2)</f>
        <v>2</v>
      </c>
      <c r="BJ83" s="2" t="str">
        <f>IF(OR(BJ84="",BL36=2,BK42=3),"",IF(AND(BK31&gt;=1,BK31&lt;=5),"平成"&amp;BI31&amp;"年"&amp;2,"平成"&amp;BI31+1&amp;"年"&amp;2))</f>
        <v>平成1年2</v>
      </c>
      <c r="BK83" s="2" t="str">
        <f>IF(OR(BK84="",BL36=2),"",IF(AND(BK31&gt;=1,BK31&lt;=5),"平成"&amp;BI31&amp;"年"&amp;2,"平成"&amp;BI31+1&amp;"年"&amp;2))</f>
        <v>平成1年2</v>
      </c>
      <c r="BO83" s="5">
        <f>IF(OR(BO84="",BO$36=3),"",2)</f>
        <v>2</v>
      </c>
      <c r="BP83" s="2" t="str">
        <f>IF(OR(BP84="",BR36=2,BQ42=3),"",IF(AND(BQ31&gt;=1,BQ31&lt;=5),"平成"&amp;BO31&amp;"年"&amp;2,"平成"&amp;BO31+1&amp;"年"&amp;2))</f>
        <v>平成1年2</v>
      </c>
      <c r="BQ83" s="2" t="str">
        <f>IF(OR(BQ84="",BR36=2),"",IF(AND(BQ31&gt;=1,BQ31&lt;=5),"平成"&amp;BO31&amp;"年"&amp;2,"平成"&amp;BO31+1&amp;"年"&amp;2))</f>
        <v>平成1年2</v>
      </c>
      <c r="BU83" s="5">
        <f>IF(OR(BU84="",BU$36=3),"",2)</f>
        <v>2</v>
      </c>
      <c r="BV83" s="2" t="str">
        <f>IF(OR(BV84="",BX36=2,BW42=3),"",IF(AND(BW31&gt;=1,BW31&lt;=5),"平成"&amp;BU31&amp;"年"&amp;2,"平成"&amp;BU31+1&amp;"年"&amp;2))</f>
        <v>平成1年2</v>
      </c>
      <c r="BW83" s="2" t="str">
        <f>IF(OR(BW84="",BX36=2),"",IF(AND(BW31&gt;=1,BW31&lt;=5),"平成"&amp;BU31&amp;"年"&amp;2,"平成"&amp;BU31+1&amp;"年"&amp;2))</f>
        <v>平成1年2</v>
      </c>
      <c r="CA83" s="5">
        <f>IF(OR(CA84="",CA$36=3),"",2)</f>
        <v>2</v>
      </c>
      <c r="CB83" s="2" t="str">
        <f>IF(OR(CB84="",CD36=2,CC42=3),"",IF(AND(CC31&gt;=1,CC31&lt;=5),"平成"&amp;CA31&amp;"年"&amp;2,"平成"&amp;CA31+1&amp;"年"&amp;2))</f>
        <v>平成1年2</v>
      </c>
      <c r="CC83" s="2" t="str">
        <f>IF(OR(CC84="",CD36=2),"",IF(AND(CC31&gt;=1,CC31&lt;=5),"平成"&amp;CA31&amp;"年"&amp;2,"平成"&amp;CA31+1&amp;"年"&amp;2))</f>
        <v>平成1年2</v>
      </c>
      <c r="CG83" s="5">
        <f>IF(OR(CG84="",CG$36=3),"",2)</f>
        <v>2</v>
      </c>
      <c r="CH83" s="2" t="str">
        <f>IF(OR(CH84="",CJ36=2,CI42=3),"",IF(AND(CI31&gt;=1,CI31&lt;=5),"平成"&amp;CG31&amp;"年"&amp;2,"平成"&amp;CG31+1&amp;"年"&amp;2))</f>
        <v>平成1年2</v>
      </c>
      <c r="CI83" s="2" t="str">
        <f>IF(OR(CI84="",CJ36=2),"",IF(AND(CI31&gt;=1,CI31&lt;=5),"平成"&amp;CG31&amp;"年"&amp;2,"平成"&amp;CG31+1&amp;"年"&amp;2))</f>
        <v>平成1年2</v>
      </c>
      <c r="CM83" s="5">
        <f>IF(OR(CM84="",CM$36=3),"",2)</f>
        <v>2</v>
      </c>
      <c r="CN83" s="2" t="str">
        <f>IF(OR(CN84="",CP36=2,CO42=3),"",IF(AND(CO31&gt;=1,CO31&lt;=5),"平成"&amp;CM31&amp;"年"&amp;2,"平成"&amp;CM31+1&amp;"年"&amp;2))</f>
        <v>平成1年2</v>
      </c>
      <c r="CO83" s="2" t="str">
        <f>IF(OR(CO84="",CP36=2),"",IF(AND(CO31&gt;=1,CO31&lt;=5),"平成"&amp;CM31&amp;"年"&amp;2,"平成"&amp;CM31+1&amp;"年"&amp;2))</f>
        <v>平成1年2</v>
      </c>
      <c r="CS83" s="5">
        <f>IF(OR(CS84="",CS$36=3),"",2)</f>
        <v>2</v>
      </c>
      <c r="CT83" s="2" t="str">
        <f>IF(OR(CT84="",CV36=2,CU42=3),"",IF(AND(CU31&gt;=1,CU31&lt;=5),"平成"&amp;CS31&amp;"年"&amp;2,"平成"&amp;CS31+1&amp;"年"&amp;2))</f>
        <v>平成1年2</v>
      </c>
      <c r="CU83" s="2" t="str">
        <f>IF(OR(CU84="",CV36=2),"",IF(AND(CU31&gt;=1,CU31&lt;=5),"平成"&amp;CS31&amp;"年"&amp;2,"平成"&amp;CS31+1&amp;"年"&amp;2))</f>
        <v>平成1年2</v>
      </c>
      <c r="CY83" s="5">
        <f>IF(OR(CY84="",CY$36=3),"",2)</f>
        <v>2</v>
      </c>
      <c r="CZ83" s="2" t="str">
        <f>IF(OR(CZ84="",DB36=2,DA42=3),"",IF(AND(DA31&gt;=1,DA31&lt;=5),"平成"&amp;CY31&amp;"年"&amp;2,"平成"&amp;CY31+1&amp;"年"&amp;2))</f>
        <v>平成1年2</v>
      </c>
      <c r="DA83" s="2" t="str">
        <f>IF(OR(DA84="",DB36=2),"",IF(AND(DA31&gt;=1,DA31&lt;=5),"平成"&amp;CY31&amp;"年"&amp;2,"平成"&amp;CY31+1&amp;"年"&amp;2))</f>
        <v>平成1年2</v>
      </c>
      <c r="DE83" s="5">
        <f>IF(OR(DE84="",DE$36=3),"",2)</f>
        <v>2</v>
      </c>
      <c r="DF83" s="2" t="str">
        <f>IF(OR(DF84="",DH36=2,DG42=3),"",IF(AND(DG31&gt;=1,DG31&lt;=5),"平成"&amp;DE31&amp;"年"&amp;2,"平成"&amp;DE31+1&amp;"年"&amp;2))</f>
        <v>平成1年2</v>
      </c>
      <c r="DG83" s="2" t="str">
        <f>IF(OR(DG84="",DH36=2),"",IF(AND(DG31&gt;=1,DG31&lt;=5),"平成"&amp;DE31&amp;"年"&amp;2,"平成"&amp;DE31+1&amp;"年"&amp;2))</f>
        <v>平成1年2</v>
      </c>
      <c r="DK83" s="5">
        <f>IF(OR(DK84="",DK$36=3),"",2)</f>
        <v>2</v>
      </c>
      <c r="DL83" s="2" t="str">
        <f>IF(OR(DL84="",DN36=2,DM42=3),"",IF(AND(DM31&gt;=1,DM31&lt;=5),"平成"&amp;DK31&amp;"年"&amp;2,"平成"&amp;DK31+1&amp;"年"&amp;2))</f>
        <v>平成1年2</v>
      </c>
      <c r="DM83" s="2" t="str">
        <f>IF(OR(DM84="",DN36=2),"",IF(AND(DM31&gt;=1,DM31&lt;=5),"平成"&amp;DK31&amp;"年"&amp;2,"平成"&amp;DK31+1&amp;"年"&amp;2))</f>
        <v>平成1年2</v>
      </c>
      <c r="DQ83" s="5">
        <f>IF(OR(DQ84="",DQ$36=3),"",2)</f>
        <v>2</v>
      </c>
      <c r="DR83" s="2" t="str">
        <f>IF(OR(DR84="",DT36=2,DS42=3),"",IF(AND(DS31&gt;=1,DS31&lt;=5),"平成"&amp;DQ31&amp;"年"&amp;2,"平成"&amp;DQ31+1&amp;"年"&amp;2))</f>
        <v>平成1年2</v>
      </c>
      <c r="DS83" s="2" t="str">
        <f>IF(OR(DS84="",DT36=2),"",IF(AND(DS31&gt;=1,DS31&lt;=5),"平成"&amp;DQ31&amp;"年"&amp;2,"平成"&amp;DQ31+1&amp;"年"&amp;2))</f>
        <v>平成1年2</v>
      </c>
      <c r="DW83" s="5">
        <f>IF(OR(DW84="",DW$36=3),"",2)</f>
        <v>2</v>
      </c>
      <c r="DX83" s="2" t="str">
        <f>IF(OR(DX84="",DZ36=2,DY42=3),"",IF(AND(DY31&gt;=1,DY31&lt;=5),"平成"&amp;DW31&amp;"年"&amp;2,"平成"&amp;DW31+1&amp;"年"&amp;2))</f>
        <v>平成1年2</v>
      </c>
      <c r="DY83" s="2" t="str">
        <f>IF(OR(DY84="",DZ36=2),"",IF(AND(DY31&gt;=1,DY31&lt;=5),"平成"&amp;DW31&amp;"年"&amp;2,"平成"&amp;DW31+1&amp;"年"&amp;2))</f>
        <v>平成1年2</v>
      </c>
      <c r="EC83" s="5">
        <f>IF(OR(EC84="",EC$36=3),"",2)</f>
        <v>2</v>
      </c>
      <c r="ED83" s="2" t="str">
        <f>IF(OR(ED84="",EF36=2,EE42=3),"",IF(AND(EE31&gt;=1,EE31&lt;=5),"平成"&amp;EC31&amp;"年"&amp;2,"平成"&amp;EC31+1&amp;"年"&amp;2))</f>
        <v>平成1年2</v>
      </c>
      <c r="EE83" s="2" t="str">
        <f>IF(OR(EE84="",EF36=2),"",IF(AND(EE31&gt;=1,EE31&lt;=5),"平成"&amp;EC31&amp;"年"&amp;2,"平成"&amp;EC31+1&amp;"年"&amp;2))</f>
        <v>平成1年2</v>
      </c>
      <c r="EI83" s="5">
        <f>IF(OR(EI84="",EI$36=3),"",2)</f>
        <v>2</v>
      </c>
      <c r="EJ83" s="2" t="str">
        <f>IF(OR(EJ84="",EL36=2,EK42=3),"",IF(AND(EK31&gt;=1,EK31&lt;=5),"平成"&amp;EI31&amp;"年"&amp;2,"平成"&amp;EI31+1&amp;"年"&amp;2))</f>
        <v>平成1年2</v>
      </c>
      <c r="EK83" s="2" t="str">
        <f>IF(OR(EK84="",EL36=2),"",IF(AND(EK31&gt;=1,EK31&lt;=5),"平成"&amp;EI31&amp;"年"&amp;2,"平成"&amp;EI31+1&amp;"年"&amp;2))</f>
        <v>平成1年2</v>
      </c>
      <c r="EO83" s="5">
        <f>IF(OR(EO84="",EO$36=3),"",2)</f>
        <v>2</v>
      </c>
      <c r="EP83" s="2" t="str">
        <f>IF(OR(EP84="",ER36=2,EQ42=3),"",IF(AND(EQ31&gt;=1,EQ31&lt;=5),"平成"&amp;EO31&amp;"年"&amp;2,"平成"&amp;EO31+1&amp;"年"&amp;2))</f>
        <v>平成1年2</v>
      </c>
      <c r="EQ83" s="2" t="str">
        <f>IF(OR(EQ84="",ER36=2),"",IF(AND(EQ31&gt;=1,EQ31&lt;=5),"平成"&amp;EO31&amp;"年"&amp;2,"平成"&amp;EO31+1&amp;"年"&amp;2))</f>
        <v>平成1年2</v>
      </c>
      <c r="EU83" s="5">
        <f>IF(OR(EU84="",EU$36=3),"",2)</f>
        <v>2</v>
      </c>
      <c r="EV83" s="2" t="str">
        <f>IF(OR(EV84="",EX36=2,EW42=3),"",IF(AND(EW31&gt;=1,EW31&lt;=5),"平成"&amp;EU31&amp;"年"&amp;2,"平成"&amp;EU31+1&amp;"年"&amp;2))</f>
        <v>平成1年2</v>
      </c>
      <c r="EW83" s="2" t="str">
        <f>IF(OR(EW84="",EX36=2),"",IF(AND(EW31&gt;=1,EW31&lt;=5),"平成"&amp;EU31&amp;"年"&amp;2,"平成"&amp;EU31+1&amp;"年"&amp;2))</f>
        <v>平成1年2</v>
      </c>
      <c r="FA83" s="5">
        <f>IF(OR(FA84="",FA$36=3),"",2)</f>
        <v>2</v>
      </c>
      <c r="FB83" s="2" t="str">
        <f>IF(OR(FB84="",FD36=2,FC42=3),"",IF(AND(FC31&gt;=1,FC31&lt;=5),"平成"&amp;FA31&amp;"年"&amp;2,"平成"&amp;FA31+1&amp;"年"&amp;2))</f>
        <v>平成1年2</v>
      </c>
      <c r="FC83" s="2" t="str">
        <f>IF(OR(FC84="",FD36=2),"",IF(AND(FC31&gt;=1,FC31&lt;=5),"平成"&amp;FA31&amp;"年"&amp;2,"平成"&amp;FA31+1&amp;"年"&amp;2))</f>
        <v>平成1年2</v>
      </c>
      <c r="FG83" s="5">
        <f>IF(OR(FG84="",FG$36=3),"",2)</f>
        <v>2</v>
      </c>
      <c r="FH83" s="2" t="str">
        <f>IF(OR(FH84="",FJ36=2,FI42=3),"",IF(AND(FI31&gt;=1,FI31&lt;=5),"平成"&amp;FG31&amp;"年"&amp;2,"平成"&amp;FG31+1&amp;"年"&amp;2))</f>
        <v>平成1年2</v>
      </c>
      <c r="FI83" s="2" t="str">
        <f>IF(OR(FI84="",FJ36=2),"",IF(AND(FI31&gt;=1,FI31&lt;=5),"平成"&amp;FG31&amp;"年"&amp;2,"平成"&amp;FG31+1&amp;"年"&amp;2))</f>
        <v>平成1年2</v>
      </c>
      <c r="FM83" s="5">
        <f>IF(OR(FM84="",FM$36=3),"",2)</f>
        <v>2</v>
      </c>
      <c r="FN83" s="2" t="str">
        <f>IF(OR(FN84="",FP36=2,FO42=3),"",IF(AND(FO31&gt;=1,FO31&lt;=5),"平成"&amp;FM31&amp;"年"&amp;2,"平成"&amp;FM31+1&amp;"年"&amp;2))</f>
        <v>平成1年2</v>
      </c>
      <c r="FO83" s="2" t="str">
        <f>IF(OR(FO84="",FP36=2),"",IF(AND(FO31&gt;=1,FO31&lt;=5),"平成"&amp;FM31&amp;"年"&amp;2,"平成"&amp;FM31+1&amp;"年"&amp;2))</f>
        <v>平成1年2</v>
      </c>
      <c r="FS83" s="5">
        <f>IF(OR(FS84="",FS$36=3),"",2)</f>
        <v>2</v>
      </c>
      <c r="FT83" s="2" t="str">
        <f>IF(OR(FT84="",FV36=2,FU42=3),"",IF(AND(FU31&gt;=1,FU31&lt;=5),"平成"&amp;FS31&amp;"年"&amp;2,"平成"&amp;FS31+1&amp;"年"&amp;2))</f>
        <v>平成1年2</v>
      </c>
      <c r="FU83" s="2" t="str">
        <f>IF(OR(FU84="",FV36=2),"",IF(AND(FU31&gt;=1,FU31&lt;=5),"平成"&amp;FS31&amp;"年"&amp;2,"平成"&amp;FS31+1&amp;"年"&amp;2))</f>
        <v>平成1年2</v>
      </c>
      <c r="FY83" s="5">
        <f>IF(OR(FY84="",FY$36=3),"",2)</f>
        <v>2</v>
      </c>
      <c r="FZ83" s="2" t="str">
        <f>IF(OR(FZ84="",GB36=2,GA42=3),"",IF(AND(GA31&gt;=1,GA31&lt;=5),"平成"&amp;FY31&amp;"年"&amp;2,"平成"&amp;FY31+1&amp;"年"&amp;2))</f>
        <v>平成1年2</v>
      </c>
      <c r="GA83" s="2" t="str">
        <f>IF(OR(GA84="",GB36=2),"",IF(AND(GA31&gt;=1,GA31&lt;=5),"平成"&amp;FY31&amp;"年"&amp;2,"平成"&amp;FY31+1&amp;"年"&amp;2))</f>
        <v>平成1年2</v>
      </c>
      <c r="GE83" s="5">
        <f>IF(OR(GE84="",GE$36=3),"",2)</f>
        <v>2</v>
      </c>
      <c r="GF83" s="2" t="str">
        <f>IF(OR(GF84="",GH36=2,GG42=3),"",IF(AND(GG31&gt;=1,GG31&lt;=5),"平成"&amp;GE31&amp;"年"&amp;2,"平成"&amp;GE31+1&amp;"年"&amp;2))</f>
        <v>平成1年2</v>
      </c>
      <c r="GG83" s="2" t="str">
        <f>IF(OR(GG84="",GH36=2),"",IF(AND(GG31&gt;=1,GG31&lt;=5),"平成"&amp;GE31&amp;"年"&amp;2,"平成"&amp;GE31+1&amp;"年"&amp;2))</f>
        <v>平成1年2</v>
      </c>
      <c r="GK83" s="5">
        <f>IF(OR(GK84="",GK$36=3),"",2)</f>
        <v>2</v>
      </c>
      <c r="GL83" s="2" t="str">
        <f>IF(OR(GL84="",GN36=2,GM42=3),"",IF(AND(GM31&gt;=1,GM31&lt;=5),"平成"&amp;GK31&amp;"年"&amp;2,"平成"&amp;GK31+1&amp;"年"&amp;2))</f>
        <v>平成1年2</v>
      </c>
      <c r="GM83" s="2" t="str">
        <f>IF(OR(GM84="",GN36=2),"",IF(AND(GM31&gt;=1,GM31&lt;=5),"平成"&amp;GK31&amp;"年"&amp;2,"平成"&amp;GK31+1&amp;"年"&amp;2))</f>
        <v>平成1年2</v>
      </c>
      <c r="GQ83" s="5">
        <f>IF(OR(GQ84="",GQ$36=3),"",2)</f>
        <v>2</v>
      </c>
      <c r="GR83" s="2" t="str">
        <f>IF(OR(GR84="",GT36=2,GS42=3),"",IF(AND(GS31&gt;=1,GS31&lt;=5),"平成"&amp;GQ31&amp;"年"&amp;2,"平成"&amp;GQ31+1&amp;"年"&amp;2))</f>
        <v>平成1年2</v>
      </c>
      <c r="GS83" s="2" t="str">
        <f>IF(OR(GS84="",GT36=2),"",IF(AND(GS31&gt;=1,GS31&lt;=5),"平成"&amp;GQ31&amp;"年"&amp;2,"平成"&amp;GQ31+1&amp;"年"&amp;2))</f>
        <v>平成1年2</v>
      </c>
      <c r="GW83" s="5">
        <f>IF(OR(GW84="",GW$36=3),"",2)</f>
        <v>2</v>
      </c>
      <c r="GX83" s="2" t="str">
        <f>IF(OR(GX84="",GZ36=2,GY42=3),"",IF(AND(GY31&gt;=1,GY31&lt;=5),"平成"&amp;GW31&amp;"年"&amp;2,"平成"&amp;GW31+1&amp;"年"&amp;2))</f>
        <v>平成1年2</v>
      </c>
      <c r="GY83" s="2" t="str">
        <f>IF(OR(GY84="",GZ36=2),"",IF(AND(GY31&gt;=1,GY31&lt;=5),"平成"&amp;GW31&amp;"年"&amp;2,"平成"&amp;GW31+1&amp;"年"&amp;2))</f>
        <v>平成1年2</v>
      </c>
      <c r="HC83" s="5">
        <f>IF(OR(HC84="",HC$36=3),"",2)</f>
        <v>2</v>
      </c>
      <c r="HD83" s="2" t="str">
        <f>IF(OR(HD84="",HF36=2,HE42=3),"",IF(AND(HE31&gt;=1,HE31&lt;=5),"平成"&amp;HC31&amp;"年"&amp;2,"平成"&amp;HC31+1&amp;"年"&amp;2))</f>
        <v>平成1年2</v>
      </c>
      <c r="HE83" s="2" t="str">
        <f>IF(OR(HE84="",HF36=2),"",IF(AND(HE31&gt;=1,HE31&lt;=5),"平成"&amp;HC31&amp;"年"&amp;2,"平成"&amp;HC31+1&amp;"年"&amp;2))</f>
        <v>平成1年2</v>
      </c>
      <c r="HI83" s="5">
        <f>IF(OR(HI84="",HI$36=3),"",2)</f>
        <v>2</v>
      </c>
      <c r="HJ83" s="2" t="str">
        <f>IF(OR(HJ84="",HL36=2,HK42=3),"",IF(AND(HK31&gt;=1,HK31&lt;=5),"平成"&amp;HI31&amp;"年"&amp;2,"平成"&amp;HI31+1&amp;"年"&amp;2))</f>
        <v>平成1年2</v>
      </c>
      <c r="HK83" s="2" t="str">
        <f>IF(OR(HK84="",HL36=2),"",IF(AND(HK31&gt;=1,HK31&lt;=5),"平成"&amp;HI31&amp;"年"&amp;2,"平成"&amp;HI31+1&amp;"年"&amp;2))</f>
        <v>平成1年2</v>
      </c>
      <c r="HO83" s="5">
        <f>IF(OR(HO84="",HO$36=3),"",2)</f>
        <v>2</v>
      </c>
      <c r="HP83" s="2" t="str">
        <f>IF(OR(HP84="",HR36=2,HQ42=3),"",IF(AND(HQ31&gt;=1,HQ31&lt;=5),"平成"&amp;HO31&amp;"年"&amp;2,"平成"&amp;HO31+1&amp;"年"&amp;2))</f>
        <v>平成1年2</v>
      </c>
      <c r="HQ83" s="2" t="str">
        <f>IF(OR(HQ84="",HR36=2),"",IF(AND(HQ31&gt;=1,HQ31&lt;=5),"平成"&amp;HO31&amp;"年"&amp;2,"平成"&amp;HO31+1&amp;"年"&amp;2))</f>
        <v>平成1年2</v>
      </c>
      <c r="HU83" s="5">
        <f>IF(OR(HU84="",HU$36=3),"",2)</f>
        <v>2</v>
      </c>
      <c r="HV83" s="2" t="str">
        <f>IF(OR(HV84="",HX36=2,HW42=3),"",IF(AND(HW31&gt;=1,HW31&lt;=5),"平成"&amp;HU31&amp;"年"&amp;2,"平成"&amp;HU31+1&amp;"年"&amp;2))</f>
        <v>平成1年2</v>
      </c>
      <c r="HW83" s="2" t="str">
        <f>IF(OR(HW84="",HX36=2),"",IF(AND(HW31&gt;=1,HW31&lt;=5),"平成"&amp;HU31&amp;"年"&amp;2,"平成"&amp;HU31+1&amp;"年"&amp;2))</f>
        <v>平成1年2</v>
      </c>
      <c r="IA83" s="5">
        <f>IF(OR(IA84="",IA$36=3),"",2)</f>
        <v>2</v>
      </c>
      <c r="IB83" s="2" t="str">
        <f>IF(OR(IB84="",ID36=2,IC42=3),"",IF(AND(IC31&gt;=1,IC31&lt;=5),"平成"&amp;IA31&amp;"年"&amp;2,"平成"&amp;IA31+1&amp;"年"&amp;2))</f>
        <v>平成1年2</v>
      </c>
      <c r="IC83" s="2" t="str">
        <f>IF(OR(IC84="",ID36=2),"",IF(AND(IC31&gt;=1,IC31&lt;=5),"平成"&amp;IA31&amp;"年"&amp;2,"平成"&amp;IA31+1&amp;"年"&amp;2))</f>
        <v>平成1年2</v>
      </c>
      <c r="IG83" s="5">
        <f>IF(OR(IG84="",IG$36=3),"",2)</f>
        <v>2</v>
      </c>
      <c r="IH83" s="2" t="str">
        <f>IF(OR(IH84="",IJ36=2,II42=3),"",IF(AND(II31&gt;=1,II31&lt;=5),"平成"&amp;IG31&amp;"年"&amp;2,"平成"&amp;IG31+1&amp;"年"&amp;2))</f>
        <v>平成1年2</v>
      </c>
      <c r="II83" s="2" t="str">
        <f>IF(OR(II84="",IJ36=2),"",IF(AND(II31&gt;=1,II31&lt;=5),"平成"&amp;IG31&amp;"年"&amp;2,"平成"&amp;IG31+1&amp;"年"&amp;2))</f>
        <v>平成1年2</v>
      </c>
    </row>
    <row r="84" spans="2:243" ht="15" hidden="1" customHeight="1" outlineLevel="1">
      <c r="B84" s="4" t="str">
        <f>IF(AND(DW17&lt;&gt;"",DW20&lt;&gt;"",DY20&lt;&gt;"",EA20&lt;&gt;""),DW13,"")</f>
        <v/>
      </c>
      <c r="C84" s="174" t="str">
        <f t="shared" ca="1" si="40"/>
        <v>昭</v>
      </c>
      <c r="D84" s="171">
        <f t="shared" ca="1" si="41"/>
        <v>57</v>
      </c>
      <c r="E84" s="171" t="str">
        <f t="shared" ca="1" si="39"/>
        <v>昭57</v>
      </c>
      <c r="G84" s="5">
        <f>IF(OR(G85="",G$36=4),"",3)</f>
        <v>3</v>
      </c>
      <c r="H84" s="2" t="str">
        <f>IF(OR(H85="",J36=3,I42=4),"",IF(AND(I31&gt;=1,I31&lt;=5),"平成"&amp;G31&amp;"年"&amp;3,"平成"&amp;G31+1&amp;"年"&amp;3))</f>
        <v>平成1年3</v>
      </c>
      <c r="I84" s="2" t="str">
        <f>IF(OR(I85="",J36=3),"",IF(AND(I31&gt;=1,I31&lt;=5),"平成"&amp;G31&amp;"年"&amp;3,"平成"&amp;G31+1&amp;"年"&amp;3))</f>
        <v>平成1年3</v>
      </c>
      <c r="M84" s="5">
        <f>IF(OR(M85="",M$36=4),"",3)</f>
        <v>3</v>
      </c>
      <c r="N84" s="2" t="str">
        <f>IF(OR(N85="",P36=3,O42=4),"",IF(AND(O31&gt;=1,O31&lt;=5),"平成"&amp;M31&amp;"年"&amp;3,"平成"&amp;M31+1&amp;"年"&amp;3))</f>
        <v>平成1年3</v>
      </c>
      <c r="O84" s="2" t="str">
        <f>IF(OR(O85="",P36=3),"",IF(AND(O31&gt;=1,O31&lt;=5),"平成"&amp;M31&amp;"年"&amp;3,"平成"&amp;M31+1&amp;"年"&amp;3))</f>
        <v>平成1年3</v>
      </c>
      <c r="S84" s="5">
        <f>IF(OR(S85="",S$36=4),"",3)</f>
        <v>3</v>
      </c>
      <c r="T84" s="2" t="str">
        <f>IF(OR(T85="",V36=3,U42=4),"",IF(AND(U31&gt;=1,U31&lt;=5),"平成"&amp;S31&amp;"年"&amp;3,"平成"&amp;S31+1&amp;"年"&amp;3))</f>
        <v>平成1年3</v>
      </c>
      <c r="U84" s="2" t="str">
        <f>IF(OR(U85="",V36=3),"",IF(AND(U31&gt;=1,U31&lt;=5),"平成"&amp;S31&amp;"年"&amp;3,"平成"&amp;S31+1&amp;"年"&amp;3))</f>
        <v>平成1年3</v>
      </c>
      <c r="Y84" s="5">
        <f>IF(OR(Y85="",Y$36=4),"",3)</f>
        <v>3</v>
      </c>
      <c r="Z84" s="2" t="str">
        <f>IF(OR(Z85="",AB36=3,AA42=4),"",IF(AND(AA31&gt;=1,AA31&lt;=5),"平成"&amp;Y31&amp;"年"&amp;3,"平成"&amp;Y31+1&amp;"年"&amp;3))</f>
        <v>平成1年3</v>
      </c>
      <c r="AA84" s="2" t="str">
        <f>IF(OR(AA85="",AB36=3),"",IF(AND(AA31&gt;=1,AA31&lt;=5),"平成"&amp;Y31&amp;"年"&amp;3,"平成"&amp;Y31+1&amp;"年"&amp;3))</f>
        <v>平成1年3</v>
      </c>
      <c r="AE84" s="5">
        <f>IF(OR(AE85="",AE$36=4),"",3)</f>
        <v>3</v>
      </c>
      <c r="AF84" s="2" t="str">
        <f>IF(OR(AF85="",AH36=3,AG42=4),"",IF(AND(AG31&gt;=1,AG31&lt;=5),"平成"&amp;AE31&amp;"年"&amp;3,"平成"&amp;AE31+1&amp;"年"&amp;3))</f>
        <v>平成1年3</v>
      </c>
      <c r="AG84" s="2" t="str">
        <f>IF(OR(AG85="",AH36=3),"",IF(AND(AG31&gt;=1,AG31&lt;=5),"平成"&amp;AE31&amp;"年"&amp;3,"平成"&amp;AE31+1&amp;"年"&amp;3))</f>
        <v>平成1年3</v>
      </c>
      <c r="AK84" s="5">
        <f>IF(OR(AK85="",AK$36=4),"",3)</f>
        <v>3</v>
      </c>
      <c r="AL84" s="2" t="str">
        <f>IF(OR(AL85="",AN36=3,AM42=4),"",IF(AND(AM31&gt;=1,AM31&lt;=5),"平成"&amp;AK31&amp;"年"&amp;3,"平成"&amp;AK31+1&amp;"年"&amp;3))</f>
        <v>平成1年3</v>
      </c>
      <c r="AM84" s="2" t="str">
        <f>IF(OR(AM85="",AN36=3),"",IF(AND(AM31&gt;=1,AM31&lt;=5),"平成"&amp;AK31&amp;"年"&amp;3,"平成"&amp;AK31+1&amp;"年"&amp;3))</f>
        <v>平成1年3</v>
      </c>
      <c r="AQ84" s="5">
        <f>IF(OR(AQ85="",AQ$36=4),"",3)</f>
        <v>3</v>
      </c>
      <c r="AR84" s="2" t="str">
        <f>IF(OR(AR85="",AT36=3,AS42=4),"",IF(AND(AS31&gt;=1,AS31&lt;=5),"平成"&amp;AQ31&amp;"年"&amp;3,"平成"&amp;AQ31+1&amp;"年"&amp;3))</f>
        <v>平成1年3</v>
      </c>
      <c r="AS84" s="2" t="str">
        <f>IF(OR(AS85="",AT36=3),"",IF(AND(AS31&gt;=1,AS31&lt;=5),"平成"&amp;AQ31&amp;"年"&amp;3,"平成"&amp;AQ31+1&amp;"年"&amp;3))</f>
        <v>平成1年3</v>
      </c>
      <c r="AW84" s="5">
        <f>IF(OR(AW85="",AW$36=4),"",3)</f>
        <v>3</v>
      </c>
      <c r="AX84" s="2" t="str">
        <f>IF(OR(AX85="",AZ36=3,AY42=4),"",IF(AND(AY31&gt;=1,AY31&lt;=5),"平成"&amp;AW31&amp;"年"&amp;3,"平成"&amp;AW31+1&amp;"年"&amp;3))</f>
        <v>平成1年3</v>
      </c>
      <c r="AY84" s="2" t="str">
        <f>IF(OR(AY85="",AZ36=3),"",IF(AND(AY31&gt;=1,AY31&lt;=5),"平成"&amp;AW31&amp;"年"&amp;3,"平成"&amp;AW31+1&amp;"年"&amp;3))</f>
        <v>平成1年3</v>
      </c>
      <c r="BC84" s="5">
        <f>IF(OR(BC85="",BC$36=4),"",3)</f>
        <v>3</v>
      </c>
      <c r="BD84" s="2" t="str">
        <f>IF(OR(BD85="",BF36=3,BE42=4),"",IF(AND(BE31&gt;=1,BE31&lt;=5),"平成"&amp;BC31&amp;"年"&amp;3,"平成"&amp;BC31+1&amp;"年"&amp;3))</f>
        <v>平成1年3</v>
      </c>
      <c r="BE84" s="2" t="str">
        <f>IF(OR(BE85="",BF36=3),"",IF(AND(BE31&gt;=1,BE31&lt;=5),"平成"&amp;BC31&amp;"年"&amp;3,"平成"&amp;BC31+1&amp;"年"&amp;3))</f>
        <v>平成1年3</v>
      </c>
      <c r="BI84" s="5">
        <f>IF(OR(BI85="",BI$36=4),"",3)</f>
        <v>3</v>
      </c>
      <c r="BJ84" s="2" t="str">
        <f>IF(OR(BJ85="",BL36=3,BK42=4),"",IF(AND(BK31&gt;=1,BK31&lt;=5),"平成"&amp;BI31&amp;"年"&amp;3,"平成"&amp;BI31+1&amp;"年"&amp;3))</f>
        <v>平成1年3</v>
      </c>
      <c r="BK84" s="2" t="str">
        <f>IF(OR(BK85="",BL36=3),"",IF(AND(BK31&gt;=1,BK31&lt;=5),"平成"&amp;BI31&amp;"年"&amp;3,"平成"&amp;BI31+1&amp;"年"&amp;3))</f>
        <v>平成1年3</v>
      </c>
      <c r="BO84" s="5">
        <f>IF(OR(BO85="",BO$36=4),"",3)</f>
        <v>3</v>
      </c>
      <c r="BP84" s="2" t="str">
        <f>IF(OR(BP85="",BR36=3,BQ42=4),"",IF(AND(BQ31&gt;=1,BQ31&lt;=5),"平成"&amp;BO31&amp;"年"&amp;3,"平成"&amp;BO31+1&amp;"年"&amp;3))</f>
        <v>平成1年3</v>
      </c>
      <c r="BQ84" s="2" t="str">
        <f>IF(OR(BQ85="",BR36=3),"",IF(AND(BQ31&gt;=1,BQ31&lt;=5),"平成"&amp;BO31&amp;"年"&amp;3,"平成"&amp;BO31+1&amp;"年"&amp;3))</f>
        <v>平成1年3</v>
      </c>
      <c r="BU84" s="5">
        <f>IF(OR(BU85="",BU$36=4),"",3)</f>
        <v>3</v>
      </c>
      <c r="BV84" s="2" t="str">
        <f>IF(OR(BV85="",BX36=3,BW42=4),"",IF(AND(BW31&gt;=1,BW31&lt;=5),"平成"&amp;BU31&amp;"年"&amp;3,"平成"&amp;BU31+1&amp;"年"&amp;3))</f>
        <v>平成1年3</v>
      </c>
      <c r="BW84" s="2" t="str">
        <f>IF(OR(BW85="",BX36=3),"",IF(AND(BW31&gt;=1,BW31&lt;=5),"平成"&amp;BU31&amp;"年"&amp;3,"平成"&amp;BU31+1&amp;"年"&amp;3))</f>
        <v>平成1年3</v>
      </c>
      <c r="CA84" s="5">
        <f>IF(OR(CA85="",CA$36=4),"",3)</f>
        <v>3</v>
      </c>
      <c r="CB84" s="2" t="str">
        <f>IF(OR(CB85="",CD36=3,CC42=4),"",IF(AND(CC31&gt;=1,CC31&lt;=5),"平成"&amp;CA31&amp;"年"&amp;3,"平成"&amp;CA31+1&amp;"年"&amp;3))</f>
        <v>平成1年3</v>
      </c>
      <c r="CC84" s="2" t="str">
        <f>IF(OR(CC85="",CD36=3),"",IF(AND(CC31&gt;=1,CC31&lt;=5),"平成"&amp;CA31&amp;"年"&amp;3,"平成"&amp;CA31+1&amp;"年"&amp;3))</f>
        <v>平成1年3</v>
      </c>
      <c r="CG84" s="5">
        <f>IF(OR(CG85="",CG$36=4),"",3)</f>
        <v>3</v>
      </c>
      <c r="CH84" s="2" t="str">
        <f>IF(OR(CH85="",CJ36=3,CI42=4),"",IF(AND(CI31&gt;=1,CI31&lt;=5),"平成"&amp;CG31&amp;"年"&amp;3,"平成"&amp;CG31+1&amp;"年"&amp;3))</f>
        <v>平成1年3</v>
      </c>
      <c r="CI84" s="2" t="str">
        <f>IF(OR(CI85="",CJ36=3),"",IF(AND(CI31&gt;=1,CI31&lt;=5),"平成"&amp;CG31&amp;"年"&amp;3,"平成"&amp;CG31+1&amp;"年"&amp;3))</f>
        <v>平成1年3</v>
      </c>
      <c r="CM84" s="5">
        <f>IF(OR(CM85="",CM$36=4),"",3)</f>
        <v>3</v>
      </c>
      <c r="CN84" s="2" t="str">
        <f>IF(OR(CN85="",CP36=3,CO42=4),"",IF(AND(CO31&gt;=1,CO31&lt;=5),"平成"&amp;CM31&amp;"年"&amp;3,"平成"&amp;CM31+1&amp;"年"&amp;3))</f>
        <v>平成1年3</v>
      </c>
      <c r="CO84" s="2" t="str">
        <f>IF(OR(CO85="",CP36=3),"",IF(AND(CO31&gt;=1,CO31&lt;=5),"平成"&amp;CM31&amp;"年"&amp;3,"平成"&amp;CM31+1&amp;"年"&amp;3))</f>
        <v>平成1年3</v>
      </c>
      <c r="CS84" s="5">
        <f>IF(OR(CS85="",CS$36=4),"",3)</f>
        <v>3</v>
      </c>
      <c r="CT84" s="2" t="str">
        <f>IF(OR(CT85="",CV36=3,CU42=4),"",IF(AND(CU31&gt;=1,CU31&lt;=5),"平成"&amp;CS31&amp;"年"&amp;3,"平成"&amp;CS31+1&amp;"年"&amp;3))</f>
        <v>平成1年3</v>
      </c>
      <c r="CU84" s="2" t="str">
        <f>IF(OR(CU85="",CV36=3),"",IF(AND(CU31&gt;=1,CU31&lt;=5),"平成"&amp;CS31&amp;"年"&amp;3,"平成"&amp;CS31+1&amp;"年"&amp;3))</f>
        <v>平成1年3</v>
      </c>
      <c r="CY84" s="5">
        <f>IF(OR(CY85="",CY$36=4),"",3)</f>
        <v>3</v>
      </c>
      <c r="CZ84" s="2" t="str">
        <f>IF(OR(CZ85="",DB36=3,DA42=4),"",IF(AND(DA31&gt;=1,DA31&lt;=5),"平成"&amp;CY31&amp;"年"&amp;3,"平成"&amp;CY31+1&amp;"年"&amp;3))</f>
        <v>平成1年3</v>
      </c>
      <c r="DA84" s="2" t="str">
        <f>IF(OR(DA85="",DB36=3),"",IF(AND(DA31&gt;=1,DA31&lt;=5),"平成"&amp;CY31&amp;"年"&amp;3,"平成"&amp;CY31+1&amp;"年"&amp;3))</f>
        <v>平成1年3</v>
      </c>
      <c r="DE84" s="5">
        <f>IF(OR(DE85="",DE$36=4),"",3)</f>
        <v>3</v>
      </c>
      <c r="DF84" s="2" t="str">
        <f>IF(OR(DF85="",DH36=3,DG42=4),"",IF(AND(DG31&gt;=1,DG31&lt;=5),"平成"&amp;DE31&amp;"年"&amp;3,"平成"&amp;DE31+1&amp;"年"&amp;3))</f>
        <v>平成1年3</v>
      </c>
      <c r="DG84" s="2" t="str">
        <f>IF(OR(DG85="",DH36=3),"",IF(AND(DG31&gt;=1,DG31&lt;=5),"平成"&amp;DE31&amp;"年"&amp;3,"平成"&amp;DE31+1&amp;"年"&amp;3))</f>
        <v>平成1年3</v>
      </c>
      <c r="DK84" s="5">
        <f>IF(OR(DK85="",DK$36=4),"",3)</f>
        <v>3</v>
      </c>
      <c r="DL84" s="2" t="str">
        <f>IF(OR(DL85="",DN36=3,DM42=4),"",IF(AND(DM31&gt;=1,DM31&lt;=5),"平成"&amp;DK31&amp;"年"&amp;3,"平成"&amp;DK31+1&amp;"年"&amp;3))</f>
        <v>平成1年3</v>
      </c>
      <c r="DM84" s="2" t="str">
        <f>IF(OR(DM85="",DN36=3),"",IF(AND(DM31&gt;=1,DM31&lt;=5),"平成"&amp;DK31&amp;"年"&amp;3,"平成"&amp;DK31+1&amp;"年"&amp;3))</f>
        <v>平成1年3</v>
      </c>
      <c r="DQ84" s="5">
        <f>IF(OR(DQ85="",DQ$36=4),"",3)</f>
        <v>3</v>
      </c>
      <c r="DR84" s="2" t="str">
        <f>IF(OR(DR85="",DT36=3,DS42=4),"",IF(AND(DS31&gt;=1,DS31&lt;=5),"平成"&amp;DQ31&amp;"年"&amp;3,"平成"&amp;DQ31+1&amp;"年"&amp;3))</f>
        <v>平成1年3</v>
      </c>
      <c r="DS84" s="2" t="str">
        <f>IF(OR(DS85="",DT36=3),"",IF(AND(DS31&gt;=1,DS31&lt;=5),"平成"&amp;DQ31&amp;"年"&amp;3,"平成"&amp;DQ31+1&amp;"年"&amp;3))</f>
        <v>平成1年3</v>
      </c>
      <c r="DW84" s="5">
        <f>IF(OR(DW85="",DW$36=4),"",3)</f>
        <v>3</v>
      </c>
      <c r="DX84" s="2" t="str">
        <f>IF(OR(DX85="",DZ36=3,DY42=4),"",IF(AND(DY31&gt;=1,DY31&lt;=5),"平成"&amp;DW31&amp;"年"&amp;3,"平成"&amp;DW31+1&amp;"年"&amp;3))</f>
        <v>平成1年3</v>
      </c>
      <c r="DY84" s="2" t="str">
        <f>IF(OR(DY85="",DZ36=3),"",IF(AND(DY31&gt;=1,DY31&lt;=5),"平成"&amp;DW31&amp;"年"&amp;3,"平成"&amp;DW31+1&amp;"年"&amp;3))</f>
        <v>平成1年3</v>
      </c>
      <c r="EC84" s="5">
        <f>IF(OR(EC85="",EC$36=4),"",3)</f>
        <v>3</v>
      </c>
      <c r="ED84" s="2" t="str">
        <f>IF(OR(ED85="",EF36=3,EE42=4),"",IF(AND(EE31&gt;=1,EE31&lt;=5),"平成"&amp;EC31&amp;"年"&amp;3,"平成"&amp;EC31+1&amp;"年"&amp;3))</f>
        <v>平成1年3</v>
      </c>
      <c r="EE84" s="2" t="str">
        <f>IF(OR(EE85="",EF36=3),"",IF(AND(EE31&gt;=1,EE31&lt;=5),"平成"&amp;EC31&amp;"年"&amp;3,"平成"&amp;EC31+1&amp;"年"&amp;3))</f>
        <v>平成1年3</v>
      </c>
      <c r="EI84" s="5">
        <f>IF(OR(EI85="",EI$36=4),"",3)</f>
        <v>3</v>
      </c>
      <c r="EJ84" s="2" t="str">
        <f>IF(OR(EJ85="",EL36=3,EK42=4),"",IF(AND(EK31&gt;=1,EK31&lt;=5),"平成"&amp;EI31&amp;"年"&amp;3,"平成"&amp;EI31+1&amp;"年"&amp;3))</f>
        <v>平成1年3</v>
      </c>
      <c r="EK84" s="2" t="str">
        <f>IF(OR(EK85="",EL36=3),"",IF(AND(EK31&gt;=1,EK31&lt;=5),"平成"&amp;EI31&amp;"年"&amp;3,"平成"&amp;EI31+1&amp;"年"&amp;3))</f>
        <v>平成1年3</v>
      </c>
      <c r="EO84" s="5">
        <f>IF(OR(EO85="",EO$36=4),"",3)</f>
        <v>3</v>
      </c>
      <c r="EP84" s="2" t="str">
        <f>IF(OR(EP85="",ER36=3,EQ42=4),"",IF(AND(EQ31&gt;=1,EQ31&lt;=5),"平成"&amp;EO31&amp;"年"&amp;3,"平成"&amp;EO31+1&amp;"年"&amp;3))</f>
        <v>平成1年3</v>
      </c>
      <c r="EQ84" s="2" t="str">
        <f>IF(OR(EQ85="",ER36=3),"",IF(AND(EQ31&gt;=1,EQ31&lt;=5),"平成"&amp;EO31&amp;"年"&amp;3,"平成"&amp;EO31+1&amp;"年"&amp;3))</f>
        <v>平成1年3</v>
      </c>
      <c r="EU84" s="5">
        <f>IF(OR(EU85="",EU$36=4),"",3)</f>
        <v>3</v>
      </c>
      <c r="EV84" s="2" t="str">
        <f>IF(OR(EV85="",EX36=3,EW42=4),"",IF(AND(EW31&gt;=1,EW31&lt;=5),"平成"&amp;EU31&amp;"年"&amp;3,"平成"&amp;EU31+1&amp;"年"&amp;3))</f>
        <v>平成1年3</v>
      </c>
      <c r="EW84" s="2" t="str">
        <f>IF(OR(EW85="",EX36=3),"",IF(AND(EW31&gt;=1,EW31&lt;=5),"平成"&amp;EU31&amp;"年"&amp;3,"平成"&amp;EU31+1&amp;"年"&amp;3))</f>
        <v>平成1年3</v>
      </c>
      <c r="FA84" s="5">
        <f>IF(OR(FA85="",FA$36=4),"",3)</f>
        <v>3</v>
      </c>
      <c r="FB84" s="2" t="str">
        <f>IF(OR(FB85="",FD36=3,FC42=4),"",IF(AND(FC31&gt;=1,FC31&lt;=5),"平成"&amp;FA31&amp;"年"&amp;3,"平成"&amp;FA31+1&amp;"年"&amp;3))</f>
        <v>平成1年3</v>
      </c>
      <c r="FC84" s="2" t="str">
        <f>IF(OR(FC85="",FD36=3),"",IF(AND(FC31&gt;=1,FC31&lt;=5),"平成"&amp;FA31&amp;"年"&amp;3,"平成"&amp;FA31+1&amp;"年"&amp;3))</f>
        <v>平成1年3</v>
      </c>
      <c r="FG84" s="5">
        <f>IF(OR(FG85="",FG$36=4),"",3)</f>
        <v>3</v>
      </c>
      <c r="FH84" s="2" t="str">
        <f>IF(OR(FH85="",FJ36=3,FI42=4),"",IF(AND(FI31&gt;=1,FI31&lt;=5),"平成"&amp;FG31&amp;"年"&amp;3,"平成"&amp;FG31+1&amp;"年"&amp;3))</f>
        <v>平成1年3</v>
      </c>
      <c r="FI84" s="2" t="str">
        <f>IF(OR(FI85="",FJ36=3),"",IF(AND(FI31&gt;=1,FI31&lt;=5),"平成"&amp;FG31&amp;"年"&amp;3,"平成"&amp;FG31+1&amp;"年"&amp;3))</f>
        <v>平成1年3</v>
      </c>
      <c r="FM84" s="5">
        <f>IF(OR(FM85="",FM$36=4),"",3)</f>
        <v>3</v>
      </c>
      <c r="FN84" s="2" t="str">
        <f>IF(OR(FN85="",FP36=3,FO42=4),"",IF(AND(FO31&gt;=1,FO31&lt;=5),"平成"&amp;FM31&amp;"年"&amp;3,"平成"&amp;FM31+1&amp;"年"&amp;3))</f>
        <v>平成1年3</v>
      </c>
      <c r="FO84" s="2" t="str">
        <f>IF(OR(FO85="",FP36=3),"",IF(AND(FO31&gt;=1,FO31&lt;=5),"平成"&amp;FM31&amp;"年"&amp;3,"平成"&amp;FM31+1&amp;"年"&amp;3))</f>
        <v>平成1年3</v>
      </c>
      <c r="FS84" s="5">
        <f>IF(OR(FS85="",FS$36=4),"",3)</f>
        <v>3</v>
      </c>
      <c r="FT84" s="2" t="str">
        <f>IF(OR(FT85="",FV36=3,FU42=4),"",IF(AND(FU31&gt;=1,FU31&lt;=5),"平成"&amp;FS31&amp;"年"&amp;3,"平成"&amp;FS31+1&amp;"年"&amp;3))</f>
        <v>平成1年3</v>
      </c>
      <c r="FU84" s="2" t="str">
        <f>IF(OR(FU85="",FV36=3),"",IF(AND(FU31&gt;=1,FU31&lt;=5),"平成"&amp;FS31&amp;"年"&amp;3,"平成"&amp;FS31+1&amp;"年"&amp;3))</f>
        <v>平成1年3</v>
      </c>
      <c r="FY84" s="5">
        <f>IF(OR(FY85="",FY$36=4),"",3)</f>
        <v>3</v>
      </c>
      <c r="FZ84" s="2" t="str">
        <f>IF(OR(FZ85="",GB36=3,GA42=4),"",IF(AND(GA31&gt;=1,GA31&lt;=5),"平成"&amp;FY31&amp;"年"&amp;3,"平成"&amp;FY31+1&amp;"年"&amp;3))</f>
        <v>平成1年3</v>
      </c>
      <c r="GA84" s="2" t="str">
        <f>IF(OR(GA85="",GB36=3),"",IF(AND(GA31&gt;=1,GA31&lt;=5),"平成"&amp;FY31&amp;"年"&amp;3,"平成"&amp;FY31+1&amp;"年"&amp;3))</f>
        <v>平成1年3</v>
      </c>
      <c r="GE84" s="5">
        <f>IF(OR(GE85="",GE$36=4),"",3)</f>
        <v>3</v>
      </c>
      <c r="GF84" s="2" t="str">
        <f>IF(OR(GF85="",GH36=3,GG42=4),"",IF(AND(GG31&gt;=1,GG31&lt;=5),"平成"&amp;GE31&amp;"年"&amp;3,"平成"&amp;GE31+1&amp;"年"&amp;3))</f>
        <v>平成1年3</v>
      </c>
      <c r="GG84" s="2" t="str">
        <f>IF(OR(GG85="",GH36=3),"",IF(AND(GG31&gt;=1,GG31&lt;=5),"平成"&amp;GE31&amp;"年"&amp;3,"平成"&amp;GE31+1&amp;"年"&amp;3))</f>
        <v>平成1年3</v>
      </c>
      <c r="GK84" s="5">
        <f>IF(OR(GK85="",GK$36=4),"",3)</f>
        <v>3</v>
      </c>
      <c r="GL84" s="2" t="str">
        <f>IF(OR(GL85="",GN36=3,GM42=4),"",IF(AND(GM31&gt;=1,GM31&lt;=5),"平成"&amp;GK31&amp;"年"&amp;3,"平成"&amp;GK31+1&amp;"年"&amp;3))</f>
        <v>平成1年3</v>
      </c>
      <c r="GM84" s="2" t="str">
        <f>IF(OR(GM85="",GN36=3),"",IF(AND(GM31&gt;=1,GM31&lt;=5),"平成"&amp;GK31&amp;"年"&amp;3,"平成"&amp;GK31+1&amp;"年"&amp;3))</f>
        <v>平成1年3</v>
      </c>
      <c r="GQ84" s="5">
        <f>IF(OR(GQ85="",GQ$36=4),"",3)</f>
        <v>3</v>
      </c>
      <c r="GR84" s="2" t="str">
        <f>IF(OR(GR85="",GT36=3,GS42=4),"",IF(AND(GS31&gt;=1,GS31&lt;=5),"平成"&amp;GQ31&amp;"年"&amp;3,"平成"&amp;GQ31+1&amp;"年"&amp;3))</f>
        <v>平成1年3</v>
      </c>
      <c r="GS84" s="2" t="str">
        <f>IF(OR(GS85="",GT36=3),"",IF(AND(GS31&gt;=1,GS31&lt;=5),"平成"&amp;GQ31&amp;"年"&amp;3,"平成"&amp;GQ31+1&amp;"年"&amp;3))</f>
        <v>平成1年3</v>
      </c>
      <c r="GW84" s="5">
        <f>IF(OR(GW85="",GW$36=4),"",3)</f>
        <v>3</v>
      </c>
      <c r="GX84" s="2" t="str">
        <f>IF(OR(GX85="",GZ36=3,GY42=4),"",IF(AND(GY31&gt;=1,GY31&lt;=5),"平成"&amp;GW31&amp;"年"&amp;3,"平成"&amp;GW31+1&amp;"年"&amp;3))</f>
        <v>平成1年3</v>
      </c>
      <c r="GY84" s="2" t="str">
        <f>IF(OR(GY85="",GZ36=3),"",IF(AND(GY31&gt;=1,GY31&lt;=5),"平成"&amp;GW31&amp;"年"&amp;3,"平成"&amp;GW31+1&amp;"年"&amp;3))</f>
        <v>平成1年3</v>
      </c>
      <c r="HC84" s="5">
        <f>IF(OR(HC85="",HC$36=4),"",3)</f>
        <v>3</v>
      </c>
      <c r="HD84" s="2" t="str">
        <f>IF(OR(HD85="",HF36=3,HE42=4),"",IF(AND(HE31&gt;=1,HE31&lt;=5),"平成"&amp;HC31&amp;"年"&amp;3,"平成"&amp;HC31+1&amp;"年"&amp;3))</f>
        <v>平成1年3</v>
      </c>
      <c r="HE84" s="2" t="str">
        <f>IF(OR(HE85="",HF36=3),"",IF(AND(HE31&gt;=1,HE31&lt;=5),"平成"&amp;HC31&amp;"年"&amp;3,"平成"&amp;HC31+1&amp;"年"&amp;3))</f>
        <v>平成1年3</v>
      </c>
      <c r="HI84" s="5">
        <f>IF(OR(HI85="",HI$36=4),"",3)</f>
        <v>3</v>
      </c>
      <c r="HJ84" s="2" t="str">
        <f>IF(OR(HJ85="",HL36=3,HK42=4),"",IF(AND(HK31&gt;=1,HK31&lt;=5),"平成"&amp;HI31&amp;"年"&amp;3,"平成"&amp;HI31+1&amp;"年"&amp;3))</f>
        <v>平成1年3</v>
      </c>
      <c r="HK84" s="2" t="str">
        <f>IF(OR(HK85="",HL36=3),"",IF(AND(HK31&gt;=1,HK31&lt;=5),"平成"&amp;HI31&amp;"年"&amp;3,"平成"&amp;HI31+1&amp;"年"&amp;3))</f>
        <v>平成1年3</v>
      </c>
      <c r="HO84" s="5">
        <f>IF(OR(HO85="",HO$36=4),"",3)</f>
        <v>3</v>
      </c>
      <c r="HP84" s="2" t="str">
        <f>IF(OR(HP85="",HR36=3,HQ42=4),"",IF(AND(HQ31&gt;=1,HQ31&lt;=5),"平成"&amp;HO31&amp;"年"&amp;3,"平成"&amp;HO31+1&amp;"年"&amp;3))</f>
        <v>平成1年3</v>
      </c>
      <c r="HQ84" s="2" t="str">
        <f>IF(OR(HQ85="",HR36=3),"",IF(AND(HQ31&gt;=1,HQ31&lt;=5),"平成"&amp;HO31&amp;"年"&amp;3,"平成"&amp;HO31+1&amp;"年"&amp;3))</f>
        <v>平成1年3</v>
      </c>
      <c r="HU84" s="5">
        <f>IF(OR(HU85="",HU$36=4),"",3)</f>
        <v>3</v>
      </c>
      <c r="HV84" s="2" t="str">
        <f>IF(OR(HV85="",HX36=3,HW42=4),"",IF(AND(HW31&gt;=1,HW31&lt;=5),"平成"&amp;HU31&amp;"年"&amp;3,"平成"&amp;HU31+1&amp;"年"&amp;3))</f>
        <v>平成1年3</v>
      </c>
      <c r="HW84" s="2" t="str">
        <f>IF(OR(HW85="",HX36=3),"",IF(AND(HW31&gt;=1,HW31&lt;=5),"平成"&amp;HU31&amp;"年"&amp;3,"平成"&amp;HU31+1&amp;"年"&amp;3))</f>
        <v>平成1年3</v>
      </c>
      <c r="IA84" s="5">
        <f>IF(OR(IA85="",IA$36=4),"",3)</f>
        <v>3</v>
      </c>
      <c r="IB84" s="2" t="str">
        <f>IF(OR(IB85="",ID36=3,IC42=4),"",IF(AND(IC31&gt;=1,IC31&lt;=5),"平成"&amp;IA31&amp;"年"&amp;3,"平成"&amp;IA31+1&amp;"年"&amp;3))</f>
        <v>平成1年3</v>
      </c>
      <c r="IC84" s="2" t="str">
        <f>IF(OR(IC85="",ID36=3),"",IF(AND(IC31&gt;=1,IC31&lt;=5),"平成"&amp;IA31&amp;"年"&amp;3,"平成"&amp;IA31+1&amp;"年"&amp;3))</f>
        <v>平成1年3</v>
      </c>
      <c r="IG84" s="5">
        <f>IF(OR(IG85="",IG$36=4),"",3)</f>
        <v>3</v>
      </c>
      <c r="IH84" s="2" t="str">
        <f>IF(OR(IH85="",IJ36=3,II42=4),"",IF(AND(II31&gt;=1,II31&lt;=5),"平成"&amp;IG31&amp;"年"&amp;3,"平成"&amp;IG31+1&amp;"年"&amp;3))</f>
        <v>平成1年3</v>
      </c>
      <c r="II84" s="2" t="str">
        <f>IF(OR(II85="",IJ36=3),"",IF(AND(II31&gt;=1,II31&lt;=5),"平成"&amp;IG31&amp;"年"&amp;3,"平成"&amp;IG31+1&amp;"年"&amp;3))</f>
        <v>平成1年3</v>
      </c>
    </row>
    <row r="85" spans="2:243" ht="15" hidden="1" customHeight="1" outlineLevel="1">
      <c r="B85" s="4" t="str">
        <f>IF(AND(EC17&lt;&gt;"",EC20&lt;&gt;"",EE20&lt;&gt;"",EG20&lt;&gt;""),EC13,"")</f>
        <v/>
      </c>
      <c r="C85" s="174" t="str">
        <f t="shared" ca="1" si="40"/>
        <v>昭</v>
      </c>
      <c r="D85" s="171">
        <f t="shared" ca="1" si="41"/>
        <v>56</v>
      </c>
      <c r="E85" s="171" t="str">
        <f t="shared" ca="1" si="39"/>
        <v>昭56</v>
      </c>
      <c r="G85" s="5">
        <v>4</v>
      </c>
      <c r="H85" s="2" t="str">
        <f>IF(OR(H86="",J36=4,I42=5),"",IF(AND(I31&gt;=1,I31&lt;=5),"平成"&amp;G31&amp;"年"&amp;4,"平成"&amp;G31+1&amp;"年"&amp;4))</f>
        <v>平成1年4</v>
      </c>
      <c r="I85" s="2" t="str">
        <f>IF(OR(I86="",J36=4),"",IF(AND(I31&gt;=1,I31&lt;=5),"平成"&amp;G31&amp;"年"&amp;4,"平成"&amp;G31+1&amp;"年"&amp;4))</f>
        <v>平成1年4</v>
      </c>
      <c r="M85" s="5">
        <v>4</v>
      </c>
      <c r="N85" s="2" t="str">
        <f>IF(OR(N86="",P36=4,O42=5),"",IF(AND(O31&gt;=1,O31&lt;=5),"平成"&amp;M31&amp;"年"&amp;4,"平成"&amp;M31+1&amp;"年"&amp;4))</f>
        <v>平成1年4</v>
      </c>
      <c r="O85" s="2" t="str">
        <f>IF(OR(O86="",P36=4),"",IF(AND(O31&gt;=1,O31&lt;=5),"平成"&amp;M31&amp;"年"&amp;4,"平成"&amp;M31+1&amp;"年"&amp;4))</f>
        <v>平成1年4</v>
      </c>
      <c r="S85" s="5">
        <v>4</v>
      </c>
      <c r="T85" s="2" t="str">
        <f>IF(OR(T86="",V36=4,U42=5),"",IF(AND(U31&gt;=1,U31&lt;=5),"平成"&amp;S31&amp;"年"&amp;4,"平成"&amp;S31+1&amp;"年"&amp;4))</f>
        <v>平成1年4</v>
      </c>
      <c r="U85" s="2" t="str">
        <f>IF(OR(U86="",V36=4),"",IF(AND(U31&gt;=1,U31&lt;=5),"平成"&amp;S31&amp;"年"&amp;4,"平成"&amp;S31+1&amp;"年"&amp;4))</f>
        <v>平成1年4</v>
      </c>
      <c r="Y85" s="5">
        <v>4</v>
      </c>
      <c r="Z85" s="2" t="str">
        <f>IF(OR(Z86="",AB36=4,AA42=5),"",IF(AND(AA31&gt;=1,AA31&lt;=5),"平成"&amp;Y31&amp;"年"&amp;4,"平成"&amp;Y31+1&amp;"年"&amp;4))</f>
        <v>平成1年4</v>
      </c>
      <c r="AA85" s="2" t="str">
        <f>IF(OR(AA86="",AB36=4),"",IF(AND(AA31&gt;=1,AA31&lt;=5),"平成"&amp;Y31&amp;"年"&amp;4,"平成"&amp;Y31+1&amp;"年"&amp;4))</f>
        <v>平成1年4</v>
      </c>
      <c r="AE85" s="5">
        <v>4</v>
      </c>
      <c r="AF85" s="2" t="str">
        <f>IF(OR(AF86="",AH36=4,AG42=5),"",IF(AND(AG31&gt;=1,AG31&lt;=5),"平成"&amp;AE31&amp;"年"&amp;4,"平成"&amp;AE31+1&amp;"年"&amp;4))</f>
        <v>平成1年4</v>
      </c>
      <c r="AG85" s="2" t="str">
        <f>IF(OR(AG86="",AH36=4),"",IF(AND(AG31&gt;=1,AG31&lt;=5),"平成"&amp;AE31&amp;"年"&amp;4,"平成"&amp;AE31+1&amp;"年"&amp;4))</f>
        <v>平成1年4</v>
      </c>
      <c r="AK85" s="5">
        <v>4</v>
      </c>
      <c r="AL85" s="2" t="str">
        <f>IF(OR(AL86="",AN36=4,AM42=5),"",IF(AND(AM31&gt;=1,AM31&lt;=5),"平成"&amp;AK31&amp;"年"&amp;4,"平成"&amp;AK31+1&amp;"年"&amp;4))</f>
        <v>平成1年4</v>
      </c>
      <c r="AM85" s="2" t="str">
        <f>IF(OR(AM86="",AN36=4),"",IF(AND(AM31&gt;=1,AM31&lt;=5),"平成"&amp;AK31&amp;"年"&amp;4,"平成"&amp;AK31+1&amp;"年"&amp;4))</f>
        <v>平成1年4</v>
      </c>
      <c r="AQ85" s="5">
        <v>4</v>
      </c>
      <c r="AR85" s="2" t="str">
        <f>IF(OR(AR86="",AT36=4,AS42=5),"",IF(AND(AS31&gt;=1,AS31&lt;=5),"平成"&amp;AQ31&amp;"年"&amp;4,"平成"&amp;AQ31+1&amp;"年"&amp;4))</f>
        <v>平成1年4</v>
      </c>
      <c r="AS85" s="2" t="str">
        <f>IF(OR(AS86="",AT36=4),"",IF(AND(AS31&gt;=1,AS31&lt;=5),"平成"&amp;AQ31&amp;"年"&amp;4,"平成"&amp;AQ31+1&amp;"年"&amp;4))</f>
        <v>平成1年4</v>
      </c>
      <c r="AW85" s="5">
        <v>4</v>
      </c>
      <c r="AX85" s="2" t="str">
        <f>IF(OR(AX86="",AZ36=4,AY42=5),"",IF(AND(AY31&gt;=1,AY31&lt;=5),"平成"&amp;AW31&amp;"年"&amp;4,"平成"&amp;AW31+1&amp;"年"&amp;4))</f>
        <v>平成1年4</v>
      </c>
      <c r="AY85" s="2" t="str">
        <f>IF(OR(AY86="",AZ36=4),"",IF(AND(AY31&gt;=1,AY31&lt;=5),"平成"&amp;AW31&amp;"年"&amp;4,"平成"&amp;AW31+1&amp;"年"&amp;4))</f>
        <v>平成1年4</v>
      </c>
      <c r="BC85" s="5">
        <v>4</v>
      </c>
      <c r="BD85" s="2" t="str">
        <f>IF(OR(BD86="",BF36=4,BE42=5),"",IF(AND(BE31&gt;=1,BE31&lt;=5),"平成"&amp;BC31&amp;"年"&amp;4,"平成"&amp;BC31+1&amp;"年"&amp;4))</f>
        <v>平成1年4</v>
      </c>
      <c r="BE85" s="2" t="str">
        <f>IF(OR(BE86="",BF36=4),"",IF(AND(BE31&gt;=1,BE31&lt;=5),"平成"&amp;BC31&amp;"年"&amp;4,"平成"&amp;BC31+1&amp;"年"&amp;4))</f>
        <v>平成1年4</v>
      </c>
      <c r="BI85" s="5">
        <v>4</v>
      </c>
      <c r="BJ85" s="2" t="str">
        <f>IF(OR(BJ86="",BL36=4,BK42=5),"",IF(AND(BK31&gt;=1,BK31&lt;=5),"平成"&amp;BI31&amp;"年"&amp;4,"平成"&amp;BI31+1&amp;"年"&amp;4))</f>
        <v>平成1年4</v>
      </c>
      <c r="BK85" s="2" t="str">
        <f>IF(OR(BK86="",BL36=4),"",IF(AND(BK31&gt;=1,BK31&lt;=5),"平成"&amp;BI31&amp;"年"&amp;4,"平成"&amp;BI31+1&amp;"年"&amp;4))</f>
        <v>平成1年4</v>
      </c>
      <c r="BO85" s="5">
        <v>4</v>
      </c>
      <c r="BP85" s="2" t="str">
        <f>IF(OR(BP86="",BR36=4,BQ42=5),"",IF(AND(BQ31&gt;=1,BQ31&lt;=5),"平成"&amp;BO31&amp;"年"&amp;4,"平成"&amp;BO31+1&amp;"年"&amp;4))</f>
        <v>平成1年4</v>
      </c>
      <c r="BQ85" s="2" t="str">
        <f>IF(OR(BQ86="",BR36=4),"",IF(AND(BQ31&gt;=1,BQ31&lt;=5),"平成"&amp;BO31&amp;"年"&amp;4,"平成"&amp;BO31+1&amp;"年"&amp;4))</f>
        <v>平成1年4</v>
      </c>
      <c r="BU85" s="5">
        <v>4</v>
      </c>
      <c r="BV85" s="2" t="str">
        <f>IF(OR(BV86="",BX36=4,BW42=5),"",IF(AND(BW31&gt;=1,BW31&lt;=5),"平成"&amp;BU31&amp;"年"&amp;4,"平成"&amp;BU31+1&amp;"年"&amp;4))</f>
        <v>平成1年4</v>
      </c>
      <c r="BW85" s="2" t="str">
        <f>IF(OR(BW86="",BX36=4),"",IF(AND(BW31&gt;=1,BW31&lt;=5),"平成"&amp;BU31&amp;"年"&amp;4,"平成"&amp;BU31+1&amp;"年"&amp;4))</f>
        <v>平成1年4</v>
      </c>
      <c r="CA85" s="5">
        <v>4</v>
      </c>
      <c r="CB85" s="2" t="str">
        <f>IF(OR(CB86="",CD36=4,CC42=5),"",IF(AND(CC31&gt;=1,CC31&lt;=5),"平成"&amp;CA31&amp;"年"&amp;4,"平成"&amp;CA31+1&amp;"年"&amp;4))</f>
        <v>平成1年4</v>
      </c>
      <c r="CC85" s="2" t="str">
        <f>IF(OR(CC86="",CD36=4),"",IF(AND(CC31&gt;=1,CC31&lt;=5),"平成"&amp;CA31&amp;"年"&amp;4,"平成"&amp;CA31+1&amp;"年"&amp;4))</f>
        <v>平成1年4</v>
      </c>
      <c r="CG85" s="5">
        <v>4</v>
      </c>
      <c r="CH85" s="2" t="str">
        <f>IF(OR(CH86="",CJ36=4,CI42=5),"",IF(AND(CI31&gt;=1,CI31&lt;=5),"平成"&amp;CG31&amp;"年"&amp;4,"平成"&amp;CG31+1&amp;"年"&amp;4))</f>
        <v>平成1年4</v>
      </c>
      <c r="CI85" s="2" t="str">
        <f>IF(OR(CI86="",CJ36=4),"",IF(AND(CI31&gt;=1,CI31&lt;=5),"平成"&amp;CG31&amp;"年"&amp;4,"平成"&amp;CG31+1&amp;"年"&amp;4))</f>
        <v>平成1年4</v>
      </c>
      <c r="CM85" s="5">
        <v>4</v>
      </c>
      <c r="CN85" s="2" t="str">
        <f>IF(OR(CN86="",CP36=4,CO42=5),"",IF(AND(CO31&gt;=1,CO31&lt;=5),"平成"&amp;CM31&amp;"年"&amp;4,"平成"&amp;CM31+1&amp;"年"&amp;4))</f>
        <v>平成1年4</v>
      </c>
      <c r="CO85" s="2" t="str">
        <f>IF(OR(CO86="",CP36=4),"",IF(AND(CO31&gt;=1,CO31&lt;=5),"平成"&amp;CM31&amp;"年"&amp;4,"平成"&amp;CM31+1&amp;"年"&amp;4))</f>
        <v>平成1年4</v>
      </c>
      <c r="CS85" s="5">
        <v>4</v>
      </c>
      <c r="CT85" s="2" t="str">
        <f>IF(OR(CT86="",CV36=4,CU42=5),"",IF(AND(CU31&gt;=1,CU31&lt;=5),"平成"&amp;CS31&amp;"年"&amp;4,"平成"&amp;CS31+1&amp;"年"&amp;4))</f>
        <v>平成1年4</v>
      </c>
      <c r="CU85" s="2" t="str">
        <f>IF(OR(CU86="",CV36=4),"",IF(AND(CU31&gt;=1,CU31&lt;=5),"平成"&amp;CS31&amp;"年"&amp;4,"平成"&amp;CS31+1&amp;"年"&amp;4))</f>
        <v>平成1年4</v>
      </c>
      <c r="CY85" s="5">
        <v>4</v>
      </c>
      <c r="CZ85" s="2" t="str">
        <f>IF(OR(CZ86="",DB36=4,DA42=5),"",IF(AND(DA31&gt;=1,DA31&lt;=5),"平成"&amp;CY31&amp;"年"&amp;4,"平成"&amp;CY31+1&amp;"年"&amp;4))</f>
        <v>平成1年4</v>
      </c>
      <c r="DA85" s="2" t="str">
        <f>IF(OR(DA86="",DB36=4),"",IF(AND(DA31&gt;=1,DA31&lt;=5),"平成"&amp;CY31&amp;"年"&amp;4,"平成"&amp;CY31+1&amp;"年"&amp;4))</f>
        <v>平成1年4</v>
      </c>
      <c r="DE85" s="5">
        <v>4</v>
      </c>
      <c r="DF85" s="2" t="str">
        <f>IF(OR(DF86="",DH36=4,DG42=5),"",IF(AND(DG31&gt;=1,DG31&lt;=5),"平成"&amp;DE31&amp;"年"&amp;4,"平成"&amp;DE31+1&amp;"年"&amp;4))</f>
        <v>平成1年4</v>
      </c>
      <c r="DG85" s="2" t="str">
        <f>IF(OR(DG86="",DH36=4),"",IF(AND(DG31&gt;=1,DG31&lt;=5),"平成"&amp;DE31&amp;"年"&amp;4,"平成"&amp;DE31+1&amp;"年"&amp;4))</f>
        <v>平成1年4</v>
      </c>
      <c r="DK85" s="5">
        <v>4</v>
      </c>
      <c r="DL85" s="2" t="str">
        <f>IF(OR(DL86="",DN36=4,DM42=5),"",IF(AND(DM31&gt;=1,DM31&lt;=5),"平成"&amp;DK31&amp;"年"&amp;4,"平成"&amp;DK31+1&amp;"年"&amp;4))</f>
        <v>平成1年4</v>
      </c>
      <c r="DM85" s="2" t="str">
        <f>IF(OR(DM86="",DN36=4),"",IF(AND(DM31&gt;=1,DM31&lt;=5),"平成"&amp;DK31&amp;"年"&amp;4,"平成"&amp;DK31+1&amp;"年"&amp;4))</f>
        <v>平成1年4</v>
      </c>
      <c r="DQ85" s="5">
        <v>4</v>
      </c>
      <c r="DR85" s="2" t="str">
        <f>IF(OR(DR86="",DT36=4,DS42=5),"",IF(AND(DS31&gt;=1,DS31&lt;=5),"平成"&amp;DQ31&amp;"年"&amp;4,"平成"&amp;DQ31+1&amp;"年"&amp;4))</f>
        <v>平成1年4</v>
      </c>
      <c r="DS85" s="2" t="str">
        <f>IF(OR(DS86="",DT36=4),"",IF(AND(DS31&gt;=1,DS31&lt;=5),"平成"&amp;DQ31&amp;"年"&amp;4,"平成"&amp;DQ31+1&amp;"年"&amp;4))</f>
        <v>平成1年4</v>
      </c>
      <c r="DW85" s="5">
        <v>4</v>
      </c>
      <c r="DX85" s="2" t="str">
        <f>IF(OR(DX86="",DZ36=4,DY42=5),"",IF(AND(DY31&gt;=1,DY31&lt;=5),"平成"&amp;DW31&amp;"年"&amp;4,"平成"&amp;DW31+1&amp;"年"&amp;4))</f>
        <v>平成1年4</v>
      </c>
      <c r="DY85" s="2" t="str">
        <f>IF(OR(DY86="",DZ36=4),"",IF(AND(DY31&gt;=1,DY31&lt;=5),"平成"&amp;DW31&amp;"年"&amp;4,"平成"&amp;DW31+1&amp;"年"&amp;4))</f>
        <v>平成1年4</v>
      </c>
      <c r="EC85" s="5">
        <v>4</v>
      </c>
      <c r="ED85" s="2" t="str">
        <f>IF(OR(ED86="",EF36=4,EE42=5),"",IF(AND(EE31&gt;=1,EE31&lt;=5),"平成"&amp;EC31&amp;"年"&amp;4,"平成"&amp;EC31+1&amp;"年"&amp;4))</f>
        <v>平成1年4</v>
      </c>
      <c r="EE85" s="2" t="str">
        <f>IF(OR(EE86="",EF36=4),"",IF(AND(EE31&gt;=1,EE31&lt;=5),"平成"&amp;EC31&amp;"年"&amp;4,"平成"&amp;EC31+1&amp;"年"&amp;4))</f>
        <v>平成1年4</v>
      </c>
      <c r="EI85" s="5">
        <v>4</v>
      </c>
      <c r="EJ85" s="2" t="str">
        <f>IF(OR(EJ86="",EL36=4,EK42=5),"",IF(AND(EK31&gt;=1,EK31&lt;=5),"平成"&amp;EI31&amp;"年"&amp;4,"平成"&amp;EI31+1&amp;"年"&amp;4))</f>
        <v>平成1年4</v>
      </c>
      <c r="EK85" s="2" t="str">
        <f>IF(OR(EK86="",EL36=4),"",IF(AND(EK31&gt;=1,EK31&lt;=5),"平成"&amp;EI31&amp;"年"&amp;4,"平成"&amp;EI31+1&amp;"年"&amp;4))</f>
        <v>平成1年4</v>
      </c>
      <c r="EO85" s="5">
        <v>4</v>
      </c>
      <c r="EP85" s="2" t="str">
        <f>IF(OR(EP86="",ER36=4,EQ42=5),"",IF(AND(EQ31&gt;=1,EQ31&lt;=5),"平成"&amp;EO31&amp;"年"&amp;4,"平成"&amp;EO31+1&amp;"年"&amp;4))</f>
        <v>平成1年4</v>
      </c>
      <c r="EQ85" s="2" t="str">
        <f>IF(OR(EQ86="",ER36=4),"",IF(AND(EQ31&gt;=1,EQ31&lt;=5),"平成"&amp;EO31&amp;"年"&amp;4,"平成"&amp;EO31+1&amp;"年"&amp;4))</f>
        <v>平成1年4</v>
      </c>
      <c r="EU85" s="5">
        <v>4</v>
      </c>
      <c r="EV85" s="2" t="str">
        <f>IF(OR(EV86="",EX36=4,EW42=5),"",IF(AND(EW31&gt;=1,EW31&lt;=5),"平成"&amp;EU31&amp;"年"&amp;4,"平成"&amp;EU31+1&amp;"年"&amp;4))</f>
        <v>平成1年4</v>
      </c>
      <c r="EW85" s="2" t="str">
        <f>IF(OR(EW86="",EX36=4),"",IF(AND(EW31&gt;=1,EW31&lt;=5),"平成"&amp;EU31&amp;"年"&amp;4,"平成"&amp;EU31+1&amp;"年"&amp;4))</f>
        <v>平成1年4</v>
      </c>
      <c r="FA85" s="5">
        <v>4</v>
      </c>
      <c r="FB85" s="2" t="str">
        <f>IF(OR(FB86="",FD36=4,FC42=5),"",IF(AND(FC31&gt;=1,FC31&lt;=5),"平成"&amp;FA31&amp;"年"&amp;4,"平成"&amp;FA31+1&amp;"年"&amp;4))</f>
        <v>平成1年4</v>
      </c>
      <c r="FC85" s="2" t="str">
        <f>IF(OR(FC86="",FD36=4),"",IF(AND(FC31&gt;=1,FC31&lt;=5),"平成"&amp;FA31&amp;"年"&amp;4,"平成"&amp;FA31+1&amp;"年"&amp;4))</f>
        <v>平成1年4</v>
      </c>
      <c r="FG85" s="5">
        <v>4</v>
      </c>
      <c r="FH85" s="2" t="str">
        <f>IF(OR(FH86="",FJ36=4,FI42=5),"",IF(AND(FI31&gt;=1,FI31&lt;=5),"平成"&amp;FG31&amp;"年"&amp;4,"平成"&amp;FG31+1&amp;"年"&amp;4))</f>
        <v>平成1年4</v>
      </c>
      <c r="FI85" s="2" t="str">
        <f>IF(OR(FI86="",FJ36=4),"",IF(AND(FI31&gt;=1,FI31&lt;=5),"平成"&amp;FG31&amp;"年"&amp;4,"平成"&amp;FG31+1&amp;"年"&amp;4))</f>
        <v>平成1年4</v>
      </c>
      <c r="FM85" s="5">
        <v>4</v>
      </c>
      <c r="FN85" s="2" t="str">
        <f>IF(OR(FN86="",FP36=4,FO42=5),"",IF(AND(FO31&gt;=1,FO31&lt;=5),"平成"&amp;FM31&amp;"年"&amp;4,"平成"&amp;FM31+1&amp;"年"&amp;4))</f>
        <v>平成1年4</v>
      </c>
      <c r="FO85" s="2" t="str">
        <f>IF(OR(FO86="",FP36=4),"",IF(AND(FO31&gt;=1,FO31&lt;=5),"平成"&amp;FM31&amp;"年"&amp;4,"平成"&amp;FM31+1&amp;"年"&amp;4))</f>
        <v>平成1年4</v>
      </c>
      <c r="FS85" s="5">
        <v>4</v>
      </c>
      <c r="FT85" s="2" t="str">
        <f>IF(OR(FT86="",FV36=4,FU42=5),"",IF(AND(FU31&gt;=1,FU31&lt;=5),"平成"&amp;FS31&amp;"年"&amp;4,"平成"&amp;FS31+1&amp;"年"&amp;4))</f>
        <v>平成1年4</v>
      </c>
      <c r="FU85" s="2" t="str">
        <f>IF(OR(FU86="",FV36=4),"",IF(AND(FU31&gt;=1,FU31&lt;=5),"平成"&amp;FS31&amp;"年"&amp;4,"平成"&amp;FS31+1&amp;"年"&amp;4))</f>
        <v>平成1年4</v>
      </c>
      <c r="FY85" s="5">
        <v>4</v>
      </c>
      <c r="FZ85" s="2" t="str">
        <f>IF(OR(FZ86="",GB36=4,GA42=5),"",IF(AND(GA31&gt;=1,GA31&lt;=5),"平成"&amp;FY31&amp;"年"&amp;4,"平成"&amp;FY31+1&amp;"年"&amp;4))</f>
        <v>平成1年4</v>
      </c>
      <c r="GA85" s="2" t="str">
        <f>IF(OR(GA86="",GB36=4),"",IF(AND(GA31&gt;=1,GA31&lt;=5),"平成"&amp;FY31&amp;"年"&amp;4,"平成"&amp;FY31+1&amp;"年"&amp;4))</f>
        <v>平成1年4</v>
      </c>
      <c r="GE85" s="5">
        <v>4</v>
      </c>
      <c r="GF85" s="2" t="str">
        <f>IF(OR(GF86="",GH36=4,GG42=5),"",IF(AND(GG31&gt;=1,GG31&lt;=5),"平成"&amp;GE31&amp;"年"&amp;4,"平成"&amp;GE31+1&amp;"年"&amp;4))</f>
        <v>平成1年4</v>
      </c>
      <c r="GG85" s="2" t="str">
        <f>IF(OR(GG86="",GH36=4),"",IF(AND(GG31&gt;=1,GG31&lt;=5),"平成"&amp;GE31&amp;"年"&amp;4,"平成"&amp;GE31+1&amp;"年"&amp;4))</f>
        <v>平成1年4</v>
      </c>
      <c r="GK85" s="5">
        <v>4</v>
      </c>
      <c r="GL85" s="2" t="str">
        <f>IF(OR(GL86="",GN36=4,GM42=5),"",IF(AND(GM31&gt;=1,GM31&lt;=5),"平成"&amp;GK31&amp;"年"&amp;4,"平成"&amp;GK31+1&amp;"年"&amp;4))</f>
        <v>平成1年4</v>
      </c>
      <c r="GM85" s="2" t="str">
        <f>IF(OR(GM86="",GN36=4),"",IF(AND(GM31&gt;=1,GM31&lt;=5),"平成"&amp;GK31&amp;"年"&amp;4,"平成"&amp;GK31+1&amp;"年"&amp;4))</f>
        <v>平成1年4</v>
      </c>
      <c r="GQ85" s="5">
        <v>4</v>
      </c>
      <c r="GR85" s="2" t="str">
        <f>IF(OR(GR86="",GT36=4,GS42=5),"",IF(AND(GS31&gt;=1,GS31&lt;=5),"平成"&amp;GQ31&amp;"年"&amp;4,"平成"&amp;GQ31+1&amp;"年"&amp;4))</f>
        <v>平成1年4</v>
      </c>
      <c r="GS85" s="2" t="str">
        <f>IF(OR(GS86="",GT36=4),"",IF(AND(GS31&gt;=1,GS31&lt;=5),"平成"&amp;GQ31&amp;"年"&amp;4,"平成"&amp;GQ31+1&amp;"年"&amp;4))</f>
        <v>平成1年4</v>
      </c>
      <c r="GW85" s="5">
        <v>4</v>
      </c>
      <c r="GX85" s="2" t="str">
        <f>IF(OR(GX86="",GZ36=4,GY42=5),"",IF(AND(GY31&gt;=1,GY31&lt;=5),"平成"&amp;GW31&amp;"年"&amp;4,"平成"&amp;GW31+1&amp;"年"&amp;4))</f>
        <v>平成1年4</v>
      </c>
      <c r="GY85" s="2" t="str">
        <f>IF(OR(GY86="",GZ36=4),"",IF(AND(GY31&gt;=1,GY31&lt;=5),"平成"&amp;GW31&amp;"年"&amp;4,"平成"&amp;GW31+1&amp;"年"&amp;4))</f>
        <v>平成1年4</v>
      </c>
      <c r="HC85" s="5">
        <v>4</v>
      </c>
      <c r="HD85" s="2" t="str">
        <f>IF(OR(HD86="",HF36=4,HE42=5),"",IF(AND(HE31&gt;=1,HE31&lt;=5),"平成"&amp;HC31&amp;"年"&amp;4,"平成"&amp;HC31+1&amp;"年"&amp;4))</f>
        <v>平成1年4</v>
      </c>
      <c r="HE85" s="2" t="str">
        <f>IF(OR(HE86="",HF36=4),"",IF(AND(HE31&gt;=1,HE31&lt;=5),"平成"&amp;HC31&amp;"年"&amp;4,"平成"&amp;HC31+1&amp;"年"&amp;4))</f>
        <v>平成1年4</v>
      </c>
      <c r="HI85" s="5">
        <v>4</v>
      </c>
      <c r="HJ85" s="2" t="str">
        <f>IF(OR(HJ86="",HL36=4,HK42=5),"",IF(AND(HK31&gt;=1,HK31&lt;=5),"平成"&amp;HI31&amp;"年"&amp;4,"平成"&amp;HI31+1&amp;"年"&amp;4))</f>
        <v>平成1年4</v>
      </c>
      <c r="HK85" s="2" t="str">
        <f>IF(OR(HK86="",HL36=4),"",IF(AND(HK31&gt;=1,HK31&lt;=5),"平成"&amp;HI31&amp;"年"&amp;4,"平成"&amp;HI31+1&amp;"年"&amp;4))</f>
        <v>平成1年4</v>
      </c>
      <c r="HO85" s="5">
        <v>4</v>
      </c>
      <c r="HP85" s="2" t="str">
        <f>IF(OR(HP86="",HR36=4,HQ42=5),"",IF(AND(HQ31&gt;=1,HQ31&lt;=5),"平成"&amp;HO31&amp;"年"&amp;4,"平成"&amp;HO31+1&amp;"年"&amp;4))</f>
        <v>平成1年4</v>
      </c>
      <c r="HQ85" s="2" t="str">
        <f>IF(OR(HQ86="",HR36=4),"",IF(AND(HQ31&gt;=1,HQ31&lt;=5),"平成"&amp;HO31&amp;"年"&amp;4,"平成"&amp;HO31+1&amp;"年"&amp;4))</f>
        <v>平成1年4</v>
      </c>
      <c r="HU85" s="5">
        <v>4</v>
      </c>
      <c r="HV85" s="2" t="str">
        <f>IF(OR(HV86="",HX36=4,HW42=5),"",IF(AND(HW31&gt;=1,HW31&lt;=5),"平成"&amp;HU31&amp;"年"&amp;4,"平成"&amp;HU31+1&amp;"年"&amp;4))</f>
        <v>平成1年4</v>
      </c>
      <c r="HW85" s="2" t="str">
        <f>IF(OR(HW86="",HX36=4),"",IF(AND(HW31&gt;=1,HW31&lt;=5),"平成"&amp;HU31&amp;"年"&amp;4,"平成"&amp;HU31+1&amp;"年"&amp;4))</f>
        <v>平成1年4</v>
      </c>
      <c r="IA85" s="5">
        <v>4</v>
      </c>
      <c r="IB85" s="2" t="str">
        <f>IF(OR(IB86="",ID36=4,IC42=5),"",IF(AND(IC31&gt;=1,IC31&lt;=5),"平成"&amp;IA31&amp;"年"&amp;4,"平成"&amp;IA31+1&amp;"年"&amp;4))</f>
        <v>平成1年4</v>
      </c>
      <c r="IC85" s="2" t="str">
        <f>IF(OR(IC86="",ID36=4),"",IF(AND(IC31&gt;=1,IC31&lt;=5),"平成"&amp;IA31&amp;"年"&amp;4,"平成"&amp;IA31+1&amp;"年"&amp;4))</f>
        <v>平成1年4</v>
      </c>
      <c r="IG85" s="5">
        <v>4</v>
      </c>
      <c r="IH85" s="2" t="str">
        <f>IF(OR(IH86="",IJ36=4,II42=5),"",IF(AND(II31&gt;=1,II31&lt;=5),"平成"&amp;IG31&amp;"年"&amp;4,"平成"&amp;IG31+1&amp;"年"&amp;4))</f>
        <v>平成1年4</v>
      </c>
      <c r="II85" s="2" t="str">
        <f>IF(OR(II86="",IJ36=4),"",IF(AND(II31&gt;=1,II31&lt;=5),"平成"&amp;IG31&amp;"年"&amp;4,"平成"&amp;IG31+1&amp;"年"&amp;4))</f>
        <v>平成1年4</v>
      </c>
    </row>
    <row r="86" spans="2:243" ht="15" hidden="1" customHeight="1" outlineLevel="1">
      <c r="B86" s="4" t="str">
        <f>IF(AND(EI17&lt;&gt;"",EI20&lt;&gt;"",EK20&lt;&gt;"",EM20&lt;&gt;""),EI13,"")</f>
        <v/>
      </c>
      <c r="C86" s="174" t="str">
        <f t="shared" ca="1" si="40"/>
        <v>昭</v>
      </c>
      <c r="D86" s="171">
        <f t="shared" ca="1" si="41"/>
        <v>55</v>
      </c>
      <c r="E86" s="171" t="str">
        <f t="shared" ca="1" si="39"/>
        <v>昭55</v>
      </c>
      <c r="H86" s="2" t="str">
        <f>IF(AND(I31&gt;=1,I31&lt;=5),"平成"&amp;G31&amp;"年"&amp;5,"平成"&amp;G31+1&amp;"年"&amp;5)</f>
        <v>平成1年5</v>
      </c>
      <c r="I86" s="2" t="str">
        <f>IF(AND(I31&gt;=1,I31&lt;=5),"平成"&amp;G31&amp;"年"&amp;5,"平成"&amp;G31+1&amp;"年"&amp;5)</f>
        <v>平成1年5</v>
      </c>
      <c r="N86" s="2" t="str">
        <f>IF(AND(O31&gt;=1,O31&lt;=5),"平成"&amp;M31&amp;"年"&amp;5,"平成"&amp;M31+1&amp;"年"&amp;5)</f>
        <v>平成1年5</v>
      </c>
      <c r="O86" s="2" t="str">
        <f>IF(AND(O31&gt;=1,O31&lt;=5),"平成"&amp;M31&amp;"年"&amp;5,"平成"&amp;M31+1&amp;"年"&amp;5)</f>
        <v>平成1年5</v>
      </c>
      <c r="T86" s="2" t="str">
        <f>IF(AND(U31&gt;=1,U31&lt;=5),"平成"&amp;S31&amp;"年"&amp;5,"平成"&amp;S31+1&amp;"年"&amp;5)</f>
        <v>平成1年5</v>
      </c>
      <c r="U86" s="2" t="str">
        <f>IF(AND(U31&gt;=1,U31&lt;=5),"平成"&amp;S31&amp;"年"&amp;5,"平成"&amp;S31+1&amp;"年"&amp;5)</f>
        <v>平成1年5</v>
      </c>
      <c r="Z86" s="2" t="str">
        <f>IF(AND(AA31&gt;=1,AA31&lt;=5),"平成"&amp;Y31&amp;"年"&amp;5,"平成"&amp;Y31+1&amp;"年"&amp;5)</f>
        <v>平成1年5</v>
      </c>
      <c r="AA86" s="2" t="str">
        <f>IF(AND(AA31&gt;=1,AA31&lt;=5),"平成"&amp;Y31&amp;"年"&amp;5,"平成"&amp;Y31+1&amp;"年"&amp;5)</f>
        <v>平成1年5</v>
      </c>
      <c r="AF86" s="2" t="str">
        <f>IF(AND(AG31&gt;=1,AG31&lt;=5),"平成"&amp;AE31&amp;"年"&amp;5,"平成"&amp;AE31+1&amp;"年"&amp;5)</f>
        <v>平成1年5</v>
      </c>
      <c r="AG86" s="2" t="str">
        <f>IF(AND(AG31&gt;=1,AG31&lt;=5),"平成"&amp;AE31&amp;"年"&amp;5,"平成"&amp;AE31+1&amp;"年"&amp;5)</f>
        <v>平成1年5</v>
      </c>
      <c r="AL86" s="2" t="str">
        <f>IF(AND(AM31&gt;=1,AM31&lt;=5),"平成"&amp;AK31&amp;"年"&amp;5,"平成"&amp;AK31+1&amp;"年"&amp;5)</f>
        <v>平成1年5</v>
      </c>
      <c r="AM86" s="2" t="str">
        <f>IF(AND(AM31&gt;=1,AM31&lt;=5),"平成"&amp;AK31&amp;"年"&amp;5,"平成"&amp;AK31+1&amp;"年"&amp;5)</f>
        <v>平成1年5</v>
      </c>
      <c r="AR86" s="2" t="str">
        <f>IF(AND(AS31&gt;=1,AS31&lt;=5),"平成"&amp;AQ31&amp;"年"&amp;5,"平成"&amp;AQ31+1&amp;"年"&amp;5)</f>
        <v>平成1年5</v>
      </c>
      <c r="AS86" s="2" t="str">
        <f>IF(AND(AS31&gt;=1,AS31&lt;=5),"平成"&amp;AQ31&amp;"年"&amp;5,"平成"&amp;AQ31+1&amp;"年"&amp;5)</f>
        <v>平成1年5</v>
      </c>
      <c r="AX86" s="2" t="str">
        <f>IF(AND(AY31&gt;=1,AY31&lt;=5),"平成"&amp;AW31&amp;"年"&amp;5,"平成"&amp;AW31+1&amp;"年"&amp;5)</f>
        <v>平成1年5</v>
      </c>
      <c r="AY86" s="2" t="str">
        <f>IF(AND(AY31&gt;=1,AY31&lt;=5),"平成"&amp;AW31&amp;"年"&amp;5,"平成"&amp;AW31+1&amp;"年"&amp;5)</f>
        <v>平成1年5</v>
      </c>
      <c r="BD86" s="2" t="str">
        <f>IF(AND(BE31&gt;=1,BE31&lt;=5),"平成"&amp;BC31&amp;"年"&amp;5,"平成"&amp;BC31+1&amp;"年"&amp;5)</f>
        <v>平成1年5</v>
      </c>
      <c r="BE86" s="2" t="str">
        <f>IF(AND(BE31&gt;=1,BE31&lt;=5),"平成"&amp;BC31&amp;"年"&amp;5,"平成"&amp;BC31+1&amp;"年"&amp;5)</f>
        <v>平成1年5</v>
      </c>
      <c r="BJ86" s="2" t="str">
        <f>IF(AND(BK31&gt;=1,BK31&lt;=5),"平成"&amp;BI31&amp;"年"&amp;5,"平成"&amp;BI31+1&amp;"年"&amp;5)</f>
        <v>平成1年5</v>
      </c>
      <c r="BK86" s="2" t="str">
        <f>IF(AND(BK31&gt;=1,BK31&lt;=5),"平成"&amp;BI31&amp;"年"&amp;5,"平成"&amp;BI31+1&amp;"年"&amp;5)</f>
        <v>平成1年5</v>
      </c>
      <c r="BP86" s="2" t="str">
        <f>IF(AND(BQ31&gt;=1,BQ31&lt;=5),"平成"&amp;BO31&amp;"年"&amp;5,"平成"&amp;BO31+1&amp;"年"&amp;5)</f>
        <v>平成1年5</v>
      </c>
      <c r="BQ86" s="2" t="str">
        <f>IF(AND(BQ31&gt;=1,BQ31&lt;=5),"平成"&amp;BO31&amp;"年"&amp;5,"平成"&amp;BO31+1&amp;"年"&amp;5)</f>
        <v>平成1年5</v>
      </c>
      <c r="BV86" s="2" t="str">
        <f>IF(AND(BW31&gt;=1,BW31&lt;=5),"平成"&amp;BU31&amp;"年"&amp;5,"平成"&amp;BU31+1&amp;"年"&amp;5)</f>
        <v>平成1年5</v>
      </c>
      <c r="BW86" s="2" t="str">
        <f>IF(AND(BW31&gt;=1,BW31&lt;=5),"平成"&amp;BU31&amp;"年"&amp;5,"平成"&amp;BU31+1&amp;"年"&amp;5)</f>
        <v>平成1年5</v>
      </c>
      <c r="CB86" s="2" t="str">
        <f>IF(AND(CC31&gt;=1,CC31&lt;=5),"平成"&amp;CA31&amp;"年"&amp;5,"平成"&amp;CA31+1&amp;"年"&amp;5)</f>
        <v>平成1年5</v>
      </c>
      <c r="CC86" s="2" t="str">
        <f>IF(AND(CC31&gt;=1,CC31&lt;=5),"平成"&amp;CA31&amp;"年"&amp;5,"平成"&amp;CA31+1&amp;"年"&amp;5)</f>
        <v>平成1年5</v>
      </c>
      <c r="CH86" s="2" t="str">
        <f>IF(AND(CI31&gt;=1,CI31&lt;=5),"平成"&amp;CG31&amp;"年"&amp;5,"平成"&amp;CG31+1&amp;"年"&amp;5)</f>
        <v>平成1年5</v>
      </c>
      <c r="CI86" s="2" t="str">
        <f>IF(AND(CI31&gt;=1,CI31&lt;=5),"平成"&amp;CG31&amp;"年"&amp;5,"平成"&amp;CG31+1&amp;"年"&amp;5)</f>
        <v>平成1年5</v>
      </c>
      <c r="CN86" s="2" t="str">
        <f>IF(AND(CO31&gt;=1,CO31&lt;=5),"平成"&amp;CM31&amp;"年"&amp;5,"平成"&amp;CM31+1&amp;"年"&amp;5)</f>
        <v>平成1年5</v>
      </c>
      <c r="CO86" s="2" t="str">
        <f>IF(AND(CO31&gt;=1,CO31&lt;=5),"平成"&amp;CM31&amp;"年"&amp;5,"平成"&amp;CM31+1&amp;"年"&amp;5)</f>
        <v>平成1年5</v>
      </c>
      <c r="CT86" s="2" t="str">
        <f>IF(AND(CU31&gt;=1,CU31&lt;=5),"平成"&amp;CS31&amp;"年"&amp;5,"平成"&amp;CS31+1&amp;"年"&amp;5)</f>
        <v>平成1年5</v>
      </c>
      <c r="CU86" s="2" t="str">
        <f>IF(AND(CU31&gt;=1,CU31&lt;=5),"平成"&amp;CS31&amp;"年"&amp;5,"平成"&amp;CS31+1&amp;"年"&amp;5)</f>
        <v>平成1年5</v>
      </c>
      <c r="CZ86" s="2" t="str">
        <f>IF(AND(DA31&gt;=1,DA31&lt;=5),"平成"&amp;CY31&amp;"年"&amp;5,"平成"&amp;CY31+1&amp;"年"&amp;5)</f>
        <v>平成1年5</v>
      </c>
      <c r="DA86" s="2" t="str">
        <f>IF(AND(DA31&gt;=1,DA31&lt;=5),"平成"&amp;CY31&amp;"年"&amp;5,"平成"&amp;CY31+1&amp;"年"&amp;5)</f>
        <v>平成1年5</v>
      </c>
      <c r="DF86" s="2" t="str">
        <f>IF(AND(DG31&gt;=1,DG31&lt;=5),"平成"&amp;DE31&amp;"年"&amp;5,"平成"&amp;DE31+1&amp;"年"&amp;5)</f>
        <v>平成1年5</v>
      </c>
      <c r="DG86" s="2" t="str">
        <f>IF(AND(DG31&gt;=1,DG31&lt;=5),"平成"&amp;DE31&amp;"年"&amp;5,"平成"&amp;DE31+1&amp;"年"&amp;5)</f>
        <v>平成1年5</v>
      </c>
      <c r="DL86" s="2" t="str">
        <f>IF(AND(DM31&gt;=1,DM31&lt;=5),"平成"&amp;DK31&amp;"年"&amp;5,"平成"&amp;DK31+1&amp;"年"&amp;5)</f>
        <v>平成1年5</v>
      </c>
      <c r="DM86" s="2" t="str">
        <f>IF(AND(DM31&gt;=1,DM31&lt;=5),"平成"&amp;DK31&amp;"年"&amp;5,"平成"&amp;DK31+1&amp;"年"&amp;5)</f>
        <v>平成1年5</v>
      </c>
      <c r="DR86" s="2" t="str">
        <f>IF(AND(DS31&gt;=1,DS31&lt;=5),"平成"&amp;DQ31&amp;"年"&amp;5,"平成"&amp;DQ31+1&amp;"年"&amp;5)</f>
        <v>平成1年5</v>
      </c>
      <c r="DS86" s="2" t="str">
        <f>IF(AND(DS31&gt;=1,DS31&lt;=5),"平成"&amp;DQ31&amp;"年"&amp;5,"平成"&amp;DQ31+1&amp;"年"&amp;5)</f>
        <v>平成1年5</v>
      </c>
      <c r="DX86" s="2" t="str">
        <f>IF(AND(DY31&gt;=1,DY31&lt;=5),"平成"&amp;DW31&amp;"年"&amp;5,"平成"&amp;DW31+1&amp;"年"&amp;5)</f>
        <v>平成1年5</v>
      </c>
      <c r="DY86" s="2" t="str">
        <f>IF(AND(DY31&gt;=1,DY31&lt;=5),"平成"&amp;DW31&amp;"年"&amp;5,"平成"&amp;DW31+1&amp;"年"&amp;5)</f>
        <v>平成1年5</v>
      </c>
      <c r="ED86" s="2" t="str">
        <f>IF(AND(EE31&gt;=1,EE31&lt;=5),"平成"&amp;EC31&amp;"年"&amp;5,"平成"&amp;EC31+1&amp;"年"&amp;5)</f>
        <v>平成1年5</v>
      </c>
      <c r="EE86" s="2" t="str">
        <f>IF(AND(EE31&gt;=1,EE31&lt;=5),"平成"&amp;EC31&amp;"年"&amp;5,"平成"&amp;EC31+1&amp;"年"&amp;5)</f>
        <v>平成1年5</v>
      </c>
      <c r="EJ86" s="2" t="str">
        <f>IF(AND(EK31&gt;=1,EK31&lt;=5),"平成"&amp;EI31&amp;"年"&amp;5,"平成"&amp;EI31+1&amp;"年"&amp;5)</f>
        <v>平成1年5</v>
      </c>
      <c r="EK86" s="2" t="str">
        <f>IF(AND(EK31&gt;=1,EK31&lt;=5),"平成"&amp;EI31&amp;"年"&amp;5,"平成"&amp;EI31+1&amp;"年"&amp;5)</f>
        <v>平成1年5</v>
      </c>
      <c r="EP86" s="2" t="str">
        <f>IF(AND(EQ31&gt;=1,EQ31&lt;=5),"平成"&amp;EO31&amp;"年"&amp;5,"平成"&amp;EO31+1&amp;"年"&amp;5)</f>
        <v>平成1年5</v>
      </c>
      <c r="EQ86" s="2" t="str">
        <f>IF(AND(EQ31&gt;=1,EQ31&lt;=5),"平成"&amp;EO31&amp;"年"&amp;5,"平成"&amp;EO31+1&amp;"年"&amp;5)</f>
        <v>平成1年5</v>
      </c>
      <c r="EV86" s="2" t="str">
        <f>IF(AND(EW31&gt;=1,EW31&lt;=5),"平成"&amp;EU31&amp;"年"&amp;5,"平成"&amp;EU31+1&amp;"年"&amp;5)</f>
        <v>平成1年5</v>
      </c>
      <c r="EW86" s="2" t="str">
        <f>IF(AND(EW31&gt;=1,EW31&lt;=5),"平成"&amp;EU31&amp;"年"&amp;5,"平成"&amp;EU31+1&amp;"年"&amp;5)</f>
        <v>平成1年5</v>
      </c>
      <c r="FB86" s="2" t="str">
        <f>IF(AND(FC31&gt;=1,FC31&lt;=5),"平成"&amp;FA31&amp;"年"&amp;5,"平成"&amp;FA31+1&amp;"年"&amp;5)</f>
        <v>平成1年5</v>
      </c>
      <c r="FC86" s="2" t="str">
        <f>IF(AND(FC31&gt;=1,FC31&lt;=5),"平成"&amp;FA31&amp;"年"&amp;5,"平成"&amp;FA31+1&amp;"年"&amp;5)</f>
        <v>平成1年5</v>
      </c>
      <c r="FH86" s="2" t="str">
        <f>IF(AND(FI31&gt;=1,FI31&lt;=5),"平成"&amp;FG31&amp;"年"&amp;5,"平成"&amp;FG31+1&amp;"年"&amp;5)</f>
        <v>平成1年5</v>
      </c>
      <c r="FI86" s="2" t="str">
        <f>IF(AND(FI31&gt;=1,FI31&lt;=5),"平成"&amp;FG31&amp;"年"&amp;5,"平成"&amp;FG31+1&amp;"年"&amp;5)</f>
        <v>平成1年5</v>
      </c>
      <c r="FN86" s="2" t="str">
        <f>IF(AND(FO31&gt;=1,FO31&lt;=5),"平成"&amp;FM31&amp;"年"&amp;5,"平成"&amp;FM31+1&amp;"年"&amp;5)</f>
        <v>平成1年5</v>
      </c>
      <c r="FO86" s="2" t="str">
        <f>IF(AND(FO31&gt;=1,FO31&lt;=5),"平成"&amp;FM31&amp;"年"&amp;5,"平成"&amp;FM31+1&amp;"年"&amp;5)</f>
        <v>平成1年5</v>
      </c>
      <c r="FT86" s="2" t="str">
        <f>IF(AND(FU31&gt;=1,FU31&lt;=5),"平成"&amp;FS31&amp;"年"&amp;5,"平成"&amp;FS31+1&amp;"年"&amp;5)</f>
        <v>平成1年5</v>
      </c>
      <c r="FU86" s="2" t="str">
        <f>IF(AND(FU31&gt;=1,FU31&lt;=5),"平成"&amp;FS31&amp;"年"&amp;5,"平成"&amp;FS31+1&amp;"年"&amp;5)</f>
        <v>平成1年5</v>
      </c>
      <c r="FZ86" s="2" t="str">
        <f>IF(AND(GA31&gt;=1,GA31&lt;=5),"平成"&amp;FY31&amp;"年"&amp;5,"平成"&amp;FY31+1&amp;"年"&amp;5)</f>
        <v>平成1年5</v>
      </c>
      <c r="GA86" s="2" t="str">
        <f>IF(AND(GA31&gt;=1,GA31&lt;=5),"平成"&amp;FY31&amp;"年"&amp;5,"平成"&amp;FY31+1&amp;"年"&amp;5)</f>
        <v>平成1年5</v>
      </c>
      <c r="GF86" s="2" t="str">
        <f>IF(AND(GG31&gt;=1,GG31&lt;=5),"平成"&amp;GE31&amp;"年"&amp;5,"平成"&amp;GE31+1&amp;"年"&amp;5)</f>
        <v>平成1年5</v>
      </c>
      <c r="GG86" s="2" t="str">
        <f>IF(AND(GG31&gt;=1,GG31&lt;=5),"平成"&amp;GE31&amp;"年"&amp;5,"平成"&amp;GE31+1&amp;"年"&amp;5)</f>
        <v>平成1年5</v>
      </c>
      <c r="GL86" s="2" t="str">
        <f>IF(AND(GM31&gt;=1,GM31&lt;=5),"平成"&amp;GK31&amp;"年"&amp;5,"平成"&amp;GK31+1&amp;"年"&amp;5)</f>
        <v>平成1年5</v>
      </c>
      <c r="GM86" s="2" t="str">
        <f>IF(AND(GM31&gt;=1,GM31&lt;=5),"平成"&amp;GK31&amp;"年"&amp;5,"平成"&amp;GK31+1&amp;"年"&amp;5)</f>
        <v>平成1年5</v>
      </c>
      <c r="GR86" s="2" t="str">
        <f>IF(AND(GS31&gt;=1,GS31&lt;=5),"平成"&amp;GQ31&amp;"年"&amp;5,"平成"&amp;GQ31+1&amp;"年"&amp;5)</f>
        <v>平成1年5</v>
      </c>
      <c r="GS86" s="2" t="str">
        <f>IF(AND(GS31&gt;=1,GS31&lt;=5),"平成"&amp;GQ31&amp;"年"&amp;5,"平成"&amp;GQ31+1&amp;"年"&amp;5)</f>
        <v>平成1年5</v>
      </c>
      <c r="GX86" s="2" t="str">
        <f>IF(AND(GY31&gt;=1,GY31&lt;=5),"平成"&amp;GW31&amp;"年"&amp;5,"平成"&amp;GW31+1&amp;"年"&amp;5)</f>
        <v>平成1年5</v>
      </c>
      <c r="GY86" s="2" t="str">
        <f>IF(AND(GY31&gt;=1,GY31&lt;=5),"平成"&amp;GW31&amp;"年"&amp;5,"平成"&amp;GW31+1&amp;"年"&amp;5)</f>
        <v>平成1年5</v>
      </c>
      <c r="HD86" s="2" t="str">
        <f>IF(AND(HE31&gt;=1,HE31&lt;=5),"平成"&amp;HC31&amp;"年"&amp;5,"平成"&amp;HC31+1&amp;"年"&amp;5)</f>
        <v>平成1年5</v>
      </c>
      <c r="HE86" s="2" t="str">
        <f>IF(AND(HE31&gt;=1,HE31&lt;=5),"平成"&amp;HC31&amp;"年"&amp;5,"平成"&amp;HC31+1&amp;"年"&amp;5)</f>
        <v>平成1年5</v>
      </c>
      <c r="HJ86" s="2" t="str">
        <f>IF(AND(HK31&gt;=1,HK31&lt;=5),"平成"&amp;HI31&amp;"年"&amp;5,"平成"&amp;HI31+1&amp;"年"&amp;5)</f>
        <v>平成1年5</v>
      </c>
      <c r="HK86" s="2" t="str">
        <f>IF(AND(HK31&gt;=1,HK31&lt;=5),"平成"&amp;HI31&amp;"年"&amp;5,"平成"&amp;HI31+1&amp;"年"&amp;5)</f>
        <v>平成1年5</v>
      </c>
      <c r="HP86" s="2" t="str">
        <f>IF(AND(HQ31&gt;=1,HQ31&lt;=5),"平成"&amp;HO31&amp;"年"&amp;5,"平成"&amp;HO31+1&amp;"年"&amp;5)</f>
        <v>平成1年5</v>
      </c>
      <c r="HQ86" s="2" t="str">
        <f>IF(AND(HQ31&gt;=1,HQ31&lt;=5),"平成"&amp;HO31&amp;"年"&amp;5,"平成"&amp;HO31+1&amp;"年"&amp;5)</f>
        <v>平成1年5</v>
      </c>
      <c r="HV86" s="2" t="str">
        <f>IF(AND(HW31&gt;=1,HW31&lt;=5),"平成"&amp;HU31&amp;"年"&amp;5,HU31+1&amp;"年"&amp;5)</f>
        <v>1年5</v>
      </c>
      <c r="HW86" s="2" t="str">
        <f>IF(AND(HW31&gt;=1,HW31&lt;=5),"平成"&amp;HU31&amp;"年"&amp;5,"平成"&amp;HU31+1&amp;"年"&amp;5)</f>
        <v>平成1年5</v>
      </c>
      <c r="IB86" s="2" t="str">
        <f>IF(AND(IC31&gt;=1,IC31&lt;=5),"平成"&amp;IA31&amp;"年"&amp;5,"平成"&amp;IA31+1&amp;"年"&amp;5)</f>
        <v>平成1年5</v>
      </c>
      <c r="IC86" s="2" t="str">
        <f>IF(AND(IC31&gt;=1,IC31&lt;=5),"平成"&amp;IA31&amp;"年"&amp;5,"平成"&amp;IA31+1&amp;"年"&amp;5)</f>
        <v>平成1年5</v>
      </c>
      <c r="IH86" s="2" t="str">
        <f>IF(AND(II31&gt;=1,II31&lt;=5),"平成"&amp;IG31&amp;"年"&amp;5,"平成"&amp;IG31+1&amp;"年"&amp;5)</f>
        <v>平成1年5</v>
      </c>
      <c r="II86" s="2" t="str">
        <f>IF(AND(II31&gt;=1,II31&lt;=5),"平成"&amp;IG31&amp;"年"&amp;5,"平成"&amp;IG31+1&amp;"年"&amp;5)</f>
        <v>平成1年5</v>
      </c>
    </row>
    <row r="87" spans="2:243" ht="15" hidden="1" customHeight="1" outlineLevel="1">
      <c r="B87" s="4" t="str">
        <f>IF(AND(EO17&lt;&gt;"",EO20&lt;&gt;"",EQ20&lt;&gt;"",ES20&lt;&gt;""),EO13,"")</f>
        <v/>
      </c>
      <c r="C87" s="174" t="str">
        <f t="shared" ca="1" si="40"/>
        <v>昭</v>
      </c>
      <c r="D87" s="171">
        <f t="shared" ca="1" si="41"/>
        <v>54</v>
      </c>
      <c r="E87" s="171" t="str">
        <f t="shared" ca="1" si="39"/>
        <v>昭54</v>
      </c>
      <c r="H87" s="2" t="str">
        <f>IF(AND(I31&gt;=1,I31&lt;=5,G36="",J36=""),"平成"&amp;G31&amp;"年"&amp;6,"")</f>
        <v/>
      </c>
      <c r="I87" s="2" t="str">
        <f>IF(AND(I31&gt;=1,I31&lt;=5,G36="",J36=""),"平成"&amp;G31&amp;"年"&amp;6,"")</f>
        <v/>
      </c>
      <c r="N87" s="2" t="str">
        <f>IF(AND(O31&gt;=1,O31&lt;=5,M36="",P36=""),"平成"&amp;M31&amp;"年"&amp;6,"")</f>
        <v/>
      </c>
      <c r="O87" s="2" t="str">
        <f>IF(AND(O31&gt;=1,O31&lt;=5,M36="",P36=""),"平成"&amp;M31&amp;"年"&amp;6,"")</f>
        <v/>
      </c>
      <c r="T87" s="2" t="str">
        <f>IF(AND(U31&gt;=1,U31&lt;=5,S36="",V36=""),"平成"&amp;S31&amp;"年"&amp;6,"")</f>
        <v/>
      </c>
      <c r="U87" s="2" t="str">
        <f>IF(AND(U31&gt;=1,U31&lt;=5,S36="",V36=""),"平成"&amp;S31&amp;"年"&amp;6,"")</f>
        <v/>
      </c>
      <c r="Z87" s="2" t="str">
        <f>IF(AND(AA31&gt;=1,AA31&lt;=5,Y36="",AB36=""),"平成"&amp;Y31&amp;"年"&amp;6,"")</f>
        <v/>
      </c>
      <c r="AA87" s="2" t="str">
        <f>IF(AND(AA31&gt;=1,AA31&lt;=5,Y36="",AB36=""),"平成"&amp;Y31&amp;"年"&amp;6,"")</f>
        <v/>
      </c>
      <c r="AF87" s="2" t="str">
        <f>IF(AND(AG31&gt;=1,AG31&lt;=5,AE36="",AH36=""),"平成"&amp;AE31&amp;"年"&amp;6,"")</f>
        <v/>
      </c>
      <c r="AG87" s="2" t="str">
        <f>IF(AND(AG31&gt;=1,AG31&lt;=5,AE36="",AH36=""),"平成"&amp;AE31&amp;"年"&amp;6,"")</f>
        <v/>
      </c>
      <c r="AL87" s="2" t="str">
        <f>IF(AND(AM31&gt;=1,AM31&lt;=5,AK36="",AN36=""),"平成"&amp;AK31&amp;"年"&amp;6,"")</f>
        <v/>
      </c>
      <c r="AM87" s="2" t="str">
        <f>IF(AND(AM31&gt;=1,AM31&lt;=5,AK36="",AN36=""),"平成"&amp;AK31&amp;"年"&amp;6,"")</f>
        <v/>
      </c>
      <c r="AR87" s="2" t="str">
        <f>IF(AND(AS31&gt;=1,AS31&lt;=5,AQ36="",AT36=""),"平成"&amp;AQ31&amp;"年"&amp;6,"")</f>
        <v/>
      </c>
      <c r="AS87" s="2" t="str">
        <f>IF(AND(AS31&gt;=1,AS31&lt;=5,AQ36="",AT36=""),"平成"&amp;AQ31&amp;"年"&amp;6,"")</f>
        <v/>
      </c>
      <c r="AX87" s="2" t="str">
        <f>IF(AND(AY31&gt;=1,AY31&lt;=5,AW36="",AZ36=""),"平成"&amp;AW31&amp;"年"&amp;6,"")</f>
        <v/>
      </c>
      <c r="AY87" s="2" t="str">
        <f>IF(AND(AY31&gt;=1,AY31&lt;=5,AW36="",AZ36=""),"平成"&amp;AW31&amp;"年"&amp;6,"")</f>
        <v/>
      </c>
      <c r="BD87" s="2" t="str">
        <f>IF(AND(BE31&gt;=1,BE31&lt;=5,BC36="",BF36=""),"平成"&amp;BC31&amp;"年"&amp;6,"")</f>
        <v/>
      </c>
      <c r="BE87" s="2" t="str">
        <f>IF(AND(BE31&gt;=1,BE31&lt;=5,BC36="",BF36=""),"平成"&amp;BC31&amp;"年"&amp;6,"")</f>
        <v/>
      </c>
      <c r="BJ87" s="2" t="str">
        <f>IF(AND(BK31&gt;=1,BK31&lt;=5,BI36="",BL36=""),"平成"&amp;BI31&amp;"年"&amp;6,"")</f>
        <v/>
      </c>
      <c r="BK87" s="2" t="str">
        <f>IF(AND(BK31&gt;=1,BK31&lt;=5,BI36="",BL36=""),"平成"&amp;BI31&amp;"年"&amp;6,"")</f>
        <v/>
      </c>
      <c r="BP87" s="2" t="str">
        <f>IF(AND(BQ31&gt;=1,BQ31&lt;=5,BO36="",BR36=""),"平成"&amp;BO31&amp;"年"&amp;6,"")</f>
        <v/>
      </c>
      <c r="BQ87" s="2" t="str">
        <f>IF(AND(BQ31&gt;=1,BQ31&lt;=5,BO36="",BR36=""),"平成"&amp;BO31&amp;"年"&amp;6,"")</f>
        <v/>
      </c>
      <c r="BV87" s="2" t="str">
        <f>IF(AND(BW31&gt;=1,BW31&lt;=5,BU36="",BX36=""),"平成"&amp;BU31&amp;"年"&amp;6,"")</f>
        <v/>
      </c>
      <c r="BW87" s="2" t="str">
        <f>IF(AND(BW31&gt;=1,BW31&lt;=5,BU36="",BX36=""),"平成"&amp;BU31&amp;"年"&amp;6,"")</f>
        <v/>
      </c>
      <c r="CB87" s="2" t="str">
        <f>IF(AND(CC31&gt;=1,CC31&lt;=5,CA36="",CD36=""),"平成"&amp;CA31&amp;"年"&amp;6,"")</f>
        <v/>
      </c>
      <c r="CC87" s="2" t="str">
        <f>IF(AND(CC31&gt;=1,CC31&lt;=5,CA36="",CD36=""),"平成"&amp;CA31&amp;"年"&amp;6,"")</f>
        <v/>
      </c>
      <c r="CH87" s="2" t="str">
        <f>IF(AND(CI31&gt;=1,CI31&lt;=5,CG36="",CJ36=""),"平成"&amp;CG31&amp;"年"&amp;6,"")</f>
        <v/>
      </c>
      <c r="CI87" s="2" t="str">
        <f>IF(AND(CI31&gt;=1,CI31&lt;=5,CG36="",CJ36=""),"平成"&amp;CG31&amp;"年"&amp;6,"")</f>
        <v/>
      </c>
      <c r="CN87" s="2" t="str">
        <f>IF(AND(CO31&gt;=1,CO31&lt;=5,CM36="",CP36=""),"平成"&amp;CM31&amp;"年"&amp;6,"")</f>
        <v/>
      </c>
      <c r="CO87" s="2" t="str">
        <f>IF(AND(CO31&gt;=1,CO31&lt;=5,CM36="",CP36=""),"平成"&amp;CM31&amp;"年"&amp;6,"")</f>
        <v/>
      </c>
      <c r="CT87" s="2" t="str">
        <f>IF(AND(CU31&gt;=1,CU31&lt;=5,CS36="",CV36=""),"平成"&amp;CS31&amp;"年"&amp;6,"")</f>
        <v/>
      </c>
      <c r="CU87" s="2" t="str">
        <f>IF(AND(CU31&gt;=1,CU31&lt;=5,CS36="",CV36=""),"平成"&amp;CS31&amp;"年"&amp;6,"")</f>
        <v/>
      </c>
      <c r="CZ87" s="2" t="str">
        <f>IF(AND(DA31&gt;=1,DA31&lt;=5,CY36="",DB36=""),"平成"&amp;CY31&amp;"年"&amp;6,"")</f>
        <v/>
      </c>
      <c r="DA87" s="2" t="str">
        <f>IF(AND(DA31&gt;=1,DA31&lt;=5,CY36="",DB36=""),"平成"&amp;CY31&amp;"年"&amp;6,"")</f>
        <v/>
      </c>
      <c r="DF87" s="2" t="str">
        <f>IF(AND(DG31&gt;=1,DG31&lt;=5,DE36="",DH36=""),"平成"&amp;DE31&amp;"年"&amp;6,"")</f>
        <v/>
      </c>
      <c r="DG87" s="2" t="str">
        <f>IF(AND(DG31&gt;=1,DG31&lt;=5,DE36="",DH36=""),"平成"&amp;DE31&amp;"年"&amp;6,"")</f>
        <v/>
      </c>
      <c r="DL87" s="2" t="str">
        <f>IF(AND(DM31&gt;=1,DM31&lt;=5,DK36="",DN36=""),"平成"&amp;DK31&amp;"年"&amp;6,"")</f>
        <v/>
      </c>
      <c r="DM87" s="2" t="str">
        <f>IF(AND(DM31&gt;=1,DM31&lt;=5,DK36="",DN36=""),"平成"&amp;DK31&amp;"年"&amp;6,"")</f>
        <v/>
      </c>
      <c r="DR87" s="2" t="str">
        <f>IF(AND(DS31&gt;=1,DS31&lt;=5,DQ36="",DT36=""),"平成"&amp;DQ31&amp;"年"&amp;6,"")</f>
        <v/>
      </c>
      <c r="DS87" s="2" t="str">
        <f>IF(AND(DS31&gt;=1,DS31&lt;=5,DQ36="",DT36=""),"平成"&amp;DQ31&amp;"年"&amp;6,"")</f>
        <v/>
      </c>
      <c r="DX87" s="2" t="str">
        <f>IF(AND(DY31&gt;=1,DY31&lt;=5,DW36="",DZ36=""),"平成"&amp;DW31&amp;"年"&amp;6,"")</f>
        <v/>
      </c>
      <c r="DY87" s="2" t="str">
        <f>IF(AND(DY31&gt;=1,DY31&lt;=5,DW36="",DZ36=""),"平成"&amp;DW31&amp;"年"&amp;6,"")</f>
        <v/>
      </c>
      <c r="ED87" s="2" t="str">
        <f>IF(AND(EE31&gt;=1,EE31&lt;=5,EC36="",EF36=""),"平成"&amp;EC31&amp;"年"&amp;6,"")</f>
        <v/>
      </c>
      <c r="EE87" s="2" t="str">
        <f>IF(AND(EE31&gt;=1,EE31&lt;=5,EC36="",EF36=""),"平成"&amp;EC31&amp;"年"&amp;6,"")</f>
        <v/>
      </c>
      <c r="EJ87" s="2" t="str">
        <f>IF(AND(EK31&gt;=1,EK31&lt;=5,EI36="",EL36=""),"平成"&amp;EI31&amp;"年"&amp;6,"")</f>
        <v/>
      </c>
      <c r="EK87" s="2" t="str">
        <f>IF(AND(EK31&gt;=1,EK31&lt;=5,EI36="",EL36=""),"平成"&amp;EI31&amp;"年"&amp;6,"")</f>
        <v/>
      </c>
      <c r="EP87" s="2" t="str">
        <f>IF(AND(EQ31&gt;=1,EQ31&lt;=5,EO36="",ER36=""),"平成"&amp;EO31&amp;"年"&amp;6,"")</f>
        <v/>
      </c>
      <c r="EQ87" s="2" t="str">
        <f>IF(AND(EQ31&gt;=1,EQ31&lt;=5,EO36="",ER36=""),"平成"&amp;EO31&amp;"年"&amp;6,"")</f>
        <v/>
      </c>
      <c r="EV87" s="2" t="str">
        <f>IF(AND(EW31&gt;=1,EW31&lt;=5,EU36="",EX36=""),"平成"&amp;EU31&amp;"年"&amp;6,"")</f>
        <v/>
      </c>
      <c r="EW87" s="2" t="str">
        <f>IF(AND(EW31&gt;=1,EW31&lt;=5,EU36="",EX36=""),"平成"&amp;EU31&amp;"年"&amp;6,"")</f>
        <v/>
      </c>
      <c r="FB87" s="2" t="str">
        <f>IF(AND(FC31&gt;=1,FC31&lt;=5,FA36="",FD36=""),"平成"&amp;FA31&amp;"年"&amp;6,"")</f>
        <v/>
      </c>
      <c r="FC87" s="2" t="str">
        <f>IF(AND(FC31&gt;=1,FC31&lt;=5,FA36="",FD36=""),"平成"&amp;FA31&amp;"年"&amp;6,"")</f>
        <v/>
      </c>
      <c r="FH87" s="2" t="str">
        <f>IF(AND(FI31&gt;=1,FI31&lt;=5,FG36="",FJ36=""),"平成"&amp;FG31&amp;"年"&amp;6,"")</f>
        <v/>
      </c>
      <c r="FI87" s="2" t="str">
        <f>IF(AND(FI31&gt;=1,FI31&lt;=5,FG36="",FJ36=""),"平成"&amp;FG31&amp;"年"&amp;6,"")</f>
        <v/>
      </c>
      <c r="FN87" s="2" t="str">
        <f>IF(AND(FO31&gt;=1,FO31&lt;=5,FM36="",FP36=""),"平成"&amp;FM31&amp;"年"&amp;6,"")</f>
        <v/>
      </c>
      <c r="FO87" s="2" t="str">
        <f>IF(AND(FO31&gt;=1,FO31&lt;=5,FM36="",FP36=""),"平成"&amp;FM31&amp;"年"&amp;6,"")</f>
        <v/>
      </c>
      <c r="FT87" s="2" t="str">
        <f>IF(AND(FU31&gt;=1,FU31&lt;=5,FS36="",FV36=""),"平成"&amp;FS31&amp;"年"&amp;6,"")</f>
        <v/>
      </c>
      <c r="FU87" s="2" t="str">
        <f>IF(AND(FU31&gt;=1,FU31&lt;=5,FS36="",FV36=""),"平成"&amp;FS31&amp;"年"&amp;6,"")</f>
        <v/>
      </c>
      <c r="FZ87" s="2" t="str">
        <f>IF(AND(GA31&gt;=1,GA31&lt;=5,FY36="",GB36=""),"平成"&amp;FY31&amp;"年"&amp;6,"")</f>
        <v/>
      </c>
      <c r="GA87" s="2" t="str">
        <f>IF(AND(GA31&gt;=1,GA31&lt;=5,FY36="",GB36=""),"平成"&amp;FY31&amp;"年"&amp;6,"")</f>
        <v/>
      </c>
      <c r="GF87" s="2" t="str">
        <f>IF(AND(GG31&gt;=1,GG31&lt;=5,GE36="",GH36=""),"平成"&amp;GE31&amp;"年"&amp;6,"")</f>
        <v/>
      </c>
      <c r="GG87" s="2" t="str">
        <f>IF(AND(GG31&gt;=1,GG31&lt;=5,GE36="",GH36=""),"平成"&amp;GE31&amp;"年"&amp;6,"")</f>
        <v/>
      </c>
      <c r="GL87" s="2" t="str">
        <f>IF(AND(GM31&gt;=1,GM31&lt;=5,GK36="",GN36=""),"平成"&amp;GK31&amp;"年"&amp;6,"")</f>
        <v/>
      </c>
      <c r="GM87" s="2" t="str">
        <f>IF(AND(GM31&gt;=1,GM31&lt;=5,GK36="",GN36=""),"平成"&amp;GK31&amp;"年"&amp;6,"")</f>
        <v/>
      </c>
      <c r="GR87" s="2" t="str">
        <f>IF(AND(GS31&gt;=1,GS31&lt;=5,GQ36="",GT36=""),"平成"&amp;GQ31&amp;"年"&amp;6,"")</f>
        <v/>
      </c>
      <c r="GS87" s="2" t="str">
        <f>IF(AND(GS31&gt;=1,GS31&lt;=5,GQ36="",GT36=""),"平成"&amp;GQ31&amp;"年"&amp;6,"")</f>
        <v/>
      </c>
      <c r="GX87" s="2" t="str">
        <f>IF(AND(GY31&gt;=1,GY31&lt;=5,GW36="",GZ36=""),"平成"&amp;GW31&amp;"年"&amp;6,"")</f>
        <v/>
      </c>
      <c r="GY87" s="2" t="str">
        <f>IF(AND(GY31&gt;=1,GY31&lt;=5,GW36="",GZ36=""),"平成"&amp;GW31&amp;"年"&amp;6,"")</f>
        <v/>
      </c>
      <c r="HD87" s="2" t="str">
        <f>IF(AND(HE31&gt;=1,HE31&lt;=5,HC36="",HF36=""),"平成"&amp;HC31&amp;"年"&amp;6,"")</f>
        <v/>
      </c>
      <c r="HE87" s="2" t="str">
        <f>IF(AND(HE31&gt;=1,HE31&lt;=5,HC36="",HF36=""),"平成"&amp;HC31&amp;"年"&amp;6,"")</f>
        <v/>
      </c>
      <c r="HJ87" s="2" t="str">
        <f>IF(AND(HK31&gt;=1,HK31&lt;=5,HI36="",HL36=""),"平成"&amp;HI31&amp;"年"&amp;6,"")</f>
        <v/>
      </c>
      <c r="HK87" s="2" t="str">
        <f>IF(AND(HK31&gt;=1,HK31&lt;=5,HI36="",HL36=""),"平成"&amp;HI31&amp;"年"&amp;6,"")</f>
        <v/>
      </c>
      <c r="HP87" s="2" t="str">
        <f>IF(AND(HQ31&gt;=1,HQ31&lt;=5,HO36="",HR36=""),"平成"&amp;HO31&amp;"年"&amp;6,"")</f>
        <v/>
      </c>
      <c r="HQ87" s="2" t="str">
        <f>IF(AND(HQ31&gt;=1,HQ31&lt;=5,HO36="",HR36=""),"平成"&amp;HO31&amp;"年"&amp;6,"")</f>
        <v/>
      </c>
      <c r="HV87" s="2" t="str">
        <f>IF(AND(HW31&gt;=1,HW31&lt;=5,HU36="",HX36=""),"平成"&amp;HU31&amp;"年"&amp;6,"")</f>
        <v/>
      </c>
      <c r="HW87" s="2" t="str">
        <f>IF(AND(HW31&gt;=1,HW31&lt;=5,HU36="",HX36=""),"平成"&amp;HU31&amp;"年"&amp;6,"")</f>
        <v/>
      </c>
      <c r="IB87" s="2" t="str">
        <f>IF(AND(IC31&gt;=1,IC31&lt;=5,IA36="",ID36=""),"平成"&amp;IA31&amp;"年"&amp;6,"")</f>
        <v/>
      </c>
      <c r="IC87" s="2" t="str">
        <f>IF(AND(IC31&gt;=1,IC31&lt;=5,IA36="",ID36=""),"平成"&amp;IA31&amp;"年"&amp;6,"")</f>
        <v/>
      </c>
      <c r="IH87" s="2" t="str">
        <f>IF(AND(II31&gt;=1,II31&lt;=5,IG36="",IJ36=""),"平成"&amp;IG31&amp;"年"&amp;6,"")</f>
        <v/>
      </c>
      <c r="II87" s="2" t="str">
        <f>IF(AND(II31&gt;=1,II31&lt;=5,IG36="",IJ36=""),"平成"&amp;IG31&amp;"年"&amp;6,"")</f>
        <v/>
      </c>
    </row>
    <row r="88" spans="2:243" ht="15" hidden="1" customHeight="1" outlineLevel="1">
      <c r="B88" s="4" t="str">
        <f>IF(AND(EU17&lt;&gt;"",EU20&lt;&gt;"",EW20&lt;&gt;"",EY20&lt;&gt;""),EU13,"")</f>
        <v/>
      </c>
      <c r="C88" s="174" t="str">
        <f t="shared" ca="1" si="40"/>
        <v>昭</v>
      </c>
      <c r="D88" s="171">
        <f t="shared" ca="1" si="41"/>
        <v>53</v>
      </c>
      <c r="E88" s="171" t="str">
        <f t="shared" ca="1" si="39"/>
        <v>昭53</v>
      </c>
    </row>
    <row r="89" spans="2:243" ht="15" hidden="1" customHeight="1" outlineLevel="1">
      <c r="B89" s="4" t="str">
        <f>IF(AND(FA17&lt;&gt;"",FA20&lt;&gt;"",FC20&lt;&gt;"",FE20&lt;&gt;""),FA13,"")</f>
        <v/>
      </c>
      <c r="C89" s="174" t="str">
        <f t="shared" ca="1" si="40"/>
        <v>昭</v>
      </c>
      <c r="D89" s="171">
        <f t="shared" ca="1" si="41"/>
        <v>52</v>
      </c>
      <c r="E89" s="171" t="str">
        <f t="shared" ca="1" si="39"/>
        <v>昭52</v>
      </c>
    </row>
    <row r="90" spans="2:243" ht="15" hidden="1" customHeight="1" outlineLevel="1">
      <c r="B90" s="4" t="str">
        <f>IF(AND(FG17&lt;&gt;"",FG20&lt;&gt;"",FI20&lt;&gt;"",FK20&lt;&gt;""),FG13,"")</f>
        <v/>
      </c>
      <c r="C90" s="174" t="str">
        <f t="shared" ca="1" si="40"/>
        <v>昭</v>
      </c>
      <c r="D90" s="171">
        <f t="shared" ca="1" si="41"/>
        <v>51</v>
      </c>
      <c r="E90" s="171" t="str">
        <f t="shared" ca="1" si="39"/>
        <v>昭51</v>
      </c>
    </row>
    <row r="91" spans="2:243" ht="15" hidden="1" customHeight="1" outlineLevel="1">
      <c r="B91" s="4" t="str">
        <f>IF(AND(FM17&lt;&gt;"",FM20&lt;&gt;"",FO20&lt;&gt;"",FQ20&lt;&gt;""),FM13,"")</f>
        <v/>
      </c>
      <c r="C91" s="174" t="str">
        <f t="shared" ca="1" si="40"/>
        <v>昭</v>
      </c>
      <c r="D91" s="171">
        <f t="shared" ca="1" si="41"/>
        <v>50</v>
      </c>
      <c r="E91" s="171" t="str">
        <f t="shared" ca="1" si="39"/>
        <v>昭50</v>
      </c>
    </row>
    <row r="92" spans="2:243" ht="15" hidden="1" customHeight="1" outlineLevel="1">
      <c r="B92" s="4" t="str">
        <f>IF(AND(FS17&lt;&gt;"",FS20&lt;&gt;"",FU20&lt;&gt;"",FW20&lt;&gt;""),FS13,"")</f>
        <v/>
      </c>
      <c r="C92" s="174" t="str">
        <f t="shared" ca="1" si="40"/>
        <v>昭</v>
      </c>
      <c r="D92" s="171">
        <f t="shared" ca="1" si="41"/>
        <v>49</v>
      </c>
      <c r="E92" s="171" t="str">
        <f t="shared" ca="1" si="39"/>
        <v>昭49</v>
      </c>
    </row>
    <row r="93" spans="2:243" ht="15" hidden="1" customHeight="1" outlineLevel="1">
      <c r="B93" s="4" t="str">
        <f>IF(AND(FY17&lt;&gt;"",FY20&lt;&gt;"",GA20&lt;&gt;"",GC20&lt;&gt;""),FY13,"")</f>
        <v/>
      </c>
      <c r="C93" s="174" t="str">
        <f t="shared" ca="1" si="40"/>
        <v>昭</v>
      </c>
      <c r="D93" s="171">
        <f t="shared" ca="1" si="41"/>
        <v>48</v>
      </c>
      <c r="E93" s="171" t="str">
        <f t="shared" ca="1" si="39"/>
        <v>昭48</v>
      </c>
    </row>
    <row r="94" spans="2:243" ht="15" hidden="1" customHeight="1" outlineLevel="1">
      <c r="B94" s="4" t="str">
        <f>IF(AND(GE17&lt;&gt;"",GE20&lt;&gt;"",GG20&lt;&gt;"",GI20&lt;&gt;""),GE13,"")</f>
        <v/>
      </c>
      <c r="C94" s="174" t="str">
        <f t="shared" ca="1" si="40"/>
        <v>昭</v>
      </c>
      <c r="D94" s="171">
        <f t="shared" ca="1" si="41"/>
        <v>47</v>
      </c>
      <c r="E94" s="171" t="str">
        <f t="shared" ca="1" si="39"/>
        <v>昭47</v>
      </c>
    </row>
    <row r="95" spans="2:243" ht="15" hidden="1" customHeight="1" outlineLevel="1">
      <c r="B95" s="4" t="str">
        <f>IF(AND(GK17&lt;&gt;"",GK20&lt;&gt;"",GM20&lt;&gt;"",GO20&lt;&gt;""),GK13,"")</f>
        <v/>
      </c>
      <c r="C95" s="174" t="str">
        <f t="shared" ca="1" si="40"/>
        <v>昭</v>
      </c>
      <c r="D95" s="171">
        <f t="shared" ca="1" si="41"/>
        <v>46</v>
      </c>
      <c r="E95" s="171" t="str">
        <f t="shared" ca="1" si="39"/>
        <v>昭46</v>
      </c>
    </row>
    <row r="96" spans="2:243" ht="15" hidden="1" customHeight="1" outlineLevel="1">
      <c r="B96" s="4" t="str">
        <f>IF(AND(GQ17&lt;&gt;"",GQ20&lt;&gt;"",GS20&lt;&gt;"",GU20&lt;&gt;""),GQ13,"")</f>
        <v/>
      </c>
      <c r="C96" s="174" t="str">
        <f t="shared" ca="1" si="40"/>
        <v>昭</v>
      </c>
      <c r="D96" s="171">
        <f t="shared" ca="1" si="41"/>
        <v>45</v>
      </c>
      <c r="E96" s="171" t="str">
        <f t="shared" ca="1" si="39"/>
        <v>昭45</v>
      </c>
    </row>
    <row r="97" spans="2:5" ht="15" hidden="1" customHeight="1" outlineLevel="1">
      <c r="B97" s="4" t="str">
        <f>IF(AND(GW17&lt;&gt;"",GW20&lt;&gt;"",GY20&lt;&gt;"",HA20&lt;&gt;""),GW13,"")</f>
        <v/>
      </c>
      <c r="C97" s="174" t="str">
        <f t="shared" ca="1" si="40"/>
        <v>昭</v>
      </c>
      <c r="D97" s="171">
        <f t="shared" ca="1" si="41"/>
        <v>44</v>
      </c>
      <c r="E97" s="171" t="str">
        <f t="shared" ca="1" si="39"/>
        <v>昭44</v>
      </c>
    </row>
    <row r="98" spans="2:5" ht="15" hidden="1" customHeight="1" outlineLevel="1">
      <c r="B98" s="4" t="str">
        <f>IF(AND(HC17&lt;&gt;"",HC20&lt;&gt;"",HE20&lt;&gt;"",HG20&lt;&gt;""),HC13,"")</f>
        <v/>
      </c>
      <c r="C98" s="174" t="str">
        <f t="shared" ca="1" si="40"/>
        <v>昭</v>
      </c>
      <c r="D98" s="171">
        <f t="shared" ca="1" si="41"/>
        <v>43</v>
      </c>
      <c r="E98" s="171" t="str">
        <f t="shared" ca="1" si="39"/>
        <v>昭43</v>
      </c>
    </row>
    <row r="99" spans="2:5" ht="15" hidden="1" customHeight="1" outlineLevel="1">
      <c r="B99" s="4" t="str">
        <f>IF(AND(HI17&lt;&gt;"",HI20&lt;&gt;"",HK20&lt;&gt;"",HM20&lt;&gt;""),HI13,"")</f>
        <v/>
      </c>
      <c r="C99" s="174" t="str">
        <f t="shared" ca="1" si="40"/>
        <v>昭</v>
      </c>
      <c r="D99" s="171">
        <f t="shared" ca="1" si="41"/>
        <v>42</v>
      </c>
      <c r="E99" s="171" t="str">
        <f t="shared" ca="1" si="39"/>
        <v>昭42</v>
      </c>
    </row>
    <row r="100" spans="2:5" ht="15" hidden="1" customHeight="1" outlineLevel="1">
      <c r="B100" s="4" t="str">
        <f>IF(AND(HO17&lt;&gt;"",HO20&lt;&gt;"",HQ20&lt;&gt;"",HS20&lt;&gt;""),HO13,"")</f>
        <v/>
      </c>
      <c r="C100" s="174" t="str">
        <f t="shared" ca="1" si="40"/>
        <v>昭</v>
      </c>
      <c r="D100" s="171">
        <f t="shared" ca="1" si="41"/>
        <v>41</v>
      </c>
      <c r="E100" s="171" t="str">
        <f t="shared" ca="1" si="39"/>
        <v>昭41</v>
      </c>
    </row>
    <row r="101" spans="2:5" ht="15" hidden="1" customHeight="1" outlineLevel="1">
      <c r="B101" s="4" t="str">
        <f>IF(AND(HU17&lt;&gt;"",HU20&lt;&gt;"",HW20&lt;&gt;"",HY20&lt;&gt;""),HU13,"")</f>
        <v/>
      </c>
      <c r="C101" s="174" t="str">
        <f t="shared" ca="1" si="40"/>
        <v>昭</v>
      </c>
      <c r="D101" s="171">
        <f t="shared" ca="1" si="41"/>
        <v>40</v>
      </c>
      <c r="E101" s="171" t="str">
        <f t="shared" ca="1" si="39"/>
        <v>昭40</v>
      </c>
    </row>
    <row r="102" spans="2:5" ht="15" hidden="1" customHeight="1" outlineLevel="1">
      <c r="B102" s="4" t="str">
        <f>IF(AND(IA17&lt;&gt;"",IA20&lt;&gt;"",IC20&lt;&gt;"",IE20&lt;&gt;""),IA13,"")</f>
        <v/>
      </c>
      <c r="C102" s="174" t="str">
        <f t="shared" ca="1" si="40"/>
        <v>昭</v>
      </c>
      <c r="D102" s="171">
        <f t="shared" ca="1" si="41"/>
        <v>39</v>
      </c>
      <c r="E102" s="171" t="str">
        <f t="shared" ca="1" si="39"/>
        <v>昭39</v>
      </c>
    </row>
    <row r="103" spans="2:5" ht="15" hidden="1" customHeight="1" outlineLevel="1">
      <c r="B103" s="4" t="str">
        <f>IF(AND(IG17&lt;&gt;"",IG20&lt;&gt;"",II20&lt;&gt;"",IK20&lt;&gt;""),IG13,"")</f>
        <v/>
      </c>
      <c r="C103" s="174" t="str">
        <f t="shared" ca="1" si="40"/>
        <v>昭</v>
      </c>
      <c r="D103" s="171">
        <f t="shared" ca="1" si="41"/>
        <v>38</v>
      </c>
      <c r="E103" s="171" t="str">
        <f t="shared" ca="1" si="39"/>
        <v>昭38</v>
      </c>
    </row>
    <row r="104" spans="2:5" ht="15" hidden="1" customHeight="1" outlineLevel="1">
      <c r="C104" s="174" t="str">
        <f t="shared" ca="1" si="40"/>
        <v>昭</v>
      </c>
      <c r="D104" s="171">
        <f t="shared" ca="1" si="41"/>
        <v>37</v>
      </c>
      <c r="E104" s="171" t="str">
        <f t="shared" ca="1" si="39"/>
        <v>昭37</v>
      </c>
    </row>
    <row r="105" spans="2:5" ht="15" hidden="1" customHeight="1" outlineLevel="1">
      <c r="C105" s="174" t="str">
        <f t="shared" ca="1" si="40"/>
        <v>昭</v>
      </c>
      <c r="D105" s="171">
        <f t="shared" ca="1" si="41"/>
        <v>36</v>
      </c>
      <c r="E105" s="171" t="str">
        <f t="shared" ca="1" si="39"/>
        <v>昭36</v>
      </c>
    </row>
    <row r="106" spans="2:5" ht="15" hidden="1" customHeight="1" outlineLevel="1">
      <c r="C106" s="174" t="str">
        <f t="shared" ca="1" si="40"/>
        <v>昭</v>
      </c>
      <c r="D106" s="171">
        <f t="shared" ca="1" si="41"/>
        <v>35</v>
      </c>
      <c r="E106" s="171" t="str">
        <f t="shared" ca="1" si="39"/>
        <v>昭35</v>
      </c>
    </row>
    <row r="107" spans="2:5" ht="15" hidden="1" customHeight="1" outlineLevel="1">
      <c r="C107" s="174" t="str">
        <f t="shared" ca="1" si="40"/>
        <v>昭</v>
      </c>
      <c r="D107" s="171">
        <f t="shared" ca="1" si="41"/>
        <v>34</v>
      </c>
      <c r="E107" s="171" t="str">
        <f t="shared" ca="1" si="39"/>
        <v>昭34</v>
      </c>
    </row>
    <row r="108" spans="2:5" ht="15" hidden="1" customHeight="1" outlineLevel="1">
      <c r="C108" s="174" t="str">
        <f t="shared" ca="1" si="40"/>
        <v>昭</v>
      </c>
      <c r="D108" s="171">
        <f t="shared" ca="1" si="41"/>
        <v>33</v>
      </c>
      <c r="E108" s="171" t="str">
        <f t="shared" ca="1" si="39"/>
        <v>昭33</v>
      </c>
    </row>
    <row r="109" spans="2:5" ht="15" hidden="1" customHeight="1" outlineLevel="1">
      <c r="C109" s="174" t="str">
        <f t="shared" ca="1" si="40"/>
        <v>昭</v>
      </c>
      <c r="D109" s="171">
        <f t="shared" ca="1" si="41"/>
        <v>32</v>
      </c>
      <c r="E109" s="171" t="str">
        <f t="shared" ca="1" si="39"/>
        <v>昭32</v>
      </c>
    </row>
    <row r="110" spans="2:5" ht="15" hidden="1" customHeight="1" outlineLevel="1">
      <c r="C110" s="174" t="str">
        <f t="shared" ca="1" si="40"/>
        <v>昭</v>
      </c>
      <c r="D110" s="171">
        <f t="shared" ca="1" si="41"/>
        <v>31</v>
      </c>
      <c r="E110" s="171" t="str">
        <f t="shared" ca="1" si="39"/>
        <v>昭31</v>
      </c>
    </row>
    <row r="111" spans="2:5" ht="15" hidden="1" customHeight="1" outlineLevel="1">
      <c r="C111" s="174" t="str">
        <f t="shared" ca="1" si="40"/>
        <v>昭</v>
      </c>
      <c r="D111" s="171">
        <f t="shared" ca="1" si="41"/>
        <v>30</v>
      </c>
      <c r="E111" s="171" t="str">
        <f t="shared" ca="1" si="39"/>
        <v>昭30</v>
      </c>
    </row>
    <row r="112" spans="2:5" ht="15" hidden="1" customHeight="1" outlineLevel="1">
      <c r="C112" s="174" t="str">
        <f t="shared" ca="1" si="40"/>
        <v>昭</v>
      </c>
      <c r="D112" s="171">
        <f t="shared" ca="1" si="41"/>
        <v>29</v>
      </c>
      <c r="E112" s="171" t="str">
        <f t="shared" ca="1" si="39"/>
        <v>昭29</v>
      </c>
    </row>
    <row r="113" spans="3:5" ht="15" hidden="1" customHeight="1" outlineLevel="1">
      <c r="C113" s="174" t="str">
        <f t="shared" ca="1" si="40"/>
        <v>昭</v>
      </c>
      <c r="D113" s="171">
        <f t="shared" ca="1" si="41"/>
        <v>28</v>
      </c>
      <c r="E113" s="171" t="str">
        <f t="shared" ca="1" si="39"/>
        <v>昭28</v>
      </c>
    </row>
    <row r="114" spans="3:5" ht="15" hidden="1" customHeight="1" outlineLevel="1">
      <c r="C114" s="174" t="str">
        <f t="shared" ca="1" si="40"/>
        <v>昭</v>
      </c>
      <c r="D114" s="171">
        <f t="shared" ca="1" si="41"/>
        <v>27</v>
      </c>
      <c r="E114" s="171" t="str">
        <f t="shared" ca="1" si="39"/>
        <v>昭27</v>
      </c>
    </row>
    <row r="115" spans="3:5" ht="15" hidden="1" customHeight="1" outlineLevel="1">
      <c r="C115" s="174" t="str">
        <f t="shared" ca="1" si="40"/>
        <v>昭</v>
      </c>
      <c r="D115" s="171">
        <f t="shared" ca="1" si="41"/>
        <v>26</v>
      </c>
      <c r="E115" s="171" t="str">
        <f t="shared" ca="1" si="39"/>
        <v>昭26</v>
      </c>
    </row>
    <row r="116" spans="3:5" ht="15" hidden="1" customHeight="1" outlineLevel="1">
      <c r="C116" s="174" t="str">
        <f t="shared" ca="1" si="40"/>
        <v>昭</v>
      </c>
      <c r="D116" s="171">
        <f t="shared" ca="1" si="41"/>
        <v>25</v>
      </c>
      <c r="E116" s="171" t="str">
        <f t="shared" ca="1" si="39"/>
        <v>昭25</v>
      </c>
    </row>
    <row r="117" spans="3:5" ht="15" hidden="1" customHeight="1" outlineLevel="1">
      <c r="C117" s="174" t="str">
        <f t="shared" ca="1" si="40"/>
        <v>昭</v>
      </c>
      <c r="D117" s="171">
        <f t="shared" ca="1" si="41"/>
        <v>24</v>
      </c>
      <c r="E117" s="171" t="str">
        <f t="shared" ca="1" si="39"/>
        <v>昭24</v>
      </c>
    </row>
    <row r="118" spans="3:5" ht="15" hidden="1" customHeight="1" outlineLevel="1">
      <c r="C118" s="174" t="str">
        <f t="shared" ca="1" si="40"/>
        <v>昭</v>
      </c>
      <c r="D118" s="171">
        <f t="shared" ca="1" si="41"/>
        <v>23</v>
      </c>
      <c r="E118" s="171" t="str">
        <f t="shared" ca="1" si="39"/>
        <v>昭23</v>
      </c>
    </row>
    <row r="119" spans="3:5" ht="15" hidden="1" customHeight="1" outlineLevel="1">
      <c r="C119" s="174" t="str">
        <f t="shared" ca="1" si="40"/>
        <v>昭</v>
      </c>
      <c r="D119" s="171">
        <f t="shared" ca="1" si="41"/>
        <v>22</v>
      </c>
      <c r="E119" s="171" t="str">
        <f t="shared" ca="1" si="39"/>
        <v>昭22</v>
      </c>
    </row>
    <row r="120" spans="3:5" ht="15" hidden="1" customHeight="1" outlineLevel="1">
      <c r="C120" s="174" t="str">
        <f t="shared" ca="1" si="40"/>
        <v>昭</v>
      </c>
      <c r="D120" s="171">
        <f t="shared" ca="1" si="41"/>
        <v>21</v>
      </c>
      <c r="E120" s="171" t="str">
        <f t="shared" ca="1" si="39"/>
        <v>昭21</v>
      </c>
    </row>
    <row r="121" spans="3:5" ht="15" hidden="1" customHeight="1" outlineLevel="1">
      <c r="C121" s="174" t="str">
        <f t="shared" ca="1" si="40"/>
        <v>昭</v>
      </c>
      <c r="D121" s="171">
        <f t="shared" ca="1" si="41"/>
        <v>20</v>
      </c>
      <c r="E121" s="171" t="str">
        <f t="shared" ca="1" si="39"/>
        <v>昭20</v>
      </c>
    </row>
    <row r="122" spans="3:5" ht="15" hidden="1" customHeight="1" outlineLevel="1">
      <c r="C122" s="174" t="str">
        <f t="shared" ca="1" si="40"/>
        <v>昭</v>
      </c>
      <c r="D122" s="171">
        <f t="shared" ca="1" si="41"/>
        <v>19</v>
      </c>
      <c r="E122" s="171" t="str">
        <f t="shared" ca="1" si="39"/>
        <v>昭19</v>
      </c>
    </row>
    <row r="123" spans="3:5" ht="15" hidden="1" customHeight="1" outlineLevel="1">
      <c r="C123" s="174" t="str">
        <f t="shared" ca="1" si="40"/>
        <v>昭</v>
      </c>
      <c r="D123" s="171">
        <f t="shared" ca="1" si="41"/>
        <v>18</v>
      </c>
      <c r="E123" s="171" t="str">
        <f t="shared" ca="1" si="39"/>
        <v>昭18</v>
      </c>
    </row>
    <row r="124" spans="3:5" ht="15" hidden="1" customHeight="1" outlineLevel="1">
      <c r="C124" s="174" t="str">
        <f t="shared" ca="1" si="40"/>
        <v>昭</v>
      </c>
      <c r="D124" s="171">
        <f t="shared" ca="1" si="41"/>
        <v>17</v>
      </c>
      <c r="E124" s="171" t="str">
        <f t="shared" ca="1" si="39"/>
        <v>昭17</v>
      </c>
    </row>
    <row r="125" spans="3:5" ht="15" hidden="1" customHeight="1" outlineLevel="1">
      <c r="C125" s="174" t="str">
        <f t="shared" ca="1" si="40"/>
        <v>昭</v>
      </c>
      <c r="D125" s="171">
        <f t="shared" ca="1" si="41"/>
        <v>16</v>
      </c>
      <c r="E125" s="171" t="str">
        <f t="shared" ca="1" si="39"/>
        <v>昭16</v>
      </c>
    </row>
    <row r="126" spans="3:5" ht="15" hidden="1" customHeight="1" outlineLevel="1">
      <c r="C126" s="174" t="str">
        <f t="shared" ca="1" si="40"/>
        <v>昭</v>
      </c>
      <c r="D126" s="171">
        <f t="shared" ca="1" si="41"/>
        <v>15</v>
      </c>
      <c r="E126" s="171" t="str">
        <f t="shared" ca="1" si="39"/>
        <v>昭15</v>
      </c>
    </row>
    <row r="127" spans="3:5" ht="15" hidden="1" customHeight="1" outlineLevel="1">
      <c r="C127" s="174" t="str">
        <f t="shared" ca="1" si="40"/>
        <v>昭</v>
      </c>
      <c r="D127" s="171">
        <f t="shared" ca="1" si="41"/>
        <v>14</v>
      </c>
      <c r="E127" s="171" t="str">
        <f t="shared" ca="1" si="39"/>
        <v>昭14</v>
      </c>
    </row>
    <row r="128" spans="3:5" ht="15" hidden="1" customHeight="1" outlineLevel="1">
      <c r="C128" s="174" t="str">
        <f t="shared" ca="1" si="40"/>
        <v>昭</v>
      </c>
      <c r="D128" s="171">
        <f t="shared" ca="1" si="41"/>
        <v>13</v>
      </c>
      <c r="E128" s="171" t="str">
        <f t="shared" ca="1" si="39"/>
        <v>昭13</v>
      </c>
    </row>
    <row r="129" spans="3:5" ht="15" hidden="1" customHeight="1" outlineLevel="1">
      <c r="C129" s="174" t="str">
        <f t="shared" ca="1" si="40"/>
        <v>昭</v>
      </c>
      <c r="D129" s="171">
        <f t="shared" ca="1" si="41"/>
        <v>12</v>
      </c>
      <c r="E129" s="171" t="str">
        <f t="shared" ca="1" si="39"/>
        <v>昭12</v>
      </c>
    </row>
    <row r="130" spans="3:5" ht="15" hidden="1" customHeight="1" outlineLevel="1">
      <c r="C130" s="174" t="str">
        <f t="shared" ca="1" si="40"/>
        <v>昭</v>
      </c>
      <c r="D130" s="171">
        <f t="shared" ca="1" si="41"/>
        <v>11</v>
      </c>
      <c r="E130" s="171" t="str">
        <f t="shared" ca="1" si="39"/>
        <v>昭11</v>
      </c>
    </row>
    <row r="131" spans="3:5" ht="15" hidden="1" customHeight="1" outlineLevel="1"/>
    <row r="132" spans="3:5" ht="15" customHeight="1" collapsed="1"/>
    <row r="133" spans="3:5" ht="15" customHeight="1"/>
    <row r="134" spans="3:5" ht="15" customHeight="1"/>
    <row r="135" spans="3:5" ht="15" customHeight="1"/>
    <row r="136" spans="3:5" ht="15" customHeight="1"/>
    <row r="137" spans="3:5" ht="15" customHeight="1"/>
    <row r="138" spans="3:5" ht="15" customHeight="1"/>
    <row r="139" spans="3:5" ht="15" customHeight="1"/>
    <row r="140" spans="3:5" ht="15" customHeight="1"/>
    <row r="141" spans="3:5" ht="15" customHeight="1"/>
    <row r="142" spans="3:5" ht="15" customHeight="1"/>
    <row r="143" spans="3:5" ht="15" customHeight="1"/>
    <row r="144" spans="3:5"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algorithmName="SHA-512" hashValue="B7GTgyBx0OByn88JOSViQb8GZEDfHjU3dx3EPCrUdyK+xwe5xv/CnjXplKPLKVxr8tKUoRcTOXsHAHBm61FVfg==" saltValue="YrehLY/mWXwXKfG6ZCerDg==" spinCount="100000" sheet="1" objects="1" scenarios="1" selectLockedCells="1"/>
  <mergeCells count="2208">
    <mergeCell ref="GK21:GP21"/>
    <mergeCell ref="GQ21:GV21"/>
    <mergeCell ref="GW21:HB21"/>
    <mergeCell ref="HC21:HH21"/>
    <mergeCell ref="HI21:HN21"/>
    <mergeCell ref="HO21:HT21"/>
    <mergeCell ref="HU21:HZ21"/>
    <mergeCell ref="IA21:IF21"/>
    <mergeCell ref="IG21:IL21"/>
    <mergeCell ref="CM21:CR21"/>
    <mergeCell ref="CS21:CX21"/>
    <mergeCell ref="CY21:DD21"/>
    <mergeCell ref="DE21:DJ21"/>
    <mergeCell ref="DK21:DP21"/>
    <mergeCell ref="DQ21:DV21"/>
    <mergeCell ref="DW21:EB21"/>
    <mergeCell ref="EC21:EH21"/>
    <mergeCell ref="EI21:EN21"/>
    <mergeCell ref="EO21:ET21"/>
    <mergeCell ref="EU21:EZ21"/>
    <mergeCell ref="FA21:FF21"/>
    <mergeCell ref="FG21:FL21"/>
    <mergeCell ref="FM21:FR21"/>
    <mergeCell ref="FS21:FX21"/>
    <mergeCell ref="FY21:GD21"/>
    <mergeCell ref="GE21:GJ21"/>
    <mergeCell ref="AK21:AP21"/>
    <mergeCell ref="AQ21:AV21"/>
    <mergeCell ref="AW21:BB21"/>
    <mergeCell ref="BC21:BH21"/>
    <mergeCell ref="BI21:BN21"/>
    <mergeCell ref="BO21:BT21"/>
    <mergeCell ref="BU21:BZ21"/>
    <mergeCell ref="CA21:CF21"/>
    <mergeCell ref="CG21:CL21"/>
    <mergeCell ref="CA19:CF19"/>
    <mergeCell ref="CG15:CL15"/>
    <mergeCell ref="CG16:CL16"/>
    <mergeCell ref="CG17:CL17"/>
    <mergeCell ref="CG18:CL18"/>
    <mergeCell ref="CG19:CL19"/>
    <mergeCell ref="CA15:CF15"/>
    <mergeCell ref="CA16:CF16"/>
    <mergeCell ref="CA17:CF17"/>
    <mergeCell ref="CA18:CF18"/>
    <mergeCell ref="AK18:AP18"/>
    <mergeCell ref="AK19:AP19"/>
    <mergeCell ref="BO17:BT17"/>
    <mergeCell ref="BO18:BT18"/>
    <mergeCell ref="AQ16:AV16"/>
    <mergeCell ref="FY22:GA22"/>
    <mergeCell ref="GB22:GD22"/>
    <mergeCell ref="GE22:GG22"/>
    <mergeCell ref="GH22:GJ22"/>
    <mergeCell ref="GK22:GM22"/>
    <mergeCell ref="GN22:GP22"/>
    <mergeCell ref="GQ22:GS22"/>
    <mergeCell ref="GT22:GV22"/>
    <mergeCell ref="GW22:GY22"/>
    <mergeCell ref="GZ22:HB22"/>
    <mergeCell ref="HC22:HE22"/>
    <mergeCell ref="HF22:HH22"/>
    <mergeCell ref="IG22:II22"/>
    <mergeCell ref="IJ22:IL22"/>
    <mergeCell ref="HO22:HQ22"/>
    <mergeCell ref="HR22:HT22"/>
    <mergeCell ref="HU22:HW22"/>
    <mergeCell ref="HX22:HZ22"/>
    <mergeCell ref="IA22:IC22"/>
    <mergeCell ref="ID22:IF22"/>
    <mergeCell ref="HI22:HK22"/>
    <mergeCell ref="HL22:HN22"/>
    <mergeCell ref="DW22:DY22"/>
    <mergeCell ref="DZ22:EB22"/>
    <mergeCell ref="EC22:EE22"/>
    <mergeCell ref="EF22:EH22"/>
    <mergeCell ref="EI22:EK22"/>
    <mergeCell ref="EL22:EN22"/>
    <mergeCell ref="EO22:EQ22"/>
    <mergeCell ref="ER22:ET22"/>
    <mergeCell ref="EU22:EW22"/>
    <mergeCell ref="EX22:EZ22"/>
    <mergeCell ref="FA22:FC22"/>
    <mergeCell ref="FG22:FI22"/>
    <mergeCell ref="FJ22:FL22"/>
    <mergeCell ref="FM22:FO22"/>
    <mergeCell ref="FP22:FR22"/>
    <mergeCell ref="FS22:FU22"/>
    <mergeCell ref="FV22:FX22"/>
    <mergeCell ref="BX22:BZ22"/>
    <mergeCell ref="CA22:CC22"/>
    <mergeCell ref="CD22:CF22"/>
    <mergeCell ref="CG22:CI22"/>
    <mergeCell ref="CJ22:CL22"/>
    <mergeCell ref="CM22:CO22"/>
    <mergeCell ref="CP22:CR22"/>
    <mergeCell ref="CS22:CU22"/>
    <mergeCell ref="CV22:CX22"/>
    <mergeCell ref="CY22:DA22"/>
    <mergeCell ref="DB22:DD22"/>
    <mergeCell ref="DE22:DG22"/>
    <mergeCell ref="DH22:DJ22"/>
    <mergeCell ref="DK22:DM22"/>
    <mergeCell ref="DN22:DP22"/>
    <mergeCell ref="DQ22:DS22"/>
    <mergeCell ref="DT22:DV22"/>
    <mergeCell ref="IA69:IE69"/>
    <mergeCell ref="IG69:IK69"/>
    <mergeCell ref="EU69:EY69"/>
    <mergeCell ref="FA69:FE69"/>
    <mergeCell ref="FG69:FK69"/>
    <mergeCell ref="FM69:FQ69"/>
    <mergeCell ref="FS69:FW69"/>
    <mergeCell ref="FY69:GC69"/>
    <mergeCell ref="GE69:GI69"/>
    <mergeCell ref="GK69:GO69"/>
    <mergeCell ref="GQ69:GU69"/>
    <mergeCell ref="GW69:HA69"/>
    <mergeCell ref="HC69:HG69"/>
    <mergeCell ref="HI69:HM69"/>
    <mergeCell ref="HO69:HS69"/>
    <mergeCell ref="HU69:HY69"/>
    <mergeCell ref="J22:L22"/>
    <mergeCell ref="M22:O22"/>
    <mergeCell ref="P22:R22"/>
    <mergeCell ref="S22:U22"/>
    <mergeCell ref="V22:X22"/>
    <mergeCell ref="Y22:AA22"/>
    <mergeCell ref="AH22:AJ22"/>
    <mergeCell ref="AK22:AM22"/>
    <mergeCell ref="AN22:AP22"/>
    <mergeCell ref="AQ22:AS22"/>
    <mergeCell ref="AT22:AV22"/>
    <mergeCell ref="AW22:AY22"/>
    <mergeCell ref="AZ22:BB22"/>
    <mergeCell ref="BC22:BE22"/>
    <mergeCell ref="BF22:BH22"/>
    <mergeCell ref="BI22:BK22"/>
    <mergeCell ref="AQ69:AU69"/>
    <mergeCell ref="AW69:BA69"/>
    <mergeCell ref="G69:K69"/>
    <mergeCell ref="M69:Q69"/>
    <mergeCell ref="S69:W69"/>
    <mergeCell ref="Y69:AC69"/>
    <mergeCell ref="EI69:EM69"/>
    <mergeCell ref="EO69:ES69"/>
    <mergeCell ref="BC69:BG69"/>
    <mergeCell ref="BI69:BM69"/>
    <mergeCell ref="BO69:BS69"/>
    <mergeCell ref="BU69:BY69"/>
    <mergeCell ref="CA69:CE69"/>
    <mergeCell ref="CG69:CK69"/>
    <mergeCell ref="CM69:CQ69"/>
    <mergeCell ref="CS69:CW69"/>
    <mergeCell ref="CY69:DC69"/>
    <mergeCell ref="DE69:DI69"/>
    <mergeCell ref="DK69:DO69"/>
    <mergeCell ref="DQ69:DU69"/>
    <mergeCell ref="DW69:EA69"/>
    <mergeCell ref="EC69:EG69"/>
    <mergeCell ref="V50:X50"/>
    <mergeCell ref="M61:N61"/>
    <mergeCell ref="O61:R61"/>
    <mergeCell ref="M59:R59"/>
    <mergeCell ref="M60:Q60"/>
    <mergeCell ref="S57:X57"/>
    <mergeCell ref="S53:X53"/>
    <mergeCell ref="S56:X56"/>
    <mergeCell ref="AE69:AI69"/>
    <mergeCell ref="S61:T61"/>
    <mergeCell ref="S49:X49"/>
    <mergeCell ref="G63:K63"/>
    <mergeCell ref="M63:Q63"/>
    <mergeCell ref="S63:W63"/>
    <mergeCell ref="U61:X61"/>
    <mergeCell ref="S55:X55"/>
    <mergeCell ref="AK69:AO69"/>
    <mergeCell ref="S58:T58"/>
    <mergeCell ref="S60:W60"/>
    <mergeCell ref="S50:T50"/>
    <mergeCell ref="Y63:AC63"/>
    <mergeCell ref="Y61:Z61"/>
    <mergeCell ref="AA61:AD61"/>
    <mergeCell ref="Y55:AD55"/>
    <mergeCell ref="Y56:AD56"/>
    <mergeCell ref="Y59:AD59"/>
    <mergeCell ref="Y60:AC60"/>
    <mergeCell ref="AC58:AD58"/>
    <mergeCell ref="AE63:AI63"/>
    <mergeCell ref="G57:L57"/>
    <mergeCell ref="G53:L53"/>
    <mergeCell ref="I58:J58"/>
    <mergeCell ref="IG16:IL16"/>
    <mergeCell ref="IG17:IL17"/>
    <mergeCell ref="IG18:IL18"/>
    <mergeCell ref="IA15:IF15"/>
    <mergeCell ref="IA16:IF16"/>
    <mergeCell ref="IA17:IF17"/>
    <mergeCell ref="IA18:IF18"/>
    <mergeCell ref="IG19:IL19"/>
    <mergeCell ref="GK19:GP19"/>
    <mergeCell ref="IA19:IF19"/>
    <mergeCell ref="HO19:HT19"/>
    <mergeCell ref="HU19:HZ19"/>
    <mergeCell ref="HC19:HH19"/>
    <mergeCell ref="HI19:HN19"/>
    <mergeCell ref="GQ19:GV19"/>
    <mergeCell ref="S38:W38"/>
    <mergeCell ref="S39:W39"/>
    <mergeCell ref="GW19:HB19"/>
    <mergeCell ref="GE19:GJ19"/>
    <mergeCell ref="FY19:GD19"/>
    <mergeCell ref="FM19:FR19"/>
    <mergeCell ref="FA19:FF19"/>
    <mergeCell ref="S33:X33"/>
    <mergeCell ref="S34:W34"/>
    <mergeCell ref="S35:W35"/>
    <mergeCell ref="T36:U36"/>
    <mergeCell ref="W36:X36"/>
    <mergeCell ref="S37:W37"/>
    <mergeCell ref="BL22:BN22"/>
    <mergeCell ref="BO22:BQ22"/>
    <mergeCell ref="BR22:BT22"/>
    <mergeCell ref="BU22:BW22"/>
    <mergeCell ref="GW18:HB18"/>
    <mergeCell ref="GQ15:GV15"/>
    <mergeCell ref="GQ16:GV16"/>
    <mergeCell ref="GQ17:GV17"/>
    <mergeCell ref="GQ18:GV18"/>
    <mergeCell ref="HI15:HN15"/>
    <mergeCell ref="HI16:HN16"/>
    <mergeCell ref="HI17:HN17"/>
    <mergeCell ref="HI18:HN18"/>
    <mergeCell ref="HC15:HH15"/>
    <mergeCell ref="HC16:HH16"/>
    <mergeCell ref="HC17:HH17"/>
    <mergeCell ref="HC18:HH18"/>
    <mergeCell ref="HU15:HZ15"/>
    <mergeCell ref="HU16:HZ16"/>
    <mergeCell ref="HU17:HZ17"/>
    <mergeCell ref="HU18:HZ18"/>
    <mergeCell ref="HO15:HT15"/>
    <mergeCell ref="HO16:HT16"/>
    <mergeCell ref="HO17:HT17"/>
    <mergeCell ref="HO18:HT18"/>
    <mergeCell ref="GW16:HB16"/>
    <mergeCell ref="GW17:HB17"/>
    <mergeCell ref="FS19:FX19"/>
    <mergeCell ref="FY15:GD15"/>
    <mergeCell ref="FY16:GD16"/>
    <mergeCell ref="FY17:GD17"/>
    <mergeCell ref="FY18:GD18"/>
    <mergeCell ref="FS15:FX15"/>
    <mergeCell ref="FS16:FX16"/>
    <mergeCell ref="FS17:FX17"/>
    <mergeCell ref="FS18:FX18"/>
    <mergeCell ref="GK15:GP15"/>
    <mergeCell ref="GK16:GP16"/>
    <mergeCell ref="GK17:GP17"/>
    <mergeCell ref="GK18:GP18"/>
    <mergeCell ref="GE15:GJ15"/>
    <mergeCell ref="GE16:GJ16"/>
    <mergeCell ref="GE17:GJ17"/>
    <mergeCell ref="GE18:GJ18"/>
    <mergeCell ref="EU19:EZ19"/>
    <mergeCell ref="FA15:FF15"/>
    <mergeCell ref="FA16:FF16"/>
    <mergeCell ref="FA17:FF17"/>
    <mergeCell ref="FA18:FF18"/>
    <mergeCell ref="EO18:ET18"/>
    <mergeCell ref="EU15:EZ15"/>
    <mergeCell ref="EU16:EZ16"/>
    <mergeCell ref="EU17:EZ17"/>
    <mergeCell ref="EU18:EZ18"/>
    <mergeCell ref="FG19:FL19"/>
    <mergeCell ref="FM15:FR15"/>
    <mergeCell ref="FM16:FR16"/>
    <mergeCell ref="FM17:FR17"/>
    <mergeCell ref="FM18:FR18"/>
    <mergeCell ref="FG15:FL15"/>
    <mergeCell ref="FG16:FL16"/>
    <mergeCell ref="FG17:FL17"/>
    <mergeCell ref="FG18:FL18"/>
    <mergeCell ref="DW19:EB19"/>
    <mergeCell ref="EC15:EH15"/>
    <mergeCell ref="EC16:EH16"/>
    <mergeCell ref="EC17:EH17"/>
    <mergeCell ref="EC18:EH18"/>
    <mergeCell ref="EC19:EH19"/>
    <mergeCell ref="DW15:EB15"/>
    <mergeCell ref="DW16:EB16"/>
    <mergeCell ref="DW17:EB17"/>
    <mergeCell ref="DW18:EB18"/>
    <mergeCell ref="EO19:ET19"/>
    <mergeCell ref="EI15:EN15"/>
    <mergeCell ref="EI16:EN16"/>
    <mergeCell ref="EI17:EN17"/>
    <mergeCell ref="EI18:EN18"/>
    <mergeCell ref="EI19:EN19"/>
    <mergeCell ref="EO15:ET15"/>
    <mergeCell ref="EO16:ET16"/>
    <mergeCell ref="EO17:ET17"/>
    <mergeCell ref="CY19:DD19"/>
    <mergeCell ref="DE15:DJ15"/>
    <mergeCell ref="DE16:DJ16"/>
    <mergeCell ref="DE17:DJ17"/>
    <mergeCell ref="DE18:DJ18"/>
    <mergeCell ref="DE19:DJ19"/>
    <mergeCell ref="CY15:DD15"/>
    <mergeCell ref="CY16:DD16"/>
    <mergeCell ref="CY17:DD17"/>
    <mergeCell ref="CY18:DD18"/>
    <mergeCell ref="DK19:DP19"/>
    <mergeCell ref="DQ15:DV15"/>
    <mergeCell ref="DQ16:DV16"/>
    <mergeCell ref="DQ17:DV17"/>
    <mergeCell ref="DQ18:DV18"/>
    <mergeCell ref="DQ19:DV19"/>
    <mergeCell ref="DK15:DP15"/>
    <mergeCell ref="DK16:DP16"/>
    <mergeCell ref="DK17:DP17"/>
    <mergeCell ref="DK18:DP18"/>
    <mergeCell ref="CS15:CX15"/>
    <mergeCell ref="CS16:CX16"/>
    <mergeCell ref="CS17:CX17"/>
    <mergeCell ref="CS18:CX18"/>
    <mergeCell ref="CS19:CX19"/>
    <mergeCell ref="CM15:CR15"/>
    <mergeCell ref="CM16:CR16"/>
    <mergeCell ref="CM17:CR17"/>
    <mergeCell ref="CM18:CR18"/>
    <mergeCell ref="AQ18:AV18"/>
    <mergeCell ref="BC19:BH19"/>
    <mergeCell ref="BI15:BN15"/>
    <mergeCell ref="BI16:BN16"/>
    <mergeCell ref="BI17:BN17"/>
    <mergeCell ref="BI18:BN18"/>
    <mergeCell ref="BI19:BN19"/>
    <mergeCell ref="BC15:BH15"/>
    <mergeCell ref="BC16:BH16"/>
    <mergeCell ref="BC17:BH17"/>
    <mergeCell ref="BC18:BH18"/>
    <mergeCell ref="BO19:BT19"/>
    <mergeCell ref="BU15:BZ15"/>
    <mergeCell ref="BU16:BZ16"/>
    <mergeCell ref="BU17:BZ17"/>
    <mergeCell ref="BU18:BZ18"/>
    <mergeCell ref="BU19:BZ19"/>
    <mergeCell ref="BO15:BT15"/>
    <mergeCell ref="BO16:BT16"/>
    <mergeCell ref="CS13:CX13"/>
    <mergeCell ref="EI13:EN13"/>
    <mergeCell ref="EO13:ET13"/>
    <mergeCell ref="CY13:DD13"/>
    <mergeCell ref="DE13:DJ13"/>
    <mergeCell ref="DK13:DP13"/>
    <mergeCell ref="M25:R25"/>
    <mergeCell ref="M26:R26"/>
    <mergeCell ref="EU13:EZ13"/>
    <mergeCell ref="S27:X27"/>
    <mergeCell ref="S28:X28"/>
    <mergeCell ref="S29:X29"/>
    <mergeCell ref="AE19:AJ19"/>
    <mergeCell ref="AK15:AP15"/>
    <mergeCell ref="AK16:AP16"/>
    <mergeCell ref="AK17:AP17"/>
    <mergeCell ref="M28:R28"/>
    <mergeCell ref="M29:R29"/>
    <mergeCell ref="M27:R27"/>
    <mergeCell ref="AE17:AJ17"/>
    <mergeCell ref="AQ19:AV19"/>
    <mergeCell ref="AW15:BB15"/>
    <mergeCell ref="AW16:BB16"/>
    <mergeCell ref="AW17:BB17"/>
    <mergeCell ref="AW18:BB18"/>
    <mergeCell ref="AW19:BB19"/>
    <mergeCell ref="AQ15:AV15"/>
    <mergeCell ref="AK29:AP29"/>
    <mergeCell ref="AE26:AJ26"/>
    <mergeCell ref="CA13:CF13"/>
    <mergeCell ref="AE13:AJ13"/>
    <mergeCell ref="CM19:CR19"/>
    <mergeCell ref="IG13:IL13"/>
    <mergeCell ref="FS13:FX13"/>
    <mergeCell ref="FY13:GD13"/>
    <mergeCell ref="GE13:GJ13"/>
    <mergeCell ref="GK13:GP13"/>
    <mergeCell ref="GQ13:GV13"/>
    <mergeCell ref="GW13:HB13"/>
    <mergeCell ref="HO13:HT13"/>
    <mergeCell ref="HU13:HZ13"/>
    <mergeCell ref="IA13:IF13"/>
    <mergeCell ref="HI13:HN13"/>
    <mergeCell ref="CG13:CL13"/>
    <mergeCell ref="M16:R16"/>
    <mergeCell ref="M17:R17"/>
    <mergeCell ref="AW13:BB13"/>
    <mergeCell ref="FG13:FL13"/>
    <mergeCell ref="FM13:FR13"/>
    <mergeCell ref="EC13:EH13"/>
    <mergeCell ref="S13:X13"/>
    <mergeCell ref="Y13:AD13"/>
    <mergeCell ref="DQ13:DV13"/>
    <mergeCell ref="DW13:EB13"/>
    <mergeCell ref="HC13:HH13"/>
    <mergeCell ref="BC13:BH13"/>
    <mergeCell ref="AQ13:AV13"/>
    <mergeCell ref="M15:R15"/>
    <mergeCell ref="AK13:AP13"/>
    <mergeCell ref="AQ17:AV17"/>
    <mergeCell ref="GW15:HB15"/>
    <mergeCell ref="IG15:IL15"/>
    <mergeCell ref="FA13:FF13"/>
    <mergeCell ref="CM13:CR13"/>
    <mergeCell ref="BI13:BN13"/>
    <mergeCell ref="Y11:Z11"/>
    <mergeCell ref="BU13:BZ13"/>
    <mergeCell ref="BO13:BT13"/>
    <mergeCell ref="G17:L17"/>
    <mergeCell ref="G16:L16"/>
    <mergeCell ref="M11:R11"/>
    <mergeCell ref="A5:F5"/>
    <mergeCell ref="A6:A11"/>
    <mergeCell ref="B6:B11"/>
    <mergeCell ref="C6:F6"/>
    <mergeCell ref="C7:F7"/>
    <mergeCell ref="M13:R13"/>
    <mergeCell ref="G12:L12"/>
    <mergeCell ref="G7:AB7"/>
    <mergeCell ref="C8:F8"/>
    <mergeCell ref="G8:AB8"/>
    <mergeCell ref="C10:F11"/>
    <mergeCell ref="G10:L10"/>
    <mergeCell ref="M10:R10"/>
    <mergeCell ref="S10:Z10"/>
    <mergeCell ref="AA10:AB10"/>
    <mergeCell ref="G11:L11"/>
    <mergeCell ref="Y16:AD16"/>
    <mergeCell ref="Y17:AD17"/>
    <mergeCell ref="C9:F9"/>
    <mergeCell ref="T9:AB9"/>
    <mergeCell ref="AA11:AB11"/>
    <mergeCell ref="S11:T11"/>
    <mergeCell ref="V11:W11"/>
    <mergeCell ref="B15:F15"/>
    <mergeCell ref="AE18:AJ18"/>
    <mergeCell ref="AE15:AJ15"/>
    <mergeCell ref="AE16:AJ16"/>
    <mergeCell ref="S15:X15"/>
    <mergeCell ref="B16:F16"/>
    <mergeCell ref="Y15:AD15"/>
    <mergeCell ref="M18:R18"/>
    <mergeCell ref="G15:L15"/>
    <mergeCell ref="G13:L13"/>
    <mergeCell ref="M19:R19"/>
    <mergeCell ref="M24:R24"/>
    <mergeCell ref="S23:X23"/>
    <mergeCell ref="M35:Q35"/>
    <mergeCell ref="M30:R30"/>
    <mergeCell ref="M32:R32"/>
    <mergeCell ref="M33:R33"/>
    <mergeCell ref="M34:Q34"/>
    <mergeCell ref="B21:F21"/>
    <mergeCell ref="G21:L21"/>
    <mergeCell ref="M21:R21"/>
    <mergeCell ref="S21:X21"/>
    <mergeCell ref="Y21:AD21"/>
    <mergeCell ref="AE21:AJ21"/>
    <mergeCell ref="S16:X16"/>
    <mergeCell ref="S17:X17"/>
    <mergeCell ref="S18:X18"/>
    <mergeCell ref="S19:X19"/>
    <mergeCell ref="Y18:AD18"/>
    <mergeCell ref="B32:F32"/>
    <mergeCell ref="G34:K34"/>
    <mergeCell ref="C18:F18"/>
    <mergeCell ref="Y19:AD19"/>
    <mergeCell ref="S54:X54"/>
    <mergeCell ref="S51:X51"/>
    <mergeCell ref="S52:X52"/>
    <mergeCell ref="H36:I36"/>
    <mergeCell ref="D42:D44"/>
    <mergeCell ref="E42:F42"/>
    <mergeCell ref="E43:F43"/>
    <mergeCell ref="E52:F52"/>
    <mergeCell ref="B40:F40"/>
    <mergeCell ref="B35:B37"/>
    <mergeCell ref="C48:C61"/>
    <mergeCell ref="C26:C30"/>
    <mergeCell ref="D26:F26"/>
    <mergeCell ref="C36:F36"/>
    <mergeCell ref="B38:F38"/>
    <mergeCell ref="K58:L58"/>
    <mergeCell ref="G33:L33"/>
    <mergeCell ref="D29:F29"/>
    <mergeCell ref="G43:K43"/>
    <mergeCell ref="G46:K46"/>
    <mergeCell ref="G29:L29"/>
    <mergeCell ref="D30:F30"/>
    <mergeCell ref="G30:L30"/>
    <mergeCell ref="D60:D61"/>
    <mergeCell ref="E60:F60"/>
    <mergeCell ref="E61:F61"/>
    <mergeCell ref="G61:H61"/>
    <mergeCell ref="I61:L61"/>
    <mergeCell ref="G32:L32"/>
    <mergeCell ref="G58:H58"/>
    <mergeCell ref="G52:L52"/>
    <mergeCell ref="E47:F47"/>
    <mergeCell ref="C33:F33"/>
    <mergeCell ref="M41:R41"/>
    <mergeCell ref="M46:Q46"/>
    <mergeCell ref="M44:N44"/>
    <mergeCell ref="O44:R44"/>
    <mergeCell ref="S41:X41"/>
    <mergeCell ref="B31:F31"/>
    <mergeCell ref="B34:F34"/>
    <mergeCell ref="B22:B30"/>
    <mergeCell ref="D50:D55"/>
    <mergeCell ref="E50:F50"/>
    <mergeCell ref="D56:D59"/>
    <mergeCell ref="E56:F56"/>
    <mergeCell ref="G56:L56"/>
    <mergeCell ref="G51:L51"/>
    <mergeCell ref="G59:L59"/>
    <mergeCell ref="E59:F59"/>
    <mergeCell ref="E53:F53"/>
    <mergeCell ref="E57:F57"/>
    <mergeCell ref="E51:F51"/>
    <mergeCell ref="S40:X40"/>
    <mergeCell ref="S43:W43"/>
    <mergeCell ref="U58:V58"/>
    <mergeCell ref="W58:X58"/>
    <mergeCell ref="S59:X59"/>
    <mergeCell ref="M53:R53"/>
    <mergeCell ref="M54:R54"/>
    <mergeCell ref="M57:R57"/>
    <mergeCell ref="M58:N58"/>
    <mergeCell ref="C35:F35"/>
    <mergeCell ref="G35:K35"/>
    <mergeCell ref="B42:B61"/>
    <mergeCell ref="C42:C47"/>
    <mergeCell ref="M52:R52"/>
    <mergeCell ref="M51:R51"/>
    <mergeCell ref="M49:R49"/>
    <mergeCell ref="M50:N50"/>
    <mergeCell ref="P50:R50"/>
    <mergeCell ref="M56:R56"/>
    <mergeCell ref="O58:P58"/>
    <mergeCell ref="Q58:R58"/>
    <mergeCell ref="D48:F48"/>
    <mergeCell ref="G40:L40"/>
    <mergeCell ref="K36:L36"/>
    <mergeCell ref="M47:N47"/>
    <mergeCell ref="O47:R47"/>
    <mergeCell ref="M43:Q43"/>
    <mergeCell ref="M40:R40"/>
    <mergeCell ref="G60:K60"/>
    <mergeCell ref="G44:H44"/>
    <mergeCell ref="G47:H47"/>
    <mergeCell ref="I44:L44"/>
    <mergeCell ref="E45:F45"/>
    <mergeCell ref="E46:F46"/>
    <mergeCell ref="I47:L47"/>
    <mergeCell ref="E58:F58"/>
    <mergeCell ref="C37:F37"/>
    <mergeCell ref="G55:L55"/>
    <mergeCell ref="J50:L50"/>
    <mergeCell ref="E54:F54"/>
    <mergeCell ref="G54:L54"/>
    <mergeCell ref="M55:R55"/>
    <mergeCell ref="G38:K38"/>
    <mergeCell ref="G37:K37"/>
    <mergeCell ref="A1:K1"/>
    <mergeCell ref="B14:F14"/>
    <mergeCell ref="G23:L23"/>
    <mergeCell ref="G18:L18"/>
    <mergeCell ref="D23:F23"/>
    <mergeCell ref="C19:F19"/>
    <mergeCell ref="G19:L19"/>
    <mergeCell ref="B20:F20"/>
    <mergeCell ref="D22:F22"/>
    <mergeCell ref="B39:F39"/>
    <mergeCell ref="M38:Q38"/>
    <mergeCell ref="M39:Q39"/>
    <mergeCell ref="D49:F49"/>
    <mergeCell ref="G49:L49"/>
    <mergeCell ref="C41:F41"/>
    <mergeCell ref="E44:F44"/>
    <mergeCell ref="D45:D47"/>
    <mergeCell ref="C22:C25"/>
    <mergeCell ref="G26:L26"/>
    <mergeCell ref="D27:F27"/>
    <mergeCell ref="G27:L27"/>
    <mergeCell ref="D28:F28"/>
    <mergeCell ref="D24:F24"/>
    <mergeCell ref="G25:L25"/>
    <mergeCell ref="D25:F25"/>
    <mergeCell ref="G24:L24"/>
    <mergeCell ref="A13:A61"/>
    <mergeCell ref="B13:F13"/>
    <mergeCell ref="B17:F17"/>
    <mergeCell ref="G28:L28"/>
    <mergeCell ref="G50:H50"/>
    <mergeCell ref="E55:F55"/>
    <mergeCell ref="Z36:AA36"/>
    <mergeCell ref="S24:X24"/>
    <mergeCell ref="M23:R23"/>
    <mergeCell ref="G22:I22"/>
    <mergeCell ref="AB22:AD22"/>
    <mergeCell ref="AE22:AG22"/>
    <mergeCell ref="Y54:AD54"/>
    <mergeCell ref="Y52:AD52"/>
    <mergeCell ref="Y51:AD51"/>
    <mergeCell ref="Y23:AD23"/>
    <mergeCell ref="Y24:AD24"/>
    <mergeCell ref="G41:L41"/>
    <mergeCell ref="S30:X30"/>
    <mergeCell ref="Y25:AD25"/>
    <mergeCell ref="Y26:AD26"/>
    <mergeCell ref="Y27:AD27"/>
    <mergeCell ref="Y28:AD28"/>
    <mergeCell ref="Y32:AD32"/>
    <mergeCell ref="S25:X25"/>
    <mergeCell ref="S26:X26"/>
    <mergeCell ref="S32:X32"/>
    <mergeCell ref="S44:T44"/>
    <mergeCell ref="U44:X44"/>
    <mergeCell ref="S46:W46"/>
    <mergeCell ref="S47:T47"/>
    <mergeCell ref="U47:X47"/>
    <mergeCell ref="Y29:AD29"/>
    <mergeCell ref="Y30:AD30"/>
    <mergeCell ref="Q36:R36"/>
    <mergeCell ref="M37:Q37"/>
    <mergeCell ref="N36:O36"/>
    <mergeCell ref="G39:K39"/>
    <mergeCell ref="AC36:AD36"/>
    <mergeCell ref="Y57:AD57"/>
    <mergeCell ref="Y43:AC43"/>
    <mergeCell ref="Y44:Z44"/>
    <mergeCell ref="AA44:AD44"/>
    <mergeCell ref="Y39:AC39"/>
    <mergeCell ref="Y37:AC37"/>
    <mergeCell ref="Y49:AD49"/>
    <mergeCell ref="AE32:AJ32"/>
    <mergeCell ref="Y40:AD40"/>
    <mergeCell ref="Y41:AD41"/>
    <mergeCell ref="Y58:Z58"/>
    <mergeCell ref="AA58:AB58"/>
    <mergeCell ref="Y50:Z50"/>
    <mergeCell ref="AB50:AD50"/>
    <mergeCell ref="AE50:AF50"/>
    <mergeCell ref="Y53:AD53"/>
    <mergeCell ref="AG47:AJ47"/>
    <mergeCell ref="AE46:AI46"/>
    <mergeCell ref="AE41:AJ41"/>
    <mergeCell ref="AG44:AJ44"/>
    <mergeCell ref="Y33:AD33"/>
    <mergeCell ref="Y38:AC38"/>
    <mergeCell ref="AA47:AD47"/>
    <mergeCell ref="AI58:AJ58"/>
    <mergeCell ref="AE33:AJ33"/>
    <mergeCell ref="AE34:AI34"/>
    <mergeCell ref="AE43:AI43"/>
    <mergeCell ref="Y46:AC46"/>
    <mergeCell ref="Y47:Z47"/>
    <mergeCell ref="Y34:AC34"/>
    <mergeCell ref="Y35:AC35"/>
    <mergeCell ref="AK32:AP32"/>
    <mergeCell ref="AH50:AJ50"/>
    <mergeCell ref="AE51:AJ51"/>
    <mergeCell ref="AE39:AI39"/>
    <mergeCell ref="AE61:AF61"/>
    <mergeCell ref="AE44:AF44"/>
    <mergeCell ref="AE37:AI37"/>
    <mergeCell ref="AI36:AJ36"/>
    <mergeCell ref="AE40:AJ40"/>
    <mergeCell ref="AE38:AI38"/>
    <mergeCell ref="AE35:AI35"/>
    <mergeCell ref="AF36:AG36"/>
    <mergeCell ref="AE28:AJ28"/>
    <mergeCell ref="AE30:AJ30"/>
    <mergeCell ref="AE49:AJ49"/>
    <mergeCell ref="AK52:AP52"/>
    <mergeCell ref="AE60:AI60"/>
    <mergeCell ref="AE52:AJ52"/>
    <mergeCell ref="AE56:AJ56"/>
    <mergeCell ref="AE58:AF58"/>
    <mergeCell ref="AE59:AJ59"/>
    <mergeCell ref="AE57:AJ57"/>
    <mergeCell ref="AE54:AJ54"/>
    <mergeCell ref="AK53:AP53"/>
    <mergeCell ref="AE55:AJ55"/>
    <mergeCell ref="AG61:AJ61"/>
    <mergeCell ref="AE53:AJ53"/>
    <mergeCell ref="AE47:AF47"/>
    <mergeCell ref="AG58:AH58"/>
    <mergeCell ref="AE29:AJ29"/>
    <mergeCell ref="AE27:AJ27"/>
    <mergeCell ref="AE23:AJ23"/>
    <mergeCell ref="AE24:AJ24"/>
    <mergeCell ref="AE25:AJ25"/>
    <mergeCell ref="AK58:AL58"/>
    <mergeCell ref="AK60:AO60"/>
    <mergeCell ref="AK59:AP59"/>
    <mergeCell ref="AK47:AL47"/>
    <mergeCell ref="AK49:AP49"/>
    <mergeCell ref="AM47:AP47"/>
    <mergeCell ref="AN50:AP50"/>
    <mergeCell ref="AK50:AL50"/>
    <mergeCell ref="AK51:AP51"/>
    <mergeCell ref="AO36:AP36"/>
    <mergeCell ref="AK40:AP40"/>
    <mergeCell ref="AM44:AP44"/>
    <mergeCell ref="AK43:AO43"/>
    <mergeCell ref="AK44:AL44"/>
    <mergeCell ref="AK26:AP26"/>
    <mergeCell ref="AK23:AP23"/>
    <mergeCell ref="AK24:AP24"/>
    <mergeCell ref="AK25:AP25"/>
    <mergeCell ref="AK39:AO39"/>
    <mergeCell ref="AK34:AO34"/>
    <mergeCell ref="AK37:AO37"/>
    <mergeCell ref="AK27:AP27"/>
    <mergeCell ref="AK33:AP33"/>
    <mergeCell ref="AK41:AP41"/>
    <mergeCell ref="AK35:AO35"/>
    <mergeCell ref="AL36:AM36"/>
    <mergeCell ref="AK28:AP28"/>
    <mergeCell ref="AK30:AP30"/>
    <mergeCell ref="AQ63:AU63"/>
    <mergeCell ref="AQ58:AR58"/>
    <mergeCell ref="AQ61:AR61"/>
    <mergeCell ref="AS61:AV61"/>
    <mergeCell ref="AS58:AT58"/>
    <mergeCell ref="AQ52:AV52"/>
    <mergeCell ref="AK63:AO63"/>
    <mergeCell ref="AQ23:AV23"/>
    <mergeCell ref="AK46:AO46"/>
    <mergeCell ref="AM61:AP61"/>
    <mergeCell ref="AM58:AN58"/>
    <mergeCell ref="AO58:AP58"/>
    <mergeCell ref="AK56:AP56"/>
    <mergeCell ref="AK57:AP57"/>
    <mergeCell ref="AK61:AL61"/>
    <mergeCell ref="AS44:AV44"/>
    <mergeCell ref="AK55:AP55"/>
    <mergeCell ref="AQ35:AU35"/>
    <mergeCell ref="AK38:AO38"/>
    <mergeCell ref="AU36:AV36"/>
    <mergeCell ref="AQ37:AU37"/>
    <mergeCell ref="AK54:AP54"/>
    <mergeCell ref="AQ24:AV24"/>
    <mergeCell ref="AQ40:AV40"/>
    <mergeCell ref="AQ41:AV41"/>
    <mergeCell ref="AS47:AV47"/>
    <mergeCell ref="AQ49:AV49"/>
    <mergeCell ref="AQ51:AV51"/>
    <mergeCell ref="AQ50:AR50"/>
    <mergeCell ref="AT50:AV50"/>
    <mergeCell ref="AQ26:AV26"/>
    <mergeCell ref="AQ39:AU39"/>
    <mergeCell ref="AQ25:AV25"/>
    <mergeCell ref="AQ46:AU46"/>
    <mergeCell ref="AW27:BB27"/>
    <mergeCell ref="AW23:BB23"/>
    <mergeCell ref="AW25:BB25"/>
    <mergeCell ref="AW26:BB26"/>
    <mergeCell ref="AW24:BB24"/>
    <mergeCell ref="AW38:BA38"/>
    <mergeCell ref="AQ43:AU43"/>
    <mergeCell ref="AQ38:AU38"/>
    <mergeCell ref="AW39:BA39"/>
    <mergeCell ref="AW30:BB30"/>
    <mergeCell ref="AW63:BA63"/>
    <mergeCell ref="AW56:BB56"/>
    <mergeCell ref="AW57:BB57"/>
    <mergeCell ref="AW58:AX58"/>
    <mergeCell ref="AW59:BB59"/>
    <mergeCell ref="AW60:BA60"/>
    <mergeCell ref="AW61:AX61"/>
    <mergeCell ref="AY61:BB61"/>
    <mergeCell ref="AY58:AZ58"/>
    <mergeCell ref="AQ27:AV27"/>
    <mergeCell ref="AQ28:AV28"/>
    <mergeCell ref="AQ29:AV29"/>
    <mergeCell ref="AQ30:AV30"/>
    <mergeCell ref="AU58:AV58"/>
    <mergeCell ref="AQ32:AV32"/>
    <mergeCell ref="AQ59:AV59"/>
    <mergeCell ref="AQ60:AU60"/>
    <mergeCell ref="AQ53:AV53"/>
    <mergeCell ref="AQ54:AV54"/>
    <mergeCell ref="AQ55:AV55"/>
    <mergeCell ref="AQ57:AV57"/>
    <mergeCell ref="AQ56:AV56"/>
    <mergeCell ref="AQ33:AV33"/>
    <mergeCell ref="AQ34:AU34"/>
    <mergeCell ref="AR36:AS36"/>
    <mergeCell ref="BA36:BB36"/>
    <mergeCell ref="AW37:BA37"/>
    <mergeCell ref="AX36:AY36"/>
    <mergeCell ref="AW33:BB33"/>
    <mergeCell ref="AW41:BB41"/>
    <mergeCell ref="AQ44:AR44"/>
    <mergeCell ref="AQ47:AR47"/>
    <mergeCell ref="BA58:BB58"/>
    <mergeCell ref="AY44:BB44"/>
    <mergeCell ref="AW55:BB55"/>
    <mergeCell ref="AW53:BB53"/>
    <mergeCell ref="AW54:BB54"/>
    <mergeCell ref="AW46:BA46"/>
    <mergeCell ref="AW47:AX47"/>
    <mergeCell ref="AY47:BB47"/>
    <mergeCell ref="AW52:BB52"/>
    <mergeCell ref="AW50:AX50"/>
    <mergeCell ref="AW51:BB51"/>
    <mergeCell ref="AW43:BA43"/>
    <mergeCell ref="AW44:AX44"/>
    <mergeCell ref="AZ50:BB50"/>
    <mergeCell ref="AW49:BB49"/>
    <mergeCell ref="AW34:BA34"/>
    <mergeCell ref="AW35:BA35"/>
    <mergeCell ref="AW32:BB32"/>
    <mergeCell ref="AW40:BB40"/>
    <mergeCell ref="BC50:BD50"/>
    <mergeCell ref="BC53:BH53"/>
    <mergeCell ref="BC34:BG34"/>
    <mergeCell ref="BC27:BH27"/>
    <mergeCell ref="BC33:BH33"/>
    <mergeCell ref="BE44:BH44"/>
    <mergeCell ref="AW28:BB28"/>
    <mergeCell ref="AW29:BB29"/>
    <mergeCell ref="BI23:BN23"/>
    <mergeCell ref="BI24:BN24"/>
    <mergeCell ref="BI25:BN25"/>
    <mergeCell ref="BI26:BN26"/>
    <mergeCell ref="BI34:BM34"/>
    <mergeCell ref="BI27:BN27"/>
    <mergeCell ref="BI33:BN33"/>
    <mergeCell ref="BI47:BJ47"/>
    <mergeCell ref="BK47:BN47"/>
    <mergeCell ref="BM36:BN36"/>
    <mergeCell ref="BL50:BN50"/>
    <mergeCell ref="BI29:BN29"/>
    <mergeCell ref="BI30:BN30"/>
    <mergeCell ref="BC23:BH23"/>
    <mergeCell ref="BC28:BH28"/>
    <mergeCell ref="BC29:BH29"/>
    <mergeCell ref="BC30:BH30"/>
    <mergeCell ref="BC24:BH24"/>
    <mergeCell ref="BC26:BH26"/>
    <mergeCell ref="BJ36:BK36"/>
    <mergeCell ref="BI46:BM46"/>
    <mergeCell ref="BI50:BJ50"/>
    <mergeCell ref="BC25:BH25"/>
    <mergeCell ref="BC54:BH54"/>
    <mergeCell ref="BC55:BH55"/>
    <mergeCell ref="BC56:BH56"/>
    <mergeCell ref="BC57:BH57"/>
    <mergeCell ref="BC59:BH59"/>
    <mergeCell ref="BC38:BG38"/>
    <mergeCell ref="BC39:BG39"/>
    <mergeCell ref="BC43:BG43"/>
    <mergeCell ref="BC44:BD44"/>
    <mergeCell ref="BP36:BQ36"/>
    <mergeCell ref="BO57:BT57"/>
    <mergeCell ref="BI59:BN59"/>
    <mergeCell ref="BI44:BJ44"/>
    <mergeCell ref="BI39:BM39"/>
    <mergeCell ref="BD36:BE36"/>
    <mergeCell ref="BG36:BH36"/>
    <mergeCell ref="BC37:BG37"/>
    <mergeCell ref="BC40:BH40"/>
    <mergeCell ref="BC41:BH41"/>
    <mergeCell ref="BI37:BM37"/>
    <mergeCell ref="BC32:BH32"/>
    <mergeCell ref="BC35:BG35"/>
    <mergeCell ref="BO53:BT53"/>
    <mergeCell ref="BO50:BP50"/>
    <mergeCell ref="BR50:BT50"/>
    <mergeCell ref="BI61:BJ61"/>
    <mergeCell ref="BK61:BN61"/>
    <mergeCell ref="BK58:BL58"/>
    <mergeCell ref="BM58:BN58"/>
    <mergeCell ref="BI60:BM60"/>
    <mergeCell ref="BO55:BT55"/>
    <mergeCell ref="BO56:BT56"/>
    <mergeCell ref="BC52:BH52"/>
    <mergeCell ref="BU58:BV58"/>
    <mergeCell ref="BU59:BZ59"/>
    <mergeCell ref="BU60:BY60"/>
    <mergeCell ref="BU61:BV61"/>
    <mergeCell ref="BW61:BZ61"/>
    <mergeCell ref="BC63:BG63"/>
    <mergeCell ref="BI49:BN49"/>
    <mergeCell ref="BI55:BN55"/>
    <mergeCell ref="BI43:BM43"/>
    <mergeCell ref="BF50:BH50"/>
    <mergeCell ref="BC46:BG46"/>
    <mergeCell ref="BC47:BD47"/>
    <mergeCell ref="BE47:BH47"/>
    <mergeCell ref="BC49:BH49"/>
    <mergeCell ref="BC58:BD58"/>
    <mergeCell ref="BE58:BF58"/>
    <mergeCell ref="BG58:BH58"/>
    <mergeCell ref="BC51:BH51"/>
    <mergeCell ref="BI53:BN53"/>
    <mergeCell ref="BI63:BM63"/>
    <mergeCell ref="BI56:BN56"/>
    <mergeCell ref="BI57:BN57"/>
    <mergeCell ref="BC61:BD61"/>
    <mergeCell ref="BE61:BH61"/>
    <mergeCell ref="BC60:BG60"/>
    <mergeCell ref="BO41:BT41"/>
    <mergeCell ref="BO49:BT49"/>
    <mergeCell ref="BO30:BT30"/>
    <mergeCell ref="BU43:BY43"/>
    <mergeCell ref="BU44:BV44"/>
    <mergeCell ref="BO28:BT28"/>
    <mergeCell ref="BO29:BT29"/>
    <mergeCell ref="BI32:BN32"/>
    <mergeCell ref="BI40:BN40"/>
    <mergeCell ref="BI52:BN52"/>
    <mergeCell ref="BK44:BN44"/>
    <mergeCell ref="BI51:BN51"/>
    <mergeCell ref="BI28:BN28"/>
    <mergeCell ref="BO43:BS43"/>
    <mergeCell ref="BO54:BT54"/>
    <mergeCell ref="BO63:BS63"/>
    <mergeCell ref="BO32:BT32"/>
    <mergeCell ref="BQ44:BT44"/>
    <mergeCell ref="BI58:BJ58"/>
    <mergeCell ref="BI38:BM38"/>
    <mergeCell ref="BI41:BN41"/>
    <mergeCell ref="BI35:BM35"/>
    <mergeCell ref="BO61:BP61"/>
    <mergeCell ref="BQ61:BT61"/>
    <mergeCell ref="BQ58:BR58"/>
    <mergeCell ref="BS58:BT58"/>
    <mergeCell ref="BO59:BT59"/>
    <mergeCell ref="BO60:BS60"/>
    <mergeCell ref="BO58:BP58"/>
    <mergeCell ref="BI54:BN54"/>
    <mergeCell ref="BU63:BY63"/>
    <mergeCell ref="BO23:BT23"/>
    <mergeCell ref="BO24:BT24"/>
    <mergeCell ref="BO25:BT25"/>
    <mergeCell ref="BO51:BT51"/>
    <mergeCell ref="BO52:BT52"/>
    <mergeCell ref="BO38:BS38"/>
    <mergeCell ref="BO39:BS39"/>
    <mergeCell ref="BO40:BT40"/>
    <mergeCell ref="BO46:BS46"/>
    <mergeCell ref="BU56:BZ56"/>
    <mergeCell ref="BO26:BT26"/>
    <mergeCell ref="BO27:BT27"/>
    <mergeCell ref="BO35:BS35"/>
    <mergeCell ref="BO47:BP47"/>
    <mergeCell ref="BQ47:BT47"/>
    <mergeCell ref="BO44:BP44"/>
    <mergeCell ref="BS36:BT36"/>
    <mergeCell ref="BO33:BT33"/>
    <mergeCell ref="BO34:BS34"/>
    <mergeCell ref="BO37:BS37"/>
    <mergeCell ref="BU28:BZ28"/>
    <mergeCell ref="BU29:BZ29"/>
    <mergeCell ref="BU30:BZ30"/>
    <mergeCell ref="BU32:BZ32"/>
    <mergeCell ref="BU55:BZ55"/>
    <mergeCell ref="BU37:BY37"/>
    <mergeCell ref="BU38:BY38"/>
    <mergeCell ref="CA23:CF23"/>
    <mergeCell ref="CA28:CF28"/>
    <mergeCell ref="CA29:CF29"/>
    <mergeCell ref="BU54:BZ54"/>
    <mergeCell ref="CA53:CF53"/>
    <mergeCell ref="CA54:CF54"/>
    <mergeCell ref="CA60:CE60"/>
    <mergeCell ref="CD50:CF50"/>
    <mergeCell ref="CA47:CB47"/>
    <mergeCell ref="BW44:BZ44"/>
    <mergeCell ref="BU46:BY46"/>
    <mergeCell ref="BU47:BV47"/>
    <mergeCell ref="CA40:CF40"/>
    <mergeCell ref="CA41:CF41"/>
    <mergeCell ref="CA24:CF24"/>
    <mergeCell ref="CA25:CF25"/>
    <mergeCell ref="CA26:CF26"/>
    <mergeCell ref="CA39:CE39"/>
    <mergeCell ref="CA30:CF30"/>
    <mergeCell ref="BU23:BZ23"/>
    <mergeCell ref="BU24:BZ24"/>
    <mergeCell ref="BU34:BY34"/>
    <mergeCell ref="BU25:BZ25"/>
    <mergeCell ref="BU26:BZ26"/>
    <mergeCell ref="BV36:BW36"/>
    <mergeCell ref="BY36:BZ36"/>
    <mergeCell ref="BU27:BZ27"/>
    <mergeCell ref="BU33:BZ33"/>
    <mergeCell ref="BU35:BY35"/>
    <mergeCell ref="CA32:CF32"/>
    <mergeCell ref="BW58:BX58"/>
    <mergeCell ref="BU57:BZ57"/>
    <mergeCell ref="BY58:BZ58"/>
    <mergeCell ref="BU39:BY39"/>
    <mergeCell ref="BU40:BZ40"/>
    <mergeCell ref="CA46:CE46"/>
    <mergeCell ref="BU51:BZ51"/>
    <mergeCell ref="CC47:CF47"/>
    <mergeCell ref="CA51:CF51"/>
    <mergeCell ref="CA49:CF49"/>
    <mergeCell ref="BU52:BZ52"/>
    <mergeCell ref="BU50:BV50"/>
    <mergeCell ref="CA52:CF52"/>
    <mergeCell ref="CA50:CB50"/>
    <mergeCell ref="BU49:BZ49"/>
    <mergeCell ref="CA34:CE34"/>
    <mergeCell ref="BW47:BZ47"/>
    <mergeCell ref="CA27:CF27"/>
    <mergeCell ref="CA33:CF33"/>
    <mergeCell ref="CA43:CE43"/>
    <mergeCell ref="CA44:CB44"/>
    <mergeCell ref="BU41:BZ41"/>
    <mergeCell ref="BU53:BZ53"/>
    <mergeCell ref="BX50:BZ50"/>
    <mergeCell ref="CA63:CE63"/>
    <mergeCell ref="CG38:CK38"/>
    <mergeCell ref="CG41:CL41"/>
    <mergeCell ref="CG43:CK43"/>
    <mergeCell ref="CG39:CK39"/>
    <mergeCell ref="CG52:CL52"/>
    <mergeCell ref="CG53:CL53"/>
    <mergeCell ref="CC44:CF44"/>
    <mergeCell ref="CA38:CE38"/>
    <mergeCell ref="CG35:CK35"/>
    <mergeCell ref="CH36:CI36"/>
    <mergeCell ref="CB36:CC36"/>
    <mergeCell ref="CE36:CF36"/>
    <mergeCell ref="CA37:CE37"/>
    <mergeCell ref="CG56:CL56"/>
    <mergeCell ref="CG57:CL57"/>
    <mergeCell ref="CA58:CB58"/>
    <mergeCell ref="CA61:CB61"/>
    <mergeCell ref="CC61:CF61"/>
    <mergeCell ref="CA59:CF59"/>
    <mergeCell ref="CA35:CE35"/>
    <mergeCell ref="CG63:CK63"/>
    <mergeCell ref="CG55:CL55"/>
    <mergeCell ref="CG59:CL59"/>
    <mergeCell ref="CG61:CH61"/>
    <mergeCell ref="CI61:CL61"/>
    <mergeCell ref="CK36:CL36"/>
    <mergeCell ref="CC58:CD58"/>
    <mergeCell ref="CE58:CF58"/>
    <mergeCell ref="CA55:CF55"/>
    <mergeCell ref="CA56:CF56"/>
    <mergeCell ref="CA57:CF57"/>
    <mergeCell ref="CG40:CL40"/>
    <mergeCell ref="CJ50:CL50"/>
    <mergeCell ref="CG28:CL28"/>
    <mergeCell ref="CG29:CL29"/>
    <mergeCell ref="CG30:CL30"/>
    <mergeCell ref="CG32:CL32"/>
    <mergeCell ref="CG37:CK37"/>
    <mergeCell ref="CG23:CL23"/>
    <mergeCell ref="CG24:CL24"/>
    <mergeCell ref="CG26:CL26"/>
    <mergeCell ref="CG34:CK34"/>
    <mergeCell ref="CG25:CL25"/>
    <mergeCell ref="CG27:CL27"/>
    <mergeCell ref="CG33:CL33"/>
    <mergeCell ref="CM53:CR53"/>
    <mergeCell ref="CM32:CR32"/>
    <mergeCell ref="CO44:CR44"/>
    <mergeCell ref="CM38:CQ38"/>
    <mergeCell ref="CM33:CR33"/>
    <mergeCell ref="CM34:CQ34"/>
    <mergeCell ref="CM39:CQ39"/>
    <mergeCell ref="CM40:CR40"/>
    <mergeCell ref="CQ36:CR36"/>
    <mergeCell ref="CM37:CQ37"/>
    <mergeCell ref="CM41:CR41"/>
    <mergeCell ref="CM35:CQ35"/>
    <mergeCell ref="CN36:CO36"/>
    <mergeCell ref="CM43:CQ43"/>
    <mergeCell ref="CM23:CR23"/>
    <mergeCell ref="CM24:CR24"/>
    <mergeCell ref="CM25:CR25"/>
    <mergeCell ref="CM29:CR29"/>
    <mergeCell ref="CG60:CK60"/>
    <mergeCell ref="CG54:CL54"/>
    <mergeCell ref="CI44:CL44"/>
    <mergeCell ref="CG46:CK46"/>
    <mergeCell ref="CG47:CH47"/>
    <mergeCell ref="CI47:CL47"/>
    <mergeCell ref="CG50:CH50"/>
    <mergeCell ref="CI58:CJ58"/>
    <mergeCell ref="CK58:CL58"/>
    <mergeCell ref="CG58:CH58"/>
    <mergeCell ref="CG51:CL51"/>
    <mergeCell ref="CG44:CH44"/>
    <mergeCell ref="CM47:CN47"/>
    <mergeCell ref="CO47:CR47"/>
    <mergeCell ref="CP50:CR50"/>
    <mergeCell ref="CM49:CR49"/>
    <mergeCell ref="CM51:CR51"/>
    <mergeCell ref="CG49:CL49"/>
    <mergeCell ref="CM50:CN50"/>
    <mergeCell ref="CM56:CR56"/>
    <mergeCell ref="CM44:CN44"/>
    <mergeCell ref="CM52:CR52"/>
    <mergeCell ref="CM26:CR26"/>
    <mergeCell ref="CM27:CR27"/>
    <mergeCell ref="CM28:CR28"/>
    <mergeCell ref="CM30:CR30"/>
    <mergeCell ref="CM61:CN61"/>
    <mergeCell ref="CO61:CR61"/>
    <mergeCell ref="CO58:CP58"/>
    <mergeCell ref="CQ58:CR58"/>
    <mergeCell ref="CM59:CR59"/>
    <mergeCell ref="CS53:CX53"/>
    <mergeCell ref="CS54:CX54"/>
    <mergeCell ref="CM60:CQ60"/>
    <mergeCell ref="CM58:CN58"/>
    <mergeCell ref="CM54:CR54"/>
    <mergeCell ref="CM55:CR55"/>
    <mergeCell ref="CS55:CX55"/>
    <mergeCell ref="CS50:CT50"/>
    <mergeCell ref="CM57:CR57"/>
    <mergeCell ref="CM46:CQ46"/>
    <mergeCell ref="CM63:CQ63"/>
    <mergeCell ref="CU47:CX47"/>
    <mergeCell ref="CS52:CX52"/>
    <mergeCell ref="CS23:CX23"/>
    <mergeCell ref="CS24:CX24"/>
    <mergeCell ref="CS37:CW37"/>
    <mergeCell ref="CS41:CX41"/>
    <mergeCell ref="CS61:CT61"/>
    <mergeCell ref="CU61:CX61"/>
    <mergeCell ref="CU58:CV58"/>
    <mergeCell ref="CW58:CX58"/>
    <mergeCell ref="CU44:CX44"/>
    <mergeCell ref="CS63:CW63"/>
    <mergeCell ref="CS56:CX56"/>
    <mergeCell ref="CS57:CX57"/>
    <mergeCell ref="CS58:CT58"/>
    <mergeCell ref="CS59:CX59"/>
    <mergeCell ref="CS60:CW60"/>
    <mergeCell ref="CS43:CW43"/>
    <mergeCell ref="CS44:CT44"/>
    <mergeCell ref="CV50:CX50"/>
    <mergeCell ref="CS49:CX49"/>
    <mergeCell ref="CS51:CX51"/>
    <mergeCell ref="CS27:CX27"/>
    <mergeCell ref="CS33:CX33"/>
    <mergeCell ref="CS25:CX25"/>
    <mergeCell ref="CS26:CX26"/>
    <mergeCell ref="CT36:CU36"/>
    <mergeCell ref="CS28:CX28"/>
    <mergeCell ref="CS29:CX29"/>
    <mergeCell ref="CS30:CX30"/>
    <mergeCell ref="CS32:CX32"/>
    <mergeCell ref="CY29:DD29"/>
    <mergeCell ref="CY30:DD30"/>
    <mergeCell ref="CY24:DD24"/>
    <mergeCell ref="CY26:DD26"/>
    <mergeCell ref="CY25:DD25"/>
    <mergeCell ref="CS46:CW46"/>
    <mergeCell ref="CS47:CT47"/>
    <mergeCell ref="CY32:DD32"/>
    <mergeCell ref="CY35:DC35"/>
    <mergeCell ref="CS34:CW34"/>
    <mergeCell ref="CS35:CW35"/>
    <mergeCell ref="CY38:DC38"/>
    <mergeCell ref="CY39:DC39"/>
    <mergeCell ref="CY43:DC43"/>
    <mergeCell ref="CY44:CZ44"/>
    <mergeCell ref="CS38:CW38"/>
    <mergeCell ref="CS39:CW39"/>
    <mergeCell ref="CS40:CX40"/>
    <mergeCell ref="CW36:CX36"/>
    <mergeCell ref="DE23:DJ23"/>
    <mergeCell ref="DE24:DJ24"/>
    <mergeCell ref="DE25:DJ25"/>
    <mergeCell ref="DE26:DJ26"/>
    <mergeCell ref="CY53:DD53"/>
    <mergeCell ref="DE51:DJ51"/>
    <mergeCell ref="CY51:DD51"/>
    <mergeCell ref="CY46:DC46"/>
    <mergeCell ref="CY47:CZ47"/>
    <mergeCell ref="DA47:DD47"/>
    <mergeCell ref="DE46:DI46"/>
    <mergeCell ref="DE47:DF47"/>
    <mergeCell ref="DE53:DJ53"/>
    <mergeCell ref="CY49:DD49"/>
    <mergeCell ref="CY59:DD59"/>
    <mergeCell ref="CY60:DC60"/>
    <mergeCell ref="CY58:CZ58"/>
    <mergeCell ref="DA58:DB58"/>
    <mergeCell ref="DC58:DD58"/>
    <mergeCell ref="CY54:DD54"/>
    <mergeCell ref="CY55:DD55"/>
    <mergeCell ref="CY56:DD56"/>
    <mergeCell ref="DA44:DD44"/>
    <mergeCell ref="CY34:DC34"/>
    <mergeCell ref="CY40:DD40"/>
    <mergeCell ref="CY41:DD41"/>
    <mergeCell ref="CZ36:DA36"/>
    <mergeCell ref="DC36:DD36"/>
    <mergeCell ref="CY37:DC37"/>
    <mergeCell ref="CY27:DD27"/>
    <mergeCell ref="CY33:DD33"/>
    <mergeCell ref="CY23:DD23"/>
    <mergeCell ref="CY63:DC63"/>
    <mergeCell ref="DE32:DJ32"/>
    <mergeCell ref="DE37:DI37"/>
    <mergeCell ref="DE52:DJ52"/>
    <mergeCell ref="CY57:DD57"/>
    <mergeCell ref="DE44:DF44"/>
    <mergeCell ref="DB50:DD50"/>
    <mergeCell ref="DE63:DI63"/>
    <mergeCell ref="CY50:CZ50"/>
    <mergeCell ref="CY52:DD52"/>
    <mergeCell ref="DE28:DJ28"/>
    <mergeCell ref="DE29:DJ29"/>
    <mergeCell ref="DE30:DJ30"/>
    <mergeCell ref="DE27:DJ27"/>
    <mergeCell ref="CY61:CZ61"/>
    <mergeCell ref="DA61:DD61"/>
    <mergeCell ref="DK63:DO63"/>
    <mergeCell ref="DK56:DP56"/>
    <mergeCell ref="DK49:DP49"/>
    <mergeCell ref="DE61:DF61"/>
    <mergeCell ref="DG61:DJ61"/>
    <mergeCell ref="DG58:DH58"/>
    <mergeCell ref="DE60:DI60"/>
    <mergeCell ref="DE54:DJ54"/>
    <mergeCell ref="DF36:DG36"/>
    <mergeCell ref="DI36:DJ36"/>
    <mergeCell ref="DE38:DI38"/>
    <mergeCell ref="DE41:DJ41"/>
    <mergeCell ref="DE55:DJ55"/>
    <mergeCell ref="DE39:DI39"/>
    <mergeCell ref="DE40:DJ40"/>
    <mergeCell ref="CY28:DD28"/>
    <mergeCell ref="DK27:DP27"/>
    <mergeCell ref="DK35:DO35"/>
    <mergeCell ref="DE34:DI34"/>
    <mergeCell ref="DE35:DI35"/>
    <mergeCell ref="DG44:DJ44"/>
    <mergeCell ref="DE49:DJ49"/>
    <mergeCell ref="DE43:DI43"/>
    <mergeCell ref="DH50:DJ50"/>
    <mergeCell ref="DK24:DP24"/>
    <mergeCell ref="DK25:DP25"/>
    <mergeCell ref="DK51:DP51"/>
    <mergeCell ref="DK52:DP52"/>
    <mergeCell ref="DK28:DP28"/>
    <mergeCell ref="DK29:DP29"/>
    <mergeCell ref="DK30:DP30"/>
    <mergeCell ref="DK26:DP26"/>
    <mergeCell ref="DK32:DP32"/>
    <mergeCell ref="DK43:DO43"/>
    <mergeCell ref="DK44:DL44"/>
    <mergeCell ref="DM44:DP44"/>
    <mergeCell ref="DI58:DJ58"/>
    <mergeCell ref="DE58:DF58"/>
    <mergeCell ref="DG47:DJ47"/>
    <mergeCell ref="DE50:DF50"/>
    <mergeCell ref="DE59:DJ59"/>
    <mergeCell ref="DE56:DJ56"/>
    <mergeCell ref="DE57:DJ57"/>
    <mergeCell ref="DM61:DP61"/>
    <mergeCell ref="DM58:DN58"/>
    <mergeCell ref="DO58:DP58"/>
    <mergeCell ref="DQ23:DV23"/>
    <mergeCell ref="DQ24:DV24"/>
    <mergeCell ref="DK46:DO46"/>
    <mergeCell ref="DK33:DP33"/>
    <mergeCell ref="DK34:DO34"/>
    <mergeCell ref="DQ41:DV41"/>
    <mergeCell ref="DK38:DO38"/>
    <mergeCell ref="DK39:DO39"/>
    <mergeCell ref="DK40:DP40"/>
    <mergeCell ref="DK41:DP41"/>
    <mergeCell ref="DQ25:DV25"/>
    <mergeCell ref="DQ26:DV26"/>
    <mergeCell ref="DR36:DS36"/>
    <mergeCell ref="DU36:DV36"/>
    <mergeCell ref="DQ27:DV27"/>
    <mergeCell ref="DQ33:DV33"/>
    <mergeCell ref="DQ34:DU34"/>
    <mergeCell ref="DQ35:DU35"/>
    <mergeCell ref="DL36:DM36"/>
    <mergeCell ref="DO36:DP36"/>
    <mergeCell ref="DK37:DO37"/>
    <mergeCell ref="DE33:DJ33"/>
    <mergeCell ref="DQ28:DV28"/>
    <mergeCell ref="DQ29:DV29"/>
    <mergeCell ref="DQ30:DV30"/>
    <mergeCell ref="DQ32:DV32"/>
    <mergeCell ref="DK23:DP23"/>
    <mergeCell ref="DQ63:DU63"/>
    <mergeCell ref="DQ56:DV56"/>
    <mergeCell ref="DQ57:DV57"/>
    <mergeCell ref="DQ58:DR58"/>
    <mergeCell ref="DQ59:DV59"/>
    <mergeCell ref="DQ60:DU60"/>
    <mergeCell ref="DK54:DP54"/>
    <mergeCell ref="DK55:DP55"/>
    <mergeCell ref="DQ51:DV51"/>
    <mergeCell ref="DS47:DV47"/>
    <mergeCell ref="DQ52:DV52"/>
    <mergeCell ref="DQ50:DR50"/>
    <mergeCell ref="DK59:DP59"/>
    <mergeCell ref="DK60:DO60"/>
    <mergeCell ref="DK58:DL58"/>
    <mergeCell ref="DK57:DP57"/>
    <mergeCell ref="DK50:DL50"/>
    <mergeCell ref="DN50:DP50"/>
    <mergeCell ref="DK47:DL47"/>
    <mergeCell ref="DM47:DP47"/>
    <mergeCell ref="DK53:DP53"/>
    <mergeCell ref="DQ61:DR61"/>
    <mergeCell ref="DS61:DV61"/>
    <mergeCell ref="DS58:DT58"/>
    <mergeCell ref="DU58:DV58"/>
    <mergeCell ref="DQ47:DR47"/>
    <mergeCell ref="DQ55:DV55"/>
    <mergeCell ref="DQ53:DV53"/>
    <mergeCell ref="DQ54:DV54"/>
    <mergeCell ref="DQ49:DV49"/>
    <mergeCell ref="DT50:DV50"/>
    <mergeCell ref="DK61:DL61"/>
    <mergeCell ref="DW49:EB49"/>
    <mergeCell ref="DW38:EA38"/>
    <mergeCell ref="DW39:EA39"/>
    <mergeCell ref="DW43:EA43"/>
    <mergeCell ref="DW44:DX44"/>
    <mergeCell ref="DQ37:DU37"/>
    <mergeCell ref="DW52:EB52"/>
    <mergeCell ref="DW46:EA46"/>
    <mergeCell ref="DW47:DX47"/>
    <mergeCell ref="DY47:EB47"/>
    <mergeCell ref="DW51:EB51"/>
    <mergeCell ref="DS44:DV44"/>
    <mergeCell ref="DW50:DX50"/>
    <mergeCell ref="DQ46:DU46"/>
    <mergeCell ref="DW40:EB40"/>
    <mergeCell ref="DQ38:DU38"/>
    <mergeCell ref="DQ39:DU39"/>
    <mergeCell ref="DQ40:DV40"/>
    <mergeCell ref="DQ43:DU43"/>
    <mergeCell ref="DQ44:DR44"/>
    <mergeCell ref="DZ50:EB50"/>
    <mergeCell ref="DY44:EB44"/>
    <mergeCell ref="DW41:EB41"/>
    <mergeCell ref="DW37:EA37"/>
    <mergeCell ref="EA58:EB58"/>
    <mergeCell ref="EC58:ED58"/>
    <mergeCell ref="DW63:EA63"/>
    <mergeCell ref="EC38:EG38"/>
    <mergeCell ref="EC41:EH41"/>
    <mergeCell ref="EC43:EG43"/>
    <mergeCell ref="EC39:EG39"/>
    <mergeCell ref="EC52:EH52"/>
    <mergeCell ref="EC53:EH53"/>
    <mergeCell ref="EC63:EG63"/>
    <mergeCell ref="DW54:EB54"/>
    <mergeCell ref="DW55:EB55"/>
    <mergeCell ref="DW56:EB56"/>
    <mergeCell ref="DW61:DX61"/>
    <mergeCell ref="DY61:EB61"/>
    <mergeCell ref="DW59:EB59"/>
    <mergeCell ref="DW60:EA60"/>
    <mergeCell ref="DW57:EB57"/>
    <mergeCell ref="DW58:DX58"/>
    <mergeCell ref="DY58:DZ58"/>
    <mergeCell ref="DW53:EB53"/>
    <mergeCell ref="EC61:ED61"/>
    <mergeCell ref="EE61:EH61"/>
    <mergeCell ref="EC57:EH57"/>
    <mergeCell ref="EC56:EH56"/>
    <mergeCell ref="EC60:EG60"/>
    <mergeCell ref="EC54:EH54"/>
    <mergeCell ref="EE44:EH44"/>
    <mergeCell ref="EC46:EG46"/>
    <mergeCell ref="EC47:ED47"/>
    <mergeCell ref="EE47:EH47"/>
    <mergeCell ref="EC50:ED50"/>
    <mergeCell ref="EC59:EH59"/>
    <mergeCell ref="DW23:EB23"/>
    <mergeCell ref="DX36:DY36"/>
    <mergeCell ref="EC28:EH28"/>
    <mergeCell ref="EC29:EH29"/>
    <mergeCell ref="EC30:EH30"/>
    <mergeCell ref="EC32:EH32"/>
    <mergeCell ref="EC37:EG37"/>
    <mergeCell ref="EC23:EH23"/>
    <mergeCell ref="EC24:EH24"/>
    <mergeCell ref="EC35:EG35"/>
    <mergeCell ref="DW29:EB29"/>
    <mergeCell ref="DW30:EB30"/>
    <mergeCell ref="ED36:EE36"/>
    <mergeCell ref="EG36:EH36"/>
    <mergeCell ref="DW27:EB27"/>
    <mergeCell ref="DW33:EB33"/>
    <mergeCell ref="EA36:EB36"/>
    <mergeCell ref="DW28:EB28"/>
    <mergeCell ref="DW24:EB24"/>
    <mergeCell ref="DW25:EB25"/>
    <mergeCell ref="DW26:EB26"/>
    <mergeCell ref="DW34:EA34"/>
    <mergeCell ref="DW32:EB32"/>
    <mergeCell ref="DW35:EA35"/>
    <mergeCell ref="EC25:EH25"/>
    <mergeCell ref="EC26:EH26"/>
    <mergeCell ref="EC34:EG34"/>
    <mergeCell ref="EC27:EH27"/>
    <mergeCell ref="EC33:EH33"/>
    <mergeCell ref="EI34:EM34"/>
    <mergeCell ref="EI50:EJ50"/>
    <mergeCell ref="EI39:EM39"/>
    <mergeCell ref="EI55:EN55"/>
    <mergeCell ref="EI51:EN51"/>
    <mergeCell ref="EI52:EN52"/>
    <mergeCell ref="EO41:ET41"/>
    <mergeCell ref="EI41:EN41"/>
    <mergeCell ref="EI35:EM35"/>
    <mergeCell ref="EI28:EN28"/>
    <mergeCell ref="EJ36:EK36"/>
    <mergeCell ref="EI30:EN30"/>
    <mergeCell ref="EI32:EN32"/>
    <mergeCell ref="EI26:EN26"/>
    <mergeCell ref="EI27:EN27"/>
    <mergeCell ref="EI29:EN29"/>
    <mergeCell ref="EI37:EM37"/>
    <mergeCell ref="EI38:EM38"/>
    <mergeCell ref="EI40:EN40"/>
    <mergeCell ref="EO27:ET27"/>
    <mergeCell ref="EO33:ET33"/>
    <mergeCell ref="EO40:ET40"/>
    <mergeCell ref="EQ47:ET47"/>
    <mergeCell ref="EP36:EQ36"/>
    <mergeCell ref="ES36:ET36"/>
    <mergeCell ref="EI23:EN23"/>
    <mergeCell ref="EI24:EN24"/>
    <mergeCell ref="EI25:EN25"/>
    <mergeCell ref="EO43:ES43"/>
    <mergeCell ref="EO44:EP44"/>
    <mergeCell ref="EE58:EF58"/>
    <mergeCell ref="EG58:EH58"/>
    <mergeCell ref="EI53:EN53"/>
    <mergeCell ref="EC40:EH40"/>
    <mergeCell ref="EF50:EH50"/>
    <mergeCell ref="EC51:EH51"/>
    <mergeCell ref="EI47:EJ47"/>
    <mergeCell ref="EK47:EN47"/>
    <mergeCell ref="EC44:ED44"/>
    <mergeCell ref="EI43:EM43"/>
    <mergeCell ref="EC49:EH49"/>
    <mergeCell ref="EK44:EN44"/>
    <mergeCell ref="EC55:EH55"/>
    <mergeCell ref="EO26:ET26"/>
    <mergeCell ref="EO52:ET52"/>
    <mergeCell ref="EO50:EP50"/>
    <mergeCell ref="EI44:EJ44"/>
    <mergeCell ref="EL50:EN50"/>
    <mergeCell ref="EO53:ET53"/>
    <mergeCell ref="EO54:ET54"/>
    <mergeCell ref="EO46:ES46"/>
    <mergeCell ref="EO47:EP47"/>
    <mergeCell ref="EO51:ET51"/>
    <mergeCell ref="EI54:EN54"/>
    <mergeCell ref="EO23:ET23"/>
    <mergeCell ref="EO24:ET24"/>
    <mergeCell ref="EI46:EM46"/>
    <mergeCell ref="EO63:ES63"/>
    <mergeCell ref="EO56:ET56"/>
    <mergeCell ref="EO57:ET57"/>
    <mergeCell ref="EO58:EP58"/>
    <mergeCell ref="EO59:ET59"/>
    <mergeCell ref="EO60:ES60"/>
    <mergeCell ref="EI61:EJ61"/>
    <mergeCell ref="EK61:EN61"/>
    <mergeCell ref="EK58:EL58"/>
    <mergeCell ref="EM58:EN58"/>
    <mergeCell ref="EI59:EN59"/>
    <mergeCell ref="EI60:EM60"/>
    <mergeCell ref="EI58:EJ58"/>
    <mergeCell ref="EI57:EN57"/>
    <mergeCell ref="EI63:EM63"/>
    <mergeCell ref="EO28:ET28"/>
    <mergeCell ref="EO29:ET29"/>
    <mergeCell ref="EO30:ET30"/>
    <mergeCell ref="EO32:ET32"/>
    <mergeCell ref="EM36:EN36"/>
    <mergeCell ref="EO34:ES34"/>
    <mergeCell ref="EI56:EN56"/>
    <mergeCell ref="EO35:ES35"/>
    <mergeCell ref="EO38:ES38"/>
    <mergeCell ref="EO39:ES39"/>
    <mergeCell ref="EI49:EN49"/>
    <mergeCell ref="EO37:ES37"/>
    <mergeCell ref="EQ58:ER58"/>
    <mergeCell ref="ES58:ET58"/>
    <mergeCell ref="EQ44:ET44"/>
    <mergeCell ref="EO55:ET55"/>
    <mergeCell ref="EI33:EN33"/>
    <mergeCell ref="EO61:EP61"/>
    <mergeCell ref="EQ61:ET61"/>
    <mergeCell ref="FD22:FF22"/>
    <mergeCell ref="EU47:EV47"/>
    <mergeCell ref="EW47:EZ47"/>
    <mergeCell ref="FA46:FE46"/>
    <mergeCell ref="FA47:FB47"/>
    <mergeCell ref="FA53:FF53"/>
    <mergeCell ref="FA28:FF28"/>
    <mergeCell ref="FA29:FF29"/>
    <mergeCell ref="FA30:FF30"/>
    <mergeCell ref="FA34:FE34"/>
    <mergeCell ref="FA35:FE35"/>
    <mergeCell ref="EU54:EZ54"/>
    <mergeCell ref="EU55:EZ55"/>
    <mergeCell ref="EU56:EZ56"/>
    <mergeCell ref="EU53:EZ53"/>
    <mergeCell ref="FA51:FF51"/>
    <mergeCell ref="EV36:EW36"/>
    <mergeCell ref="ER50:ET50"/>
    <mergeCell ref="EO49:ET49"/>
    <mergeCell ref="EO25:ET25"/>
    <mergeCell ref="EY36:EZ36"/>
    <mergeCell ref="EU37:EY37"/>
    <mergeCell ref="EU49:EZ49"/>
    <mergeCell ref="EU38:EY38"/>
    <mergeCell ref="EU39:EY39"/>
    <mergeCell ref="EU43:EY43"/>
    <mergeCell ref="EU44:EV44"/>
    <mergeCell ref="EU23:EZ23"/>
    <mergeCell ref="EU28:EZ28"/>
    <mergeCell ref="FA23:FF23"/>
    <mergeCell ref="EU25:EZ25"/>
    <mergeCell ref="EU27:EZ27"/>
    <mergeCell ref="EU33:EZ33"/>
    <mergeCell ref="EU34:EY34"/>
    <mergeCell ref="EU63:EY63"/>
    <mergeCell ref="FA32:FF32"/>
    <mergeCell ref="FA37:FE37"/>
    <mergeCell ref="FA52:FF52"/>
    <mergeCell ref="EU57:EZ57"/>
    <mergeCell ref="FA44:FB44"/>
    <mergeCell ref="EX50:EZ50"/>
    <mergeCell ref="FA63:FE63"/>
    <mergeCell ref="EU50:EV50"/>
    <mergeCell ref="EU52:EZ52"/>
    <mergeCell ref="FA27:FF27"/>
    <mergeCell ref="FG61:FH61"/>
    <mergeCell ref="FI61:FL61"/>
    <mergeCell ref="FG59:FL59"/>
    <mergeCell ref="FG60:FK60"/>
    <mergeCell ref="FG58:FH58"/>
    <mergeCell ref="FG57:FL57"/>
    <mergeCell ref="FA55:FF55"/>
    <mergeCell ref="FI58:FJ58"/>
    <mergeCell ref="FK58:FL58"/>
    <mergeCell ref="FA61:FB61"/>
    <mergeCell ref="FC61:FF61"/>
    <mergeCell ref="FC58:FD58"/>
    <mergeCell ref="FE58:FF58"/>
    <mergeCell ref="FA58:FB58"/>
    <mergeCell ref="FA60:FE60"/>
    <mergeCell ref="FA54:FF54"/>
    <mergeCell ref="FC44:FF44"/>
    <mergeCell ref="FM53:FR53"/>
    <mergeCell ref="FM54:FR54"/>
    <mergeCell ref="FM49:FR49"/>
    <mergeCell ref="FP50:FR50"/>
    <mergeCell ref="FM34:FQ34"/>
    <mergeCell ref="FG30:FL30"/>
    <mergeCell ref="FM50:FN50"/>
    <mergeCell ref="FO44:FR44"/>
    <mergeCell ref="FA24:FF24"/>
    <mergeCell ref="FA25:FF25"/>
    <mergeCell ref="FA26:FF26"/>
    <mergeCell ref="EU61:EV61"/>
    <mergeCell ref="EW61:EZ61"/>
    <mergeCell ref="EU59:EZ59"/>
    <mergeCell ref="EU60:EY60"/>
    <mergeCell ref="EU29:EZ29"/>
    <mergeCell ref="EU30:EZ30"/>
    <mergeCell ref="EU24:EZ24"/>
    <mergeCell ref="EU26:EZ26"/>
    <mergeCell ref="EU32:EZ32"/>
    <mergeCell ref="EU35:EY35"/>
    <mergeCell ref="FA59:FF59"/>
    <mergeCell ref="FA56:FF56"/>
    <mergeCell ref="FA57:FF57"/>
    <mergeCell ref="EU51:EZ51"/>
    <mergeCell ref="EW44:EZ44"/>
    <mergeCell ref="EU40:EZ40"/>
    <mergeCell ref="EU41:EZ41"/>
    <mergeCell ref="EU58:EV58"/>
    <mergeCell ref="EW58:EX58"/>
    <mergeCell ref="EY58:EZ58"/>
    <mergeCell ref="EU46:EY46"/>
    <mergeCell ref="FM30:FR30"/>
    <mergeCell ref="FM32:FR32"/>
    <mergeCell ref="FG49:FL49"/>
    <mergeCell ref="FG47:FH47"/>
    <mergeCell ref="FA38:FE38"/>
    <mergeCell ref="FA41:FF41"/>
    <mergeCell ref="FM47:FN47"/>
    <mergeCell ref="FM35:FQ35"/>
    <mergeCell ref="FM38:FQ38"/>
    <mergeCell ref="FM39:FQ39"/>
    <mergeCell ref="FM40:FR40"/>
    <mergeCell ref="FM51:FR51"/>
    <mergeCell ref="FO47:FR47"/>
    <mergeCell ref="FM52:FR52"/>
    <mergeCell ref="FM43:FQ43"/>
    <mergeCell ref="FM44:FN44"/>
    <mergeCell ref="FG52:FL52"/>
    <mergeCell ref="FD50:FF50"/>
    <mergeCell ref="FG41:FL41"/>
    <mergeCell ref="FG50:FH50"/>
    <mergeCell ref="FJ50:FL50"/>
    <mergeCell ref="FG51:FL51"/>
    <mergeCell ref="FI44:FL44"/>
    <mergeCell ref="FA39:FE39"/>
    <mergeCell ref="FA40:FF40"/>
    <mergeCell ref="FC47:FF47"/>
    <mergeCell ref="FA50:FB50"/>
    <mergeCell ref="FG32:FL32"/>
    <mergeCell ref="FA33:FF33"/>
    <mergeCell ref="FG35:FK35"/>
    <mergeCell ref="FB36:FC36"/>
    <mergeCell ref="FE36:FF36"/>
    <mergeCell ref="FA49:FF49"/>
    <mergeCell ref="FA43:FE43"/>
    <mergeCell ref="FG54:FL54"/>
    <mergeCell ref="FG55:FL55"/>
    <mergeCell ref="FG53:FL53"/>
    <mergeCell ref="FM23:FR23"/>
    <mergeCell ref="FM24:FR24"/>
    <mergeCell ref="FG46:FK46"/>
    <mergeCell ref="FG33:FL33"/>
    <mergeCell ref="FG34:FK34"/>
    <mergeCell ref="FM41:FR41"/>
    <mergeCell ref="FG38:FK38"/>
    <mergeCell ref="FG39:FK39"/>
    <mergeCell ref="FG40:FL40"/>
    <mergeCell ref="FI47:FL47"/>
    <mergeCell ref="FG43:FK43"/>
    <mergeCell ref="FG44:FH44"/>
    <mergeCell ref="FM25:FR25"/>
    <mergeCell ref="FM26:FR26"/>
    <mergeCell ref="FN36:FO36"/>
    <mergeCell ref="FQ36:FR36"/>
    <mergeCell ref="FM27:FR27"/>
    <mergeCell ref="FM33:FR33"/>
    <mergeCell ref="FG23:FL23"/>
    <mergeCell ref="FG24:FL24"/>
    <mergeCell ref="FG25:FL25"/>
    <mergeCell ref="FH36:FI36"/>
    <mergeCell ref="FK36:FL36"/>
    <mergeCell ref="FG37:FK37"/>
    <mergeCell ref="FG26:FL26"/>
    <mergeCell ref="FG27:FL27"/>
    <mergeCell ref="FG28:FL28"/>
    <mergeCell ref="FG29:FL29"/>
    <mergeCell ref="FM37:FQ37"/>
    <mergeCell ref="FM46:FQ46"/>
    <mergeCell ref="FM28:FR28"/>
    <mergeCell ref="FM29:FR29"/>
    <mergeCell ref="FM63:FQ63"/>
    <mergeCell ref="FM56:FR56"/>
    <mergeCell ref="FM57:FR57"/>
    <mergeCell ref="FM58:FN58"/>
    <mergeCell ref="FM59:FR59"/>
    <mergeCell ref="FM60:FQ60"/>
    <mergeCell ref="FG56:FL56"/>
    <mergeCell ref="FG63:FK63"/>
    <mergeCell ref="FY58:FZ58"/>
    <mergeCell ref="GC58:GD58"/>
    <mergeCell ref="FS54:FX54"/>
    <mergeCell ref="FS55:FX55"/>
    <mergeCell ref="FS56:FX56"/>
    <mergeCell ref="FS63:FW63"/>
    <mergeCell ref="FY63:GC63"/>
    <mergeCell ref="FY55:GD55"/>
    <mergeCell ref="FY59:GD59"/>
    <mergeCell ref="FY61:FZ61"/>
    <mergeCell ref="FS61:FT61"/>
    <mergeCell ref="FU61:FX61"/>
    <mergeCell ref="FS59:FX59"/>
    <mergeCell ref="FS60:FW60"/>
    <mergeCell ref="FS57:FX57"/>
    <mergeCell ref="FS58:FT58"/>
    <mergeCell ref="FU58:FV58"/>
    <mergeCell ref="FW58:FX58"/>
    <mergeCell ref="FY57:GD57"/>
    <mergeCell ref="FM61:FN61"/>
    <mergeCell ref="FO61:FR61"/>
    <mergeCell ref="FO58:FP58"/>
    <mergeCell ref="FQ58:FR58"/>
    <mergeCell ref="FM55:FR55"/>
    <mergeCell ref="FS38:FW38"/>
    <mergeCell ref="FS39:FW39"/>
    <mergeCell ref="FT36:FU36"/>
    <mergeCell ref="FW36:FX36"/>
    <mergeCell ref="FS35:FW35"/>
    <mergeCell ref="FY34:GC34"/>
    <mergeCell ref="FY33:GD33"/>
    <mergeCell ref="FY43:GC43"/>
    <mergeCell ref="FY39:GC39"/>
    <mergeCell ref="FY52:GD52"/>
    <mergeCell ref="FY53:GD53"/>
    <mergeCell ref="FY49:GD49"/>
    <mergeCell ref="FY44:FZ44"/>
    <mergeCell ref="GB50:GD50"/>
    <mergeCell ref="FY51:GD51"/>
    <mergeCell ref="FY50:FZ50"/>
    <mergeCell ref="FS43:FW43"/>
    <mergeCell ref="FS44:FT44"/>
    <mergeCell ref="FY40:GD40"/>
    <mergeCell ref="FV50:FX50"/>
    <mergeCell ref="FU44:FX44"/>
    <mergeCell ref="FS49:FX49"/>
    <mergeCell ref="FS41:FX41"/>
    <mergeCell ref="FS37:FW37"/>
    <mergeCell ref="FS40:FX40"/>
    <mergeCell ref="FS52:FX52"/>
    <mergeCell ref="FS46:FW46"/>
    <mergeCell ref="FS47:FT47"/>
    <mergeCell ref="FU47:FX47"/>
    <mergeCell ref="FS51:FX51"/>
    <mergeCell ref="FS50:FT50"/>
    <mergeCell ref="FS53:FX53"/>
    <mergeCell ref="FS25:FX25"/>
    <mergeCell ref="FS26:FX26"/>
    <mergeCell ref="FY27:GD27"/>
    <mergeCell ref="FS27:FX27"/>
    <mergeCell ref="FY26:GD26"/>
    <mergeCell ref="FY29:GD29"/>
    <mergeCell ref="FS23:FX23"/>
    <mergeCell ref="FS34:FW34"/>
    <mergeCell ref="FS32:FX32"/>
    <mergeCell ref="FS29:FX29"/>
    <mergeCell ref="FS30:FX30"/>
    <mergeCell ref="FY23:GD23"/>
    <mergeCell ref="FY24:GD24"/>
    <mergeCell ref="FY25:GD25"/>
    <mergeCell ref="FS28:FX28"/>
    <mergeCell ref="FS24:FX24"/>
    <mergeCell ref="FS33:FX33"/>
    <mergeCell ref="FY28:GD28"/>
    <mergeCell ref="FY32:GD32"/>
    <mergeCell ref="GE63:GI63"/>
    <mergeCell ref="GK28:GP28"/>
    <mergeCell ref="GK29:GP29"/>
    <mergeCell ref="GK30:GP30"/>
    <mergeCell ref="GK32:GP32"/>
    <mergeCell ref="GE35:GI35"/>
    <mergeCell ref="GE58:GF58"/>
    <mergeCell ref="GE56:GJ56"/>
    <mergeCell ref="GE44:GF44"/>
    <mergeCell ref="GE30:GJ30"/>
    <mergeCell ref="FY30:GD30"/>
    <mergeCell ref="GA61:GD61"/>
    <mergeCell ref="GA58:GB58"/>
    <mergeCell ref="FY56:GD56"/>
    <mergeCell ref="FY60:GC60"/>
    <mergeCell ref="FY54:GD54"/>
    <mergeCell ref="GA44:GD44"/>
    <mergeCell ref="FY46:GC46"/>
    <mergeCell ref="FY47:FZ47"/>
    <mergeCell ref="GA47:GD47"/>
    <mergeCell ref="FY37:GC37"/>
    <mergeCell ref="FZ36:GA36"/>
    <mergeCell ref="GC36:GD36"/>
    <mergeCell ref="FY38:GC38"/>
    <mergeCell ref="FY35:GC35"/>
    <mergeCell ref="GE38:GI38"/>
    <mergeCell ref="GE61:GF61"/>
    <mergeCell ref="GG61:GJ61"/>
    <mergeCell ref="GG58:GH58"/>
    <mergeCell ref="GI58:GJ58"/>
    <mergeCell ref="GE59:GJ59"/>
    <mergeCell ref="FY41:GD41"/>
    <mergeCell ref="GK23:GP23"/>
    <mergeCell ref="GK24:GP24"/>
    <mergeCell ref="GE46:GI46"/>
    <mergeCell ref="GE33:GJ33"/>
    <mergeCell ref="GE40:GJ40"/>
    <mergeCell ref="GE41:GJ41"/>
    <mergeCell ref="GK40:GP40"/>
    <mergeCell ref="GE49:GJ49"/>
    <mergeCell ref="GM47:GP47"/>
    <mergeCell ref="GE47:GF47"/>
    <mergeCell ref="GG47:GJ47"/>
    <mergeCell ref="GG44:GJ44"/>
    <mergeCell ref="GE23:GJ23"/>
    <mergeCell ref="GE24:GJ24"/>
    <mergeCell ref="GE25:GJ25"/>
    <mergeCell ref="GE32:GJ32"/>
    <mergeCell ref="GE34:GI34"/>
    <mergeCell ref="GE26:GJ26"/>
    <mergeCell ref="GE27:GJ27"/>
    <mergeCell ref="GE28:GJ28"/>
    <mergeCell ref="GE29:GJ29"/>
    <mergeCell ref="GE39:GI39"/>
    <mergeCell ref="GE60:GI60"/>
    <mergeCell ref="GK52:GP52"/>
    <mergeCell ref="GK50:GL50"/>
    <mergeCell ref="GK51:GP51"/>
    <mergeCell ref="GK46:GO46"/>
    <mergeCell ref="GK47:GL47"/>
    <mergeCell ref="GK37:GO37"/>
    <mergeCell ref="GK41:GP41"/>
    <mergeCell ref="GL36:GM36"/>
    <mergeCell ref="GK38:GO38"/>
    <mergeCell ref="GK39:GO39"/>
    <mergeCell ref="GE54:GJ54"/>
    <mergeCell ref="GE55:GJ55"/>
    <mergeCell ref="GF36:GG36"/>
    <mergeCell ref="GE43:GI43"/>
    <mergeCell ref="GI36:GJ36"/>
    <mergeCell ref="GE37:GI37"/>
    <mergeCell ref="GE53:GJ53"/>
    <mergeCell ref="GE51:GJ51"/>
    <mergeCell ref="GE52:GJ52"/>
    <mergeCell ref="GE50:GF50"/>
    <mergeCell ref="GE57:GJ57"/>
    <mergeCell ref="GH50:GJ50"/>
    <mergeCell ref="GK61:GL61"/>
    <mergeCell ref="GM61:GP61"/>
    <mergeCell ref="GM58:GN58"/>
    <mergeCell ref="GO58:GP58"/>
    <mergeCell ref="GM44:GP44"/>
    <mergeCell ref="GK55:GP55"/>
    <mergeCell ref="GK53:GP53"/>
    <mergeCell ref="GN50:GP50"/>
    <mergeCell ref="GK49:GP49"/>
    <mergeCell ref="GK44:GL44"/>
    <mergeCell ref="GK27:GP27"/>
    <mergeCell ref="GK33:GP33"/>
    <mergeCell ref="GK34:GO34"/>
    <mergeCell ref="GK63:GO63"/>
    <mergeCell ref="GK56:GP56"/>
    <mergeCell ref="GK57:GP57"/>
    <mergeCell ref="GK58:GL58"/>
    <mergeCell ref="GK59:GP59"/>
    <mergeCell ref="GK54:GP54"/>
    <mergeCell ref="GK60:GO60"/>
    <mergeCell ref="GK35:GO35"/>
    <mergeCell ref="GK43:GO43"/>
    <mergeCell ref="GQ50:GR50"/>
    <mergeCell ref="GW40:HB40"/>
    <mergeCell ref="GW55:HB55"/>
    <mergeCell ref="GW56:HB56"/>
    <mergeCell ref="GW57:HB57"/>
    <mergeCell ref="GQ30:GV30"/>
    <mergeCell ref="GK25:GP25"/>
    <mergeCell ref="GK26:GP26"/>
    <mergeCell ref="GO36:GP36"/>
    <mergeCell ref="GQ43:GU43"/>
    <mergeCell ref="GQ34:GU34"/>
    <mergeCell ref="GQ40:GV40"/>
    <mergeCell ref="GQ41:GV41"/>
    <mergeCell ref="GS44:GV44"/>
    <mergeCell ref="GQ37:GU37"/>
    <mergeCell ref="GR36:GS36"/>
    <mergeCell ref="GU36:GV36"/>
    <mergeCell ref="GQ25:GV25"/>
    <mergeCell ref="GQ28:GV28"/>
    <mergeCell ref="GQ29:GV29"/>
    <mergeCell ref="GQ27:GV27"/>
    <mergeCell ref="GQ33:GV33"/>
    <mergeCell ref="GQ35:GU35"/>
    <mergeCell ref="GQ49:GV49"/>
    <mergeCell ref="GQ44:GR44"/>
    <mergeCell ref="GW39:HA39"/>
    <mergeCell ref="GQ23:GV23"/>
    <mergeCell ref="GQ52:GV52"/>
    <mergeCell ref="GQ53:GV53"/>
    <mergeCell ref="GQ46:GU46"/>
    <mergeCell ref="GT50:GV50"/>
    <mergeCell ref="GW50:GX50"/>
    <mergeCell ref="GW49:HB49"/>
    <mergeCell ref="GZ50:HB50"/>
    <mergeCell ref="GQ47:GR47"/>
    <mergeCell ref="GQ61:GR61"/>
    <mergeCell ref="GS61:GV61"/>
    <mergeCell ref="GW26:HB26"/>
    <mergeCell ref="GQ24:GV24"/>
    <mergeCell ref="GQ26:GV26"/>
    <mergeCell ref="GQ32:GV32"/>
    <mergeCell ref="GW52:HB52"/>
    <mergeCell ref="GW53:HB53"/>
    <mergeCell ref="GW59:HB59"/>
    <mergeCell ref="GW54:HB54"/>
    <mergeCell ref="GQ54:GV54"/>
    <mergeCell ref="GQ55:GV55"/>
    <mergeCell ref="GQ59:GV59"/>
    <mergeCell ref="GQ60:GU60"/>
    <mergeCell ref="GU58:GV58"/>
    <mergeCell ref="GQ38:GU38"/>
    <mergeCell ref="GQ39:GU39"/>
    <mergeCell ref="GW29:HB29"/>
    <mergeCell ref="GW38:HA38"/>
    <mergeCell ref="GS47:GV47"/>
    <mergeCell ref="GQ51:GV51"/>
    <mergeCell ref="GQ56:GV56"/>
    <mergeCell ref="GQ57:GV57"/>
    <mergeCell ref="GW63:HA63"/>
    <mergeCell ref="GW34:HA34"/>
    <mergeCell ref="GW35:HA35"/>
    <mergeCell ref="GW27:HB27"/>
    <mergeCell ref="GW33:HB33"/>
    <mergeCell ref="HC39:HG39"/>
    <mergeCell ref="HC27:HH27"/>
    <mergeCell ref="HC35:HG35"/>
    <mergeCell ref="GW43:HA43"/>
    <mergeCell ref="GW41:HB41"/>
    <mergeCell ref="GW44:GX44"/>
    <mergeCell ref="GY44:HB44"/>
    <mergeCell ref="HC63:HG63"/>
    <mergeCell ref="HC50:HD50"/>
    <mergeCell ref="HF50:HH50"/>
    <mergeCell ref="HC49:HH49"/>
    <mergeCell ref="HC47:HD47"/>
    <mergeCell ref="GW28:HB28"/>
    <mergeCell ref="GW32:HB32"/>
    <mergeCell ref="GW37:HA37"/>
    <mergeCell ref="GW30:HB30"/>
    <mergeCell ref="HC51:HH51"/>
    <mergeCell ref="HC40:HH40"/>
    <mergeCell ref="HC44:HD44"/>
    <mergeCell ref="HC52:HH52"/>
    <mergeCell ref="HE61:HH61"/>
    <mergeCell ref="HC58:HD58"/>
    <mergeCell ref="GW61:GX61"/>
    <mergeCell ref="GY61:HB61"/>
    <mergeCell ref="GY58:GZ58"/>
    <mergeCell ref="GX36:GY36"/>
    <mergeCell ref="HA36:HB36"/>
    <mergeCell ref="HA58:HB58"/>
    <mergeCell ref="GW58:GX58"/>
    <mergeCell ref="GW60:HA60"/>
    <mergeCell ref="HI24:HN24"/>
    <mergeCell ref="HI25:HN25"/>
    <mergeCell ref="HC23:HH23"/>
    <mergeCell ref="HC24:HH24"/>
    <mergeCell ref="HC25:HH25"/>
    <mergeCell ref="HI46:HM46"/>
    <mergeCell ref="HC41:HH41"/>
    <mergeCell ref="HE47:HH47"/>
    <mergeCell ref="GW46:HA46"/>
    <mergeCell ref="GW47:GX47"/>
    <mergeCell ref="GY47:HB47"/>
    <mergeCell ref="GW51:HB51"/>
    <mergeCell ref="GW23:HB23"/>
    <mergeCell ref="GW24:HB24"/>
    <mergeCell ref="GW25:HB25"/>
    <mergeCell ref="HD36:HE36"/>
    <mergeCell ref="HI37:HM37"/>
    <mergeCell ref="HM36:HN36"/>
    <mergeCell ref="HI40:HN40"/>
    <mergeCell ref="HC33:HH33"/>
    <mergeCell ref="HC28:HH28"/>
    <mergeCell ref="HC29:HH29"/>
    <mergeCell ref="HC30:HH30"/>
    <mergeCell ref="HC32:HH32"/>
    <mergeCell ref="HI33:HN33"/>
    <mergeCell ref="HC38:HG38"/>
    <mergeCell ref="HG36:HH36"/>
    <mergeCell ref="HO23:HT23"/>
    <mergeCell ref="HO28:HT28"/>
    <mergeCell ref="HO29:HT29"/>
    <mergeCell ref="HO30:HT30"/>
    <mergeCell ref="HO24:HT24"/>
    <mergeCell ref="HO25:HT25"/>
    <mergeCell ref="HO35:HS35"/>
    <mergeCell ref="HO38:HS38"/>
    <mergeCell ref="HI26:HN26"/>
    <mergeCell ref="HI34:HM34"/>
    <mergeCell ref="HI32:HN32"/>
    <mergeCell ref="HI54:HN54"/>
    <mergeCell ref="HO27:HT27"/>
    <mergeCell ref="HO33:HT33"/>
    <mergeCell ref="HI28:HN28"/>
    <mergeCell ref="HI23:HN23"/>
    <mergeCell ref="HC34:HG34"/>
    <mergeCell ref="HC54:HH54"/>
    <mergeCell ref="HO26:HT26"/>
    <mergeCell ref="HI27:HN27"/>
    <mergeCell ref="HI35:HM35"/>
    <mergeCell ref="HI29:HN29"/>
    <mergeCell ref="HI30:HN30"/>
    <mergeCell ref="HC37:HG37"/>
    <mergeCell ref="HC26:HH26"/>
    <mergeCell ref="HC61:HD61"/>
    <mergeCell ref="HE44:HH44"/>
    <mergeCell ref="HM58:HN58"/>
    <mergeCell ref="HK44:HN44"/>
    <mergeCell ref="HI44:HJ44"/>
    <mergeCell ref="HI38:HM38"/>
    <mergeCell ref="HI41:HN41"/>
    <mergeCell ref="HI39:HM39"/>
    <mergeCell ref="HJ36:HK36"/>
    <mergeCell ref="HC55:HH55"/>
    <mergeCell ref="HC43:HG43"/>
    <mergeCell ref="HC46:HG46"/>
    <mergeCell ref="HK47:HN47"/>
    <mergeCell ref="HI53:HN53"/>
    <mergeCell ref="HI52:HN52"/>
    <mergeCell ref="HC57:HH57"/>
    <mergeCell ref="HU37:HY37"/>
    <mergeCell ref="HU39:HY39"/>
    <mergeCell ref="HU40:HZ40"/>
    <mergeCell ref="HO39:HS39"/>
    <mergeCell ref="HO43:HS43"/>
    <mergeCell ref="HO40:HT40"/>
    <mergeCell ref="HI43:HM43"/>
    <mergeCell ref="HO63:HS63"/>
    <mergeCell ref="HO51:HT51"/>
    <mergeCell ref="HO49:HT49"/>
    <mergeCell ref="HO55:HT55"/>
    <mergeCell ref="HO56:HT56"/>
    <mergeCell ref="HO61:HP61"/>
    <mergeCell ref="HQ61:HT61"/>
    <mergeCell ref="HQ58:HR58"/>
    <mergeCell ref="HS58:HT58"/>
    <mergeCell ref="HO59:HT59"/>
    <mergeCell ref="HO60:HS60"/>
    <mergeCell ref="HO58:HP58"/>
    <mergeCell ref="HI63:HM63"/>
    <mergeCell ref="HI56:HN56"/>
    <mergeCell ref="HI57:HN57"/>
    <mergeCell ref="HI58:HJ58"/>
    <mergeCell ref="HI59:HN59"/>
    <mergeCell ref="HI61:HJ61"/>
    <mergeCell ref="HK61:HN61"/>
    <mergeCell ref="HK58:HL58"/>
    <mergeCell ref="HI60:HM60"/>
    <mergeCell ref="HI55:HN55"/>
    <mergeCell ref="IA25:IF25"/>
    <mergeCell ref="HU29:HZ29"/>
    <mergeCell ref="HU24:HZ24"/>
    <mergeCell ref="HU25:HZ25"/>
    <mergeCell ref="HU26:HZ26"/>
    <mergeCell ref="HU34:HY34"/>
    <mergeCell ref="HU35:HY35"/>
    <mergeCell ref="HU32:HZ32"/>
    <mergeCell ref="IA37:IE37"/>
    <mergeCell ref="IA33:IF33"/>
    <mergeCell ref="IA34:IE34"/>
    <mergeCell ref="HO54:HT54"/>
    <mergeCell ref="HO52:HT52"/>
    <mergeCell ref="HO50:HP50"/>
    <mergeCell ref="HR50:HT50"/>
    <mergeCell ref="HO41:HT41"/>
    <mergeCell ref="HQ47:HT47"/>
    <mergeCell ref="HP36:HQ36"/>
    <mergeCell ref="HS36:HT36"/>
    <mergeCell ref="HO37:HS37"/>
    <mergeCell ref="HO44:HP44"/>
    <mergeCell ref="HO34:HS34"/>
    <mergeCell ref="HO32:HT32"/>
    <mergeCell ref="HU27:HZ27"/>
    <mergeCell ref="HU33:HZ33"/>
    <mergeCell ref="HU54:HZ54"/>
    <mergeCell ref="HV36:HW36"/>
    <mergeCell ref="HY36:HZ36"/>
    <mergeCell ref="HW44:HZ44"/>
    <mergeCell ref="HU46:HY46"/>
    <mergeCell ref="HU38:HY38"/>
    <mergeCell ref="HX50:HZ50"/>
    <mergeCell ref="IA35:IE35"/>
    <mergeCell ref="IH36:II36"/>
    <mergeCell ref="IG26:IL26"/>
    <mergeCell ref="HU60:HY60"/>
    <mergeCell ref="HU43:HY43"/>
    <mergeCell ref="HU44:HV44"/>
    <mergeCell ref="HU47:HV47"/>
    <mergeCell ref="HW47:HZ47"/>
    <mergeCell ref="HU49:HZ49"/>
    <mergeCell ref="HU28:HZ28"/>
    <mergeCell ref="HU41:HZ41"/>
    <mergeCell ref="HU30:HZ30"/>
    <mergeCell ref="ID50:IF50"/>
    <mergeCell ref="IA55:IF55"/>
    <mergeCell ref="IA23:IF23"/>
    <mergeCell ref="IA24:IF24"/>
    <mergeCell ref="HU55:HZ55"/>
    <mergeCell ref="IA26:IF26"/>
    <mergeCell ref="IA41:IF41"/>
    <mergeCell ref="IA40:IF40"/>
    <mergeCell ref="IB36:IC36"/>
    <mergeCell ref="IE36:IF36"/>
    <mergeCell ref="HU51:HZ51"/>
    <mergeCell ref="HU52:HZ52"/>
    <mergeCell ref="HW58:HX58"/>
    <mergeCell ref="HY58:HZ58"/>
    <mergeCell ref="IA28:IF28"/>
    <mergeCell ref="IA29:IF29"/>
    <mergeCell ref="IA30:IF30"/>
    <mergeCell ref="IA27:IF27"/>
    <mergeCell ref="HU50:HV50"/>
    <mergeCell ref="HU23:HZ23"/>
    <mergeCell ref="IG23:IL23"/>
    <mergeCell ref="IG24:IL24"/>
    <mergeCell ref="IG25:IL25"/>
    <mergeCell ref="IG38:IK38"/>
    <mergeCell ref="IG33:IL33"/>
    <mergeCell ref="IG37:IK37"/>
    <mergeCell ref="IG34:IK34"/>
    <mergeCell ref="IG35:IK35"/>
    <mergeCell ref="IG28:IL28"/>
    <mergeCell ref="IG29:IL29"/>
    <mergeCell ref="IG30:IL30"/>
    <mergeCell ref="IG32:IL32"/>
    <mergeCell ref="IA49:IF49"/>
    <mergeCell ref="IG39:IK39"/>
    <mergeCell ref="IG40:IL40"/>
    <mergeCell ref="IK36:IL36"/>
    <mergeCell ref="IG41:IL41"/>
    <mergeCell ref="IC47:IF47"/>
    <mergeCell ref="IG46:IK46"/>
    <mergeCell ref="IG49:IL49"/>
    <mergeCell ref="II47:IL47"/>
    <mergeCell ref="II44:IL44"/>
    <mergeCell ref="IG44:IH44"/>
    <mergeCell ref="IA46:IE46"/>
    <mergeCell ref="IA47:IB47"/>
    <mergeCell ref="IA39:IE39"/>
    <mergeCell ref="IG27:IL27"/>
    <mergeCell ref="IC44:IF44"/>
    <mergeCell ref="IA32:IF32"/>
    <mergeCell ref="IA38:IE38"/>
    <mergeCell ref="IA43:IE43"/>
    <mergeCell ref="IA44:IB44"/>
    <mergeCell ref="C65:C66"/>
    <mergeCell ref="E65:E66"/>
    <mergeCell ref="IG54:IL54"/>
    <mergeCell ref="IG63:IK63"/>
    <mergeCell ref="II58:IJ58"/>
    <mergeCell ref="II61:IL61"/>
    <mergeCell ref="IA58:IB58"/>
    <mergeCell ref="IG55:IL55"/>
    <mergeCell ref="IG56:IL56"/>
    <mergeCell ref="IC58:ID58"/>
    <mergeCell ref="IG61:IH61"/>
    <mergeCell ref="IK58:IL58"/>
    <mergeCell ref="IG59:IL59"/>
    <mergeCell ref="IG60:IK60"/>
    <mergeCell ref="IG58:IH58"/>
    <mergeCell ref="C64:E64"/>
    <mergeCell ref="IE58:IF58"/>
    <mergeCell ref="IA59:IF59"/>
    <mergeCell ref="IA60:IE60"/>
    <mergeCell ref="IA57:IF57"/>
    <mergeCell ref="IA54:IF54"/>
    <mergeCell ref="HU56:HZ56"/>
    <mergeCell ref="HU57:HZ57"/>
    <mergeCell ref="HU58:HV58"/>
    <mergeCell ref="HU59:HZ59"/>
    <mergeCell ref="IG57:IL57"/>
    <mergeCell ref="IA56:IF56"/>
    <mergeCell ref="HU63:HY63"/>
    <mergeCell ref="HC56:HH56"/>
    <mergeCell ref="GQ63:GU63"/>
    <mergeCell ref="GQ58:GR58"/>
    <mergeCell ref="GS58:GT58"/>
    <mergeCell ref="IA63:IE63"/>
    <mergeCell ref="IA61:IB61"/>
    <mergeCell ref="IC61:IF61"/>
    <mergeCell ref="IG51:IL51"/>
    <mergeCell ref="IG50:IH50"/>
    <mergeCell ref="IG43:IK43"/>
    <mergeCell ref="IJ50:IL50"/>
    <mergeCell ref="IG47:IH47"/>
    <mergeCell ref="IG53:IL53"/>
    <mergeCell ref="IA51:IF51"/>
    <mergeCell ref="IA52:IF52"/>
    <mergeCell ref="IA53:IF53"/>
    <mergeCell ref="IG52:IL52"/>
    <mergeCell ref="HC53:HH53"/>
    <mergeCell ref="HU53:HZ53"/>
    <mergeCell ref="IA50:IB50"/>
    <mergeCell ref="HU61:HV61"/>
    <mergeCell ref="HW61:HZ61"/>
    <mergeCell ref="HO46:HS46"/>
    <mergeCell ref="HO47:HP47"/>
    <mergeCell ref="HO57:HT57"/>
    <mergeCell ref="HQ44:HT44"/>
    <mergeCell ref="HO53:HT53"/>
    <mergeCell ref="HI47:HJ47"/>
    <mergeCell ref="HI49:HN49"/>
    <mergeCell ref="HL50:HN50"/>
    <mergeCell ref="HI51:HN51"/>
    <mergeCell ref="HI50:HJ50"/>
    <mergeCell ref="HE58:HF58"/>
    <mergeCell ref="HG58:HH58"/>
    <mergeCell ref="HC59:HH59"/>
    <mergeCell ref="HC60:HG60"/>
  </mergeCells>
  <phoneticPr fontId="2"/>
  <conditionalFormatting sqref="G41:L41">
    <cfRule type="cellIs" dxfId="2558" priority="6857" stopIfTrue="1" operator="notEqual">
      <formula>""</formula>
    </cfRule>
    <cfRule type="expression" dxfId="2557" priority="6858" stopIfTrue="1">
      <formula>G40="普通徴収(本人が納付)"</formula>
    </cfRule>
  </conditionalFormatting>
  <conditionalFormatting sqref="K42">
    <cfRule type="cellIs" dxfId="2556" priority="6851" stopIfTrue="1" operator="notEqual">
      <formula>""</formula>
    </cfRule>
    <cfRule type="expression" dxfId="2555" priority="6852" stopIfTrue="1">
      <formula>OR(G40="一括徴収",G40="一括徴収(本人希望)")</formula>
    </cfRule>
  </conditionalFormatting>
  <conditionalFormatting sqref="G43:K43">
    <cfRule type="cellIs" dxfId="2554" priority="6849" stopIfTrue="1" operator="notEqual">
      <formula>""</formula>
    </cfRule>
    <cfRule type="expression" dxfId="2553" priority="6850" stopIfTrue="1">
      <formula>OR(G40="一括徴収",G40="一括徴収(本人希望)")</formula>
    </cfRule>
  </conditionalFormatting>
  <conditionalFormatting sqref="G44:H44">
    <cfRule type="cellIs" dxfId="2552" priority="6847" stopIfTrue="1" operator="notEqual">
      <formula>""</formula>
    </cfRule>
    <cfRule type="expression" dxfId="2551" priority="6848" stopIfTrue="1">
      <formula>OR(G40="一括徴収",G40="一括徴収(本人希望)")</formula>
    </cfRule>
  </conditionalFormatting>
  <conditionalFormatting sqref="G48">
    <cfRule type="cellIs" dxfId="2550" priority="6837" stopIfTrue="1" operator="notEqual">
      <formula>""</formula>
    </cfRule>
    <cfRule type="expression" dxfId="2549" priority="6838" stopIfTrue="1">
      <formula>OR(G40="特別徴収継続(本人希望)",G40="特別徴収継続(転勤)")</formula>
    </cfRule>
  </conditionalFormatting>
  <conditionalFormatting sqref="H48">
    <cfRule type="cellIs" dxfId="2548" priority="6835" stopIfTrue="1" operator="notEqual">
      <formula>""</formula>
    </cfRule>
    <cfRule type="expression" dxfId="2547" priority="6836" stopIfTrue="1">
      <formula>OR(G40="特別徴収継続(本人希望)",G40="特別徴収継続(転勤)")</formula>
    </cfRule>
  </conditionalFormatting>
  <conditionalFormatting sqref="I48">
    <cfRule type="cellIs" dxfId="2546" priority="6833" stopIfTrue="1" operator="notEqual">
      <formula>""</formula>
    </cfRule>
    <cfRule type="expression" dxfId="2545" priority="6834" stopIfTrue="1">
      <formula>OR(G40="特別徴収継続(本人希望)",G40="特別徴収継続(転勤)")</formula>
    </cfRule>
  </conditionalFormatting>
  <conditionalFormatting sqref="J48">
    <cfRule type="cellIs" dxfId="2544" priority="6831" stopIfTrue="1" operator="notEqual">
      <formula>""</formula>
    </cfRule>
    <cfRule type="expression" dxfId="2543" priority="6832" stopIfTrue="1">
      <formula>OR(G40="特別徴収継続(本人希望)",G40="特別徴収継続(転勤)")</formula>
    </cfRule>
  </conditionalFormatting>
  <conditionalFormatting sqref="K48">
    <cfRule type="cellIs" dxfId="2542" priority="6829" stopIfTrue="1" operator="notEqual">
      <formula>""</formula>
    </cfRule>
    <cfRule type="expression" dxfId="2541" priority="6830" stopIfTrue="1">
      <formula>OR(G40="特別徴収継続(本人希望)",G40="特別徴収継続(転勤)")</formula>
    </cfRule>
  </conditionalFormatting>
  <conditionalFormatting sqref="L48">
    <cfRule type="cellIs" dxfId="2540" priority="6827" stopIfTrue="1" operator="notEqual">
      <formula>""</formula>
    </cfRule>
    <cfRule type="expression" dxfId="2539" priority="6828" stopIfTrue="1">
      <formula>OR(G40="特別徴収継続(本人希望)",G40="特別徴収継続(転勤)")</formula>
    </cfRule>
  </conditionalFormatting>
  <conditionalFormatting sqref="G49:L49">
    <cfRule type="cellIs" dxfId="2538" priority="6825" stopIfTrue="1" operator="notEqual">
      <formula>""</formula>
    </cfRule>
    <cfRule type="expression" dxfId="2537" priority="6826" stopIfTrue="1">
      <formula>OR(G40="特別徴収継続(本人希望)",G40="特別徴収継続(転勤)")</formula>
    </cfRule>
  </conditionalFormatting>
  <conditionalFormatting sqref="G50:H50">
    <cfRule type="cellIs" dxfId="2536" priority="6823" stopIfTrue="1" operator="notEqual">
      <formula>""</formula>
    </cfRule>
    <cfRule type="expression" dxfId="2535" priority="6824" stopIfTrue="1">
      <formula>OR(G40="特別徴収継続(本人希望)",G40="特別徴収継続(転勤)")</formula>
    </cfRule>
  </conditionalFormatting>
  <conditionalFormatting sqref="J50:L50">
    <cfRule type="cellIs" dxfId="2534" priority="6821" stopIfTrue="1" operator="notEqual">
      <formula>""</formula>
    </cfRule>
    <cfRule type="expression" dxfId="2533" priority="6822" stopIfTrue="1">
      <formula>OR(G40="特別徴収継続(本人希望)",G40="特別徴収継続(転勤)")</formula>
    </cfRule>
  </conditionalFormatting>
  <conditionalFormatting sqref="G51:L51">
    <cfRule type="cellIs" dxfId="2532" priority="6819" stopIfTrue="1" operator="notEqual">
      <formula>""</formula>
    </cfRule>
    <cfRule type="expression" dxfId="2531" priority="6820" stopIfTrue="1">
      <formula>OR(G40="特別徴収継続(本人希望)",G40="特別徴収継続(転勤)")</formula>
    </cfRule>
  </conditionalFormatting>
  <conditionalFormatting sqref="G52:L52">
    <cfRule type="cellIs" dxfId="2530" priority="6817" stopIfTrue="1" operator="notEqual">
      <formula>""</formula>
    </cfRule>
    <cfRule type="expression" dxfId="2529" priority="6818" stopIfTrue="1">
      <formula>OR(G40="特別徴収継続(本人希望)",G40="特別徴収継続(転勤)")</formula>
    </cfRule>
  </conditionalFormatting>
  <conditionalFormatting sqref="G53:L53">
    <cfRule type="cellIs" dxfId="2528" priority="6815" stopIfTrue="1" operator="notEqual">
      <formula>""</formula>
    </cfRule>
    <cfRule type="expression" dxfId="2527" priority="6816" stopIfTrue="1">
      <formula>OR(G40="特別徴収継続(本人希望)",G40="特別徴収継続(転勤)")</formula>
    </cfRule>
  </conditionalFormatting>
  <conditionalFormatting sqref="G54:L54">
    <cfRule type="cellIs" dxfId="2526" priority="6813" stopIfTrue="1" operator="notEqual">
      <formula>""</formula>
    </cfRule>
    <cfRule type="expression" dxfId="2525" priority="6814" stopIfTrue="1">
      <formula>OR(G40="特別徴収継続(本人希望)",G40="特別徴収継続(転勤)")</formula>
    </cfRule>
  </conditionalFormatting>
  <conditionalFormatting sqref="G55:L55">
    <cfRule type="cellIs" dxfId="2524" priority="6811" stopIfTrue="1" operator="notEqual">
      <formula>""</formula>
    </cfRule>
    <cfRule type="expression" dxfId="2523" priority="6812" stopIfTrue="1">
      <formula>OR(G40="特別徴収継続(本人希望)",G40="特別徴収継続(転勤)")</formula>
    </cfRule>
  </conditionalFormatting>
  <conditionalFormatting sqref="G56:L56">
    <cfRule type="cellIs" dxfId="2522" priority="6809" stopIfTrue="1" operator="notEqual">
      <formula>""</formula>
    </cfRule>
    <cfRule type="expression" dxfId="2521" priority="6810" stopIfTrue="1">
      <formula>OR(G40="特別徴収継続(本人希望)",G40="特別徴収継続(転勤)")</formula>
    </cfRule>
  </conditionalFormatting>
  <conditionalFormatting sqref="G57:L57">
    <cfRule type="cellIs" dxfId="2520" priority="6807" stopIfTrue="1" operator="notEqual">
      <formula>""</formula>
    </cfRule>
    <cfRule type="expression" dxfId="2519" priority="6808" stopIfTrue="1">
      <formula>OR(G40="特別徴収継続(本人希望)",G40="特別徴収継続(転勤)")</formula>
    </cfRule>
  </conditionalFormatting>
  <conditionalFormatting sqref="G58:H58">
    <cfRule type="cellIs" dxfId="2518" priority="6805" stopIfTrue="1" operator="notEqual">
      <formula>""</formula>
    </cfRule>
    <cfRule type="expression" dxfId="2517" priority="6806" stopIfTrue="1">
      <formula>OR(G40="特別徴収継続(本人希望)",G40="特別徴収継続(転勤)")</formula>
    </cfRule>
  </conditionalFormatting>
  <conditionalFormatting sqref="I58:J58">
    <cfRule type="cellIs" dxfId="2516" priority="6803" stopIfTrue="1" operator="notEqual">
      <formula>""</formula>
    </cfRule>
    <cfRule type="expression" dxfId="2515" priority="6804" stopIfTrue="1">
      <formula>OR(G40="特別徴収継続(本人希望)",G40="特別徴収継続(転勤)")</formula>
    </cfRule>
  </conditionalFormatting>
  <conditionalFormatting sqref="K58:L58">
    <cfRule type="cellIs" dxfId="2514" priority="6801" stopIfTrue="1" operator="notEqual">
      <formula>""</formula>
    </cfRule>
    <cfRule type="expression" dxfId="2513" priority="6802" stopIfTrue="1">
      <formula>OR(G40="特別徴収継続(本人希望)",G40="特別徴収継続(転勤)")</formula>
    </cfRule>
  </conditionalFormatting>
  <conditionalFormatting sqref="G59:L59">
    <cfRule type="cellIs" dxfId="2512" priority="6799" stopIfTrue="1" operator="notEqual">
      <formula>""</formula>
    </cfRule>
    <cfRule type="expression" dxfId="2511" priority="6800" stopIfTrue="1">
      <formula>OR(G40="特別徴収継続(本人希望)",G40="特別徴収継続(転勤)")</formula>
    </cfRule>
  </conditionalFormatting>
  <conditionalFormatting sqref="G60:K60">
    <cfRule type="cellIs" dxfId="2510" priority="6797" stopIfTrue="1" operator="notEqual">
      <formula>""</formula>
    </cfRule>
    <cfRule type="expression" dxfId="2509" priority="6798" stopIfTrue="1">
      <formula>OR(G40="特別徴収継続(本人希望)",G40="特別徴収継続(転勤)")</formula>
    </cfRule>
  </conditionalFormatting>
  <conditionalFormatting sqref="G61:H61">
    <cfRule type="cellIs" dxfId="2508" priority="6795" stopIfTrue="1" operator="notEqual">
      <formula>""</formula>
    </cfRule>
    <cfRule type="expression" dxfId="2507" priority="6796" stopIfTrue="1">
      <formula>OR(G40="特別徴収継続(本人希望)",G40="特別徴収継続(転勤)")</formula>
    </cfRule>
  </conditionalFormatting>
  <conditionalFormatting sqref="G45">
    <cfRule type="cellIs" dxfId="2506" priority="6920" stopIfTrue="1" operator="notEqual">
      <formula>""</formula>
    </cfRule>
    <cfRule type="expression" dxfId="2505" priority="6921" stopIfTrue="1">
      <formula>AND(G46&lt;&gt;"",G46&gt;0)</formula>
    </cfRule>
  </conditionalFormatting>
  <conditionalFormatting sqref="I45">
    <cfRule type="cellIs" dxfId="2504" priority="6922" stopIfTrue="1" operator="notEqual">
      <formula>""</formula>
    </cfRule>
    <cfRule type="expression" dxfId="2503" priority="6923" stopIfTrue="1">
      <formula>AND(G46&lt;&gt;"",G46&gt;0)</formula>
    </cfRule>
  </conditionalFormatting>
  <conditionalFormatting sqref="K45">
    <cfRule type="cellIs" dxfId="2502" priority="6924" stopIfTrue="1" operator="notEqual">
      <formula>""</formula>
    </cfRule>
    <cfRule type="expression" dxfId="2501" priority="6925" stopIfTrue="1">
      <formula>AND(G46&lt;&gt;"",G46&gt;0)</formula>
    </cfRule>
  </conditionalFormatting>
  <conditionalFormatting sqref="G47:H47">
    <cfRule type="cellIs" dxfId="2500" priority="6926" stopIfTrue="1" operator="notEqual">
      <formula>""</formula>
    </cfRule>
    <cfRule type="expression" dxfId="2499" priority="6927" stopIfTrue="1">
      <formula>AND(G46&lt;&gt;"",G46&gt;0)</formula>
    </cfRule>
  </conditionalFormatting>
  <conditionalFormatting sqref="I42">
    <cfRule type="cellIs" dxfId="2498" priority="6993" stopIfTrue="1" operator="notEqual">
      <formula>""</formula>
    </cfRule>
    <cfRule type="expression" dxfId="2497" priority="6994" stopIfTrue="1">
      <formula>OR(G40="一括徴収",G40="一括徴収(本人希望)")</formula>
    </cfRule>
  </conditionalFormatting>
  <conditionalFormatting sqref="G42">
    <cfRule type="cellIs" dxfId="2496" priority="7062" stopIfTrue="1" operator="notEqual">
      <formula>""</formula>
    </cfRule>
    <cfRule type="expression" dxfId="2495" priority="7063" stopIfTrue="1">
      <formula>OR(G40="一括徴収",G40="一括徴収(本人希望)")</formula>
    </cfRule>
  </conditionalFormatting>
  <conditionalFormatting sqref="M41:R41">
    <cfRule type="cellIs" dxfId="2494" priority="2547" stopIfTrue="1" operator="notEqual">
      <formula>""</formula>
    </cfRule>
    <cfRule type="expression" dxfId="2493" priority="2548" stopIfTrue="1">
      <formula>M40="普通徴収(本人が納付)"</formula>
    </cfRule>
  </conditionalFormatting>
  <conditionalFormatting sqref="Q42">
    <cfRule type="cellIs" dxfId="2492" priority="2545" stopIfTrue="1" operator="notEqual">
      <formula>""</formula>
    </cfRule>
    <cfRule type="expression" dxfId="2491" priority="2546" stopIfTrue="1">
      <formula>OR(M40="一括徴収",M40="一括徴収(本人希望)")</formula>
    </cfRule>
  </conditionalFormatting>
  <conditionalFormatting sqref="M43:Q43">
    <cfRule type="cellIs" dxfId="2490" priority="2543" stopIfTrue="1" operator="notEqual">
      <formula>""</formula>
    </cfRule>
    <cfRule type="expression" dxfId="2489" priority="2544" stopIfTrue="1">
      <formula>OR(M40="一括徴収",M40="一括徴収(本人希望)")</formula>
    </cfRule>
  </conditionalFormatting>
  <conditionalFormatting sqref="M44:N44">
    <cfRule type="cellIs" dxfId="2488" priority="2541" stopIfTrue="1" operator="notEqual">
      <formula>""</formula>
    </cfRule>
    <cfRule type="expression" dxfId="2487" priority="2542" stopIfTrue="1">
      <formula>OR(M40="一括徴収",M40="一括徴収(本人希望)")</formula>
    </cfRule>
  </conditionalFormatting>
  <conditionalFormatting sqref="M48">
    <cfRule type="cellIs" dxfId="2486" priority="2539" stopIfTrue="1" operator="notEqual">
      <formula>""</formula>
    </cfRule>
    <cfRule type="expression" dxfId="2485" priority="2540" stopIfTrue="1">
      <formula>OR(M40="特別徴収継続(本人希望)",M40="特別徴収継続(転勤)")</formula>
    </cfRule>
  </conditionalFormatting>
  <conditionalFormatting sqref="N48">
    <cfRule type="cellIs" dxfId="2484" priority="2537" stopIfTrue="1" operator="notEqual">
      <formula>""</formula>
    </cfRule>
    <cfRule type="expression" dxfId="2483" priority="2538" stopIfTrue="1">
      <formula>OR(M40="特別徴収継続(本人希望)",M40="特別徴収継続(転勤)")</formula>
    </cfRule>
  </conditionalFormatting>
  <conditionalFormatting sqref="O48">
    <cfRule type="cellIs" dxfId="2482" priority="2535" stopIfTrue="1" operator="notEqual">
      <formula>""</formula>
    </cfRule>
    <cfRule type="expression" dxfId="2481" priority="2536" stopIfTrue="1">
      <formula>OR(M40="特別徴収継続(本人希望)",M40="特別徴収継続(転勤)")</formula>
    </cfRule>
  </conditionalFormatting>
  <conditionalFormatting sqref="P48">
    <cfRule type="cellIs" dxfId="2480" priority="2533" stopIfTrue="1" operator="notEqual">
      <formula>""</formula>
    </cfRule>
    <cfRule type="expression" dxfId="2479" priority="2534" stopIfTrue="1">
      <formula>OR(M40="特別徴収継続(本人希望)",M40="特別徴収継続(転勤)")</formula>
    </cfRule>
  </conditionalFormatting>
  <conditionalFormatting sqref="Q48">
    <cfRule type="cellIs" dxfId="2478" priority="2531" stopIfTrue="1" operator="notEqual">
      <formula>""</formula>
    </cfRule>
    <cfRule type="expression" dxfId="2477" priority="2532" stopIfTrue="1">
      <formula>OR(M40="特別徴収継続(本人希望)",M40="特別徴収継続(転勤)")</formula>
    </cfRule>
  </conditionalFormatting>
  <conditionalFormatting sqref="R48">
    <cfRule type="cellIs" dxfId="2476" priority="2529" stopIfTrue="1" operator="notEqual">
      <formula>""</formula>
    </cfRule>
    <cfRule type="expression" dxfId="2475" priority="2530" stopIfTrue="1">
      <formula>OR(M40="特別徴収継続(本人希望)",M40="特別徴収継続(転勤)")</formula>
    </cfRule>
  </conditionalFormatting>
  <conditionalFormatting sqref="M49:R49">
    <cfRule type="cellIs" dxfId="2474" priority="2527" stopIfTrue="1" operator="notEqual">
      <formula>""</formula>
    </cfRule>
    <cfRule type="expression" dxfId="2473" priority="2528" stopIfTrue="1">
      <formula>OR(M40="特別徴収継続(本人希望)",M40="特別徴収継続(転勤)")</formula>
    </cfRule>
  </conditionalFormatting>
  <conditionalFormatting sqref="M50:N50">
    <cfRule type="cellIs" dxfId="2472" priority="2525" stopIfTrue="1" operator="notEqual">
      <formula>""</formula>
    </cfRule>
    <cfRule type="expression" dxfId="2471" priority="2526" stopIfTrue="1">
      <formula>OR(M40="特別徴収継続(本人希望)",M40="特別徴収継続(転勤)")</formula>
    </cfRule>
  </conditionalFormatting>
  <conditionalFormatting sqref="P50:R50">
    <cfRule type="cellIs" dxfId="2470" priority="2523" stopIfTrue="1" operator="notEqual">
      <formula>""</formula>
    </cfRule>
    <cfRule type="expression" dxfId="2469" priority="2524" stopIfTrue="1">
      <formula>OR(M40="特別徴収継続(本人希望)",M40="特別徴収継続(転勤)")</formula>
    </cfRule>
  </conditionalFormatting>
  <conditionalFormatting sqref="M51:R51">
    <cfRule type="cellIs" dxfId="2468" priority="2521" stopIfTrue="1" operator="notEqual">
      <formula>""</formula>
    </cfRule>
    <cfRule type="expression" dxfId="2467" priority="2522" stopIfTrue="1">
      <formula>OR(M40="特別徴収継続(本人希望)",M40="特別徴収継続(転勤)")</formula>
    </cfRule>
  </conditionalFormatting>
  <conditionalFormatting sqref="M52:R52">
    <cfRule type="cellIs" dxfId="2466" priority="2519" stopIfTrue="1" operator="notEqual">
      <formula>""</formula>
    </cfRule>
    <cfRule type="expression" dxfId="2465" priority="2520" stopIfTrue="1">
      <formula>OR(M40="特別徴収継続(本人希望)",M40="特別徴収継続(転勤)")</formula>
    </cfRule>
  </conditionalFormatting>
  <conditionalFormatting sqref="M53:R53">
    <cfRule type="cellIs" dxfId="2464" priority="2517" stopIfTrue="1" operator="notEqual">
      <formula>""</formula>
    </cfRule>
    <cfRule type="expression" dxfId="2463" priority="2518" stopIfTrue="1">
      <formula>OR(M40="特別徴収継続(本人希望)",M40="特別徴収継続(転勤)")</formula>
    </cfRule>
  </conditionalFormatting>
  <conditionalFormatting sqref="M54:R54">
    <cfRule type="cellIs" dxfId="2462" priority="2515" stopIfTrue="1" operator="notEqual">
      <formula>""</formula>
    </cfRule>
    <cfRule type="expression" dxfId="2461" priority="2516" stopIfTrue="1">
      <formula>OR(M40="特別徴収継続(本人希望)",M40="特別徴収継続(転勤)")</formula>
    </cfRule>
  </conditionalFormatting>
  <conditionalFormatting sqref="M55:R55">
    <cfRule type="cellIs" dxfId="2460" priority="2513" stopIfTrue="1" operator="notEqual">
      <formula>""</formula>
    </cfRule>
    <cfRule type="expression" dxfId="2459" priority="2514" stopIfTrue="1">
      <formula>OR(M40="特別徴収継続(本人希望)",M40="特別徴収継続(転勤)")</formula>
    </cfRule>
  </conditionalFormatting>
  <conditionalFormatting sqref="M56:R56">
    <cfRule type="cellIs" dxfId="2458" priority="2511" stopIfTrue="1" operator="notEqual">
      <formula>""</formula>
    </cfRule>
    <cfRule type="expression" dxfId="2457" priority="2512" stopIfTrue="1">
      <formula>OR(M40="特別徴収継続(本人希望)",M40="特別徴収継続(転勤)")</formula>
    </cfRule>
  </conditionalFormatting>
  <conditionalFormatting sqref="M57:R57">
    <cfRule type="cellIs" dxfId="2456" priority="2509" stopIfTrue="1" operator="notEqual">
      <formula>""</formula>
    </cfRule>
    <cfRule type="expression" dxfId="2455" priority="2510" stopIfTrue="1">
      <formula>OR(M40="特別徴収継続(本人希望)",M40="特別徴収継続(転勤)")</formula>
    </cfRule>
  </conditionalFormatting>
  <conditionalFormatting sqref="M58:N58">
    <cfRule type="cellIs" dxfId="2454" priority="2507" stopIfTrue="1" operator="notEqual">
      <formula>""</formula>
    </cfRule>
    <cfRule type="expression" dxfId="2453" priority="2508" stopIfTrue="1">
      <formula>OR(M40="特別徴収継続(本人希望)",M40="特別徴収継続(転勤)")</formula>
    </cfRule>
  </conditionalFormatting>
  <conditionalFormatting sqref="O58:P58">
    <cfRule type="cellIs" dxfId="2452" priority="2505" stopIfTrue="1" operator="notEqual">
      <formula>""</formula>
    </cfRule>
    <cfRule type="expression" dxfId="2451" priority="2506" stopIfTrue="1">
      <formula>OR(M40="特別徴収継続(本人希望)",M40="特別徴収継続(転勤)")</formula>
    </cfRule>
  </conditionalFormatting>
  <conditionalFormatting sqref="Q58:R58">
    <cfRule type="cellIs" dxfId="2450" priority="2503" stopIfTrue="1" operator="notEqual">
      <formula>""</formula>
    </cfRule>
    <cfRule type="expression" dxfId="2449" priority="2504" stopIfTrue="1">
      <formula>OR(M40="特別徴収継続(本人希望)",M40="特別徴収継続(転勤)")</formula>
    </cfRule>
  </conditionalFormatting>
  <conditionalFormatting sqref="M59:R59">
    <cfRule type="cellIs" dxfId="2448" priority="2501" stopIfTrue="1" operator="notEqual">
      <formula>""</formula>
    </cfRule>
    <cfRule type="expression" dxfId="2447" priority="2502" stopIfTrue="1">
      <formula>OR(M40="特別徴収継続(本人希望)",M40="特別徴収継続(転勤)")</formula>
    </cfRule>
  </conditionalFormatting>
  <conditionalFormatting sqref="M60:Q60">
    <cfRule type="cellIs" dxfId="2446" priority="2499" stopIfTrue="1" operator="notEqual">
      <formula>""</formula>
    </cfRule>
    <cfRule type="expression" dxfId="2445" priority="2500" stopIfTrue="1">
      <formula>OR(M40="特別徴収継続(本人希望)",M40="特別徴収継続(転勤)")</formula>
    </cfRule>
  </conditionalFormatting>
  <conditionalFormatting sqref="M61:N61">
    <cfRule type="cellIs" dxfId="2444" priority="2497" stopIfTrue="1" operator="notEqual">
      <formula>""</formula>
    </cfRule>
    <cfRule type="expression" dxfId="2443" priority="2498" stopIfTrue="1">
      <formula>OR(M40="特別徴収継続(本人希望)",M40="特別徴収継続(転勤)")</formula>
    </cfRule>
  </conditionalFormatting>
  <conditionalFormatting sqref="M45">
    <cfRule type="cellIs" dxfId="2442" priority="2549" stopIfTrue="1" operator="notEqual">
      <formula>""</formula>
    </cfRule>
    <cfRule type="expression" dxfId="2441" priority="2550" stopIfTrue="1">
      <formula>AND(M46&lt;&gt;"",M46&gt;0)</formula>
    </cfRule>
  </conditionalFormatting>
  <conditionalFormatting sqref="O45">
    <cfRule type="cellIs" dxfId="2440" priority="2551" stopIfTrue="1" operator="notEqual">
      <formula>""</formula>
    </cfRule>
    <cfRule type="expression" dxfId="2439" priority="2552" stopIfTrue="1">
      <formula>AND(M46&lt;&gt;"",M46&gt;0)</formula>
    </cfRule>
  </conditionalFormatting>
  <conditionalFormatting sqref="Q45">
    <cfRule type="cellIs" dxfId="2438" priority="2553" stopIfTrue="1" operator="notEqual">
      <formula>""</formula>
    </cfRule>
    <cfRule type="expression" dxfId="2437" priority="2554" stopIfTrue="1">
      <formula>AND(M46&lt;&gt;"",M46&gt;0)</formula>
    </cfRule>
  </conditionalFormatting>
  <conditionalFormatting sqref="M47:N47">
    <cfRule type="cellIs" dxfId="2436" priority="2555" stopIfTrue="1" operator="notEqual">
      <formula>""</formula>
    </cfRule>
    <cfRule type="expression" dxfId="2435" priority="2556" stopIfTrue="1">
      <formula>AND(M46&lt;&gt;"",M46&gt;0)</formula>
    </cfRule>
  </conditionalFormatting>
  <conditionalFormatting sqref="O42">
    <cfRule type="cellIs" dxfId="2434" priority="2557" stopIfTrue="1" operator="notEqual">
      <formula>""</formula>
    </cfRule>
    <cfRule type="expression" dxfId="2433" priority="2558" stopIfTrue="1">
      <formula>OR(M40="一括徴収",M40="一括徴収(本人希望)")</formula>
    </cfRule>
  </conditionalFormatting>
  <conditionalFormatting sqref="M42">
    <cfRule type="cellIs" dxfId="2432" priority="2559" stopIfTrue="1" operator="notEqual">
      <formula>""</formula>
    </cfRule>
    <cfRule type="expression" dxfId="2431" priority="2560" stopIfTrue="1">
      <formula>OR(M40="一括徴収",M40="一括徴収(本人希望)")</formula>
    </cfRule>
  </conditionalFormatting>
  <conditionalFormatting sqref="S41:X41">
    <cfRule type="cellIs" dxfId="2430" priority="2483" stopIfTrue="1" operator="notEqual">
      <formula>""</formula>
    </cfRule>
    <cfRule type="expression" dxfId="2429" priority="2484" stopIfTrue="1">
      <formula>S40="普通徴収(本人が納付)"</formula>
    </cfRule>
  </conditionalFormatting>
  <conditionalFormatting sqref="W42">
    <cfRule type="cellIs" dxfId="2428" priority="2481" stopIfTrue="1" operator="notEqual">
      <formula>""</formula>
    </cfRule>
    <cfRule type="expression" dxfId="2427" priority="2482" stopIfTrue="1">
      <formula>OR(S40="一括徴収",S40="一括徴収(本人希望)")</formula>
    </cfRule>
  </conditionalFormatting>
  <conditionalFormatting sqref="S43:W43">
    <cfRule type="cellIs" dxfId="2426" priority="2479" stopIfTrue="1" operator="notEqual">
      <formula>""</formula>
    </cfRule>
    <cfRule type="expression" dxfId="2425" priority="2480" stopIfTrue="1">
      <formula>OR(S40="一括徴収",S40="一括徴収(本人希望)")</formula>
    </cfRule>
  </conditionalFormatting>
  <conditionalFormatting sqref="S44:T44">
    <cfRule type="cellIs" dxfId="2424" priority="2477" stopIfTrue="1" operator="notEqual">
      <formula>""</formula>
    </cfRule>
    <cfRule type="expression" dxfId="2423" priority="2478" stopIfTrue="1">
      <formula>OR(S40="一括徴収",S40="一括徴収(本人希望)")</formula>
    </cfRule>
  </conditionalFormatting>
  <conditionalFormatting sqref="S48">
    <cfRule type="cellIs" dxfId="2422" priority="2475" stopIfTrue="1" operator="notEqual">
      <formula>""</formula>
    </cfRule>
    <cfRule type="expression" dxfId="2421" priority="2476" stopIfTrue="1">
      <formula>OR(S40="特別徴収継続(本人希望)",S40="特別徴収継続(転勤)")</formula>
    </cfRule>
  </conditionalFormatting>
  <conditionalFormatting sqref="T48">
    <cfRule type="cellIs" dxfId="2420" priority="2473" stopIfTrue="1" operator="notEqual">
      <formula>""</formula>
    </cfRule>
    <cfRule type="expression" dxfId="2419" priority="2474" stopIfTrue="1">
      <formula>OR(S40="特別徴収継続(本人希望)",S40="特別徴収継続(転勤)")</formula>
    </cfRule>
  </conditionalFormatting>
  <conditionalFormatting sqref="U48">
    <cfRule type="cellIs" dxfId="2418" priority="2471" stopIfTrue="1" operator="notEqual">
      <formula>""</formula>
    </cfRule>
    <cfRule type="expression" dxfId="2417" priority="2472" stopIfTrue="1">
      <formula>OR(S40="特別徴収継続(本人希望)",S40="特別徴収継続(転勤)")</formula>
    </cfRule>
  </conditionalFormatting>
  <conditionalFormatting sqref="V48">
    <cfRule type="cellIs" dxfId="2416" priority="2469" stopIfTrue="1" operator="notEqual">
      <formula>""</formula>
    </cfRule>
    <cfRule type="expression" dxfId="2415" priority="2470" stopIfTrue="1">
      <formula>OR(S40="特別徴収継続(本人希望)",S40="特別徴収継続(転勤)")</formula>
    </cfRule>
  </conditionalFormatting>
  <conditionalFormatting sqref="W48">
    <cfRule type="cellIs" dxfId="2414" priority="2467" stopIfTrue="1" operator="notEqual">
      <formula>""</formula>
    </cfRule>
    <cfRule type="expression" dxfId="2413" priority="2468" stopIfTrue="1">
      <formula>OR(S40="特別徴収継続(本人希望)",S40="特別徴収継続(転勤)")</formula>
    </cfRule>
  </conditionalFormatting>
  <conditionalFormatting sqref="X48">
    <cfRule type="cellIs" dxfId="2412" priority="2465" stopIfTrue="1" operator="notEqual">
      <formula>""</formula>
    </cfRule>
    <cfRule type="expression" dxfId="2411" priority="2466" stopIfTrue="1">
      <formula>OR(S40="特別徴収継続(本人希望)",S40="特別徴収継続(転勤)")</formula>
    </cfRule>
  </conditionalFormatting>
  <conditionalFormatting sqref="S49:X49">
    <cfRule type="cellIs" dxfId="2410" priority="2463" stopIfTrue="1" operator="notEqual">
      <formula>""</formula>
    </cfRule>
    <cfRule type="expression" dxfId="2409" priority="2464" stopIfTrue="1">
      <formula>OR(S40="特別徴収継続(本人希望)",S40="特別徴収継続(転勤)")</formula>
    </cfRule>
  </conditionalFormatting>
  <conditionalFormatting sqref="S50:T50">
    <cfRule type="cellIs" dxfId="2408" priority="2461" stopIfTrue="1" operator="notEqual">
      <formula>""</formula>
    </cfRule>
    <cfRule type="expression" dxfId="2407" priority="2462" stopIfTrue="1">
      <formula>OR(S40="特別徴収継続(本人希望)",S40="特別徴収継続(転勤)")</formula>
    </cfRule>
  </conditionalFormatting>
  <conditionalFormatting sqref="V50:X50">
    <cfRule type="cellIs" dxfId="2406" priority="2459" stopIfTrue="1" operator="notEqual">
      <formula>""</formula>
    </cfRule>
    <cfRule type="expression" dxfId="2405" priority="2460" stopIfTrue="1">
      <formula>OR(S40="特別徴収継続(本人希望)",S40="特別徴収継続(転勤)")</formula>
    </cfRule>
  </conditionalFormatting>
  <conditionalFormatting sqref="S51:X51">
    <cfRule type="cellIs" dxfId="2404" priority="2457" stopIfTrue="1" operator="notEqual">
      <formula>""</formula>
    </cfRule>
    <cfRule type="expression" dxfId="2403" priority="2458" stopIfTrue="1">
      <formula>OR(S40="特別徴収継続(本人希望)",S40="特別徴収継続(転勤)")</formula>
    </cfRule>
  </conditionalFormatting>
  <conditionalFormatting sqref="S52:X52">
    <cfRule type="cellIs" dxfId="2402" priority="2455" stopIfTrue="1" operator="notEqual">
      <formula>""</formula>
    </cfRule>
    <cfRule type="expression" dxfId="2401" priority="2456" stopIfTrue="1">
      <formula>OR(S40="特別徴収継続(本人希望)",S40="特別徴収継続(転勤)")</formula>
    </cfRule>
  </conditionalFormatting>
  <conditionalFormatting sqref="S53:X53">
    <cfRule type="cellIs" dxfId="2400" priority="2453" stopIfTrue="1" operator="notEqual">
      <formula>""</formula>
    </cfRule>
    <cfRule type="expression" dxfId="2399" priority="2454" stopIfTrue="1">
      <formula>OR(S40="特別徴収継続(本人希望)",S40="特別徴収継続(転勤)")</formula>
    </cfRule>
  </conditionalFormatting>
  <conditionalFormatting sqref="S54:X54">
    <cfRule type="cellIs" dxfId="2398" priority="2451" stopIfTrue="1" operator="notEqual">
      <formula>""</formula>
    </cfRule>
    <cfRule type="expression" dxfId="2397" priority="2452" stopIfTrue="1">
      <formula>OR(S40="特別徴収継続(本人希望)",S40="特別徴収継続(転勤)")</formula>
    </cfRule>
  </conditionalFormatting>
  <conditionalFormatting sqref="S55:X55">
    <cfRule type="cellIs" dxfId="2396" priority="2449" stopIfTrue="1" operator="notEqual">
      <formula>""</formula>
    </cfRule>
    <cfRule type="expression" dxfId="2395" priority="2450" stopIfTrue="1">
      <formula>OR(S40="特別徴収継続(本人希望)",S40="特別徴収継続(転勤)")</formula>
    </cfRule>
  </conditionalFormatting>
  <conditionalFormatting sqref="S56:X56">
    <cfRule type="cellIs" dxfId="2394" priority="2447" stopIfTrue="1" operator="notEqual">
      <formula>""</formula>
    </cfRule>
    <cfRule type="expression" dxfId="2393" priority="2448" stopIfTrue="1">
      <formula>OR(S40="特別徴収継続(本人希望)",S40="特別徴収継続(転勤)")</formula>
    </cfRule>
  </conditionalFormatting>
  <conditionalFormatting sqref="S57:X57">
    <cfRule type="cellIs" dxfId="2392" priority="2445" stopIfTrue="1" operator="notEqual">
      <formula>""</formula>
    </cfRule>
    <cfRule type="expression" dxfId="2391" priority="2446" stopIfTrue="1">
      <formula>OR(S40="特別徴収継続(本人希望)",S40="特別徴収継続(転勤)")</formula>
    </cfRule>
  </conditionalFormatting>
  <conditionalFormatting sqref="S58:T58">
    <cfRule type="cellIs" dxfId="2390" priority="2443" stopIfTrue="1" operator="notEqual">
      <formula>""</formula>
    </cfRule>
    <cfRule type="expression" dxfId="2389" priority="2444" stopIfTrue="1">
      <formula>OR(S40="特別徴収継続(本人希望)",S40="特別徴収継続(転勤)")</formula>
    </cfRule>
  </conditionalFormatting>
  <conditionalFormatting sqref="U58:V58">
    <cfRule type="cellIs" dxfId="2388" priority="2441" stopIfTrue="1" operator="notEqual">
      <formula>""</formula>
    </cfRule>
    <cfRule type="expression" dxfId="2387" priority="2442" stopIfTrue="1">
      <formula>OR(S40="特別徴収継続(本人希望)",S40="特別徴収継続(転勤)")</formula>
    </cfRule>
  </conditionalFormatting>
  <conditionalFormatting sqref="W58:X58">
    <cfRule type="cellIs" dxfId="2386" priority="2439" stopIfTrue="1" operator="notEqual">
      <formula>""</formula>
    </cfRule>
    <cfRule type="expression" dxfId="2385" priority="2440" stopIfTrue="1">
      <formula>OR(S40="特別徴収継続(本人希望)",S40="特別徴収継続(転勤)")</formula>
    </cfRule>
  </conditionalFormatting>
  <conditionalFormatting sqref="S59:X59">
    <cfRule type="cellIs" dxfId="2384" priority="2437" stopIfTrue="1" operator="notEqual">
      <formula>""</formula>
    </cfRule>
    <cfRule type="expression" dxfId="2383" priority="2438" stopIfTrue="1">
      <formula>OR(S40="特別徴収継続(本人希望)",S40="特別徴収継続(転勤)")</formula>
    </cfRule>
  </conditionalFormatting>
  <conditionalFormatting sqref="S60:W60">
    <cfRule type="cellIs" dxfId="2382" priority="2435" stopIfTrue="1" operator="notEqual">
      <formula>""</formula>
    </cfRule>
    <cfRule type="expression" dxfId="2381" priority="2436" stopIfTrue="1">
      <formula>OR(S40="特別徴収継続(本人希望)",S40="特別徴収継続(転勤)")</formula>
    </cfRule>
  </conditionalFormatting>
  <conditionalFormatting sqref="S61:T61">
    <cfRule type="cellIs" dxfId="2380" priority="2433" stopIfTrue="1" operator="notEqual">
      <formula>""</formula>
    </cfRule>
    <cfRule type="expression" dxfId="2379" priority="2434" stopIfTrue="1">
      <formula>OR(S40="特別徴収継続(本人希望)",S40="特別徴収継続(転勤)")</formula>
    </cfRule>
  </conditionalFormatting>
  <conditionalFormatting sqref="S45">
    <cfRule type="cellIs" dxfId="2378" priority="2485" stopIfTrue="1" operator="notEqual">
      <formula>""</formula>
    </cfRule>
    <cfRule type="expression" dxfId="2377" priority="2486" stopIfTrue="1">
      <formula>AND(S46&lt;&gt;"",S46&gt;0)</formula>
    </cfRule>
  </conditionalFormatting>
  <conditionalFormatting sqref="U45">
    <cfRule type="cellIs" dxfId="2376" priority="2487" stopIfTrue="1" operator="notEqual">
      <formula>""</formula>
    </cfRule>
    <cfRule type="expression" dxfId="2375" priority="2488" stopIfTrue="1">
      <formula>AND(S46&lt;&gt;"",S46&gt;0)</formula>
    </cfRule>
  </conditionalFormatting>
  <conditionalFormatting sqref="W45">
    <cfRule type="cellIs" dxfId="2374" priority="2489" stopIfTrue="1" operator="notEqual">
      <formula>""</formula>
    </cfRule>
    <cfRule type="expression" dxfId="2373" priority="2490" stopIfTrue="1">
      <formula>AND(S46&lt;&gt;"",S46&gt;0)</formula>
    </cfRule>
  </conditionalFormatting>
  <conditionalFormatting sqref="S47:T47">
    <cfRule type="cellIs" dxfId="2372" priority="2491" stopIfTrue="1" operator="notEqual">
      <formula>""</formula>
    </cfRule>
    <cfRule type="expression" dxfId="2371" priority="2492" stopIfTrue="1">
      <formula>AND(S46&lt;&gt;"",S46&gt;0)</formula>
    </cfRule>
  </conditionalFormatting>
  <conditionalFormatting sqref="U42">
    <cfRule type="cellIs" dxfId="2370" priority="2493" stopIfTrue="1" operator="notEqual">
      <formula>""</formula>
    </cfRule>
    <cfRule type="expression" dxfId="2369" priority="2494" stopIfTrue="1">
      <formula>OR(S40="一括徴収",S40="一括徴収(本人希望)")</formula>
    </cfRule>
  </conditionalFormatting>
  <conditionalFormatting sqref="S42">
    <cfRule type="cellIs" dxfId="2368" priority="2495" stopIfTrue="1" operator="notEqual">
      <formula>""</formula>
    </cfRule>
    <cfRule type="expression" dxfId="2367" priority="2496" stopIfTrue="1">
      <formula>OR(S40="一括徴収",S40="一括徴収(本人希望)")</formula>
    </cfRule>
  </conditionalFormatting>
  <conditionalFormatting sqref="Y41:AD41">
    <cfRule type="cellIs" dxfId="2366" priority="2419" stopIfTrue="1" operator="notEqual">
      <formula>""</formula>
    </cfRule>
    <cfRule type="expression" dxfId="2365" priority="2420" stopIfTrue="1">
      <formula>Y40="普通徴収(本人が納付)"</formula>
    </cfRule>
  </conditionalFormatting>
  <conditionalFormatting sqref="AC42">
    <cfRule type="cellIs" dxfId="2364" priority="2417" stopIfTrue="1" operator="notEqual">
      <formula>""</formula>
    </cfRule>
    <cfRule type="expression" dxfId="2363" priority="2418" stopIfTrue="1">
      <formula>OR(Y40="一括徴収",Y40="一括徴収(本人希望)")</formula>
    </cfRule>
  </conditionalFormatting>
  <conditionalFormatting sqref="Y43:AC43">
    <cfRule type="cellIs" dxfId="2362" priority="2415" stopIfTrue="1" operator="notEqual">
      <formula>""</formula>
    </cfRule>
    <cfRule type="expression" dxfId="2361" priority="2416" stopIfTrue="1">
      <formula>OR(Y40="一括徴収",Y40="一括徴収(本人希望)")</formula>
    </cfRule>
  </conditionalFormatting>
  <conditionalFormatting sqref="Y44:Z44">
    <cfRule type="cellIs" dxfId="2360" priority="2413" stopIfTrue="1" operator="notEqual">
      <formula>""</formula>
    </cfRule>
    <cfRule type="expression" dxfId="2359" priority="2414" stopIfTrue="1">
      <formula>OR(Y40="一括徴収",Y40="一括徴収(本人希望)")</formula>
    </cfRule>
  </conditionalFormatting>
  <conditionalFormatting sqref="Y48">
    <cfRule type="cellIs" dxfId="2358" priority="2411" stopIfTrue="1" operator="notEqual">
      <formula>""</formula>
    </cfRule>
    <cfRule type="expression" dxfId="2357" priority="2412" stopIfTrue="1">
      <formula>OR(Y40="特別徴収継続(本人希望)",Y40="特別徴収継続(転勤)")</formula>
    </cfRule>
  </conditionalFormatting>
  <conditionalFormatting sqref="Z48">
    <cfRule type="cellIs" dxfId="2356" priority="2409" stopIfTrue="1" operator="notEqual">
      <formula>""</formula>
    </cfRule>
    <cfRule type="expression" dxfId="2355" priority="2410" stopIfTrue="1">
      <formula>OR(Y40="特別徴収継続(本人希望)",Y40="特別徴収継続(転勤)")</formula>
    </cfRule>
  </conditionalFormatting>
  <conditionalFormatting sqref="AA48">
    <cfRule type="cellIs" dxfId="2354" priority="2407" stopIfTrue="1" operator="notEqual">
      <formula>""</formula>
    </cfRule>
    <cfRule type="expression" dxfId="2353" priority="2408" stopIfTrue="1">
      <formula>OR(Y40="特別徴収継続(本人希望)",Y40="特別徴収継続(転勤)")</formula>
    </cfRule>
  </conditionalFormatting>
  <conditionalFormatting sqref="AB48">
    <cfRule type="cellIs" dxfId="2352" priority="2405" stopIfTrue="1" operator="notEqual">
      <formula>""</formula>
    </cfRule>
    <cfRule type="expression" dxfId="2351" priority="2406" stopIfTrue="1">
      <formula>OR(Y40="特別徴収継続(本人希望)",Y40="特別徴収継続(転勤)")</formula>
    </cfRule>
  </conditionalFormatting>
  <conditionalFormatting sqref="AC48">
    <cfRule type="cellIs" dxfId="2350" priority="2403" stopIfTrue="1" operator="notEqual">
      <formula>""</formula>
    </cfRule>
    <cfRule type="expression" dxfId="2349" priority="2404" stopIfTrue="1">
      <formula>OR(Y40="特別徴収継続(本人希望)",Y40="特別徴収継続(転勤)")</formula>
    </cfRule>
  </conditionalFormatting>
  <conditionalFormatting sqref="AD48">
    <cfRule type="cellIs" dxfId="2348" priority="2401" stopIfTrue="1" operator="notEqual">
      <formula>""</formula>
    </cfRule>
    <cfRule type="expression" dxfId="2347" priority="2402" stopIfTrue="1">
      <formula>OR(Y40="特別徴収継続(本人希望)",Y40="特別徴収継続(転勤)")</formula>
    </cfRule>
  </conditionalFormatting>
  <conditionalFormatting sqref="Y49:AD49">
    <cfRule type="cellIs" dxfId="2346" priority="2399" stopIfTrue="1" operator="notEqual">
      <formula>""</formula>
    </cfRule>
    <cfRule type="expression" dxfId="2345" priority="2400" stopIfTrue="1">
      <formula>OR(Y40="特別徴収継続(本人希望)",Y40="特別徴収継続(転勤)")</formula>
    </cfRule>
  </conditionalFormatting>
  <conditionalFormatting sqref="Y50:Z50">
    <cfRule type="cellIs" dxfId="2344" priority="2397" stopIfTrue="1" operator="notEqual">
      <formula>""</formula>
    </cfRule>
    <cfRule type="expression" dxfId="2343" priority="2398" stopIfTrue="1">
      <formula>OR(Y40="特別徴収継続(本人希望)",Y40="特別徴収継続(転勤)")</formula>
    </cfRule>
  </conditionalFormatting>
  <conditionalFormatting sqref="AB50:AD50">
    <cfRule type="cellIs" dxfId="2342" priority="2395" stopIfTrue="1" operator="notEqual">
      <formula>""</formula>
    </cfRule>
    <cfRule type="expression" dxfId="2341" priority="2396" stopIfTrue="1">
      <formula>OR(Y40="特別徴収継続(本人希望)",Y40="特別徴収継続(転勤)")</formula>
    </cfRule>
  </conditionalFormatting>
  <conditionalFormatting sqref="Y51:AD51">
    <cfRule type="cellIs" dxfId="2340" priority="2393" stopIfTrue="1" operator="notEqual">
      <formula>""</formula>
    </cfRule>
    <cfRule type="expression" dxfId="2339" priority="2394" stopIfTrue="1">
      <formula>OR(Y40="特別徴収継続(本人希望)",Y40="特別徴収継続(転勤)")</formula>
    </cfRule>
  </conditionalFormatting>
  <conditionalFormatting sqref="Y52:AD52">
    <cfRule type="cellIs" dxfId="2338" priority="2391" stopIfTrue="1" operator="notEqual">
      <formula>""</formula>
    </cfRule>
    <cfRule type="expression" dxfId="2337" priority="2392" stopIfTrue="1">
      <formula>OR(Y40="特別徴収継続(本人希望)",Y40="特別徴収継続(転勤)")</formula>
    </cfRule>
  </conditionalFormatting>
  <conditionalFormatting sqref="Y53:AD53">
    <cfRule type="cellIs" dxfId="2336" priority="2389" stopIfTrue="1" operator="notEqual">
      <formula>""</formula>
    </cfRule>
    <cfRule type="expression" dxfId="2335" priority="2390" stopIfTrue="1">
      <formula>OR(Y40="特別徴収継続(本人希望)",Y40="特別徴収継続(転勤)")</formula>
    </cfRule>
  </conditionalFormatting>
  <conditionalFormatting sqref="Y54:AD54">
    <cfRule type="cellIs" dxfId="2334" priority="2387" stopIfTrue="1" operator="notEqual">
      <formula>""</formula>
    </cfRule>
    <cfRule type="expression" dxfId="2333" priority="2388" stopIfTrue="1">
      <formula>OR(Y40="特別徴収継続(本人希望)",Y40="特別徴収継続(転勤)")</formula>
    </cfRule>
  </conditionalFormatting>
  <conditionalFormatting sqref="Y55:AD55">
    <cfRule type="cellIs" dxfId="2332" priority="2385" stopIfTrue="1" operator="notEqual">
      <formula>""</formula>
    </cfRule>
    <cfRule type="expression" dxfId="2331" priority="2386" stopIfTrue="1">
      <formula>OR(Y40="特別徴収継続(本人希望)",Y40="特別徴収継続(転勤)")</formula>
    </cfRule>
  </conditionalFormatting>
  <conditionalFormatting sqref="Y56:AD56">
    <cfRule type="cellIs" dxfId="2330" priority="2383" stopIfTrue="1" operator="notEqual">
      <formula>""</formula>
    </cfRule>
    <cfRule type="expression" dxfId="2329" priority="2384" stopIfTrue="1">
      <formula>OR(Y40="特別徴収継続(本人希望)",Y40="特別徴収継続(転勤)")</formula>
    </cfRule>
  </conditionalFormatting>
  <conditionalFormatting sqref="Y57:AD57">
    <cfRule type="cellIs" dxfId="2328" priority="2381" stopIfTrue="1" operator="notEqual">
      <formula>""</formula>
    </cfRule>
    <cfRule type="expression" dxfId="2327" priority="2382" stopIfTrue="1">
      <formula>OR(Y40="特別徴収継続(本人希望)",Y40="特別徴収継続(転勤)")</formula>
    </cfRule>
  </conditionalFormatting>
  <conditionalFormatting sqref="Y58:Z58">
    <cfRule type="cellIs" dxfId="2326" priority="2379" stopIfTrue="1" operator="notEqual">
      <formula>""</formula>
    </cfRule>
    <cfRule type="expression" dxfId="2325" priority="2380" stopIfTrue="1">
      <formula>OR(Y40="特別徴収継続(本人希望)",Y40="特別徴収継続(転勤)")</formula>
    </cfRule>
  </conditionalFormatting>
  <conditionalFormatting sqref="AA58:AB58">
    <cfRule type="cellIs" dxfId="2324" priority="2377" stopIfTrue="1" operator="notEqual">
      <formula>""</formula>
    </cfRule>
    <cfRule type="expression" dxfId="2323" priority="2378" stopIfTrue="1">
      <formula>OR(Y40="特別徴収継続(本人希望)",Y40="特別徴収継続(転勤)")</formula>
    </cfRule>
  </conditionalFormatting>
  <conditionalFormatting sqref="AC58:AD58">
    <cfRule type="cellIs" dxfId="2322" priority="2375" stopIfTrue="1" operator="notEqual">
      <formula>""</formula>
    </cfRule>
    <cfRule type="expression" dxfId="2321" priority="2376" stopIfTrue="1">
      <formula>OR(Y40="特別徴収継続(本人希望)",Y40="特別徴収継続(転勤)")</formula>
    </cfRule>
  </conditionalFormatting>
  <conditionalFormatting sqref="Y59:AD59">
    <cfRule type="cellIs" dxfId="2320" priority="2373" stopIfTrue="1" operator="notEqual">
      <formula>""</formula>
    </cfRule>
    <cfRule type="expression" dxfId="2319" priority="2374" stopIfTrue="1">
      <formula>OR(Y40="特別徴収継続(本人希望)",Y40="特別徴収継続(転勤)")</formula>
    </cfRule>
  </conditionalFormatting>
  <conditionalFormatting sqref="Y60:AC60">
    <cfRule type="cellIs" dxfId="2318" priority="2371" stopIfTrue="1" operator="notEqual">
      <formula>""</formula>
    </cfRule>
    <cfRule type="expression" dxfId="2317" priority="2372" stopIfTrue="1">
      <formula>OR(Y40="特別徴収継続(本人希望)",Y40="特別徴収継続(転勤)")</formula>
    </cfRule>
  </conditionalFormatting>
  <conditionalFormatting sqref="Y61:Z61">
    <cfRule type="cellIs" dxfId="2316" priority="2369" stopIfTrue="1" operator="notEqual">
      <formula>""</formula>
    </cfRule>
    <cfRule type="expression" dxfId="2315" priority="2370" stopIfTrue="1">
      <formula>OR(Y40="特別徴収継続(本人希望)",Y40="特別徴収継続(転勤)")</formula>
    </cfRule>
  </conditionalFormatting>
  <conditionalFormatting sqref="Y45">
    <cfRule type="cellIs" dxfId="2314" priority="2421" stopIfTrue="1" operator="notEqual">
      <formula>""</formula>
    </cfRule>
    <cfRule type="expression" dxfId="2313" priority="2422" stopIfTrue="1">
      <formula>AND(Y46&lt;&gt;"",Y46&gt;0)</formula>
    </cfRule>
  </conditionalFormatting>
  <conditionalFormatting sqref="AA45">
    <cfRule type="cellIs" dxfId="2312" priority="2423" stopIfTrue="1" operator="notEqual">
      <formula>""</formula>
    </cfRule>
    <cfRule type="expression" dxfId="2311" priority="2424" stopIfTrue="1">
      <formula>AND(Y46&lt;&gt;"",Y46&gt;0)</formula>
    </cfRule>
  </conditionalFormatting>
  <conditionalFormatting sqref="AC45">
    <cfRule type="cellIs" dxfId="2310" priority="2425" stopIfTrue="1" operator="notEqual">
      <formula>""</formula>
    </cfRule>
    <cfRule type="expression" dxfId="2309" priority="2426" stopIfTrue="1">
      <formula>AND(Y46&lt;&gt;"",Y46&gt;0)</formula>
    </cfRule>
  </conditionalFormatting>
  <conditionalFormatting sqref="Y47:Z47">
    <cfRule type="cellIs" dxfId="2308" priority="2427" stopIfTrue="1" operator="notEqual">
      <formula>""</formula>
    </cfRule>
    <cfRule type="expression" dxfId="2307" priority="2428" stopIfTrue="1">
      <formula>AND(Y46&lt;&gt;"",Y46&gt;0)</formula>
    </cfRule>
  </conditionalFormatting>
  <conditionalFormatting sqref="AA42">
    <cfRule type="cellIs" dxfId="2306" priority="2429" stopIfTrue="1" operator="notEqual">
      <formula>""</formula>
    </cfRule>
    <cfRule type="expression" dxfId="2305" priority="2430" stopIfTrue="1">
      <formula>OR(Y40="一括徴収",Y40="一括徴収(本人希望)")</formula>
    </cfRule>
  </conditionalFormatting>
  <conditionalFormatting sqref="Y42">
    <cfRule type="cellIs" dxfId="2304" priority="2431" stopIfTrue="1" operator="notEqual">
      <formula>""</formula>
    </cfRule>
    <cfRule type="expression" dxfId="2303" priority="2432" stopIfTrue="1">
      <formula>OR(Y40="一括徴収",Y40="一括徴収(本人希望)")</formula>
    </cfRule>
  </conditionalFormatting>
  <conditionalFormatting sqref="AE41:IL41">
    <cfRule type="cellIs" dxfId="2302" priority="2355" stopIfTrue="1" operator="notEqual">
      <formula>""</formula>
    </cfRule>
    <cfRule type="expression" dxfId="2301" priority="2356" stopIfTrue="1">
      <formula>AE40="普通徴収(本人が納付)"</formula>
    </cfRule>
  </conditionalFormatting>
  <conditionalFormatting sqref="AI42">
    <cfRule type="cellIs" dxfId="2300" priority="2353" stopIfTrue="1" operator="notEqual">
      <formula>""</formula>
    </cfRule>
    <cfRule type="expression" dxfId="2299" priority="2354" stopIfTrue="1">
      <formula>OR(AE40="一括徴収",AE40="一括徴収(本人希望)")</formula>
    </cfRule>
  </conditionalFormatting>
  <conditionalFormatting sqref="AE43:AI43">
    <cfRule type="cellIs" dxfId="2298" priority="2351" stopIfTrue="1" operator="notEqual">
      <formula>""</formula>
    </cfRule>
    <cfRule type="expression" dxfId="2297" priority="2352" stopIfTrue="1">
      <formula>OR(AE40="一括徴収",AE40="一括徴収(本人希望)")</formula>
    </cfRule>
  </conditionalFormatting>
  <conditionalFormatting sqref="AE44:AF44">
    <cfRule type="cellIs" dxfId="2296" priority="2349" stopIfTrue="1" operator="notEqual">
      <formula>""</formula>
    </cfRule>
    <cfRule type="expression" dxfId="2295" priority="2350" stopIfTrue="1">
      <formula>OR(AE40="一括徴収",AE40="一括徴収(本人希望)")</formula>
    </cfRule>
  </conditionalFormatting>
  <conditionalFormatting sqref="AE48">
    <cfRule type="cellIs" dxfId="2294" priority="2347" stopIfTrue="1" operator="notEqual">
      <formula>""</formula>
    </cfRule>
    <cfRule type="expression" dxfId="2293" priority="2348" stopIfTrue="1">
      <formula>OR(AE40="特別徴収継続(本人希望)",AE40="特別徴収継続(転勤)")</formula>
    </cfRule>
  </conditionalFormatting>
  <conditionalFormatting sqref="AF48">
    <cfRule type="cellIs" dxfId="2292" priority="2345" stopIfTrue="1" operator="notEqual">
      <formula>""</formula>
    </cfRule>
    <cfRule type="expression" dxfId="2291" priority="2346" stopIfTrue="1">
      <formula>OR(AE40="特別徴収継続(本人希望)",AE40="特別徴収継続(転勤)")</formula>
    </cfRule>
  </conditionalFormatting>
  <conditionalFormatting sqref="AG48">
    <cfRule type="cellIs" dxfId="2290" priority="2343" stopIfTrue="1" operator="notEqual">
      <formula>""</formula>
    </cfRule>
    <cfRule type="expression" dxfId="2289" priority="2344" stopIfTrue="1">
      <formula>OR(AE40="特別徴収継続(本人希望)",AE40="特別徴収継続(転勤)")</formula>
    </cfRule>
  </conditionalFormatting>
  <conditionalFormatting sqref="AH48">
    <cfRule type="cellIs" dxfId="2288" priority="2341" stopIfTrue="1" operator="notEqual">
      <formula>""</formula>
    </cfRule>
    <cfRule type="expression" dxfId="2287" priority="2342" stopIfTrue="1">
      <formula>OR(AE40="特別徴収継続(本人希望)",AE40="特別徴収継続(転勤)")</formula>
    </cfRule>
  </conditionalFormatting>
  <conditionalFormatting sqref="AI48">
    <cfRule type="cellIs" dxfId="2286" priority="2339" stopIfTrue="1" operator="notEqual">
      <formula>""</formula>
    </cfRule>
    <cfRule type="expression" dxfId="2285" priority="2340" stopIfTrue="1">
      <formula>OR(AE40="特別徴収継続(本人希望)",AE40="特別徴収継続(転勤)")</formula>
    </cfRule>
  </conditionalFormatting>
  <conditionalFormatting sqref="AJ48">
    <cfRule type="cellIs" dxfId="2284" priority="2337" stopIfTrue="1" operator="notEqual">
      <formula>""</formula>
    </cfRule>
    <cfRule type="expression" dxfId="2283" priority="2338" stopIfTrue="1">
      <formula>OR(AE40="特別徴収継続(本人希望)",AE40="特別徴収継続(転勤)")</formula>
    </cfRule>
  </conditionalFormatting>
  <conditionalFormatting sqref="AE49:AJ49">
    <cfRule type="cellIs" dxfId="2282" priority="2335" stopIfTrue="1" operator="notEqual">
      <formula>""</formula>
    </cfRule>
    <cfRule type="expression" dxfId="2281" priority="2336" stopIfTrue="1">
      <formula>OR(AE40="特別徴収継続(本人希望)",AE40="特別徴収継続(転勤)")</formula>
    </cfRule>
  </conditionalFormatting>
  <conditionalFormatting sqref="AE50:AF50">
    <cfRule type="cellIs" dxfId="2280" priority="2333" stopIfTrue="1" operator="notEqual">
      <formula>""</formula>
    </cfRule>
    <cfRule type="expression" dxfId="2279" priority="2334" stopIfTrue="1">
      <formula>OR(AE40="特別徴収継続(本人希望)",AE40="特別徴収継続(転勤)")</formula>
    </cfRule>
  </conditionalFormatting>
  <conditionalFormatting sqref="AH50:AJ50">
    <cfRule type="cellIs" dxfId="2278" priority="2331" stopIfTrue="1" operator="notEqual">
      <formula>""</formula>
    </cfRule>
    <cfRule type="expression" dxfId="2277" priority="2332" stopIfTrue="1">
      <formula>OR(AE40="特別徴収継続(本人希望)",AE40="特別徴収継続(転勤)")</formula>
    </cfRule>
  </conditionalFormatting>
  <conditionalFormatting sqref="AE51:AJ51">
    <cfRule type="cellIs" dxfId="2276" priority="2329" stopIfTrue="1" operator="notEqual">
      <formula>""</formula>
    </cfRule>
    <cfRule type="expression" dxfId="2275" priority="2330" stopIfTrue="1">
      <formula>OR(AE40="特別徴収継続(本人希望)",AE40="特別徴収継続(転勤)")</formula>
    </cfRule>
  </conditionalFormatting>
  <conditionalFormatting sqref="AE52:AJ52">
    <cfRule type="cellIs" dxfId="2274" priority="2327" stopIfTrue="1" operator="notEqual">
      <formula>""</formula>
    </cfRule>
    <cfRule type="expression" dxfId="2273" priority="2328" stopIfTrue="1">
      <formula>OR(AE40="特別徴収継続(本人希望)",AE40="特別徴収継続(転勤)")</formula>
    </cfRule>
  </conditionalFormatting>
  <conditionalFormatting sqref="AE53:AJ53">
    <cfRule type="cellIs" dxfId="2272" priority="2325" stopIfTrue="1" operator="notEqual">
      <formula>""</formula>
    </cfRule>
    <cfRule type="expression" dxfId="2271" priority="2326" stopIfTrue="1">
      <formula>OR(AE40="特別徴収継続(本人希望)",AE40="特別徴収継続(転勤)")</formula>
    </cfRule>
  </conditionalFormatting>
  <conditionalFormatting sqref="AE54:AJ54">
    <cfRule type="cellIs" dxfId="2270" priority="2323" stopIfTrue="1" operator="notEqual">
      <formula>""</formula>
    </cfRule>
    <cfRule type="expression" dxfId="2269" priority="2324" stopIfTrue="1">
      <formula>OR(AE40="特別徴収継続(本人希望)",AE40="特別徴収継続(転勤)")</formula>
    </cfRule>
  </conditionalFormatting>
  <conditionalFormatting sqref="AE55:AJ55">
    <cfRule type="cellIs" dxfId="2268" priority="2321" stopIfTrue="1" operator="notEqual">
      <formula>""</formula>
    </cfRule>
    <cfRule type="expression" dxfId="2267" priority="2322" stopIfTrue="1">
      <formula>OR(AE40="特別徴収継続(本人希望)",AE40="特別徴収継続(転勤)")</formula>
    </cfRule>
  </conditionalFormatting>
  <conditionalFormatting sqref="AE56:AJ56">
    <cfRule type="cellIs" dxfId="2266" priority="2319" stopIfTrue="1" operator="notEqual">
      <formula>""</formula>
    </cfRule>
    <cfRule type="expression" dxfId="2265" priority="2320" stopIfTrue="1">
      <formula>OR(AE40="特別徴収継続(本人希望)",AE40="特別徴収継続(転勤)")</formula>
    </cfRule>
  </conditionalFormatting>
  <conditionalFormatting sqref="AE57:AJ57">
    <cfRule type="cellIs" dxfId="2264" priority="2317" stopIfTrue="1" operator="notEqual">
      <formula>""</formula>
    </cfRule>
    <cfRule type="expression" dxfId="2263" priority="2318" stopIfTrue="1">
      <formula>OR(AE40="特別徴収継続(本人希望)",AE40="特別徴収継続(転勤)")</formula>
    </cfRule>
  </conditionalFormatting>
  <conditionalFormatting sqref="AE58:AF58">
    <cfRule type="cellIs" dxfId="2262" priority="2315" stopIfTrue="1" operator="notEqual">
      <formula>""</formula>
    </cfRule>
    <cfRule type="expression" dxfId="2261" priority="2316" stopIfTrue="1">
      <formula>OR(AE40="特別徴収継続(本人希望)",AE40="特別徴収継続(転勤)")</formula>
    </cfRule>
  </conditionalFormatting>
  <conditionalFormatting sqref="AG58:AH58">
    <cfRule type="cellIs" dxfId="2260" priority="2313" stopIfTrue="1" operator="notEqual">
      <formula>""</formula>
    </cfRule>
    <cfRule type="expression" dxfId="2259" priority="2314" stopIfTrue="1">
      <formula>OR(AE40="特別徴収継続(本人希望)",AE40="特別徴収継続(転勤)")</formula>
    </cfRule>
  </conditionalFormatting>
  <conditionalFormatting sqref="AI58:AJ58">
    <cfRule type="cellIs" dxfId="2258" priority="2311" stopIfTrue="1" operator="notEqual">
      <formula>""</formula>
    </cfRule>
    <cfRule type="expression" dxfId="2257" priority="2312" stopIfTrue="1">
      <formula>OR(AE40="特別徴収継続(本人希望)",AE40="特別徴収継続(転勤)")</formula>
    </cfRule>
  </conditionalFormatting>
  <conditionalFormatting sqref="AE59:AJ59">
    <cfRule type="cellIs" dxfId="2256" priority="2309" stopIfTrue="1" operator="notEqual">
      <formula>""</formula>
    </cfRule>
    <cfRule type="expression" dxfId="2255" priority="2310" stopIfTrue="1">
      <formula>OR(AE40="特別徴収継続(本人希望)",AE40="特別徴収継続(転勤)")</formula>
    </cfRule>
  </conditionalFormatting>
  <conditionalFormatting sqref="AE60:AI60">
    <cfRule type="cellIs" dxfId="2254" priority="2307" stopIfTrue="1" operator="notEqual">
      <formula>""</formula>
    </cfRule>
    <cfRule type="expression" dxfId="2253" priority="2308" stopIfTrue="1">
      <formula>OR(AE40="特別徴収継続(本人希望)",AE40="特別徴収継続(転勤)")</formula>
    </cfRule>
  </conditionalFormatting>
  <conditionalFormatting sqref="AE61:AF61">
    <cfRule type="cellIs" dxfId="2252" priority="2305" stopIfTrue="1" operator="notEqual">
      <formula>""</formula>
    </cfRule>
    <cfRule type="expression" dxfId="2251" priority="2306" stopIfTrue="1">
      <formula>OR(AE40="特別徴収継続(本人希望)",AE40="特別徴収継続(転勤)")</formula>
    </cfRule>
  </conditionalFormatting>
  <conditionalFormatting sqref="AE45">
    <cfRule type="cellIs" dxfId="2250" priority="2357" stopIfTrue="1" operator="notEqual">
      <formula>""</formula>
    </cfRule>
    <cfRule type="expression" dxfId="2249" priority="2358" stopIfTrue="1">
      <formula>AND(AE46&lt;&gt;"",AE46&gt;0)</formula>
    </cfRule>
  </conditionalFormatting>
  <conditionalFormatting sqref="AG45">
    <cfRule type="cellIs" dxfId="2248" priority="2359" stopIfTrue="1" operator="notEqual">
      <formula>""</formula>
    </cfRule>
    <cfRule type="expression" dxfId="2247" priority="2360" stopIfTrue="1">
      <formula>AND(AE46&lt;&gt;"",AE46&gt;0)</formula>
    </cfRule>
  </conditionalFormatting>
  <conditionalFormatting sqref="AI45">
    <cfRule type="cellIs" dxfId="2246" priority="2361" stopIfTrue="1" operator="notEqual">
      <formula>""</formula>
    </cfRule>
    <cfRule type="expression" dxfId="2245" priority="2362" stopIfTrue="1">
      <formula>AND(AE46&lt;&gt;"",AE46&gt;0)</formula>
    </cfRule>
  </conditionalFormatting>
  <conditionalFormatting sqref="AE47:AF47">
    <cfRule type="cellIs" dxfId="2244" priority="2363" stopIfTrue="1" operator="notEqual">
      <formula>""</formula>
    </cfRule>
    <cfRule type="expression" dxfId="2243" priority="2364" stopIfTrue="1">
      <formula>AND(AE46&lt;&gt;"",AE46&gt;0)</formula>
    </cfRule>
  </conditionalFormatting>
  <conditionalFormatting sqref="AG42">
    <cfRule type="cellIs" dxfId="2242" priority="2365" stopIfTrue="1" operator="notEqual">
      <formula>""</formula>
    </cfRule>
    <cfRule type="expression" dxfId="2241" priority="2366" stopIfTrue="1">
      <formula>OR(AE40="一括徴収",AE40="一括徴収(本人希望)")</formula>
    </cfRule>
  </conditionalFormatting>
  <conditionalFormatting sqref="AE42">
    <cfRule type="cellIs" dxfId="2240" priority="2367" stopIfTrue="1" operator="notEqual">
      <formula>""</formula>
    </cfRule>
    <cfRule type="expression" dxfId="2239" priority="2368" stopIfTrue="1">
      <formula>OR(AE40="一括徴収",AE40="一括徴収(本人希望)")</formula>
    </cfRule>
  </conditionalFormatting>
  <conditionalFormatting sqref="AO42">
    <cfRule type="cellIs" dxfId="2238" priority="2289" stopIfTrue="1" operator="notEqual">
      <formula>""</formula>
    </cfRule>
    <cfRule type="expression" dxfId="2237" priority="2290" stopIfTrue="1">
      <formula>OR(AK40="一括徴収",AK40="一括徴収(本人希望)")</formula>
    </cfRule>
  </conditionalFormatting>
  <conditionalFormatting sqref="AK43:AO43">
    <cfRule type="cellIs" dxfId="2236" priority="2287" stopIfTrue="1" operator="notEqual">
      <formula>""</formula>
    </cfRule>
    <cfRule type="expression" dxfId="2235" priority="2288" stopIfTrue="1">
      <formula>OR(AK40="一括徴収",AK40="一括徴収(本人希望)")</formula>
    </cfRule>
  </conditionalFormatting>
  <conditionalFormatting sqref="AK44:AL44">
    <cfRule type="cellIs" dxfId="2234" priority="2285" stopIfTrue="1" operator="notEqual">
      <formula>""</formula>
    </cfRule>
    <cfRule type="expression" dxfId="2233" priority="2286" stopIfTrue="1">
      <formula>OR(AK40="一括徴収",AK40="一括徴収(本人希望)")</formula>
    </cfRule>
  </conditionalFormatting>
  <conditionalFormatting sqref="AK48">
    <cfRule type="cellIs" dxfId="2232" priority="2283" stopIfTrue="1" operator="notEqual">
      <formula>""</formula>
    </cfRule>
    <cfRule type="expression" dxfId="2231" priority="2284" stopIfTrue="1">
      <formula>OR(AK40="特別徴収継続(本人希望)",AK40="特別徴収継続(転勤)")</formula>
    </cfRule>
  </conditionalFormatting>
  <conditionalFormatting sqref="AL48">
    <cfRule type="cellIs" dxfId="2230" priority="2281" stopIfTrue="1" operator="notEqual">
      <formula>""</formula>
    </cfRule>
    <cfRule type="expression" dxfId="2229" priority="2282" stopIfTrue="1">
      <formula>OR(AK40="特別徴収継続(本人希望)",AK40="特別徴収継続(転勤)")</formula>
    </cfRule>
  </conditionalFormatting>
  <conditionalFormatting sqref="AM48">
    <cfRule type="cellIs" dxfId="2228" priority="2279" stopIfTrue="1" operator="notEqual">
      <formula>""</formula>
    </cfRule>
    <cfRule type="expression" dxfId="2227" priority="2280" stopIfTrue="1">
      <formula>OR(AK40="特別徴収継続(本人希望)",AK40="特別徴収継続(転勤)")</formula>
    </cfRule>
  </conditionalFormatting>
  <conditionalFormatting sqref="AN48">
    <cfRule type="cellIs" dxfId="2226" priority="2277" stopIfTrue="1" operator="notEqual">
      <formula>""</formula>
    </cfRule>
    <cfRule type="expression" dxfId="2225" priority="2278" stopIfTrue="1">
      <formula>OR(AK40="特別徴収継続(本人希望)",AK40="特別徴収継続(転勤)")</formula>
    </cfRule>
  </conditionalFormatting>
  <conditionalFormatting sqref="AO48">
    <cfRule type="cellIs" dxfId="2224" priority="2275" stopIfTrue="1" operator="notEqual">
      <formula>""</formula>
    </cfRule>
    <cfRule type="expression" dxfId="2223" priority="2276" stopIfTrue="1">
      <formula>OR(AK40="特別徴収継続(本人希望)",AK40="特別徴収継続(転勤)")</formula>
    </cfRule>
  </conditionalFormatting>
  <conditionalFormatting sqref="AP48">
    <cfRule type="cellIs" dxfId="2222" priority="2273" stopIfTrue="1" operator="notEqual">
      <formula>""</formula>
    </cfRule>
    <cfRule type="expression" dxfId="2221" priority="2274" stopIfTrue="1">
      <formula>OR(AK40="特別徴収継続(本人希望)",AK40="特別徴収継続(転勤)")</formula>
    </cfRule>
  </conditionalFormatting>
  <conditionalFormatting sqref="AK49:AP49">
    <cfRule type="cellIs" dxfId="2220" priority="2271" stopIfTrue="1" operator="notEqual">
      <formula>""</formula>
    </cfRule>
    <cfRule type="expression" dxfId="2219" priority="2272" stopIfTrue="1">
      <formula>OR(AK40="特別徴収継続(本人希望)",AK40="特別徴収継続(転勤)")</formula>
    </cfRule>
  </conditionalFormatting>
  <conditionalFormatting sqref="AK50:AL50">
    <cfRule type="cellIs" dxfId="2218" priority="2269" stopIfTrue="1" operator="notEqual">
      <formula>""</formula>
    </cfRule>
    <cfRule type="expression" dxfId="2217" priority="2270" stopIfTrue="1">
      <formula>OR(AK40="特別徴収継続(本人希望)",AK40="特別徴収継続(転勤)")</formula>
    </cfRule>
  </conditionalFormatting>
  <conditionalFormatting sqref="AN50:AP50">
    <cfRule type="cellIs" dxfId="2216" priority="2267" stopIfTrue="1" operator="notEqual">
      <formula>""</formula>
    </cfRule>
    <cfRule type="expression" dxfId="2215" priority="2268" stopIfTrue="1">
      <formula>OR(AK40="特別徴収継続(本人希望)",AK40="特別徴収継続(転勤)")</formula>
    </cfRule>
  </conditionalFormatting>
  <conditionalFormatting sqref="AK51:AP51">
    <cfRule type="cellIs" dxfId="2214" priority="2265" stopIfTrue="1" operator="notEqual">
      <formula>""</formula>
    </cfRule>
    <cfRule type="expression" dxfId="2213" priority="2266" stopIfTrue="1">
      <formula>OR(AK40="特別徴収継続(本人希望)",AK40="特別徴収継続(転勤)")</formula>
    </cfRule>
  </conditionalFormatting>
  <conditionalFormatting sqref="AK52:AP52">
    <cfRule type="cellIs" dxfId="2212" priority="2263" stopIfTrue="1" operator="notEqual">
      <formula>""</formula>
    </cfRule>
    <cfRule type="expression" dxfId="2211" priority="2264" stopIfTrue="1">
      <formula>OR(AK40="特別徴収継続(本人希望)",AK40="特別徴収継続(転勤)")</formula>
    </cfRule>
  </conditionalFormatting>
  <conditionalFormatting sqref="AK53:AP53">
    <cfRule type="cellIs" dxfId="2210" priority="2261" stopIfTrue="1" operator="notEqual">
      <formula>""</formula>
    </cfRule>
    <cfRule type="expression" dxfId="2209" priority="2262" stopIfTrue="1">
      <formula>OR(AK40="特別徴収継続(本人希望)",AK40="特別徴収継続(転勤)")</formula>
    </cfRule>
  </conditionalFormatting>
  <conditionalFormatting sqref="AK54:AP54">
    <cfRule type="cellIs" dxfId="2208" priority="2259" stopIfTrue="1" operator="notEqual">
      <formula>""</formula>
    </cfRule>
    <cfRule type="expression" dxfId="2207" priority="2260" stopIfTrue="1">
      <formula>OR(AK40="特別徴収継続(本人希望)",AK40="特別徴収継続(転勤)")</formula>
    </cfRule>
  </conditionalFormatting>
  <conditionalFormatting sqref="AK55:AP55">
    <cfRule type="cellIs" dxfId="2206" priority="2257" stopIfTrue="1" operator="notEqual">
      <formula>""</formula>
    </cfRule>
    <cfRule type="expression" dxfId="2205" priority="2258" stopIfTrue="1">
      <formula>OR(AK40="特別徴収継続(本人希望)",AK40="特別徴収継続(転勤)")</formula>
    </cfRule>
  </conditionalFormatting>
  <conditionalFormatting sqref="AK56:AP56">
    <cfRule type="cellIs" dxfId="2204" priority="2255" stopIfTrue="1" operator="notEqual">
      <formula>""</formula>
    </cfRule>
    <cfRule type="expression" dxfId="2203" priority="2256" stopIfTrue="1">
      <formula>OR(AK40="特別徴収継続(本人希望)",AK40="特別徴収継続(転勤)")</formula>
    </cfRule>
  </conditionalFormatting>
  <conditionalFormatting sqref="AK57:AP57">
    <cfRule type="cellIs" dxfId="2202" priority="2253" stopIfTrue="1" operator="notEqual">
      <formula>""</formula>
    </cfRule>
    <cfRule type="expression" dxfId="2201" priority="2254" stopIfTrue="1">
      <formula>OR(AK40="特別徴収継続(本人希望)",AK40="特別徴収継続(転勤)")</formula>
    </cfRule>
  </conditionalFormatting>
  <conditionalFormatting sqref="AK58:AL58">
    <cfRule type="cellIs" dxfId="2200" priority="2251" stopIfTrue="1" operator="notEqual">
      <formula>""</formula>
    </cfRule>
    <cfRule type="expression" dxfId="2199" priority="2252" stopIfTrue="1">
      <formula>OR(AK40="特別徴収継続(本人希望)",AK40="特別徴収継続(転勤)")</formula>
    </cfRule>
  </conditionalFormatting>
  <conditionalFormatting sqref="AM58:AN58">
    <cfRule type="cellIs" dxfId="2198" priority="2249" stopIfTrue="1" operator="notEqual">
      <formula>""</formula>
    </cfRule>
    <cfRule type="expression" dxfId="2197" priority="2250" stopIfTrue="1">
      <formula>OR(AK40="特別徴収継続(本人希望)",AK40="特別徴収継続(転勤)")</formula>
    </cfRule>
  </conditionalFormatting>
  <conditionalFormatting sqref="AO58:AP58">
    <cfRule type="cellIs" dxfId="2196" priority="2247" stopIfTrue="1" operator="notEqual">
      <formula>""</formula>
    </cfRule>
    <cfRule type="expression" dxfId="2195" priority="2248" stopIfTrue="1">
      <formula>OR(AK40="特別徴収継続(本人希望)",AK40="特別徴収継続(転勤)")</formula>
    </cfRule>
  </conditionalFormatting>
  <conditionalFormatting sqref="AK59:AP59">
    <cfRule type="cellIs" dxfId="2194" priority="2245" stopIfTrue="1" operator="notEqual">
      <formula>""</formula>
    </cfRule>
    <cfRule type="expression" dxfId="2193" priority="2246" stopIfTrue="1">
      <formula>OR(AK40="特別徴収継続(本人希望)",AK40="特別徴収継続(転勤)")</formula>
    </cfRule>
  </conditionalFormatting>
  <conditionalFormatting sqref="AK60:AO60">
    <cfRule type="cellIs" dxfId="2192" priority="2243" stopIfTrue="1" operator="notEqual">
      <formula>""</formula>
    </cfRule>
    <cfRule type="expression" dxfId="2191" priority="2244" stopIfTrue="1">
      <formula>OR(AK40="特別徴収継続(本人希望)",AK40="特別徴収継続(転勤)")</formula>
    </cfRule>
  </conditionalFormatting>
  <conditionalFormatting sqref="AK61:AL61">
    <cfRule type="cellIs" dxfId="2190" priority="2241" stopIfTrue="1" operator="notEqual">
      <formula>""</formula>
    </cfRule>
    <cfRule type="expression" dxfId="2189" priority="2242" stopIfTrue="1">
      <formula>OR(AK40="特別徴収継続(本人希望)",AK40="特別徴収継続(転勤)")</formula>
    </cfRule>
  </conditionalFormatting>
  <conditionalFormatting sqref="AK45">
    <cfRule type="cellIs" dxfId="2188" priority="2293" stopIfTrue="1" operator="notEqual">
      <formula>""</formula>
    </cfRule>
    <cfRule type="expression" dxfId="2187" priority="2294" stopIfTrue="1">
      <formula>AND(AK46&lt;&gt;"",AK46&gt;0)</formula>
    </cfRule>
  </conditionalFormatting>
  <conditionalFormatting sqref="AM45">
    <cfRule type="cellIs" dxfId="2186" priority="2295" stopIfTrue="1" operator="notEqual">
      <formula>""</formula>
    </cfRule>
    <cfRule type="expression" dxfId="2185" priority="2296" stopIfTrue="1">
      <formula>AND(AK46&lt;&gt;"",AK46&gt;0)</formula>
    </cfRule>
  </conditionalFormatting>
  <conditionalFormatting sqref="AO45">
    <cfRule type="cellIs" dxfId="2184" priority="2297" stopIfTrue="1" operator="notEqual">
      <formula>""</formula>
    </cfRule>
    <cfRule type="expression" dxfId="2183" priority="2298" stopIfTrue="1">
      <formula>AND(AK46&lt;&gt;"",AK46&gt;0)</formula>
    </cfRule>
  </conditionalFormatting>
  <conditionalFormatting sqref="AK47:AL47">
    <cfRule type="cellIs" dxfId="2182" priority="2299" stopIfTrue="1" operator="notEqual">
      <formula>""</formula>
    </cfRule>
    <cfRule type="expression" dxfId="2181" priority="2300" stopIfTrue="1">
      <formula>AND(AK46&lt;&gt;"",AK46&gt;0)</formula>
    </cfRule>
  </conditionalFormatting>
  <conditionalFormatting sqref="AM42">
    <cfRule type="cellIs" dxfId="2180" priority="2301" stopIfTrue="1" operator="notEqual">
      <formula>""</formula>
    </cfRule>
    <cfRule type="expression" dxfId="2179" priority="2302" stopIfTrue="1">
      <formula>OR(AK40="一括徴収",AK40="一括徴収(本人希望)")</formula>
    </cfRule>
  </conditionalFormatting>
  <conditionalFormatting sqref="AK42">
    <cfRule type="cellIs" dxfId="2178" priority="2303" stopIfTrue="1" operator="notEqual">
      <formula>""</formula>
    </cfRule>
    <cfRule type="expression" dxfId="2177" priority="2304" stopIfTrue="1">
      <formula>OR(AK40="一括徴収",AK40="一括徴収(本人希望)")</formula>
    </cfRule>
  </conditionalFormatting>
  <conditionalFormatting sqref="AU42">
    <cfRule type="cellIs" dxfId="2176" priority="2225" stopIfTrue="1" operator="notEqual">
      <formula>""</formula>
    </cfRule>
    <cfRule type="expression" dxfId="2175" priority="2226" stopIfTrue="1">
      <formula>OR(AQ40="一括徴収",AQ40="一括徴収(本人希望)")</formula>
    </cfRule>
  </conditionalFormatting>
  <conditionalFormatting sqref="AQ43:AU43">
    <cfRule type="cellIs" dxfId="2174" priority="2223" stopIfTrue="1" operator="notEqual">
      <formula>""</formula>
    </cfRule>
    <cfRule type="expression" dxfId="2173" priority="2224" stopIfTrue="1">
      <formula>OR(AQ40="一括徴収",AQ40="一括徴収(本人希望)")</formula>
    </cfRule>
  </conditionalFormatting>
  <conditionalFormatting sqref="AQ44:AR44">
    <cfRule type="cellIs" dxfId="2172" priority="2221" stopIfTrue="1" operator="notEqual">
      <formula>""</formula>
    </cfRule>
    <cfRule type="expression" dxfId="2171" priority="2222" stopIfTrue="1">
      <formula>OR(AQ40="一括徴収",AQ40="一括徴収(本人希望)")</formula>
    </cfRule>
  </conditionalFormatting>
  <conditionalFormatting sqref="AQ48">
    <cfRule type="cellIs" dxfId="2170" priority="2219" stopIfTrue="1" operator="notEqual">
      <formula>""</formula>
    </cfRule>
    <cfRule type="expression" dxfId="2169" priority="2220" stopIfTrue="1">
      <formula>OR(AQ40="特別徴収継続(本人希望)",AQ40="特別徴収継続(転勤)")</formula>
    </cfRule>
  </conditionalFormatting>
  <conditionalFormatting sqref="AR48">
    <cfRule type="cellIs" dxfId="2168" priority="2217" stopIfTrue="1" operator="notEqual">
      <formula>""</formula>
    </cfRule>
    <cfRule type="expression" dxfId="2167" priority="2218" stopIfTrue="1">
      <formula>OR(AQ40="特別徴収継続(本人希望)",AQ40="特別徴収継続(転勤)")</formula>
    </cfRule>
  </conditionalFormatting>
  <conditionalFormatting sqref="AS48">
    <cfRule type="cellIs" dxfId="2166" priority="2215" stopIfTrue="1" operator="notEqual">
      <formula>""</formula>
    </cfRule>
    <cfRule type="expression" dxfId="2165" priority="2216" stopIfTrue="1">
      <formula>OR(AQ40="特別徴収継続(本人希望)",AQ40="特別徴収継続(転勤)")</formula>
    </cfRule>
  </conditionalFormatting>
  <conditionalFormatting sqref="AT48">
    <cfRule type="cellIs" dxfId="2164" priority="2213" stopIfTrue="1" operator="notEqual">
      <formula>""</formula>
    </cfRule>
    <cfRule type="expression" dxfId="2163" priority="2214" stopIfTrue="1">
      <formula>OR(AQ40="特別徴収継続(本人希望)",AQ40="特別徴収継続(転勤)")</formula>
    </cfRule>
  </conditionalFormatting>
  <conditionalFormatting sqref="AU48">
    <cfRule type="cellIs" dxfId="2162" priority="2211" stopIfTrue="1" operator="notEqual">
      <formula>""</formula>
    </cfRule>
    <cfRule type="expression" dxfId="2161" priority="2212" stopIfTrue="1">
      <formula>OR(AQ40="特別徴収継続(本人希望)",AQ40="特別徴収継続(転勤)")</formula>
    </cfRule>
  </conditionalFormatting>
  <conditionalFormatting sqref="AV48">
    <cfRule type="cellIs" dxfId="2160" priority="2209" stopIfTrue="1" operator="notEqual">
      <formula>""</formula>
    </cfRule>
    <cfRule type="expression" dxfId="2159" priority="2210" stopIfTrue="1">
      <formula>OR(AQ40="特別徴収継続(本人希望)",AQ40="特別徴収継続(転勤)")</formula>
    </cfRule>
  </conditionalFormatting>
  <conditionalFormatting sqref="AQ49:AV49">
    <cfRule type="cellIs" dxfId="2158" priority="2207" stopIfTrue="1" operator="notEqual">
      <formula>""</formula>
    </cfRule>
    <cfRule type="expression" dxfId="2157" priority="2208" stopIfTrue="1">
      <formula>OR(AQ40="特別徴収継続(本人希望)",AQ40="特別徴収継続(転勤)")</formula>
    </cfRule>
  </conditionalFormatting>
  <conditionalFormatting sqref="AQ50:AR50">
    <cfRule type="cellIs" dxfId="2156" priority="2205" stopIfTrue="1" operator="notEqual">
      <formula>""</formula>
    </cfRule>
    <cfRule type="expression" dxfId="2155" priority="2206" stopIfTrue="1">
      <formula>OR(AQ40="特別徴収継続(本人希望)",AQ40="特別徴収継続(転勤)")</formula>
    </cfRule>
  </conditionalFormatting>
  <conditionalFormatting sqref="AT50:AV50">
    <cfRule type="cellIs" dxfId="2154" priority="2203" stopIfTrue="1" operator="notEqual">
      <formula>""</formula>
    </cfRule>
    <cfRule type="expression" dxfId="2153" priority="2204" stopIfTrue="1">
      <formula>OR(AQ40="特別徴収継続(本人希望)",AQ40="特別徴収継続(転勤)")</formula>
    </cfRule>
  </conditionalFormatting>
  <conditionalFormatting sqref="AQ51:AV51">
    <cfRule type="cellIs" dxfId="2152" priority="2201" stopIfTrue="1" operator="notEqual">
      <formula>""</formula>
    </cfRule>
    <cfRule type="expression" dxfId="2151" priority="2202" stopIfTrue="1">
      <formula>OR(AQ40="特別徴収継続(本人希望)",AQ40="特別徴収継続(転勤)")</formula>
    </cfRule>
  </conditionalFormatting>
  <conditionalFormatting sqref="AQ52:AV52">
    <cfRule type="cellIs" dxfId="2150" priority="2199" stopIfTrue="1" operator="notEqual">
      <formula>""</formula>
    </cfRule>
    <cfRule type="expression" dxfId="2149" priority="2200" stopIfTrue="1">
      <formula>OR(AQ40="特別徴収継続(本人希望)",AQ40="特別徴収継続(転勤)")</formula>
    </cfRule>
  </conditionalFormatting>
  <conditionalFormatting sqref="AQ53:AV53">
    <cfRule type="cellIs" dxfId="2148" priority="2197" stopIfTrue="1" operator="notEqual">
      <formula>""</formula>
    </cfRule>
    <cfRule type="expression" dxfId="2147" priority="2198" stopIfTrue="1">
      <formula>OR(AQ40="特別徴収継続(本人希望)",AQ40="特別徴収継続(転勤)")</formula>
    </cfRule>
  </conditionalFormatting>
  <conditionalFormatting sqref="AQ54:AV54">
    <cfRule type="cellIs" dxfId="2146" priority="2195" stopIfTrue="1" operator="notEqual">
      <formula>""</formula>
    </cfRule>
    <cfRule type="expression" dxfId="2145" priority="2196" stopIfTrue="1">
      <formula>OR(AQ40="特別徴収継続(本人希望)",AQ40="特別徴収継続(転勤)")</formula>
    </cfRule>
  </conditionalFormatting>
  <conditionalFormatting sqref="AQ55:AV55">
    <cfRule type="cellIs" dxfId="2144" priority="2193" stopIfTrue="1" operator="notEqual">
      <formula>""</formula>
    </cfRule>
    <cfRule type="expression" dxfId="2143" priority="2194" stopIfTrue="1">
      <formula>OR(AQ40="特別徴収継続(本人希望)",AQ40="特別徴収継続(転勤)")</formula>
    </cfRule>
  </conditionalFormatting>
  <conditionalFormatting sqref="AQ56:AV56">
    <cfRule type="cellIs" dxfId="2142" priority="2191" stopIfTrue="1" operator="notEqual">
      <formula>""</formula>
    </cfRule>
    <cfRule type="expression" dxfId="2141" priority="2192" stopIfTrue="1">
      <formula>OR(AQ40="特別徴収継続(本人希望)",AQ40="特別徴収継続(転勤)")</formula>
    </cfRule>
  </conditionalFormatting>
  <conditionalFormatting sqref="AQ57:AV57">
    <cfRule type="cellIs" dxfId="2140" priority="2189" stopIfTrue="1" operator="notEqual">
      <formula>""</formula>
    </cfRule>
    <cfRule type="expression" dxfId="2139" priority="2190" stopIfTrue="1">
      <formula>OR(AQ40="特別徴収継続(本人希望)",AQ40="特別徴収継続(転勤)")</formula>
    </cfRule>
  </conditionalFormatting>
  <conditionalFormatting sqref="AQ58:AR58">
    <cfRule type="cellIs" dxfId="2138" priority="2187" stopIfTrue="1" operator="notEqual">
      <formula>""</formula>
    </cfRule>
    <cfRule type="expression" dxfId="2137" priority="2188" stopIfTrue="1">
      <formula>OR(AQ40="特別徴収継続(本人希望)",AQ40="特別徴収継続(転勤)")</formula>
    </cfRule>
  </conditionalFormatting>
  <conditionalFormatting sqref="AS58:AT58">
    <cfRule type="cellIs" dxfId="2136" priority="2185" stopIfTrue="1" operator="notEqual">
      <formula>""</formula>
    </cfRule>
    <cfRule type="expression" dxfId="2135" priority="2186" stopIfTrue="1">
      <formula>OR(AQ40="特別徴収継続(本人希望)",AQ40="特別徴収継続(転勤)")</formula>
    </cfRule>
  </conditionalFormatting>
  <conditionalFormatting sqref="AU58:AV58">
    <cfRule type="cellIs" dxfId="2134" priority="2183" stopIfTrue="1" operator="notEqual">
      <formula>""</formula>
    </cfRule>
    <cfRule type="expression" dxfId="2133" priority="2184" stopIfTrue="1">
      <formula>OR(AQ40="特別徴収継続(本人希望)",AQ40="特別徴収継続(転勤)")</formula>
    </cfRule>
  </conditionalFormatting>
  <conditionalFormatting sqref="AQ59:AV59">
    <cfRule type="cellIs" dxfId="2132" priority="2181" stopIfTrue="1" operator="notEqual">
      <formula>""</formula>
    </cfRule>
    <cfRule type="expression" dxfId="2131" priority="2182" stopIfTrue="1">
      <formula>OR(AQ40="特別徴収継続(本人希望)",AQ40="特別徴収継続(転勤)")</formula>
    </cfRule>
  </conditionalFormatting>
  <conditionalFormatting sqref="AQ60:AU60">
    <cfRule type="cellIs" dxfId="2130" priority="2179" stopIfTrue="1" operator="notEqual">
      <formula>""</formula>
    </cfRule>
    <cfRule type="expression" dxfId="2129" priority="2180" stopIfTrue="1">
      <formula>OR(AQ40="特別徴収継続(本人希望)",AQ40="特別徴収継続(転勤)")</formula>
    </cfRule>
  </conditionalFormatting>
  <conditionalFormatting sqref="AQ61:AR61">
    <cfRule type="cellIs" dxfId="2128" priority="2177" stopIfTrue="1" operator="notEqual">
      <formula>""</formula>
    </cfRule>
    <cfRule type="expression" dxfId="2127" priority="2178" stopIfTrue="1">
      <formula>OR(AQ40="特別徴収継続(本人希望)",AQ40="特別徴収継続(転勤)")</formula>
    </cfRule>
  </conditionalFormatting>
  <conditionalFormatting sqref="AQ45">
    <cfRule type="cellIs" dxfId="2126" priority="2229" stopIfTrue="1" operator="notEqual">
      <formula>""</formula>
    </cfRule>
    <cfRule type="expression" dxfId="2125" priority="2230" stopIfTrue="1">
      <formula>AND(AQ46&lt;&gt;"",AQ46&gt;0)</formula>
    </cfRule>
  </conditionalFormatting>
  <conditionalFormatting sqref="AS45">
    <cfRule type="cellIs" dxfId="2124" priority="2231" stopIfTrue="1" operator="notEqual">
      <formula>""</formula>
    </cfRule>
    <cfRule type="expression" dxfId="2123" priority="2232" stopIfTrue="1">
      <formula>AND(AQ46&lt;&gt;"",AQ46&gt;0)</formula>
    </cfRule>
  </conditionalFormatting>
  <conditionalFormatting sqref="AU45">
    <cfRule type="cellIs" dxfId="2122" priority="2233" stopIfTrue="1" operator="notEqual">
      <formula>""</formula>
    </cfRule>
    <cfRule type="expression" dxfId="2121" priority="2234" stopIfTrue="1">
      <formula>AND(AQ46&lt;&gt;"",AQ46&gt;0)</formula>
    </cfRule>
  </conditionalFormatting>
  <conditionalFormatting sqref="AQ47:AR47">
    <cfRule type="cellIs" dxfId="2120" priority="2235" stopIfTrue="1" operator="notEqual">
      <formula>""</formula>
    </cfRule>
    <cfRule type="expression" dxfId="2119" priority="2236" stopIfTrue="1">
      <formula>AND(AQ46&lt;&gt;"",AQ46&gt;0)</formula>
    </cfRule>
  </conditionalFormatting>
  <conditionalFormatting sqref="AS42">
    <cfRule type="cellIs" dxfId="2118" priority="2237" stopIfTrue="1" operator="notEqual">
      <formula>""</formula>
    </cfRule>
    <cfRule type="expression" dxfId="2117" priority="2238" stopIfTrue="1">
      <formula>OR(AQ40="一括徴収",AQ40="一括徴収(本人希望)")</formula>
    </cfRule>
  </conditionalFormatting>
  <conditionalFormatting sqref="AQ42">
    <cfRule type="cellIs" dxfId="2116" priority="2239" stopIfTrue="1" operator="notEqual">
      <formula>""</formula>
    </cfRule>
    <cfRule type="expression" dxfId="2115" priority="2240" stopIfTrue="1">
      <formula>OR(AQ40="一括徴収",AQ40="一括徴収(本人希望)")</formula>
    </cfRule>
  </conditionalFormatting>
  <conditionalFormatting sqref="BA42">
    <cfRule type="cellIs" dxfId="2114" priority="2161" stopIfTrue="1" operator="notEqual">
      <formula>""</formula>
    </cfRule>
    <cfRule type="expression" dxfId="2113" priority="2162" stopIfTrue="1">
      <formula>OR(AW40="一括徴収",AW40="一括徴収(本人希望)")</formula>
    </cfRule>
  </conditionalFormatting>
  <conditionalFormatting sqref="AW43:BA43">
    <cfRule type="cellIs" dxfId="2112" priority="2159" stopIfTrue="1" operator="notEqual">
      <formula>""</formula>
    </cfRule>
    <cfRule type="expression" dxfId="2111" priority="2160" stopIfTrue="1">
      <formula>OR(AW40="一括徴収",AW40="一括徴収(本人希望)")</formula>
    </cfRule>
  </conditionalFormatting>
  <conditionalFormatting sqref="AW44:AX44">
    <cfRule type="cellIs" dxfId="2110" priority="2157" stopIfTrue="1" operator="notEqual">
      <formula>""</formula>
    </cfRule>
    <cfRule type="expression" dxfId="2109" priority="2158" stopIfTrue="1">
      <formula>OR(AW40="一括徴収",AW40="一括徴収(本人希望)")</formula>
    </cfRule>
  </conditionalFormatting>
  <conditionalFormatting sqref="AW48">
    <cfRule type="cellIs" dxfId="2108" priority="2155" stopIfTrue="1" operator="notEqual">
      <formula>""</formula>
    </cfRule>
    <cfRule type="expression" dxfId="2107" priority="2156" stopIfTrue="1">
      <formula>OR(AW40="特別徴収継続(本人希望)",AW40="特別徴収継続(転勤)")</formula>
    </cfRule>
  </conditionalFormatting>
  <conditionalFormatting sqref="AX48">
    <cfRule type="cellIs" dxfId="2106" priority="2153" stopIfTrue="1" operator="notEqual">
      <formula>""</formula>
    </cfRule>
    <cfRule type="expression" dxfId="2105" priority="2154" stopIfTrue="1">
      <formula>OR(AW40="特別徴収継続(本人希望)",AW40="特別徴収継続(転勤)")</formula>
    </cfRule>
  </conditionalFormatting>
  <conditionalFormatting sqref="AY48">
    <cfRule type="cellIs" dxfId="2104" priority="2151" stopIfTrue="1" operator="notEqual">
      <formula>""</formula>
    </cfRule>
    <cfRule type="expression" dxfId="2103" priority="2152" stopIfTrue="1">
      <formula>OR(AW40="特別徴収継続(本人希望)",AW40="特別徴収継続(転勤)")</formula>
    </cfRule>
  </conditionalFormatting>
  <conditionalFormatting sqref="AZ48">
    <cfRule type="cellIs" dxfId="2102" priority="2149" stopIfTrue="1" operator="notEqual">
      <formula>""</formula>
    </cfRule>
    <cfRule type="expression" dxfId="2101" priority="2150" stopIfTrue="1">
      <formula>OR(AW40="特別徴収継続(本人希望)",AW40="特別徴収継続(転勤)")</formula>
    </cfRule>
  </conditionalFormatting>
  <conditionalFormatting sqref="BA48">
    <cfRule type="cellIs" dxfId="2100" priority="2147" stopIfTrue="1" operator="notEqual">
      <formula>""</formula>
    </cfRule>
    <cfRule type="expression" dxfId="2099" priority="2148" stopIfTrue="1">
      <formula>OR(AW40="特別徴収継続(本人希望)",AW40="特別徴収継続(転勤)")</formula>
    </cfRule>
  </conditionalFormatting>
  <conditionalFormatting sqref="BB48">
    <cfRule type="cellIs" dxfId="2098" priority="2145" stopIfTrue="1" operator="notEqual">
      <formula>""</formula>
    </cfRule>
    <cfRule type="expression" dxfId="2097" priority="2146" stopIfTrue="1">
      <formula>OR(AW40="特別徴収継続(本人希望)",AW40="特別徴収継続(転勤)")</formula>
    </cfRule>
  </conditionalFormatting>
  <conditionalFormatting sqref="AW49:BB49">
    <cfRule type="cellIs" dxfId="2096" priority="2143" stopIfTrue="1" operator="notEqual">
      <formula>""</formula>
    </cfRule>
    <cfRule type="expression" dxfId="2095" priority="2144" stopIfTrue="1">
      <formula>OR(AW40="特別徴収継続(本人希望)",AW40="特別徴収継続(転勤)")</formula>
    </cfRule>
  </conditionalFormatting>
  <conditionalFormatting sqref="AW50:AX50">
    <cfRule type="cellIs" dxfId="2094" priority="2141" stopIfTrue="1" operator="notEqual">
      <formula>""</formula>
    </cfRule>
    <cfRule type="expression" dxfId="2093" priority="2142" stopIfTrue="1">
      <formula>OR(AW40="特別徴収継続(本人希望)",AW40="特別徴収継続(転勤)")</formula>
    </cfRule>
  </conditionalFormatting>
  <conditionalFormatting sqref="AZ50:BB50">
    <cfRule type="cellIs" dxfId="2092" priority="2139" stopIfTrue="1" operator="notEqual">
      <formula>""</formula>
    </cfRule>
    <cfRule type="expression" dxfId="2091" priority="2140" stopIfTrue="1">
      <formula>OR(AW40="特別徴収継続(本人希望)",AW40="特別徴収継続(転勤)")</formula>
    </cfRule>
  </conditionalFormatting>
  <conditionalFormatting sqref="AW51:BB51">
    <cfRule type="cellIs" dxfId="2090" priority="2137" stopIfTrue="1" operator="notEqual">
      <formula>""</formula>
    </cfRule>
    <cfRule type="expression" dxfId="2089" priority="2138" stopIfTrue="1">
      <formula>OR(AW40="特別徴収継続(本人希望)",AW40="特別徴収継続(転勤)")</formula>
    </cfRule>
  </conditionalFormatting>
  <conditionalFormatting sqref="AW52:BB52">
    <cfRule type="cellIs" dxfId="2088" priority="2135" stopIfTrue="1" operator="notEqual">
      <formula>""</formula>
    </cfRule>
    <cfRule type="expression" dxfId="2087" priority="2136" stopIfTrue="1">
      <formula>OR(AW40="特別徴収継続(本人希望)",AW40="特別徴収継続(転勤)")</formula>
    </cfRule>
  </conditionalFormatting>
  <conditionalFormatting sqref="AW53:BB53">
    <cfRule type="cellIs" dxfId="2086" priority="2133" stopIfTrue="1" operator="notEqual">
      <formula>""</formula>
    </cfRule>
    <cfRule type="expression" dxfId="2085" priority="2134" stopIfTrue="1">
      <formula>OR(AW40="特別徴収継続(本人希望)",AW40="特別徴収継続(転勤)")</formula>
    </cfRule>
  </conditionalFormatting>
  <conditionalFormatting sqref="AW54:BB54">
    <cfRule type="cellIs" dxfId="2084" priority="2131" stopIfTrue="1" operator="notEqual">
      <formula>""</formula>
    </cfRule>
    <cfRule type="expression" dxfId="2083" priority="2132" stopIfTrue="1">
      <formula>OR(AW40="特別徴収継続(本人希望)",AW40="特別徴収継続(転勤)")</formula>
    </cfRule>
  </conditionalFormatting>
  <conditionalFormatting sqref="AW55:BB55">
    <cfRule type="cellIs" dxfId="2082" priority="2129" stopIfTrue="1" operator="notEqual">
      <formula>""</formula>
    </cfRule>
    <cfRule type="expression" dxfId="2081" priority="2130" stopIfTrue="1">
      <formula>OR(AW40="特別徴収継続(本人希望)",AW40="特別徴収継続(転勤)")</formula>
    </cfRule>
  </conditionalFormatting>
  <conditionalFormatting sqref="AW56:BB56">
    <cfRule type="cellIs" dxfId="2080" priority="2127" stopIfTrue="1" operator="notEqual">
      <formula>""</formula>
    </cfRule>
    <cfRule type="expression" dxfId="2079" priority="2128" stopIfTrue="1">
      <formula>OR(AW40="特別徴収継続(本人希望)",AW40="特別徴収継続(転勤)")</formula>
    </cfRule>
  </conditionalFormatting>
  <conditionalFormatting sqref="AW57:BB57">
    <cfRule type="cellIs" dxfId="2078" priority="2125" stopIfTrue="1" operator="notEqual">
      <formula>""</formula>
    </cfRule>
    <cfRule type="expression" dxfId="2077" priority="2126" stopIfTrue="1">
      <formula>OR(AW40="特別徴収継続(本人希望)",AW40="特別徴収継続(転勤)")</formula>
    </cfRule>
  </conditionalFormatting>
  <conditionalFormatting sqref="AW58:AX58">
    <cfRule type="cellIs" dxfId="2076" priority="2123" stopIfTrue="1" operator="notEqual">
      <formula>""</formula>
    </cfRule>
    <cfRule type="expression" dxfId="2075" priority="2124" stopIfTrue="1">
      <formula>OR(AW40="特別徴収継続(本人希望)",AW40="特別徴収継続(転勤)")</formula>
    </cfRule>
  </conditionalFormatting>
  <conditionalFormatting sqref="AY58:AZ58">
    <cfRule type="cellIs" dxfId="2074" priority="2121" stopIfTrue="1" operator="notEqual">
      <formula>""</formula>
    </cfRule>
    <cfRule type="expression" dxfId="2073" priority="2122" stopIfTrue="1">
      <formula>OR(AW40="特別徴収継続(本人希望)",AW40="特別徴収継続(転勤)")</formula>
    </cfRule>
  </conditionalFormatting>
  <conditionalFormatting sqref="BA58:BB58">
    <cfRule type="cellIs" dxfId="2072" priority="2119" stopIfTrue="1" operator="notEqual">
      <formula>""</formula>
    </cfRule>
    <cfRule type="expression" dxfId="2071" priority="2120" stopIfTrue="1">
      <formula>OR(AW40="特別徴収継続(本人希望)",AW40="特別徴収継続(転勤)")</formula>
    </cfRule>
  </conditionalFormatting>
  <conditionalFormatting sqref="AW59:BB59">
    <cfRule type="cellIs" dxfId="2070" priority="2117" stopIfTrue="1" operator="notEqual">
      <formula>""</formula>
    </cfRule>
    <cfRule type="expression" dxfId="2069" priority="2118" stopIfTrue="1">
      <formula>OR(AW40="特別徴収継続(本人希望)",AW40="特別徴収継続(転勤)")</formula>
    </cfRule>
  </conditionalFormatting>
  <conditionalFormatting sqref="AW60:BA60">
    <cfRule type="cellIs" dxfId="2068" priority="2115" stopIfTrue="1" operator="notEqual">
      <formula>""</formula>
    </cfRule>
    <cfRule type="expression" dxfId="2067" priority="2116" stopIfTrue="1">
      <formula>OR(AW40="特別徴収継続(本人希望)",AW40="特別徴収継続(転勤)")</formula>
    </cfRule>
  </conditionalFormatting>
  <conditionalFormatting sqref="AW61:AX61">
    <cfRule type="cellIs" dxfId="2066" priority="2113" stopIfTrue="1" operator="notEqual">
      <formula>""</formula>
    </cfRule>
    <cfRule type="expression" dxfId="2065" priority="2114" stopIfTrue="1">
      <formula>OR(AW40="特別徴収継続(本人希望)",AW40="特別徴収継続(転勤)")</formula>
    </cfRule>
  </conditionalFormatting>
  <conditionalFormatting sqref="AW45">
    <cfRule type="cellIs" dxfId="2064" priority="2165" stopIfTrue="1" operator="notEqual">
      <formula>""</formula>
    </cfRule>
    <cfRule type="expression" dxfId="2063" priority="2166" stopIfTrue="1">
      <formula>AND(AW46&lt;&gt;"",AW46&gt;0)</formula>
    </cfRule>
  </conditionalFormatting>
  <conditionalFormatting sqref="AY45">
    <cfRule type="cellIs" dxfId="2062" priority="2167" stopIfTrue="1" operator="notEqual">
      <formula>""</formula>
    </cfRule>
    <cfRule type="expression" dxfId="2061" priority="2168" stopIfTrue="1">
      <formula>AND(AW46&lt;&gt;"",AW46&gt;0)</formula>
    </cfRule>
  </conditionalFormatting>
  <conditionalFormatting sqref="BA45">
    <cfRule type="cellIs" dxfId="2060" priority="2169" stopIfTrue="1" operator="notEqual">
      <formula>""</formula>
    </cfRule>
    <cfRule type="expression" dxfId="2059" priority="2170" stopIfTrue="1">
      <formula>AND(AW46&lt;&gt;"",AW46&gt;0)</formula>
    </cfRule>
  </conditionalFormatting>
  <conditionalFormatting sqref="AW47:AX47">
    <cfRule type="cellIs" dxfId="2058" priority="2171" stopIfTrue="1" operator="notEqual">
      <formula>""</formula>
    </cfRule>
    <cfRule type="expression" dxfId="2057" priority="2172" stopIfTrue="1">
      <formula>AND(AW46&lt;&gt;"",AW46&gt;0)</formula>
    </cfRule>
  </conditionalFormatting>
  <conditionalFormatting sqref="AY42">
    <cfRule type="cellIs" dxfId="2056" priority="2173" stopIfTrue="1" operator="notEqual">
      <formula>""</formula>
    </cfRule>
    <cfRule type="expression" dxfId="2055" priority="2174" stopIfTrue="1">
      <formula>OR(AW40="一括徴収",AW40="一括徴収(本人希望)")</formula>
    </cfRule>
  </conditionalFormatting>
  <conditionalFormatting sqref="AW42">
    <cfRule type="cellIs" dxfId="2054" priority="2175" stopIfTrue="1" operator="notEqual">
      <formula>""</formula>
    </cfRule>
    <cfRule type="expression" dxfId="2053" priority="2176" stopIfTrue="1">
      <formula>OR(AW40="一括徴収",AW40="一括徴収(本人希望)")</formula>
    </cfRule>
  </conditionalFormatting>
  <conditionalFormatting sqref="BG42">
    <cfRule type="cellIs" dxfId="2052" priority="2097" stopIfTrue="1" operator="notEqual">
      <formula>""</formula>
    </cfRule>
    <cfRule type="expression" dxfId="2051" priority="2098" stopIfTrue="1">
      <formula>OR(BC40="一括徴収",BC40="一括徴収(本人希望)")</formula>
    </cfRule>
  </conditionalFormatting>
  <conditionalFormatting sqref="BC43:BG43">
    <cfRule type="cellIs" dxfId="2050" priority="2095" stopIfTrue="1" operator="notEqual">
      <formula>""</formula>
    </cfRule>
    <cfRule type="expression" dxfId="2049" priority="2096" stopIfTrue="1">
      <formula>OR(BC40="一括徴収",BC40="一括徴収(本人希望)")</formula>
    </cfRule>
  </conditionalFormatting>
  <conditionalFormatting sqref="BC44:BD44">
    <cfRule type="cellIs" dxfId="2048" priority="2093" stopIfTrue="1" operator="notEqual">
      <formula>""</formula>
    </cfRule>
    <cfRule type="expression" dxfId="2047" priority="2094" stopIfTrue="1">
      <formula>OR(BC40="一括徴収",BC40="一括徴収(本人希望)")</formula>
    </cfRule>
  </conditionalFormatting>
  <conditionalFormatting sqref="BC48">
    <cfRule type="cellIs" dxfId="2046" priority="2091" stopIfTrue="1" operator="notEqual">
      <formula>""</formula>
    </cfRule>
    <cfRule type="expression" dxfId="2045" priority="2092" stopIfTrue="1">
      <formula>OR(BC40="特別徴収継続(本人希望)",BC40="特別徴収継続(転勤)")</formula>
    </cfRule>
  </conditionalFormatting>
  <conditionalFormatting sqref="BD48">
    <cfRule type="cellIs" dxfId="2044" priority="2089" stopIfTrue="1" operator="notEqual">
      <formula>""</formula>
    </cfRule>
    <cfRule type="expression" dxfId="2043" priority="2090" stopIfTrue="1">
      <formula>OR(BC40="特別徴収継続(本人希望)",BC40="特別徴収継続(転勤)")</formula>
    </cfRule>
  </conditionalFormatting>
  <conditionalFormatting sqref="BE48">
    <cfRule type="cellIs" dxfId="2042" priority="2087" stopIfTrue="1" operator="notEqual">
      <formula>""</formula>
    </cfRule>
    <cfRule type="expression" dxfId="2041" priority="2088" stopIfTrue="1">
      <formula>OR(BC40="特別徴収継続(本人希望)",BC40="特別徴収継続(転勤)")</formula>
    </cfRule>
  </conditionalFormatting>
  <conditionalFormatting sqref="BF48">
    <cfRule type="cellIs" dxfId="2040" priority="2085" stopIfTrue="1" operator="notEqual">
      <formula>""</formula>
    </cfRule>
    <cfRule type="expression" dxfId="2039" priority="2086" stopIfTrue="1">
      <formula>OR(BC40="特別徴収継続(本人希望)",BC40="特別徴収継続(転勤)")</formula>
    </cfRule>
  </conditionalFormatting>
  <conditionalFormatting sqref="BG48">
    <cfRule type="cellIs" dxfId="2038" priority="2083" stopIfTrue="1" operator="notEqual">
      <formula>""</formula>
    </cfRule>
    <cfRule type="expression" dxfId="2037" priority="2084" stopIfTrue="1">
      <formula>OR(BC40="特別徴収継続(本人希望)",BC40="特別徴収継続(転勤)")</formula>
    </cfRule>
  </conditionalFormatting>
  <conditionalFormatting sqref="BH48">
    <cfRule type="cellIs" dxfId="2036" priority="2081" stopIfTrue="1" operator="notEqual">
      <formula>""</formula>
    </cfRule>
    <cfRule type="expression" dxfId="2035" priority="2082" stopIfTrue="1">
      <formula>OR(BC40="特別徴収継続(本人希望)",BC40="特別徴収継続(転勤)")</formula>
    </cfRule>
  </conditionalFormatting>
  <conditionalFormatting sqref="BC49:BH49">
    <cfRule type="cellIs" dxfId="2034" priority="2079" stopIfTrue="1" operator="notEqual">
      <formula>""</formula>
    </cfRule>
    <cfRule type="expression" dxfId="2033" priority="2080" stopIfTrue="1">
      <formula>OR(BC40="特別徴収継続(本人希望)",BC40="特別徴収継続(転勤)")</formula>
    </cfRule>
  </conditionalFormatting>
  <conditionalFormatting sqref="BC50:BD50">
    <cfRule type="cellIs" dxfId="2032" priority="2077" stopIfTrue="1" operator="notEqual">
      <formula>""</formula>
    </cfRule>
    <cfRule type="expression" dxfId="2031" priority="2078" stopIfTrue="1">
      <formula>OR(BC40="特別徴収継続(本人希望)",BC40="特別徴収継続(転勤)")</formula>
    </cfRule>
  </conditionalFormatting>
  <conditionalFormatting sqref="BF50:BH50">
    <cfRule type="cellIs" dxfId="2030" priority="2075" stopIfTrue="1" operator="notEqual">
      <formula>""</formula>
    </cfRule>
    <cfRule type="expression" dxfId="2029" priority="2076" stopIfTrue="1">
      <formula>OR(BC40="特別徴収継続(本人希望)",BC40="特別徴収継続(転勤)")</formula>
    </cfRule>
  </conditionalFormatting>
  <conditionalFormatting sqref="BC51:BH51">
    <cfRule type="cellIs" dxfId="2028" priority="2073" stopIfTrue="1" operator="notEqual">
      <formula>""</formula>
    </cfRule>
    <cfRule type="expression" dxfId="2027" priority="2074" stopIfTrue="1">
      <formula>OR(BC40="特別徴収継続(本人希望)",BC40="特別徴収継続(転勤)")</formula>
    </cfRule>
  </conditionalFormatting>
  <conditionalFormatting sqref="BC52:BH52">
    <cfRule type="cellIs" dxfId="2026" priority="2071" stopIfTrue="1" operator="notEqual">
      <formula>""</formula>
    </cfRule>
    <cfRule type="expression" dxfId="2025" priority="2072" stopIfTrue="1">
      <formula>OR(BC40="特別徴収継続(本人希望)",BC40="特別徴収継続(転勤)")</formula>
    </cfRule>
  </conditionalFormatting>
  <conditionalFormatting sqref="BC53:BH53">
    <cfRule type="cellIs" dxfId="2024" priority="2069" stopIfTrue="1" operator="notEqual">
      <formula>""</formula>
    </cfRule>
    <cfRule type="expression" dxfId="2023" priority="2070" stopIfTrue="1">
      <formula>OR(BC40="特別徴収継続(本人希望)",BC40="特別徴収継続(転勤)")</formula>
    </cfRule>
  </conditionalFormatting>
  <conditionalFormatting sqref="BC54:BH54">
    <cfRule type="cellIs" dxfId="2022" priority="2067" stopIfTrue="1" operator="notEqual">
      <formula>""</formula>
    </cfRule>
    <cfRule type="expression" dxfId="2021" priority="2068" stopIfTrue="1">
      <formula>OR(BC40="特別徴収継続(本人希望)",BC40="特別徴収継続(転勤)")</formula>
    </cfRule>
  </conditionalFormatting>
  <conditionalFormatting sqref="BC55:BH55">
    <cfRule type="cellIs" dxfId="2020" priority="2065" stopIfTrue="1" operator="notEqual">
      <formula>""</formula>
    </cfRule>
    <cfRule type="expression" dxfId="2019" priority="2066" stopIfTrue="1">
      <formula>OR(BC40="特別徴収継続(本人希望)",BC40="特別徴収継続(転勤)")</formula>
    </cfRule>
  </conditionalFormatting>
  <conditionalFormatting sqref="BC56:BH56">
    <cfRule type="cellIs" dxfId="2018" priority="2063" stopIfTrue="1" operator="notEqual">
      <formula>""</formula>
    </cfRule>
    <cfRule type="expression" dxfId="2017" priority="2064" stopIfTrue="1">
      <formula>OR(BC40="特別徴収継続(本人希望)",BC40="特別徴収継続(転勤)")</formula>
    </cfRule>
  </conditionalFormatting>
  <conditionalFormatting sqref="BC57:BH57">
    <cfRule type="cellIs" dxfId="2016" priority="2061" stopIfTrue="1" operator="notEqual">
      <formula>""</formula>
    </cfRule>
    <cfRule type="expression" dxfId="2015" priority="2062" stopIfTrue="1">
      <formula>OR(BC40="特別徴収継続(本人希望)",BC40="特別徴収継続(転勤)")</formula>
    </cfRule>
  </conditionalFormatting>
  <conditionalFormatting sqref="BC58:BD58">
    <cfRule type="cellIs" dxfId="2014" priority="2059" stopIfTrue="1" operator="notEqual">
      <formula>""</formula>
    </cfRule>
    <cfRule type="expression" dxfId="2013" priority="2060" stopIfTrue="1">
      <formula>OR(BC40="特別徴収継続(本人希望)",BC40="特別徴収継続(転勤)")</formula>
    </cfRule>
  </conditionalFormatting>
  <conditionalFormatting sqref="BE58:BF58">
    <cfRule type="cellIs" dxfId="2012" priority="2057" stopIfTrue="1" operator="notEqual">
      <formula>""</formula>
    </cfRule>
    <cfRule type="expression" dxfId="2011" priority="2058" stopIfTrue="1">
      <formula>OR(BC40="特別徴収継続(本人希望)",BC40="特別徴収継続(転勤)")</formula>
    </cfRule>
  </conditionalFormatting>
  <conditionalFormatting sqref="BG58:BH58">
    <cfRule type="cellIs" dxfId="2010" priority="2055" stopIfTrue="1" operator="notEqual">
      <formula>""</formula>
    </cfRule>
    <cfRule type="expression" dxfId="2009" priority="2056" stopIfTrue="1">
      <formula>OR(BC40="特別徴収継続(本人希望)",BC40="特別徴収継続(転勤)")</formula>
    </cfRule>
  </conditionalFormatting>
  <conditionalFormatting sqref="BC59:BH59">
    <cfRule type="cellIs" dxfId="2008" priority="2053" stopIfTrue="1" operator="notEqual">
      <formula>""</formula>
    </cfRule>
    <cfRule type="expression" dxfId="2007" priority="2054" stopIfTrue="1">
      <formula>OR(BC40="特別徴収継続(本人希望)",BC40="特別徴収継続(転勤)")</formula>
    </cfRule>
  </conditionalFormatting>
  <conditionalFormatting sqref="BC60:BG60">
    <cfRule type="cellIs" dxfId="2006" priority="2051" stopIfTrue="1" operator="notEqual">
      <formula>""</formula>
    </cfRule>
    <cfRule type="expression" dxfId="2005" priority="2052" stopIfTrue="1">
      <formula>OR(BC40="特別徴収継続(本人希望)",BC40="特別徴収継続(転勤)")</formula>
    </cfRule>
  </conditionalFormatting>
  <conditionalFormatting sqref="BC61:BD61">
    <cfRule type="cellIs" dxfId="2004" priority="2049" stopIfTrue="1" operator="notEqual">
      <formula>""</formula>
    </cfRule>
    <cfRule type="expression" dxfId="2003" priority="2050" stopIfTrue="1">
      <formula>OR(BC40="特別徴収継続(本人希望)",BC40="特別徴収継続(転勤)")</formula>
    </cfRule>
  </conditionalFormatting>
  <conditionalFormatting sqref="BC45">
    <cfRule type="cellIs" dxfId="2002" priority="2101" stopIfTrue="1" operator="notEqual">
      <formula>""</formula>
    </cfRule>
    <cfRule type="expression" dxfId="2001" priority="2102" stopIfTrue="1">
      <formula>AND(BC46&lt;&gt;"",BC46&gt;0)</formula>
    </cfRule>
  </conditionalFormatting>
  <conditionalFormatting sqref="BE45">
    <cfRule type="cellIs" dxfId="2000" priority="2103" stopIfTrue="1" operator="notEqual">
      <formula>""</formula>
    </cfRule>
    <cfRule type="expression" dxfId="1999" priority="2104" stopIfTrue="1">
      <formula>AND(BC46&lt;&gt;"",BC46&gt;0)</formula>
    </cfRule>
  </conditionalFormatting>
  <conditionalFormatting sqref="BG45">
    <cfRule type="cellIs" dxfId="1998" priority="2105" stopIfTrue="1" operator="notEqual">
      <formula>""</formula>
    </cfRule>
    <cfRule type="expression" dxfId="1997" priority="2106" stopIfTrue="1">
      <formula>AND(BC46&lt;&gt;"",BC46&gt;0)</formula>
    </cfRule>
  </conditionalFormatting>
  <conditionalFormatting sqref="BC47:BD47">
    <cfRule type="cellIs" dxfId="1996" priority="2107" stopIfTrue="1" operator="notEqual">
      <formula>""</formula>
    </cfRule>
    <cfRule type="expression" dxfId="1995" priority="2108" stopIfTrue="1">
      <formula>AND(BC46&lt;&gt;"",BC46&gt;0)</formula>
    </cfRule>
  </conditionalFormatting>
  <conditionalFormatting sqref="BE42">
    <cfRule type="cellIs" dxfId="1994" priority="2109" stopIfTrue="1" operator="notEqual">
      <formula>""</formula>
    </cfRule>
    <cfRule type="expression" dxfId="1993" priority="2110" stopIfTrue="1">
      <formula>OR(BC40="一括徴収",BC40="一括徴収(本人希望)")</formula>
    </cfRule>
  </conditionalFormatting>
  <conditionalFormatting sqref="BC42">
    <cfRule type="cellIs" dxfId="1992" priority="2111" stopIfTrue="1" operator="notEqual">
      <formula>""</formula>
    </cfRule>
    <cfRule type="expression" dxfId="1991" priority="2112" stopIfTrue="1">
      <formula>OR(BC40="一括徴収",BC40="一括徴収(本人希望)")</formula>
    </cfRule>
  </conditionalFormatting>
  <conditionalFormatting sqref="BM42">
    <cfRule type="cellIs" dxfId="1990" priority="2033" stopIfTrue="1" operator="notEqual">
      <formula>""</formula>
    </cfRule>
    <cfRule type="expression" dxfId="1989" priority="2034" stopIfTrue="1">
      <formula>OR(BI40="一括徴収",BI40="一括徴収(本人希望)")</formula>
    </cfRule>
  </conditionalFormatting>
  <conditionalFormatting sqref="BI43:BM43">
    <cfRule type="cellIs" dxfId="1988" priority="2031" stopIfTrue="1" operator="notEqual">
      <formula>""</formula>
    </cfRule>
    <cfRule type="expression" dxfId="1987" priority="2032" stopIfTrue="1">
      <formula>OR(BI40="一括徴収",BI40="一括徴収(本人希望)")</formula>
    </cfRule>
  </conditionalFormatting>
  <conditionalFormatting sqref="BI44:BJ44">
    <cfRule type="cellIs" dxfId="1986" priority="2029" stopIfTrue="1" operator="notEqual">
      <formula>""</formula>
    </cfRule>
    <cfRule type="expression" dxfId="1985" priority="2030" stopIfTrue="1">
      <formula>OR(BI40="一括徴収",BI40="一括徴収(本人希望)")</formula>
    </cfRule>
  </conditionalFormatting>
  <conditionalFormatting sqref="BI48">
    <cfRule type="cellIs" dxfId="1984" priority="2027" stopIfTrue="1" operator="notEqual">
      <formula>""</formula>
    </cfRule>
    <cfRule type="expression" dxfId="1983" priority="2028" stopIfTrue="1">
      <formula>OR(BI40="特別徴収継続(本人希望)",BI40="特別徴収継続(転勤)")</formula>
    </cfRule>
  </conditionalFormatting>
  <conditionalFormatting sqref="BJ48">
    <cfRule type="cellIs" dxfId="1982" priority="2025" stopIfTrue="1" operator="notEqual">
      <formula>""</formula>
    </cfRule>
    <cfRule type="expression" dxfId="1981" priority="2026" stopIfTrue="1">
      <formula>OR(BI40="特別徴収継続(本人希望)",BI40="特別徴収継続(転勤)")</formula>
    </cfRule>
  </conditionalFormatting>
  <conditionalFormatting sqref="BK48">
    <cfRule type="cellIs" dxfId="1980" priority="2023" stopIfTrue="1" operator="notEqual">
      <formula>""</formula>
    </cfRule>
    <cfRule type="expression" dxfId="1979" priority="2024" stopIfTrue="1">
      <formula>OR(BI40="特別徴収継続(本人希望)",BI40="特別徴収継続(転勤)")</formula>
    </cfRule>
  </conditionalFormatting>
  <conditionalFormatting sqref="BL48">
    <cfRule type="cellIs" dxfId="1978" priority="2021" stopIfTrue="1" operator="notEqual">
      <formula>""</formula>
    </cfRule>
    <cfRule type="expression" dxfId="1977" priority="2022" stopIfTrue="1">
      <formula>OR(BI40="特別徴収継続(本人希望)",BI40="特別徴収継続(転勤)")</formula>
    </cfRule>
  </conditionalFormatting>
  <conditionalFormatting sqref="BM48">
    <cfRule type="cellIs" dxfId="1976" priority="2019" stopIfTrue="1" operator="notEqual">
      <formula>""</formula>
    </cfRule>
    <cfRule type="expression" dxfId="1975" priority="2020" stopIfTrue="1">
      <formula>OR(BI40="特別徴収継続(本人希望)",BI40="特別徴収継続(転勤)")</formula>
    </cfRule>
  </conditionalFormatting>
  <conditionalFormatting sqref="BN48">
    <cfRule type="cellIs" dxfId="1974" priority="2017" stopIfTrue="1" operator="notEqual">
      <formula>""</formula>
    </cfRule>
    <cfRule type="expression" dxfId="1973" priority="2018" stopIfTrue="1">
      <formula>OR(BI40="特別徴収継続(本人希望)",BI40="特別徴収継続(転勤)")</formula>
    </cfRule>
  </conditionalFormatting>
  <conditionalFormatting sqref="BI49:BN49">
    <cfRule type="cellIs" dxfId="1972" priority="2015" stopIfTrue="1" operator="notEqual">
      <formula>""</formula>
    </cfRule>
    <cfRule type="expression" dxfId="1971" priority="2016" stopIfTrue="1">
      <formula>OR(BI40="特別徴収継続(本人希望)",BI40="特別徴収継続(転勤)")</formula>
    </cfRule>
  </conditionalFormatting>
  <conditionalFormatting sqref="BI50:BJ50">
    <cfRule type="cellIs" dxfId="1970" priority="2013" stopIfTrue="1" operator="notEqual">
      <formula>""</formula>
    </cfRule>
    <cfRule type="expression" dxfId="1969" priority="2014" stopIfTrue="1">
      <formula>OR(BI40="特別徴収継続(本人希望)",BI40="特別徴収継続(転勤)")</formula>
    </cfRule>
  </conditionalFormatting>
  <conditionalFormatting sqref="BL50:BN50">
    <cfRule type="cellIs" dxfId="1968" priority="2011" stopIfTrue="1" operator="notEqual">
      <formula>""</formula>
    </cfRule>
    <cfRule type="expression" dxfId="1967" priority="2012" stopIfTrue="1">
      <formula>OR(BI40="特別徴収継続(本人希望)",BI40="特別徴収継続(転勤)")</formula>
    </cfRule>
  </conditionalFormatting>
  <conditionalFormatting sqref="BI51:BN51">
    <cfRule type="cellIs" dxfId="1966" priority="2009" stopIfTrue="1" operator="notEqual">
      <formula>""</formula>
    </cfRule>
    <cfRule type="expression" dxfId="1965" priority="2010" stopIfTrue="1">
      <formula>OR(BI40="特別徴収継続(本人希望)",BI40="特別徴収継続(転勤)")</formula>
    </cfRule>
  </conditionalFormatting>
  <conditionalFormatting sqref="BI52:BN52">
    <cfRule type="cellIs" dxfId="1964" priority="2007" stopIfTrue="1" operator="notEqual">
      <formula>""</formula>
    </cfRule>
    <cfRule type="expression" dxfId="1963" priority="2008" stopIfTrue="1">
      <formula>OR(BI40="特別徴収継続(本人希望)",BI40="特別徴収継続(転勤)")</formula>
    </cfRule>
  </conditionalFormatting>
  <conditionalFormatting sqref="BI53:BN53">
    <cfRule type="cellIs" dxfId="1962" priority="2005" stopIfTrue="1" operator="notEqual">
      <formula>""</formula>
    </cfRule>
    <cfRule type="expression" dxfId="1961" priority="2006" stopIfTrue="1">
      <formula>OR(BI40="特別徴収継続(本人希望)",BI40="特別徴収継続(転勤)")</formula>
    </cfRule>
  </conditionalFormatting>
  <conditionalFormatting sqref="BI54:BN54">
    <cfRule type="cellIs" dxfId="1960" priority="2003" stopIfTrue="1" operator="notEqual">
      <formula>""</formula>
    </cfRule>
    <cfRule type="expression" dxfId="1959" priority="2004" stopIfTrue="1">
      <formula>OR(BI40="特別徴収継続(本人希望)",BI40="特別徴収継続(転勤)")</formula>
    </cfRule>
  </conditionalFormatting>
  <conditionalFormatting sqref="BI55:BN55">
    <cfRule type="cellIs" dxfId="1958" priority="2001" stopIfTrue="1" operator="notEqual">
      <formula>""</formula>
    </cfRule>
    <cfRule type="expression" dxfId="1957" priority="2002" stopIfTrue="1">
      <formula>OR(BI40="特別徴収継続(本人希望)",BI40="特別徴収継続(転勤)")</formula>
    </cfRule>
  </conditionalFormatting>
  <conditionalFormatting sqref="BI56:BN56">
    <cfRule type="cellIs" dxfId="1956" priority="1999" stopIfTrue="1" operator="notEqual">
      <formula>""</formula>
    </cfRule>
    <cfRule type="expression" dxfId="1955" priority="2000" stopIfTrue="1">
      <formula>OR(BI40="特別徴収継続(本人希望)",BI40="特別徴収継続(転勤)")</formula>
    </cfRule>
  </conditionalFormatting>
  <conditionalFormatting sqref="BI57:BN57">
    <cfRule type="cellIs" dxfId="1954" priority="1997" stopIfTrue="1" operator="notEqual">
      <formula>""</formula>
    </cfRule>
    <cfRule type="expression" dxfId="1953" priority="1998" stopIfTrue="1">
      <formula>OR(BI40="特別徴収継続(本人希望)",BI40="特別徴収継続(転勤)")</formula>
    </cfRule>
  </conditionalFormatting>
  <conditionalFormatting sqref="BI58:BJ58">
    <cfRule type="cellIs" dxfId="1952" priority="1995" stopIfTrue="1" operator="notEqual">
      <formula>""</formula>
    </cfRule>
    <cfRule type="expression" dxfId="1951" priority="1996" stopIfTrue="1">
      <formula>OR(BI40="特別徴収継続(本人希望)",BI40="特別徴収継続(転勤)")</formula>
    </cfRule>
  </conditionalFormatting>
  <conditionalFormatting sqref="BK58:BL58">
    <cfRule type="cellIs" dxfId="1950" priority="1993" stopIfTrue="1" operator="notEqual">
      <formula>""</formula>
    </cfRule>
    <cfRule type="expression" dxfId="1949" priority="1994" stopIfTrue="1">
      <formula>OR(BI40="特別徴収継続(本人希望)",BI40="特別徴収継続(転勤)")</formula>
    </cfRule>
  </conditionalFormatting>
  <conditionalFormatting sqref="BM58:BN58">
    <cfRule type="cellIs" dxfId="1948" priority="1991" stopIfTrue="1" operator="notEqual">
      <formula>""</formula>
    </cfRule>
    <cfRule type="expression" dxfId="1947" priority="1992" stopIfTrue="1">
      <formula>OR(BI40="特別徴収継続(本人希望)",BI40="特別徴収継続(転勤)")</formula>
    </cfRule>
  </conditionalFormatting>
  <conditionalFormatting sqref="BI59:BN59">
    <cfRule type="cellIs" dxfId="1946" priority="1989" stopIfTrue="1" operator="notEqual">
      <formula>""</formula>
    </cfRule>
    <cfRule type="expression" dxfId="1945" priority="1990" stopIfTrue="1">
      <formula>OR(BI40="特別徴収継続(本人希望)",BI40="特別徴収継続(転勤)")</formula>
    </cfRule>
  </conditionalFormatting>
  <conditionalFormatting sqref="BI60:BM60">
    <cfRule type="cellIs" dxfId="1944" priority="1987" stopIfTrue="1" operator="notEqual">
      <formula>""</formula>
    </cfRule>
    <cfRule type="expression" dxfId="1943" priority="1988" stopIfTrue="1">
      <formula>OR(BI40="特別徴収継続(本人希望)",BI40="特別徴収継続(転勤)")</formula>
    </cfRule>
  </conditionalFormatting>
  <conditionalFormatting sqref="BI61:BJ61">
    <cfRule type="cellIs" dxfId="1942" priority="1985" stopIfTrue="1" operator="notEqual">
      <formula>""</formula>
    </cfRule>
    <cfRule type="expression" dxfId="1941" priority="1986" stopIfTrue="1">
      <formula>OR(BI40="特別徴収継続(本人希望)",BI40="特別徴収継続(転勤)")</formula>
    </cfRule>
  </conditionalFormatting>
  <conditionalFormatting sqref="BI45">
    <cfRule type="cellIs" dxfId="1940" priority="2037" stopIfTrue="1" operator="notEqual">
      <formula>""</formula>
    </cfRule>
    <cfRule type="expression" dxfId="1939" priority="2038" stopIfTrue="1">
      <formula>AND(BI46&lt;&gt;"",BI46&gt;0)</formula>
    </cfRule>
  </conditionalFormatting>
  <conditionalFormatting sqref="BK45">
    <cfRule type="cellIs" dxfId="1938" priority="2039" stopIfTrue="1" operator="notEqual">
      <formula>""</formula>
    </cfRule>
    <cfRule type="expression" dxfId="1937" priority="2040" stopIfTrue="1">
      <formula>AND(BI46&lt;&gt;"",BI46&gt;0)</formula>
    </cfRule>
  </conditionalFormatting>
  <conditionalFormatting sqref="BM45">
    <cfRule type="cellIs" dxfId="1936" priority="2041" stopIfTrue="1" operator="notEqual">
      <formula>""</formula>
    </cfRule>
    <cfRule type="expression" dxfId="1935" priority="2042" stopIfTrue="1">
      <formula>AND(BI46&lt;&gt;"",BI46&gt;0)</formula>
    </cfRule>
  </conditionalFormatting>
  <conditionalFormatting sqref="BI47:BJ47">
    <cfRule type="cellIs" dxfId="1934" priority="2043" stopIfTrue="1" operator="notEqual">
      <formula>""</formula>
    </cfRule>
    <cfRule type="expression" dxfId="1933" priority="2044" stopIfTrue="1">
      <formula>AND(BI46&lt;&gt;"",BI46&gt;0)</formula>
    </cfRule>
  </conditionalFormatting>
  <conditionalFormatting sqref="BK42">
    <cfRule type="cellIs" dxfId="1932" priority="2045" stopIfTrue="1" operator="notEqual">
      <formula>""</formula>
    </cfRule>
    <cfRule type="expression" dxfId="1931" priority="2046" stopIfTrue="1">
      <formula>OR(BI40="一括徴収",BI40="一括徴収(本人希望)")</formula>
    </cfRule>
  </conditionalFormatting>
  <conditionalFormatting sqref="BI42">
    <cfRule type="cellIs" dxfId="1930" priority="2047" stopIfTrue="1" operator="notEqual">
      <formula>""</formula>
    </cfRule>
    <cfRule type="expression" dxfId="1929" priority="2048" stopIfTrue="1">
      <formula>OR(BI40="一括徴収",BI40="一括徴収(本人希望)")</formula>
    </cfRule>
  </conditionalFormatting>
  <conditionalFormatting sqref="BS42">
    <cfRule type="cellIs" dxfId="1928" priority="1969" stopIfTrue="1" operator="notEqual">
      <formula>""</formula>
    </cfRule>
    <cfRule type="expression" dxfId="1927" priority="1970" stopIfTrue="1">
      <formula>OR(BO40="一括徴収",BO40="一括徴収(本人希望)")</formula>
    </cfRule>
  </conditionalFormatting>
  <conditionalFormatting sqref="BO43:BS43">
    <cfRule type="cellIs" dxfId="1926" priority="1967" stopIfTrue="1" operator="notEqual">
      <formula>""</formula>
    </cfRule>
    <cfRule type="expression" dxfId="1925" priority="1968" stopIfTrue="1">
      <formula>OR(BO40="一括徴収",BO40="一括徴収(本人希望)")</formula>
    </cfRule>
  </conditionalFormatting>
  <conditionalFormatting sqref="BO44:BP44">
    <cfRule type="cellIs" dxfId="1924" priority="1965" stopIfTrue="1" operator="notEqual">
      <formula>""</formula>
    </cfRule>
    <cfRule type="expression" dxfId="1923" priority="1966" stopIfTrue="1">
      <formula>OR(BO40="一括徴収",BO40="一括徴収(本人希望)")</formula>
    </cfRule>
  </conditionalFormatting>
  <conditionalFormatting sqref="BO48">
    <cfRule type="cellIs" dxfId="1922" priority="1963" stopIfTrue="1" operator="notEqual">
      <formula>""</formula>
    </cfRule>
    <cfRule type="expression" dxfId="1921" priority="1964" stopIfTrue="1">
      <formula>OR(BO40="特別徴収継続(本人希望)",BO40="特別徴収継続(転勤)")</formula>
    </cfRule>
  </conditionalFormatting>
  <conditionalFormatting sqref="BP48">
    <cfRule type="cellIs" dxfId="1920" priority="1961" stopIfTrue="1" operator="notEqual">
      <formula>""</formula>
    </cfRule>
    <cfRule type="expression" dxfId="1919" priority="1962" stopIfTrue="1">
      <formula>OR(BO40="特別徴収継続(本人希望)",BO40="特別徴収継続(転勤)")</formula>
    </cfRule>
  </conditionalFormatting>
  <conditionalFormatting sqref="BQ48">
    <cfRule type="cellIs" dxfId="1918" priority="1959" stopIfTrue="1" operator="notEqual">
      <formula>""</formula>
    </cfRule>
    <cfRule type="expression" dxfId="1917" priority="1960" stopIfTrue="1">
      <formula>OR(BO40="特別徴収継続(本人希望)",BO40="特別徴収継続(転勤)")</formula>
    </cfRule>
  </conditionalFormatting>
  <conditionalFormatting sqref="BR48">
    <cfRule type="cellIs" dxfId="1916" priority="1957" stopIfTrue="1" operator="notEqual">
      <formula>""</formula>
    </cfRule>
    <cfRule type="expression" dxfId="1915" priority="1958" stopIfTrue="1">
      <formula>OR(BO40="特別徴収継続(本人希望)",BO40="特別徴収継続(転勤)")</formula>
    </cfRule>
  </conditionalFormatting>
  <conditionalFormatting sqref="BS48">
    <cfRule type="cellIs" dxfId="1914" priority="1955" stopIfTrue="1" operator="notEqual">
      <formula>""</formula>
    </cfRule>
    <cfRule type="expression" dxfId="1913" priority="1956" stopIfTrue="1">
      <formula>OR(BO40="特別徴収継続(本人希望)",BO40="特別徴収継続(転勤)")</formula>
    </cfRule>
  </conditionalFormatting>
  <conditionalFormatting sqref="BT48">
    <cfRule type="cellIs" dxfId="1912" priority="1953" stopIfTrue="1" operator="notEqual">
      <formula>""</formula>
    </cfRule>
    <cfRule type="expression" dxfId="1911" priority="1954" stopIfTrue="1">
      <formula>OR(BO40="特別徴収継続(本人希望)",BO40="特別徴収継続(転勤)")</formula>
    </cfRule>
  </conditionalFormatting>
  <conditionalFormatting sqref="BO49:BT49">
    <cfRule type="cellIs" dxfId="1910" priority="1951" stopIfTrue="1" operator="notEqual">
      <formula>""</formula>
    </cfRule>
    <cfRule type="expression" dxfId="1909" priority="1952" stopIfTrue="1">
      <formula>OR(BO40="特別徴収継続(本人希望)",BO40="特別徴収継続(転勤)")</formula>
    </cfRule>
  </conditionalFormatting>
  <conditionalFormatting sqref="BO50:BP50">
    <cfRule type="cellIs" dxfId="1908" priority="1949" stopIfTrue="1" operator="notEqual">
      <formula>""</formula>
    </cfRule>
    <cfRule type="expression" dxfId="1907" priority="1950" stopIfTrue="1">
      <formula>OR(BO40="特別徴収継続(本人希望)",BO40="特別徴収継続(転勤)")</formula>
    </cfRule>
  </conditionalFormatting>
  <conditionalFormatting sqref="BR50:BT50">
    <cfRule type="cellIs" dxfId="1906" priority="1947" stopIfTrue="1" operator="notEqual">
      <formula>""</formula>
    </cfRule>
    <cfRule type="expression" dxfId="1905" priority="1948" stopIfTrue="1">
      <formula>OR(BO40="特別徴収継続(本人希望)",BO40="特別徴収継続(転勤)")</formula>
    </cfRule>
  </conditionalFormatting>
  <conditionalFormatting sqref="BO51:BT51">
    <cfRule type="cellIs" dxfId="1904" priority="1945" stopIfTrue="1" operator="notEqual">
      <formula>""</formula>
    </cfRule>
    <cfRule type="expression" dxfId="1903" priority="1946" stopIfTrue="1">
      <formula>OR(BO40="特別徴収継続(本人希望)",BO40="特別徴収継続(転勤)")</formula>
    </cfRule>
  </conditionalFormatting>
  <conditionalFormatting sqref="BO52:BT52">
    <cfRule type="cellIs" dxfId="1902" priority="1943" stopIfTrue="1" operator="notEqual">
      <formula>""</formula>
    </cfRule>
    <cfRule type="expression" dxfId="1901" priority="1944" stopIfTrue="1">
      <formula>OR(BO40="特別徴収継続(本人希望)",BO40="特別徴収継続(転勤)")</formula>
    </cfRule>
  </conditionalFormatting>
  <conditionalFormatting sqref="BO53:BT53">
    <cfRule type="cellIs" dxfId="1900" priority="1941" stopIfTrue="1" operator="notEqual">
      <formula>""</formula>
    </cfRule>
    <cfRule type="expression" dxfId="1899" priority="1942" stopIfTrue="1">
      <formula>OR(BO40="特別徴収継続(本人希望)",BO40="特別徴収継続(転勤)")</formula>
    </cfRule>
  </conditionalFormatting>
  <conditionalFormatting sqref="BO54:BT54">
    <cfRule type="cellIs" dxfId="1898" priority="1939" stopIfTrue="1" operator="notEqual">
      <formula>""</formula>
    </cfRule>
    <cfRule type="expression" dxfId="1897" priority="1940" stopIfTrue="1">
      <formula>OR(BO40="特別徴収継続(本人希望)",BO40="特別徴収継続(転勤)")</formula>
    </cfRule>
  </conditionalFormatting>
  <conditionalFormatting sqref="BO55:BT55">
    <cfRule type="cellIs" dxfId="1896" priority="1937" stopIfTrue="1" operator="notEqual">
      <formula>""</formula>
    </cfRule>
    <cfRule type="expression" dxfId="1895" priority="1938" stopIfTrue="1">
      <formula>OR(BO40="特別徴収継続(本人希望)",BO40="特別徴収継続(転勤)")</formula>
    </cfRule>
  </conditionalFormatting>
  <conditionalFormatting sqref="BO56:BT56">
    <cfRule type="cellIs" dxfId="1894" priority="1935" stopIfTrue="1" operator="notEqual">
      <formula>""</formula>
    </cfRule>
    <cfRule type="expression" dxfId="1893" priority="1936" stopIfTrue="1">
      <formula>OR(BO40="特別徴収継続(本人希望)",BO40="特別徴収継続(転勤)")</formula>
    </cfRule>
  </conditionalFormatting>
  <conditionalFormatting sqref="BO57:BT57">
    <cfRule type="cellIs" dxfId="1892" priority="1933" stopIfTrue="1" operator="notEqual">
      <formula>""</formula>
    </cfRule>
    <cfRule type="expression" dxfId="1891" priority="1934" stopIfTrue="1">
      <formula>OR(BO40="特別徴収継続(本人希望)",BO40="特別徴収継続(転勤)")</formula>
    </cfRule>
  </conditionalFormatting>
  <conditionalFormatting sqref="BO58:BP58">
    <cfRule type="cellIs" dxfId="1890" priority="1931" stopIfTrue="1" operator="notEqual">
      <formula>""</formula>
    </cfRule>
    <cfRule type="expression" dxfId="1889" priority="1932" stopIfTrue="1">
      <formula>OR(BO40="特別徴収継続(本人希望)",BO40="特別徴収継続(転勤)")</formula>
    </cfRule>
  </conditionalFormatting>
  <conditionalFormatting sqref="BQ58:BR58">
    <cfRule type="cellIs" dxfId="1888" priority="1929" stopIfTrue="1" operator="notEqual">
      <formula>""</formula>
    </cfRule>
    <cfRule type="expression" dxfId="1887" priority="1930" stopIfTrue="1">
      <formula>OR(BO40="特別徴収継続(本人希望)",BO40="特別徴収継続(転勤)")</formula>
    </cfRule>
  </conditionalFormatting>
  <conditionalFormatting sqref="BS58:BT58">
    <cfRule type="cellIs" dxfId="1886" priority="1927" stopIfTrue="1" operator="notEqual">
      <formula>""</formula>
    </cfRule>
    <cfRule type="expression" dxfId="1885" priority="1928" stopIfTrue="1">
      <formula>OR(BO40="特別徴収継続(本人希望)",BO40="特別徴収継続(転勤)")</formula>
    </cfRule>
  </conditionalFormatting>
  <conditionalFormatting sqref="BO59:BT59">
    <cfRule type="cellIs" dxfId="1884" priority="1925" stopIfTrue="1" operator="notEqual">
      <formula>""</formula>
    </cfRule>
    <cfRule type="expression" dxfId="1883" priority="1926" stopIfTrue="1">
      <formula>OR(BO40="特別徴収継続(本人希望)",BO40="特別徴収継続(転勤)")</formula>
    </cfRule>
  </conditionalFormatting>
  <conditionalFormatting sqref="BO60:BS60">
    <cfRule type="cellIs" dxfId="1882" priority="1923" stopIfTrue="1" operator="notEqual">
      <formula>""</formula>
    </cfRule>
    <cfRule type="expression" dxfId="1881" priority="1924" stopIfTrue="1">
      <formula>OR(BO40="特別徴収継続(本人希望)",BO40="特別徴収継続(転勤)")</formula>
    </cfRule>
  </conditionalFormatting>
  <conditionalFormatting sqref="BO61:BP61">
    <cfRule type="cellIs" dxfId="1880" priority="1921" stopIfTrue="1" operator="notEqual">
      <formula>""</formula>
    </cfRule>
    <cfRule type="expression" dxfId="1879" priority="1922" stopIfTrue="1">
      <formula>OR(BO40="特別徴収継続(本人希望)",BO40="特別徴収継続(転勤)")</formula>
    </cfRule>
  </conditionalFormatting>
  <conditionalFormatting sqref="BO45">
    <cfRule type="cellIs" dxfId="1878" priority="1973" stopIfTrue="1" operator="notEqual">
      <formula>""</formula>
    </cfRule>
    <cfRule type="expression" dxfId="1877" priority="1974" stopIfTrue="1">
      <formula>AND(BO46&lt;&gt;"",BO46&gt;0)</formula>
    </cfRule>
  </conditionalFormatting>
  <conditionalFormatting sqref="BQ45">
    <cfRule type="cellIs" dxfId="1876" priority="1975" stopIfTrue="1" operator="notEqual">
      <formula>""</formula>
    </cfRule>
    <cfRule type="expression" dxfId="1875" priority="1976" stopIfTrue="1">
      <formula>AND(BO46&lt;&gt;"",BO46&gt;0)</formula>
    </cfRule>
  </conditionalFormatting>
  <conditionalFormatting sqref="BS45">
    <cfRule type="cellIs" dxfId="1874" priority="1977" stopIfTrue="1" operator="notEqual">
      <formula>""</formula>
    </cfRule>
    <cfRule type="expression" dxfId="1873" priority="1978" stopIfTrue="1">
      <formula>AND(BO46&lt;&gt;"",BO46&gt;0)</formula>
    </cfRule>
  </conditionalFormatting>
  <conditionalFormatting sqref="BO47:BP47">
    <cfRule type="cellIs" dxfId="1872" priority="1979" stopIfTrue="1" operator="notEqual">
      <formula>""</formula>
    </cfRule>
    <cfRule type="expression" dxfId="1871" priority="1980" stopIfTrue="1">
      <formula>AND(BO46&lt;&gt;"",BO46&gt;0)</formula>
    </cfRule>
  </conditionalFormatting>
  <conditionalFormatting sqref="BQ42">
    <cfRule type="cellIs" dxfId="1870" priority="1981" stopIfTrue="1" operator="notEqual">
      <formula>""</formula>
    </cfRule>
    <cfRule type="expression" dxfId="1869" priority="1982" stopIfTrue="1">
      <formula>OR(BO40="一括徴収",BO40="一括徴収(本人希望)")</formula>
    </cfRule>
  </conditionalFormatting>
  <conditionalFormatting sqref="BO42">
    <cfRule type="cellIs" dxfId="1868" priority="1983" stopIfTrue="1" operator="notEqual">
      <formula>""</formula>
    </cfRule>
    <cfRule type="expression" dxfId="1867" priority="1984" stopIfTrue="1">
      <formula>OR(BO40="一括徴収",BO40="一括徴収(本人希望)")</formula>
    </cfRule>
  </conditionalFormatting>
  <conditionalFormatting sqref="BY42">
    <cfRule type="cellIs" dxfId="1866" priority="1905" stopIfTrue="1" operator="notEqual">
      <formula>""</formula>
    </cfRule>
    <cfRule type="expression" dxfId="1865" priority="1906" stopIfTrue="1">
      <formula>OR(BU40="一括徴収",BU40="一括徴収(本人希望)")</formula>
    </cfRule>
  </conditionalFormatting>
  <conditionalFormatting sqref="BU43:BY43">
    <cfRule type="cellIs" dxfId="1864" priority="1903" stopIfTrue="1" operator="notEqual">
      <formula>""</formula>
    </cfRule>
    <cfRule type="expression" dxfId="1863" priority="1904" stopIfTrue="1">
      <formula>OR(BU40="一括徴収",BU40="一括徴収(本人希望)")</formula>
    </cfRule>
  </conditionalFormatting>
  <conditionalFormatting sqref="BU44:BV44">
    <cfRule type="cellIs" dxfId="1862" priority="1901" stopIfTrue="1" operator="notEqual">
      <formula>""</formula>
    </cfRule>
    <cfRule type="expression" dxfId="1861" priority="1902" stopIfTrue="1">
      <formula>OR(BU40="一括徴収",BU40="一括徴収(本人希望)")</formula>
    </cfRule>
  </conditionalFormatting>
  <conditionalFormatting sqref="BU48">
    <cfRule type="cellIs" dxfId="1860" priority="1899" stopIfTrue="1" operator="notEqual">
      <formula>""</formula>
    </cfRule>
    <cfRule type="expression" dxfId="1859" priority="1900" stopIfTrue="1">
      <formula>OR(BU40="特別徴収継続(本人希望)",BU40="特別徴収継続(転勤)")</formula>
    </cfRule>
  </conditionalFormatting>
  <conditionalFormatting sqref="BV48">
    <cfRule type="cellIs" dxfId="1858" priority="1897" stopIfTrue="1" operator="notEqual">
      <formula>""</formula>
    </cfRule>
    <cfRule type="expression" dxfId="1857" priority="1898" stopIfTrue="1">
      <formula>OR(BU40="特別徴収継続(本人希望)",BU40="特別徴収継続(転勤)")</formula>
    </cfRule>
  </conditionalFormatting>
  <conditionalFormatting sqref="BW48">
    <cfRule type="cellIs" dxfId="1856" priority="1895" stopIfTrue="1" operator="notEqual">
      <formula>""</formula>
    </cfRule>
    <cfRule type="expression" dxfId="1855" priority="1896" stopIfTrue="1">
      <formula>OR(BU40="特別徴収継続(本人希望)",BU40="特別徴収継続(転勤)")</formula>
    </cfRule>
  </conditionalFormatting>
  <conditionalFormatting sqref="BX48">
    <cfRule type="cellIs" dxfId="1854" priority="1893" stopIfTrue="1" operator="notEqual">
      <formula>""</formula>
    </cfRule>
    <cfRule type="expression" dxfId="1853" priority="1894" stopIfTrue="1">
      <formula>OR(BU40="特別徴収継続(本人希望)",BU40="特別徴収継続(転勤)")</formula>
    </cfRule>
  </conditionalFormatting>
  <conditionalFormatting sqref="BY48">
    <cfRule type="cellIs" dxfId="1852" priority="1891" stopIfTrue="1" operator="notEqual">
      <formula>""</formula>
    </cfRule>
    <cfRule type="expression" dxfId="1851" priority="1892" stopIfTrue="1">
      <formula>OR(BU40="特別徴収継続(本人希望)",BU40="特別徴収継続(転勤)")</formula>
    </cfRule>
  </conditionalFormatting>
  <conditionalFormatting sqref="BZ48">
    <cfRule type="cellIs" dxfId="1850" priority="1889" stopIfTrue="1" operator="notEqual">
      <formula>""</formula>
    </cfRule>
    <cfRule type="expression" dxfId="1849" priority="1890" stopIfTrue="1">
      <formula>OR(BU40="特別徴収継続(本人希望)",BU40="特別徴収継続(転勤)")</formula>
    </cfRule>
  </conditionalFormatting>
  <conditionalFormatting sqref="BU49:BZ49">
    <cfRule type="cellIs" dxfId="1848" priority="1887" stopIfTrue="1" operator="notEqual">
      <formula>""</formula>
    </cfRule>
    <cfRule type="expression" dxfId="1847" priority="1888" stopIfTrue="1">
      <formula>OR(BU40="特別徴収継続(本人希望)",BU40="特別徴収継続(転勤)")</formula>
    </cfRule>
  </conditionalFormatting>
  <conditionalFormatting sqref="BU50:BV50">
    <cfRule type="cellIs" dxfId="1846" priority="1885" stopIfTrue="1" operator="notEqual">
      <formula>""</formula>
    </cfRule>
    <cfRule type="expression" dxfId="1845" priority="1886" stopIfTrue="1">
      <formula>OR(BU40="特別徴収継続(本人希望)",BU40="特別徴収継続(転勤)")</formula>
    </cfRule>
  </conditionalFormatting>
  <conditionalFormatting sqref="BX50:BZ50">
    <cfRule type="cellIs" dxfId="1844" priority="1883" stopIfTrue="1" operator="notEqual">
      <formula>""</formula>
    </cfRule>
    <cfRule type="expression" dxfId="1843" priority="1884" stopIfTrue="1">
      <formula>OR(BU40="特別徴収継続(本人希望)",BU40="特別徴収継続(転勤)")</formula>
    </cfRule>
  </conditionalFormatting>
  <conditionalFormatting sqref="BU51:BZ51">
    <cfRule type="cellIs" dxfId="1842" priority="1881" stopIfTrue="1" operator="notEqual">
      <formula>""</formula>
    </cfRule>
    <cfRule type="expression" dxfId="1841" priority="1882" stopIfTrue="1">
      <formula>OR(BU40="特別徴収継続(本人希望)",BU40="特別徴収継続(転勤)")</formula>
    </cfRule>
  </conditionalFormatting>
  <conditionalFormatting sqref="BU52:BZ52">
    <cfRule type="cellIs" dxfId="1840" priority="1879" stopIfTrue="1" operator="notEqual">
      <formula>""</formula>
    </cfRule>
    <cfRule type="expression" dxfId="1839" priority="1880" stopIfTrue="1">
      <formula>OR(BU40="特別徴収継続(本人希望)",BU40="特別徴収継続(転勤)")</formula>
    </cfRule>
  </conditionalFormatting>
  <conditionalFormatting sqref="BU53:BZ53">
    <cfRule type="cellIs" dxfId="1838" priority="1877" stopIfTrue="1" operator="notEqual">
      <formula>""</formula>
    </cfRule>
    <cfRule type="expression" dxfId="1837" priority="1878" stopIfTrue="1">
      <formula>OR(BU40="特別徴収継続(本人希望)",BU40="特別徴収継続(転勤)")</formula>
    </cfRule>
  </conditionalFormatting>
  <conditionalFormatting sqref="BU54:BZ54">
    <cfRule type="cellIs" dxfId="1836" priority="1875" stopIfTrue="1" operator="notEqual">
      <formula>""</formula>
    </cfRule>
    <cfRule type="expression" dxfId="1835" priority="1876" stopIfTrue="1">
      <formula>OR(BU40="特別徴収継続(本人希望)",BU40="特別徴収継続(転勤)")</formula>
    </cfRule>
  </conditionalFormatting>
  <conditionalFormatting sqref="BU55:BZ55">
    <cfRule type="cellIs" dxfId="1834" priority="1873" stopIfTrue="1" operator="notEqual">
      <formula>""</formula>
    </cfRule>
    <cfRule type="expression" dxfId="1833" priority="1874" stopIfTrue="1">
      <formula>OR(BU40="特別徴収継続(本人希望)",BU40="特別徴収継続(転勤)")</formula>
    </cfRule>
  </conditionalFormatting>
  <conditionalFormatting sqref="BU56:BZ56">
    <cfRule type="cellIs" dxfId="1832" priority="1871" stopIfTrue="1" operator="notEqual">
      <formula>""</formula>
    </cfRule>
    <cfRule type="expression" dxfId="1831" priority="1872" stopIfTrue="1">
      <formula>OR(BU40="特別徴収継続(本人希望)",BU40="特別徴収継続(転勤)")</formula>
    </cfRule>
  </conditionalFormatting>
  <conditionalFormatting sqref="BU57:BZ57">
    <cfRule type="cellIs" dxfId="1830" priority="1869" stopIfTrue="1" operator="notEqual">
      <formula>""</formula>
    </cfRule>
    <cfRule type="expression" dxfId="1829" priority="1870" stopIfTrue="1">
      <formula>OR(BU40="特別徴収継続(本人希望)",BU40="特別徴収継続(転勤)")</formula>
    </cfRule>
  </conditionalFormatting>
  <conditionalFormatting sqref="BU58:BV58">
    <cfRule type="cellIs" dxfId="1828" priority="1867" stopIfTrue="1" operator="notEqual">
      <formula>""</formula>
    </cfRule>
    <cfRule type="expression" dxfId="1827" priority="1868" stopIfTrue="1">
      <formula>OR(BU40="特別徴収継続(本人希望)",BU40="特別徴収継続(転勤)")</formula>
    </cfRule>
  </conditionalFormatting>
  <conditionalFormatting sqref="BW58:BX58">
    <cfRule type="cellIs" dxfId="1826" priority="1865" stopIfTrue="1" operator="notEqual">
      <formula>""</formula>
    </cfRule>
    <cfRule type="expression" dxfId="1825" priority="1866" stopIfTrue="1">
      <formula>OR(BU40="特別徴収継続(本人希望)",BU40="特別徴収継続(転勤)")</formula>
    </cfRule>
  </conditionalFormatting>
  <conditionalFormatting sqref="BY58:BZ58">
    <cfRule type="cellIs" dxfId="1824" priority="1863" stopIfTrue="1" operator="notEqual">
      <formula>""</formula>
    </cfRule>
    <cfRule type="expression" dxfId="1823" priority="1864" stopIfTrue="1">
      <formula>OR(BU40="特別徴収継続(本人希望)",BU40="特別徴収継続(転勤)")</formula>
    </cfRule>
  </conditionalFormatting>
  <conditionalFormatting sqref="BU59:BZ59">
    <cfRule type="cellIs" dxfId="1822" priority="1861" stopIfTrue="1" operator="notEqual">
      <formula>""</formula>
    </cfRule>
    <cfRule type="expression" dxfId="1821" priority="1862" stopIfTrue="1">
      <formula>OR(BU40="特別徴収継続(本人希望)",BU40="特別徴収継続(転勤)")</formula>
    </cfRule>
  </conditionalFormatting>
  <conditionalFormatting sqref="BU60:BY60">
    <cfRule type="cellIs" dxfId="1820" priority="1859" stopIfTrue="1" operator="notEqual">
      <formula>""</formula>
    </cfRule>
    <cfRule type="expression" dxfId="1819" priority="1860" stopIfTrue="1">
      <formula>OR(BU40="特別徴収継続(本人希望)",BU40="特別徴収継続(転勤)")</formula>
    </cfRule>
  </conditionalFormatting>
  <conditionalFormatting sqref="BU61:BV61">
    <cfRule type="cellIs" dxfId="1818" priority="1857" stopIfTrue="1" operator="notEqual">
      <formula>""</formula>
    </cfRule>
    <cfRule type="expression" dxfId="1817" priority="1858" stopIfTrue="1">
      <formula>OR(BU40="特別徴収継続(本人希望)",BU40="特別徴収継続(転勤)")</formula>
    </cfRule>
  </conditionalFormatting>
  <conditionalFormatting sqref="BU45">
    <cfRule type="cellIs" dxfId="1816" priority="1909" stopIfTrue="1" operator="notEqual">
      <formula>""</formula>
    </cfRule>
    <cfRule type="expression" dxfId="1815" priority="1910" stopIfTrue="1">
      <formula>AND(BU46&lt;&gt;"",BU46&gt;0)</formula>
    </cfRule>
  </conditionalFormatting>
  <conditionalFormatting sqref="BW45">
    <cfRule type="cellIs" dxfId="1814" priority="1911" stopIfTrue="1" operator="notEqual">
      <formula>""</formula>
    </cfRule>
    <cfRule type="expression" dxfId="1813" priority="1912" stopIfTrue="1">
      <formula>AND(BU46&lt;&gt;"",BU46&gt;0)</formula>
    </cfRule>
  </conditionalFormatting>
  <conditionalFormatting sqref="BY45">
    <cfRule type="cellIs" dxfId="1812" priority="1913" stopIfTrue="1" operator="notEqual">
      <formula>""</formula>
    </cfRule>
    <cfRule type="expression" dxfId="1811" priority="1914" stopIfTrue="1">
      <formula>AND(BU46&lt;&gt;"",BU46&gt;0)</formula>
    </cfRule>
  </conditionalFormatting>
  <conditionalFormatting sqref="BU47:BV47">
    <cfRule type="cellIs" dxfId="1810" priority="1915" stopIfTrue="1" operator="notEqual">
      <formula>""</formula>
    </cfRule>
    <cfRule type="expression" dxfId="1809" priority="1916" stopIfTrue="1">
      <formula>AND(BU46&lt;&gt;"",BU46&gt;0)</formula>
    </cfRule>
  </conditionalFormatting>
  <conditionalFormatting sqref="BW42">
    <cfRule type="cellIs" dxfId="1808" priority="1917" stopIfTrue="1" operator="notEqual">
      <formula>""</formula>
    </cfRule>
    <cfRule type="expression" dxfId="1807" priority="1918" stopIfTrue="1">
      <formula>OR(BU40="一括徴収",BU40="一括徴収(本人希望)")</formula>
    </cfRule>
  </conditionalFormatting>
  <conditionalFormatting sqref="BU42">
    <cfRule type="cellIs" dxfId="1806" priority="1919" stopIfTrue="1" operator="notEqual">
      <formula>""</formula>
    </cfRule>
    <cfRule type="expression" dxfId="1805" priority="1920" stopIfTrue="1">
      <formula>OR(BU40="一括徴収",BU40="一括徴収(本人希望)")</formula>
    </cfRule>
  </conditionalFormatting>
  <conditionalFormatting sqref="CE42">
    <cfRule type="cellIs" dxfId="1804" priority="1841" stopIfTrue="1" operator="notEqual">
      <formula>""</formula>
    </cfRule>
    <cfRule type="expression" dxfId="1803" priority="1842" stopIfTrue="1">
      <formula>OR(CA40="一括徴収",CA40="一括徴収(本人希望)")</formula>
    </cfRule>
  </conditionalFormatting>
  <conditionalFormatting sqref="CA43:CE43">
    <cfRule type="cellIs" dxfId="1802" priority="1839" stopIfTrue="1" operator="notEqual">
      <formula>""</formula>
    </cfRule>
    <cfRule type="expression" dxfId="1801" priority="1840" stopIfTrue="1">
      <formula>OR(CA40="一括徴収",CA40="一括徴収(本人希望)")</formula>
    </cfRule>
  </conditionalFormatting>
  <conditionalFormatting sqref="CA44:CB44">
    <cfRule type="cellIs" dxfId="1800" priority="1837" stopIfTrue="1" operator="notEqual">
      <formula>""</formula>
    </cfRule>
    <cfRule type="expression" dxfId="1799" priority="1838" stopIfTrue="1">
      <formula>OR(CA40="一括徴収",CA40="一括徴収(本人希望)")</formula>
    </cfRule>
  </conditionalFormatting>
  <conditionalFormatting sqref="CA48">
    <cfRule type="cellIs" dxfId="1798" priority="1835" stopIfTrue="1" operator="notEqual">
      <formula>""</formula>
    </cfRule>
    <cfRule type="expression" dxfId="1797" priority="1836" stopIfTrue="1">
      <formula>OR(CA40="特別徴収継続(本人希望)",CA40="特別徴収継続(転勤)")</formula>
    </cfRule>
  </conditionalFormatting>
  <conditionalFormatting sqref="CB48">
    <cfRule type="cellIs" dxfId="1796" priority="1833" stopIfTrue="1" operator="notEqual">
      <formula>""</formula>
    </cfRule>
    <cfRule type="expression" dxfId="1795" priority="1834" stopIfTrue="1">
      <formula>OR(CA40="特別徴収継続(本人希望)",CA40="特別徴収継続(転勤)")</formula>
    </cfRule>
  </conditionalFormatting>
  <conditionalFormatting sqref="CC48">
    <cfRule type="cellIs" dxfId="1794" priority="1831" stopIfTrue="1" operator="notEqual">
      <formula>""</formula>
    </cfRule>
    <cfRule type="expression" dxfId="1793" priority="1832" stopIfTrue="1">
      <formula>OR(CA40="特別徴収継続(本人希望)",CA40="特別徴収継続(転勤)")</formula>
    </cfRule>
  </conditionalFormatting>
  <conditionalFormatting sqref="CD48">
    <cfRule type="cellIs" dxfId="1792" priority="1829" stopIfTrue="1" operator="notEqual">
      <formula>""</formula>
    </cfRule>
    <cfRule type="expression" dxfId="1791" priority="1830" stopIfTrue="1">
      <formula>OR(CA40="特別徴収継続(本人希望)",CA40="特別徴収継続(転勤)")</formula>
    </cfRule>
  </conditionalFormatting>
  <conditionalFormatting sqref="CE48">
    <cfRule type="cellIs" dxfId="1790" priority="1827" stopIfTrue="1" operator="notEqual">
      <formula>""</formula>
    </cfRule>
    <cfRule type="expression" dxfId="1789" priority="1828" stopIfTrue="1">
      <formula>OR(CA40="特別徴収継続(本人希望)",CA40="特別徴収継続(転勤)")</formula>
    </cfRule>
  </conditionalFormatting>
  <conditionalFormatting sqref="CF48">
    <cfRule type="cellIs" dxfId="1788" priority="1825" stopIfTrue="1" operator="notEqual">
      <formula>""</formula>
    </cfRule>
    <cfRule type="expression" dxfId="1787" priority="1826" stopIfTrue="1">
      <formula>OR(CA40="特別徴収継続(本人希望)",CA40="特別徴収継続(転勤)")</formula>
    </cfRule>
  </conditionalFormatting>
  <conditionalFormatting sqref="CA49:CF49">
    <cfRule type="cellIs" dxfId="1786" priority="1823" stopIfTrue="1" operator="notEqual">
      <formula>""</formula>
    </cfRule>
    <cfRule type="expression" dxfId="1785" priority="1824" stopIfTrue="1">
      <formula>OR(CA40="特別徴収継続(本人希望)",CA40="特別徴収継続(転勤)")</formula>
    </cfRule>
  </conditionalFormatting>
  <conditionalFormatting sqref="CA50:CB50">
    <cfRule type="cellIs" dxfId="1784" priority="1821" stopIfTrue="1" operator="notEqual">
      <formula>""</formula>
    </cfRule>
    <cfRule type="expression" dxfId="1783" priority="1822" stopIfTrue="1">
      <formula>OR(CA40="特別徴収継続(本人希望)",CA40="特別徴収継続(転勤)")</formula>
    </cfRule>
  </conditionalFormatting>
  <conditionalFormatting sqref="CD50:CF50">
    <cfRule type="cellIs" dxfId="1782" priority="1819" stopIfTrue="1" operator="notEqual">
      <formula>""</formula>
    </cfRule>
    <cfRule type="expression" dxfId="1781" priority="1820" stopIfTrue="1">
      <formula>OR(CA40="特別徴収継続(本人希望)",CA40="特別徴収継続(転勤)")</formula>
    </cfRule>
  </conditionalFormatting>
  <conditionalFormatting sqref="CA51:CF51">
    <cfRule type="cellIs" dxfId="1780" priority="1817" stopIfTrue="1" operator="notEqual">
      <formula>""</formula>
    </cfRule>
    <cfRule type="expression" dxfId="1779" priority="1818" stopIfTrue="1">
      <formula>OR(CA40="特別徴収継続(本人希望)",CA40="特別徴収継続(転勤)")</formula>
    </cfRule>
  </conditionalFormatting>
  <conditionalFormatting sqref="CA52:CF52">
    <cfRule type="cellIs" dxfId="1778" priority="1815" stopIfTrue="1" operator="notEqual">
      <formula>""</formula>
    </cfRule>
    <cfRule type="expression" dxfId="1777" priority="1816" stopIfTrue="1">
      <formula>OR(CA40="特別徴収継続(本人希望)",CA40="特別徴収継続(転勤)")</formula>
    </cfRule>
  </conditionalFormatting>
  <conditionalFormatting sqref="CA53:CF53">
    <cfRule type="cellIs" dxfId="1776" priority="1813" stopIfTrue="1" operator="notEqual">
      <formula>""</formula>
    </cfRule>
    <cfRule type="expression" dxfId="1775" priority="1814" stopIfTrue="1">
      <formula>OR(CA40="特別徴収継続(本人希望)",CA40="特別徴収継続(転勤)")</formula>
    </cfRule>
  </conditionalFormatting>
  <conditionalFormatting sqref="CA54:CF54">
    <cfRule type="cellIs" dxfId="1774" priority="1811" stopIfTrue="1" operator="notEqual">
      <formula>""</formula>
    </cfRule>
    <cfRule type="expression" dxfId="1773" priority="1812" stopIfTrue="1">
      <formula>OR(CA40="特別徴収継続(本人希望)",CA40="特別徴収継続(転勤)")</formula>
    </cfRule>
  </conditionalFormatting>
  <conditionalFormatting sqref="CA55:CF55">
    <cfRule type="cellIs" dxfId="1772" priority="1809" stopIfTrue="1" operator="notEqual">
      <formula>""</formula>
    </cfRule>
    <cfRule type="expression" dxfId="1771" priority="1810" stopIfTrue="1">
      <formula>OR(CA40="特別徴収継続(本人希望)",CA40="特別徴収継続(転勤)")</formula>
    </cfRule>
  </conditionalFormatting>
  <conditionalFormatting sqref="CA56:CF56">
    <cfRule type="cellIs" dxfId="1770" priority="1807" stopIfTrue="1" operator="notEqual">
      <formula>""</formula>
    </cfRule>
    <cfRule type="expression" dxfId="1769" priority="1808" stopIfTrue="1">
      <formula>OR(CA40="特別徴収継続(本人希望)",CA40="特別徴収継続(転勤)")</formula>
    </cfRule>
  </conditionalFormatting>
  <conditionalFormatting sqref="CA57:CF57">
    <cfRule type="cellIs" dxfId="1768" priority="1805" stopIfTrue="1" operator="notEqual">
      <formula>""</formula>
    </cfRule>
    <cfRule type="expression" dxfId="1767" priority="1806" stopIfTrue="1">
      <formula>OR(CA40="特別徴収継続(本人希望)",CA40="特別徴収継続(転勤)")</formula>
    </cfRule>
  </conditionalFormatting>
  <conditionalFormatting sqref="CA58:CB58">
    <cfRule type="cellIs" dxfId="1766" priority="1803" stopIfTrue="1" operator="notEqual">
      <formula>""</formula>
    </cfRule>
    <cfRule type="expression" dxfId="1765" priority="1804" stopIfTrue="1">
      <formula>OR(CA40="特別徴収継続(本人希望)",CA40="特別徴収継続(転勤)")</formula>
    </cfRule>
  </conditionalFormatting>
  <conditionalFormatting sqref="CC58:CD58">
    <cfRule type="cellIs" dxfId="1764" priority="1801" stopIfTrue="1" operator="notEqual">
      <formula>""</formula>
    </cfRule>
    <cfRule type="expression" dxfId="1763" priority="1802" stopIfTrue="1">
      <formula>OR(CA40="特別徴収継続(本人希望)",CA40="特別徴収継続(転勤)")</formula>
    </cfRule>
  </conditionalFormatting>
  <conditionalFormatting sqref="CE58:CF58">
    <cfRule type="cellIs" dxfId="1762" priority="1799" stopIfTrue="1" operator="notEqual">
      <formula>""</formula>
    </cfRule>
    <cfRule type="expression" dxfId="1761" priority="1800" stopIfTrue="1">
      <formula>OR(CA40="特別徴収継続(本人希望)",CA40="特別徴収継続(転勤)")</formula>
    </cfRule>
  </conditionalFormatting>
  <conditionalFormatting sqref="CA59:CF59">
    <cfRule type="cellIs" dxfId="1760" priority="1797" stopIfTrue="1" operator="notEqual">
      <formula>""</formula>
    </cfRule>
    <cfRule type="expression" dxfId="1759" priority="1798" stopIfTrue="1">
      <formula>OR(CA40="特別徴収継続(本人希望)",CA40="特別徴収継続(転勤)")</formula>
    </cfRule>
  </conditionalFormatting>
  <conditionalFormatting sqref="CA60:CE60">
    <cfRule type="cellIs" dxfId="1758" priority="1795" stopIfTrue="1" operator="notEqual">
      <formula>""</formula>
    </cfRule>
    <cfRule type="expression" dxfId="1757" priority="1796" stopIfTrue="1">
      <formula>OR(CA40="特別徴収継続(本人希望)",CA40="特別徴収継続(転勤)")</formula>
    </cfRule>
  </conditionalFormatting>
  <conditionalFormatting sqref="CA61:CB61">
    <cfRule type="cellIs" dxfId="1756" priority="1793" stopIfTrue="1" operator="notEqual">
      <formula>""</formula>
    </cfRule>
    <cfRule type="expression" dxfId="1755" priority="1794" stopIfTrue="1">
      <formula>OR(CA40="特別徴収継続(本人希望)",CA40="特別徴収継続(転勤)")</formula>
    </cfRule>
  </conditionalFormatting>
  <conditionalFormatting sqref="CA45">
    <cfRule type="cellIs" dxfId="1754" priority="1845" stopIfTrue="1" operator="notEqual">
      <formula>""</formula>
    </cfRule>
    <cfRule type="expression" dxfId="1753" priority="1846" stopIfTrue="1">
      <formula>AND(CA46&lt;&gt;"",CA46&gt;0)</formula>
    </cfRule>
  </conditionalFormatting>
  <conditionalFormatting sqref="CC45">
    <cfRule type="cellIs" dxfId="1752" priority="1847" stopIfTrue="1" operator="notEqual">
      <formula>""</formula>
    </cfRule>
    <cfRule type="expression" dxfId="1751" priority="1848" stopIfTrue="1">
      <formula>AND(CA46&lt;&gt;"",CA46&gt;0)</formula>
    </cfRule>
  </conditionalFormatting>
  <conditionalFormatting sqref="CE45">
    <cfRule type="cellIs" dxfId="1750" priority="1849" stopIfTrue="1" operator="notEqual">
      <formula>""</formula>
    </cfRule>
    <cfRule type="expression" dxfId="1749" priority="1850" stopIfTrue="1">
      <formula>AND(CA46&lt;&gt;"",CA46&gt;0)</formula>
    </cfRule>
  </conditionalFormatting>
  <conditionalFormatting sqref="CA47:CB47">
    <cfRule type="cellIs" dxfId="1748" priority="1851" stopIfTrue="1" operator="notEqual">
      <formula>""</formula>
    </cfRule>
    <cfRule type="expression" dxfId="1747" priority="1852" stopIfTrue="1">
      <formula>AND(CA46&lt;&gt;"",CA46&gt;0)</formula>
    </cfRule>
  </conditionalFormatting>
  <conditionalFormatting sqref="CC42">
    <cfRule type="cellIs" dxfId="1746" priority="1853" stopIfTrue="1" operator="notEqual">
      <formula>""</formula>
    </cfRule>
    <cfRule type="expression" dxfId="1745" priority="1854" stopIfTrue="1">
      <formula>OR(CA40="一括徴収",CA40="一括徴収(本人希望)")</formula>
    </cfRule>
  </conditionalFormatting>
  <conditionalFormatting sqref="CA42">
    <cfRule type="cellIs" dxfId="1744" priority="1855" stopIfTrue="1" operator="notEqual">
      <formula>""</formula>
    </cfRule>
    <cfRule type="expression" dxfId="1743" priority="1856" stopIfTrue="1">
      <formula>OR(CA40="一括徴収",CA40="一括徴収(本人希望)")</formula>
    </cfRule>
  </conditionalFormatting>
  <conditionalFormatting sqref="CK42">
    <cfRule type="cellIs" dxfId="1742" priority="1777" stopIfTrue="1" operator="notEqual">
      <formula>""</formula>
    </cfRule>
    <cfRule type="expression" dxfId="1741" priority="1778" stopIfTrue="1">
      <formula>OR(CG40="一括徴収",CG40="一括徴収(本人希望)")</formula>
    </cfRule>
  </conditionalFormatting>
  <conditionalFormatting sqref="CG43:CK43">
    <cfRule type="cellIs" dxfId="1740" priority="1775" stopIfTrue="1" operator="notEqual">
      <formula>""</formula>
    </cfRule>
    <cfRule type="expression" dxfId="1739" priority="1776" stopIfTrue="1">
      <formula>OR(CG40="一括徴収",CG40="一括徴収(本人希望)")</formula>
    </cfRule>
  </conditionalFormatting>
  <conditionalFormatting sqref="CG44:CH44">
    <cfRule type="cellIs" dxfId="1738" priority="1773" stopIfTrue="1" operator="notEqual">
      <formula>""</formula>
    </cfRule>
    <cfRule type="expression" dxfId="1737" priority="1774" stopIfTrue="1">
      <formula>OR(CG40="一括徴収",CG40="一括徴収(本人希望)")</formula>
    </cfRule>
  </conditionalFormatting>
  <conditionalFormatting sqref="CG48">
    <cfRule type="cellIs" dxfId="1736" priority="1771" stopIfTrue="1" operator="notEqual">
      <formula>""</formula>
    </cfRule>
    <cfRule type="expression" dxfId="1735" priority="1772" stopIfTrue="1">
      <formula>OR(CG40="特別徴収継続(本人希望)",CG40="特別徴収継続(転勤)")</formula>
    </cfRule>
  </conditionalFormatting>
  <conditionalFormatting sqref="CH48">
    <cfRule type="cellIs" dxfId="1734" priority="1769" stopIfTrue="1" operator="notEqual">
      <formula>""</formula>
    </cfRule>
    <cfRule type="expression" dxfId="1733" priority="1770" stopIfTrue="1">
      <formula>OR(CG40="特別徴収継続(本人希望)",CG40="特別徴収継続(転勤)")</formula>
    </cfRule>
  </conditionalFormatting>
  <conditionalFormatting sqref="CI48">
    <cfRule type="cellIs" dxfId="1732" priority="1767" stopIfTrue="1" operator="notEqual">
      <formula>""</formula>
    </cfRule>
    <cfRule type="expression" dxfId="1731" priority="1768" stopIfTrue="1">
      <formula>OR(CG40="特別徴収継続(本人希望)",CG40="特別徴収継続(転勤)")</formula>
    </cfRule>
  </conditionalFormatting>
  <conditionalFormatting sqref="CJ48">
    <cfRule type="cellIs" dxfId="1730" priority="1765" stopIfTrue="1" operator="notEqual">
      <formula>""</formula>
    </cfRule>
    <cfRule type="expression" dxfId="1729" priority="1766" stopIfTrue="1">
      <formula>OR(CG40="特別徴収継続(本人希望)",CG40="特別徴収継続(転勤)")</formula>
    </cfRule>
  </conditionalFormatting>
  <conditionalFormatting sqref="CK48">
    <cfRule type="cellIs" dxfId="1728" priority="1763" stopIfTrue="1" operator="notEqual">
      <formula>""</formula>
    </cfRule>
    <cfRule type="expression" dxfId="1727" priority="1764" stopIfTrue="1">
      <formula>OR(CG40="特別徴収継続(本人希望)",CG40="特別徴収継続(転勤)")</formula>
    </cfRule>
  </conditionalFormatting>
  <conditionalFormatting sqref="CL48">
    <cfRule type="cellIs" dxfId="1726" priority="1761" stopIfTrue="1" operator="notEqual">
      <formula>""</formula>
    </cfRule>
    <cfRule type="expression" dxfId="1725" priority="1762" stopIfTrue="1">
      <formula>OR(CG40="特別徴収継続(本人希望)",CG40="特別徴収継続(転勤)")</formula>
    </cfRule>
  </conditionalFormatting>
  <conditionalFormatting sqref="CG49:CL49">
    <cfRule type="cellIs" dxfId="1724" priority="1759" stopIfTrue="1" operator="notEqual">
      <formula>""</formula>
    </cfRule>
    <cfRule type="expression" dxfId="1723" priority="1760" stopIfTrue="1">
      <formula>OR(CG40="特別徴収継続(本人希望)",CG40="特別徴収継続(転勤)")</formula>
    </cfRule>
  </conditionalFormatting>
  <conditionalFormatting sqref="CG50:CH50">
    <cfRule type="cellIs" dxfId="1722" priority="1757" stopIfTrue="1" operator="notEqual">
      <formula>""</formula>
    </cfRule>
    <cfRule type="expression" dxfId="1721" priority="1758" stopIfTrue="1">
      <formula>OR(CG40="特別徴収継続(本人希望)",CG40="特別徴収継続(転勤)")</formula>
    </cfRule>
  </conditionalFormatting>
  <conditionalFormatting sqref="CJ50:CL50">
    <cfRule type="cellIs" dxfId="1720" priority="1755" stopIfTrue="1" operator="notEqual">
      <formula>""</formula>
    </cfRule>
    <cfRule type="expression" dxfId="1719" priority="1756" stopIfTrue="1">
      <formula>OR(CG40="特別徴収継続(本人希望)",CG40="特別徴収継続(転勤)")</formula>
    </cfRule>
  </conditionalFormatting>
  <conditionalFormatting sqref="CG51:CL51">
    <cfRule type="cellIs" dxfId="1718" priority="1753" stopIfTrue="1" operator="notEqual">
      <formula>""</formula>
    </cfRule>
    <cfRule type="expression" dxfId="1717" priority="1754" stopIfTrue="1">
      <formula>OR(CG40="特別徴収継続(本人希望)",CG40="特別徴収継続(転勤)")</formula>
    </cfRule>
  </conditionalFormatting>
  <conditionalFormatting sqref="CG52:CL52">
    <cfRule type="cellIs" dxfId="1716" priority="1751" stopIfTrue="1" operator="notEqual">
      <formula>""</formula>
    </cfRule>
    <cfRule type="expression" dxfId="1715" priority="1752" stopIfTrue="1">
      <formula>OR(CG40="特別徴収継続(本人希望)",CG40="特別徴収継続(転勤)")</formula>
    </cfRule>
  </conditionalFormatting>
  <conditionalFormatting sqref="CG53:CL53">
    <cfRule type="cellIs" dxfId="1714" priority="1749" stopIfTrue="1" operator="notEqual">
      <formula>""</formula>
    </cfRule>
    <cfRule type="expression" dxfId="1713" priority="1750" stopIfTrue="1">
      <formula>OR(CG40="特別徴収継続(本人希望)",CG40="特別徴収継続(転勤)")</formula>
    </cfRule>
  </conditionalFormatting>
  <conditionalFormatting sqref="CG54:CL54">
    <cfRule type="cellIs" dxfId="1712" priority="1747" stopIfTrue="1" operator="notEqual">
      <formula>""</formula>
    </cfRule>
    <cfRule type="expression" dxfId="1711" priority="1748" stopIfTrue="1">
      <formula>OR(CG40="特別徴収継続(本人希望)",CG40="特別徴収継続(転勤)")</formula>
    </cfRule>
  </conditionalFormatting>
  <conditionalFormatting sqref="CG55:CL55">
    <cfRule type="cellIs" dxfId="1710" priority="1745" stopIfTrue="1" operator="notEqual">
      <formula>""</formula>
    </cfRule>
    <cfRule type="expression" dxfId="1709" priority="1746" stopIfTrue="1">
      <formula>OR(CG40="特別徴収継続(本人希望)",CG40="特別徴収継続(転勤)")</formula>
    </cfRule>
  </conditionalFormatting>
  <conditionalFormatting sqref="CG56:CL56">
    <cfRule type="cellIs" dxfId="1708" priority="1743" stopIfTrue="1" operator="notEqual">
      <formula>""</formula>
    </cfRule>
    <cfRule type="expression" dxfId="1707" priority="1744" stopIfTrue="1">
      <formula>OR(CG40="特別徴収継続(本人希望)",CG40="特別徴収継続(転勤)")</formula>
    </cfRule>
  </conditionalFormatting>
  <conditionalFormatting sqref="CG57:CL57">
    <cfRule type="cellIs" dxfId="1706" priority="1741" stopIfTrue="1" operator="notEqual">
      <formula>""</formula>
    </cfRule>
    <cfRule type="expression" dxfId="1705" priority="1742" stopIfTrue="1">
      <formula>OR(CG40="特別徴収継続(本人希望)",CG40="特別徴収継続(転勤)")</formula>
    </cfRule>
  </conditionalFormatting>
  <conditionalFormatting sqref="CG58:CH58">
    <cfRule type="cellIs" dxfId="1704" priority="1739" stopIfTrue="1" operator="notEqual">
      <formula>""</formula>
    </cfRule>
    <cfRule type="expression" dxfId="1703" priority="1740" stopIfTrue="1">
      <formula>OR(CG40="特別徴収継続(本人希望)",CG40="特別徴収継続(転勤)")</formula>
    </cfRule>
  </conditionalFormatting>
  <conditionalFormatting sqref="CI58:CJ58">
    <cfRule type="cellIs" dxfId="1702" priority="1737" stopIfTrue="1" operator="notEqual">
      <formula>""</formula>
    </cfRule>
    <cfRule type="expression" dxfId="1701" priority="1738" stopIfTrue="1">
      <formula>OR(CG40="特別徴収継続(本人希望)",CG40="特別徴収継続(転勤)")</formula>
    </cfRule>
  </conditionalFormatting>
  <conditionalFormatting sqref="CK58:CL58">
    <cfRule type="cellIs" dxfId="1700" priority="1735" stopIfTrue="1" operator="notEqual">
      <formula>""</formula>
    </cfRule>
    <cfRule type="expression" dxfId="1699" priority="1736" stopIfTrue="1">
      <formula>OR(CG40="特別徴収継続(本人希望)",CG40="特別徴収継続(転勤)")</formula>
    </cfRule>
  </conditionalFormatting>
  <conditionalFormatting sqref="CG59:CL59">
    <cfRule type="cellIs" dxfId="1698" priority="1733" stopIfTrue="1" operator="notEqual">
      <formula>""</formula>
    </cfRule>
    <cfRule type="expression" dxfId="1697" priority="1734" stopIfTrue="1">
      <formula>OR(CG40="特別徴収継続(本人希望)",CG40="特別徴収継続(転勤)")</formula>
    </cfRule>
  </conditionalFormatting>
  <conditionalFormatting sqref="CG60:CK60">
    <cfRule type="cellIs" dxfId="1696" priority="1731" stopIfTrue="1" operator="notEqual">
      <formula>""</formula>
    </cfRule>
    <cfRule type="expression" dxfId="1695" priority="1732" stopIfTrue="1">
      <formula>OR(CG40="特別徴収継続(本人希望)",CG40="特別徴収継続(転勤)")</formula>
    </cfRule>
  </conditionalFormatting>
  <conditionalFormatting sqref="CG61:CH61">
    <cfRule type="cellIs" dxfId="1694" priority="1729" stopIfTrue="1" operator="notEqual">
      <formula>""</formula>
    </cfRule>
    <cfRule type="expression" dxfId="1693" priority="1730" stopIfTrue="1">
      <formula>OR(CG40="特別徴収継続(本人希望)",CG40="特別徴収継続(転勤)")</formula>
    </cfRule>
  </conditionalFormatting>
  <conditionalFormatting sqref="CG45">
    <cfRule type="cellIs" dxfId="1692" priority="1781" stopIfTrue="1" operator="notEqual">
      <formula>""</formula>
    </cfRule>
    <cfRule type="expression" dxfId="1691" priority="1782" stopIfTrue="1">
      <formula>AND(CG46&lt;&gt;"",CG46&gt;0)</formula>
    </cfRule>
  </conditionalFormatting>
  <conditionalFormatting sqref="CI45">
    <cfRule type="cellIs" dxfId="1690" priority="1783" stopIfTrue="1" operator="notEqual">
      <formula>""</formula>
    </cfRule>
    <cfRule type="expression" dxfId="1689" priority="1784" stopIfTrue="1">
      <formula>AND(CG46&lt;&gt;"",CG46&gt;0)</formula>
    </cfRule>
  </conditionalFormatting>
  <conditionalFormatting sqref="CK45">
    <cfRule type="cellIs" dxfId="1688" priority="1785" stopIfTrue="1" operator="notEqual">
      <formula>""</formula>
    </cfRule>
    <cfRule type="expression" dxfId="1687" priority="1786" stopIfTrue="1">
      <formula>AND(CG46&lt;&gt;"",CG46&gt;0)</formula>
    </cfRule>
  </conditionalFormatting>
  <conditionalFormatting sqref="CG47:CH47">
    <cfRule type="cellIs" dxfId="1686" priority="1787" stopIfTrue="1" operator="notEqual">
      <formula>""</formula>
    </cfRule>
    <cfRule type="expression" dxfId="1685" priority="1788" stopIfTrue="1">
      <formula>AND(CG46&lt;&gt;"",CG46&gt;0)</formula>
    </cfRule>
  </conditionalFormatting>
  <conditionalFormatting sqref="CI42">
    <cfRule type="cellIs" dxfId="1684" priority="1789" stopIfTrue="1" operator="notEqual">
      <formula>""</formula>
    </cfRule>
    <cfRule type="expression" dxfId="1683" priority="1790" stopIfTrue="1">
      <formula>OR(CG40="一括徴収",CG40="一括徴収(本人希望)")</formula>
    </cfRule>
  </conditionalFormatting>
  <conditionalFormatting sqref="CG42">
    <cfRule type="cellIs" dxfId="1682" priority="1791" stopIfTrue="1" operator="notEqual">
      <formula>""</formula>
    </cfRule>
    <cfRule type="expression" dxfId="1681" priority="1792" stopIfTrue="1">
      <formula>OR(CG40="一括徴収",CG40="一括徴収(本人希望)")</formula>
    </cfRule>
  </conditionalFormatting>
  <conditionalFormatting sqref="CQ42">
    <cfRule type="cellIs" dxfId="1680" priority="1713" stopIfTrue="1" operator="notEqual">
      <formula>""</formula>
    </cfRule>
    <cfRule type="expression" dxfId="1679" priority="1714" stopIfTrue="1">
      <formula>OR(CM40="一括徴収",CM40="一括徴収(本人希望)")</formula>
    </cfRule>
  </conditionalFormatting>
  <conditionalFormatting sqref="CM43:CQ43">
    <cfRule type="cellIs" dxfId="1678" priority="1711" stopIfTrue="1" operator="notEqual">
      <formula>""</formula>
    </cfRule>
    <cfRule type="expression" dxfId="1677" priority="1712" stopIfTrue="1">
      <formula>OR(CM40="一括徴収",CM40="一括徴収(本人希望)")</formula>
    </cfRule>
  </conditionalFormatting>
  <conditionalFormatting sqref="CM44:CN44">
    <cfRule type="cellIs" dxfId="1676" priority="1709" stopIfTrue="1" operator="notEqual">
      <formula>""</formula>
    </cfRule>
    <cfRule type="expression" dxfId="1675" priority="1710" stopIfTrue="1">
      <formula>OR(CM40="一括徴収",CM40="一括徴収(本人希望)")</formula>
    </cfRule>
  </conditionalFormatting>
  <conditionalFormatting sqref="CM48">
    <cfRule type="cellIs" dxfId="1674" priority="1707" stopIfTrue="1" operator="notEqual">
      <formula>""</formula>
    </cfRule>
    <cfRule type="expression" dxfId="1673" priority="1708" stopIfTrue="1">
      <formula>OR(CM40="特別徴収継続(本人希望)",CM40="特別徴収継続(転勤)")</formula>
    </cfRule>
  </conditionalFormatting>
  <conditionalFormatting sqref="CN48">
    <cfRule type="cellIs" dxfId="1672" priority="1705" stopIfTrue="1" operator="notEqual">
      <formula>""</formula>
    </cfRule>
    <cfRule type="expression" dxfId="1671" priority="1706" stopIfTrue="1">
      <formula>OR(CM40="特別徴収継続(本人希望)",CM40="特別徴収継続(転勤)")</formula>
    </cfRule>
  </conditionalFormatting>
  <conditionalFormatting sqref="CO48">
    <cfRule type="cellIs" dxfId="1670" priority="1703" stopIfTrue="1" operator="notEqual">
      <formula>""</formula>
    </cfRule>
    <cfRule type="expression" dxfId="1669" priority="1704" stopIfTrue="1">
      <formula>OR(CM40="特別徴収継続(本人希望)",CM40="特別徴収継続(転勤)")</formula>
    </cfRule>
  </conditionalFormatting>
  <conditionalFormatting sqref="CP48">
    <cfRule type="cellIs" dxfId="1668" priority="1701" stopIfTrue="1" operator="notEqual">
      <formula>""</formula>
    </cfRule>
    <cfRule type="expression" dxfId="1667" priority="1702" stopIfTrue="1">
      <formula>OR(CM40="特別徴収継続(本人希望)",CM40="特別徴収継続(転勤)")</formula>
    </cfRule>
  </conditionalFormatting>
  <conditionalFormatting sqref="CQ48">
    <cfRule type="cellIs" dxfId="1666" priority="1699" stopIfTrue="1" operator="notEqual">
      <formula>""</formula>
    </cfRule>
    <cfRule type="expression" dxfId="1665" priority="1700" stopIfTrue="1">
      <formula>OR(CM40="特別徴収継続(本人希望)",CM40="特別徴収継続(転勤)")</formula>
    </cfRule>
  </conditionalFormatting>
  <conditionalFormatting sqref="CR48">
    <cfRule type="cellIs" dxfId="1664" priority="1697" stopIfTrue="1" operator="notEqual">
      <formula>""</formula>
    </cfRule>
    <cfRule type="expression" dxfId="1663" priority="1698" stopIfTrue="1">
      <formula>OR(CM40="特別徴収継続(本人希望)",CM40="特別徴収継続(転勤)")</formula>
    </cfRule>
  </conditionalFormatting>
  <conditionalFormatting sqref="CM49:CR49">
    <cfRule type="cellIs" dxfId="1662" priority="1695" stopIfTrue="1" operator="notEqual">
      <formula>""</formula>
    </cfRule>
    <cfRule type="expression" dxfId="1661" priority="1696" stopIfTrue="1">
      <formula>OR(CM40="特別徴収継続(本人希望)",CM40="特別徴収継続(転勤)")</formula>
    </cfRule>
  </conditionalFormatting>
  <conditionalFormatting sqref="CM50:CN50">
    <cfRule type="cellIs" dxfId="1660" priority="1693" stopIfTrue="1" operator="notEqual">
      <formula>""</formula>
    </cfRule>
    <cfRule type="expression" dxfId="1659" priority="1694" stopIfTrue="1">
      <formula>OR(CM40="特別徴収継続(本人希望)",CM40="特別徴収継続(転勤)")</formula>
    </cfRule>
  </conditionalFormatting>
  <conditionalFormatting sqref="CP50:CR50">
    <cfRule type="cellIs" dxfId="1658" priority="1691" stopIfTrue="1" operator="notEqual">
      <formula>""</formula>
    </cfRule>
    <cfRule type="expression" dxfId="1657" priority="1692" stopIfTrue="1">
      <formula>OR(CM40="特別徴収継続(本人希望)",CM40="特別徴収継続(転勤)")</formula>
    </cfRule>
  </conditionalFormatting>
  <conditionalFormatting sqref="CM51:CR51">
    <cfRule type="cellIs" dxfId="1656" priority="1689" stopIfTrue="1" operator="notEqual">
      <formula>""</formula>
    </cfRule>
    <cfRule type="expression" dxfId="1655" priority="1690" stopIfTrue="1">
      <formula>OR(CM40="特別徴収継続(本人希望)",CM40="特別徴収継続(転勤)")</formula>
    </cfRule>
  </conditionalFormatting>
  <conditionalFormatting sqref="CM52:CR52">
    <cfRule type="cellIs" dxfId="1654" priority="1687" stopIfTrue="1" operator="notEqual">
      <formula>""</formula>
    </cfRule>
    <cfRule type="expression" dxfId="1653" priority="1688" stopIfTrue="1">
      <formula>OR(CM40="特別徴収継続(本人希望)",CM40="特別徴収継続(転勤)")</formula>
    </cfRule>
  </conditionalFormatting>
  <conditionalFormatting sqref="CM53:CR53">
    <cfRule type="cellIs" dxfId="1652" priority="1685" stopIfTrue="1" operator="notEqual">
      <formula>""</formula>
    </cfRule>
    <cfRule type="expression" dxfId="1651" priority="1686" stopIfTrue="1">
      <formula>OR(CM40="特別徴収継続(本人希望)",CM40="特別徴収継続(転勤)")</formula>
    </cfRule>
  </conditionalFormatting>
  <conditionalFormatting sqref="CM54:CR54">
    <cfRule type="cellIs" dxfId="1650" priority="1683" stopIfTrue="1" operator="notEqual">
      <formula>""</formula>
    </cfRule>
    <cfRule type="expression" dxfId="1649" priority="1684" stopIfTrue="1">
      <formula>OR(CM40="特別徴収継続(本人希望)",CM40="特別徴収継続(転勤)")</formula>
    </cfRule>
  </conditionalFormatting>
  <conditionalFormatting sqref="CM55:CR55">
    <cfRule type="cellIs" dxfId="1648" priority="1681" stopIfTrue="1" operator="notEqual">
      <formula>""</formula>
    </cfRule>
    <cfRule type="expression" dxfId="1647" priority="1682" stopIfTrue="1">
      <formula>OR(CM40="特別徴収継続(本人希望)",CM40="特別徴収継続(転勤)")</formula>
    </cfRule>
  </conditionalFormatting>
  <conditionalFormatting sqref="CM56:CR56">
    <cfRule type="cellIs" dxfId="1646" priority="1679" stopIfTrue="1" operator="notEqual">
      <formula>""</formula>
    </cfRule>
    <cfRule type="expression" dxfId="1645" priority="1680" stopIfTrue="1">
      <formula>OR(CM40="特別徴収継続(本人希望)",CM40="特別徴収継続(転勤)")</formula>
    </cfRule>
  </conditionalFormatting>
  <conditionalFormatting sqref="CM57:CR57">
    <cfRule type="cellIs" dxfId="1644" priority="1677" stopIfTrue="1" operator="notEqual">
      <formula>""</formula>
    </cfRule>
    <cfRule type="expression" dxfId="1643" priority="1678" stopIfTrue="1">
      <formula>OR(CM40="特別徴収継続(本人希望)",CM40="特別徴収継続(転勤)")</formula>
    </cfRule>
  </conditionalFormatting>
  <conditionalFormatting sqref="CM58:CN58">
    <cfRule type="cellIs" dxfId="1642" priority="1675" stopIfTrue="1" operator="notEqual">
      <formula>""</formula>
    </cfRule>
    <cfRule type="expression" dxfId="1641" priority="1676" stopIfTrue="1">
      <formula>OR(CM40="特別徴収継続(本人希望)",CM40="特別徴収継続(転勤)")</formula>
    </cfRule>
  </conditionalFormatting>
  <conditionalFormatting sqref="CO58:CP58">
    <cfRule type="cellIs" dxfId="1640" priority="1673" stopIfTrue="1" operator="notEqual">
      <formula>""</formula>
    </cfRule>
    <cfRule type="expression" dxfId="1639" priority="1674" stopIfTrue="1">
      <formula>OR(CM40="特別徴収継続(本人希望)",CM40="特別徴収継続(転勤)")</formula>
    </cfRule>
  </conditionalFormatting>
  <conditionalFormatting sqref="CQ58:CR58">
    <cfRule type="cellIs" dxfId="1638" priority="1671" stopIfTrue="1" operator="notEqual">
      <formula>""</formula>
    </cfRule>
    <cfRule type="expression" dxfId="1637" priority="1672" stopIfTrue="1">
      <formula>OR(CM40="特別徴収継続(本人希望)",CM40="特別徴収継続(転勤)")</formula>
    </cfRule>
  </conditionalFormatting>
  <conditionalFormatting sqref="CM59:CR59">
    <cfRule type="cellIs" dxfId="1636" priority="1669" stopIfTrue="1" operator="notEqual">
      <formula>""</formula>
    </cfRule>
    <cfRule type="expression" dxfId="1635" priority="1670" stopIfTrue="1">
      <formula>OR(CM40="特別徴収継続(本人希望)",CM40="特別徴収継続(転勤)")</formula>
    </cfRule>
  </conditionalFormatting>
  <conditionalFormatting sqref="CM60:CQ60">
    <cfRule type="cellIs" dxfId="1634" priority="1667" stopIfTrue="1" operator="notEqual">
      <formula>""</formula>
    </cfRule>
    <cfRule type="expression" dxfId="1633" priority="1668" stopIfTrue="1">
      <formula>OR(CM40="特別徴収継続(本人希望)",CM40="特別徴収継続(転勤)")</formula>
    </cfRule>
  </conditionalFormatting>
  <conditionalFormatting sqref="CM61:CN61">
    <cfRule type="cellIs" dxfId="1632" priority="1665" stopIfTrue="1" operator="notEqual">
      <formula>""</formula>
    </cfRule>
    <cfRule type="expression" dxfId="1631" priority="1666" stopIfTrue="1">
      <formula>OR(CM40="特別徴収継続(本人希望)",CM40="特別徴収継続(転勤)")</formula>
    </cfRule>
  </conditionalFormatting>
  <conditionalFormatting sqref="CM45">
    <cfRule type="cellIs" dxfId="1630" priority="1717" stopIfTrue="1" operator="notEqual">
      <formula>""</formula>
    </cfRule>
    <cfRule type="expression" dxfId="1629" priority="1718" stopIfTrue="1">
      <formula>AND(CM46&lt;&gt;"",CM46&gt;0)</formula>
    </cfRule>
  </conditionalFormatting>
  <conditionalFormatting sqref="CO45">
    <cfRule type="cellIs" dxfId="1628" priority="1719" stopIfTrue="1" operator="notEqual">
      <formula>""</formula>
    </cfRule>
    <cfRule type="expression" dxfId="1627" priority="1720" stopIfTrue="1">
      <formula>AND(CM46&lt;&gt;"",CM46&gt;0)</formula>
    </cfRule>
  </conditionalFormatting>
  <conditionalFormatting sqref="CQ45">
    <cfRule type="cellIs" dxfId="1626" priority="1721" stopIfTrue="1" operator="notEqual">
      <formula>""</formula>
    </cfRule>
    <cfRule type="expression" dxfId="1625" priority="1722" stopIfTrue="1">
      <formula>AND(CM46&lt;&gt;"",CM46&gt;0)</formula>
    </cfRule>
  </conditionalFormatting>
  <conditionalFormatting sqref="CM47:CN47">
    <cfRule type="cellIs" dxfId="1624" priority="1723" stopIfTrue="1" operator="notEqual">
      <formula>""</formula>
    </cfRule>
    <cfRule type="expression" dxfId="1623" priority="1724" stopIfTrue="1">
      <formula>AND(CM46&lt;&gt;"",CM46&gt;0)</formula>
    </cfRule>
  </conditionalFormatting>
  <conditionalFormatting sqref="CO42">
    <cfRule type="cellIs" dxfId="1622" priority="1725" stopIfTrue="1" operator="notEqual">
      <formula>""</formula>
    </cfRule>
    <cfRule type="expression" dxfId="1621" priority="1726" stopIfTrue="1">
      <formula>OR(CM40="一括徴収",CM40="一括徴収(本人希望)")</formula>
    </cfRule>
  </conditionalFormatting>
  <conditionalFormatting sqref="CM42">
    <cfRule type="cellIs" dxfId="1620" priority="1727" stopIfTrue="1" operator="notEqual">
      <formula>""</formula>
    </cfRule>
    <cfRule type="expression" dxfId="1619" priority="1728" stopIfTrue="1">
      <formula>OR(CM40="一括徴収",CM40="一括徴収(本人希望)")</formula>
    </cfRule>
  </conditionalFormatting>
  <conditionalFormatting sqref="CW42">
    <cfRule type="cellIs" dxfId="1618" priority="1649" stopIfTrue="1" operator="notEqual">
      <formula>""</formula>
    </cfRule>
    <cfRule type="expression" dxfId="1617" priority="1650" stopIfTrue="1">
      <formula>OR(CS40="一括徴収",CS40="一括徴収(本人希望)")</formula>
    </cfRule>
  </conditionalFormatting>
  <conditionalFormatting sqref="CS43:CW43">
    <cfRule type="cellIs" dxfId="1616" priority="1647" stopIfTrue="1" operator="notEqual">
      <formula>""</formula>
    </cfRule>
    <cfRule type="expression" dxfId="1615" priority="1648" stopIfTrue="1">
      <formula>OR(CS40="一括徴収",CS40="一括徴収(本人希望)")</formula>
    </cfRule>
  </conditionalFormatting>
  <conditionalFormatting sqref="CS44:CT44">
    <cfRule type="cellIs" dxfId="1614" priority="1645" stopIfTrue="1" operator="notEqual">
      <formula>""</formula>
    </cfRule>
    <cfRule type="expression" dxfId="1613" priority="1646" stopIfTrue="1">
      <formula>OR(CS40="一括徴収",CS40="一括徴収(本人希望)")</formula>
    </cfRule>
  </conditionalFormatting>
  <conditionalFormatting sqref="CS48">
    <cfRule type="cellIs" dxfId="1612" priority="1643" stopIfTrue="1" operator="notEqual">
      <formula>""</formula>
    </cfRule>
    <cfRule type="expression" dxfId="1611" priority="1644" stopIfTrue="1">
      <formula>OR(CS40="特別徴収継続(本人希望)",CS40="特別徴収継続(転勤)")</formula>
    </cfRule>
  </conditionalFormatting>
  <conditionalFormatting sqref="CT48">
    <cfRule type="cellIs" dxfId="1610" priority="1641" stopIfTrue="1" operator="notEqual">
      <formula>""</formula>
    </cfRule>
    <cfRule type="expression" dxfId="1609" priority="1642" stopIfTrue="1">
      <formula>OR(CS40="特別徴収継続(本人希望)",CS40="特別徴収継続(転勤)")</formula>
    </cfRule>
  </conditionalFormatting>
  <conditionalFormatting sqref="CU48">
    <cfRule type="cellIs" dxfId="1608" priority="1639" stopIfTrue="1" operator="notEqual">
      <formula>""</formula>
    </cfRule>
    <cfRule type="expression" dxfId="1607" priority="1640" stopIfTrue="1">
      <formula>OR(CS40="特別徴収継続(本人希望)",CS40="特別徴収継続(転勤)")</formula>
    </cfRule>
  </conditionalFormatting>
  <conditionalFormatting sqref="CV48">
    <cfRule type="cellIs" dxfId="1606" priority="1637" stopIfTrue="1" operator="notEqual">
      <formula>""</formula>
    </cfRule>
    <cfRule type="expression" dxfId="1605" priority="1638" stopIfTrue="1">
      <formula>OR(CS40="特別徴収継続(本人希望)",CS40="特別徴収継続(転勤)")</formula>
    </cfRule>
  </conditionalFormatting>
  <conditionalFormatting sqref="CW48">
    <cfRule type="cellIs" dxfId="1604" priority="1635" stopIfTrue="1" operator="notEqual">
      <formula>""</formula>
    </cfRule>
    <cfRule type="expression" dxfId="1603" priority="1636" stopIfTrue="1">
      <formula>OR(CS40="特別徴収継続(本人希望)",CS40="特別徴収継続(転勤)")</formula>
    </cfRule>
  </conditionalFormatting>
  <conditionalFormatting sqref="CX48">
    <cfRule type="cellIs" dxfId="1602" priority="1633" stopIfTrue="1" operator="notEqual">
      <formula>""</formula>
    </cfRule>
    <cfRule type="expression" dxfId="1601" priority="1634" stopIfTrue="1">
      <formula>OR(CS40="特別徴収継続(本人希望)",CS40="特別徴収継続(転勤)")</formula>
    </cfRule>
  </conditionalFormatting>
  <conditionalFormatting sqref="CS49:CX49">
    <cfRule type="cellIs" dxfId="1600" priority="1631" stopIfTrue="1" operator="notEqual">
      <formula>""</formula>
    </cfRule>
    <cfRule type="expression" dxfId="1599" priority="1632" stopIfTrue="1">
      <formula>OR(CS40="特別徴収継続(本人希望)",CS40="特別徴収継続(転勤)")</formula>
    </cfRule>
  </conditionalFormatting>
  <conditionalFormatting sqref="CS50:CT50">
    <cfRule type="cellIs" dxfId="1598" priority="1629" stopIfTrue="1" operator="notEqual">
      <formula>""</formula>
    </cfRule>
    <cfRule type="expression" dxfId="1597" priority="1630" stopIfTrue="1">
      <formula>OR(CS40="特別徴収継続(本人希望)",CS40="特別徴収継続(転勤)")</formula>
    </cfRule>
  </conditionalFormatting>
  <conditionalFormatting sqref="CV50:CX50">
    <cfRule type="cellIs" dxfId="1596" priority="1627" stopIfTrue="1" operator="notEqual">
      <formula>""</formula>
    </cfRule>
    <cfRule type="expression" dxfId="1595" priority="1628" stopIfTrue="1">
      <formula>OR(CS40="特別徴収継続(本人希望)",CS40="特別徴収継続(転勤)")</formula>
    </cfRule>
  </conditionalFormatting>
  <conditionalFormatting sqref="CS51:CX51">
    <cfRule type="cellIs" dxfId="1594" priority="1625" stopIfTrue="1" operator="notEqual">
      <formula>""</formula>
    </cfRule>
    <cfRule type="expression" dxfId="1593" priority="1626" stopIfTrue="1">
      <formula>OR(CS40="特別徴収継続(本人希望)",CS40="特別徴収継続(転勤)")</formula>
    </cfRule>
  </conditionalFormatting>
  <conditionalFormatting sqref="CS52:CX52">
    <cfRule type="cellIs" dxfId="1592" priority="1623" stopIfTrue="1" operator="notEqual">
      <formula>""</formula>
    </cfRule>
    <cfRule type="expression" dxfId="1591" priority="1624" stopIfTrue="1">
      <formula>OR(CS40="特別徴収継続(本人希望)",CS40="特別徴収継続(転勤)")</formula>
    </cfRule>
  </conditionalFormatting>
  <conditionalFormatting sqref="CS53:CX53">
    <cfRule type="cellIs" dxfId="1590" priority="1621" stopIfTrue="1" operator="notEqual">
      <formula>""</formula>
    </cfRule>
    <cfRule type="expression" dxfId="1589" priority="1622" stopIfTrue="1">
      <formula>OR(CS40="特別徴収継続(本人希望)",CS40="特別徴収継続(転勤)")</formula>
    </cfRule>
  </conditionalFormatting>
  <conditionalFormatting sqref="CS54:CX54">
    <cfRule type="cellIs" dxfId="1588" priority="1619" stopIfTrue="1" operator="notEqual">
      <formula>""</formula>
    </cfRule>
    <cfRule type="expression" dxfId="1587" priority="1620" stopIfTrue="1">
      <formula>OR(CS40="特別徴収継続(本人希望)",CS40="特別徴収継続(転勤)")</formula>
    </cfRule>
  </conditionalFormatting>
  <conditionalFormatting sqref="CS55:CX55">
    <cfRule type="cellIs" dxfId="1586" priority="1617" stopIfTrue="1" operator="notEqual">
      <formula>""</formula>
    </cfRule>
    <cfRule type="expression" dxfId="1585" priority="1618" stopIfTrue="1">
      <formula>OR(CS40="特別徴収継続(本人希望)",CS40="特別徴収継続(転勤)")</formula>
    </cfRule>
  </conditionalFormatting>
  <conditionalFormatting sqref="CS56:CX56">
    <cfRule type="cellIs" dxfId="1584" priority="1615" stopIfTrue="1" operator="notEqual">
      <formula>""</formula>
    </cfRule>
    <cfRule type="expression" dxfId="1583" priority="1616" stopIfTrue="1">
      <formula>OR(CS40="特別徴収継続(本人希望)",CS40="特別徴収継続(転勤)")</formula>
    </cfRule>
  </conditionalFormatting>
  <conditionalFormatting sqref="CS57:CX57">
    <cfRule type="cellIs" dxfId="1582" priority="1613" stopIfTrue="1" operator="notEqual">
      <formula>""</formula>
    </cfRule>
    <cfRule type="expression" dxfId="1581" priority="1614" stopIfTrue="1">
      <formula>OR(CS40="特別徴収継続(本人希望)",CS40="特別徴収継続(転勤)")</formula>
    </cfRule>
  </conditionalFormatting>
  <conditionalFormatting sqref="CS58:CT58">
    <cfRule type="cellIs" dxfId="1580" priority="1611" stopIfTrue="1" operator="notEqual">
      <formula>""</formula>
    </cfRule>
    <cfRule type="expression" dxfId="1579" priority="1612" stopIfTrue="1">
      <formula>OR(CS40="特別徴収継続(本人希望)",CS40="特別徴収継続(転勤)")</formula>
    </cfRule>
  </conditionalFormatting>
  <conditionalFormatting sqref="CU58:CV58">
    <cfRule type="cellIs" dxfId="1578" priority="1609" stopIfTrue="1" operator="notEqual">
      <formula>""</formula>
    </cfRule>
    <cfRule type="expression" dxfId="1577" priority="1610" stopIfTrue="1">
      <formula>OR(CS40="特別徴収継続(本人希望)",CS40="特別徴収継続(転勤)")</formula>
    </cfRule>
  </conditionalFormatting>
  <conditionalFormatting sqref="CW58:CX58">
    <cfRule type="cellIs" dxfId="1576" priority="1607" stopIfTrue="1" operator="notEqual">
      <formula>""</formula>
    </cfRule>
    <cfRule type="expression" dxfId="1575" priority="1608" stopIfTrue="1">
      <formula>OR(CS40="特別徴収継続(本人希望)",CS40="特別徴収継続(転勤)")</formula>
    </cfRule>
  </conditionalFormatting>
  <conditionalFormatting sqref="CS59:CX59">
    <cfRule type="cellIs" dxfId="1574" priority="1605" stopIfTrue="1" operator="notEqual">
      <formula>""</formula>
    </cfRule>
    <cfRule type="expression" dxfId="1573" priority="1606" stopIfTrue="1">
      <formula>OR(CS40="特別徴収継続(本人希望)",CS40="特別徴収継続(転勤)")</formula>
    </cfRule>
  </conditionalFormatting>
  <conditionalFormatting sqref="CS60:CW60">
    <cfRule type="cellIs" dxfId="1572" priority="1603" stopIfTrue="1" operator="notEqual">
      <formula>""</formula>
    </cfRule>
    <cfRule type="expression" dxfId="1571" priority="1604" stopIfTrue="1">
      <formula>OR(CS40="特別徴収継続(本人希望)",CS40="特別徴収継続(転勤)")</formula>
    </cfRule>
  </conditionalFormatting>
  <conditionalFormatting sqref="CS61:CT61">
    <cfRule type="cellIs" dxfId="1570" priority="1601" stopIfTrue="1" operator="notEqual">
      <formula>""</formula>
    </cfRule>
    <cfRule type="expression" dxfId="1569" priority="1602" stopIfTrue="1">
      <formula>OR(CS40="特別徴収継続(本人希望)",CS40="特別徴収継続(転勤)")</formula>
    </cfRule>
  </conditionalFormatting>
  <conditionalFormatting sqref="CS45">
    <cfRule type="cellIs" dxfId="1568" priority="1653" stopIfTrue="1" operator="notEqual">
      <formula>""</formula>
    </cfRule>
    <cfRule type="expression" dxfId="1567" priority="1654" stopIfTrue="1">
      <formula>AND(CS46&lt;&gt;"",CS46&gt;0)</formula>
    </cfRule>
  </conditionalFormatting>
  <conditionalFormatting sqref="CU45">
    <cfRule type="cellIs" dxfId="1566" priority="1655" stopIfTrue="1" operator="notEqual">
      <formula>""</formula>
    </cfRule>
    <cfRule type="expression" dxfId="1565" priority="1656" stopIfTrue="1">
      <formula>AND(CS46&lt;&gt;"",CS46&gt;0)</formula>
    </cfRule>
  </conditionalFormatting>
  <conditionalFormatting sqref="CW45">
    <cfRule type="cellIs" dxfId="1564" priority="1657" stopIfTrue="1" operator="notEqual">
      <formula>""</formula>
    </cfRule>
    <cfRule type="expression" dxfId="1563" priority="1658" stopIfTrue="1">
      <formula>AND(CS46&lt;&gt;"",CS46&gt;0)</formula>
    </cfRule>
  </conditionalFormatting>
  <conditionalFormatting sqref="CS47:CT47">
    <cfRule type="cellIs" dxfId="1562" priority="1659" stopIfTrue="1" operator="notEqual">
      <formula>""</formula>
    </cfRule>
    <cfRule type="expression" dxfId="1561" priority="1660" stopIfTrue="1">
      <formula>AND(CS46&lt;&gt;"",CS46&gt;0)</formula>
    </cfRule>
  </conditionalFormatting>
  <conditionalFormatting sqref="CU42">
    <cfRule type="cellIs" dxfId="1560" priority="1661" stopIfTrue="1" operator="notEqual">
      <formula>""</formula>
    </cfRule>
    <cfRule type="expression" dxfId="1559" priority="1662" stopIfTrue="1">
      <formula>OR(CS40="一括徴収",CS40="一括徴収(本人希望)")</formula>
    </cfRule>
  </conditionalFormatting>
  <conditionalFormatting sqref="CS42">
    <cfRule type="cellIs" dxfId="1558" priority="1663" stopIfTrue="1" operator="notEqual">
      <formula>""</formula>
    </cfRule>
    <cfRule type="expression" dxfId="1557" priority="1664" stopIfTrue="1">
      <formula>OR(CS40="一括徴収",CS40="一括徴収(本人希望)")</formula>
    </cfRule>
  </conditionalFormatting>
  <conditionalFormatting sqref="DC42">
    <cfRule type="cellIs" dxfId="1556" priority="1585" stopIfTrue="1" operator="notEqual">
      <formula>""</formula>
    </cfRule>
    <cfRule type="expression" dxfId="1555" priority="1586" stopIfTrue="1">
      <formula>OR(CY40="一括徴収",CY40="一括徴収(本人希望)")</formula>
    </cfRule>
  </conditionalFormatting>
  <conditionalFormatting sqref="CY43:DC43">
    <cfRule type="cellIs" dxfId="1554" priority="1583" stopIfTrue="1" operator="notEqual">
      <formula>""</formula>
    </cfRule>
    <cfRule type="expression" dxfId="1553" priority="1584" stopIfTrue="1">
      <formula>OR(CY40="一括徴収",CY40="一括徴収(本人希望)")</formula>
    </cfRule>
  </conditionalFormatting>
  <conditionalFormatting sqref="CY44:CZ44">
    <cfRule type="cellIs" dxfId="1552" priority="1581" stopIfTrue="1" operator="notEqual">
      <formula>""</formula>
    </cfRule>
    <cfRule type="expression" dxfId="1551" priority="1582" stopIfTrue="1">
      <formula>OR(CY40="一括徴収",CY40="一括徴収(本人希望)")</formula>
    </cfRule>
  </conditionalFormatting>
  <conditionalFormatting sqref="CY48">
    <cfRule type="cellIs" dxfId="1550" priority="1579" stopIfTrue="1" operator="notEqual">
      <formula>""</formula>
    </cfRule>
    <cfRule type="expression" dxfId="1549" priority="1580" stopIfTrue="1">
      <formula>OR(CY40="特別徴収継続(本人希望)",CY40="特別徴収継続(転勤)")</formula>
    </cfRule>
  </conditionalFormatting>
  <conditionalFormatting sqref="CZ48">
    <cfRule type="cellIs" dxfId="1548" priority="1577" stopIfTrue="1" operator="notEqual">
      <formula>""</formula>
    </cfRule>
    <cfRule type="expression" dxfId="1547" priority="1578" stopIfTrue="1">
      <formula>OR(CY40="特別徴収継続(本人希望)",CY40="特別徴収継続(転勤)")</formula>
    </cfRule>
  </conditionalFormatting>
  <conditionalFormatting sqref="DA48">
    <cfRule type="cellIs" dxfId="1546" priority="1575" stopIfTrue="1" operator="notEqual">
      <formula>""</formula>
    </cfRule>
    <cfRule type="expression" dxfId="1545" priority="1576" stopIfTrue="1">
      <formula>OR(CY40="特別徴収継続(本人希望)",CY40="特別徴収継続(転勤)")</formula>
    </cfRule>
  </conditionalFormatting>
  <conditionalFormatting sqref="DB48">
    <cfRule type="cellIs" dxfId="1544" priority="1573" stopIfTrue="1" operator="notEqual">
      <formula>""</formula>
    </cfRule>
    <cfRule type="expression" dxfId="1543" priority="1574" stopIfTrue="1">
      <formula>OR(CY40="特別徴収継続(本人希望)",CY40="特別徴収継続(転勤)")</formula>
    </cfRule>
  </conditionalFormatting>
  <conditionalFormatting sqref="DC48">
    <cfRule type="cellIs" dxfId="1542" priority="1571" stopIfTrue="1" operator="notEqual">
      <formula>""</formula>
    </cfRule>
    <cfRule type="expression" dxfId="1541" priority="1572" stopIfTrue="1">
      <formula>OR(CY40="特別徴収継続(本人希望)",CY40="特別徴収継続(転勤)")</formula>
    </cfRule>
  </conditionalFormatting>
  <conditionalFormatting sqref="DD48">
    <cfRule type="cellIs" dxfId="1540" priority="1569" stopIfTrue="1" operator="notEqual">
      <formula>""</formula>
    </cfRule>
    <cfRule type="expression" dxfId="1539" priority="1570" stopIfTrue="1">
      <formula>OR(CY40="特別徴収継続(本人希望)",CY40="特別徴収継続(転勤)")</formula>
    </cfRule>
  </conditionalFormatting>
  <conditionalFormatting sqref="CY49:DD49">
    <cfRule type="cellIs" dxfId="1538" priority="1567" stopIfTrue="1" operator="notEqual">
      <formula>""</formula>
    </cfRule>
    <cfRule type="expression" dxfId="1537" priority="1568" stopIfTrue="1">
      <formula>OR(CY40="特別徴収継続(本人希望)",CY40="特別徴収継続(転勤)")</formula>
    </cfRule>
  </conditionalFormatting>
  <conditionalFormatting sqref="CY50:CZ50">
    <cfRule type="cellIs" dxfId="1536" priority="1565" stopIfTrue="1" operator="notEqual">
      <formula>""</formula>
    </cfRule>
    <cfRule type="expression" dxfId="1535" priority="1566" stopIfTrue="1">
      <formula>OR(CY40="特別徴収継続(本人希望)",CY40="特別徴収継続(転勤)")</formula>
    </cfRule>
  </conditionalFormatting>
  <conditionalFormatting sqref="DB50:DD50">
    <cfRule type="cellIs" dxfId="1534" priority="1563" stopIfTrue="1" operator="notEqual">
      <formula>""</formula>
    </cfRule>
    <cfRule type="expression" dxfId="1533" priority="1564" stopIfTrue="1">
      <formula>OR(CY40="特別徴収継続(本人希望)",CY40="特別徴収継続(転勤)")</formula>
    </cfRule>
  </conditionalFormatting>
  <conditionalFormatting sqref="CY51:DD51">
    <cfRule type="cellIs" dxfId="1532" priority="1561" stopIfTrue="1" operator="notEqual">
      <formula>""</formula>
    </cfRule>
    <cfRule type="expression" dxfId="1531" priority="1562" stopIfTrue="1">
      <formula>OR(CY40="特別徴収継続(本人希望)",CY40="特別徴収継続(転勤)")</formula>
    </cfRule>
  </conditionalFormatting>
  <conditionalFormatting sqref="CY52:DD52">
    <cfRule type="cellIs" dxfId="1530" priority="1559" stopIfTrue="1" operator="notEqual">
      <formula>""</formula>
    </cfRule>
    <cfRule type="expression" dxfId="1529" priority="1560" stopIfTrue="1">
      <formula>OR(CY40="特別徴収継続(本人希望)",CY40="特別徴収継続(転勤)")</formula>
    </cfRule>
  </conditionalFormatting>
  <conditionalFormatting sqref="CY53:DD53">
    <cfRule type="cellIs" dxfId="1528" priority="1557" stopIfTrue="1" operator="notEqual">
      <formula>""</formula>
    </cfRule>
    <cfRule type="expression" dxfId="1527" priority="1558" stopIfTrue="1">
      <formula>OR(CY40="特別徴収継続(本人希望)",CY40="特別徴収継続(転勤)")</formula>
    </cfRule>
  </conditionalFormatting>
  <conditionalFormatting sqref="CY54:DD54">
    <cfRule type="cellIs" dxfId="1526" priority="1555" stopIfTrue="1" operator="notEqual">
      <formula>""</formula>
    </cfRule>
    <cfRule type="expression" dxfId="1525" priority="1556" stopIfTrue="1">
      <formula>OR(CY40="特別徴収継続(本人希望)",CY40="特別徴収継続(転勤)")</formula>
    </cfRule>
  </conditionalFormatting>
  <conditionalFormatting sqref="CY55:DD55">
    <cfRule type="cellIs" dxfId="1524" priority="1553" stopIfTrue="1" operator="notEqual">
      <formula>""</formula>
    </cfRule>
    <cfRule type="expression" dxfId="1523" priority="1554" stopIfTrue="1">
      <formula>OR(CY40="特別徴収継続(本人希望)",CY40="特別徴収継続(転勤)")</formula>
    </cfRule>
  </conditionalFormatting>
  <conditionalFormatting sqref="CY56:DD56">
    <cfRule type="cellIs" dxfId="1522" priority="1551" stopIfTrue="1" operator="notEqual">
      <formula>""</formula>
    </cfRule>
    <cfRule type="expression" dxfId="1521" priority="1552" stopIfTrue="1">
      <formula>OR(CY40="特別徴収継続(本人希望)",CY40="特別徴収継続(転勤)")</formula>
    </cfRule>
  </conditionalFormatting>
  <conditionalFormatting sqref="CY57:DD57">
    <cfRule type="cellIs" dxfId="1520" priority="1549" stopIfTrue="1" operator="notEqual">
      <formula>""</formula>
    </cfRule>
    <cfRule type="expression" dxfId="1519" priority="1550" stopIfTrue="1">
      <formula>OR(CY40="特別徴収継続(本人希望)",CY40="特別徴収継続(転勤)")</formula>
    </cfRule>
  </conditionalFormatting>
  <conditionalFormatting sqref="CY58:CZ58">
    <cfRule type="cellIs" dxfId="1518" priority="1547" stopIfTrue="1" operator="notEqual">
      <formula>""</formula>
    </cfRule>
    <cfRule type="expression" dxfId="1517" priority="1548" stopIfTrue="1">
      <formula>OR(CY40="特別徴収継続(本人希望)",CY40="特別徴収継続(転勤)")</formula>
    </cfRule>
  </conditionalFormatting>
  <conditionalFormatting sqref="DA58:DB58">
    <cfRule type="cellIs" dxfId="1516" priority="1545" stopIfTrue="1" operator="notEqual">
      <formula>""</formula>
    </cfRule>
    <cfRule type="expression" dxfId="1515" priority="1546" stopIfTrue="1">
      <formula>OR(CY40="特別徴収継続(本人希望)",CY40="特別徴収継続(転勤)")</formula>
    </cfRule>
  </conditionalFormatting>
  <conditionalFormatting sqref="DC58:DD58">
    <cfRule type="cellIs" dxfId="1514" priority="1543" stopIfTrue="1" operator="notEqual">
      <formula>""</formula>
    </cfRule>
    <cfRule type="expression" dxfId="1513" priority="1544" stopIfTrue="1">
      <formula>OR(CY40="特別徴収継続(本人希望)",CY40="特別徴収継続(転勤)")</formula>
    </cfRule>
  </conditionalFormatting>
  <conditionalFormatting sqref="CY59:DD59">
    <cfRule type="cellIs" dxfId="1512" priority="1541" stopIfTrue="1" operator="notEqual">
      <formula>""</formula>
    </cfRule>
    <cfRule type="expression" dxfId="1511" priority="1542" stopIfTrue="1">
      <formula>OR(CY40="特別徴収継続(本人希望)",CY40="特別徴収継続(転勤)")</formula>
    </cfRule>
  </conditionalFormatting>
  <conditionalFormatting sqref="CY60:DC60">
    <cfRule type="cellIs" dxfId="1510" priority="1539" stopIfTrue="1" operator="notEqual">
      <formula>""</formula>
    </cfRule>
    <cfRule type="expression" dxfId="1509" priority="1540" stopIfTrue="1">
      <formula>OR(CY40="特別徴収継続(本人希望)",CY40="特別徴収継続(転勤)")</formula>
    </cfRule>
  </conditionalFormatting>
  <conditionalFormatting sqref="CY61:CZ61">
    <cfRule type="cellIs" dxfId="1508" priority="1537" stopIfTrue="1" operator="notEqual">
      <formula>""</formula>
    </cfRule>
    <cfRule type="expression" dxfId="1507" priority="1538" stopIfTrue="1">
      <formula>OR(CY40="特別徴収継続(本人希望)",CY40="特別徴収継続(転勤)")</formula>
    </cfRule>
  </conditionalFormatting>
  <conditionalFormatting sqref="CY45">
    <cfRule type="cellIs" dxfId="1506" priority="1589" stopIfTrue="1" operator="notEqual">
      <formula>""</formula>
    </cfRule>
    <cfRule type="expression" dxfId="1505" priority="1590" stopIfTrue="1">
      <formula>AND(CY46&lt;&gt;"",CY46&gt;0)</formula>
    </cfRule>
  </conditionalFormatting>
  <conditionalFormatting sqref="DA45">
    <cfRule type="cellIs" dxfId="1504" priority="1591" stopIfTrue="1" operator="notEqual">
      <formula>""</formula>
    </cfRule>
    <cfRule type="expression" dxfId="1503" priority="1592" stopIfTrue="1">
      <formula>AND(CY46&lt;&gt;"",CY46&gt;0)</formula>
    </cfRule>
  </conditionalFormatting>
  <conditionalFormatting sqref="DC45">
    <cfRule type="cellIs" dxfId="1502" priority="1593" stopIfTrue="1" operator="notEqual">
      <formula>""</formula>
    </cfRule>
    <cfRule type="expression" dxfId="1501" priority="1594" stopIfTrue="1">
      <formula>AND(CY46&lt;&gt;"",CY46&gt;0)</formula>
    </cfRule>
  </conditionalFormatting>
  <conditionalFormatting sqref="CY47:CZ47">
    <cfRule type="cellIs" dxfId="1500" priority="1595" stopIfTrue="1" operator="notEqual">
      <formula>""</formula>
    </cfRule>
    <cfRule type="expression" dxfId="1499" priority="1596" stopIfTrue="1">
      <formula>AND(CY46&lt;&gt;"",CY46&gt;0)</formula>
    </cfRule>
  </conditionalFormatting>
  <conditionalFormatting sqref="DA42">
    <cfRule type="cellIs" dxfId="1498" priority="1597" stopIfTrue="1" operator="notEqual">
      <formula>""</formula>
    </cfRule>
    <cfRule type="expression" dxfId="1497" priority="1598" stopIfTrue="1">
      <formula>OR(CY40="一括徴収",CY40="一括徴収(本人希望)")</formula>
    </cfRule>
  </conditionalFormatting>
  <conditionalFormatting sqref="CY42">
    <cfRule type="cellIs" dxfId="1496" priority="1599" stopIfTrue="1" operator="notEqual">
      <formula>""</formula>
    </cfRule>
    <cfRule type="expression" dxfId="1495" priority="1600" stopIfTrue="1">
      <formula>OR(CY40="一括徴収",CY40="一括徴収(本人希望)")</formula>
    </cfRule>
  </conditionalFormatting>
  <conditionalFormatting sqref="DI42">
    <cfRule type="cellIs" dxfId="1494" priority="1521" stopIfTrue="1" operator="notEqual">
      <formula>""</formula>
    </cfRule>
    <cfRule type="expression" dxfId="1493" priority="1522" stopIfTrue="1">
      <formula>OR(DE40="一括徴収",DE40="一括徴収(本人希望)")</formula>
    </cfRule>
  </conditionalFormatting>
  <conditionalFormatting sqref="DE43:DI43">
    <cfRule type="cellIs" dxfId="1492" priority="1519" stopIfTrue="1" operator="notEqual">
      <formula>""</formula>
    </cfRule>
    <cfRule type="expression" dxfId="1491" priority="1520" stopIfTrue="1">
      <formula>OR(DE40="一括徴収",DE40="一括徴収(本人希望)")</formula>
    </cfRule>
  </conditionalFormatting>
  <conditionalFormatting sqref="DE44:DF44">
    <cfRule type="cellIs" dxfId="1490" priority="1517" stopIfTrue="1" operator="notEqual">
      <formula>""</formula>
    </cfRule>
    <cfRule type="expression" dxfId="1489" priority="1518" stopIfTrue="1">
      <formula>OR(DE40="一括徴収",DE40="一括徴収(本人希望)")</formula>
    </cfRule>
  </conditionalFormatting>
  <conditionalFormatting sqref="DE48">
    <cfRule type="cellIs" dxfId="1488" priority="1515" stopIfTrue="1" operator="notEqual">
      <formula>""</formula>
    </cfRule>
    <cfRule type="expression" dxfId="1487" priority="1516" stopIfTrue="1">
      <formula>OR(DE40="特別徴収継続(本人希望)",DE40="特別徴収継続(転勤)")</formula>
    </cfRule>
  </conditionalFormatting>
  <conditionalFormatting sqref="DF48">
    <cfRule type="cellIs" dxfId="1486" priority="1513" stopIfTrue="1" operator="notEqual">
      <formula>""</formula>
    </cfRule>
    <cfRule type="expression" dxfId="1485" priority="1514" stopIfTrue="1">
      <formula>OR(DE40="特別徴収継続(本人希望)",DE40="特別徴収継続(転勤)")</formula>
    </cfRule>
  </conditionalFormatting>
  <conditionalFormatting sqref="DG48">
    <cfRule type="cellIs" dxfId="1484" priority="1511" stopIfTrue="1" operator="notEqual">
      <formula>""</formula>
    </cfRule>
    <cfRule type="expression" dxfId="1483" priority="1512" stopIfTrue="1">
      <formula>OR(DE40="特別徴収継続(本人希望)",DE40="特別徴収継続(転勤)")</formula>
    </cfRule>
  </conditionalFormatting>
  <conditionalFormatting sqref="DH48">
    <cfRule type="cellIs" dxfId="1482" priority="1509" stopIfTrue="1" operator="notEqual">
      <formula>""</formula>
    </cfRule>
    <cfRule type="expression" dxfId="1481" priority="1510" stopIfTrue="1">
      <formula>OR(DE40="特別徴収継続(本人希望)",DE40="特別徴収継続(転勤)")</formula>
    </cfRule>
  </conditionalFormatting>
  <conditionalFormatting sqref="DI48">
    <cfRule type="cellIs" dxfId="1480" priority="1507" stopIfTrue="1" operator="notEqual">
      <formula>""</formula>
    </cfRule>
    <cfRule type="expression" dxfId="1479" priority="1508" stopIfTrue="1">
      <formula>OR(DE40="特別徴収継続(本人希望)",DE40="特別徴収継続(転勤)")</formula>
    </cfRule>
  </conditionalFormatting>
  <conditionalFormatting sqref="DJ48">
    <cfRule type="cellIs" dxfId="1478" priority="1505" stopIfTrue="1" operator="notEqual">
      <formula>""</formula>
    </cfRule>
    <cfRule type="expression" dxfId="1477" priority="1506" stopIfTrue="1">
      <formula>OR(DE40="特別徴収継続(本人希望)",DE40="特別徴収継続(転勤)")</formula>
    </cfRule>
  </conditionalFormatting>
  <conditionalFormatting sqref="DE49:DJ49">
    <cfRule type="cellIs" dxfId="1476" priority="1503" stopIfTrue="1" operator="notEqual">
      <formula>""</formula>
    </cfRule>
    <cfRule type="expression" dxfId="1475" priority="1504" stopIfTrue="1">
      <formula>OR(DE40="特別徴収継続(本人希望)",DE40="特別徴収継続(転勤)")</formula>
    </cfRule>
  </conditionalFormatting>
  <conditionalFormatting sqref="DE50:DF50">
    <cfRule type="cellIs" dxfId="1474" priority="1501" stopIfTrue="1" operator="notEqual">
      <formula>""</formula>
    </cfRule>
    <cfRule type="expression" dxfId="1473" priority="1502" stopIfTrue="1">
      <formula>OR(DE40="特別徴収継続(本人希望)",DE40="特別徴収継続(転勤)")</formula>
    </cfRule>
  </conditionalFormatting>
  <conditionalFormatting sqref="DH50:DJ50">
    <cfRule type="cellIs" dxfId="1472" priority="1499" stopIfTrue="1" operator="notEqual">
      <formula>""</formula>
    </cfRule>
    <cfRule type="expression" dxfId="1471" priority="1500" stopIfTrue="1">
      <formula>OR(DE40="特別徴収継続(本人希望)",DE40="特別徴収継続(転勤)")</formula>
    </cfRule>
  </conditionalFormatting>
  <conditionalFormatting sqref="DE51:DJ51">
    <cfRule type="cellIs" dxfId="1470" priority="1497" stopIfTrue="1" operator="notEqual">
      <formula>""</formula>
    </cfRule>
    <cfRule type="expression" dxfId="1469" priority="1498" stopIfTrue="1">
      <formula>OR(DE40="特別徴収継続(本人希望)",DE40="特別徴収継続(転勤)")</formula>
    </cfRule>
  </conditionalFormatting>
  <conditionalFormatting sqref="DE52:DJ52">
    <cfRule type="cellIs" dxfId="1468" priority="1495" stopIfTrue="1" operator="notEqual">
      <formula>""</formula>
    </cfRule>
    <cfRule type="expression" dxfId="1467" priority="1496" stopIfTrue="1">
      <formula>OR(DE40="特別徴収継続(本人希望)",DE40="特別徴収継続(転勤)")</formula>
    </cfRule>
  </conditionalFormatting>
  <conditionalFormatting sqref="DE53:DJ53">
    <cfRule type="cellIs" dxfId="1466" priority="1493" stopIfTrue="1" operator="notEqual">
      <formula>""</formula>
    </cfRule>
    <cfRule type="expression" dxfId="1465" priority="1494" stopIfTrue="1">
      <formula>OR(DE40="特別徴収継続(本人希望)",DE40="特別徴収継続(転勤)")</formula>
    </cfRule>
  </conditionalFormatting>
  <conditionalFormatting sqref="DE54:DJ54">
    <cfRule type="cellIs" dxfId="1464" priority="1491" stopIfTrue="1" operator="notEqual">
      <formula>""</formula>
    </cfRule>
    <cfRule type="expression" dxfId="1463" priority="1492" stopIfTrue="1">
      <formula>OR(DE40="特別徴収継続(本人希望)",DE40="特別徴収継続(転勤)")</formula>
    </cfRule>
  </conditionalFormatting>
  <conditionalFormatting sqref="DE55:DJ55">
    <cfRule type="cellIs" dxfId="1462" priority="1489" stopIfTrue="1" operator="notEqual">
      <formula>""</formula>
    </cfRule>
    <cfRule type="expression" dxfId="1461" priority="1490" stopIfTrue="1">
      <formula>OR(DE40="特別徴収継続(本人希望)",DE40="特別徴収継続(転勤)")</formula>
    </cfRule>
  </conditionalFormatting>
  <conditionalFormatting sqref="DE56:DJ56">
    <cfRule type="cellIs" dxfId="1460" priority="1487" stopIfTrue="1" operator="notEqual">
      <formula>""</formula>
    </cfRule>
    <cfRule type="expression" dxfId="1459" priority="1488" stopIfTrue="1">
      <formula>OR(DE40="特別徴収継続(本人希望)",DE40="特別徴収継続(転勤)")</formula>
    </cfRule>
  </conditionalFormatting>
  <conditionalFormatting sqref="DE57:DJ57">
    <cfRule type="cellIs" dxfId="1458" priority="1485" stopIfTrue="1" operator="notEqual">
      <formula>""</formula>
    </cfRule>
    <cfRule type="expression" dxfId="1457" priority="1486" stopIfTrue="1">
      <formula>OR(DE40="特別徴収継続(本人希望)",DE40="特別徴収継続(転勤)")</formula>
    </cfRule>
  </conditionalFormatting>
  <conditionalFormatting sqref="DE58:DF58">
    <cfRule type="cellIs" dxfId="1456" priority="1483" stopIfTrue="1" operator="notEqual">
      <formula>""</formula>
    </cfRule>
    <cfRule type="expression" dxfId="1455" priority="1484" stopIfTrue="1">
      <formula>OR(DE40="特別徴収継続(本人希望)",DE40="特別徴収継続(転勤)")</formula>
    </cfRule>
  </conditionalFormatting>
  <conditionalFormatting sqref="DG58:DH58">
    <cfRule type="cellIs" dxfId="1454" priority="1481" stopIfTrue="1" operator="notEqual">
      <formula>""</formula>
    </cfRule>
    <cfRule type="expression" dxfId="1453" priority="1482" stopIfTrue="1">
      <formula>OR(DE40="特別徴収継続(本人希望)",DE40="特別徴収継続(転勤)")</formula>
    </cfRule>
  </conditionalFormatting>
  <conditionalFormatting sqref="DI58:DJ58">
    <cfRule type="cellIs" dxfId="1452" priority="1479" stopIfTrue="1" operator="notEqual">
      <formula>""</formula>
    </cfRule>
    <cfRule type="expression" dxfId="1451" priority="1480" stopIfTrue="1">
      <formula>OR(DE40="特別徴収継続(本人希望)",DE40="特別徴収継続(転勤)")</formula>
    </cfRule>
  </conditionalFormatting>
  <conditionalFormatting sqref="DE59:DJ59">
    <cfRule type="cellIs" dxfId="1450" priority="1477" stopIfTrue="1" operator="notEqual">
      <formula>""</formula>
    </cfRule>
    <cfRule type="expression" dxfId="1449" priority="1478" stopIfTrue="1">
      <formula>OR(DE40="特別徴収継続(本人希望)",DE40="特別徴収継続(転勤)")</formula>
    </cfRule>
  </conditionalFormatting>
  <conditionalFormatting sqref="DE60:DI60">
    <cfRule type="cellIs" dxfId="1448" priority="1475" stopIfTrue="1" operator="notEqual">
      <formula>""</formula>
    </cfRule>
    <cfRule type="expression" dxfId="1447" priority="1476" stopIfTrue="1">
      <formula>OR(DE40="特別徴収継続(本人希望)",DE40="特別徴収継続(転勤)")</formula>
    </cfRule>
  </conditionalFormatting>
  <conditionalFormatting sqref="DE61:DF61">
    <cfRule type="cellIs" dxfId="1446" priority="1473" stopIfTrue="1" operator="notEqual">
      <formula>""</formula>
    </cfRule>
    <cfRule type="expression" dxfId="1445" priority="1474" stopIfTrue="1">
      <formula>OR(DE40="特別徴収継続(本人希望)",DE40="特別徴収継続(転勤)")</formula>
    </cfRule>
  </conditionalFormatting>
  <conditionalFormatting sqref="DE45">
    <cfRule type="cellIs" dxfId="1444" priority="1525" stopIfTrue="1" operator="notEqual">
      <formula>""</formula>
    </cfRule>
    <cfRule type="expression" dxfId="1443" priority="1526" stopIfTrue="1">
      <formula>AND(DE46&lt;&gt;"",DE46&gt;0)</formula>
    </cfRule>
  </conditionalFormatting>
  <conditionalFormatting sqref="DG45">
    <cfRule type="cellIs" dxfId="1442" priority="1527" stopIfTrue="1" operator="notEqual">
      <formula>""</formula>
    </cfRule>
    <cfRule type="expression" dxfId="1441" priority="1528" stopIfTrue="1">
      <formula>AND(DE46&lt;&gt;"",DE46&gt;0)</formula>
    </cfRule>
  </conditionalFormatting>
  <conditionalFormatting sqref="DI45">
    <cfRule type="cellIs" dxfId="1440" priority="1529" stopIfTrue="1" operator="notEqual">
      <formula>""</formula>
    </cfRule>
    <cfRule type="expression" dxfId="1439" priority="1530" stopIfTrue="1">
      <formula>AND(DE46&lt;&gt;"",DE46&gt;0)</formula>
    </cfRule>
  </conditionalFormatting>
  <conditionalFormatting sqref="DE47:DF47">
    <cfRule type="cellIs" dxfId="1438" priority="1531" stopIfTrue="1" operator="notEqual">
      <formula>""</formula>
    </cfRule>
    <cfRule type="expression" dxfId="1437" priority="1532" stopIfTrue="1">
      <formula>AND(DE46&lt;&gt;"",DE46&gt;0)</formula>
    </cfRule>
  </conditionalFormatting>
  <conditionalFormatting sqref="DG42">
    <cfRule type="cellIs" dxfId="1436" priority="1533" stopIfTrue="1" operator="notEqual">
      <formula>""</formula>
    </cfRule>
    <cfRule type="expression" dxfId="1435" priority="1534" stopIfTrue="1">
      <formula>OR(DE40="一括徴収",DE40="一括徴収(本人希望)")</formula>
    </cfRule>
  </conditionalFormatting>
  <conditionalFormatting sqref="DE42">
    <cfRule type="cellIs" dxfId="1434" priority="1535" stopIfTrue="1" operator="notEqual">
      <formula>""</formula>
    </cfRule>
    <cfRule type="expression" dxfId="1433" priority="1536" stopIfTrue="1">
      <formula>OR(DE40="一括徴収",DE40="一括徴収(本人希望)")</formula>
    </cfRule>
  </conditionalFormatting>
  <conditionalFormatting sqref="DO42">
    <cfRule type="cellIs" dxfId="1432" priority="1457" stopIfTrue="1" operator="notEqual">
      <formula>""</formula>
    </cfRule>
    <cfRule type="expression" dxfId="1431" priority="1458" stopIfTrue="1">
      <formula>OR(DK40="一括徴収",DK40="一括徴収(本人希望)")</formula>
    </cfRule>
  </conditionalFormatting>
  <conditionalFormatting sqref="DK43:DO43">
    <cfRule type="cellIs" dxfId="1430" priority="1455" stopIfTrue="1" operator="notEqual">
      <formula>""</formula>
    </cfRule>
    <cfRule type="expression" dxfId="1429" priority="1456" stopIfTrue="1">
      <formula>OR(DK40="一括徴収",DK40="一括徴収(本人希望)")</formula>
    </cfRule>
  </conditionalFormatting>
  <conditionalFormatting sqref="DK44:DL44">
    <cfRule type="cellIs" dxfId="1428" priority="1453" stopIfTrue="1" operator="notEqual">
      <formula>""</formula>
    </cfRule>
    <cfRule type="expression" dxfId="1427" priority="1454" stopIfTrue="1">
      <formula>OR(DK40="一括徴収",DK40="一括徴収(本人希望)")</formula>
    </cfRule>
  </conditionalFormatting>
  <conditionalFormatting sqref="DK48">
    <cfRule type="cellIs" dxfId="1426" priority="1451" stopIfTrue="1" operator="notEqual">
      <formula>""</formula>
    </cfRule>
    <cfRule type="expression" dxfId="1425" priority="1452" stopIfTrue="1">
      <formula>OR(DK40="特別徴収継続(本人希望)",DK40="特別徴収継続(転勤)")</formula>
    </cfRule>
  </conditionalFormatting>
  <conditionalFormatting sqref="DL48">
    <cfRule type="cellIs" dxfId="1424" priority="1449" stopIfTrue="1" operator="notEqual">
      <formula>""</formula>
    </cfRule>
    <cfRule type="expression" dxfId="1423" priority="1450" stopIfTrue="1">
      <formula>OR(DK40="特別徴収継続(本人希望)",DK40="特別徴収継続(転勤)")</formula>
    </cfRule>
  </conditionalFormatting>
  <conditionalFormatting sqref="DM48">
    <cfRule type="cellIs" dxfId="1422" priority="1447" stopIfTrue="1" operator="notEqual">
      <formula>""</formula>
    </cfRule>
    <cfRule type="expression" dxfId="1421" priority="1448" stopIfTrue="1">
      <formula>OR(DK40="特別徴収継続(本人希望)",DK40="特別徴収継続(転勤)")</formula>
    </cfRule>
  </conditionalFormatting>
  <conditionalFormatting sqref="DN48">
    <cfRule type="cellIs" dxfId="1420" priority="1445" stopIfTrue="1" operator="notEqual">
      <formula>""</formula>
    </cfRule>
    <cfRule type="expression" dxfId="1419" priority="1446" stopIfTrue="1">
      <formula>OR(DK40="特別徴収継続(本人希望)",DK40="特別徴収継続(転勤)")</formula>
    </cfRule>
  </conditionalFormatting>
  <conditionalFormatting sqref="DO48">
    <cfRule type="cellIs" dxfId="1418" priority="1443" stopIfTrue="1" operator="notEqual">
      <formula>""</formula>
    </cfRule>
    <cfRule type="expression" dxfId="1417" priority="1444" stopIfTrue="1">
      <formula>OR(DK40="特別徴収継続(本人希望)",DK40="特別徴収継続(転勤)")</formula>
    </cfRule>
  </conditionalFormatting>
  <conditionalFormatting sqref="DP48">
    <cfRule type="cellIs" dxfId="1416" priority="1441" stopIfTrue="1" operator="notEqual">
      <formula>""</formula>
    </cfRule>
    <cfRule type="expression" dxfId="1415" priority="1442" stopIfTrue="1">
      <formula>OR(DK40="特別徴収継続(本人希望)",DK40="特別徴収継続(転勤)")</formula>
    </cfRule>
  </conditionalFormatting>
  <conditionalFormatting sqref="DK49:DP49">
    <cfRule type="cellIs" dxfId="1414" priority="1439" stopIfTrue="1" operator="notEqual">
      <formula>""</formula>
    </cfRule>
    <cfRule type="expression" dxfId="1413" priority="1440" stopIfTrue="1">
      <formula>OR(DK40="特別徴収継続(本人希望)",DK40="特別徴収継続(転勤)")</formula>
    </cfRule>
  </conditionalFormatting>
  <conditionalFormatting sqref="DK50:DL50">
    <cfRule type="cellIs" dxfId="1412" priority="1437" stopIfTrue="1" operator="notEqual">
      <formula>""</formula>
    </cfRule>
    <cfRule type="expression" dxfId="1411" priority="1438" stopIfTrue="1">
      <formula>OR(DK40="特別徴収継続(本人希望)",DK40="特別徴収継続(転勤)")</formula>
    </cfRule>
  </conditionalFormatting>
  <conditionalFormatting sqref="DN50:DP50">
    <cfRule type="cellIs" dxfId="1410" priority="1435" stopIfTrue="1" operator="notEqual">
      <formula>""</formula>
    </cfRule>
    <cfRule type="expression" dxfId="1409" priority="1436" stopIfTrue="1">
      <formula>OR(DK40="特別徴収継続(本人希望)",DK40="特別徴収継続(転勤)")</formula>
    </cfRule>
  </conditionalFormatting>
  <conditionalFormatting sqref="DK51:DP51">
    <cfRule type="cellIs" dxfId="1408" priority="1433" stopIfTrue="1" operator="notEqual">
      <formula>""</formula>
    </cfRule>
    <cfRule type="expression" dxfId="1407" priority="1434" stopIfTrue="1">
      <formula>OR(DK40="特別徴収継続(本人希望)",DK40="特別徴収継続(転勤)")</formula>
    </cfRule>
  </conditionalFormatting>
  <conditionalFormatting sqref="DK52:DP52">
    <cfRule type="cellIs" dxfId="1406" priority="1431" stopIfTrue="1" operator="notEqual">
      <formula>""</formula>
    </cfRule>
    <cfRule type="expression" dxfId="1405" priority="1432" stopIfTrue="1">
      <formula>OR(DK40="特別徴収継続(本人希望)",DK40="特別徴収継続(転勤)")</formula>
    </cfRule>
  </conditionalFormatting>
  <conditionalFormatting sqref="DK53:DP53">
    <cfRule type="cellIs" dxfId="1404" priority="1429" stopIfTrue="1" operator="notEqual">
      <formula>""</formula>
    </cfRule>
    <cfRule type="expression" dxfId="1403" priority="1430" stopIfTrue="1">
      <formula>OR(DK40="特別徴収継続(本人希望)",DK40="特別徴収継続(転勤)")</formula>
    </cfRule>
  </conditionalFormatting>
  <conditionalFormatting sqref="DK54:DP54">
    <cfRule type="cellIs" dxfId="1402" priority="1427" stopIfTrue="1" operator="notEqual">
      <formula>""</formula>
    </cfRule>
    <cfRule type="expression" dxfId="1401" priority="1428" stopIfTrue="1">
      <formula>OR(DK40="特別徴収継続(本人希望)",DK40="特別徴収継続(転勤)")</formula>
    </cfRule>
  </conditionalFormatting>
  <conditionalFormatting sqref="DK55:DP55">
    <cfRule type="cellIs" dxfId="1400" priority="1425" stopIfTrue="1" operator="notEqual">
      <formula>""</formula>
    </cfRule>
    <cfRule type="expression" dxfId="1399" priority="1426" stopIfTrue="1">
      <formula>OR(DK40="特別徴収継続(本人希望)",DK40="特別徴収継続(転勤)")</formula>
    </cfRule>
  </conditionalFormatting>
  <conditionalFormatting sqref="DK56:DP56">
    <cfRule type="cellIs" dxfId="1398" priority="1423" stopIfTrue="1" operator="notEqual">
      <formula>""</formula>
    </cfRule>
    <cfRule type="expression" dxfId="1397" priority="1424" stopIfTrue="1">
      <formula>OR(DK40="特別徴収継続(本人希望)",DK40="特別徴収継続(転勤)")</formula>
    </cfRule>
  </conditionalFormatting>
  <conditionalFormatting sqref="DK57:DP57">
    <cfRule type="cellIs" dxfId="1396" priority="1421" stopIfTrue="1" operator="notEqual">
      <formula>""</formula>
    </cfRule>
    <cfRule type="expression" dxfId="1395" priority="1422" stopIfTrue="1">
      <formula>OR(DK40="特別徴収継続(本人希望)",DK40="特別徴収継続(転勤)")</formula>
    </cfRule>
  </conditionalFormatting>
  <conditionalFormatting sqref="DK58:DL58">
    <cfRule type="cellIs" dxfId="1394" priority="1419" stopIfTrue="1" operator="notEqual">
      <formula>""</formula>
    </cfRule>
    <cfRule type="expression" dxfId="1393" priority="1420" stopIfTrue="1">
      <formula>OR(DK40="特別徴収継続(本人希望)",DK40="特別徴収継続(転勤)")</formula>
    </cfRule>
  </conditionalFormatting>
  <conditionalFormatting sqref="DM58:DN58">
    <cfRule type="cellIs" dxfId="1392" priority="1417" stopIfTrue="1" operator="notEqual">
      <formula>""</formula>
    </cfRule>
    <cfRule type="expression" dxfId="1391" priority="1418" stopIfTrue="1">
      <formula>OR(DK40="特別徴収継続(本人希望)",DK40="特別徴収継続(転勤)")</formula>
    </cfRule>
  </conditionalFormatting>
  <conditionalFormatting sqref="DO58:DP58">
    <cfRule type="cellIs" dxfId="1390" priority="1415" stopIfTrue="1" operator="notEqual">
      <formula>""</formula>
    </cfRule>
    <cfRule type="expression" dxfId="1389" priority="1416" stopIfTrue="1">
      <formula>OR(DK40="特別徴収継続(本人希望)",DK40="特別徴収継続(転勤)")</formula>
    </cfRule>
  </conditionalFormatting>
  <conditionalFormatting sqref="DK59:DP59">
    <cfRule type="cellIs" dxfId="1388" priority="1413" stopIfTrue="1" operator="notEqual">
      <formula>""</formula>
    </cfRule>
    <cfRule type="expression" dxfId="1387" priority="1414" stopIfTrue="1">
      <formula>OR(DK40="特別徴収継続(本人希望)",DK40="特別徴収継続(転勤)")</formula>
    </cfRule>
  </conditionalFormatting>
  <conditionalFormatting sqref="DK60:DO60">
    <cfRule type="cellIs" dxfId="1386" priority="1411" stopIfTrue="1" operator="notEqual">
      <formula>""</formula>
    </cfRule>
    <cfRule type="expression" dxfId="1385" priority="1412" stopIfTrue="1">
      <formula>OR(DK40="特別徴収継続(本人希望)",DK40="特別徴収継続(転勤)")</formula>
    </cfRule>
  </conditionalFormatting>
  <conditionalFormatting sqref="DK61:DL61">
    <cfRule type="cellIs" dxfId="1384" priority="1409" stopIfTrue="1" operator="notEqual">
      <formula>""</formula>
    </cfRule>
    <cfRule type="expression" dxfId="1383" priority="1410" stopIfTrue="1">
      <formula>OR(DK40="特別徴収継続(本人希望)",DK40="特別徴収継続(転勤)")</formula>
    </cfRule>
  </conditionalFormatting>
  <conditionalFormatting sqref="DK45">
    <cfRule type="cellIs" dxfId="1382" priority="1461" stopIfTrue="1" operator="notEqual">
      <formula>""</formula>
    </cfRule>
    <cfRule type="expression" dxfId="1381" priority="1462" stopIfTrue="1">
      <formula>AND(DK46&lt;&gt;"",DK46&gt;0)</formula>
    </cfRule>
  </conditionalFormatting>
  <conditionalFormatting sqref="DM45">
    <cfRule type="cellIs" dxfId="1380" priority="1463" stopIfTrue="1" operator="notEqual">
      <formula>""</formula>
    </cfRule>
    <cfRule type="expression" dxfId="1379" priority="1464" stopIfTrue="1">
      <formula>AND(DK46&lt;&gt;"",DK46&gt;0)</formula>
    </cfRule>
  </conditionalFormatting>
  <conditionalFormatting sqref="DO45">
    <cfRule type="cellIs" dxfId="1378" priority="1465" stopIfTrue="1" operator="notEqual">
      <formula>""</formula>
    </cfRule>
    <cfRule type="expression" dxfId="1377" priority="1466" stopIfTrue="1">
      <formula>AND(DK46&lt;&gt;"",DK46&gt;0)</formula>
    </cfRule>
  </conditionalFormatting>
  <conditionalFormatting sqref="DK47:DL47">
    <cfRule type="cellIs" dxfId="1376" priority="1467" stopIfTrue="1" operator="notEqual">
      <formula>""</formula>
    </cfRule>
    <cfRule type="expression" dxfId="1375" priority="1468" stopIfTrue="1">
      <formula>AND(DK46&lt;&gt;"",DK46&gt;0)</formula>
    </cfRule>
  </conditionalFormatting>
  <conditionalFormatting sqref="DM42">
    <cfRule type="cellIs" dxfId="1374" priority="1469" stopIfTrue="1" operator="notEqual">
      <formula>""</formula>
    </cfRule>
    <cfRule type="expression" dxfId="1373" priority="1470" stopIfTrue="1">
      <formula>OR(DK40="一括徴収",DK40="一括徴収(本人希望)")</formula>
    </cfRule>
  </conditionalFormatting>
  <conditionalFormatting sqref="DK42">
    <cfRule type="cellIs" dxfId="1372" priority="1471" stopIfTrue="1" operator="notEqual">
      <formula>""</formula>
    </cfRule>
    <cfRule type="expression" dxfId="1371" priority="1472" stopIfTrue="1">
      <formula>OR(DK40="一括徴収",DK40="一括徴収(本人希望)")</formula>
    </cfRule>
  </conditionalFormatting>
  <conditionalFormatting sqref="DU42">
    <cfRule type="cellIs" dxfId="1370" priority="1393" stopIfTrue="1" operator="notEqual">
      <formula>""</formula>
    </cfRule>
    <cfRule type="expression" dxfId="1369" priority="1394" stopIfTrue="1">
      <formula>OR(DQ40="一括徴収",DQ40="一括徴収(本人希望)")</formula>
    </cfRule>
  </conditionalFormatting>
  <conditionalFormatting sqref="DQ43:DU43">
    <cfRule type="cellIs" dxfId="1368" priority="1391" stopIfTrue="1" operator="notEqual">
      <formula>""</formula>
    </cfRule>
    <cfRule type="expression" dxfId="1367" priority="1392" stopIfTrue="1">
      <formula>OR(DQ40="一括徴収",DQ40="一括徴収(本人希望)")</formula>
    </cfRule>
  </conditionalFormatting>
  <conditionalFormatting sqref="DQ44:DR44">
    <cfRule type="cellIs" dxfId="1366" priority="1389" stopIfTrue="1" operator="notEqual">
      <formula>""</formula>
    </cfRule>
    <cfRule type="expression" dxfId="1365" priority="1390" stopIfTrue="1">
      <formula>OR(DQ40="一括徴収",DQ40="一括徴収(本人希望)")</formula>
    </cfRule>
  </conditionalFormatting>
  <conditionalFormatting sqref="DQ48">
    <cfRule type="cellIs" dxfId="1364" priority="1387" stopIfTrue="1" operator="notEqual">
      <formula>""</formula>
    </cfRule>
    <cfRule type="expression" dxfId="1363" priority="1388" stopIfTrue="1">
      <formula>OR(DQ40="特別徴収継続(本人希望)",DQ40="特別徴収継続(転勤)")</formula>
    </cfRule>
  </conditionalFormatting>
  <conditionalFormatting sqref="DR48">
    <cfRule type="cellIs" dxfId="1362" priority="1385" stopIfTrue="1" operator="notEqual">
      <formula>""</formula>
    </cfRule>
    <cfRule type="expression" dxfId="1361" priority="1386" stopIfTrue="1">
      <formula>OR(DQ40="特別徴収継続(本人希望)",DQ40="特別徴収継続(転勤)")</formula>
    </cfRule>
  </conditionalFormatting>
  <conditionalFormatting sqref="DS48">
    <cfRule type="cellIs" dxfId="1360" priority="1383" stopIfTrue="1" operator="notEqual">
      <formula>""</formula>
    </cfRule>
    <cfRule type="expression" dxfId="1359" priority="1384" stopIfTrue="1">
      <formula>OR(DQ40="特別徴収継続(本人希望)",DQ40="特別徴収継続(転勤)")</formula>
    </cfRule>
  </conditionalFormatting>
  <conditionalFormatting sqref="DT48">
    <cfRule type="cellIs" dxfId="1358" priority="1381" stopIfTrue="1" operator="notEqual">
      <formula>""</formula>
    </cfRule>
    <cfRule type="expression" dxfId="1357" priority="1382" stopIfTrue="1">
      <formula>OR(DQ40="特別徴収継続(本人希望)",DQ40="特別徴収継続(転勤)")</formula>
    </cfRule>
  </conditionalFormatting>
  <conditionalFormatting sqref="DU48">
    <cfRule type="cellIs" dxfId="1356" priority="1379" stopIfTrue="1" operator="notEqual">
      <formula>""</formula>
    </cfRule>
    <cfRule type="expression" dxfId="1355" priority="1380" stopIfTrue="1">
      <formula>OR(DQ40="特別徴収継続(本人希望)",DQ40="特別徴収継続(転勤)")</formula>
    </cfRule>
  </conditionalFormatting>
  <conditionalFormatting sqref="DV48">
    <cfRule type="cellIs" dxfId="1354" priority="1377" stopIfTrue="1" operator="notEqual">
      <formula>""</formula>
    </cfRule>
    <cfRule type="expression" dxfId="1353" priority="1378" stopIfTrue="1">
      <formula>OR(DQ40="特別徴収継続(本人希望)",DQ40="特別徴収継続(転勤)")</formula>
    </cfRule>
  </conditionalFormatting>
  <conditionalFormatting sqref="DQ49:DV49">
    <cfRule type="cellIs" dxfId="1352" priority="1375" stopIfTrue="1" operator="notEqual">
      <formula>""</formula>
    </cfRule>
    <cfRule type="expression" dxfId="1351" priority="1376" stopIfTrue="1">
      <formula>OR(DQ40="特別徴収継続(本人希望)",DQ40="特別徴収継続(転勤)")</formula>
    </cfRule>
  </conditionalFormatting>
  <conditionalFormatting sqref="DQ50:DR50">
    <cfRule type="cellIs" dxfId="1350" priority="1373" stopIfTrue="1" operator="notEqual">
      <formula>""</formula>
    </cfRule>
    <cfRule type="expression" dxfId="1349" priority="1374" stopIfTrue="1">
      <formula>OR(DQ40="特別徴収継続(本人希望)",DQ40="特別徴収継続(転勤)")</formula>
    </cfRule>
  </conditionalFormatting>
  <conditionalFormatting sqref="DT50:DV50">
    <cfRule type="cellIs" dxfId="1348" priority="1371" stopIfTrue="1" operator="notEqual">
      <formula>""</formula>
    </cfRule>
    <cfRule type="expression" dxfId="1347" priority="1372" stopIfTrue="1">
      <formula>OR(DQ40="特別徴収継続(本人希望)",DQ40="特別徴収継続(転勤)")</formula>
    </cfRule>
  </conditionalFormatting>
  <conditionalFormatting sqref="DQ51:DV51">
    <cfRule type="cellIs" dxfId="1346" priority="1369" stopIfTrue="1" operator="notEqual">
      <formula>""</formula>
    </cfRule>
    <cfRule type="expression" dxfId="1345" priority="1370" stopIfTrue="1">
      <formula>OR(DQ40="特別徴収継続(本人希望)",DQ40="特別徴収継続(転勤)")</formula>
    </cfRule>
  </conditionalFormatting>
  <conditionalFormatting sqref="DQ52:DV52">
    <cfRule type="cellIs" dxfId="1344" priority="1367" stopIfTrue="1" operator="notEqual">
      <formula>""</formula>
    </cfRule>
    <cfRule type="expression" dxfId="1343" priority="1368" stopIfTrue="1">
      <formula>OR(DQ40="特別徴収継続(本人希望)",DQ40="特別徴収継続(転勤)")</formula>
    </cfRule>
  </conditionalFormatting>
  <conditionalFormatting sqref="DQ53:DV53">
    <cfRule type="cellIs" dxfId="1342" priority="1365" stopIfTrue="1" operator="notEqual">
      <formula>""</formula>
    </cfRule>
    <cfRule type="expression" dxfId="1341" priority="1366" stopIfTrue="1">
      <formula>OR(DQ40="特別徴収継続(本人希望)",DQ40="特別徴収継続(転勤)")</formula>
    </cfRule>
  </conditionalFormatting>
  <conditionalFormatting sqref="DQ54:DV54">
    <cfRule type="cellIs" dxfId="1340" priority="1363" stopIfTrue="1" operator="notEqual">
      <formula>""</formula>
    </cfRule>
    <cfRule type="expression" dxfId="1339" priority="1364" stopIfTrue="1">
      <formula>OR(DQ40="特別徴収継続(本人希望)",DQ40="特別徴収継続(転勤)")</formula>
    </cfRule>
  </conditionalFormatting>
  <conditionalFormatting sqref="DQ55:DV55">
    <cfRule type="cellIs" dxfId="1338" priority="1361" stopIfTrue="1" operator="notEqual">
      <formula>""</formula>
    </cfRule>
    <cfRule type="expression" dxfId="1337" priority="1362" stopIfTrue="1">
      <formula>OR(DQ40="特別徴収継続(本人希望)",DQ40="特別徴収継続(転勤)")</formula>
    </cfRule>
  </conditionalFormatting>
  <conditionalFormatting sqref="DQ56:DV56">
    <cfRule type="cellIs" dxfId="1336" priority="1359" stopIfTrue="1" operator="notEqual">
      <formula>""</formula>
    </cfRule>
    <cfRule type="expression" dxfId="1335" priority="1360" stopIfTrue="1">
      <formula>OR(DQ40="特別徴収継続(本人希望)",DQ40="特別徴収継続(転勤)")</formula>
    </cfRule>
  </conditionalFormatting>
  <conditionalFormatting sqref="DQ57:DV57">
    <cfRule type="cellIs" dxfId="1334" priority="1357" stopIfTrue="1" operator="notEqual">
      <formula>""</formula>
    </cfRule>
    <cfRule type="expression" dxfId="1333" priority="1358" stopIfTrue="1">
      <formula>OR(DQ40="特別徴収継続(本人希望)",DQ40="特別徴収継続(転勤)")</formula>
    </cfRule>
  </conditionalFormatting>
  <conditionalFormatting sqref="DQ58:DR58">
    <cfRule type="cellIs" dxfId="1332" priority="1355" stopIfTrue="1" operator="notEqual">
      <formula>""</formula>
    </cfRule>
    <cfRule type="expression" dxfId="1331" priority="1356" stopIfTrue="1">
      <formula>OR(DQ40="特別徴収継続(本人希望)",DQ40="特別徴収継続(転勤)")</formula>
    </cfRule>
  </conditionalFormatting>
  <conditionalFormatting sqref="DS58:DT58">
    <cfRule type="cellIs" dxfId="1330" priority="1353" stopIfTrue="1" operator="notEqual">
      <formula>""</formula>
    </cfRule>
    <cfRule type="expression" dxfId="1329" priority="1354" stopIfTrue="1">
      <formula>OR(DQ40="特別徴収継続(本人希望)",DQ40="特別徴収継続(転勤)")</formula>
    </cfRule>
  </conditionalFormatting>
  <conditionalFormatting sqref="DU58:DV58">
    <cfRule type="cellIs" dxfId="1328" priority="1351" stopIfTrue="1" operator="notEqual">
      <formula>""</formula>
    </cfRule>
    <cfRule type="expression" dxfId="1327" priority="1352" stopIfTrue="1">
      <formula>OR(DQ40="特別徴収継続(本人希望)",DQ40="特別徴収継続(転勤)")</formula>
    </cfRule>
  </conditionalFormatting>
  <conditionalFormatting sqref="DQ59:DV59">
    <cfRule type="cellIs" dxfId="1326" priority="1349" stopIfTrue="1" operator="notEqual">
      <formula>""</formula>
    </cfRule>
    <cfRule type="expression" dxfId="1325" priority="1350" stopIfTrue="1">
      <formula>OR(DQ40="特別徴収継続(本人希望)",DQ40="特別徴収継続(転勤)")</formula>
    </cfRule>
  </conditionalFormatting>
  <conditionalFormatting sqref="DQ60:DU60">
    <cfRule type="cellIs" dxfId="1324" priority="1347" stopIfTrue="1" operator="notEqual">
      <formula>""</formula>
    </cfRule>
    <cfRule type="expression" dxfId="1323" priority="1348" stopIfTrue="1">
      <formula>OR(DQ40="特別徴収継続(本人希望)",DQ40="特別徴収継続(転勤)")</formula>
    </cfRule>
  </conditionalFormatting>
  <conditionalFormatting sqref="DQ61:DR61">
    <cfRule type="cellIs" dxfId="1322" priority="1345" stopIfTrue="1" operator="notEqual">
      <formula>""</formula>
    </cfRule>
    <cfRule type="expression" dxfId="1321" priority="1346" stopIfTrue="1">
      <formula>OR(DQ40="特別徴収継続(本人希望)",DQ40="特別徴収継続(転勤)")</formula>
    </cfRule>
  </conditionalFormatting>
  <conditionalFormatting sqref="DQ45">
    <cfRule type="cellIs" dxfId="1320" priority="1397" stopIfTrue="1" operator="notEqual">
      <formula>""</formula>
    </cfRule>
    <cfRule type="expression" dxfId="1319" priority="1398" stopIfTrue="1">
      <formula>AND(DQ46&lt;&gt;"",DQ46&gt;0)</formula>
    </cfRule>
  </conditionalFormatting>
  <conditionalFormatting sqref="DS45">
    <cfRule type="cellIs" dxfId="1318" priority="1399" stopIfTrue="1" operator="notEqual">
      <formula>""</formula>
    </cfRule>
    <cfRule type="expression" dxfId="1317" priority="1400" stopIfTrue="1">
      <formula>AND(DQ46&lt;&gt;"",DQ46&gt;0)</formula>
    </cfRule>
  </conditionalFormatting>
  <conditionalFormatting sqref="DU45">
    <cfRule type="cellIs" dxfId="1316" priority="1401" stopIfTrue="1" operator="notEqual">
      <formula>""</formula>
    </cfRule>
    <cfRule type="expression" dxfId="1315" priority="1402" stopIfTrue="1">
      <formula>AND(DQ46&lt;&gt;"",DQ46&gt;0)</formula>
    </cfRule>
  </conditionalFormatting>
  <conditionalFormatting sqref="DQ47:DR47">
    <cfRule type="cellIs" dxfId="1314" priority="1403" stopIfTrue="1" operator="notEqual">
      <formula>""</formula>
    </cfRule>
    <cfRule type="expression" dxfId="1313" priority="1404" stopIfTrue="1">
      <formula>AND(DQ46&lt;&gt;"",DQ46&gt;0)</formula>
    </cfRule>
  </conditionalFormatting>
  <conditionalFormatting sqref="DS42">
    <cfRule type="cellIs" dxfId="1312" priority="1405" stopIfTrue="1" operator="notEqual">
      <formula>""</formula>
    </cfRule>
    <cfRule type="expression" dxfId="1311" priority="1406" stopIfTrue="1">
      <formula>OR(DQ40="一括徴収",DQ40="一括徴収(本人希望)")</formula>
    </cfRule>
  </conditionalFormatting>
  <conditionalFormatting sqref="DQ42">
    <cfRule type="cellIs" dxfId="1310" priority="1407" stopIfTrue="1" operator="notEqual">
      <formula>""</formula>
    </cfRule>
    <cfRule type="expression" dxfId="1309" priority="1408" stopIfTrue="1">
      <formula>OR(DQ40="一括徴収",DQ40="一括徴収(本人希望)")</formula>
    </cfRule>
  </conditionalFormatting>
  <conditionalFormatting sqref="EA42">
    <cfRule type="cellIs" dxfId="1308" priority="1329" stopIfTrue="1" operator="notEqual">
      <formula>""</formula>
    </cfRule>
    <cfRule type="expression" dxfId="1307" priority="1330" stopIfTrue="1">
      <formula>OR(DW40="一括徴収",DW40="一括徴収(本人希望)")</formula>
    </cfRule>
  </conditionalFormatting>
  <conditionalFormatting sqref="DW43:EA43">
    <cfRule type="cellIs" dxfId="1306" priority="1327" stopIfTrue="1" operator="notEqual">
      <formula>""</formula>
    </cfRule>
    <cfRule type="expression" dxfId="1305" priority="1328" stopIfTrue="1">
      <formula>OR(DW40="一括徴収",DW40="一括徴収(本人希望)")</formula>
    </cfRule>
  </conditionalFormatting>
  <conditionalFormatting sqref="DW44:DX44">
    <cfRule type="cellIs" dxfId="1304" priority="1325" stopIfTrue="1" operator="notEqual">
      <formula>""</formula>
    </cfRule>
    <cfRule type="expression" dxfId="1303" priority="1326" stopIfTrue="1">
      <formula>OR(DW40="一括徴収",DW40="一括徴収(本人希望)")</formula>
    </cfRule>
  </conditionalFormatting>
  <conditionalFormatting sqref="DW48">
    <cfRule type="cellIs" dxfId="1302" priority="1323" stopIfTrue="1" operator="notEqual">
      <formula>""</formula>
    </cfRule>
    <cfRule type="expression" dxfId="1301" priority="1324" stopIfTrue="1">
      <formula>OR(DW40="特別徴収継続(本人希望)",DW40="特別徴収継続(転勤)")</formula>
    </cfRule>
  </conditionalFormatting>
  <conditionalFormatting sqref="DX48">
    <cfRule type="cellIs" dxfId="1300" priority="1321" stopIfTrue="1" operator="notEqual">
      <formula>""</formula>
    </cfRule>
    <cfRule type="expression" dxfId="1299" priority="1322" stopIfTrue="1">
      <formula>OR(DW40="特別徴収継続(本人希望)",DW40="特別徴収継続(転勤)")</formula>
    </cfRule>
  </conditionalFormatting>
  <conditionalFormatting sqref="DY48">
    <cfRule type="cellIs" dxfId="1298" priority="1319" stopIfTrue="1" operator="notEqual">
      <formula>""</formula>
    </cfRule>
    <cfRule type="expression" dxfId="1297" priority="1320" stopIfTrue="1">
      <formula>OR(DW40="特別徴収継続(本人希望)",DW40="特別徴収継続(転勤)")</formula>
    </cfRule>
  </conditionalFormatting>
  <conditionalFormatting sqref="DZ48">
    <cfRule type="cellIs" dxfId="1296" priority="1317" stopIfTrue="1" operator="notEqual">
      <formula>""</formula>
    </cfRule>
    <cfRule type="expression" dxfId="1295" priority="1318" stopIfTrue="1">
      <formula>OR(DW40="特別徴収継続(本人希望)",DW40="特別徴収継続(転勤)")</formula>
    </cfRule>
  </conditionalFormatting>
  <conditionalFormatting sqref="EA48">
    <cfRule type="cellIs" dxfId="1294" priority="1315" stopIfTrue="1" operator="notEqual">
      <formula>""</formula>
    </cfRule>
    <cfRule type="expression" dxfId="1293" priority="1316" stopIfTrue="1">
      <formula>OR(DW40="特別徴収継続(本人希望)",DW40="特別徴収継続(転勤)")</formula>
    </cfRule>
  </conditionalFormatting>
  <conditionalFormatting sqref="EB48">
    <cfRule type="cellIs" dxfId="1292" priority="1313" stopIfTrue="1" operator="notEqual">
      <formula>""</formula>
    </cfRule>
    <cfRule type="expression" dxfId="1291" priority="1314" stopIfTrue="1">
      <formula>OR(DW40="特別徴収継続(本人希望)",DW40="特別徴収継続(転勤)")</formula>
    </cfRule>
  </conditionalFormatting>
  <conditionalFormatting sqref="DW49:EB49">
    <cfRule type="cellIs" dxfId="1290" priority="1311" stopIfTrue="1" operator="notEqual">
      <formula>""</formula>
    </cfRule>
    <cfRule type="expression" dxfId="1289" priority="1312" stopIfTrue="1">
      <formula>OR(DW40="特別徴収継続(本人希望)",DW40="特別徴収継続(転勤)")</formula>
    </cfRule>
  </conditionalFormatting>
  <conditionalFormatting sqref="DW50:DX50">
    <cfRule type="cellIs" dxfId="1288" priority="1309" stopIfTrue="1" operator="notEqual">
      <formula>""</formula>
    </cfRule>
    <cfRule type="expression" dxfId="1287" priority="1310" stopIfTrue="1">
      <formula>OR(DW40="特別徴収継続(本人希望)",DW40="特別徴収継続(転勤)")</formula>
    </cfRule>
  </conditionalFormatting>
  <conditionalFormatting sqref="DZ50:EB50">
    <cfRule type="cellIs" dxfId="1286" priority="1307" stopIfTrue="1" operator="notEqual">
      <formula>""</formula>
    </cfRule>
    <cfRule type="expression" dxfId="1285" priority="1308" stopIfTrue="1">
      <formula>OR(DW40="特別徴収継続(本人希望)",DW40="特別徴収継続(転勤)")</formula>
    </cfRule>
  </conditionalFormatting>
  <conditionalFormatting sqref="DW51:EB51">
    <cfRule type="cellIs" dxfId="1284" priority="1305" stopIfTrue="1" operator="notEqual">
      <formula>""</formula>
    </cfRule>
    <cfRule type="expression" dxfId="1283" priority="1306" stopIfTrue="1">
      <formula>OR(DW40="特別徴収継続(本人希望)",DW40="特別徴収継続(転勤)")</formula>
    </cfRule>
  </conditionalFormatting>
  <conditionalFormatting sqref="DW52:EB52">
    <cfRule type="cellIs" dxfId="1282" priority="1303" stopIfTrue="1" operator="notEqual">
      <formula>""</formula>
    </cfRule>
    <cfRule type="expression" dxfId="1281" priority="1304" stopIfTrue="1">
      <formula>OR(DW40="特別徴収継続(本人希望)",DW40="特別徴収継続(転勤)")</formula>
    </cfRule>
  </conditionalFormatting>
  <conditionalFormatting sqref="DW53:EB53">
    <cfRule type="cellIs" dxfId="1280" priority="1301" stopIfTrue="1" operator="notEqual">
      <formula>""</formula>
    </cfRule>
    <cfRule type="expression" dxfId="1279" priority="1302" stopIfTrue="1">
      <formula>OR(DW40="特別徴収継続(本人希望)",DW40="特別徴収継続(転勤)")</formula>
    </cfRule>
  </conditionalFormatting>
  <conditionalFormatting sqref="DW54:EB54">
    <cfRule type="cellIs" dxfId="1278" priority="1299" stopIfTrue="1" operator="notEqual">
      <formula>""</formula>
    </cfRule>
    <cfRule type="expression" dxfId="1277" priority="1300" stopIfTrue="1">
      <formula>OR(DW40="特別徴収継続(本人希望)",DW40="特別徴収継続(転勤)")</formula>
    </cfRule>
  </conditionalFormatting>
  <conditionalFormatting sqref="DW55:EB55">
    <cfRule type="cellIs" dxfId="1276" priority="1297" stopIfTrue="1" operator="notEqual">
      <formula>""</formula>
    </cfRule>
    <cfRule type="expression" dxfId="1275" priority="1298" stopIfTrue="1">
      <formula>OR(DW40="特別徴収継続(本人希望)",DW40="特別徴収継続(転勤)")</formula>
    </cfRule>
  </conditionalFormatting>
  <conditionalFormatting sqref="DW56:EB56">
    <cfRule type="cellIs" dxfId="1274" priority="1295" stopIfTrue="1" operator="notEqual">
      <formula>""</formula>
    </cfRule>
    <cfRule type="expression" dxfId="1273" priority="1296" stopIfTrue="1">
      <formula>OR(DW40="特別徴収継続(本人希望)",DW40="特別徴収継続(転勤)")</formula>
    </cfRule>
  </conditionalFormatting>
  <conditionalFormatting sqref="DW57:EB57">
    <cfRule type="cellIs" dxfId="1272" priority="1293" stopIfTrue="1" operator="notEqual">
      <formula>""</formula>
    </cfRule>
    <cfRule type="expression" dxfId="1271" priority="1294" stopIfTrue="1">
      <formula>OR(DW40="特別徴収継続(本人希望)",DW40="特別徴収継続(転勤)")</formula>
    </cfRule>
  </conditionalFormatting>
  <conditionalFormatting sqref="DW58:DX58">
    <cfRule type="cellIs" dxfId="1270" priority="1291" stopIfTrue="1" operator="notEqual">
      <formula>""</formula>
    </cfRule>
    <cfRule type="expression" dxfId="1269" priority="1292" stopIfTrue="1">
      <formula>OR(DW40="特別徴収継続(本人希望)",DW40="特別徴収継続(転勤)")</formula>
    </cfRule>
  </conditionalFormatting>
  <conditionalFormatting sqref="DY58:DZ58">
    <cfRule type="cellIs" dxfId="1268" priority="1289" stopIfTrue="1" operator="notEqual">
      <formula>""</formula>
    </cfRule>
    <cfRule type="expression" dxfId="1267" priority="1290" stopIfTrue="1">
      <formula>OR(DW40="特別徴収継続(本人希望)",DW40="特別徴収継続(転勤)")</formula>
    </cfRule>
  </conditionalFormatting>
  <conditionalFormatting sqref="EA58:EB58">
    <cfRule type="cellIs" dxfId="1266" priority="1287" stopIfTrue="1" operator="notEqual">
      <formula>""</formula>
    </cfRule>
    <cfRule type="expression" dxfId="1265" priority="1288" stopIfTrue="1">
      <formula>OR(DW40="特別徴収継続(本人希望)",DW40="特別徴収継続(転勤)")</formula>
    </cfRule>
  </conditionalFormatting>
  <conditionalFormatting sqref="DW59:EB59">
    <cfRule type="cellIs" dxfId="1264" priority="1285" stopIfTrue="1" operator="notEqual">
      <formula>""</formula>
    </cfRule>
    <cfRule type="expression" dxfId="1263" priority="1286" stopIfTrue="1">
      <formula>OR(DW40="特別徴収継続(本人希望)",DW40="特別徴収継続(転勤)")</formula>
    </cfRule>
  </conditionalFormatting>
  <conditionalFormatting sqref="DW60:EA60">
    <cfRule type="cellIs" dxfId="1262" priority="1283" stopIfTrue="1" operator="notEqual">
      <formula>""</formula>
    </cfRule>
    <cfRule type="expression" dxfId="1261" priority="1284" stopIfTrue="1">
      <formula>OR(DW40="特別徴収継続(本人希望)",DW40="特別徴収継続(転勤)")</formula>
    </cfRule>
  </conditionalFormatting>
  <conditionalFormatting sqref="DW61:DX61">
    <cfRule type="cellIs" dxfId="1260" priority="1281" stopIfTrue="1" operator="notEqual">
      <formula>""</formula>
    </cfRule>
    <cfRule type="expression" dxfId="1259" priority="1282" stopIfTrue="1">
      <formula>OR(DW40="特別徴収継続(本人希望)",DW40="特別徴収継続(転勤)")</formula>
    </cfRule>
  </conditionalFormatting>
  <conditionalFormatting sqref="DW45">
    <cfRule type="cellIs" dxfId="1258" priority="1333" stopIfTrue="1" operator="notEqual">
      <formula>""</formula>
    </cfRule>
    <cfRule type="expression" dxfId="1257" priority="1334" stopIfTrue="1">
      <formula>AND(DW46&lt;&gt;"",DW46&gt;0)</formula>
    </cfRule>
  </conditionalFormatting>
  <conditionalFormatting sqref="DY45">
    <cfRule type="cellIs" dxfId="1256" priority="1335" stopIfTrue="1" operator="notEqual">
      <formula>""</formula>
    </cfRule>
    <cfRule type="expression" dxfId="1255" priority="1336" stopIfTrue="1">
      <formula>AND(DW46&lt;&gt;"",DW46&gt;0)</formula>
    </cfRule>
  </conditionalFormatting>
  <conditionalFormatting sqref="EA45">
    <cfRule type="cellIs" dxfId="1254" priority="1337" stopIfTrue="1" operator="notEqual">
      <formula>""</formula>
    </cfRule>
    <cfRule type="expression" dxfId="1253" priority="1338" stopIfTrue="1">
      <formula>AND(DW46&lt;&gt;"",DW46&gt;0)</formula>
    </cfRule>
  </conditionalFormatting>
  <conditionalFormatting sqref="DW47:DX47">
    <cfRule type="cellIs" dxfId="1252" priority="1339" stopIfTrue="1" operator="notEqual">
      <formula>""</formula>
    </cfRule>
    <cfRule type="expression" dxfId="1251" priority="1340" stopIfTrue="1">
      <formula>AND(DW46&lt;&gt;"",DW46&gt;0)</formula>
    </cfRule>
  </conditionalFormatting>
  <conditionalFormatting sqref="DY42">
    <cfRule type="cellIs" dxfId="1250" priority="1341" stopIfTrue="1" operator="notEqual">
      <formula>""</formula>
    </cfRule>
    <cfRule type="expression" dxfId="1249" priority="1342" stopIfTrue="1">
      <formula>OR(DW40="一括徴収",DW40="一括徴収(本人希望)")</formula>
    </cfRule>
  </conditionalFormatting>
  <conditionalFormatting sqref="DW42">
    <cfRule type="cellIs" dxfId="1248" priority="1343" stopIfTrue="1" operator="notEqual">
      <formula>""</formula>
    </cfRule>
    <cfRule type="expression" dxfId="1247" priority="1344" stopIfTrue="1">
      <formula>OR(DW40="一括徴収",DW40="一括徴収(本人希望)")</formula>
    </cfRule>
  </conditionalFormatting>
  <conditionalFormatting sqref="EG42">
    <cfRule type="cellIs" dxfId="1246" priority="1265" stopIfTrue="1" operator="notEqual">
      <formula>""</formula>
    </cfRule>
    <cfRule type="expression" dxfId="1245" priority="1266" stopIfTrue="1">
      <formula>OR(EC40="一括徴収",EC40="一括徴収(本人希望)")</formula>
    </cfRule>
  </conditionalFormatting>
  <conditionalFormatting sqref="EC43:EG43">
    <cfRule type="cellIs" dxfId="1244" priority="1263" stopIfTrue="1" operator="notEqual">
      <formula>""</formula>
    </cfRule>
    <cfRule type="expression" dxfId="1243" priority="1264" stopIfTrue="1">
      <formula>OR(EC40="一括徴収",EC40="一括徴収(本人希望)")</formula>
    </cfRule>
  </conditionalFormatting>
  <conditionalFormatting sqref="EC44:ED44">
    <cfRule type="cellIs" dxfId="1242" priority="1261" stopIfTrue="1" operator="notEqual">
      <formula>""</formula>
    </cfRule>
    <cfRule type="expression" dxfId="1241" priority="1262" stopIfTrue="1">
      <formula>OR(EC40="一括徴収",EC40="一括徴収(本人希望)")</formula>
    </cfRule>
  </conditionalFormatting>
  <conditionalFormatting sqref="EC48">
    <cfRule type="cellIs" dxfId="1240" priority="1259" stopIfTrue="1" operator="notEqual">
      <formula>""</formula>
    </cfRule>
    <cfRule type="expression" dxfId="1239" priority="1260" stopIfTrue="1">
      <formula>OR(EC40="特別徴収継続(本人希望)",EC40="特別徴収継続(転勤)")</formula>
    </cfRule>
  </conditionalFormatting>
  <conditionalFormatting sqref="ED48">
    <cfRule type="cellIs" dxfId="1238" priority="1257" stopIfTrue="1" operator="notEqual">
      <formula>""</formula>
    </cfRule>
    <cfRule type="expression" dxfId="1237" priority="1258" stopIfTrue="1">
      <formula>OR(EC40="特別徴収継続(本人希望)",EC40="特別徴収継続(転勤)")</formula>
    </cfRule>
  </conditionalFormatting>
  <conditionalFormatting sqref="EE48">
    <cfRule type="cellIs" dxfId="1236" priority="1255" stopIfTrue="1" operator="notEqual">
      <formula>""</formula>
    </cfRule>
    <cfRule type="expression" dxfId="1235" priority="1256" stopIfTrue="1">
      <formula>OR(EC40="特別徴収継続(本人希望)",EC40="特別徴収継続(転勤)")</formula>
    </cfRule>
  </conditionalFormatting>
  <conditionalFormatting sqref="EF48">
    <cfRule type="cellIs" dxfId="1234" priority="1253" stopIfTrue="1" operator="notEqual">
      <formula>""</formula>
    </cfRule>
    <cfRule type="expression" dxfId="1233" priority="1254" stopIfTrue="1">
      <formula>OR(EC40="特別徴収継続(本人希望)",EC40="特別徴収継続(転勤)")</formula>
    </cfRule>
  </conditionalFormatting>
  <conditionalFormatting sqref="EG48">
    <cfRule type="cellIs" dxfId="1232" priority="1251" stopIfTrue="1" operator="notEqual">
      <formula>""</formula>
    </cfRule>
    <cfRule type="expression" dxfId="1231" priority="1252" stopIfTrue="1">
      <formula>OR(EC40="特別徴収継続(本人希望)",EC40="特別徴収継続(転勤)")</formula>
    </cfRule>
  </conditionalFormatting>
  <conditionalFormatting sqref="EH48">
    <cfRule type="cellIs" dxfId="1230" priority="1249" stopIfTrue="1" operator="notEqual">
      <formula>""</formula>
    </cfRule>
    <cfRule type="expression" dxfId="1229" priority="1250" stopIfTrue="1">
      <formula>OR(EC40="特別徴収継続(本人希望)",EC40="特別徴収継続(転勤)")</formula>
    </cfRule>
  </conditionalFormatting>
  <conditionalFormatting sqref="EC49:EH49">
    <cfRule type="cellIs" dxfId="1228" priority="1247" stopIfTrue="1" operator="notEqual">
      <formula>""</formula>
    </cfRule>
    <cfRule type="expression" dxfId="1227" priority="1248" stopIfTrue="1">
      <formula>OR(EC40="特別徴収継続(本人希望)",EC40="特別徴収継続(転勤)")</formula>
    </cfRule>
  </conditionalFormatting>
  <conditionalFormatting sqref="EC50:ED50">
    <cfRule type="cellIs" dxfId="1226" priority="1245" stopIfTrue="1" operator="notEqual">
      <formula>""</formula>
    </cfRule>
    <cfRule type="expression" dxfId="1225" priority="1246" stopIfTrue="1">
      <formula>OR(EC40="特別徴収継続(本人希望)",EC40="特別徴収継続(転勤)")</formula>
    </cfRule>
  </conditionalFormatting>
  <conditionalFormatting sqref="EF50:EH50">
    <cfRule type="cellIs" dxfId="1224" priority="1243" stopIfTrue="1" operator="notEqual">
      <formula>""</formula>
    </cfRule>
    <cfRule type="expression" dxfId="1223" priority="1244" stopIfTrue="1">
      <formula>OR(EC40="特別徴収継続(本人希望)",EC40="特別徴収継続(転勤)")</formula>
    </cfRule>
  </conditionalFormatting>
  <conditionalFormatting sqref="EC51:EH51">
    <cfRule type="cellIs" dxfId="1222" priority="1241" stopIfTrue="1" operator="notEqual">
      <formula>""</formula>
    </cfRule>
    <cfRule type="expression" dxfId="1221" priority="1242" stopIfTrue="1">
      <formula>OR(EC40="特別徴収継続(本人希望)",EC40="特別徴収継続(転勤)")</formula>
    </cfRule>
  </conditionalFormatting>
  <conditionalFormatting sqref="EC52:EH52">
    <cfRule type="cellIs" dxfId="1220" priority="1239" stopIfTrue="1" operator="notEqual">
      <formula>""</formula>
    </cfRule>
    <cfRule type="expression" dxfId="1219" priority="1240" stopIfTrue="1">
      <formula>OR(EC40="特別徴収継続(本人希望)",EC40="特別徴収継続(転勤)")</formula>
    </cfRule>
  </conditionalFormatting>
  <conditionalFormatting sqref="EC53:EH53">
    <cfRule type="cellIs" dxfId="1218" priority="1237" stopIfTrue="1" operator="notEqual">
      <formula>""</formula>
    </cfRule>
    <cfRule type="expression" dxfId="1217" priority="1238" stopIfTrue="1">
      <formula>OR(EC40="特別徴収継続(本人希望)",EC40="特別徴収継続(転勤)")</formula>
    </cfRule>
  </conditionalFormatting>
  <conditionalFormatting sqref="EC54:EH54">
    <cfRule type="cellIs" dxfId="1216" priority="1235" stopIfTrue="1" operator="notEqual">
      <formula>""</formula>
    </cfRule>
    <cfRule type="expression" dxfId="1215" priority="1236" stopIfTrue="1">
      <formula>OR(EC40="特別徴収継続(本人希望)",EC40="特別徴収継続(転勤)")</formula>
    </cfRule>
  </conditionalFormatting>
  <conditionalFormatting sqref="EC55:EH55">
    <cfRule type="cellIs" dxfId="1214" priority="1233" stopIfTrue="1" operator="notEqual">
      <formula>""</formula>
    </cfRule>
    <cfRule type="expression" dxfId="1213" priority="1234" stopIfTrue="1">
      <formula>OR(EC40="特別徴収継続(本人希望)",EC40="特別徴収継続(転勤)")</formula>
    </cfRule>
  </conditionalFormatting>
  <conditionalFormatting sqref="EC56:EH56">
    <cfRule type="cellIs" dxfId="1212" priority="1231" stopIfTrue="1" operator="notEqual">
      <formula>""</formula>
    </cfRule>
    <cfRule type="expression" dxfId="1211" priority="1232" stopIfTrue="1">
      <formula>OR(EC40="特別徴収継続(本人希望)",EC40="特別徴収継続(転勤)")</formula>
    </cfRule>
  </conditionalFormatting>
  <conditionalFormatting sqref="EC57:EH57">
    <cfRule type="cellIs" dxfId="1210" priority="1229" stopIfTrue="1" operator="notEqual">
      <formula>""</formula>
    </cfRule>
    <cfRule type="expression" dxfId="1209" priority="1230" stopIfTrue="1">
      <formula>OR(EC40="特別徴収継続(本人希望)",EC40="特別徴収継続(転勤)")</formula>
    </cfRule>
  </conditionalFormatting>
  <conditionalFormatting sqref="EC58:ED58">
    <cfRule type="cellIs" dxfId="1208" priority="1227" stopIfTrue="1" operator="notEqual">
      <formula>""</formula>
    </cfRule>
    <cfRule type="expression" dxfId="1207" priority="1228" stopIfTrue="1">
      <formula>OR(EC40="特別徴収継続(本人希望)",EC40="特別徴収継続(転勤)")</formula>
    </cfRule>
  </conditionalFormatting>
  <conditionalFormatting sqref="EE58:EF58">
    <cfRule type="cellIs" dxfId="1206" priority="1225" stopIfTrue="1" operator="notEqual">
      <formula>""</formula>
    </cfRule>
    <cfRule type="expression" dxfId="1205" priority="1226" stopIfTrue="1">
      <formula>OR(EC40="特別徴収継続(本人希望)",EC40="特別徴収継続(転勤)")</formula>
    </cfRule>
  </conditionalFormatting>
  <conditionalFormatting sqref="EG58:EH58">
    <cfRule type="cellIs" dxfId="1204" priority="1223" stopIfTrue="1" operator="notEqual">
      <formula>""</formula>
    </cfRule>
    <cfRule type="expression" dxfId="1203" priority="1224" stopIfTrue="1">
      <formula>OR(EC40="特別徴収継続(本人希望)",EC40="特別徴収継続(転勤)")</formula>
    </cfRule>
  </conditionalFormatting>
  <conditionalFormatting sqref="EC59:EH59">
    <cfRule type="cellIs" dxfId="1202" priority="1221" stopIfTrue="1" operator="notEqual">
      <formula>""</formula>
    </cfRule>
    <cfRule type="expression" dxfId="1201" priority="1222" stopIfTrue="1">
      <formula>OR(EC40="特別徴収継続(本人希望)",EC40="特別徴収継続(転勤)")</formula>
    </cfRule>
  </conditionalFormatting>
  <conditionalFormatting sqref="EC60:EG60">
    <cfRule type="cellIs" dxfId="1200" priority="1219" stopIfTrue="1" operator="notEqual">
      <formula>""</formula>
    </cfRule>
    <cfRule type="expression" dxfId="1199" priority="1220" stopIfTrue="1">
      <formula>OR(EC40="特別徴収継続(本人希望)",EC40="特別徴収継続(転勤)")</formula>
    </cfRule>
  </conditionalFormatting>
  <conditionalFormatting sqref="EC61:ED61">
    <cfRule type="cellIs" dxfId="1198" priority="1217" stopIfTrue="1" operator="notEqual">
      <formula>""</formula>
    </cfRule>
    <cfRule type="expression" dxfId="1197" priority="1218" stopIfTrue="1">
      <formula>OR(EC40="特別徴収継続(本人希望)",EC40="特別徴収継続(転勤)")</formula>
    </cfRule>
  </conditionalFormatting>
  <conditionalFormatting sqref="EC45">
    <cfRule type="cellIs" dxfId="1196" priority="1269" stopIfTrue="1" operator="notEqual">
      <formula>""</formula>
    </cfRule>
    <cfRule type="expression" dxfId="1195" priority="1270" stopIfTrue="1">
      <formula>AND(EC46&lt;&gt;"",EC46&gt;0)</formula>
    </cfRule>
  </conditionalFormatting>
  <conditionalFormatting sqref="EE45">
    <cfRule type="cellIs" dxfId="1194" priority="1271" stopIfTrue="1" operator="notEqual">
      <formula>""</formula>
    </cfRule>
    <cfRule type="expression" dxfId="1193" priority="1272" stopIfTrue="1">
      <formula>AND(EC46&lt;&gt;"",EC46&gt;0)</formula>
    </cfRule>
  </conditionalFormatting>
  <conditionalFormatting sqref="EG45">
    <cfRule type="cellIs" dxfId="1192" priority="1273" stopIfTrue="1" operator="notEqual">
      <formula>""</formula>
    </cfRule>
    <cfRule type="expression" dxfId="1191" priority="1274" stopIfTrue="1">
      <formula>AND(EC46&lt;&gt;"",EC46&gt;0)</formula>
    </cfRule>
  </conditionalFormatting>
  <conditionalFormatting sqref="EC47:ED47">
    <cfRule type="cellIs" dxfId="1190" priority="1275" stopIfTrue="1" operator="notEqual">
      <formula>""</formula>
    </cfRule>
    <cfRule type="expression" dxfId="1189" priority="1276" stopIfTrue="1">
      <formula>AND(EC46&lt;&gt;"",EC46&gt;0)</formula>
    </cfRule>
  </conditionalFormatting>
  <conditionalFormatting sqref="EE42">
    <cfRule type="cellIs" dxfId="1188" priority="1277" stopIfTrue="1" operator="notEqual">
      <formula>""</formula>
    </cfRule>
    <cfRule type="expression" dxfId="1187" priority="1278" stopIfTrue="1">
      <formula>OR(EC40="一括徴収",EC40="一括徴収(本人希望)")</formula>
    </cfRule>
  </conditionalFormatting>
  <conditionalFormatting sqref="EC42">
    <cfRule type="cellIs" dxfId="1186" priority="1279" stopIfTrue="1" operator="notEqual">
      <formula>""</formula>
    </cfRule>
    <cfRule type="expression" dxfId="1185" priority="1280" stopIfTrue="1">
      <formula>OR(EC40="一括徴収",EC40="一括徴収(本人希望)")</formula>
    </cfRule>
  </conditionalFormatting>
  <conditionalFormatting sqref="EM42">
    <cfRule type="cellIs" dxfId="1184" priority="1201" stopIfTrue="1" operator="notEqual">
      <formula>""</formula>
    </cfRule>
    <cfRule type="expression" dxfId="1183" priority="1202" stopIfTrue="1">
      <formula>OR(EI40="一括徴収",EI40="一括徴収(本人希望)")</formula>
    </cfRule>
  </conditionalFormatting>
  <conditionalFormatting sqref="EI43:EM43">
    <cfRule type="cellIs" dxfId="1182" priority="1199" stopIfTrue="1" operator="notEqual">
      <formula>""</formula>
    </cfRule>
    <cfRule type="expression" dxfId="1181" priority="1200" stopIfTrue="1">
      <formula>OR(EI40="一括徴収",EI40="一括徴収(本人希望)")</formula>
    </cfRule>
  </conditionalFormatting>
  <conditionalFormatting sqref="EI44:EJ44">
    <cfRule type="cellIs" dxfId="1180" priority="1197" stopIfTrue="1" operator="notEqual">
      <formula>""</formula>
    </cfRule>
    <cfRule type="expression" dxfId="1179" priority="1198" stopIfTrue="1">
      <formula>OR(EI40="一括徴収",EI40="一括徴収(本人希望)")</formula>
    </cfRule>
  </conditionalFormatting>
  <conditionalFormatting sqref="EI48">
    <cfRule type="cellIs" dxfId="1178" priority="1195" stopIfTrue="1" operator="notEqual">
      <formula>""</formula>
    </cfRule>
    <cfRule type="expression" dxfId="1177" priority="1196" stopIfTrue="1">
      <formula>OR(EI40="特別徴収継続(本人希望)",EI40="特別徴収継続(転勤)")</formula>
    </cfRule>
  </conditionalFormatting>
  <conditionalFormatting sqref="EJ48">
    <cfRule type="cellIs" dxfId="1176" priority="1193" stopIfTrue="1" operator="notEqual">
      <formula>""</formula>
    </cfRule>
    <cfRule type="expression" dxfId="1175" priority="1194" stopIfTrue="1">
      <formula>OR(EI40="特別徴収継続(本人希望)",EI40="特別徴収継続(転勤)")</formula>
    </cfRule>
  </conditionalFormatting>
  <conditionalFormatting sqref="EK48">
    <cfRule type="cellIs" dxfId="1174" priority="1191" stopIfTrue="1" operator="notEqual">
      <formula>""</formula>
    </cfRule>
    <cfRule type="expression" dxfId="1173" priority="1192" stopIfTrue="1">
      <formula>OR(EI40="特別徴収継続(本人希望)",EI40="特別徴収継続(転勤)")</formula>
    </cfRule>
  </conditionalFormatting>
  <conditionalFormatting sqref="EL48">
    <cfRule type="cellIs" dxfId="1172" priority="1189" stopIfTrue="1" operator="notEqual">
      <formula>""</formula>
    </cfRule>
    <cfRule type="expression" dxfId="1171" priority="1190" stopIfTrue="1">
      <formula>OR(EI40="特別徴収継続(本人希望)",EI40="特別徴収継続(転勤)")</formula>
    </cfRule>
  </conditionalFormatting>
  <conditionalFormatting sqref="EM48">
    <cfRule type="cellIs" dxfId="1170" priority="1187" stopIfTrue="1" operator="notEqual">
      <formula>""</formula>
    </cfRule>
    <cfRule type="expression" dxfId="1169" priority="1188" stopIfTrue="1">
      <formula>OR(EI40="特別徴収継続(本人希望)",EI40="特別徴収継続(転勤)")</formula>
    </cfRule>
  </conditionalFormatting>
  <conditionalFormatting sqref="EN48">
    <cfRule type="cellIs" dxfId="1168" priority="1185" stopIfTrue="1" operator="notEqual">
      <formula>""</formula>
    </cfRule>
    <cfRule type="expression" dxfId="1167" priority="1186" stopIfTrue="1">
      <formula>OR(EI40="特別徴収継続(本人希望)",EI40="特別徴収継続(転勤)")</formula>
    </cfRule>
  </conditionalFormatting>
  <conditionalFormatting sqref="EI49:EN49">
    <cfRule type="cellIs" dxfId="1166" priority="1183" stopIfTrue="1" operator="notEqual">
      <formula>""</formula>
    </cfRule>
    <cfRule type="expression" dxfId="1165" priority="1184" stopIfTrue="1">
      <formula>OR(EI40="特別徴収継続(本人希望)",EI40="特別徴収継続(転勤)")</formula>
    </cfRule>
  </conditionalFormatting>
  <conditionalFormatting sqref="EI50:EJ50">
    <cfRule type="cellIs" dxfId="1164" priority="1181" stopIfTrue="1" operator="notEqual">
      <formula>""</formula>
    </cfRule>
    <cfRule type="expression" dxfId="1163" priority="1182" stopIfTrue="1">
      <formula>OR(EI40="特別徴収継続(本人希望)",EI40="特別徴収継続(転勤)")</formula>
    </cfRule>
  </conditionalFormatting>
  <conditionalFormatting sqref="EL50:EN50">
    <cfRule type="cellIs" dxfId="1162" priority="1179" stopIfTrue="1" operator="notEqual">
      <formula>""</formula>
    </cfRule>
    <cfRule type="expression" dxfId="1161" priority="1180" stopIfTrue="1">
      <formula>OR(EI40="特別徴収継続(本人希望)",EI40="特別徴収継続(転勤)")</formula>
    </cfRule>
  </conditionalFormatting>
  <conditionalFormatting sqref="EI51:EN51">
    <cfRule type="cellIs" dxfId="1160" priority="1177" stopIfTrue="1" operator="notEqual">
      <formula>""</formula>
    </cfRule>
    <cfRule type="expression" dxfId="1159" priority="1178" stopIfTrue="1">
      <formula>OR(EI40="特別徴収継続(本人希望)",EI40="特別徴収継続(転勤)")</formula>
    </cfRule>
  </conditionalFormatting>
  <conditionalFormatting sqref="EI52:EN52">
    <cfRule type="cellIs" dxfId="1158" priority="1175" stopIfTrue="1" operator="notEqual">
      <formula>""</formula>
    </cfRule>
    <cfRule type="expression" dxfId="1157" priority="1176" stopIfTrue="1">
      <formula>OR(EI40="特別徴収継続(本人希望)",EI40="特別徴収継続(転勤)")</formula>
    </cfRule>
  </conditionalFormatting>
  <conditionalFormatting sqref="EI53:EN53">
    <cfRule type="cellIs" dxfId="1156" priority="1173" stopIfTrue="1" operator="notEqual">
      <formula>""</formula>
    </cfRule>
    <cfRule type="expression" dxfId="1155" priority="1174" stopIfTrue="1">
      <formula>OR(EI40="特別徴収継続(本人希望)",EI40="特別徴収継続(転勤)")</formula>
    </cfRule>
  </conditionalFormatting>
  <conditionalFormatting sqref="EI54:EN54">
    <cfRule type="cellIs" dxfId="1154" priority="1171" stopIfTrue="1" operator="notEqual">
      <formula>""</formula>
    </cfRule>
    <cfRule type="expression" dxfId="1153" priority="1172" stopIfTrue="1">
      <formula>OR(EI40="特別徴収継続(本人希望)",EI40="特別徴収継続(転勤)")</formula>
    </cfRule>
  </conditionalFormatting>
  <conditionalFormatting sqref="EI55:EN55">
    <cfRule type="cellIs" dxfId="1152" priority="1169" stopIfTrue="1" operator="notEqual">
      <formula>""</formula>
    </cfRule>
    <cfRule type="expression" dxfId="1151" priority="1170" stopIfTrue="1">
      <formula>OR(EI40="特別徴収継続(本人希望)",EI40="特別徴収継続(転勤)")</formula>
    </cfRule>
  </conditionalFormatting>
  <conditionalFormatting sqref="EI56:EN56">
    <cfRule type="cellIs" dxfId="1150" priority="1167" stopIfTrue="1" operator="notEqual">
      <formula>""</formula>
    </cfRule>
    <cfRule type="expression" dxfId="1149" priority="1168" stopIfTrue="1">
      <formula>OR(EI40="特別徴収継続(本人希望)",EI40="特別徴収継続(転勤)")</formula>
    </cfRule>
  </conditionalFormatting>
  <conditionalFormatting sqref="EI57:EN57">
    <cfRule type="cellIs" dxfId="1148" priority="1165" stopIfTrue="1" operator="notEqual">
      <formula>""</formula>
    </cfRule>
    <cfRule type="expression" dxfId="1147" priority="1166" stopIfTrue="1">
      <formula>OR(EI40="特別徴収継続(本人希望)",EI40="特別徴収継続(転勤)")</formula>
    </cfRule>
  </conditionalFormatting>
  <conditionalFormatting sqref="EI58:EJ58">
    <cfRule type="cellIs" dxfId="1146" priority="1163" stopIfTrue="1" operator="notEqual">
      <formula>""</formula>
    </cfRule>
    <cfRule type="expression" dxfId="1145" priority="1164" stopIfTrue="1">
      <formula>OR(EI40="特別徴収継続(本人希望)",EI40="特別徴収継続(転勤)")</formula>
    </cfRule>
  </conditionalFormatting>
  <conditionalFormatting sqref="EK58:EL58">
    <cfRule type="cellIs" dxfId="1144" priority="1161" stopIfTrue="1" operator="notEqual">
      <formula>""</formula>
    </cfRule>
    <cfRule type="expression" dxfId="1143" priority="1162" stopIfTrue="1">
      <formula>OR(EI40="特別徴収継続(本人希望)",EI40="特別徴収継続(転勤)")</formula>
    </cfRule>
  </conditionalFormatting>
  <conditionalFormatting sqref="EM58:EN58">
    <cfRule type="cellIs" dxfId="1142" priority="1159" stopIfTrue="1" operator="notEqual">
      <formula>""</formula>
    </cfRule>
    <cfRule type="expression" dxfId="1141" priority="1160" stopIfTrue="1">
      <formula>OR(EI40="特別徴収継続(本人希望)",EI40="特別徴収継続(転勤)")</formula>
    </cfRule>
  </conditionalFormatting>
  <conditionalFormatting sqref="EI59:EN59">
    <cfRule type="cellIs" dxfId="1140" priority="1157" stopIfTrue="1" operator="notEqual">
      <formula>""</formula>
    </cfRule>
    <cfRule type="expression" dxfId="1139" priority="1158" stopIfTrue="1">
      <formula>OR(EI40="特別徴収継続(本人希望)",EI40="特別徴収継続(転勤)")</formula>
    </cfRule>
  </conditionalFormatting>
  <conditionalFormatting sqref="EI60:EM60">
    <cfRule type="cellIs" dxfId="1138" priority="1155" stopIfTrue="1" operator="notEqual">
      <formula>""</formula>
    </cfRule>
    <cfRule type="expression" dxfId="1137" priority="1156" stopIfTrue="1">
      <formula>OR(EI40="特別徴収継続(本人希望)",EI40="特別徴収継続(転勤)")</formula>
    </cfRule>
  </conditionalFormatting>
  <conditionalFormatting sqref="EI61:EJ61">
    <cfRule type="cellIs" dxfId="1136" priority="1153" stopIfTrue="1" operator="notEqual">
      <formula>""</formula>
    </cfRule>
    <cfRule type="expression" dxfId="1135" priority="1154" stopIfTrue="1">
      <formula>OR(EI40="特別徴収継続(本人希望)",EI40="特別徴収継続(転勤)")</formula>
    </cfRule>
  </conditionalFormatting>
  <conditionalFormatting sqref="EI45">
    <cfRule type="cellIs" dxfId="1134" priority="1205" stopIfTrue="1" operator="notEqual">
      <formula>""</formula>
    </cfRule>
    <cfRule type="expression" dxfId="1133" priority="1206" stopIfTrue="1">
      <formula>AND(EI46&lt;&gt;"",EI46&gt;0)</formula>
    </cfRule>
  </conditionalFormatting>
  <conditionalFormatting sqref="EK45">
    <cfRule type="cellIs" dxfId="1132" priority="1207" stopIfTrue="1" operator="notEqual">
      <formula>""</formula>
    </cfRule>
    <cfRule type="expression" dxfId="1131" priority="1208" stopIfTrue="1">
      <formula>AND(EI46&lt;&gt;"",EI46&gt;0)</formula>
    </cfRule>
  </conditionalFormatting>
  <conditionalFormatting sqref="EM45">
    <cfRule type="cellIs" dxfId="1130" priority="1209" stopIfTrue="1" operator="notEqual">
      <formula>""</formula>
    </cfRule>
    <cfRule type="expression" dxfId="1129" priority="1210" stopIfTrue="1">
      <formula>AND(EI46&lt;&gt;"",EI46&gt;0)</formula>
    </cfRule>
  </conditionalFormatting>
  <conditionalFormatting sqref="EI47:EJ47">
    <cfRule type="cellIs" dxfId="1128" priority="1211" stopIfTrue="1" operator="notEqual">
      <formula>""</formula>
    </cfRule>
    <cfRule type="expression" dxfId="1127" priority="1212" stopIfTrue="1">
      <formula>AND(EI46&lt;&gt;"",EI46&gt;0)</formula>
    </cfRule>
  </conditionalFormatting>
  <conditionalFormatting sqref="EK42">
    <cfRule type="cellIs" dxfId="1126" priority="1213" stopIfTrue="1" operator="notEqual">
      <formula>""</formula>
    </cfRule>
    <cfRule type="expression" dxfId="1125" priority="1214" stopIfTrue="1">
      <formula>OR(EI40="一括徴収",EI40="一括徴収(本人希望)")</formula>
    </cfRule>
  </conditionalFormatting>
  <conditionalFormatting sqref="EI42">
    <cfRule type="cellIs" dxfId="1124" priority="1215" stopIfTrue="1" operator="notEqual">
      <formula>""</formula>
    </cfRule>
    <cfRule type="expression" dxfId="1123" priority="1216" stopIfTrue="1">
      <formula>OR(EI40="一括徴収",EI40="一括徴収(本人希望)")</formula>
    </cfRule>
  </conditionalFormatting>
  <conditionalFormatting sqref="ES42">
    <cfRule type="cellIs" dxfId="1122" priority="1137" stopIfTrue="1" operator="notEqual">
      <formula>""</formula>
    </cfRule>
    <cfRule type="expression" dxfId="1121" priority="1138" stopIfTrue="1">
      <formula>OR(EO40="一括徴収",EO40="一括徴収(本人希望)")</formula>
    </cfRule>
  </conditionalFormatting>
  <conditionalFormatting sqref="EO43:ES43">
    <cfRule type="cellIs" dxfId="1120" priority="1135" stopIfTrue="1" operator="notEqual">
      <formula>""</formula>
    </cfRule>
    <cfRule type="expression" dxfId="1119" priority="1136" stopIfTrue="1">
      <formula>OR(EO40="一括徴収",EO40="一括徴収(本人希望)")</formula>
    </cfRule>
  </conditionalFormatting>
  <conditionalFormatting sqref="EO44:EP44">
    <cfRule type="cellIs" dxfId="1118" priority="1133" stopIfTrue="1" operator="notEqual">
      <formula>""</formula>
    </cfRule>
    <cfRule type="expression" dxfId="1117" priority="1134" stopIfTrue="1">
      <formula>OR(EO40="一括徴収",EO40="一括徴収(本人希望)")</formula>
    </cfRule>
  </conditionalFormatting>
  <conditionalFormatting sqref="EO48">
    <cfRule type="cellIs" dxfId="1116" priority="1131" stopIfTrue="1" operator="notEqual">
      <formula>""</formula>
    </cfRule>
    <cfRule type="expression" dxfId="1115" priority="1132" stopIfTrue="1">
      <formula>OR(EO40="特別徴収継続(本人希望)",EO40="特別徴収継続(転勤)")</formula>
    </cfRule>
  </conditionalFormatting>
  <conditionalFormatting sqref="EP48">
    <cfRule type="cellIs" dxfId="1114" priority="1129" stopIfTrue="1" operator="notEqual">
      <formula>""</formula>
    </cfRule>
    <cfRule type="expression" dxfId="1113" priority="1130" stopIfTrue="1">
      <formula>OR(EO40="特別徴収継続(本人希望)",EO40="特別徴収継続(転勤)")</formula>
    </cfRule>
  </conditionalFormatting>
  <conditionalFormatting sqref="EQ48">
    <cfRule type="cellIs" dxfId="1112" priority="1127" stopIfTrue="1" operator="notEqual">
      <formula>""</formula>
    </cfRule>
    <cfRule type="expression" dxfId="1111" priority="1128" stopIfTrue="1">
      <formula>OR(EO40="特別徴収継続(本人希望)",EO40="特別徴収継続(転勤)")</formula>
    </cfRule>
  </conditionalFormatting>
  <conditionalFormatting sqref="ER48">
    <cfRule type="cellIs" dxfId="1110" priority="1125" stopIfTrue="1" operator="notEqual">
      <formula>""</formula>
    </cfRule>
    <cfRule type="expression" dxfId="1109" priority="1126" stopIfTrue="1">
      <formula>OR(EO40="特別徴収継続(本人希望)",EO40="特別徴収継続(転勤)")</formula>
    </cfRule>
  </conditionalFormatting>
  <conditionalFormatting sqref="ES48">
    <cfRule type="cellIs" dxfId="1108" priority="1123" stopIfTrue="1" operator="notEqual">
      <formula>""</formula>
    </cfRule>
    <cfRule type="expression" dxfId="1107" priority="1124" stopIfTrue="1">
      <formula>OR(EO40="特別徴収継続(本人希望)",EO40="特別徴収継続(転勤)")</formula>
    </cfRule>
  </conditionalFormatting>
  <conditionalFormatting sqref="ET48">
    <cfRule type="cellIs" dxfId="1106" priority="1121" stopIfTrue="1" operator="notEqual">
      <formula>""</formula>
    </cfRule>
    <cfRule type="expression" dxfId="1105" priority="1122" stopIfTrue="1">
      <formula>OR(EO40="特別徴収継続(本人希望)",EO40="特別徴収継続(転勤)")</formula>
    </cfRule>
  </conditionalFormatting>
  <conditionalFormatting sqref="EO49:ET49">
    <cfRule type="cellIs" dxfId="1104" priority="1119" stopIfTrue="1" operator="notEqual">
      <formula>""</formula>
    </cfRule>
    <cfRule type="expression" dxfId="1103" priority="1120" stopIfTrue="1">
      <formula>OR(EO40="特別徴収継続(本人希望)",EO40="特別徴収継続(転勤)")</formula>
    </cfRule>
  </conditionalFormatting>
  <conditionalFormatting sqref="EO50:EP50">
    <cfRule type="cellIs" dxfId="1102" priority="1117" stopIfTrue="1" operator="notEqual">
      <formula>""</formula>
    </cfRule>
    <cfRule type="expression" dxfId="1101" priority="1118" stopIfTrue="1">
      <formula>OR(EO40="特別徴収継続(本人希望)",EO40="特別徴収継続(転勤)")</formula>
    </cfRule>
  </conditionalFormatting>
  <conditionalFormatting sqref="ER50:ET50">
    <cfRule type="cellIs" dxfId="1100" priority="1115" stopIfTrue="1" operator="notEqual">
      <formula>""</formula>
    </cfRule>
    <cfRule type="expression" dxfId="1099" priority="1116" stopIfTrue="1">
      <formula>OR(EO40="特別徴収継続(本人希望)",EO40="特別徴収継続(転勤)")</formula>
    </cfRule>
  </conditionalFormatting>
  <conditionalFormatting sqref="EO51:ET51">
    <cfRule type="cellIs" dxfId="1098" priority="1113" stopIfTrue="1" operator="notEqual">
      <formula>""</formula>
    </cfRule>
    <cfRule type="expression" dxfId="1097" priority="1114" stopIfTrue="1">
      <formula>OR(EO40="特別徴収継続(本人希望)",EO40="特別徴収継続(転勤)")</formula>
    </cfRule>
  </conditionalFormatting>
  <conditionalFormatting sqref="EO52:ET52">
    <cfRule type="cellIs" dxfId="1096" priority="1111" stopIfTrue="1" operator="notEqual">
      <formula>""</formula>
    </cfRule>
    <cfRule type="expression" dxfId="1095" priority="1112" stopIfTrue="1">
      <formula>OR(EO40="特別徴収継続(本人希望)",EO40="特別徴収継続(転勤)")</formula>
    </cfRule>
  </conditionalFormatting>
  <conditionalFormatting sqref="EO53:ET53">
    <cfRule type="cellIs" dxfId="1094" priority="1109" stopIfTrue="1" operator="notEqual">
      <formula>""</formula>
    </cfRule>
    <cfRule type="expression" dxfId="1093" priority="1110" stopIfTrue="1">
      <formula>OR(EO40="特別徴収継続(本人希望)",EO40="特別徴収継続(転勤)")</formula>
    </cfRule>
  </conditionalFormatting>
  <conditionalFormatting sqref="EO54:ET54">
    <cfRule type="cellIs" dxfId="1092" priority="1107" stopIfTrue="1" operator="notEqual">
      <formula>""</formula>
    </cfRule>
    <cfRule type="expression" dxfId="1091" priority="1108" stopIfTrue="1">
      <formula>OR(EO40="特別徴収継続(本人希望)",EO40="特別徴収継続(転勤)")</formula>
    </cfRule>
  </conditionalFormatting>
  <conditionalFormatting sqref="EO55:ET55">
    <cfRule type="cellIs" dxfId="1090" priority="1105" stopIfTrue="1" operator="notEqual">
      <formula>""</formula>
    </cfRule>
    <cfRule type="expression" dxfId="1089" priority="1106" stopIfTrue="1">
      <formula>OR(EO40="特別徴収継続(本人希望)",EO40="特別徴収継続(転勤)")</formula>
    </cfRule>
  </conditionalFormatting>
  <conditionalFormatting sqref="EO56:ET56">
    <cfRule type="cellIs" dxfId="1088" priority="1103" stopIfTrue="1" operator="notEqual">
      <formula>""</formula>
    </cfRule>
    <cfRule type="expression" dxfId="1087" priority="1104" stopIfTrue="1">
      <formula>OR(EO40="特別徴収継続(本人希望)",EO40="特別徴収継続(転勤)")</formula>
    </cfRule>
  </conditionalFormatting>
  <conditionalFormatting sqref="EO57:ET57">
    <cfRule type="cellIs" dxfId="1086" priority="1101" stopIfTrue="1" operator="notEqual">
      <formula>""</formula>
    </cfRule>
    <cfRule type="expression" dxfId="1085" priority="1102" stopIfTrue="1">
      <formula>OR(EO40="特別徴収継続(本人希望)",EO40="特別徴収継続(転勤)")</formula>
    </cfRule>
  </conditionalFormatting>
  <conditionalFormatting sqref="EO58:EP58">
    <cfRule type="cellIs" dxfId="1084" priority="1099" stopIfTrue="1" operator="notEqual">
      <formula>""</formula>
    </cfRule>
    <cfRule type="expression" dxfId="1083" priority="1100" stopIfTrue="1">
      <formula>OR(EO40="特別徴収継続(本人希望)",EO40="特別徴収継続(転勤)")</formula>
    </cfRule>
  </conditionalFormatting>
  <conditionalFormatting sqref="EQ58:ER58">
    <cfRule type="cellIs" dxfId="1082" priority="1097" stopIfTrue="1" operator="notEqual">
      <formula>""</formula>
    </cfRule>
    <cfRule type="expression" dxfId="1081" priority="1098" stopIfTrue="1">
      <formula>OR(EO40="特別徴収継続(本人希望)",EO40="特別徴収継続(転勤)")</formula>
    </cfRule>
  </conditionalFormatting>
  <conditionalFormatting sqref="ES58:ET58">
    <cfRule type="cellIs" dxfId="1080" priority="1095" stopIfTrue="1" operator="notEqual">
      <formula>""</formula>
    </cfRule>
    <cfRule type="expression" dxfId="1079" priority="1096" stopIfTrue="1">
      <formula>OR(EO40="特別徴収継続(本人希望)",EO40="特別徴収継続(転勤)")</formula>
    </cfRule>
  </conditionalFormatting>
  <conditionalFormatting sqref="EO59:ET59">
    <cfRule type="cellIs" dxfId="1078" priority="1093" stopIfTrue="1" operator="notEqual">
      <formula>""</formula>
    </cfRule>
    <cfRule type="expression" dxfId="1077" priority="1094" stopIfTrue="1">
      <formula>OR(EO40="特別徴収継続(本人希望)",EO40="特別徴収継続(転勤)")</formula>
    </cfRule>
  </conditionalFormatting>
  <conditionalFormatting sqref="EO60:ES60">
    <cfRule type="cellIs" dxfId="1076" priority="1091" stopIfTrue="1" operator="notEqual">
      <formula>""</formula>
    </cfRule>
    <cfRule type="expression" dxfId="1075" priority="1092" stopIfTrue="1">
      <formula>OR(EO40="特別徴収継続(本人希望)",EO40="特別徴収継続(転勤)")</formula>
    </cfRule>
  </conditionalFormatting>
  <conditionalFormatting sqref="EO61:EP61">
    <cfRule type="cellIs" dxfId="1074" priority="1089" stopIfTrue="1" operator="notEqual">
      <formula>""</formula>
    </cfRule>
    <cfRule type="expression" dxfId="1073" priority="1090" stopIfTrue="1">
      <formula>OR(EO40="特別徴収継続(本人希望)",EO40="特別徴収継続(転勤)")</formula>
    </cfRule>
  </conditionalFormatting>
  <conditionalFormatting sqref="EO45">
    <cfRule type="cellIs" dxfId="1072" priority="1141" stopIfTrue="1" operator="notEqual">
      <formula>""</formula>
    </cfRule>
    <cfRule type="expression" dxfId="1071" priority="1142" stopIfTrue="1">
      <formula>AND(EO46&lt;&gt;"",EO46&gt;0)</formula>
    </cfRule>
  </conditionalFormatting>
  <conditionalFormatting sqref="EQ45">
    <cfRule type="cellIs" dxfId="1070" priority="1143" stopIfTrue="1" operator="notEqual">
      <formula>""</formula>
    </cfRule>
    <cfRule type="expression" dxfId="1069" priority="1144" stopIfTrue="1">
      <formula>AND(EO46&lt;&gt;"",EO46&gt;0)</formula>
    </cfRule>
  </conditionalFormatting>
  <conditionalFormatting sqref="ES45">
    <cfRule type="cellIs" dxfId="1068" priority="1145" stopIfTrue="1" operator="notEqual">
      <formula>""</formula>
    </cfRule>
    <cfRule type="expression" dxfId="1067" priority="1146" stopIfTrue="1">
      <formula>AND(EO46&lt;&gt;"",EO46&gt;0)</formula>
    </cfRule>
  </conditionalFormatting>
  <conditionalFormatting sqref="EO47:EP47">
    <cfRule type="cellIs" dxfId="1066" priority="1147" stopIfTrue="1" operator="notEqual">
      <formula>""</formula>
    </cfRule>
    <cfRule type="expression" dxfId="1065" priority="1148" stopIfTrue="1">
      <formula>AND(EO46&lt;&gt;"",EO46&gt;0)</formula>
    </cfRule>
  </conditionalFormatting>
  <conditionalFormatting sqref="EQ42">
    <cfRule type="cellIs" dxfId="1064" priority="1149" stopIfTrue="1" operator="notEqual">
      <formula>""</formula>
    </cfRule>
    <cfRule type="expression" dxfId="1063" priority="1150" stopIfTrue="1">
      <formula>OR(EO40="一括徴収",EO40="一括徴収(本人希望)")</formula>
    </cfRule>
  </conditionalFormatting>
  <conditionalFormatting sqref="EO42">
    <cfRule type="cellIs" dxfId="1062" priority="1151" stopIfTrue="1" operator="notEqual">
      <formula>""</formula>
    </cfRule>
    <cfRule type="expression" dxfId="1061" priority="1152" stopIfTrue="1">
      <formula>OR(EO40="一括徴収",EO40="一括徴収(本人希望)")</formula>
    </cfRule>
  </conditionalFormatting>
  <conditionalFormatting sqref="EY42">
    <cfRule type="cellIs" dxfId="1060" priority="1073" stopIfTrue="1" operator="notEqual">
      <formula>""</formula>
    </cfRule>
    <cfRule type="expression" dxfId="1059" priority="1074" stopIfTrue="1">
      <formula>OR(EU40="一括徴収",EU40="一括徴収(本人希望)")</formula>
    </cfRule>
  </conditionalFormatting>
  <conditionalFormatting sqref="EU43:EY43">
    <cfRule type="cellIs" dxfId="1058" priority="1071" stopIfTrue="1" operator="notEqual">
      <formula>""</formula>
    </cfRule>
    <cfRule type="expression" dxfId="1057" priority="1072" stopIfTrue="1">
      <formula>OR(EU40="一括徴収",EU40="一括徴収(本人希望)")</formula>
    </cfRule>
  </conditionalFormatting>
  <conditionalFormatting sqref="EU44:EV44">
    <cfRule type="cellIs" dxfId="1056" priority="1069" stopIfTrue="1" operator="notEqual">
      <formula>""</formula>
    </cfRule>
    <cfRule type="expression" dxfId="1055" priority="1070" stopIfTrue="1">
      <formula>OR(EU40="一括徴収",EU40="一括徴収(本人希望)")</formula>
    </cfRule>
  </conditionalFormatting>
  <conditionalFormatting sqref="EU48">
    <cfRule type="cellIs" dxfId="1054" priority="1067" stopIfTrue="1" operator="notEqual">
      <formula>""</formula>
    </cfRule>
    <cfRule type="expression" dxfId="1053" priority="1068" stopIfTrue="1">
      <formula>OR(EU40="特別徴収継続(本人希望)",EU40="特別徴収継続(転勤)")</formula>
    </cfRule>
  </conditionalFormatting>
  <conditionalFormatting sqref="EV48">
    <cfRule type="cellIs" dxfId="1052" priority="1065" stopIfTrue="1" operator="notEqual">
      <formula>""</formula>
    </cfRule>
    <cfRule type="expression" dxfId="1051" priority="1066" stopIfTrue="1">
      <formula>OR(EU40="特別徴収継続(本人希望)",EU40="特別徴収継続(転勤)")</formula>
    </cfRule>
  </conditionalFormatting>
  <conditionalFormatting sqref="EW48">
    <cfRule type="cellIs" dxfId="1050" priority="1063" stopIfTrue="1" operator="notEqual">
      <formula>""</formula>
    </cfRule>
    <cfRule type="expression" dxfId="1049" priority="1064" stopIfTrue="1">
      <formula>OR(EU40="特別徴収継続(本人希望)",EU40="特別徴収継続(転勤)")</formula>
    </cfRule>
  </conditionalFormatting>
  <conditionalFormatting sqref="EX48">
    <cfRule type="cellIs" dxfId="1048" priority="1061" stopIfTrue="1" operator="notEqual">
      <formula>""</formula>
    </cfRule>
    <cfRule type="expression" dxfId="1047" priority="1062" stopIfTrue="1">
      <formula>OR(EU40="特別徴収継続(本人希望)",EU40="特別徴収継続(転勤)")</formula>
    </cfRule>
  </conditionalFormatting>
  <conditionalFormatting sqref="EY48">
    <cfRule type="cellIs" dxfId="1046" priority="1059" stopIfTrue="1" operator="notEqual">
      <formula>""</formula>
    </cfRule>
    <cfRule type="expression" dxfId="1045" priority="1060" stopIfTrue="1">
      <formula>OR(EU40="特別徴収継続(本人希望)",EU40="特別徴収継続(転勤)")</formula>
    </cfRule>
  </conditionalFormatting>
  <conditionalFormatting sqref="EZ48">
    <cfRule type="cellIs" dxfId="1044" priority="1057" stopIfTrue="1" operator="notEqual">
      <formula>""</formula>
    </cfRule>
    <cfRule type="expression" dxfId="1043" priority="1058" stopIfTrue="1">
      <formula>OR(EU40="特別徴収継続(本人希望)",EU40="特別徴収継続(転勤)")</formula>
    </cfRule>
  </conditionalFormatting>
  <conditionalFormatting sqref="EU49:EZ49">
    <cfRule type="cellIs" dxfId="1042" priority="1055" stopIfTrue="1" operator="notEqual">
      <formula>""</formula>
    </cfRule>
    <cfRule type="expression" dxfId="1041" priority="1056" stopIfTrue="1">
      <formula>OR(EU40="特別徴収継続(本人希望)",EU40="特別徴収継続(転勤)")</formula>
    </cfRule>
  </conditionalFormatting>
  <conditionalFormatting sqref="EU50:EV50">
    <cfRule type="cellIs" dxfId="1040" priority="1053" stopIfTrue="1" operator="notEqual">
      <formula>""</formula>
    </cfRule>
    <cfRule type="expression" dxfId="1039" priority="1054" stopIfTrue="1">
      <formula>OR(EU40="特別徴収継続(本人希望)",EU40="特別徴収継続(転勤)")</formula>
    </cfRule>
  </conditionalFormatting>
  <conditionalFormatting sqref="EX50:EZ50">
    <cfRule type="cellIs" dxfId="1038" priority="1051" stopIfTrue="1" operator="notEqual">
      <formula>""</formula>
    </cfRule>
    <cfRule type="expression" dxfId="1037" priority="1052" stopIfTrue="1">
      <formula>OR(EU40="特別徴収継続(本人希望)",EU40="特別徴収継続(転勤)")</formula>
    </cfRule>
  </conditionalFormatting>
  <conditionalFormatting sqref="EU51:EZ51">
    <cfRule type="cellIs" dxfId="1036" priority="1049" stopIfTrue="1" operator="notEqual">
      <formula>""</formula>
    </cfRule>
    <cfRule type="expression" dxfId="1035" priority="1050" stopIfTrue="1">
      <formula>OR(EU40="特別徴収継続(本人希望)",EU40="特別徴収継続(転勤)")</formula>
    </cfRule>
  </conditionalFormatting>
  <conditionalFormatting sqref="EU52:EZ52">
    <cfRule type="cellIs" dxfId="1034" priority="1047" stopIfTrue="1" operator="notEqual">
      <formula>""</formula>
    </cfRule>
    <cfRule type="expression" dxfId="1033" priority="1048" stopIfTrue="1">
      <formula>OR(EU40="特別徴収継続(本人希望)",EU40="特別徴収継続(転勤)")</formula>
    </cfRule>
  </conditionalFormatting>
  <conditionalFormatting sqref="EU53:EZ53">
    <cfRule type="cellIs" dxfId="1032" priority="1045" stopIfTrue="1" operator="notEqual">
      <formula>""</formula>
    </cfRule>
    <cfRule type="expression" dxfId="1031" priority="1046" stopIfTrue="1">
      <formula>OR(EU40="特別徴収継続(本人希望)",EU40="特別徴収継続(転勤)")</formula>
    </cfRule>
  </conditionalFormatting>
  <conditionalFormatting sqref="EU54:EZ54">
    <cfRule type="cellIs" dxfId="1030" priority="1043" stopIfTrue="1" operator="notEqual">
      <formula>""</formula>
    </cfRule>
    <cfRule type="expression" dxfId="1029" priority="1044" stopIfTrue="1">
      <formula>OR(EU40="特別徴収継続(本人希望)",EU40="特別徴収継続(転勤)")</formula>
    </cfRule>
  </conditionalFormatting>
  <conditionalFormatting sqref="EU55:EZ55">
    <cfRule type="cellIs" dxfId="1028" priority="1041" stopIfTrue="1" operator="notEqual">
      <formula>""</formula>
    </cfRule>
    <cfRule type="expression" dxfId="1027" priority="1042" stopIfTrue="1">
      <formula>OR(EU40="特別徴収継続(本人希望)",EU40="特別徴収継続(転勤)")</formula>
    </cfRule>
  </conditionalFormatting>
  <conditionalFormatting sqref="EU56:EZ56">
    <cfRule type="cellIs" dxfId="1026" priority="1039" stopIfTrue="1" operator="notEqual">
      <formula>""</formula>
    </cfRule>
    <cfRule type="expression" dxfId="1025" priority="1040" stopIfTrue="1">
      <formula>OR(EU40="特別徴収継続(本人希望)",EU40="特別徴収継続(転勤)")</formula>
    </cfRule>
  </conditionalFormatting>
  <conditionalFormatting sqref="EU57:EZ57">
    <cfRule type="cellIs" dxfId="1024" priority="1037" stopIfTrue="1" operator="notEqual">
      <formula>""</formula>
    </cfRule>
    <cfRule type="expression" dxfId="1023" priority="1038" stopIfTrue="1">
      <formula>OR(EU40="特別徴収継続(本人希望)",EU40="特別徴収継続(転勤)")</formula>
    </cfRule>
  </conditionalFormatting>
  <conditionalFormatting sqref="EU58:EV58">
    <cfRule type="cellIs" dxfId="1022" priority="1035" stopIfTrue="1" operator="notEqual">
      <formula>""</formula>
    </cfRule>
    <cfRule type="expression" dxfId="1021" priority="1036" stopIfTrue="1">
      <formula>OR(EU40="特別徴収継続(本人希望)",EU40="特別徴収継続(転勤)")</formula>
    </cfRule>
  </conditionalFormatting>
  <conditionalFormatting sqref="EW58:EX58">
    <cfRule type="cellIs" dxfId="1020" priority="1033" stopIfTrue="1" operator="notEqual">
      <formula>""</formula>
    </cfRule>
    <cfRule type="expression" dxfId="1019" priority="1034" stopIfTrue="1">
      <formula>OR(EU40="特別徴収継続(本人希望)",EU40="特別徴収継続(転勤)")</formula>
    </cfRule>
  </conditionalFormatting>
  <conditionalFormatting sqref="EY58:EZ58">
    <cfRule type="cellIs" dxfId="1018" priority="1031" stopIfTrue="1" operator="notEqual">
      <formula>""</formula>
    </cfRule>
    <cfRule type="expression" dxfId="1017" priority="1032" stopIfTrue="1">
      <formula>OR(EU40="特別徴収継続(本人希望)",EU40="特別徴収継続(転勤)")</formula>
    </cfRule>
  </conditionalFormatting>
  <conditionalFormatting sqref="EU59:EZ59">
    <cfRule type="cellIs" dxfId="1016" priority="1029" stopIfTrue="1" operator="notEqual">
      <formula>""</formula>
    </cfRule>
    <cfRule type="expression" dxfId="1015" priority="1030" stopIfTrue="1">
      <formula>OR(EU40="特別徴収継続(本人希望)",EU40="特別徴収継続(転勤)")</formula>
    </cfRule>
  </conditionalFormatting>
  <conditionalFormatting sqref="EU60:EY60">
    <cfRule type="cellIs" dxfId="1014" priority="1027" stopIfTrue="1" operator="notEqual">
      <formula>""</formula>
    </cfRule>
    <cfRule type="expression" dxfId="1013" priority="1028" stopIfTrue="1">
      <formula>OR(EU40="特別徴収継続(本人希望)",EU40="特別徴収継続(転勤)")</formula>
    </cfRule>
  </conditionalFormatting>
  <conditionalFormatting sqref="EU61:EV61">
    <cfRule type="cellIs" dxfId="1012" priority="1025" stopIfTrue="1" operator="notEqual">
      <formula>""</formula>
    </cfRule>
    <cfRule type="expression" dxfId="1011" priority="1026" stopIfTrue="1">
      <formula>OR(EU40="特別徴収継続(本人希望)",EU40="特別徴収継続(転勤)")</formula>
    </cfRule>
  </conditionalFormatting>
  <conditionalFormatting sqref="EU45">
    <cfRule type="cellIs" dxfId="1010" priority="1077" stopIfTrue="1" operator="notEqual">
      <formula>""</formula>
    </cfRule>
    <cfRule type="expression" dxfId="1009" priority="1078" stopIfTrue="1">
      <formula>AND(EU46&lt;&gt;"",EU46&gt;0)</formula>
    </cfRule>
  </conditionalFormatting>
  <conditionalFormatting sqref="EW45">
    <cfRule type="cellIs" dxfId="1008" priority="1079" stopIfTrue="1" operator="notEqual">
      <formula>""</formula>
    </cfRule>
    <cfRule type="expression" dxfId="1007" priority="1080" stopIfTrue="1">
      <formula>AND(EU46&lt;&gt;"",EU46&gt;0)</formula>
    </cfRule>
  </conditionalFormatting>
  <conditionalFormatting sqref="EY45">
    <cfRule type="cellIs" dxfId="1006" priority="1081" stopIfTrue="1" operator="notEqual">
      <formula>""</formula>
    </cfRule>
    <cfRule type="expression" dxfId="1005" priority="1082" stopIfTrue="1">
      <formula>AND(EU46&lt;&gt;"",EU46&gt;0)</formula>
    </cfRule>
  </conditionalFormatting>
  <conditionalFormatting sqref="EU47:EV47">
    <cfRule type="cellIs" dxfId="1004" priority="1083" stopIfTrue="1" operator="notEqual">
      <formula>""</formula>
    </cfRule>
    <cfRule type="expression" dxfId="1003" priority="1084" stopIfTrue="1">
      <formula>AND(EU46&lt;&gt;"",EU46&gt;0)</formula>
    </cfRule>
  </conditionalFormatting>
  <conditionalFormatting sqref="EW42">
    <cfRule type="cellIs" dxfId="1002" priority="1085" stopIfTrue="1" operator="notEqual">
      <formula>""</formula>
    </cfRule>
    <cfRule type="expression" dxfId="1001" priority="1086" stopIfTrue="1">
      <formula>OR(EU40="一括徴収",EU40="一括徴収(本人希望)")</formula>
    </cfRule>
  </conditionalFormatting>
  <conditionalFormatting sqref="EU42">
    <cfRule type="cellIs" dxfId="1000" priority="1087" stopIfTrue="1" operator="notEqual">
      <formula>""</formula>
    </cfRule>
    <cfRule type="expression" dxfId="999" priority="1088" stopIfTrue="1">
      <formula>OR(EU40="一括徴収",EU40="一括徴収(本人希望)")</formula>
    </cfRule>
  </conditionalFormatting>
  <conditionalFormatting sqref="FE42">
    <cfRule type="cellIs" dxfId="998" priority="1009" stopIfTrue="1" operator="notEqual">
      <formula>""</formula>
    </cfRule>
    <cfRule type="expression" dxfId="997" priority="1010" stopIfTrue="1">
      <formula>OR(FA40="一括徴収",FA40="一括徴収(本人希望)")</formula>
    </cfRule>
  </conditionalFormatting>
  <conditionalFormatting sqref="FA43:FE43">
    <cfRule type="cellIs" dxfId="996" priority="1007" stopIfTrue="1" operator="notEqual">
      <formula>""</formula>
    </cfRule>
    <cfRule type="expression" dxfId="995" priority="1008" stopIfTrue="1">
      <formula>OR(FA40="一括徴収",FA40="一括徴収(本人希望)")</formula>
    </cfRule>
  </conditionalFormatting>
  <conditionalFormatting sqref="FA44:FB44">
    <cfRule type="cellIs" dxfId="994" priority="1005" stopIfTrue="1" operator="notEqual">
      <formula>""</formula>
    </cfRule>
    <cfRule type="expression" dxfId="993" priority="1006" stopIfTrue="1">
      <formula>OR(FA40="一括徴収",FA40="一括徴収(本人希望)")</formula>
    </cfRule>
  </conditionalFormatting>
  <conditionalFormatting sqref="FA48">
    <cfRule type="cellIs" dxfId="992" priority="1003" stopIfTrue="1" operator="notEqual">
      <formula>""</formula>
    </cfRule>
    <cfRule type="expression" dxfId="991" priority="1004" stopIfTrue="1">
      <formula>OR(FA40="特別徴収継続(本人希望)",FA40="特別徴収継続(転勤)")</formula>
    </cfRule>
  </conditionalFormatting>
  <conditionalFormatting sqref="FB48">
    <cfRule type="cellIs" dxfId="990" priority="1001" stopIfTrue="1" operator="notEqual">
      <formula>""</formula>
    </cfRule>
    <cfRule type="expression" dxfId="989" priority="1002" stopIfTrue="1">
      <formula>OR(FA40="特別徴収継続(本人希望)",FA40="特別徴収継続(転勤)")</formula>
    </cfRule>
  </conditionalFormatting>
  <conditionalFormatting sqref="FC48">
    <cfRule type="cellIs" dxfId="988" priority="999" stopIfTrue="1" operator="notEqual">
      <formula>""</formula>
    </cfRule>
    <cfRule type="expression" dxfId="987" priority="1000" stopIfTrue="1">
      <formula>OR(FA40="特別徴収継続(本人希望)",FA40="特別徴収継続(転勤)")</formula>
    </cfRule>
  </conditionalFormatting>
  <conditionalFormatting sqref="FD48">
    <cfRule type="cellIs" dxfId="986" priority="997" stopIfTrue="1" operator="notEqual">
      <formula>""</formula>
    </cfRule>
    <cfRule type="expression" dxfId="985" priority="998" stopIfTrue="1">
      <formula>OR(FA40="特別徴収継続(本人希望)",FA40="特別徴収継続(転勤)")</formula>
    </cfRule>
  </conditionalFormatting>
  <conditionalFormatting sqref="FE48">
    <cfRule type="cellIs" dxfId="984" priority="995" stopIfTrue="1" operator="notEqual">
      <formula>""</formula>
    </cfRule>
    <cfRule type="expression" dxfId="983" priority="996" stopIfTrue="1">
      <formula>OR(FA40="特別徴収継続(本人希望)",FA40="特別徴収継続(転勤)")</formula>
    </cfRule>
  </conditionalFormatting>
  <conditionalFormatting sqref="FF48">
    <cfRule type="cellIs" dxfId="982" priority="993" stopIfTrue="1" operator="notEqual">
      <formula>""</formula>
    </cfRule>
    <cfRule type="expression" dxfId="981" priority="994" stopIfTrue="1">
      <formula>OR(FA40="特別徴収継続(本人希望)",FA40="特別徴収継続(転勤)")</formula>
    </cfRule>
  </conditionalFormatting>
  <conditionalFormatting sqref="FA49:FF49">
    <cfRule type="cellIs" dxfId="980" priority="991" stopIfTrue="1" operator="notEqual">
      <formula>""</formula>
    </cfRule>
    <cfRule type="expression" dxfId="979" priority="992" stopIfTrue="1">
      <formula>OR(FA40="特別徴収継続(本人希望)",FA40="特別徴収継続(転勤)")</formula>
    </cfRule>
  </conditionalFormatting>
  <conditionalFormatting sqref="FA50:FB50">
    <cfRule type="cellIs" dxfId="978" priority="989" stopIfTrue="1" operator="notEqual">
      <formula>""</formula>
    </cfRule>
    <cfRule type="expression" dxfId="977" priority="990" stopIfTrue="1">
      <formula>OR(FA40="特別徴収継続(本人希望)",FA40="特別徴収継続(転勤)")</formula>
    </cfRule>
  </conditionalFormatting>
  <conditionalFormatting sqref="FD50:FF50">
    <cfRule type="cellIs" dxfId="976" priority="987" stopIfTrue="1" operator="notEqual">
      <formula>""</formula>
    </cfRule>
    <cfRule type="expression" dxfId="975" priority="988" stopIfTrue="1">
      <formula>OR(FA40="特別徴収継続(本人希望)",FA40="特別徴収継続(転勤)")</formula>
    </cfRule>
  </conditionalFormatting>
  <conditionalFormatting sqref="FA51:FF51">
    <cfRule type="cellIs" dxfId="974" priority="985" stopIfTrue="1" operator="notEqual">
      <formula>""</formula>
    </cfRule>
    <cfRule type="expression" dxfId="973" priority="986" stopIfTrue="1">
      <formula>OR(FA40="特別徴収継続(本人希望)",FA40="特別徴収継続(転勤)")</formula>
    </cfRule>
  </conditionalFormatting>
  <conditionalFormatting sqref="FA52:FF52">
    <cfRule type="cellIs" dxfId="972" priority="983" stopIfTrue="1" operator="notEqual">
      <formula>""</formula>
    </cfRule>
    <cfRule type="expression" dxfId="971" priority="984" stopIfTrue="1">
      <formula>OR(FA40="特別徴収継続(本人希望)",FA40="特別徴収継続(転勤)")</formula>
    </cfRule>
  </conditionalFormatting>
  <conditionalFormatting sqref="FA53:FF53">
    <cfRule type="cellIs" dxfId="970" priority="981" stopIfTrue="1" operator="notEqual">
      <formula>""</formula>
    </cfRule>
    <cfRule type="expression" dxfId="969" priority="982" stopIfTrue="1">
      <formula>OR(FA40="特別徴収継続(本人希望)",FA40="特別徴収継続(転勤)")</formula>
    </cfRule>
  </conditionalFormatting>
  <conditionalFormatting sqref="FA54:FF54">
    <cfRule type="cellIs" dxfId="968" priority="979" stopIfTrue="1" operator="notEqual">
      <formula>""</formula>
    </cfRule>
    <cfRule type="expression" dxfId="967" priority="980" stopIfTrue="1">
      <formula>OR(FA40="特別徴収継続(本人希望)",FA40="特別徴収継続(転勤)")</formula>
    </cfRule>
  </conditionalFormatting>
  <conditionalFormatting sqref="FA55:FF55">
    <cfRule type="cellIs" dxfId="966" priority="977" stopIfTrue="1" operator="notEqual">
      <formula>""</formula>
    </cfRule>
    <cfRule type="expression" dxfId="965" priority="978" stopIfTrue="1">
      <formula>OR(FA40="特別徴収継続(本人希望)",FA40="特別徴収継続(転勤)")</formula>
    </cfRule>
  </conditionalFormatting>
  <conditionalFormatting sqref="FA56:FF56">
    <cfRule type="cellIs" dxfId="964" priority="975" stopIfTrue="1" operator="notEqual">
      <formula>""</formula>
    </cfRule>
    <cfRule type="expression" dxfId="963" priority="976" stopIfTrue="1">
      <formula>OR(FA40="特別徴収継続(本人希望)",FA40="特別徴収継続(転勤)")</formula>
    </cfRule>
  </conditionalFormatting>
  <conditionalFormatting sqref="FA57:FF57">
    <cfRule type="cellIs" dxfId="962" priority="973" stopIfTrue="1" operator="notEqual">
      <formula>""</formula>
    </cfRule>
    <cfRule type="expression" dxfId="961" priority="974" stopIfTrue="1">
      <formula>OR(FA40="特別徴収継続(本人希望)",FA40="特別徴収継続(転勤)")</formula>
    </cfRule>
  </conditionalFormatting>
  <conditionalFormatting sqref="FA58:FB58">
    <cfRule type="cellIs" dxfId="960" priority="971" stopIfTrue="1" operator="notEqual">
      <formula>""</formula>
    </cfRule>
    <cfRule type="expression" dxfId="959" priority="972" stopIfTrue="1">
      <formula>OR(FA40="特別徴収継続(本人希望)",FA40="特別徴収継続(転勤)")</formula>
    </cfRule>
  </conditionalFormatting>
  <conditionalFormatting sqref="FC58:FD58">
    <cfRule type="cellIs" dxfId="958" priority="969" stopIfTrue="1" operator="notEqual">
      <formula>""</formula>
    </cfRule>
    <cfRule type="expression" dxfId="957" priority="970" stopIfTrue="1">
      <formula>OR(FA40="特別徴収継続(本人希望)",FA40="特別徴収継続(転勤)")</formula>
    </cfRule>
  </conditionalFormatting>
  <conditionalFormatting sqref="FE58:FF58">
    <cfRule type="cellIs" dxfId="956" priority="967" stopIfTrue="1" operator="notEqual">
      <formula>""</formula>
    </cfRule>
    <cfRule type="expression" dxfId="955" priority="968" stopIfTrue="1">
      <formula>OR(FA40="特別徴収継続(本人希望)",FA40="特別徴収継続(転勤)")</formula>
    </cfRule>
  </conditionalFormatting>
  <conditionalFormatting sqref="FA59:FF59">
    <cfRule type="cellIs" dxfId="954" priority="965" stopIfTrue="1" operator="notEqual">
      <formula>""</formula>
    </cfRule>
    <cfRule type="expression" dxfId="953" priority="966" stopIfTrue="1">
      <formula>OR(FA40="特別徴収継続(本人希望)",FA40="特別徴収継続(転勤)")</formula>
    </cfRule>
  </conditionalFormatting>
  <conditionalFormatting sqref="FA60:FE60">
    <cfRule type="cellIs" dxfId="952" priority="963" stopIfTrue="1" operator="notEqual">
      <formula>""</formula>
    </cfRule>
    <cfRule type="expression" dxfId="951" priority="964" stopIfTrue="1">
      <formula>OR(FA40="特別徴収継続(本人希望)",FA40="特別徴収継続(転勤)")</formula>
    </cfRule>
  </conditionalFormatting>
  <conditionalFormatting sqref="FA61:FB61">
    <cfRule type="cellIs" dxfId="950" priority="961" stopIfTrue="1" operator="notEqual">
      <formula>""</formula>
    </cfRule>
    <cfRule type="expression" dxfId="949" priority="962" stopIfTrue="1">
      <formula>OR(FA40="特別徴収継続(本人希望)",FA40="特別徴収継続(転勤)")</formula>
    </cfRule>
  </conditionalFormatting>
  <conditionalFormatting sqref="FA45">
    <cfRule type="cellIs" dxfId="948" priority="1013" stopIfTrue="1" operator="notEqual">
      <formula>""</formula>
    </cfRule>
    <cfRule type="expression" dxfId="947" priority="1014" stopIfTrue="1">
      <formula>AND(FA46&lt;&gt;"",FA46&gt;0)</formula>
    </cfRule>
  </conditionalFormatting>
  <conditionalFormatting sqref="FC45">
    <cfRule type="cellIs" dxfId="946" priority="1015" stopIfTrue="1" operator="notEqual">
      <formula>""</formula>
    </cfRule>
    <cfRule type="expression" dxfId="945" priority="1016" stopIfTrue="1">
      <formula>AND(FA46&lt;&gt;"",FA46&gt;0)</formula>
    </cfRule>
  </conditionalFormatting>
  <conditionalFormatting sqref="FE45">
    <cfRule type="cellIs" dxfId="944" priority="1017" stopIfTrue="1" operator="notEqual">
      <formula>""</formula>
    </cfRule>
    <cfRule type="expression" dxfId="943" priority="1018" stopIfTrue="1">
      <formula>AND(FA46&lt;&gt;"",FA46&gt;0)</formula>
    </cfRule>
  </conditionalFormatting>
  <conditionalFormatting sqref="FA47:FB47">
    <cfRule type="cellIs" dxfId="942" priority="1019" stopIfTrue="1" operator="notEqual">
      <formula>""</formula>
    </cfRule>
    <cfRule type="expression" dxfId="941" priority="1020" stopIfTrue="1">
      <formula>AND(FA46&lt;&gt;"",FA46&gt;0)</formula>
    </cfRule>
  </conditionalFormatting>
  <conditionalFormatting sqref="FC42">
    <cfRule type="cellIs" dxfId="940" priority="1021" stopIfTrue="1" operator="notEqual">
      <formula>""</formula>
    </cfRule>
    <cfRule type="expression" dxfId="939" priority="1022" stopIfTrue="1">
      <formula>OR(FA40="一括徴収",FA40="一括徴収(本人希望)")</formula>
    </cfRule>
  </conditionalFormatting>
  <conditionalFormatting sqref="FA42">
    <cfRule type="cellIs" dxfId="938" priority="1023" stopIfTrue="1" operator="notEqual">
      <formula>""</formula>
    </cfRule>
    <cfRule type="expression" dxfId="937" priority="1024" stopIfTrue="1">
      <formula>OR(FA40="一括徴収",FA40="一括徴収(本人希望)")</formula>
    </cfRule>
  </conditionalFormatting>
  <conditionalFormatting sqref="FK42">
    <cfRule type="cellIs" dxfId="936" priority="945" stopIfTrue="1" operator="notEqual">
      <formula>""</formula>
    </cfRule>
    <cfRule type="expression" dxfId="935" priority="946" stopIfTrue="1">
      <formula>OR(FG40="一括徴収",FG40="一括徴収(本人希望)")</formula>
    </cfRule>
  </conditionalFormatting>
  <conditionalFormatting sqref="FG43:FK43">
    <cfRule type="cellIs" dxfId="934" priority="943" stopIfTrue="1" operator="notEqual">
      <formula>""</formula>
    </cfRule>
    <cfRule type="expression" dxfId="933" priority="944" stopIfTrue="1">
      <formula>OR(FG40="一括徴収",FG40="一括徴収(本人希望)")</formula>
    </cfRule>
  </conditionalFormatting>
  <conditionalFormatting sqref="FG44:FH44">
    <cfRule type="cellIs" dxfId="932" priority="941" stopIfTrue="1" operator="notEqual">
      <formula>""</formula>
    </cfRule>
    <cfRule type="expression" dxfId="931" priority="942" stopIfTrue="1">
      <formula>OR(FG40="一括徴収",FG40="一括徴収(本人希望)")</formula>
    </cfRule>
  </conditionalFormatting>
  <conditionalFormatting sqref="FG48">
    <cfRule type="cellIs" dxfId="930" priority="939" stopIfTrue="1" operator="notEqual">
      <formula>""</formula>
    </cfRule>
    <cfRule type="expression" dxfId="929" priority="940" stopIfTrue="1">
      <formula>OR(FG40="特別徴収継続(本人希望)",FG40="特別徴収継続(転勤)")</formula>
    </cfRule>
  </conditionalFormatting>
  <conditionalFormatting sqref="FH48">
    <cfRule type="cellIs" dxfId="928" priority="937" stopIfTrue="1" operator="notEqual">
      <formula>""</formula>
    </cfRule>
    <cfRule type="expression" dxfId="927" priority="938" stopIfTrue="1">
      <formula>OR(FG40="特別徴収継続(本人希望)",FG40="特別徴収継続(転勤)")</formula>
    </cfRule>
  </conditionalFormatting>
  <conditionalFormatting sqref="FI48">
    <cfRule type="cellIs" dxfId="926" priority="935" stopIfTrue="1" operator="notEqual">
      <formula>""</formula>
    </cfRule>
    <cfRule type="expression" dxfId="925" priority="936" stopIfTrue="1">
      <formula>OR(FG40="特別徴収継続(本人希望)",FG40="特別徴収継続(転勤)")</formula>
    </cfRule>
  </conditionalFormatting>
  <conditionalFormatting sqref="FJ48">
    <cfRule type="cellIs" dxfId="924" priority="933" stopIfTrue="1" operator="notEqual">
      <formula>""</formula>
    </cfRule>
    <cfRule type="expression" dxfId="923" priority="934" stopIfTrue="1">
      <formula>OR(FG40="特別徴収継続(本人希望)",FG40="特別徴収継続(転勤)")</formula>
    </cfRule>
  </conditionalFormatting>
  <conditionalFormatting sqref="FK48">
    <cfRule type="cellIs" dxfId="922" priority="931" stopIfTrue="1" operator="notEqual">
      <formula>""</formula>
    </cfRule>
    <cfRule type="expression" dxfId="921" priority="932" stopIfTrue="1">
      <formula>OR(FG40="特別徴収継続(本人希望)",FG40="特別徴収継続(転勤)")</formula>
    </cfRule>
  </conditionalFormatting>
  <conditionalFormatting sqref="FL48">
    <cfRule type="cellIs" dxfId="920" priority="929" stopIfTrue="1" operator="notEqual">
      <formula>""</formula>
    </cfRule>
    <cfRule type="expression" dxfId="919" priority="930" stopIfTrue="1">
      <formula>OR(FG40="特別徴収継続(本人希望)",FG40="特別徴収継続(転勤)")</formula>
    </cfRule>
  </conditionalFormatting>
  <conditionalFormatting sqref="FG49:FL49">
    <cfRule type="cellIs" dxfId="918" priority="927" stopIfTrue="1" operator="notEqual">
      <formula>""</formula>
    </cfRule>
    <cfRule type="expression" dxfId="917" priority="928" stopIfTrue="1">
      <formula>OR(FG40="特別徴収継続(本人希望)",FG40="特別徴収継続(転勤)")</formula>
    </cfRule>
  </conditionalFormatting>
  <conditionalFormatting sqref="FG50:FH50">
    <cfRule type="cellIs" dxfId="916" priority="925" stopIfTrue="1" operator="notEqual">
      <formula>""</formula>
    </cfRule>
    <cfRule type="expression" dxfId="915" priority="926" stopIfTrue="1">
      <formula>OR(FG40="特別徴収継続(本人希望)",FG40="特別徴収継続(転勤)")</formula>
    </cfRule>
  </conditionalFormatting>
  <conditionalFormatting sqref="FJ50:FL50">
    <cfRule type="cellIs" dxfId="914" priority="923" stopIfTrue="1" operator="notEqual">
      <formula>""</formula>
    </cfRule>
    <cfRule type="expression" dxfId="913" priority="924" stopIfTrue="1">
      <formula>OR(FG40="特別徴収継続(本人希望)",FG40="特別徴収継続(転勤)")</formula>
    </cfRule>
  </conditionalFormatting>
  <conditionalFormatting sqref="FG51:FL51">
    <cfRule type="cellIs" dxfId="912" priority="921" stopIfTrue="1" operator="notEqual">
      <formula>""</formula>
    </cfRule>
    <cfRule type="expression" dxfId="911" priority="922" stopIfTrue="1">
      <formula>OR(FG40="特別徴収継続(本人希望)",FG40="特別徴収継続(転勤)")</formula>
    </cfRule>
  </conditionalFormatting>
  <conditionalFormatting sqref="FG52:FL52">
    <cfRule type="cellIs" dxfId="910" priority="919" stopIfTrue="1" operator="notEqual">
      <formula>""</formula>
    </cfRule>
    <cfRule type="expression" dxfId="909" priority="920" stopIfTrue="1">
      <formula>OR(FG40="特別徴収継続(本人希望)",FG40="特別徴収継続(転勤)")</formula>
    </cfRule>
  </conditionalFormatting>
  <conditionalFormatting sqref="FG53:FL53">
    <cfRule type="cellIs" dxfId="908" priority="917" stopIfTrue="1" operator="notEqual">
      <formula>""</formula>
    </cfRule>
    <cfRule type="expression" dxfId="907" priority="918" stopIfTrue="1">
      <formula>OR(FG40="特別徴収継続(本人希望)",FG40="特別徴収継続(転勤)")</formula>
    </cfRule>
  </conditionalFormatting>
  <conditionalFormatting sqref="FG54:FL54">
    <cfRule type="cellIs" dxfId="906" priority="915" stopIfTrue="1" operator="notEqual">
      <formula>""</formula>
    </cfRule>
    <cfRule type="expression" dxfId="905" priority="916" stopIfTrue="1">
      <formula>OR(FG40="特別徴収継続(本人希望)",FG40="特別徴収継続(転勤)")</formula>
    </cfRule>
  </conditionalFormatting>
  <conditionalFormatting sqref="FG55:FL55">
    <cfRule type="cellIs" dxfId="904" priority="913" stopIfTrue="1" operator="notEqual">
      <formula>""</formula>
    </cfRule>
    <cfRule type="expression" dxfId="903" priority="914" stopIfTrue="1">
      <formula>OR(FG40="特別徴収継続(本人希望)",FG40="特別徴収継続(転勤)")</formula>
    </cfRule>
  </conditionalFormatting>
  <conditionalFormatting sqref="FG56:FL56">
    <cfRule type="cellIs" dxfId="902" priority="911" stopIfTrue="1" operator="notEqual">
      <formula>""</formula>
    </cfRule>
    <cfRule type="expression" dxfId="901" priority="912" stopIfTrue="1">
      <formula>OR(FG40="特別徴収継続(本人希望)",FG40="特別徴収継続(転勤)")</formula>
    </cfRule>
  </conditionalFormatting>
  <conditionalFormatting sqref="FG57:FL57">
    <cfRule type="cellIs" dxfId="900" priority="909" stopIfTrue="1" operator="notEqual">
      <formula>""</formula>
    </cfRule>
    <cfRule type="expression" dxfId="899" priority="910" stopIfTrue="1">
      <formula>OR(FG40="特別徴収継続(本人希望)",FG40="特別徴収継続(転勤)")</formula>
    </cfRule>
  </conditionalFormatting>
  <conditionalFormatting sqref="FG58:FH58">
    <cfRule type="cellIs" dxfId="898" priority="907" stopIfTrue="1" operator="notEqual">
      <formula>""</formula>
    </cfRule>
    <cfRule type="expression" dxfId="897" priority="908" stopIfTrue="1">
      <formula>OR(FG40="特別徴収継続(本人希望)",FG40="特別徴収継続(転勤)")</formula>
    </cfRule>
  </conditionalFormatting>
  <conditionalFormatting sqref="FI58:FJ58">
    <cfRule type="cellIs" dxfId="896" priority="905" stopIfTrue="1" operator="notEqual">
      <formula>""</formula>
    </cfRule>
    <cfRule type="expression" dxfId="895" priority="906" stopIfTrue="1">
      <formula>OR(FG40="特別徴収継続(本人希望)",FG40="特別徴収継続(転勤)")</formula>
    </cfRule>
  </conditionalFormatting>
  <conditionalFormatting sqref="FK58:FL58">
    <cfRule type="cellIs" dxfId="894" priority="903" stopIfTrue="1" operator="notEqual">
      <formula>""</formula>
    </cfRule>
    <cfRule type="expression" dxfId="893" priority="904" stopIfTrue="1">
      <formula>OR(FG40="特別徴収継続(本人希望)",FG40="特別徴収継続(転勤)")</formula>
    </cfRule>
  </conditionalFormatting>
  <conditionalFormatting sqref="FG59:FL59">
    <cfRule type="cellIs" dxfId="892" priority="901" stopIfTrue="1" operator="notEqual">
      <formula>""</formula>
    </cfRule>
    <cfRule type="expression" dxfId="891" priority="902" stopIfTrue="1">
      <formula>OR(FG40="特別徴収継続(本人希望)",FG40="特別徴収継続(転勤)")</formula>
    </cfRule>
  </conditionalFormatting>
  <conditionalFormatting sqref="FG60:FK60">
    <cfRule type="cellIs" dxfId="890" priority="899" stopIfTrue="1" operator="notEqual">
      <formula>""</formula>
    </cfRule>
    <cfRule type="expression" dxfId="889" priority="900" stopIfTrue="1">
      <formula>OR(FG40="特別徴収継続(本人希望)",FG40="特別徴収継続(転勤)")</formula>
    </cfRule>
  </conditionalFormatting>
  <conditionalFormatting sqref="FG61:FH61">
    <cfRule type="cellIs" dxfId="888" priority="897" stopIfTrue="1" operator="notEqual">
      <formula>""</formula>
    </cfRule>
    <cfRule type="expression" dxfId="887" priority="898" stopIfTrue="1">
      <formula>OR(FG40="特別徴収継続(本人希望)",FG40="特別徴収継続(転勤)")</formula>
    </cfRule>
  </conditionalFormatting>
  <conditionalFormatting sqref="FG45">
    <cfRule type="cellIs" dxfId="886" priority="949" stopIfTrue="1" operator="notEqual">
      <formula>""</formula>
    </cfRule>
    <cfRule type="expression" dxfId="885" priority="950" stopIfTrue="1">
      <formula>AND(FG46&lt;&gt;"",FG46&gt;0)</formula>
    </cfRule>
  </conditionalFormatting>
  <conditionalFormatting sqref="FI45">
    <cfRule type="cellIs" dxfId="884" priority="951" stopIfTrue="1" operator="notEqual">
      <formula>""</formula>
    </cfRule>
    <cfRule type="expression" dxfId="883" priority="952" stopIfTrue="1">
      <formula>AND(FG46&lt;&gt;"",FG46&gt;0)</formula>
    </cfRule>
  </conditionalFormatting>
  <conditionalFormatting sqref="FK45">
    <cfRule type="cellIs" dxfId="882" priority="953" stopIfTrue="1" operator="notEqual">
      <formula>""</formula>
    </cfRule>
    <cfRule type="expression" dxfId="881" priority="954" stopIfTrue="1">
      <formula>AND(FG46&lt;&gt;"",FG46&gt;0)</formula>
    </cfRule>
  </conditionalFormatting>
  <conditionalFormatting sqref="FG47:FH47">
    <cfRule type="cellIs" dxfId="880" priority="955" stopIfTrue="1" operator="notEqual">
      <formula>""</formula>
    </cfRule>
    <cfRule type="expression" dxfId="879" priority="956" stopIfTrue="1">
      <formula>AND(FG46&lt;&gt;"",FG46&gt;0)</formula>
    </cfRule>
  </conditionalFormatting>
  <conditionalFormatting sqref="FI42">
    <cfRule type="cellIs" dxfId="878" priority="957" stopIfTrue="1" operator="notEqual">
      <formula>""</formula>
    </cfRule>
    <cfRule type="expression" dxfId="877" priority="958" stopIfTrue="1">
      <formula>OR(FG40="一括徴収",FG40="一括徴収(本人希望)")</formula>
    </cfRule>
  </conditionalFormatting>
  <conditionalFormatting sqref="FG42">
    <cfRule type="cellIs" dxfId="876" priority="959" stopIfTrue="1" operator="notEqual">
      <formula>""</formula>
    </cfRule>
    <cfRule type="expression" dxfId="875" priority="960" stopIfTrue="1">
      <formula>OR(FG40="一括徴収",FG40="一括徴収(本人希望)")</formula>
    </cfRule>
  </conditionalFormatting>
  <conditionalFormatting sqref="FQ42">
    <cfRule type="cellIs" dxfId="874" priority="881" stopIfTrue="1" operator="notEqual">
      <formula>""</formula>
    </cfRule>
    <cfRule type="expression" dxfId="873" priority="882" stopIfTrue="1">
      <formula>OR(FM40="一括徴収",FM40="一括徴収(本人希望)")</formula>
    </cfRule>
  </conditionalFormatting>
  <conditionalFormatting sqref="FM43:FQ43">
    <cfRule type="cellIs" dxfId="872" priority="879" stopIfTrue="1" operator="notEqual">
      <formula>""</formula>
    </cfRule>
    <cfRule type="expression" dxfId="871" priority="880" stopIfTrue="1">
      <formula>OR(FM40="一括徴収",FM40="一括徴収(本人希望)")</formula>
    </cfRule>
  </conditionalFormatting>
  <conditionalFormatting sqref="FM44:FN44">
    <cfRule type="cellIs" dxfId="870" priority="877" stopIfTrue="1" operator="notEqual">
      <formula>""</formula>
    </cfRule>
    <cfRule type="expression" dxfId="869" priority="878" stopIfTrue="1">
      <formula>OR(FM40="一括徴収",FM40="一括徴収(本人希望)")</formula>
    </cfRule>
  </conditionalFormatting>
  <conditionalFormatting sqref="FM48">
    <cfRule type="cellIs" dxfId="868" priority="875" stopIfTrue="1" operator="notEqual">
      <formula>""</formula>
    </cfRule>
    <cfRule type="expression" dxfId="867" priority="876" stopIfTrue="1">
      <formula>OR(FM40="特別徴収継続(本人希望)",FM40="特別徴収継続(転勤)")</formula>
    </cfRule>
  </conditionalFormatting>
  <conditionalFormatting sqref="FN48">
    <cfRule type="cellIs" dxfId="866" priority="873" stopIfTrue="1" operator="notEqual">
      <formula>""</formula>
    </cfRule>
    <cfRule type="expression" dxfId="865" priority="874" stopIfTrue="1">
      <formula>OR(FM40="特別徴収継続(本人希望)",FM40="特別徴収継続(転勤)")</formula>
    </cfRule>
  </conditionalFormatting>
  <conditionalFormatting sqref="FO48">
    <cfRule type="cellIs" dxfId="864" priority="871" stopIfTrue="1" operator="notEqual">
      <formula>""</formula>
    </cfRule>
    <cfRule type="expression" dxfId="863" priority="872" stopIfTrue="1">
      <formula>OR(FM40="特別徴収継続(本人希望)",FM40="特別徴収継続(転勤)")</formula>
    </cfRule>
  </conditionalFormatting>
  <conditionalFormatting sqref="FP48">
    <cfRule type="cellIs" dxfId="862" priority="869" stopIfTrue="1" operator="notEqual">
      <formula>""</formula>
    </cfRule>
    <cfRule type="expression" dxfId="861" priority="870" stopIfTrue="1">
      <formula>OR(FM40="特別徴収継続(本人希望)",FM40="特別徴収継続(転勤)")</formula>
    </cfRule>
  </conditionalFormatting>
  <conditionalFormatting sqref="FQ48">
    <cfRule type="cellIs" dxfId="860" priority="867" stopIfTrue="1" operator="notEqual">
      <formula>""</formula>
    </cfRule>
    <cfRule type="expression" dxfId="859" priority="868" stopIfTrue="1">
      <formula>OR(FM40="特別徴収継続(本人希望)",FM40="特別徴収継続(転勤)")</formula>
    </cfRule>
  </conditionalFormatting>
  <conditionalFormatting sqref="FR48">
    <cfRule type="cellIs" dxfId="858" priority="865" stopIfTrue="1" operator="notEqual">
      <formula>""</formula>
    </cfRule>
    <cfRule type="expression" dxfId="857" priority="866" stopIfTrue="1">
      <formula>OR(FM40="特別徴収継続(本人希望)",FM40="特別徴収継続(転勤)")</formula>
    </cfRule>
  </conditionalFormatting>
  <conditionalFormatting sqref="FM49:FR49">
    <cfRule type="cellIs" dxfId="856" priority="863" stopIfTrue="1" operator="notEqual">
      <formula>""</formula>
    </cfRule>
    <cfRule type="expression" dxfId="855" priority="864" stopIfTrue="1">
      <formula>OR(FM40="特別徴収継続(本人希望)",FM40="特別徴収継続(転勤)")</formula>
    </cfRule>
  </conditionalFormatting>
  <conditionalFormatting sqref="FM50:FN50">
    <cfRule type="cellIs" dxfId="854" priority="861" stopIfTrue="1" operator="notEqual">
      <formula>""</formula>
    </cfRule>
    <cfRule type="expression" dxfId="853" priority="862" stopIfTrue="1">
      <formula>OR(FM40="特別徴収継続(本人希望)",FM40="特別徴収継続(転勤)")</formula>
    </cfRule>
  </conditionalFormatting>
  <conditionalFormatting sqref="FP50:FR50">
    <cfRule type="cellIs" dxfId="852" priority="859" stopIfTrue="1" operator="notEqual">
      <formula>""</formula>
    </cfRule>
    <cfRule type="expression" dxfId="851" priority="860" stopIfTrue="1">
      <formula>OR(FM40="特別徴収継続(本人希望)",FM40="特別徴収継続(転勤)")</formula>
    </cfRule>
  </conditionalFormatting>
  <conditionalFormatting sqref="FM51:FR51">
    <cfRule type="cellIs" dxfId="850" priority="857" stopIfTrue="1" operator="notEqual">
      <formula>""</formula>
    </cfRule>
    <cfRule type="expression" dxfId="849" priority="858" stopIfTrue="1">
      <formula>OR(FM40="特別徴収継続(本人希望)",FM40="特別徴収継続(転勤)")</formula>
    </cfRule>
  </conditionalFormatting>
  <conditionalFormatting sqref="FM52:FR52">
    <cfRule type="cellIs" dxfId="848" priority="855" stopIfTrue="1" operator="notEqual">
      <formula>""</formula>
    </cfRule>
    <cfRule type="expression" dxfId="847" priority="856" stopIfTrue="1">
      <formula>OR(FM40="特別徴収継続(本人希望)",FM40="特別徴収継続(転勤)")</formula>
    </cfRule>
  </conditionalFormatting>
  <conditionalFormatting sqref="FM53:FR53">
    <cfRule type="cellIs" dxfId="846" priority="853" stopIfTrue="1" operator="notEqual">
      <formula>""</formula>
    </cfRule>
    <cfRule type="expression" dxfId="845" priority="854" stopIfTrue="1">
      <formula>OR(FM40="特別徴収継続(本人希望)",FM40="特別徴収継続(転勤)")</formula>
    </cfRule>
  </conditionalFormatting>
  <conditionalFormatting sqref="FM54:FR54">
    <cfRule type="cellIs" dxfId="844" priority="851" stopIfTrue="1" operator="notEqual">
      <formula>""</formula>
    </cfRule>
    <cfRule type="expression" dxfId="843" priority="852" stopIfTrue="1">
      <formula>OR(FM40="特別徴収継続(本人希望)",FM40="特別徴収継続(転勤)")</formula>
    </cfRule>
  </conditionalFormatting>
  <conditionalFormatting sqref="FM55:FR55">
    <cfRule type="cellIs" dxfId="842" priority="849" stopIfTrue="1" operator="notEqual">
      <formula>""</formula>
    </cfRule>
    <cfRule type="expression" dxfId="841" priority="850" stopIfTrue="1">
      <formula>OR(FM40="特別徴収継続(本人希望)",FM40="特別徴収継続(転勤)")</formula>
    </cfRule>
  </conditionalFormatting>
  <conditionalFormatting sqref="FM56:FR56">
    <cfRule type="cellIs" dxfId="840" priority="847" stopIfTrue="1" operator="notEqual">
      <formula>""</formula>
    </cfRule>
    <cfRule type="expression" dxfId="839" priority="848" stopIfTrue="1">
      <formula>OR(FM40="特別徴収継続(本人希望)",FM40="特別徴収継続(転勤)")</formula>
    </cfRule>
  </conditionalFormatting>
  <conditionalFormatting sqref="FM57:FR57">
    <cfRule type="cellIs" dxfId="838" priority="845" stopIfTrue="1" operator="notEqual">
      <formula>""</formula>
    </cfRule>
    <cfRule type="expression" dxfId="837" priority="846" stopIfTrue="1">
      <formula>OR(FM40="特別徴収継続(本人希望)",FM40="特別徴収継続(転勤)")</formula>
    </cfRule>
  </conditionalFormatting>
  <conditionalFormatting sqref="FM58:FN58">
    <cfRule type="cellIs" dxfId="836" priority="843" stopIfTrue="1" operator="notEqual">
      <formula>""</formula>
    </cfRule>
    <cfRule type="expression" dxfId="835" priority="844" stopIfTrue="1">
      <formula>OR(FM40="特別徴収継続(本人希望)",FM40="特別徴収継続(転勤)")</formula>
    </cfRule>
  </conditionalFormatting>
  <conditionalFormatting sqref="FO58:FP58">
    <cfRule type="cellIs" dxfId="834" priority="841" stopIfTrue="1" operator="notEqual">
      <formula>""</formula>
    </cfRule>
    <cfRule type="expression" dxfId="833" priority="842" stopIfTrue="1">
      <formula>OR(FM40="特別徴収継続(本人希望)",FM40="特別徴収継続(転勤)")</formula>
    </cfRule>
  </conditionalFormatting>
  <conditionalFormatting sqref="FQ58:FR58">
    <cfRule type="cellIs" dxfId="832" priority="839" stopIfTrue="1" operator="notEqual">
      <formula>""</formula>
    </cfRule>
    <cfRule type="expression" dxfId="831" priority="840" stopIfTrue="1">
      <formula>OR(FM40="特別徴収継続(本人希望)",FM40="特別徴収継続(転勤)")</formula>
    </cfRule>
  </conditionalFormatting>
  <conditionalFormatting sqref="FM59:FR59">
    <cfRule type="cellIs" dxfId="830" priority="837" stopIfTrue="1" operator="notEqual">
      <formula>""</formula>
    </cfRule>
    <cfRule type="expression" dxfId="829" priority="838" stopIfTrue="1">
      <formula>OR(FM40="特別徴収継続(本人希望)",FM40="特別徴収継続(転勤)")</formula>
    </cfRule>
  </conditionalFormatting>
  <conditionalFormatting sqref="FM60:FQ60">
    <cfRule type="cellIs" dxfId="828" priority="835" stopIfTrue="1" operator="notEqual">
      <formula>""</formula>
    </cfRule>
    <cfRule type="expression" dxfId="827" priority="836" stopIfTrue="1">
      <formula>OR(FM40="特別徴収継続(本人希望)",FM40="特別徴収継続(転勤)")</formula>
    </cfRule>
  </conditionalFormatting>
  <conditionalFormatting sqref="FM61:FN61">
    <cfRule type="cellIs" dxfId="826" priority="833" stopIfTrue="1" operator="notEqual">
      <formula>""</formula>
    </cfRule>
    <cfRule type="expression" dxfId="825" priority="834" stopIfTrue="1">
      <formula>OR(FM40="特別徴収継続(本人希望)",FM40="特別徴収継続(転勤)")</formula>
    </cfRule>
  </conditionalFormatting>
  <conditionalFormatting sqref="FM45">
    <cfRule type="cellIs" dxfId="824" priority="885" stopIfTrue="1" operator="notEqual">
      <formula>""</formula>
    </cfRule>
    <cfRule type="expression" dxfId="823" priority="886" stopIfTrue="1">
      <formula>AND(FM46&lt;&gt;"",FM46&gt;0)</formula>
    </cfRule>
  </conditionalFormatting>
  <conditionalFormatting sqref="FO45">
    <cfRule type="cellIs" dxfId="822" priority="887" stopIfTrue="1" operator="notEqual">
      <formula>""</formula>
    </cfRule>
    <cfRule type="expression" dxfId="821" priority="888" stopIfTrue="1">
      <formula>AND(FM46&lt;&gt;"",FM46&gt;0)</formula>
    </cfRule>
  </conditionalFormatting>
  <conditionalFormatting sqref="FQ45">
    <cfRule type="cellIs" dxfId="820" priority="889" stopIfTrue="1" operator="notEqual">
      <formula>""</formula>
    </cfRule>
    <cfRule type="expression" dxfId="819" priority="890" stopIfTrue="1">
      <formula>AND(FM46&lt;&gt;"",FM46&gt;0)</formula>
    </cfRule>
  </conditionalFormatting>
  <conditionalFormatting sqref="FM47:FN47">
    <cfRule type="cellIs" dxfId="818" priority="891" stopIfTrue="1" operator="notEqual">
      <formula>""</formula>
    </cfRule>
    <cfRule type="expression" dxfId="817" priority="892" stopIfTrue="1">
      <formula>AND(FM46&lt;&gt;"",FM46&gt;0)</formula>
    </cfRule>
  </conditionalFormatting>
  <conditionalFormatting sqref="FO42">
    <cfRule type="cellIs" dxfId="816" priority="893" stopIfTrue="1" operator="notEqual">
      <formula>""</formula>
    </cfRule>
    <cfRule type="expression" dxfId="815" priority="894" stopIfTrue="1">
      <formula>OR(FM40="一括徴収",FM40="一括徴収(本人希望)")</formula>
    </cfRule>
  </conditionalFormatting>
  <conditionalFormatting sqref="FM42">
    <cfRule type="cellIs" dxfId="814" priority="895" stopIfTrue="1" operator="notEqual">
      <formula>""</formula>
    </cfRule>
    <cfRule type="expression" dxfId="813" priority="896" stopIfTrue="1">
      <formula>OR(FM40="一括徴収",FM40="一括徴収(本人希望)")</formula>
    </cfRule>
  </conditionalFormatting>
  <conditionalFormatting sqref="FW42">
    <cfRule type="cellIs" dxfId="812" priority="817" stopIfTrue="1" operator="notEqual">
      <formula>""</formula>
    </cfRule>
    <cfRule type="expression" dxfId="811" priority="818" stopIfTrue="1">
      <formula>OR(FS40="一括徴収",FS40="一括徴収(本人希望)")</formula>
    </cfRule>
  </conditionalFormatting>
  <conditionalFormatting sqref="FS43:FW43">
    <cfRule type="cellIs" dxfId="810" priority="815" stopIfTrue="1" operator="notEqual">
      <formula>""</formula>
    </cfRule>
    <cfRule type="expression" dxfId="809" priority="816" stopIfTrue="1">
      <formula>OR(FS40="一括徴収",FS40="一括徴収(本人希望)")</formula>
    </cfRule>
  </conditionalFormatting>
  <conditionalFormatting sqref="FS44:FT44">
    <cfRule type="cellIs" dxfId="808" priority="813" stopIfTrue="1" operator="notEqual">
      <formula>""</formula>
    </cfRule>
    <cfRule type="expression" dxfId="807" priority="814" stopIfTrue="1">
      <formula>OR(FS40="一括徴収",FS40="一括徴収(本人希望)")</formula>
    </cfRule>
  </conditionalFormatting>
  <conditionalFormatting sqref="FS48">
    <cfRule type="cellIs" dxfId="806" priority="811" stopIfTrue="1" operator="notEqual">
      <formula>""</formula>
    </cfRule>
    <cfRule type="expression" dxfId="805" priority="812" stopIfTrue="1">
      <formula>OR(FS40="特別徴収継続(本人希望)",FS40="特別徴収継続(転勤)")</formula>
    </cfRule>
  </conditionalFormatting>
  <conditionalFormatting sqref="FT48">
    <cfRule type="cellIs" dxfId="804" priority="809" stopIfTrue="1" operator="notEqual">
      <formula>""</formula>
    </cfRule>
    <cfRule type="expression" dxfId="803" priority="810" stopIfTrue="1">
      <formula>OR(FS40="特別徴収継続(本人希望)",FS40="特別徴収継続(転勤)")</formula>
    </cfRule>
  </conditionalFormatting>
  <conditionalFormatting sqref="FU48">
    <cfRule type="cellIs" dxfId="802" priority="807" stopIfTrue="1" operator="notEqual">
      <formula>""</formula>
    </cfRule>
    <cfRule type="expression" dxfId="801" priority="808" stopIfTrue="1">
      <formula>OR(FS40="特別徴収継続(本人希望)",FS40="特別徴収継続(転勤)")</formula>
    </cfRule>
  </conditionalFormatting>
  <conditionalFormatting sqref="FV48">
    <cfRule type="cellIs" dxfId="800" priority="805" stopIfTrue="1" operator="notEqual">
      <formula>""</formula>
    </cfRule>
    <cfRule type="expression" dxfId="799" priority="806" stopIfTrue="1">
      <formula>OR(FS40="特別徴収継続(本人希望)",FS40="特別徴収継続(転勤)")</formula>
    </cfRule>
  </conditionalFormatting>
  <conditionalFormatting sqref="FW48">
    <cfRule type="cellIs" dxfId="798" priority="803" stopIfTrue="1" operator="notEqual">
      <formula>""</formula>
    </cfRule>
    <cfRule type="expression" dxfId="797" priority="804" stopIfTrue="1">
      <formula>OR(FS40="特別徴収継続(本人希望)",FS40="特別徴収継続(転勤)")</formula>
    </cfRule>
  </conditionalFormatting>
  <conditionalFormatting sqref="FX48">
    <cfRule type="cellIs" dxfId="796" priority="801" stopIfTrue="1" operator="notEqual">
      <formula>""</formula>
    </cfRule>
    <cfRule type="expression" dxfId="795" priority="802" stopIfTrue="1">
      <formula>OR(FS40="特別徴収継続(本人希望)",FS40="特別徴収継続(転勤)")</formula>
    </cfRule>
  </conditionalFormatting>
  <conditionalFormatting sqref="FS49:FX49">
    <cfRule type="cellIs" dxfId="794" priority="799" stopIfTrue="1" operator="notEqual">
      <formula>""</formula>
    </cfRule>
    <cfRule type="expression" dxfId="793" priority="800" stopIfTrue="1">
      <formula>OR(FS40="特別徴収継続(本人希望)",FS40="特別徴収継続(転勤)")</formula>
    </cfRule>
  </conditionalFormatting>
  <conditionalFormatting sqref="FS50:FT50">
    <cfRule type="cellIs" dxfId="792" priority="797" stopIfTrue="1" operator="notEqual">
      <formula>""</formula>
    </cfRule>
    <cfRule type="expression" dxfId="791" priority="798" stopIfTrue="1">
      <formula>OR(FS40="特別徴収継続(本人希望)",FS40="特別徴収継続(転勤)")</formula>
    </cfRule>
  </conditionalFormatting>
  <conditionalFormatting sqref="FV50:FX50">
    <cfRule type="cellIs" dxfId="790" priority="795" stopIfTrue="1" operator="notEqual">
      <formula>""</formula>
    </cfRule>
    <cfRule type="expression" dxfId="789" priority="796" stopIfTrue="1">
      <formula>OR(FS40="特別徴収継続(本人希望)",FS40="特別徴収継続(転勤)")</formula>
    </cfRule>
  </conditionalFormatting>
  <conditionalFormatting sqref="FS51:FX51">
    <cfRule type="cellIs" dxfId="788" priority="793" stopIfTrue="1" operator="notEqual">
      <formula>""</formula>
    </cfRule>
    <cfRule type="expression" dxfId="787" priority="794" stopIfTrue="1">
      <formula>OR(FS40="特別徴収継続(本人希望)",FS40="特別徴収継続(転勤)")</formula>
    </cfRule>
  </conditionalFormatting>
  <conditionalFormatting sqref="FS52:FX52">
    <cfRule type="cellIs" dxfId="786" priority="791" stopIfTrue="1" operator="notEqual">
      <formula>""</formula>
    </cfRule>
    <cfRule type="expression" dxfId="785" priority="792" stopIfTrue="1">
      <formula>OR(FS40="特別徴収継続(本人希望)",FS40="特別徴収継続(転勤)")</formula>
    </cfRule>
  </conditionalFormatting>
  <conditionalFormatting sqref="FS53:FX53">
    <cfRule type="cellIs" dxfId="784" priority="789" stopIfTrue="1" operator="notEqual">
      <formula>""</formula>
    </cfRule>
    <cfRule type="expression" dxfId="783" priority="790" stopIfTrue="1">
      <formula>OR(FS40="特別徴収継続(本人希望)",FS40="特別徴収継続(転勤)")</formula>
    </cfRule>
  </conditionalFormatting>
  <conditionalFormatting sqref="FS54:FX54">
    <cfRule type="cellIs" dxfId="782" priority="787" stopIfTrue="1" operator="notEqual">
      <formula>""</formula>
    </cfRule>
    <cfRule type="expression" dxfId="781" priority="788" stopIfTrue="1">
      <formula>OR(FS40="特別徴収継続(本人希望)",FS40="特別徴収継続(転勤)")</formula>
    </cfRule>
  </conditionalFormatting>
  <conditionalFormatting sqref="FS55:FX55">
    <cfRule type="cellIs" dxfId="780" priority="785" stopIfTrue="1" operator="notEqual">
      <formula>""</formula>
    </cfRule>
    <cfRule type="expression" dxfId="779" priority="786" stopIfTrue="1">
      <formula>OR(FS40="特別徴収継続(本人希望)",FS40="特別徴収継続(転勤)")</formula>
    </cfRule>
  </conditionalFormatting>
  <conditionalFormatting sqref="FS56:FX56">
    <cfRule type="cellIs" dxfId="778" priority="783" stopIfTrue="1" operator="notEqual">
      <formula>""</formula>
    </cfRule>
    <cfRule type="expression" dxfId="777" priority="784" stopIfTrue="1">
      <formula>OR(FS40="特別徴収継続(本人希望)",FS40="特別徴収継続(転勤)")</formula>
    </cfRule>
  </conditionalFormatting>
  <conditionalFormatting sqref="FS57:FX57">
    <cfRule type="cellIs" dxfId="776" priority="781" stopIfTrue="1" operator="notEqual">
      <formula>""</formula>
    </cfRule>
    <cfRule type="expression" dxfId="775" priority="782" stopIfTrue="1">
      <formula>OR(FS40="特別徴収継続(本人希望)",FS40="特別徴収継続(転勤)")</formula>
    </cfRule>
  </conditionalFormatting>
  <conditionalFormatting sqref="FS58:FT58">
    <cfRule type="cellIs" dxfId="774" priority="779" stopIfTrue="1" operator="notEqual">
      <formula>""</formula>
    </cfRule>
    <cfRule type="expression" dxfId="773" priority="780" stopIfTrue="1">
      <formula>OR(FS40="特別徴収継続(本人希望)",FS40="特別徴収継続(転勤)")</formula>
    </cfRule>
  </conditionalFormatting>
  <conditionalFormatting sqref="FU58:FV58">
    <cfRule type="cellIs" dxfId="772" priority="777" stopIfTrue="1" operator="notEqual">
      <formula>""</formula>
    </cfRule>
    <cfRule type="expression" dxfId="771" priority="778" stopIfTrue="1">
      <formula>OR(FS40="特別徴収継続(本人希望)",FS40="特別徴収継続(転勤)")</formula>
    </cfRule>
  </conditionalFormatting>
  <conditionalFormatting sqref="FW58:FX58">
    <cfRule type="cellIs" dxfId="770" priority="775" stopIfTrue="1" operator="notEqual">
      <formula>""</formula>
    </cfRule>
    <cfRule type="expression" dxfId="769" priority="776" stopIfTrue="1">
      <formula>OR(FS40="特別徴収継続(本人希望)",FS40="特別徴収継続(転勤)")</formula>
    </cfRule>
  </conditionalFormatting>
  <conditionalFormatting sqref="FS59:FX59">
    <cfRule type="cellIs" dxfId="768" priority="773" stopIfTrue="1" operator="notEqual">
      <formula>""</formula>
    </cfRule>
    <cfRule type="expression" dxfId="767" priority="774" stopIfTrue="1">
      <formula>OR(FS40="特別徴収継続(本人希望)",FS40="特別徴収継続(転勤)")</formula>
    </cfRule>
  </conditionalFormatting>
  <conditionalFormatting sqref="FS60:FW60">
    <cfRule type="cellIs" dxfId="766" priority="771" stopIfTrue="1" operator="notEqual">
      <formula>""</formula>
    </cfRule>
    <cfRule type="expression" dxfId="765" priority="772" stopIfTrue="1">
      <formula>OR(FS40="特別徴収継続(本人希望)",FS40="特別徴収継続(転勤)")</formula>
    </cfRule>
  </conditionalFormatting>
  <conditionalFormatting sqref="FS61:FT61">
    <cfRule type="cellIs" dxfId="764" priority="769" stopIfTrue="1" operator="notEqual">
      <formula>""</formula>
    </cfRule>
    <cfRule type="expression" dxfId="763" priority="770" stopIfTrue="1">
      <formula>OR(FS40="特別徴収継続(本人希望)",FS40="特別徴収継続(転勤)")</formula>
    </cfRule>
  </conditionalFormatting>
  <conditionalFormatting sqref="FS45">
    <cfRule type="cellIs" dxfId="762" priority="821" stopIfTrue="1" operator="notEqual">
      <formula>""</formula>
    </cfRule>
    <cfRule type="expression" dxfId="761" priority="822" stopIfTrue="1">
      <formula>AND(FS46&lt;&gt;"",FS46&gt;0)</formula>
    </cfRule>
  </conditionalFormatting>
  <conditionalFormatting sqref="FU45">
    <cfRule type="cellIs" dxfId="760" priority="823" stopIfTrue="1" operator="notEqual">
      <formula>""</formula>
    </cfRule>
    <cfRule type="expression" dxfId="759" priority="824" stopIfTrue="1">
      <formula>AND(FS46&lt;&gt;"",FS46&gt;0)</formula>
    </cfRule>
  </conditionalFormatting>
  <conditionalFormatting sqref="FW45">
    <cfRule type="cellIs" dxfId="758" priority="825" stopIfTrue="1" operator="notEqual">
      <formula>""</formula>
    </cfRule>
    <cfRule type="expression" dxfId="757" priority="826" stopIfTrue="1">
      <formula>AND(FS46&lt;&gt;"",FS46&gt;0)</formula>
    </cfRule>
  </conditionalFormatting>
  <conditionalFormatting sqref="FS47:FT47">
    <cfRule type="cellIs" dxfId="756" priority="827" stopIfTrue="1" operator="notEqual">
      <formula>""</formula>
    </cfRule>
    <cfRule type="expression" dxfId="755" priority="828" stopIfTrue="1">
      <formula>AND(FS46&lt;&gt;"",FS46&gt;0)</formula>
    </cfRule>
  </conditionalFormatting>
  <conditionalFormatting sqref="FU42">
    <cfRule type="cellIs" dxfId="754" priority="829" stopIfTrue="1" operator="notEqual">
      <formula>""</formula>
    </cfRule>
    <cfRule type="expression" dxfId="753" priority="830" stopIfTrue="1">
      <formula>OR(FS40="一括徴収",FS40="一括徴収(本人希望)")</formula>
    </cfRule>
  </conditionalFormatting>
  <conditionalFormatting sqref="FS42">
    <cfRule type="cellIs" dxfId="752" priority="831" stopIfTrue="1" operator="notEqual">
      <formula>""</formula>
    </cfRule>
    <cfRule type="expression" dxfId="751" priority="832" stopIfTrue="1">
      <formula>OR(FS40="一括徴収",FS40="一括徴収(本人希望)")</formula>
    </cfRule>
  </conditionalFormatting>
  <conditionalFormatting sqref="GC42">
    <cfRule type="cellIs" dxfId="750" priority="753" stopIfTrue="1" operator="notEqual">
      <formula>""</formula>
    </cfRule>
    <cfRule type="expression" dxfId="749" priority="754" stopIfTrue="1">
      <formula>OR(FY40="一括徴収",FY40="一括徴収(本人希望)")</formula>
    </cfRule>
  </conditionalFormatting>
  <conditionalFormatting sqref="FY43:GC43">
    <cfRule type="cellIs" dxfId="748" priority="751" stopIfTrue="1" operator="notEqual">
      <formula>""</formula>
    </cfRule>
    <cfRule type="expression" dxfId="747" priority="752" stopIfTrue="1">
      <formula>OR(FY40="一括徴収",FY40="一括徴収(本人希望)")</formula>
    </cfRule>
  </conditionalFormatting>
  <conditionalFormatting sqref="FY44:FZ44">
    <cfRule type="cellIs" dxfId="746" priority="749" stopIfTrue="1" operator="notEqual">
      <formula>""</formula>
    </cfRule>
    <cfRule type="expression" dxfId="745" priority="750" stopIfTrue="1">
      <formula>OR(FY40="一括徴収",FY40="一括徴収(本人希望)")</formula>
    </cfRule>
  </conditionalFormatting>
  <conditionalFormatting sqref="FY48">
    <cfRule type="cellIs" dxfId="744" priority="747" stopIfTrue="1" operator="notEqual">
      <formula>""</formula>
    </cfRule>
    <cfRule type="expression" dxfId="743" priority="748" stopIfTrue="1">
      <formula>OR(FY40="特別徴収継続(本人希望)",FY40="特別徴収継続(転勤)")</formula>
    </cfRule>
  </conditionalFormatting>
  <conditionalFormatting sqref="FZ48">
    <cfRule type="cellIs" dxfId="742" priority="745" stopIfTrue="1" operator="notEqual">
      <formula>""</formula>
    </cfRule>
    <cfRule type="expression" dxfId="741" priority="746" stopIfTrue="1">
      <formula>OR(FY40="特別徴収継続(本人希望)",FY40="特別徴収継続(転勤)")</formula>
    </cfRule>
  </conditionalFormatting>
  <conditionalFormatting sqref="GA48">
    <cfRule type="cellIs" dxfId="740" priority="743" stopIfTrue="1" operator="notEqual">
      <formula>""</formula>
    </cfRule>
    <cfRule type="expression" dxfId="739" priority="744" stopIfTrue="1">
      <formula>OR(FY40="特別徴収継続(本人希望)",FY40="特別徴収継続(転勤)")</formula>
    </cfRule>
  </conditionalFormatting>
  <conditionalFormatting sqref="GB48">
    <cfRule type="cellIs" dxfId="738" priority="741" stopIfTrue="1" operator="notEqual">
      <formula>""</formula>
    </cfRule>
    <cfRule type="expression" dxfId="737" priority="742" stopIfTrue="1">
      <formula>OR(FY40="特別徴収継続(本人希望)",FY40="特別徴収継続(転勤)")</formula>
    </cfRule>
  </conditionalFormatting>
  <conditionalFormatting sqref="GC48">
    <cfRule type="cellIs" dxfId="736" priority="739" stopIfTrue="1" operator="notEqual">
      <formula>""</formula>
    </cfRule>
    <cfRule type="expression" dxfId="735" priority="740" stopIfTrue="1">
      <formula>OR(FY40="特別徴収継続(本人希望)",FY40="特別徴収継続(転勤)")</formula>
    </cfRule>
  </conditionalFormatting>
  <conditionalFormatting sqref="GD48">
    <cfRule type="cellIs" dxfId="734" priority="737" stopIfTrue="1" operator="notEqual">
      <formula>""</formula>
    </cfRule>
    <cfRule type="expression" dxfId="733" priority="738" stopIfTrue="1">
      <formula>OR(FY40="特別徴収継続(本人希望)",FY40="特別徴収継続(転勤)")</formula>
    </cfRule>
  </conditionalFormatting>
  <conditionalFormatting sqref="FY49:GD49">
    <cfRule type="cellIs" dxfId="732" priority="735" stopIfTrue="1" operator="notEqual">
      <formula>""</formula>
    </cfRule>
    <cfRule type="expression" dxfId="731" priority="736" stopIfTrue="1">
      <formula>OR(FY40="特別徴収継続(本人希望)",FY40="特別徴収継続(転勤)")</formula>
    </cfRule>
  </conditionalFormatting>
  <conditionalFormatting sqref="FY50:FZ50">
    <cfRule type="cellIs" dxfId="730" priority="733" stopIfTrue="1" operator="notEqual">
      <formula>""</formula>
    </cfRule>
    <cfRule type="expression" dxfId="729" priority="734" stopIfTrue="1">
      <formula>OR(FY40="特別徴収継続(本人希望)",FY40="特別徴収継続(転勤)")</formula>
    </cfRule>
  </conditionalFormatting>
  <conditionalFormatting sqref="GB50:GD50">
    <cfRule type="cellIs" dxfId="728" priority="731" stopIfTrue="1" operator="notEqual">
      <formula>""</formula>
    </cfRule>
    <cfRule type="expression" dxfId="727" priority="732" stopIfTrue="1">
      <formula>OR(FY40="特別徴収継続(本人希望)",FY40="特別徴収継続(転勤)")</formula>
    </cfRule>
  </conditionalFormatting>
  <conditionalFormatting sqref="FY51:GD51">
    <cfRule type="cellIs" dxfId="726" priority="729" stopIfTrue="1" operator="notEqual">
      <formula>""</formula>
    </cfRule>
    <cfRule type="expression" dxfId="725" priority="730" stopIfTrue="1">
      <formula>OR(FY40="特別徴収継続(本人希望)",FY40="特別徴収継続(転勤)")</formula>
    </cfRule>
  </conditionalFormatting>
  <conditionalFormatting sqref="FY52:GD52">
    <cfRule type="cellIs" dxfId="724" priority="727" stopIfTrue="1" operator="notEqual">
      <formula>""</formula>
    </cfRule>
    <cfRule type="expression" dxfId="723" priority="728" stopIfTrue="1">
      <formula>OR(FY40="特別徴収継続(本人希望)",FY40="特別徴収継続(転勤)")</formula>
    </cfRule>
  </conditionalFormatting>
  <conditionalFormatting sqref="FY53:GD53">
    <cfRule type="cellIs" dxfId="722" priority="725" stopIfTrue="1" operator="notEqual">
      <formula>""</formula>
    </cfRule>
    <cfRule type="expression" dxfId="721" priority="726" stopIfTrue="1">
      <formula>OR(FY40="特別徴収継続(本人希望)",FY40="特別徴収継続(転勤)")</formula>
    </cfRule>
  </conditionalFormatting>
  <conditionalFormatting sqref="FY54:GD54">
    <cfRule type="cellIs" dxfId="720" priority="723" stopIfTrue="1" operator="notEqual">
      <formula>""</formula>
    </cfRule>
    <cfRule type="expression" dxfId="719" priority="724" stopIfTrue="1">
      <formula>OR(FY40="特別徴収継続(本人希望)",FY40="特別徴収継続(転勤)")</formula>
    </cfRule>
  </conditionalFormatting>
  <conditionalFormatting sqref="FY55:GD55">
    <cfRule type="cellIs" dxfId="718" priority="721" stopIfTrue="1" operator="notEqual">
      <formula>""</formula>
    </cfRule>
    <cfRule type="expression" dxfId="717" priority="722" stopIfTrue="1">
      <formula>OR(FY40="特別徴収継続(本人希望)",FY40="特別徴収継続(転勤)")</formula>
    </cfRule>
  </conditionalFormatting>
  <conditionalFormatting sqref="FY56:GD56">
    <cfRule type="cellIs" dxfId="716" priority="719" stopIfTrue="1" operator="notEqual">
      <formula>""</formula>
    </cfRule>
    <cfRule type="expression" dxfId="715" priority="720" stopIfTrue="1">
      <formula>OR(FY40="特別徴収継続(本人希望)",FY40="特別徴収継続(転勤)")</formula>
    </cfRule>
  </conditionalFormatting>
  <conditionalFormatting sqref="FY57:GD57">
    <cfRule type="cellIs" dxfId="714" priority="717" stopIfTrue="1" operator="notEqual">
      <formula>""</formula>
    </cfRule>
    <cfRule type="expression" dxfId="713" priority="718" stopIfTrue="1">
      <formula>OR(FY40="特別徴収継続(本人希望)",FY40="特別徴収継続(転勤)")</formula>
    </cfRule>
  </conditionalFormatting>
  <conditionalFormatting sqref="FY58:FZ58">
    <cfRule type="cellIs" dxfId="712" priority="715" stopIfTrue="1" operator="notEqual">
      <formula>""</formula>
    </cfRule>
    <cfRule type="expression" dxfId="711" priority="716" stopIfTrue="1">
      <formula>OR(FY40="特別徴収継続(本人希望)",FY40="特別徴収継続(転勤)")</formula>
    </cfRule>
  </conditionalFormatting>
  <conditionalFormatting sqref="GA58:GB58">
    <cfRule type="cellIs" dxfId="710" priority="713" stopIfTrue="1" operator="notEqual">
      <formula>""</formula>
    </cfRule>
    <cfRule type="expression" dxfId="709" priority="714" stopIfTrue="1">
      <formula>OR(FY40="特別徴収継続(本人希望)",FY40="特別徴収継続(転勤)")</formula>
    </cfRule>
  </conditionalFormatting>
  <conditionalFormatting sqref="GC58:GD58">
    <cfRule type="cellIs" dxfId="708" priority="711" stopIfTrue="1" operator="notEqual">
      <formula>""</formula>
    </cfRule>
    <cfRule type="expression" dxfId="707" priority="712" stopIfTrue="1">
      <formula>OR(FY40="特別徴収継続(本人希望)",FY40="特別徴収継続(転勤)")</formula>
    </cfRule>
  </conditionalFormatting>
  <conditionalFormatting sqref="FY59:GD59">
    <cfRule type="cellIs" dxfId="706" priority="709" stopIfTrue="1" operator="notEqual">
      <formula>""</formula>
    </cfRule>
    <cfRule type="expression" dxfId="705" priority="710" stopIfTrue="1">
      <formula>OR(FY40="特別徴収継続(本人希望)",FY40="特別徴収継続(転勤)")</formula>
    </cfRule>
  </conditionalFormatting>
  <conditionalFormatting sqref="FY60:GC60">
    <cfRule type="cellIs" dxfId="704" priority="707" stopIfTrue="1" operator="notEqual">
      <formula>""</formula>
    </cfRule>
    <cfRule type="expression" dxfId="703" priority="708" stopIfTrue="1">
      <formula>OR(FY40="特別徴収継続(本人希望)",FY40="特別徴収継続(転勤)")</formula>
    </cfRule>
  </conditionalFormatting>
  <conditionalFormatting sqref="FY61:FZ61">
    <cfRule type="cellIs" dxfId="702" priority="705" stopIfTrue="1" operator="notEqual">
      <formula>""</formula>
    </cfRule>
    <cfRule type="expression" dxfId="701" priority="706" stopIfTrue="1">
      <formula>OR(FY40="特別徴収継続(本人希望)",FY40="特別徴収継続(転勤)")</formula>
    </cfRule>
  </conditionalFormatting>
  <conditionalFormatting sqref="FY45">
    <cfRule type="cellIs" dxfId="700" priority="757" stopIfTrue="1" operator="notEqual">
      <formula>""</formula>
    </cfRule>
    <cfRule type="expression" dxfId="699" priority="758" stopIfTrue="1">
      <formula>AND(FY46&lt;&gt;"",FY46&gt;0)</formula>
    </cfRule>
  </conditionalFormatting>
  <conditionalFormatting sqref="GA45">
    <cfRule type="cellIs" dxfId="698" priority="759" stopIfTrue="1" operator="notEqual">
      <formula>""</formula>
    </cfRule>
    <cfRule type="expression" dxfId="697" priority="760" stopIfTrue="1">
      <formula>AND(FY46&lt;&gt;"",FY46&gt;0)</formula>
    </cfRule>
  </conditionalFormatting>
  <conditionalFormatting sqref="GC45">
    <cfRule type="cellIs" dxfId="696" priority="761" stopIfTrue="1" operator="notEqual">
      <formula>""</formula>
    </cfRule>
    <cfRule type="expression" dxfId="695" priority="762" stopIfTrue="1">
      <formula>AND(FY46&lt;&gt;"",FY46&gt;0)</formula>
    </cfRule>
  </conditionalFormatting>
  <conditionalFormatting sqref="FY47:FZ47">
    <cfRule type="cellIs" dxfId="694" priority="763" stopIfTrue="1" operator="notEqual">
      <formula>""</formula>
    </cfRule>
    <cfRule type="expression" dxfId="693" priority="764" stopIfTrue="1">
      <formula>AND(FY46&lt;&gt;"",FY46&gt;0)</formula>
    </cfRule>
  </conditionalFormatting>
  <conditionalFormatting sqref="GA42">
    <cfRule type="cellIs" dxfId="692" priority="765" stopIfTrue="1" operator="notEqual">
      <formula>""</formula>
    </cfRule>
    <cfRule type="expression" dxfId="691" priority="766" stopIfTrue="1">
      <formula>OR(FY40="一括徴収",FY40="一括徴収(本人希望)")</formula>
    </cfRule>
  </conditionalFormatting>
  <conditionalFormatting sqref="FY42">
    <cfRule type="cellIs" dxfId="690" priority="767" stopIfTrue="1" operator="notEqual">
      <formula>""</formula>
    </cfRule>
    <cfRule type="expression" dxfId="689" priority="768" stopIfTrue="1">
      <formula>OR(FY40="一括徴収",FY40="一括徴収(本人希望)")</formula>
    </cfRule>
  </conditionalFormatting>
  <conditionalFormatting sqref="GI42">
    <cfRule type="cellIs" dxfId="688" priority="689" stopIfTrue="1" operator="notEqual">
      <formula>""</formula>
    </cfRule>
    <cfRule type="expression" dxfId="687" priority="690" stopIfTrue="1">
      <formula>OR(GE40="一括徴収",GE40="一括徴収(本人希望)")</formula>
    </cfRule>
  </conditionalFormatting>
  <conditionalFormatting sqref="GE43:GI43">
    <cfRule type="cellIs" dxfId="686" priority="687" stopIfTrue="1" operator="notEqual">
      <formula>""</formula>
    </cfRule>
    <cfRule type="expression" dxfId="685" priority="688" stopIfTrue="1">
      <formula>OR(GE40="一括徴収",GE40="一括徴収(本人希望)")</formula>
    </cfRule>
  </conditionalFormatting>
  <conditionalFormatting sqref="GE44:GF44">
    <cfRule type="cellIs" dxfId="684" priority="685" stopIfTrue="1" operator="notEqual">
      <formula>""</formula>
    </cfRule>
    <cfRule type="expression" dxfId="683" priority="686" stopIfTrue="1">
      <formula>OR(GE40="一括徴収",GE40="一括徴収(本人希望)")</formula>
    </cfRule>
  </conditionalFormatting>
  <conditionalFormatting sqref="GE48">
    <cfRule type="cellIs" dxfId="682" priority="683" stopIfTrue="1" operator="notEqual">
      <formula>""</formula>
    </cfRule>
    <cfRule type="expression" dxfId="681" priority="684" stopIfTrue="1">
      <formula>OR(GE40="特別徴収継続(本人希望)",GE40="特別徴収継続(転勤)")</formula>
    </cfRule>
  </conditionalFormatting>
  <conditionalFormatting sqref="GF48">
    <cfRule type="cellIs" dxfId="680" priority="681" stopIfTrue="1" operator="notEqual">
      <formula>""</formula>
    </cfRule>
    <cfRule type="expression" dxfId="679" priority="682" stopIfTrue="1">
      <formula>OR(GE40="特別徴収継続(本人希望)",GE40="特別徴収継続(転勤)")</formula>
    </cfRule>
  </conditionalFormatting>
  <conditionalFormatting sqref="GG48">
    <cfRule type="cellIs" dxfId="678" priority="679" stopIfTrue="1" operator="notEqual">
      <formula>""</formula>
    </cfRule>
    <cfRule type="expression" dxfId="677" priority="680" stopIfTrue="1">
      <formula>OR(GE40="特別徴収継続(本人希望)",GE40="特別徴収継続(転勤)")</formula>
    </cfRule>
  </conditionalFormatting>
  <conditionalFormatting sqref="GH48">
    <cfRule type="cellIs" dxfId="676" priority="677" stopIfTrue="1" operator="notEqual">
      <formula>""</formula>
    </cfRule>
    <cfRule type="expression" dxfId="675" priority="678" stopIfTrue="1">
      <formula>OR(GE40="特別徴収継続(本人希望)",GE40="特別徴収継続(転勤)")</formula>
    </cfRule>
  </conditionalFormatting>
  <conditionalFormatting sqref="GI48">
    <cfRule type="cellIs" dxfId="674" priority="675" stopIfTrue="1" operator="notEqual">
      <formula>""</formula>
    </cfRule>
    <cfRule type="expression" dxfId="673" priority="676" stopIfTrue="1">
      <formula>OR(GE40="特別徴収継続(本人希望)",GE40="特別徴収継続(転勤)")</formula>
    </cfRule>
  </conditionalFormatting>
  <conditionalFormatting sqref="GJ48">
    <cfRule type="cellIs" dxfId="672" priority="673" stopIfTrue="1" operator="notEqual">
      <formula>""</formula>
    </cfRule>
    <cfRule type="expression" dxfId="671" priority="674" stopIfTrue="1">
      <formula>OR(GE40="特別徴収継続(本人希望)",GE40="特別徴収継続(転勤)")</formula>
    </cfRule>
  </conditionalFormatting>
  <conditionalFormatting sqref="GE49:GJ49">
    <cfRule type="cellIs" dxfId="670" priority="671" stopIfTrue="1" operator="notEqual">
      <formula>""</formula>
    </cfRule>
    <cfRule type="expression" dxfId="669" priority="672" stopIfTrue="1">
      <formula>OR(GE40="特別徴収継続(本人希望)",GE40="特別徴収継続(転勤)")</formula>
    </cfRule>
  </conditionalFormatting>
  <conditionalFormatting sqref="GE50:GF50">
    <cfRule type="cellIs" dxfId="668" priority="669" stopIfTrue="1" operator="notEqual">
      <formula>""</formula>
    </cfRule>
    <cfRule type="expression" dxfId="667" priority="670" stopIfTrue="1">
      <formula>OR(GE40="特別徴収継続(本人希望)",GE40="特別徴収継続(転勤)")</formula>
    </cfRule>
  </conditionalFormatting>
  <conditionalFormatting sqref="GH50:GJ50">
    <cfRule type="cellIs" dxfId="666" priority="667" stopIfTrue="1" operator="notEqual">
      <formula>""</formula>
    </cfRule>
    <cfRule type="expression" dxfId="665" priority="668" stopIfTrue="1">
      <formula>OR(GE40="特別徴収継続(本人希望)",GE40="特別徴収継続(転勤)")</formula>
    </cfRule>
  </conditionalFormatting>
  <conditionalFormatting sqref="GE51:GJ51">
    <cfRule type="cellIs" dxfId="664" priority="665" stopIfTrue="1" operator="notEqual">
      <formula>""</formula>
    </cfRule>
    <cfRule type="expression" dxfId="663" priority="666" stopIfTrue="1">
      <formula>OR(GE40="特別徴収継続(本人希望)",GE40="特別徴収継続(転勤)")</formula>
    </cfRule>
  </conditionalFormatting>
  <conditionalFormatting sqref="GE52:GJ52">
    <cfRule type="cellIs" dxfId="662" priority="663" stopIfTrue="1" operator="notEqual">
      <formula>""</formula>
    </cfRule>
    <cfRule type="expression" dxfId="661" priority="664" stopIfTrue="1">
      <formula>OR(GE40="特別徴収継続(本人希望)",GE40="特別徴収継続(転勤)")</formula>
    </cfRule>
  </conditionalFormatting>
  <conditionalFormatting sqref="GE53:GJ53">
    <cfRule type="cellIs" dxfId="660" priority="661" stopIfTrue="1" operator="notEqual">
      <formula>""</formula>
    </cfRule>
    <cfRule type="expression" dxfId="659" priority="662" stopIfTrue="1">
      <formula>OR(GE40="特別徴収継続(本人希望)",GE40="特別徴収継続(転勤)")</formula>
    </cfRule>
  </conditionalFormatting>
  <conditionalFormatting sqref="GE54:GJ54">
    <cfRule type="cellIs" dxfId="658" priority="659" stopIfTrue="1" operator="notEqual">
      <formula>""</formula>
    </cfRule>
    <cfRule type="expression" dxfId="657" priority="660" stopIfTrue="1">
      <formula>OR(GE40="特別徴収継続(本人希望)",GE40="特別徴収継続(転勤)")</formula>
    </cfRule>
  </conditionalFormatting>
  <conditionalFormatting sqref="GE55:GJ55">
    <cfRule type="cellIs" dxfId="656" priority="657" stopIfTrue="1" operator="notEqual">
      <formula>""</formula>
    </cfRule>
    <cfRule type="expression" dxfId="655" priority="658" stopIfTrue="1">
      <formula>OR(GE40="特別徴収継続(本人希望)",GE40="特別徴収継続(転勤)")</formula>
    </cfRule>
  </conditionalFormatting>
  <conditionalFormatting sqref="GE56:GJ56">
    <cfRule type="cellIs" dxfId="654" priority="655" stopIfTrue="1" operator="notEqual">
      <formula>""</formula>
    </cfRule>
    <cfRule type="expression" dxfId="653" priority="656" stopIfTrue="1">
      <formula>OR(GE40="特別徴収継続(本人希望)",GE40="特別徴収継続(転勤)")</formula>
    </cfRule>
  </conditionalFormatting>
  <conditionalFormatting sqref="GE57:GJ57">
    <cfRule type="cellIs" dxfId="652" priority="653" stopIfTrue="1" operator="notEqual">
      <formula>""</formula>
    </cfRule>
    <cfRule type="expression" dxfId="651" priority="654" stopIfTrue="1">
      <formula>OR(GE40="特別徴収継続(本人希望)",GE40="特別徴収継続(転勤)")</formula>
    </cfRule>
  </conditionalFormatting>
  <conditionalFormatting sqref="GE58:GF58">
    <cfRule type="cellIs" dxfId="650" priority="651" stopIfTrue="1" operator="notEqual">
      <formula>""</formula>
    </cfRule>
    <cfRule type="expression" dxfId="649" priority="652" stopIfTrue="1">
      <formula>OR(GE40="特別徴収継続(本人希望)",GE40="特別徴収継続(転勤)")</formula>
    </cfRule>
  </conditionalFormatting>
  <conditionalFormatting sqref="GG58:GH58">
    <cfRule type="cellIs" dxfId="648" priority="649" stopIfTrue="1" operator="notEqual">
      <formula>""</formula>
    </cfRule>
    <cfRule type="expression" dxfId="647" priority="650" stopIfTrue="1">
      <formula>OR(GE40="特別徴収継続(本人希望)",GE40="特別徴収継続(転勤)")</formula>
    </cfRule>
  </conditionalFormatting>
  <conditionalFormatting sqref="GI58:GJ58">
    <cfRule type="cellIs" dxfId="646" priority="647" stopIfTrue="1" operator="notEqual">
      <formula>""</formula>
    </cfRule>
    <cfRule type="expression" dxfId="645" priority="648" stopIfTrue="1">
      <formula>OR(GE40="特別徴収継続(本人希望)",GE40="特別徴収継続(転勤)")</formula>
    </cfRule>
  </conditionalFormatting>
  <conditionalFormatting sqref="GE59:GJ59">
    <cfRule type="cellIs" dxfId="644" priority="645" stopIfTrue="1" operator="notEqual">
      <formula>""</formula>
    </cfRule>
    <cfRule type="expression" dxfId="643" priority="646" stopIfTrue="1">
      <formula>OR(GE40="特別徴収継続(本人希望)",GE40="特別徴収継続(転勤)")</formula>
    </cfRule>
  </conditionalFormatting>
  <conditionalFormatting sqref="GE60:GI60">
    <cfRule type="cellIs" dxfId="642" priority="643" stopIfTrue="1" operator="notEqual">
      <formula>""</formula>
    </cfRule>
    <cfRule type="expression" dxfId="641" priority="644" stopIfTrue="1">
      <formula>OR(GE40="特別徴収継続(本人希望)",GE40="特別徴収継続(転勤)")</formula>
    </cfRule>
  </conditionalFormatting>
  <conditionalFormatting sqref="GE61:GF61">
    <cfRule type="cellIs" dxfId="640" priority="641" stopIfTrue="1" operator="notEqual">
      <formula>""</formula>
    </cfRule>
    <cfRule type="expression" dxfId="639" priority="642" stopIfTrue="1">
      <formula>OR(GE40="特別徴収継続(本人希望)",GE40="特別徴収継続(転勤)")</formula>
    </cfRule>
  </conditionalFormatting>
  <conditionalFormatting sqref="GE45">
    <cfRule type="cellIs" dxfId="638" priority="693" stopIfTrue="1" operator="notEqual">
      <formula>""</formula>
    </cfRule>
    <cfRule type="expression" dxfId="637" priority="694" stopIfTrue="1">
      <formula>AND(GE46&lt;&gt;"",GE46&gt;0)</formula>
    </cfRule>
  </conditionalFormatting>
  <conditionalFormatting sqref="GG45">
    <cfRule type="cellIs" dxfId="636" priority="695" stopIfTrue="1" operator="notEqual">
      <formula>""</formula>
    </cfRule>
    <cfRule type="expression" dxfId="635" priority="696" stopIfTrue="1">
      <formula>AND(GE46&lt;&gt;"",GE46&gt;0)</formula>
    </cfRule>
  </conditionalFormatting>
  <conditionalFormatting sqref="GI45">
    <cfRule type="cellIs" dxfId="634" priority="697" stopIfTrue="1" operator="notEqual">
      <formula>""</formula>
    </cfRule>
    <cfRule type="expression" dxfId="633" priority="698" stopIfTrue="1">
      <formula>AND(GE46&lt;&gt;"",GE46&gt;0)</formula>
    </cfRule>
  </conditionalFormatting>
  <conditionalFormatting sqref="GE47:GF47">
    <cfRule type="cellIs" dxfId="632" priority="699" stopIfTrue="1" operator="notEqual">
      <formula>""</formula>
    </cfRule>
    <cfRule type="expression" dxfId="631" priority="700" stopIfTrue="1">
      <formula>AND(GE46&lt;&gt;"",GE46&gt;0)</formula>
    </cfRule>
  </conditionalFormatting>
  <conditionalFormatting sqref="GG42">
    <cfRule type="cellIs" dxfId="630" priority="701" stopIfTrue="1" operator="notEqual">
      <formula>""</formula>
    </cfRule>
    <cfRule type="expression" dxfId="629" priority="702" stopIfTrue="1">
      <formula>OR(GE40="一括徴収",GE40="一括徴収(本人希望)")</formula>
    </cfRule>
  </conditionalFormatting>
  <conditionalFormatting sqref="GE42">
    <cfRule type="cellIs" dxfId="628" priority="703" stopIfTrue="1" operator="notEqual">
      <formula>""</formula>
    </cfRule>
    <cfRule type="expression" dxfId="627" priority="704" stopIfTrue="1">
      <formula>OR(GE40="一括徴収",GE40="一括徴収(本人希望)")</formula>
    </cfRule>
  </conditionalFormatting>
  <conditionalFormatting sqref="GO42">
    <cfRule type="cellIs" dxfId="626" priority="625" stopIfTrue="1" operator="notEqual">
      <formula>""</formula>
    </cfRule>
    <cfRule type="expression" dxfId="625" priority="626" stopIfTrue="1">
      <formula>OR(GK40="一括徴収",GK40="一括徴収(本人希望)")</formula>
    </cfRule>
  </conditionalFormatting>
  <conditionalFormatting sqref="GK43:GO43">
    <cfRule type="cellIs" dxfId="624" priority="623" stopIfTrue="1" operator="notEqual">
      <formula>""</formula>
    </cfRule>
    <cfRule type="expression" dxfId="623" priority="624" stopIfTrue="1">
      <formula>OR(GK40="一括徴収",GK40="一括徴収(本人希望)")</formula>
    </cfRule>
  </conditionalFormatting>
  <conditionalFormatting sqref="GK44:GL44">
    <cfRule type="cellIs" dxfId="622" priority="621" stopIfTrue="1" operator="notEqual">
      <formula>""</formula>
    </cfRule>
    <cfRule type="expression" dxfId="621" priority="622" stopIfTrue="1">
      <formula>OR(GK40="一括徴収",GK40="一括徴収(本人希望)")</formula>
    </cfRule>
  </conditionalFormatting>
  <conditionalFormatting sqref="GK48">
    <cfRule type="cellIs" dxfId="620" priority="619" stopIfTrue="1" operator="notEqual">
      <formula>""</formula>
    </cfRule>
    <cfRule type="expression" dxfId="619" priority="620" stopIfTrue="1">
      <formula>OR(GK40="特別徴収継続(本人希望)",GK40="特別徴収継続(転勤)")</formula>
    </cfRule>
  </conditionalFormatting>
  <conditionalFormatting sqref="GL48">
    <cfRule type="cellIs" dxfId="618" priority="617" stopIfTrue="1" operator="notEqual">
      <formula>""</formula>
    </cfRule>
    <cfRule type="expression" dxfId="617" priority="618" stopIfTrue="1">
      <formula>OR(GK40="特別徴収継続(本人希望)",GK40="特別徴収継続(転勤)")</formula>
    </cfRule>
  </conditionalFormatting>
  <conditionalFormatting sqref="GM48">
    <cfRule type="cellIs" dxfId="616" priority="615" stopIfTrue="1" operator="notEqual">
      <formula>""</formula>
    </cfRule>
    <cfRule type="expression" dxfId="615" priority="616" stopIfTrue="1">
      <formula>OR(GK40="特別徴収継続(本人希望)",GK40="特別徴収継続(転勤)")</formula>
    </cfRule>
  </conditionalFormatting>
  <conditionalFormatting sqref="GN48">
    <cfRule type="cellIs" dxfId="614" priority="613" stopIfTrue="1" operator="notEqual">
      <formula>""</formula>
    </cfRule>
    <cfRule type="expression" dxfId="613" priority="614" stopIfTrue="1">
      <formula>OR(GK40="特別徴収継続(本人希望)",GK40="特別徴収継続(転勤)")</formula>
    </cfRule>
  </conditionalFormatting>
  <conditionalFormatting sqref="GO48">
    <cfRule type="cellIs" dxfId="612" priority="611" stopIfTrue="1" operator="notEqual">
      <formula>""</formula>
    </cfRule>
    <cfRule type="expression" dxfId="611" priority="612" stopIfTrue="1">
      <formula>OR(GK40="特別徴収継続(本人希望)",GK40="特別徴収継続(転勤)")</formula>
    </cfRule>
  </conditionalFormatting>
  <conditionalFormatting sqref="GP48">
    <cfRule type="cellIs" dxfId="610" priority="609" stopIfTrue="1" operator="notEqual">
      <formula>""</formula>
    </cfRule>
    <cfRule type="expression" dxfId="609" priority="610" stopIfTrue="1">
      <formula>OR(GK40="特別徴収継続(本人希望)",GK40="特別徴収継続(転勤)")</formula>
    </cfRule>
  </conditionalFormatting>
  <conditionalFormatting sqref="GK49:GP49">
    <cfRule type="cellIs" dxfId="608" priority="607" stopIfTrue="1" operator="notEqual">
      <formula>""</formula>
    </cfRule>
    <cfRule type="expression" dxfId="607" priority="608" stopIfTrue="1">
      <formula>OR(GK40="特別徴収継続(本人希望)",GK40="特別徴収継続(転勤)")</formula>
    </cfRule>
  </conditionalFormatting>
  <conditionalFormatting sqref="GK50:GL50">
    <cfRule type="cellIs" dxfId="606" priority="605" stopIfTrue="1" operator="notEqual">
      <formula>""</formula>
    </cfRule>
    <cfRule type="expression" dxfId="605" priority="606" stopIfTrue="1">
      <formula>OR(GK40="特別徴収継続(本人希望)",GK40="特別徴収継続(転勤)")</formula>
    </cfRule>
  </conditionalFormatting>
  <conditionalFormatting sqref="GN50:GP50">
    <cfRule type="cellIs" dxfId="604" priority="603" stopIfTrue="1" operator="notEqual">
      <formula>""</formula>
    </cfRule>
    <cfRule type="expression" dxfId="603" priority="604" stopIfTrue="1">
      <formula>OR(GK40="特別徴収継続(本人希望)",GK40="特別徴収継続(転勤)")</formula>
    </cfRule>
  </conditionalFormatting>
  <conditionalFormatting sqref="GK51:GP51">
    <cfRule type="cellIs" dxfId="602" priority="601" stopIfTrue="1" operator="notEqual">
      <formula>""</formula>
    </cfRule>
    <cfRule type="expression" dxfId="601" priority="602" stopIfTrue="1">
      <formula>OR(GK40="特別徴収継続(本人希望)",GK40="特別徴収継続(転勤)")</formula>
    </cfRule>
  </conditionalFormatting>
  <conditionalFormatting sqref="GK52:GP52">
    <cfRule type="cellIs" dxfId="600" priority="599" stopIfTrue="1" operator="notEqual">
      <formula>""</formula>
    </cfRule>
    <cfRule type="expression" dxfId="599" priority="600" stopIfTrue="1">
      <formula>OR(GK40="特別徴収継続(本人希望)",GK40="特別徴収継続(転勤)")</formula>
    </cfRule>
  </conditionalFormatting>
  <conditionalFormatting sqref="GK53:GP53">
    <cfRule type="cellIs" dxfId="598" priority="597" stopIfTrue="1" operator="notEqual">
      <formula>""</formula>
    </cfRule>
    <cfRule type="expression" dxfId="597" priority="598" stopIfTrue="1">
      <formula>OR(GK40="特別徴収継続(本人希望)",GK40="特別徴収継続(転勤)")</formula>
    </cfRule>
  </conditionalFormatting>
  <conditionalFormatting sqref="GK54:GP54">
    <cfRule type="cellIs" dxfId="596" priority="595" stopIfTrue="1" operator="notEqual">
      <formula>""</formula>
    </cfRule>
    <cfRule type="expression" dxfId="595" priority="596" stopIfTrue="1">
      <formula>OR(GK40="特別徴収継続(本人希望)",GK40="特別徴収継続(転勤)")</formula>
    </cfRule>
  </conditionalFormatting>
  <conditionalFormatting sqref="GK55:GP55">
    <cfRule type="cellIs" dxfId="594" priority="593" stopIfTrue="1" operator="notEqual">
      <formula>""</formula>
    </cfRule>
    <cfRule type="expression" dxfId="593" priority="594" stopIfTrue="1">
      <formula>OR(GK40="特別徴収継続(本人希望)",GK40="特別徴収継続(転勤)")</formula>
    </cfRule>
  </conditionalFormatting>
  <conditionalFormatting sqref="GK56:GP56">
    <cfRule type="cellIs" dxfId="592" priority="591" stopIfTrue="1" operator="notEqual">
      <formula>""</formula>
    </cfRule>
    <cfRule type="expression" dxfId="591" priority="592" stopIfTrue="1">
      <formula>OR(GK40="特別徴収継続(本人希望)",GK40="特別徴収継続(転勤)")</formula>
    </cfRule>
  </conditionalFormatting>
  <conditionalFormatting sqref="GK57:GP57">
    <cfRule type="cellIs" dxfId="590" priority="589" stopIfTrue="1" operator="notEqual">
      <formula>""</formula>
    </cfRule>
    <cfRule type="expression" dxfId="589" priority="590" stopIfTrue="1">
      <formula>OR(GK40="特別徴収継続(本人希望)",GK40="特別徴収継続(転勤)")</formula>
    </cfRule>
  </conditionalFormatting>
  <conditionalFormatting sqref="GK58:GL58">
    <cfRule type="cellIs" dxfId="588" priority="587" stopIfTrue="1" operator="notEqual">
      <formula>""</formula>
    </cfRule>
    <cfRule type="expression" dxfId="587" priority="588" stopIfTrue="1">
      <formula>OR(GK40="特別徴収継続(本人希望)",GK40="特別徴収継続(転勤)")</formula>
    </cfRule>
  </conditionalFormatting>
  <conditionalFormatting sqref="GM58:GN58">
    <cfRule type="cellIs" dxfId="586" priority="585" stopIfTrue="1" operator="notEqual">
      <formula>""</formula>
    </cfRule>
    <cfRule type="expression" dxfId="585" priority="586" stopIfTrue="1">
      <formula>OR(GK40="特別徴収継続(本人希望)",GK40="特別徴収継続(転勤)")</formula>
    </cfRule>
  </conditionalFormatting>
  <conditionalFormatting sqref="GO58:GP58">
    <cfRule type="cellIs" dxfId="584" priority="583" stopIfTrue="1" operator="notEqual">
      <formula>""</formula>
    </cfRule>
    <cfRule type="expression" dxfId="583" priority="584" stopIfTrue="1">
      <formula>OR(GK40="特別徴収継続(本人希望)",GK40="特別徴収継続(転勤)")</formula>
    </cfRule>
  </conditionalFormatting>
  <conditionalFormatting sqref="GK59:GP59">
    <cfRule type="cellIs" dxfId="582" priority="581" stopIfTrue="1" operator="notEqual">
      <formula>""</formula>
    </cfRule>
    <cfRule type="expression" dxfId="581" priority="582" stopIfTrue="1">
      <formula>OR(GK40="特別徴収継続(本人希望)",GK40="特別徴収継続(転勤)")</formula>
    </cfRule>
  </conditionalFormatting>
  <conditionalFormatting sqref="GK60:GO60">
    <cfRule type="cellIs" dxfId="580" priority="579" stopIfTrue="1" operator="notEqual">
      <formula>""</formula>
    </cfRule>
    <cfRule type="expression" dxfId="579" priority="580" stopIfTrue="1">
      <formula>OR(GK40="特別徴収継続(本人希望)",GK40="特別徴収継続(転勤)")</formula>
    </cfRule>
  </conditionalFormatting>
  <conditionalFormatting sqref="GK61:GL61">
    <cfRule type="cellIs" dxfId="578" priority="577" stopIfTrue="1" operator="notEqual">
      <formula>""</formula>
    </cfRule>
    <cfRule type="expression" dxfId="577" priority="578" stopIfTrue="1">
      <formula>OR(GK40="特別徴収継続(本人希望)",GK40="特別徴収継続(転勤)")</formula>
    </cfRule>
  </conditionalFormatting>
  <conditionalFormatting sqref="GK45">
    <cfRule type="cellIs" dxfId="576" priority="629" stopIfTrue="1" operator="notEqual">
      <formula>""</formula>
    </cfRule>
    <cfRule type="expression" dxfId="575" priority="630" stopIfTrue="1">
      <formula>AND(GK46&lt;&gt;"",GK46&gt;0)</formula>
    </cfRule>
  </conditionalFormatting>
  <conditionalFormatting sqref="GM45">
    <cfRule type="cellIs" dxfId="574" priority="631" stopIfTrue="1" operator="notEqual">
      <formula>""</formula>
    </cfRule>
    <cfRule type="expression" dxfId="573" priority="632" stopIfTrue="1">
      <formula>AND(GK46&lt;&gt;"",GK46&gt;0)</formula>
    </cfRule>
  </conditionalFormatting>
  <conditionalFormatting sqref="GO45">
    <cfRule type="cellIs" dxfId="572" priority="633" stopIfTrue="1" operator="notEqual">
      <formula>""</formula>
    </cfRule>
    <cfRule type="expression" dxfId="571" priority="634" stopIfTrue="1">
      <formula>AND(GK46&lt;&gt;"",GK46&gt;0)</formula>
    </cfRule>
  </conditionalFormatting>
  <conditionalFormatting sqref="GK47:GL47">
    <cfRule type="cellIs" dxfId="570" priority="635" stopIfTrue="1" operator="notEqual">
      <formula>""</formula>
    </cfRule>
    <cfRule type="expression" dxfId="569" priority="636" stopIfTrue="1">
      <formula>AND(GK46&lt;&gt;"",GK46&gt;0)</formula>
    </cfRule>
  </conditionalFormatting>
  <conditionalFormatting sqref="GM42">
    <cfRule type="cellIs" dxfId="568" priority="637" stopIfTrue="1" operator="notEqual">
      <formula>""</formula>
    </cfRule>
    <cfRule type="expression" dxfId="567" priority="638" stopIfTrue="1">
      <formula>OR(GK40="一括徴収",GK40="一括徴収(本人希望)")</formula>
    </cfRule>
  </conditionalFormatting>
  <conditionalFormatting sqref="GK42">
    <cfRule type="cellIs" dxfId="566" priority="639" stopIfTrue="1" operator="notEqual">
      <formula>""</formula>
    </cfRule>
    <cfRule type="expression" dxfId="565" priority="640" stopIfTrue="1">
      <formula>OR(GK40="一括徴収",GK40="一括徴収(本人希望)")</formula>
    </cfRule>
  </conditionalFormatting>
  <conditionalFormatting sqref="GU42">
    <cfRule type="cellIs" dxfId="564" priority="497" stopIfTrue="1" operator="notEqual">
      <formula>""</formula>
    </cfRule>
    <cfRule type="expression" dxfId="563" priority="498" stopIfTrue="1">
      <formula>OR(GQ40="一括徴収",GQ40="一括徴収(本人希望)")</formula>
    </cfRule>
  </conditionalFormatting>
  <conditionalFormatting sqref="GQ43:GU43">
    <cfRule type="cellIs" dxfId="562" priority="495" stopIfTrue="1" operator="notEqual">
      <formula>""</formula>
    </cfRule>
    <cfRule type="expression" dxfId="561" priority="496" stopIfTrue="1">
      <formula>OR(GQ40="一括徴収",GQ40="一括徴収(本人希望)")</formula>
    </cfRule>
  </conditionalFormatting>
  <conditionalFormatting sqref="GQ44:GR44">
    <cfRule type="cellIs" dxfId="560" priority="493" stopIfTrue="1" operator="notEqual">
      <formula>""</formula>
    </cfRule>
    <cfRule type="expression" dxfId="559" priority="494" stopIfTrue="1">
      <formula>OR(GQ40="一括徴収",GQ40="一括徴収(本人希望)")</formula>
    </cfRule>
  </conditionalFormatting>
  <conditionalFormatting sqref="GQ48">
    <cfRule type="cellIs" dxfId="558" priority="491" stopIfTrue="1" operator="notEqual">
      <formula>""</formula>
    </cfRule>
    <cfRule type="expression" dxfId="557" priority="492" stopIfTrue="1">
      <formula>OR(GQ40="特別徴収継続(本人希望)",GQ40="特別徴収継続(転勤)")</formula>
    </cfRule>
  </conditionalFormatting>
  <conditionalFormatting sqref="GR48">
    <cfRule type="cellIs" dxfId="556" priority="489" stopIfTrue="1" operator="notEqual">
      <formula>""</formula>
    </cfRule>
    <cfRule type="expression" dxfId="555" priority="490" stopIfTrue="1">
      <formula>OR(GQ40="特別徴収継続(本人希望)",GQ40="特別徴収継続(転勤)")</formula>
    </cfRule>
  </conditionalFormatting>
  <conditionalFormatting sqref="GS48">
    <cfRule type="cellIs" dxfId="554" priority="487" stopIfTrue="1" operator="notEqual">
      <formula>""</formula>
    </cfRule>
    <cfRule type="expression" dxfId="553" priority="488" stopIfTrue="1">
      <formula>OR(GQ40="特別徴収継続(本人希望)",GQ40="特別徴収継続(転勤)")</formula>
    </cfRule>
  </conditionalFormatting>
  <conditionalFormatting sqref="GT48">
    <cfRule type="cellIs" dxfId="552" priority="485" stopIfTrue="1" operator="notEqual">
      <formula>""</formula>
    </cfRule>
    <cfRule type="expression" dxfId="551" priority="486" stopIfTrue="1">
      <formula>OR(GQ40="特別徴収継続(本人希望)",GQ40="特別徴収継続(転勤)")</formula>
    </cfRule>
  </conditionalFormatting>
  <conditionalFormatting sqref="GU48">
    <cfRule type="cellIs" dxfId="550" priority="483" stopIfTrue="1" operator="notEqual">
      <formula>""</formula>
    </cfRule>
    <cfRule type="expression" dxfId="549" priority="484" stopIfTrue="1">
      <formula>OR(GQ40="特別徴収継続(本人希望)",GQ40="特別徴収継続(転勤)")</formula>
    </cfRule>
  </conditionalFormatting>
  <conditionalFormatting sqref="GV48">
    <cfRule type="cellIs" dxfId="548" priority="481" stopIfTrue="1" operator="notEqual">
      <formula>""</formula>
    </cfRule>
    <cfRule type="expression" dxfId="547" priority="482" stopIfTrue="1">
      <formula>OR(GQ40="特別徴収継続(本人希望)",GQ40="特別徴収継続(転勤)")</formula>
    </cfRule>
  </conditionalFormatting>
  <conditionalFormatting sqref="GQ49:GV49">
    <cfRule type="cellIs" dxfId="546" priority="479" stopIfTrue="1" operator="notEqual">
      <formula>""</formula>
    </cfRule>
    <cfRule type="expression" dxfId="545" priority="480" stopIfTrue="1">
      <formula>OR(GQ40="特別徴収継続(本人希望)",GQ40="特別徴収継続(転勤)")</formula>
    </cfRule>
  </conditionalFormatting>
  <conditionalFormatting sqref="GQ50:GR50">
    <cfRule type="cellIs" dxfId="544" priority="477" stopIfTrue="1" operator="notEqual">
      <formula>""</formula>
    </cfRule>
    <cfRule type="expression" dxfId="543" priority="478" stopIfTrue="1">
      <formula>OR(GQ40="特別徴収継続(本人希望)",GQ40="特別徴収継続(転勤)")</formula>
    </cfRule>
  </conditionalFormatting>
  <conditionalFormatting sqref="GT50:GV50">
    <cfRule type="cellIs" dxfId="542" priority="475" stopIfTrue="1" operator="notEqual">
      <formula>""</formula>
    </cfRule>
    <cfRule type="expression" dxfId="541" priority="476" stopIfTrue="1">
      <formula>OR(GQ40="特別徴収継続(本人希望)",GQ40="特別徴収継続(転勤)")</formula>
    </cfRule>
  </conditionalFormatting>
  <conditionalFormatting sqref="GQ51:GV51">
    <cfRule type="cellIs" dxfId="540" priority="473" stopIfTrue="1" operator="notEqual">
      <formula>""</formula>
    </cfRule>
    <cfRule type="expression" dxfId="539" priority="474" stopIfTrue="1">
      <formula>OR(GQ40="特別徴収継続(本人希望)",GQ40="特別徴収継続(転勤)")</formula>
    </cfRule>
  </conditionalFormatting>
  <conditionalFormatting sqref="GQ52:GV52">
    <cfRule type="cellIs" dxfId="538" priority="471" stopIfTrue="1" operator="notEqual">
      <formula>""</formula>
    </cfRule>
    <cfRule type="expression" dxfId="537" priority="472" stopIfTrue="1">
      <formula>OR(GQ40="特別徴収継続(本人希望)",GQ40="特別徴収継続(転勤)")</formula>
    </cfRule>
  </conditionalFormatting>
  <conditionalFormatting sqref="GQ53:GV53">
    <cfRule type="cellIs" dxfId="536" priority="469" stopIfTrue="1" operator="notEqual">
      <formula>""</formula>
    </cfRule>
    <cfRule type="expression" dxfId="535" priority="470" stopIfTrue="1">
      <formula>OR(GQ40="特別徴収継続(本人希望)",GQ40="特別徴収継続(転勤)")</formula>
    </cfRule>
  </conditionalFormatting>
  <conditionalFormatting sqref="GQ54:GV54">
    <cfRule type="cellIs" dxfId="534" priority="467" stopIfTrue="1" operator="notEqual">
      <formula>""</formula>
    </cfRule>
    <cfRule type="expression" dxfId="533" priority="468" stopIfTrue="1">
      <formula>OR(GQ40="特別徴収継続(本人希望)",GQ40="特別徴収継続(転勤)")</formula>
    </cfRule>
  </conditionalFormatting>
  <conditionalFormatting sqref="GQ55:GV55">
    <cfRule type="cellIs" dxfId="532" priority="465" stopIfTrue="1" operator="notEqual">
      <formula>""</formula>
    </cfRule>
    <cfRule type="expression" dxfId="531" priority="466" stopIfTrue="1">
      <formula>OR(GQ40="特別徴収継続(本人希望)",GQ40="特別徴収継続(転勤)")</formula>
    </cfRule>
  </conditionalFormatting>
  <conditionalFormatting sqref="GQ56:GV56">
    <cfRule type="cellIs" dxfId="530" priority="463" stopIfTrue="1" operator="notEqual">
      <formula>""</formula>
    </cfRule>
    <cfRule type="expression" dxfId="529" priority="464" stopIfTrue="1">
      <formula>OR(GQ40="特別徴収継続(本人希望)",GQ40="特別徴収継続(転勤)")</formula>
    </cfRule>
  </conditionalFormatting>
  <conditionalFormatting sqref="GQ57:GV57">
    <cfRule type="cellIs" dxfId="528" priority="461" stopIfTrue="1" operator="notEqual">
      <formula>""</formula>
    </cfRule>
    <cfRule type="expression" dxfId="527" priority="462" stopIfTrue="1">
      <formula>OR(GQ40="特別徴収継続(本人希望)",GQ40="特別徴収継続(転勤)")</formula>
    </cfRule>
  </conditionalFormatting>
  <conditionalFormatting sqref="GQ58:GR58">
    <cfRule type="cellIs" dxfId="526" priority="459" stopIfTrue="1" operator="notEqual">
      <formula>""</formula>
    </cfRule>
    <cfRule type="expression" dxfId="525" priority="460" stopIfTrue="1">
      <formula>OR(GQ40="特別徴収継続(本人希望)",GQ40="特別徴収継続(転勤)")</formula>
    </cfRule>
  </conditionalFormatting>
  <conditionalFormatting sqref="GS58:GT58">
    <cfRule type="cellIs" dxfId="524" priority="457" stopIfTrue="1" operator="notEqual">
      <formula>""</formula>
    </cfRule>
    <cfRule type="expression" dxfId="523" priority="458" stopIfTrue="1">
      <formula>OR(GQ40="特別徴収継続(本人希望)",GQ40="特別徴収継続(転勤)")</formula>
    </cfRule>
  </conditionalFormatting>
  <conditionalFormatting sqref="GU58:GV58">
    <cfRule type="cellIs" dxfId="522" priority="455" stopIfTrue="1" operator="notEqual">
      <formula>""</formula>
    </cfRule>
    <cfRule type="expression" dxfId="521" priority="456" stopIfTrue="1">
      <formula>OR(GQ40="特別徴収継続(本人希望)",GQ40="特別徴収継続(転勤)")</formula>
    </cfRule>
  </conditionalFormatting>
  <conditionalFormatting sqref="GQ59:GV59">
    <cfRule type="cellIs" dxfId="520" priority="453" stopIfTrue="1" operator="notEqual">
      <formula>""</formula>
    </cfRule>
    <cfRule type="expression" dxfId="519" priority="454" stopIfTrue="1">
      <formula>OR(GQ40="特別徴収継続(本人希望)",GQ40="特別徴収継続(転勤)")</formula>
    </cfRule>
  </conditionalFormatting>
  <conditionalFormatting sqref="GQ60:GU60">
    <cfRule type="cellIs" dxfId="518" priority="451" stopIfTrue="1" operator="notEqual">
      <formula>""</formula>
    </cfRule>
    <cfRule type="expression" dxfId="517" priority="452" stopIfTrue="1">
      <formula>OR(GQ40="特別徴収継続(本人希望)",GQ40="特別徴収継続(転勤)")</formula>
    </cfRule>
  </conditionalFormatting>
  <conditionalFormatting sqref="GQ61:GR61">
    <cfRule type="cellIs" dxfId="516" priority="449" stopIfTrue="1" operator="notEqual">
      <formula>""</formula>
    </cfRule>
    <cfRule type="expression" dxfId="515" priority="450" stopIfTrue="1">
      <formula>OR(GQ40="特別徴収継続(本人希望)",GQ40="特別徴収継続(転勤)")</formula>
    </cfRule>
  </conditionalFormatting>
  <conditionalFormatting sqref="GQ45">
    <cfRule type="cellIs" dxfId="514" priority="501" stopIfTrue="1" operator="notEqual">
      <formula>""</formula>
    </cfRule>
    <cfRule type="expression" dxfId="513" priority="502" stopIfTrue="1">
      <formula>AND(GQ46&lt;&gt;"",GQ46&gt;0)</formula>
    </cfRule>
  </conditionalFormatting>
  <conditionalFormatting sqref="GS45">
    <cfRule type="cellIs" dxfId="512" priority="503" stopIfTrue="1" operator="notEqual">
      <formula>""</formula>
    </cfRule>
    <cfRule type="expression" dxfId="511" priority="504" stopIfTrue="1">
      <formula>AND(GQ46&lt;&gt;"",GQ46&gt;0)</formula>
    </cfRule>
  </conditionalFormatting>
  <conditionalFormatting sqref="GU45">
    <cfRule type="cellIs" dxfId="510" priority="505" stopIfTrue="1" operator="notEqual">
      <formula>""</formula>
    </cfRule>
    <cfRule type="expression" dxfId="509" priority="506" stopIfTrue="1">
      <formula>AND(GQ46&lt;&gt;"",GQ46&gt;0)</formula>
    </cfRule>
  </conditionalFormatting>
  <conditionalFormatting sqref="GQ47:GR47">
    <cfRule type="cellIs" dxfId="508" priority="507" stopIfTrue="1" operator="notEqual">
      <formula>""</formula>
    </cfRule>
    <cfRule type="expression" dxfId="507" priority="508" stopIfTrue="1">
      <formula>AND(GQ46&lt;&gt;"",GQ46&gt;0)</formula>
    </cfRule>
  </conditionalFormatting>
  <conditionalFormatting sqref="GS42">
    <cfRule type="cellIs" dxfId="506" priority="509" stopIfTrue="1" operator="notEqual">
      <formula>""</formula>
    </cfRule>
    <cfRule type="expression" dxfId="505" priority="510" stopIfTrue="1">
      <formula>OR(GQ40="一括徴収",GQ40="一括徴収(本人希望)")</formula>
    </cfRule>
  </conditionalFormatting>
  <conditionalFormatting sqref="GQ42">
    <cfRule type="cellIs" dxfId="504" priority="511" stopIfTrue="1" operator="notEqual">
      <formula>""</formula>
    </cfRule>
    <cfRule type="expression" dxfId="503" priority="512" stopIfTrue="1">
      <formula>OR(GQ40="一括徴収",GQ40="一括徴収(本人希望)")</formula>
    </cfRule>
  </conditionalFormatting>
  <conditionalFormatting sqref="HA42">
    <cfRule type="cellIs" dxfId="502" priority="433" stopIfTrue="1" operator="notEqual">
      <formula>""</formula>
    </cfRule>
    <cfRule type="expression" dxfId="501" priority="434" stopIfTrue="1">
      <formula>OR(GW40="一括徴収",GW40="一括徴収(本人希望)")</formula>
    </cfRule>
  </conditionalFormatting>
  <conditionalFormatting sqref="GW43:HA43">
    <cfRule type="cellIs" dxfId="500" priority="431" stopIfTrue="1" operator="notEqual">
      <formula>""</formula>
    </cfRule>
    <cfRule type="expression" dxfId="499" priority="432" stopIfTrue="1">
      <formula>OR(GW40="一括徴収",GW40="一括徴収(本人希望)")</formula>
    </cfRule>
  </conditionalFormatting>
  <conditionalFormatting sqref="GW44:GX44">
    <cfRule type="cellIs" dxfId="498" priority="429" stopIfTrue="1" operator="notEqual">
      <formula>""</formula>
    </cfRule>
    <cfRule type="expression" dxfId="497" priority="430" stopIfTrue="1">
      <formula>OR(GW40="一括徴収",GW40="一括徴収(本人希望)")</formula>
    </cfRule>
  </conditionalFormatting>
  <conditionalFormatting sqref="GW48">
    <cfRule type="cellIs" dxfId="496" priority="427" stopIfTrue="1" operator="notEqual">
      <formula>""</formula>
    </cfRule>
    <cfRule type="expression" dxfId="495" priority="428" stopIfTrue="1">
      <formula>OR(GW40="特別徴収継続(本人希望)",GW40="特別徴収継続(転勤)")</formula>
    </cfRule>
  </conditionalFormatting>
  <conditionalFormatting sqref="GX48">
    <cfRule type="cellIs" dxfId="494" priority="425" stopIfTrue="1" operator="notEqual">
      <formula>""</formula>
    </cfRule>
    <cfRule type="expression" dxfId="493" priority="426" stopIfTrue="1">
      <formula>OR(GW40="特別徴収継続(本人希望)",GW40="特別徴収継続(転勤)")</formula>
    </cfRule>
  </conditionalFormatting>
  <conditionalFormatting sqref="GY48">
    <cfRule type="cellIs" dxfId="492" priority="423" stopIfTrue="1" operator="notEqual">
      <formula>""</formula>
    </cfRule>
    <cfRule type="expression" dxfId="491" priority="424" stopIfTrue="1">
      <formula>OR(GW40="特別徴収継続(本人希望)",GW40="特別徴収継続(転勤)")</formula>
    </cfRule>
  </conditionalFormatting>
  <conditionalFormatting sqref="GZ48">
    <cfRule type="cellIs" dxfId="490" priority="421" stopIfTrue="1" operator="notEqual">
      <formula>""</formula>
    </cfRule>
    <cfRule type="expression" dxfId="489" priority="422" stopIfTrue="1">
      <formula>OR(GW40="特別徴収継続(本人希望)",GW40="特別徴収継続(転勤)")</formula>
    </cfRule>
  </conditionalFormatting>
  <conditionalFormatting sqref="HA48">
    <cfRule type="cellIs" dxfId="488" priority="419" stopIfTrue="1" operator="notEqual">
      <formula>""</formula>
    </cfRule>
    <cfRule type="expression" dxfId="487" priority="420" stopIfTrue="1">
      <formula>OR(GW40="特別徴収継続(本人希望)",GW40="特別徴収継続(転勤)")</formula>
    </cfRule>
  </conditionalFormatting>
  <conditionalFormatting sqref="HB48">
    <cfRule type="cellIs" dxfId="486" priority="417" stopIfTrue="1" operator="notEqual">
      <formula>""</formula>
    </cfRule>
    <cfRule type="expression" dxfId="485" priority="418" stopIfTrue="1">
      <formula>OR(GW40="特別徴収継続(本人希望)",GW40="特別徴収継続(転勤)")</formula>
    </cfRule>
  </conditionalFormatting>
  <conditionalFormatting sqref="GW49:HB49">
    <cfRule type="cellIs" dxfId="484" priority="415" stopIfTrue="1" operator="notEqual">
      <formula>""</formula>
    </cfRule>
    <cfRule type="expression" dxfId="483" priority="416" stopIfTrue="1">
      <formula>OR(GW40="特別徴収継続(本人希望)",GW40="特別徴収継続(転勤)")</formula>
    </cfRule>
  </conditionalFormatting>
  <conditionalFormatting sqref="GW50:GX50">
    <cfRule type="cellIs" dxfId="482" priority="413" stopIfTrue="1" operator="notEqual">
      <formula>""</formula>
    </cfRule>
    <cfRule type="expression" dxfId="481" priority="414" stopIfTrue="1">
      <formula>OR(GW40="特別徴収継続(本人希望)",GW40="特別徴収継続(転勤)")</formula>
    </cfRule>
  </conditionalFormatting>
  <conditionalFormatting sqref="GZ50:HB50">
    <cfRule type="cellIs" dxfId="480" priority="411" stopIfTrue="1" operator="notEqual">
      <formula>""</formula>
    </cfRule>
    <cfRule type="expression" dxfId="479" priority="412" stopIfTrue="1">
      <formula>OR(GW40="特別徴収継続(本人希望)",GW40="特別徴収継続(転勤)")</formula>
    </cfRule>
  </conditionalFormatting>
  <conditionalFormatting sqref="GW51:HB51">
    <cfRule type="cellIs" dxfId="478" priority="409" stopIfTrue="1" operator="notEqual">
      <formula>""</formula>
    </cfRule>
    <cfRule type="expression" dxfId="477" priority="410" stopIfTrue="1">
      <formula>OR(GW40="特別徴収継続(本人希望)",GW40="特別徴収継続(転勤)")</formula>
    </cfRule>
  </conditionalFormatting>
  <conditionalFormatting sqref="GW52:HB52">
    <cfRule type="cellIs" dxfId="476" priority="407" stopIfTrue="1" operator="notEqual">
      <formula>""</formula>
    </cfRule>
    <cfRule type="expression" dxfId="475" priority="408" stopIfTrue="1">
      <formula>OR(GW40="特別徴収継続(本人希望)",GW40="特別徴収継続(転勤)")</formula>
    </cfRule>
  </conditionalFormatting>
  <conditionalFormatting sqref="GW53:HB53">
    <cfRule type="cellIs" dxfId="474" priority="405" stopIfTrue="1" operator="notEqual">
      <formula>""</formula>
    </cfRule>
    <cfRule type="expression" dxfId="473" priority="406" stopIfTrue="1">
      <formula>OR(GW40="特別徴収継続(本人希望)",GW40="特別徴収継続(転勤)")</formula>
    </cfRule>
  </conditionalFormatting>
  <conditionalFormatting sqref="GW54:HB54">
    <cfRule type="cellIs" dxfId="472" priority="403" stopIfTrue="1" operator="notEqual">
      <formula>""</formula>
    </cfRule>
    <cfRule type="expression" dxfId="471" priority="404" stopIfTrue="1">
      <formula>OR(GW40="特別徴収継続(本人希望)",GW40="特別徴収継続(転勤)")</formula>
    </cfRule>
  </conditionalFormatting>
  <conditionalFormatting sqref="GW55:HB55">
    <cfRule type="cellIs" dxfId="470" priority="401" stopIfTrue="1" operator="notEqual">
      <formula>""</formula>
    </cfRule>
    <cfRule type="expression" dxfId="469" priority="402" stopIfTrue="1">
      <formula>OR(GW40="特別徴収継続(本人希望)",GW40="特別徴収継続(転勤)")</formula>
    </cfRule>
  </conditionalFormatting>
  <conditionalFormatting sqref="GW56:HB56">
    <cfRule type="cellIs" dxfId="468" priority="399" stopIfTrue="1" operator="notEqual">
      <formula>""</formula>
    </cfRule>
    <cfRule type="expression" dxfId="467" priority="400" stopIfTrue="1">
      <formula>OR(GW40="特別徴収継続(本人希望)",GW40="特別徴収継続(転勤)")</formula>
    </cfRule>
  </conditionalFormatting>
  <conditionalFormatting sqref="GW57:HB57">
    <cfRule type="cellIs" dxfId="466" priority="397" stopIfTrue="1" operator="notEqual">
      <formula>""</formula>
    </cfRule>
    <cfRule type="expression" dxfId="465" priority="398" stopIfTrue="1">
      <formula>OR(GW40="特別徴収継続(本人希望)",GW40="特別徴収継続(転勤)")</formula>
    </cfRule>
  </conditionalFormatting>
  <conditionalFormatting sqref="GW58:GX58">
    <cfRule type="cellIs" dxfId="464" priority="395" stopIfTrue="1" operator="notEqual">
      <formula>""</formula>
    </cfRule>
    <cfRule type="expression" dxfId="463" priority="396" stopIfTrue="1">
      <formula>OR(GW40="特別徴収継続(本人希望)",GW40="特別徴収継続(転勤)")</formula>
    </cfRule>
  </conditionalFormatting>
  <conditionalFormatting sqref="GY58:GZ58">
    <cfRule type="cellIs" dxfId="462" priority="393" stopIfTrue="1" operator="notEqual">
      <formula>""</formula>
    </cfRule>
    <cfRule type="expression" dxfId="461" priority="394" stopIfTrue="1">
      <formula>OR(GW40="特別徴収継続(本人希望)",GW40="特別徴収継続(転勤)")</formula>
    </cfRule>
  </conditionalFormatting>
  <conditionalFormatting sqref="HA58:HB58">
    <cfRule type="cellIs" dxfId="460" priority="391" stopIfTrue="1" operator="notEqual">
      <formula>""</formula>
    </cfRule>
    <cfRule type="expression" dxfId="459" priority="392" stopIfTrue="1">
      <formula>OR(GW40="特別徴収継続(本人希望)",GW40="特別徴収継続(転勤)")</formula>
    </cfRule>
  </conditionalFormatting>
  <conditionalFormatting sqref="GW59:HB59">
    <cfRule type="cellIs" dxfId="458" priority="389" stopIfTrue="1" operator="notEqual">
      <formula>""</formula>
    </cfRule>
    <cfRule type="expression" dxfId="457" priority="390" stopIfTrue="1">
      <formula>OR(GW40="特別徴収継続(本人希望)",GW40="特別徴収継続(転勤)")</formula>
    </cfRule>
  </conditionalFormatting>
  <conditionalFormatting sqref="GW60:HA60">
    <cfRule type="cellIs" dxfId="456" priority="387" stopIfTrue="1" operator="notEqual">
      <formula>""</formula>
    </cfRule>
    <cfRule type="expression" dxfId="455" priority="388" stopIfTrue="1">
      <formula>OR(GW40="特別徴収継続(本人希望)",GW40="特別徴収継続(転勤)")</formula>
    </cfRule>
  </conditionalFormatting>
  <conditionalFormatting sqref="GW61:GX61">
    <cfRule type="cellIs" dxfId="454" priority="385" stopIfTrue="1" operator="notEqual">
      <formula>""</formula>
    </cfRule>
    <cfRule type="expression" dxfId="453" priority="386" stopIfTrue="1">
      <formula>OR(GW40="特別徴収継続(本人希望)",GW40="特別徴収継続(転勤)")</formula>
    </cfRule>
  </conditionalFormatting>
  <conditionalFormatting sqref="GW45">
    <cfRule type="cellIs" dxfId="452" priority="437" stopIfTrue="1" operator="notEqual">
      <formula>""</formula>
    </cfRule>
    <cfRule type="expression" dxfId="451" priority="438" stopIfTrue="1">
      <formula>AND(GW46&lt;&gt;"",GW46&gt;0)</formula>
    </cfRule>
  </conditionalFormatting>
  <conditionalFormatting sqref="GY45">
    <cfRule type="cellIs" dxfId="450" priority="439" stopIfTrue="1" operator="notEqual">
      <formula>""</formula>
    </cfRule>
    <cfRule type="expression" dxfId="449" priority="440" stopIfTrue="1">
      <formula>AND(GW46&lt;&gt;"",GW46&gt;0)</formula>
    </cfRule>
  </conditionalFormatting>
  <conditionalFormatting sqref="HA45">
    <cfRule type="cellIs" dxfId="448" priority="441" stopIfTrue="1" operator="notEqual">
      <formula>""</formula>
    </cfRule>
    <cfRule type="expression" dxfId="447" priority="442" stopIfTrue="1">
      <formula>AND(GW46&lt;&gt;"",GW46&gt;0)</formula>
    </cfRule>
  </conditionalFormatting>
  <conditionalFormatting sqref="GW47:GX47">
    <cfRule type="cellIs" dxfId="446" priority="443" stopIfTrue="1" operator="notEqual">
      <formula>""</formula>
    </cfRule>
    <cfRule type="expression" dxfId="445" priority="444" stopIfTrue="1">
      <formula>AND(GW46&lt;&gt;"",GW46&gt;0)</formula>
    </cfRule>
  </conditionalFormatting>
  <conditionalFormatting sqref="GY42">
    <cfRule type="cellIs" dxfId="444" priority="445" stopIfTrue="1" operator="notEqual">
      <formula>""</formula>
    </cfRule>
    <cfRule type="expression" dxfId="443" priority="446" stopIfTrue="1">
      <formula>OR(GW40="一括徴収",GW40="一括徴収(本人希望)")</formula>
    </cfRule>
  </conditionalFormatting>
  <conditionalFormatting sqref="GW42">
    <cfRule type="cellIs" dxfId="442" priority="447" stopIfTrue="1" operator="notEqual">
      <formula>""</formula>
    </cfRule>
    <cfRule type="expression" dxfId="441" priority="448" stopIfTrue="1">
      <formula>OR(GW40="一括徴収",GW40="一括徴収(本人希望)")</formula>
    </cfRule>
  </conditionalFormatting>
  <conditionalFormatting sqref="HG42">
    <cfRule type="cellIs" dxfId="440" priority="369" stopIfTrue="1" operator="notEqual">
      <formula>""</formula>
    </cfRule>
    <cfRule type="expression" dxfId="439" priority="370" stopIfTrue="1">
      <formula>OR(HC40="一括徴収",HC40="一括徴収(本人希望)")</formula>
    </cfRule>
  </conditionalFormatting>
  <conditionalFormatting sqref="HC43:HG43">
    <cfRule type="cellIs" dxfId="438" priority="367" stopIfTrue="1" operator="notEqual">
      <formula>""</formula>
    </cfRule>
    <cfRule type="expression" dxfId="437" priority="368" stopIfTrue="1">
      <formula>OR(HC40="一括徴収",HC40="一括徴収(本人希望)")</formula>
    </cfRule>
  </conditionalFormatting>
  <conditionalFormatting sqref="HC44:HD44">
    <cfRule type="cellIs" dxfId="436" priority="365" stopIfTrue="1" operator="notEqual">
      <formula>""</formula>
    </cfRule>
    <cfRule type="expression" dxfId="435" priority="366" stopIfTrue="1">
      <formula>OR(HC40="一括徴収",HC40="一括徴収(本人希望)")</formula>
    </cfRule>
  </conditionalFormatting>
  <conditionalFormatting sqref="HC48">
    <cfRule type="cellIs" dxfId="434" priority="363" stopIfTrue="1" operator="notEqual">
      <formula>""</formula>
    </cfRule>
    <cfRule type="expression" dxfId="433" priority="364" stopIfTrue="1">
      <formula>OR(HC40="特別徴収継続(本人希望)",HC40="特別徴収継続(転勤)")</formula>
    </cfRule>
  </conditionalFormatting>
  <conditionalFormatting sqref="HD48">
    <cfRule type="cellIs" dxfId="432" priority="361" stopIfTrue="1" operator="notEqual">
      <formula>""</formula>
    </cfRule>
    <cfRule type="expression" dxfId="431" priority="362" stopIfTrue="1">
      <formula>OR(HC40="特別徴収継続(本人希望)",HC40="特別徴収継続(転勤)")</formula>
    </cfRule>
  </conditionalFormatting>
  <conditionalFormatting sqref="HE48">
    <cfRule type="cellIs" dxfId="430" priority="359" stopIfTrue="1" operator="notEqual">
      <formula>""</formula>
    </cfRule>
    <cfRule type="expression" dxfId="429" priority="360" stopIfTrue="1">
      <formula>OR(HC40="特別徴収継続(本人希望)",HC40="特別徴収継続(転勤)")</formula>
    </cfRule>
  </conditionalFormatting>
  <conditionalFormatting sqref="HF48">
    <cfRule type="cellIs" dxfId="428" priority="357" stopIfTrue="1" operator="notEqual">
      <formula>""</formula>
    </cfRule>
    <cfRule type="expression" dxfId="427" priority="358" stopIfTrue="1">
      <formula>OR(HC40="特別徴収継続(本人希望)",HC40="特別徴収継続(転勤)")</formula>
    </cfRule>
  </conditionalFormatting>
  <conditionalFormatting sqref="HG48">
    <cfRule type="cellIs" dxfId="426" priority="355" stopIfTrue="1" operator="notEqual">
      <formula>""</formula>
    </cfRule>
    <cfRule type="expression" dxfId="425" priority="356" stopIfTrue="1">
      <formula>OR(HC40="特別徴収継続(本人希望)",HC40="特別徴収継続(転勤)")</formula>
    </cfRule>
  </conditionalFormatting>
  <conditionalFormatting sqref="HH48">
    <cfRule type="cellIs" dxfId="424" priority="353" stopIfTrue="1" operator="notEqual">
      <formula>""</formula>
    </cfRule>
    <cfRule type="expression" dxfId="423" priority="354" stopIfTrue="1">
      <formula>OR(HC40="特別徴収継続(本人希望)",HC40="特別徴収継続(転勤)")</formula>
    </cfRule>
  </conditionalFormatting>
  <conditionalFormatting sqref="HC49:HH49">
    <cfRule type="cellIs" dxfId="422" priority="351" stopIfTrue="1" operator="notEqual">
      <formula>""</formula>
    </cfRule>
    <cfRule type="expression" dxfId="421" priority="352" stopIfTrue="1">
      <formula>OR(HC40="特別徴収継続(本人希望)",HC40="特別徴収継続(転勤)")</formula>
    </cfRule>
  </conditionalFormatting>
  <conditionalFormatting sqref="HC50:HD50">
    <cfRule type="cellIs" dxfId="420" priority="349" stopIfTrue="1" operator="notEqual">
      <formula>""</formula>
    </cfRule>
    <cfRule type="expression" dxfId="419" priority="350" stopIfTrue="1">
      <formula>OR(HC40="特別徴収継続(本人希望)",HC40="特別徴収継続(転勤)")</formula>
    </cfRule>
  </conditionalFormatting>
  <conditionalFormatting sqref="HF50:HH50">
    <cfRule type="cellIs" dxfId="418" priority="347" stopIfTrue="1" operator="notEqual">
      <formula>""</formula>
    </cfRule>
    <cfRule type="expression" dxfId="417" priority="348" stopIfTrue="1">
      <formula>OR(HC40="特別徴収継続(本人希望)",HC40="特別徴収継続(転勤)")</formula>
    </cfRule>
  </conditionalFormatting>
  <conditionalFormatting sqref="HC51:HH51">
    <cfRule type="cellIs" dxfId="416" priority="345" stopIfTrue="1" operator="notEqual">
      <formula>""</formula>
    </cfRule>
    <cfRule type="expression" dxfId="415" priority="346" stopIfTrue="1">
      <formula>OR(HC40="特別徴収継続(本人希望)",HC40="特別徴収継続(転勤)")</formula>
    </cfRule>
  </conditionalFormatting>
  <conditionalFormatting sqref="HC52:HH52">
    <cfRule type="cellIs" dxfId="414" priority="343" stopIfTrue="1" operator="notEqual">
      <formula>""</formula>
    </cfRule>
    <cfRule type="expression" dxfId="413" priority="344" stopIfTrue="1">
      <formula>OR(HC40="特別徴収継続(本人希望)",HC40="特別徴収継続(転勤)")</formula>
    </cfRule>
  </conditionalFormatting>
  <conditionalFormatting sqref="HC53:HH53">
    <cfRule type="cellIs" dxfId="412" priority="341" stopIfTrue="1" operator="notEqual">
      <formula>""</formula>
    </cfRule>
    <cfRule type="expression" dxfId="411" priority="342" stopIfTrue="1">
      <formula>OR(HC40="特別徴収継続(本人希望)",HC40="特別徴収継続(転勤)")</formula>
    </cfRule>
  </conditionalFormatting>
  <conditionalFormatting sqref="HC54:HH54">
    <cfRule type="cellIs" dxfId="410" priority="339" stopIfTrue="1" operator="notEqual">
      <formula>""</formula>
    </cfRule>
    <cfRule type="expression" dxfId="409" priority="340" stopIfTrue="1">
      <formula>OR(HC40="特別徴収継続(本人希望)",HC40="特別徴収継続(転勤)")</formula>
    </cfRule>
  </conditionalFormatting>
  <conditionalFormatting sqref="HC55:HH55">
    <cfRule type="cellIs" dxfId="408" priority="337" stopIfTrue="1" operator="notEqual">
      <formula>""</formula>
    </cfRule>
    <cfRule type="expression" dxfId="407" priority="338" stopIfTrue="1">
      <formula>OR(HC40="特別徴収継続(本人希望)",HC40="特別徴収継続(転勤)")</formula>
    </cfRule>
  </conditionalFormatting>
  <conditionalFormatting sqref="HC56:HH56">
    <cfRule type="cellIs" dxfId="406" priority="335" stopIfTrue="1" operator="notEqual">
      <formula>""</formula>
    </cfRule>
    <cfRule type="expression" dxfId="405" priority="336" stopIfTrue="1">
      <formula>OR(HC40="特別徴収継続(本人希望)",HC40="特別徴収継続(転勤)")</formula>
    </cfRule>
  </conditionalFormatting>
  <conditionalFormatting sqref="HC57:HH57">
    <cfRule type="cellIs" dxfId="404" priority="333" stopIfTrue="1" operator="notEqual">
      <formula>""</formula>
    </cfRule>
    <cfRule type="expression" dxfId="403" priority="334" stopIfTrue="1">
      <formula>OR(HC40="特別徴収継続(本人希望)",HC40="特別徴収継続(転勤)")</formula>
    </cfRule>
  </conditionalFormatting>
  <conditionalFormatting sqref="HC58:HD58">
    <cfRule type="cellIs" dxfId="402" priority="331" stopIfTrue="1" operator="notEqual">
      <formula>""</formula>
    </cfRule>
    <cfRule type="expression" dxfId="401" priority="332" stopIfTrue="1">
      <formula>OR(HC40="特別徴収継続(本人希望)",HC40="特別徴収継続(転勤)")</formula>
    </cfRule>
  </conditionalFormatting>
  <conditionalFormatting sqref="HE58:HF58">
    <cfRule type="cellIs" dxfId="400" priority="329" stopIfTrue="1" operator="notEqual">
      <formula>""</formula>
    </cfRule>
    <cfRule type="expression" dxfId="399" priority="330" stopIfTrue="1">
      <formula>OR(HC40="特別徴収継続(本人希望)",HC40="特別徴収継続(転勤)")</formula>
    </cfRule>
  </conditionalFormatting>
  <conditionalFormatting sqref="HG58:HH58">
    <cfRule type="cellIs" dxfId="398" priority="327" stopIfTrue="1" operator="notEqual">
      <formula>""</formula>
    </cfRule>
    <cfRule type="expression" dxfId="397" priority="328" stopIfTrue="1">
      <formula>OR(HC40="特別徴収継続(本人希望)",HC40="特別徴収継続(転勤)")</formula>
    </cfRule>
  </conditionalFormatting>
  <conditionalFormatting sqref="HC59:HH59">
    <cfRule type="cellIs" dxfId="396" priority="325" stopIfTrue="1" operator="notEqual">
      <formula>""</formula>
    </cfRule>
    <cfRule type="expression" dxfId="395" priority="326" stopIfTrue="1">
      <formula>OR(HC40="特別徴収継続(本人希望)",HC40="特別徴収継続(転勤)")</formula>
    </cfRule>
  </conditionalFormatting>
  <conditionalFormatting sqref="HC60:HG60">
    <cfRule type="cellIs" dxfId="394" priority="323" stopIfTrue="1" operator="notEqual">
      <formula>""</formula>
    </cfRule>
    <cfRule type="expression" dxfId="393" priority="324" stopIfTrue="1">
      <formula>OR(HC40="特別徴収継続(本人希望)",HC40="特別徴収継続(転勤)")</formula>
    </cfRule>
  </conditionalFormatting>
  <conditionalFormatting sqref="HC61:HD61">
    <cfRule type="cellIs" dxfId="392" priority="321" stopIfTrue="1" operator="notEqual">
      <formula>""</formula>
    </cfRule>
    <cfRule type="expression" dxfId="391" priority="322" stopIfTrue="1">
      <formula>OR(HC40="特別徴収継続(本人希望)",HC40="特別徴収継続(転勤)")</formula>
    </cfRule>
  </conditionalFormatting>
  <conditionalFormatting sqref="HC45">
    <cfRule type="cellIs" dxfId="390" priority="373" stopIfTrue="1" operator="notEqual">
      <formula>""</formula>
    </cfRule>
    <cfRule type="expression" dxfId="389" priority="374" stopIfTrue="1">
      <formula>AND(HC46&lt;&gt;"",HC46&gt;0)</formula>
    </cfRule>
  </conditionalFormatting>
  <conditionalFormatting sqref="HE45">
    <cfRule type="cellIs" dxfId="388" priority="375" stopIfTrue="1" operator="notEqual">
      <formula>""</formula>
    </cfRule>
    <cfRule type="expression" dxfId="387" priority="376" stopIfTrue="1">
      <formula>AND(HC46&lt;&gt;"",HC46&gt;0)</formula>
    </cfRule>
  </conditionalFormatting>
  <conditionalFormatting sqref="HG45">
    <cfRule type="cellIs" dxfId="386" priority="377" stopIfTrue="1" operator="notEqual">
      <formula>""</formula>
    </cfRule>
    <cfRule type="expression" dxfId="385" priority="378" stopIfTrue="1">
      <formula>AND(HC46&lt;&gt;"",HC46&gt;0)</formula>
    </cfRule>
  </conditionalFormatting>
  <conditionalFormatting sqref="HC47:HD47">
    <cfRule type="cellIs" dxfId="384" priority="379" stopIfTrue="1" operator="notEqual">
      <formula>""</formula>
    </cfRule>
    <cfRule type="expression" dxfId="383" priority="380" stopIfTrue="1">
      <formula>AND(HC46&lt;&gt;"",HC46&gt;0)</formula>
    </cfRule>
  </conditionalFormatting>
  <conditionalFormatting sqref="HE42">
    <cfRule type="cellIs" dxfId="382" priority="381" stopIfTrue="1" operator="notEqual">
      <formula>""</formula>
    </cfRule>
    <cfRule type="expression" dxfId="381" priority="382" stopIfTrue="1">
      <formula>OR(HC40="一括徴収",HC40="一括徴収(本人希望)")</formula>
    </cfRule>
  </conditionalFormatting>
  <conditionalFormatting sqref="HC42">
    <cfRule type="cellIs" dxfId="380" priority="383" stopIfTrue="1" operator="notEqual">
      <formula>""</formula>
    </cfRule>
    <cfRule type="expression" dxfId="379" priority="384" stopIfTrue="1">
      <formula>OR(HC40="一括徴収",HC40="一括徴収(本人希望)")</formula>
    </cfRule>
  </conditionalFormatting>
  <conditionalFormatting sqref="HM42">
    <cfRule type="cellIs" dxfId="378" priority="305" stopIfTrue="1" operator="notEqual">
      <formula>""</formula>
    </cfRule>
    <cfRule type="expression" dxfId="377" priority="306" stopIfTrue="1">
      <formula>OR(HI40="一括徴収",HI40="一括徴収(本人希望)")</formula>
    </cfRule>
  </conditionalFormatting>
  <conditionalFormatting sqref="HI43:HM43">
    <cfRule type="cellIs" dxfId="376" priority="303" stopIfTrue="1" operator="notEqual">
      <formula>""</formula>
    </cfRule>
    <cfRule type="expression" dxfId="375" priority="304" stopIfTrue="1">
      <formula>OR(HI40="一括徴収",HI40="一括徴収(本人希望)")</formula>
    </cfRule>
  </conditionalFormatting>
  <conditionalFormatting sqref="HI44:HJ44">
    <cfRule type="cellIs" dxfId="374" priority="301" stopIfTrue="1" operator="notEqual">
      <formula>""</formula>
    </cfRule>
    <cfRule type="expression" dxfId="373" priority="302" stopIfTrue="1">
      <formula>OR(HI40="一括徴収",HI40="一括徴収(本人希望)")</formula>
    </cfRule>
  </conditionalFormatting>
  <conditionalFormatting sqref="HI48">
    <cfRule type="cellIs" dxfId="372" priority="299" stopIfTrue="1" operator="notEqual">
      <formula>""</formula>
    </cfRule>
    <cfRule type="expression" dxfId="371" priority="300" stopIfTrue="1">
      <formula>OR(HI40="特別徴収継続(本人希望)",HI40="特別徴収継続(転勤)")</formula>
    </cfRule>
  </conditionalFormatting>
  <conditionalFormatting sqref="HJ48">
    <cfRule type="cellIs" dxfId="370" priority="297" stopIfTrue="1" operator="notEqual">
      <formula>""</formula>
    </cfRule>
    <cfRule type="expression" dxfId="369" priority="298" stopIfTrue="1">
      <formula>OR(HI40="特別徴収継続(本人希望)",HI40="特別徴収継続(転勤)")</formula>
    </cfRule>
  </conditionalFormatting>
  <conditionalFormatting sqref="HK48">
    <cfRule type="cellIs" dxfId="368" priority="295" stopIfTrue="1" operator="notEqual">
      <formula>""</formula>
    </cfRule>
    <cfRule type="expression" dxfId="367" priority="296" stopIfTrue="1">
      <formula>OR(HI40="特別徴収継続(本人希望)",HI40="特別徴収継続(転勤)")</formula>
    </cfRule>
  </conditionalFormatting>
  <conditionalFormatting sqref="HL48">
    <cfRule type="cellIs" dxfId="366" priority="293" stopIfTrue="1" operator="notEqual">
      <formula>""</formula>
    </cfRule>
    <cfRule type="expression" dxfId="365" priority="294" stopIfTrue="1">
      <formula>OR(HI40="特別徴収継続(本人希望)",HI40="特別徴収継続(転勤)")</formula>
    </cfRule>
  </conditionalFormatting>
  <conditionalFormatting sqref="HM48">
    <cfRule type="cellIs" dxfId="364" priority="291" stopIfTrue="1" operator="notEqual">
      <formula>""</formula>
    </cfRule>
    <cfRule type="expression" dxfId="363" priority="292" stopIfTrue="1">
      <formula>OR(HI40="特別徴収継続(本人希望)",HI40="特別徴収継続(転勤)")</formula>
    </cfRule>
  </conditionalFormatting>
  <conditionalFormatting sqref="HN48">
    <cfRule type="cellIs" dxfId="362" priority="289" stopIfTrue="1" operator="notEqual">
      <formula>""</formula>
    </cfRule>
    <cfRule type="expression" dxfId="361" priority="290" stopIfTrue="1">
      <formula>OR(HI40="特別徴収継続(本人希望)",HI40="特別徴収継続(転勤)")</formula>
    </cfRule>
  </conditionalFormatting>
  <conditionalFormatting sqref="HI49:HN49">
    <cfRule type="cellIs" dxfId="360" priority="287" stopIfTrue="1" operator="notEqual">
      <formula>""</formula>
    </cfRule>
    <cfRule type="expression" dxfId="359" priority="288" stopIfTrue="1">
      <formula>OR(HI40="特別徴収継続(本人希望)",HI40="特別徴収継続(転勤)")</formula>
    </cfRule>
  </conditionalFormatting>
  <conditionalFormatting sqref="HI50:HJ50">
    <cfRule type="cellIs" dxfId="358" priority="285" stopIfTrue="1" operator="notEqual">
      <formula>""</formula>
    </cfRule>
    <cfRule type="expression" dxfId="357" priority="286" stopIfTrue="1">
      <formula>OR(HI40="特別徴収継続(本人希望)",HI40="特別徴収継続(転勤)")</formula>
    </cfRule>
  </conditionalFormatting>
  <conditionalFormatting sqref="HL50:HN50">
    <cfRule type="cellIs" dxfId="356" priority="283" stopIfTrue="1" operator="notEqual">
      <formula>""</formula>
    </cfRule>
    <cfRule type="expression" dxfId="355" priority="284" stopIfTrue="1">
      <formula>OR(HI40="特別徴収継続(本人希望)",HI40="特別徴収継続(転勤)")</formula>
    </cfRule>
  </conditionalFormatting>
  <conditionalFormatting sqref="HI51:HN51">
    <cfRule type="cellIs" dxfId="354" priority="281" stopIfTrue="1" operator="notEqual">
      <formula>""</formula>
    </cfRule>
    <cfRule type="expression" dxfId="353" priority="282" stopIfTrue="1">
      <formula>OR(HI40="特別徴収継続(本人希望)",HI40="特別徴収継続(転勤)")</formula>
    </cfRule>
  </conditionalFormatting>
  <conditionalFormatting sqref="HI52:HN52">
    <cfRule type="cellIs" dxfId="352" priority="279" stopIfTrue="1" operator="notEqual">
      <formula>""</formula>
    </cfRule>
    <cfRule type="expression" dxfId="351" priority="280" stopIfTrue="1">
      <formula>OR(HI40="特別徴収継続(本人希望)",HI40="特別徴収継続(転勤)")</formula>
    </cfRule>
  </conditionalFormatting>
  <conditionalFormatting sqref="HI53:HN53">
    <cfRule type="cellIs" dxfId="350" priority="277" stopIfTrue="1" operator="notEqual">
      <formula>""</formula>
    </cfRule>
    <cfRule type="expression" dxfId="349" priority="278" stopIfTrue="1">
      <formula>OR(HI40="特別徴収継続(本人希望)",HI40="特別徴収継続(転勤)")</formula>
    </cfRule>
  </conditionalFormatting>
  <conditionalFormatting sqref="HI54:HN54">
    <cfRule type="cellIs" dxfId="348" priority="275" stopIfTrue="1" operator="notEqual">
      <formula>""</formula>
    </cfRule>
    <cfRule type="expression" dxfId="347" priority="276" stopIfTrue="1">
      <formula>OR(HI40="特別徴収継続(本人希望)",HI40="特別徴収継続(転勤)")</formula>
    </cfRule>
  </conditionalFormatting>
  <conditionalFormatting sqref="HI55:HN55">
    <cfRule type="cellIs" dxfId="346" priority="273" stopIfTrue="1" operator="notEqual">
      <formula>""</formula>
    </cfRule>
    <cfRule type="expression" dxfId="345" priority="274" stopIfTrue="1">
      <formula>OR(HI40="特別徴収継続(本人希望)",HI40="特別徴収継続(転勤)")</formula>
    </cfRule>
  </conditionalFormatting>
  <conditionalFormatting sqref="HI56:HN56">
    <cfRule type="cellIs" dxfId="344" priority="271" stopIfTrue="1" operator="notEqual">
      <formula>""</formula>
    </cfRule>
    <cfRule type="expression" dxfId="343" priority="272" stopIfTrue="1">
      <formula>OR(HI40="特別徴収継続(本人希望)",HI40="特別徴収継続(転勤)")</formula>
    </cfRule>
  </conditionalFormatting>
  <conditionalFormatting sqref="HI57:HN57">
    <cfRule type="cellIs" dxfId="342" priority="269" stopIfTrue="1" operator="notEqual">
      <formula>""</formula>
    </cfRule>
    <cfRule type="expression" dxfId="341" priority="270" stopIfTrue="1">
      <formula>OR(HI40="特別徴収継続(本人希望)",HI40="特別徴収継続(転勤)")</formula>
    </cfRule>
  </conditionalFormatting>
  <conditionalFormatting sqref="HI58:HJ58">
    <cfRule type="cellIs" dxfId="340" priority="267" stopIfTrue="1" operator="notEqual">
      <formula>""</formula>
    </cfRule>
    <cfRule type="expression" dxfId="339" priority="268" stopIfTrue="1">
      <formula>OR(HI40="特別徴収継続(本人希望)",HI40="特別徴収継続(転勤)")</formula>
    </cfRule>
  </conditionalFormatting>
  <conditionalFormatting sqref="HK58:HL58">
    <cfRule type="cellIs" dxfId="338" priority="265" stopIfTrue="1" operator="notEqual">
      <formula>""</formula>
    </cfRule>
    <cfRule type="expression" dxfId="337" priority="266" stopIfTrue="1">
      <formula>OR(HI40="特別徴収継続(本人希望)",HI40="特別徴収継続(転勤)")</formula>
    </cfRule>
  </conditionalFormatting>
  <conditionalFormatting sqref="HM58:HN58">
    <cfRule type="cellIs" dxfId="336" priority="263" stopIfTrue="1" operator="notEqual">
      <formula>""</formula>
    </cfRule>
    <cfRule type="expression" dxfId="335" priority="264" stopIfTrue="1">
      <formula>OR(HI40="特別徴収継続(本人希望)",HI40="特別徴収継続(転勤)")</formula>
    </cfRule>
  </conditionalFormatting>
  <conditionalFormatting sqref="HI59:HN59">
    <cfRule type="cellIs" dxfId="334" priority="261" stopIfTrue="1" operator="notEqual">
      <formula>""</formula>
    </cfRule>
    <cfRule type="expression" dxfId="333" priority="262" stopIfTrue="1">
      <formula>OR(HI40="特別徴収継続(本人希望)",HI40="特別徴収継続(転勤)")</formula>
    </cfRule>
  </conditionalFormatting>
  <conditionalFormatting sqref="HI60:HM60">
    <cfRule type="cellIs" dxfId="332" priority="259" stopIfTrue="1" operator="notEqual">
      <formula>""</formula>
    </cfRule>
    <cfRule type="expression" dxfId="331" priority="260" stopIfTrue="1">
      <formula>OR(HI40="特別徴収継続(本人希望)",HI40="特別徴収継続(転勤)")</formula>
    </cfRule>
  </conditionalFormatting>
  <conditionalFormatting sqref="HI61:HJ61">
    <cfRule type="cellIs" dxfId="330" priority="257" stopIfTrue="1" operator="notEqual">
      <formula>""</formula>
    </cfRule>
    <cfRule type="expression" dxfId="329" priority="258" stopIfTrue="1">
      <formula>OR(HI40="特別徴収継続(本人希望)",HI40="特別徴収継続(転勤)")</formula>
    </cfRule>
  </conditionalFormatting>
  <conditionalFormatting sqref="HI45">
    <cfRule type="cellIs" dxfId="328" priority="309" stopIfTrue="1" operator="notEqual">
      <formula>""</formula>
    </cfRule>
    <cfRule type="expression" dxfId="327" priority="310" stopIfTrue="1">
      <formula>AND(HI46&lt;&gt;"",HI46&gt;0)</formula>
    </cfRule>
  </conditionalFormatting>
  <conditionalFormatting sqref="HK45">
    <cfRule type="cellIs" dxfId="326" priority="311" stopIfTrue="1" operator="notEqual">
      <formula>""</formula>
    </cfRule>
    <cfRule type="expression" dxfId="325" priority="312" stopIfTrue="1">
      <formula>AND(HI46&lt;&gt;"",HI46&gt;0)</formula>
    </cfRule>
  </conditionalFormatting>
  <conditionalFormatting sqref="HM45">
    <cfRule type="cellIs" dxfId="324" priority="313" stopIfTrue="1" operator="notEqual">
      <formula>""</formula>
    </cfRule>
    <cfRule type="expression" dxfId="323" priority="314" stopIfTrue="1">
      <formula>AND(HI46&lt;&gt;"",HI46&gt;0)</formula>
    </cfRule>
  </conditionalFormatting>
  <conditionalFormatting sqref="HI47:HJ47">
    <cfRule type="cellIs" dxfId="322" priority="315" stopIfTrue="1" operator="notEqual">
      <formula>""</formula>
    </cfRule>
    <cfRule type="expression" dxfId="321" priority="316" stopIfTrue="1">
      <formula>AND(HI46&lt;&gt;"",HI46&gt;0)</formula>
    </cfRule>
  </conditionalFormatting>
  <conditionalFormatting sqref="HK42">
    <cfRule type="cellIs" dxfId="320" priority="317" stopIfTrue="1" operator="notEqual">
      <formula>""</formula>
    </cfRule>
    <cfRule type="expression" dxfId="319" priority="318" stopIfTrue="1">
      <formula>OR(HI40="一括徴収",HI40="一括徴収(本人希望)")</formula>
    </cfRule>
  </conditionalFormatting>
  <conditionalFormatting sqref="HI42">
    <cfRule type="cellIs" dxfId="318" priority="319" stopIfTrue="1" operator="notEqual">
      <formula>""</formula>
    </cfRule>
    <cfRule type="expression" dxfId="317" priority="320" stopIfTrue="1">
      <formula>OR(HI40="一括徴収",HI40="一括徴収(本人希望)")</formula>
    </cfRule>
  </conditionalFormatting>
  <conditionalFormatting sqref="HS42">
    <cfRule type="cellIs" dxfId="316" priority="241" stopIfTrue="1" operator="notEqual">
      <formula>""</formula>
    </cfRule>
    <cfRule type="expression" dxfId="315" priority="242" stopIfTrue="1">
      <formula>OR(HO40="一括徴収",HO40="一括徴収(本人希望)")</formula>
    </cfRule>
  </conditionalFormatting>
  <conditionalFormatting sqref="HO43:HS43">
    <cfRule type="cellIs" dxfId="314" priority="239" stopIfTrue="1" operator="notEqual">
      <formula>""</formula>
    </cfRule>
    <cfRule type="expression" dxfId="313" priority="240" stopIfTrue="1">
      <formula>OR(HO40="一括徴収",HO40="一括徴収(本人希望)")</formula>
    </cfRule>
  </conditionalFormatting>
  <conditionalFormatting sqref="HO44:HP44">
    <cfRule type="cellIs" dxfId="312" priority="237" stopIfTrue="1" operator="notEqual">
      <formula>""</formula>
    </cfRule>
    <cfRule type="expression" dxfId="311" priority="238" stopIfTrue="1">
      <formula>OR(HO40="一括徴収",HO40="一括徴収(本人希望)")</formula>
    </cfRule>
  </conditionalFormatting>
  <conditionalFormatting sqref="HO48">
    <cfRule type="cellIs" dxfId="310" priority="235" stopIfTrue="1" operator="notEqual">
      <formula>""</formula>
    </cfRule>
    <cfRule type="expression" dxfId="309" priority="236" stopIfTrue="1">
      <formula>OR(HO40="特別徴収継続(本人希望)",HO40="特別徴収継続(転勤)")</formula>
    </cfRule>
  </conditionalFormatting>
  <conditionalFormatting sqref="HP48">
    <cfRule type="cellIs" dxfId="308" priority="233" stopIfTrue="1" operator="notEqual">
      <formula>""</formula>
    </cfRule>
    <cfRule type="expression" dxfId="307" priority="234" stopIfTrue="1">
      <formula>OR(HO40="特別徴収継続(本人希望)",HO40="特別徴収継続(転勤)")</formula>
    </cfRule>
  </conditionalFormatting>
  <conditionalFormatting sqref="HQ48">
    <cfRule type="cellIs" dxfId="306" priority="231" stopIfTrue="1" operator="notEqual">
      <formula>""</formula>
    </cfRule>
    <cfRule type="expression" dxfId="305" priority="232" stopIfTrue="1">
      <formula>OR(HO40="特別徴収継続(本人希望)",HO40="特別徴収継続(転勤)")</formula>
    </cfRule>
  </conditionalFormatting>
  <conditionalFormatting sqref="HR48">
    <cfRule type="cellIs" dxfId="304" priority="229" stopIfTrue="1" operator="notEqual">
      <formula>""</formula>
    </cfRule>
    <cfRule type="expression" dxfId="303" priority="230" stopIfTrue="1">
      <formula>OR(HO40="特別徴収継続(本人希望)",HO40="特別徴収継続(転勤)")</formula>
    </cfRule>
  </conditionalFormatting>
  <conditionalFormatting sqref="HS48">
    <cfRule type="cellIs" dxfId="302" priority="227" stopIfTrue="1" operator="notEqual">
      <formula>""</formula>
    </cfRule>
    <cfRule type="expression" dxfId="301" priority="228" stopIfTrue="1">
      <formula>OR(HO40="特別徴収継続(本人希望)",HO40="特別徴収継続(転勤)")</formula>
    </cfRule>
  </conditionalFormatting>
  <conditionalFormatting sqref="HT48">
    <cfRule type="cellIs" dxfId="300" priority="225" stopIfTrue="1" operator="notEqual">
      <formula>""</formula>
    </cfRule>
    <cfRule type="expression" dxfId="299" priority="226" stopIfTrue="1">
      <formula>OR(HO40="特別徴収継続(本人希望)",HO40="特別徴収継続(転勤)")</formula>
    </cfRule>
  </conditionalFormatting>
  <conditionalFormatting sqref="HO49:HT49">
    <cfRule type="cellIs" dxfId="298" priority="223" stopIfTrue="1" operator="notEqual">
      <formula>""</formula>
    </cfRule>
    <cfRule type="expression" dxfId="297" priority="224" stopIfTrue="1">
      <formula>OR(HO40="特別徴収継続(本人希望)",HO40="特別徴収継続(転勤)")</formula>
    </cfRule>
  </conditionalFormatting>
  <conditionalFormatting sqref="HO50:HP50">
    <cfRule type="cellIs" dxfId="296" priority="221" stopIfTrue="1" operator="notEqual">
      <formula>""</formula>
    </cfRule>
    <cfRule type="expression" dxfId="295" priority="222" stopIfTrue="1">
      <formula>OR(HO40="特別徴収継続(本人希望)",HO40="特別徴収継続(転勤)")</formula>
    </cfRule>
  </conditionalFormatting>
  <conditionalFormatting sqref="HR50:HT50">
    <cfRule type="cellIs" dxfId="294" priority="219" stopIfTrue="1" operator="notEqual">
      <formula>""</formula>
    </cfRule>
    <cfRule type="expression" dxfId="293" priority="220" stopIfTrue="1">
      <formula>OR(HO40="特別徴収継続(本人希望)",HO40="特別徴収継続(転勤)")</formula>
    </cfRule>
  </conditionalFormatting>
  <conditionalFormatting sqref="HO51:HT51">
    <cfRule type="cellIs" dxfId="292" priority="217" stopIfTrue="1" operator="notEqual">
      <formula>""</formula>
    </cfRule>
    <cfRule type="expression" dxfId="291" priority="218" stopIfTrue="1">
      <formula>OR(HO40="特別徴収継続(本人希望)",HO40="特別徴収継続(転勤)")</formula>
    </cfRule>
  </conditionalFormatting>
  <conditionalFormatting sqref="HO52:HT52">
    <cfRule type="cellIs" dxfId="290" priority="215" stopIfTrue="1" operator="notEqual">
      <formula>""</formula>
    </cfRule>
    <cfRule type="expression" dxfId="289" priority="216" stopIfTrue="1">
      <formula>OR(HO40="特別徴収継続(本人希望)",HO40="特別徴収継続(転勤)")</formula>
    </cfRule>
  </conditionalFormatting>
  <conditionalFormatting sqref="HO53:HT53">
    <cfRule type="cellIs" dxfId="288" priority="213" stopIfTrue="1" operator="notEqual">
      <formula>""</formula>
    </cfRule>
    <cfRule type="expression" dxfId="287" priority="214" stopIfTrue="1">
      <formula>OR(HO40="特別徴収継続(本人希望)",HO40="特別徴収継続(転勤)")</formula>
    </cfRule>
  </conditionalFormatting>
  <conditionalFormatting sqref="HO54:HT54">
    <cfRule type="cellIs" dxfId="286" priority="211" stopIfTrue="1" operator="notEqual">
      <formula>""</formula>
    </cfRule>
    <cfRule type="expression" dxfId="285" priority="212" stopIfTrue="1">
      <formula>OR(HO40="特別徴収継続(本人希望)",HO40="特別徴収継続(転勤)")</formula>
    </cfRule>
  </conditionalFormatting>
  <conditionalFormatting sqref="HO55:HT55">
    <cfRule type="cellIs" dxfId="284" priority="209" stopIfTrue="1" operator="notEqual">
      <formula>""</formula>
    </cfRule>
    <cfRule type="expression" dxfId="283" priority="210" stopIfTrue="1">
      <formula>OR(HO40="特別徴収継続(本人希望)",HO40="特別徴収継続(転勤)")</formula>
    </cfRule>
  </conditionalFormatting>
  <conditionalFormatting sqref="HO56:HT56">
    <cfRule type="cellIs" dxfId="282" priority="207" stopIfTrue="1" operator="notEqual">
      <formula>""</formula>
    </cfRule>
    <cfRule type="expression" dxfId="281" priority="208" stopIfTrue="1">
      <formula>OR(HO40="特別徴収継続(本人希望)",HO40="特別徴収継続(転勤)")</formula>
    </cfRule>
  </conditionalFormatting>
  <conditionalFormatting sqref="HO57:HT57">
    <cfRule type="cellIs" dxfId="280" priority="205" stopIfTrue="1" operator="notEqual">
      <formula>""</formula>
    </cfRule>
    <cfRule type="expression" dxfId="279" priority="206" stopIfTrue="1">
      <formula>OR(HO40="特別徴収継続(本人希望)",HO40="特別徴収継続(転勤)")</formula>
    </cfRule>
  </conditionalFormatting>
  <conditionalFormatting sqref="HO58:HP58">
    <cfRule type="cellIs" dxfId="278" priority="203" stopIfTrue="1" operator="notEqual">
      <formula>""</formula>
    </cfRule>
    <cfRule type="expression" dxfId="277" priority="204" stopIfTrue="1">
      <formula>OR(HO40="特別徴収継続(本人希望)",HO40="特別徴収継続(転勤)")</formula>
    </cfRule>
  </conditionalFormatting>
  <conditionalFormatting sqref="HQ58:HR58">
    <cfRule type="cellIs" dxfId="276" priority="201" stopIfTrue="1" operator="notEqual">
      <formula>""</formula>
    </cfRule>
    <cfRule type="expression" dxfId="275" priority="202" stopIfTrue="1">
      <formula>OR(HO40="特別徴収継続(本人希望)",HO40="特別徴収継続(転勤)")</formula>
    </cfRule>
  </conditionalFormatting>
  <conditionalFormatting sqref="HS58:HT58">
    <cfRule type="cellIs" dxfId="274" priority="199" stopIfTrue="1" operator="notEqual">
      <formula>""</formula>
    </cfRule>
    <cfRule type="expression" dxfId="273" priority="200" stopIfTrue="1">
      <formula>OR(HO40="特別徴収継続(本人希望)",HO40="特別徴収継続(転勤)")</formula>
    </cfRule>
  </conditionalFormatting>
  <conditionalFormatting sqref="HO59:HT59">
    <cfRule type="cellIs" dxfId="272" priority="197" stopIfTrue="1" operator="notEqual">
      <formula>""</formula>
    </cfRule>
    <cfRule type="expression" dxfId="271" priority="198" stopIfTrue="1">
      <formula>OR(HO40="特別徴収継続(本人希望)",HO40="特別徴収継続(転勤)")</formula>
    </cfRule>
  </conditionalFormatting>
  <conditionalFormatting sqref="HO60:HS60">
    <cfRule type="cellIs" dxfId="270" priority="195" stopIfTrue="1" operator="notEqual">
      <formula>""</formula>
    </cfRule>
    <cfRule type="expression" dxfId="269" priority="196" stopIfTrue="1">
      <formula>OR(HO40="特別徴収継続(本人希望)",HO40="特別徴収継続(転勤)")</formula>
    </cfRule>
  </conditionalFormatting>
  <conditionalFormatting sqref="HO61:HP61">
    <cfRule type="cellIs" dxfId="268" priority="193" stopIfTrue="1" operator="notEqual">
      <formula>""</formula>
    </cfRule>
    <cfRule type="expression" dxfId="267" priority="194" stopIfTrue="1">
      <formula>OR(HO40="特別徴収継続(本人希望)",HO40="特別徴収継続(転勤)")</formula>
    </cfRule>
  </conditionalFormatting>
  <conditionalFormatting sqref="HO45">
    <cfRule type="cellIs" dxfId="266" priority="245" stopIfTrue="1" operator="notEqual">
      <formula>""</formula>
    </cfRule>
    <cfRule type="expression" dxfId="265" priority="246" stopIfTrue="1">
      <formula>AND(HO46&lt;&gt;"",HO46&gt;0)</formula>
    </cfRule>
  </conditionalFormatting>
  <conditionalFormatting sqref="HQ45">
    <cfRule type="cellIs" dxfId="264" priority="247" stopIfTrue="1" operator="notEqual">
      <formula>""</formula>
    </cfRule>
    <cfRule type="expression" dxfId="263" priority="248" stopIfTrue="1">
      <formula>AND(HO46&lt;&gt;"",HO46&gt;0)</formula>
    </cfRule>
  </conditionalFormatting>
  <conditionalFormatting sqref="HS45">
    <cfRule type="cellIs" dxfId="262" priority="249" stopIfTrue="1" operator="notEqual">
      <formula>""</formula>
    </cfRule>
    <cfRule type="expression" dxfId="261" priority="250" stopIfTrue="1">
      <formula>AND(HO46&lt;&gt;"",HO46&gt;0)</formula>
    </cfRule>
  </conditionalFormatting>
  <conditionalFormatting sqref="HO47:HP47">
    <cfRule type="cellIs" dxfId="260" priority="251" stopIfTrue="1" operator="notEqual">
      <formula>""</formula>
    </cfRule>
    <cfRule type="expression" dxfId="259" priority="252" stopIfTrue="1">
      <formula>AND(HO46&lt;&gt;"",HO46&gt;0)</formula>
    </cfRule>
  </conditionalFormatting>
  <conditionalFormatting sqref="HQ42">
    <cfRule type="cellIs" dxfId="258" priority="253" stopIfTrue="1" operator="notEqual">
      <formula>""</formula>
    </cfRule>
    <cfRule type="expression" dxfId="257" priority="254" stopIfTrue="1">
      <formula>OR(HO40="一括徴収",HO40="一括徴収(本人希望)")</formula>
    </cfRule>
  </conditionalFormatting>
  <conditionalFormatting sqref="HO42">
    <cfRule type="cellIs" dxfId="256" priority="255" stopIfTrue="1" operator="notEqual">
      <formula>""</formula>
    </cfRule>
    <cfRule type="expression" dxfId="255" priority="256" stopIfTrue="1">
      <formula>OR(HO40="一括徴収",HO40="一括徴収(本人希望)")</formula>
    </cfRule>
  </conditionalFormatting>
  <conditionalFormatting sqref="HY42">
    <cfRule type="cellIs" dxfId="254" priority="177" stopIfTrue="1" operator="notEqual">
      <formula>""</formula>
    </cfRule>
    <cfRule type="expression" dxfId="253" priority="178" stopIfTrue="1">
      <formula>OR(HU40="一括徴収",HU40="一括徴収(本人希望)")</formula>
    </cfRule>
  </conditionalFormatting>
  <conditionalFormatting sqref="HU43:HY43">
    <cfRule type="cellIs" dxfId="252" priority="175" stopIfTrue="1" operator="notEqual">
      <formula>""</formula>
    </cfRule>
    <cfRule type="expression" dxfId="251" priority="176" stopIfTrue="1">
      <formula>OR(HU40="一括徴収",HU40="一括徴収(本人希望)")</formula>
    </cfRule>
  </conditionalFormatting>
  <conditionalFormatting sqref="HU44:HV44">
    <cfRule type="cellIs" dxfId="250" priority="173" stopIfTrue="1" operator="notEqual">
      <formula>""</formula>
    </cfRule>
    <cfRule type="expression" dxfId="249" priority="174" stopIfTrue="1">
      <formula>OR(HU40="一括徴収",HU40="一括徴収(本人希望)")</formula>
    </cfRule>
  </conditionalFormatting>
  <conditionalFormatting sqref="HU48">
    <cfRule type="cellIs" dxfId="248" priority="171" stopIfTrue="1" operator="notEqual">
      <formula>""</formula>
    </cfRule>
    <cfRule type="expression" dxfId="247" priority="172" stopIfTrue="1">
      <formula>OR(HU40="特別徴収継続(本人希望)",HU40="特別徴収継続(転勤)")</formula>
    </cfRule>
  </conditionalFormatting>
  <conditionalFormatting sqref="HV48">
    <cfRule type="cellIs" dxfId="246" priority="169" stopIfTrue="1" operator="notEqual">
      <formula>""</formula>
    </cfRule>
    <cfRule type="expression" dxfId="245" priority="170" stopIfTrue="1">
      <formula>OR(HU40="特別徴収継続(本人希望)",HU40="特別徴収継続(転勤)")</formula>
    </cfRule>
  </conditionalFormatting>
  <conditionalFormatting sqref="HW48">
    <cfRule type="cellIs" dxfId="244" priority="167" stopIfTrue="1" operator="notEqual">
      <formula>""</formula>
    </cfRule>
    <cfRule type="expression" dxfId="243" priority="168" stopIfTrue="1">
      <formula>OR(HU40="特別徴収継続(本人希望)",HU40="特別徴収継続(転勤)")</formula>
    </cfRule>
  </conditionalFormatting>
  <conditionalFormatting sqref="HX48">
    <cfRule type="cellIs" dxfId="242" priority="165" stopIfTrue="1" operator="notEqual">
      <formula>""</formula>
    </cfRule>
    <cfRule type="expression" dxfId="241" priority="166" stopIfTrue="1">
      <formula>OR(HU40="特別徴収継続(本人希望)",HU40="特別徴収継続(転勤)")</formula>
    </cfRule>
  </conditionalFormatting>
  <conditionalFormatting sqref="HY48">
    <cfRule type="cellIs" dxfId="240" priority="163" stopIfTrue="1" operator="notEqual">
      <formula>""</formula>
    </cfRule>
    <cfRule type="expression" dxfId="239" priority="164" stopIfTrue="1">
      <formula>OR(HU40="特別徴収継続(本人希望)",HU40="特別徴収継続(転勤)")</formula>
    </cfRule>
  </conditionalFormatting>
  <conditionalFormatting sqref="HZ48">
    <cfRule type="cellIs" dxfId="238" priority="161" stopIfTrue="1" operator="notEqual">
      <formula>""</formula>
    </cfRule>
    <cfRule type="expression" dxfId="237" priority="162" stopIfTrue="1">
      <formula>OR(HU40="特別徴収継続(本人希望)",HU40="特別徴収継続(転勤)")</formula>
    </cfRule>
  </conditionalFormatting>
  <conditionalFormatting sqref="HU49:HZ49">
    <cfRule type="cellIs" dxfId="236" priority="159" stopIfTrue="1" operator="notEqual">
      <formula>""</formula>
    </cfRule>
    <cfRule type="expression" dxfId="235" priority="160" stopIfTrue="1">
      <formula>OR(HU40="特別徴収継続(本人希望)",HU40="特別徴収継続(転勤)")</formula>
    </cfRule>
  </conditionalFormatting>
  <conditionalFormatting sqref="HU50:HV50">
    <cfRule type="cellIs" dxfId="234" priority="157" stopIfTrue="1" operator="notEqual">
      <formula>""</formula>
    </cfRule>
    <cfRule type="expression" dxfId="233" priority="158" stopIfTrue="1">
      <formula>OR(HU40="特別徴収継続(本人希望)",HU40="特別徴収継続(転勤)")</formula>
    </cfRule>
  </conditionalFormatting>
  <conditionalFormatting sqref="HX50:HZ50">
    <cfRule type="cellIs" dxfId="232" priority="155" stopIfTrue="1" operator="notEqual">
      <formula>""</formula>
    </cfRule>
    <cfRule type="expression" dxfId="231" priority="156" stopIfTrue="1">
      <formula>OR(HU40="特別徴収継続(本人希望)",HU40="特別徴収継続(転勤)")</formula>
    </cfRule>
  </conditionalFormatting>
  <conditionalFormatting sqref="HU51:HZ51">
    <cfRule type="cellIs" dxfId="230" priority="153" stopIfTrue="1" operator="notEqual">
      <formula>""</formula>
    </cfRule>
    <cfRule type="expression" dxfId="229" priority="154" stopIfTrue="1">
      <formula>OR(HU40="特別徴収継続(本人希望)",HU40="特別徴収継続(転勤)")</formula>
    </cfRule>
  </conditionalFormatting>
  <conditionalFormatting sqref="HU52:HZ52">
    <cfRule type="cellIs" dxfId="228" priority="151" stopIfTrue="1" operator="notEqual">
      <formula>""</formula>
    </cfRule>
    <cfRule type="expression" dxfId="227" priority="152" stopIfTrue="1">
      <formula>OR(HU40="特別徴収継続(本人希望)",HU40="特別徴収継続(転勤)")</formula>
    </cfRule>
  </conditionalFormatting>
  <conditionalFormatting sqref="HU53:HZ53">
    <cfRule type="cellIs" dxfId="226" priority="149" stopIfTrue="1" operator="notEqual">
      <formula>""</formula>
    </cfRule>
    <cfRule type="expression" dxfId="225" priority="150" stopIfTrue="1">
      <formula>OR(HU40="特別徴収継続(本人希望)",HU40="特別徴収継続(転勤)")</formula>
    </cfRule>
  </conditionalFormatting>
  <conditionalFormatting sqref="HU54:HZ54">
    <cfRule type="cellIs" dxfId="224" priority="147" stopIfTrue="1" operator="notEqual">
      <formula>""</formula>
    </cfRule>
    <cfRule type="expression" dxfId="223" priority="148" stopIfTrue="1">
      <formula>OR(HU40="特別徴収継続(本人希望)",HU40="特別徴収継続(転勤)")</formula>
    </cfRule>
  </conditionalFormatting>
  <conditionalFormatting sqref="HU55:HZ55">
    <cfRule type="cellIs" dxfId="222" priority="145" stopIfTrue="1" operator="notEqual">
      <formula>""</formula>
    </cfRule>
    <cfRule type="expression" dxfId="221" priority="146" stopIfTrue="1">
      <formula>OR(HU40="特別徴収継続(本人希望)",HU40="特別徴収継続(転勤)")</formula>
    </cfRule>
  </conditionalFormatting>
  <conditionalFormatting sqref="HU56:HZ56">
    <cfRule type="cellIs" dxfId="220" priority="143" stopIfTrue="1" operator="notEqual">
      <formula>""</formula>
    </cfRule>
    <cfRule type="expression" dxfId="219" priority="144" stopIfTrue="1">
      <formula>OR(HU40="特別徴収継続(本人希望)",HU40="特別徴収継続(転勤)")</formula>
    </cfRule>
  </conditionalFormatting>
  <conditionalFormatting sqref="HU57:HZ57">
    <cfRule type="cellIs" dxfId="218" priority="141" stopIfTrue="1" operator="notEqual">
      <formula>""</formula>
    </cfRule>
    <cfRule type="expression" dxfId="217" priority="142" stopIfTrue="1">
      <formula>OR(HU40="特別徴収継続(本人希望)",HU40="特別徴収継続(転勤)")</formula>
    </cfRule>
  </conditionalFormatting>
  <conditionalFormatting sqref="HU58:HV58">
    <cfRule type="cellIs" dxfId="216" priority="139" stopIfTrue="1" operator="notEqual">
      <formula>""</formula>
    </cfRule>
    <cfRule type="expression" dxfId="215" priority="140" stopIfTrue="1">
      <formula>OR(HU40="特別徴収継続(本人希望)",HU40="特別徴収継続(転勤)")</formula>
    </cfRule>
  </conditionalFormatting>
  <conditionalFormatting sqref="HW58:HX58">
    <cfRule type="cellIs" dxfId="214" priority="137" stopIfTrue="1" operator="notEqual">
      <formula>""</formula>
    </cfRule>
    <cfRule type="expression" dxfId="213" priority="138" stopIfTrue="1">
      <formula>OR(HU40="特別徴収継続(本人希望)",HU40="特別徴収継続(転勤)")</formula>
    </cfRule>
  </conditionalFormatting>
  <conditionalFormatting sqref="HY58:HZ58">
    <cfRule type="cellIs" dxfId="212" priority="135" stopIfTrue="1" operator="notEqual">
      <formula>""</formula>
    </cfRule>
    <cfRule type="expression" dxfId="211" priority="136" stopIfTrue="1">
      <formula>OR(HU40="特別徴収継続(本人希望)",HU40="特別徴収継続(転勤)")</formula>
    </cfRule>
  </conditionalFormatting>
  <conditionalFormatting sqref="HU59:HZ59">
    <cfRule type="cellIs" dxfId="210" priority="133" stopIfTrue="1" operator="notEqual">
      <formula>""</formula>
    </cfRule>
    <cfRule type="expression" dxfId="209" priority="134" stopIfTrue="1">
      <formula>OR(HU40="特別徴収継続(本人希望)",HU40="特別徴収継続(転勤)")</formula>
    </cfRule>
  </conditionalFormatting>
  <conditionalFormatting sqref="HU60:HY60">
    <cfRule type="cellIs" dxfId="208" priority="131" stopIfTrue="1" operator="notEqual">
      <formula>""</formula>
    </cfRule>
    <cfRule type="expression" dxfId="207" priority="132" stopIfTrue="1">
      <formula>OR(HU40="特別徴収継続(本人希望)",HU40="特別徴収継続(転勤)")</formula>
    </cfRule>
  </conditionalFormatting>
  <conditionalFormatting sqref="HU61:HV61">
    <cfRule type="cellIs" dxfId="206" priority="129" stopIfTrue="1" operator="notEqual">
      <formula>""</formula>
    </cfRule>
    <cfRule type="expression" dxfId="205" priority="130" stopIfTrue="1">
      <formula>OR(HU40="特別徴収継続(本人希望)",HU40="特別徴収継続(転勤)")</formula>
    </cfRule>
  </conditionalFormatting>
  <conditionalFormatting sqref="HU45">
    <cfRule type="cellIs" dxfId="204" priority="181" stopIfTrue="1" operator="notEqual">
      <formula>""</formula>
    </cfRule>
    <cfRule type="expression" dxfId="203" priority="182" stopIfTrue="1">
      <formula>AND(HU46&lt;&gt;"",HU46&gt;0)</formula>
    </cfRule>
  </conditionalFormatting>
  <conditionalFormatting sqref="HW45">
    <cfRule type="cellIs" dxfId="202" priority="183" stopIfTrue="1" operator="notEqual">
      <formula>""</formula>
    </cfRule>
    <cfRule type="expression" dxfId="201" priority="184" stopIfTrue="1">
      <formula>AND(HU46&lt;&gt;"",HU46&gt;0)</formula>
    </cfRule>
  </conditionalFormatting>
  <conditionalFormatting sqref="HY45">
    <cfRule type="cellIs" dxfId="200" priority="185" stopIfTrue="1" operator="notEqual">
      <formula>""</formula>
    </cfRule>
    <cfRule type="expression" dxfId="199" priority="186" stopIfTrue="1">
      <formula>AND(HU46&lt;&gt;"",HU46&gt;0)</formula>
    </cfRule>
  </conditionalFormatting>
  <conditionalFormatting sqref="HU47:HV47">
    <cfRule type="cellIs" dxfId="198" priority="187" stopIfTrue="1" operator="notEqual">
      <formula>""</formula>
    </cfRule>
    <cfRule type="expression" dxfId="197" priority="188" stopIfTrue="1">
      <formula>AND(HU46&lt;&gt;"",HU46&gt;0)</formula>
    </cfRule>
  </conditionalFormatting>
  <conditionalFormatting sqref="HW42">
    <cfRule type="cellIs" dxfId="196" priority="189" stopIfTrue="1" operator="notEqual">
      <formula>""</formula>
    </cfRule>
    <cfRule type="expression" dxfId="195" priority="190" stopIfTrue="1">
      <formula>OR(HU40="一括徴収",HU40="一括徴収(本人希望)")</formula>
    </cfRule>
  </conditionalFormatting>
  <conditionalFormatting sqref="HU42">
    <cfRule type="cellIs" dxfId="194" priority="191" stopIfTrue="1" operator="notEqual">
      <formula>""</formula>
    </cfRule>
    <cfRule type="expression" dxfId="193" priority="192" stopIfTrue="1">
      <formula>OR(HU40="一括徴収",HU40="一括徴収(本人希望)")</formula>
    </cfRule>
  </conditionalFormatting>
  <conditionalFormatting sqref="IE42">
    <cfRule type="cellIs" dxfId="192" priority="113" stopIfTrue="1" operator="notEqual">
      <formula>""</formula>
    </cfRule>
    <cfRule type="expression" dxfId="191" priority="114" stopIfTrue="1">
      <formula>OR(IA40="一括徴収",IA40="一括徴収(本人希望)")</formula>
    </cfRule>
  </conditionalFormatting>
  <conditionalFormatting sqref="IA43:IE43">
    <cfRule type="cellIs" dxfId="190" priority="111" stopIfTrue="1" operator="notEqual">
      <formula>""</formula>
    </cfRule>
    <cfRule type="expression" dxfId="189" priority="112" stopIfTrue="1">
      <formula>OR(IA40="一括徴収",IA40="一括徴収(本人希望)")</formula>
    </cfRule>
  </conditionalFormatting>
  <conditionalFormatting sqref="IA44:IB44">
    <cfRule type="cellIs" dxfId="188" priority="109" stopIfTrue="1" operator="notEqual">
      <formula>""</formula>
    </cfRule>
    <cfRule type="expression" dxfId="187" priority="110" stopIfTrue="1">
      <formula>OR(IA40="一括徴収",IA40="一括徴収(本人希望)")</formula>
    </cfRule>
  </conditionalFormatting>
  <conditionalFormatting sqref="IA48">
    <cfRule type="cellIs" dxfId="186" priority="107" stopIfTrue="1" operator="notEqual">
      <formula>""</formula>
    </cfRule>
    <cfRule type="expression" dxfId="185" priority="108" stopIfTrue="1">
      <formula>OR(IA40="特別徴収継続(本人希望)",IA40="特別徴収継続(転勤)")</formula>
    </cfRule>
  </conditionalFormatting>
  <conditionalFormatting sqref="IB48">
    <cfRule type="cellIs" dxfId="184" priority="105" stopIfTrue="1" operator="notEqual">
      <formula>""</formula>
    </cfRule>
    <cfRule type="expression" dxfId="183" priority="106" stopIfTrue="1">
      <formula>OR(IA40="特別徴収継続(本人希望)",IA40="特別徴収継続(転勤)")</formula>
    </cfRule>
  </conditionalFormatting>
  <conditionalFormatting sqref="IC48">
    <cfRule type="cellIs" dxfId="182" priority="103" stopIfTrue="1" operator="notEqual">
      <formula>""</formula>
    </cfRule>
    <cfRule type="expression" dxfId="181" priority="104" stopIfTrue="1">
      <formula>OR(IA40="特別徴収継続(本人希望)",IA40="特別徴収継続(転勤)")</formula>
    </cfRule>
  </conditionalFormatting>
  <conditionalFormatting sqref="ID48">
    <cfRule type="cellIs" dxfId="180" priority="101" stopIfTrue="1" operator="notEqual">
      <formula>""</formula>
    </cfRule>
    <cfRule type="expression" dxfId="179" priority="102" stopIfTrue="1">
      <formula>OR(IA40="特別徴収継続(本人希望)",IA40="特別徴収継続(転勤)")</formula>
    </cfRule>
  </conditionalFormatting>
  <conditionalFormatting sqref="IE48">
    <cfRule type="cellIs" dxfId="178" priority="99" stopIfTrue="1" operator="notEqual">
      <formula>""</formula>
    </cfRule>
    <cfRule type="expression" dxfId="177" priority="100" stopIfTrue="1">
      <formula>OR(IA40="特別徴収継続(本人希望)",IA40="特別徴収継続(転勤)")</formula>
    </cfRule>
  </conditionalFormatting>
  <conditionalFormatting sqref="IF48">
    <cfRule type="cellIs" dxfId="176" priority="97" stopIfTrue="1" operator="notEqual">
      <formula>""</formula>
    </cfRule>
    <cfRule type="expression" dxfId="175" priority="98" stopIfTrue="1">
      <formula>OR(IA40="特別徴収継続(本人希望)",IA40="特別徴収継続(転勤)")</formula>
    </cfRule>
  </conditionalFormatting>
  <conditionalFormatting sqref="IA49:IF49">
    <cfRule type="cellIs" dxfId="174" priority="95" stopIfTrue="1" operator="notEqual">
      <formula>""</formula>
    </cfRule>
    <cfRule type="expression" dxfId="173" priority="96" stopIfTrue="1">
      <formula>OR(IA40="特別徴収継続(本人希望)",IA40="特別徴収継続(転勤)")</formula>
    </cfRule>
  </conditionalFormatting>
  <conditionalFormatting sqref="IA50:IB50">
    <cfRule type="cellIs" dxfId="172" priority="93" stopIfTrue="1" operator="notEqual">
      <formula>""</formula>
    </cfRule>
    <cfRule type="expression" dxfId="171" priority="94" stopIfTrue="1">
      <formula>OR(IA40="特別徴収継続(本人希望)",IA40="特別徴収継続(転勤)")</formula>
    </cfRule>
  </conditionalFormatting>
  <conditionalFormatting sqref="ID50:IF50">
    <cfRule type="cellIs" dxfId="170" priority="91" stopIfTrue="1" operator="notEqual">
      <formula>""</formula>
    </cfRule>
    <cfRule type="expression" dxfId="169" priority="92" stopIfTrue="1">
      <formula>OR(IA40="特別徴収継続(本人希望)",IA40="特別徴収継続(転勤)")</formula>
    </cfRule>
  </conditionalFormatting>
  <conditionalFormatting sqref="IA51:IF51">
    <cfRule type="cellIs" dxfId="168" priority="89" stopIfTrue="1" operator="notEqual">
      <formula>""</formula>
    </cfRule>
    <cfRule type="expression" dxfId="167" priority="90" stopIfTrue="1">
      <formula>OR(IA40="特別徴収継続(本人希望)",IA40="特別徴収継続(転勤)")</formula>
    </cfRule>
  </conditionalFormatting>
  <conditionalFormatting sqref="IA52:IF52">
    <cfRule type="cellIs" dxfId="166" priority="87" stopIfTrue="1" operator="notEqual">
      <formula>""</formula>
    </cfRule>
    <cfRule type="expression" dxfId="165" priority="88" stopIfTrue="1">
      <formula>OR(IA40="特別徴収継続(本人希望)",IA40="特別徴収継続(転勤)")</formula>
    </cfRule>
  </conditionalFormatting>
  <conditionalFormatting sqref="IA53:IF53">
    <cfRule type="cellIs" dxfId="164" priority="85" stopIfTrue="1" operator="notEqual">
      <formula>""</formula>
    </cfRule>
    <cfRule type="expression" dxfId="163" priority="86" stopIfTrue="1">
      <formula>OR(IA40="特別徴収継続(本人希望)",IA40="特別徴収継続(転勤)")</formula>
    </cfRule>
  </conditionalFormatting>
  <conditionalFormatting sqref="IA54:IF54">
    <cfRule type="cellIs" dxfId="162" priority="83" stopIfTrue="1" operator="notEqual">
      <formula>""</formula>
    </cfRule>
    <cfRule type="expression" dxfId="161" priority="84" stopIfTrue="1">
      <formula>OR(IA40="特別徴収継続(本人希望)",IA40="特別徴収継続(転勤)")</formula>
    </cfRule>
  </conditionalFormatting>
  <conditionalFormatting sqref="IA55:IF55">
    <cfRule type="cellIs" dxfId="160" priority="81" stopIfTrue="1" operator="notEqual">
      <formula>""</formula>
    </cfRule>
    <cfRule type="expression" dxfId="159" priority="82" stopIfTrue="1">
      <formula>OR(IA40="特別徴収継続(本人希望)",IA40="特別徴収継続(転勤)")</formula>
    </cfRule>
  </conditionalFormatting>
  <conditionalFormatting sqref="IA56:IF56">
    <cfRule type="cellIs" dxfId="158" priority="79" stopIfTrue="1" operator="notEqual">
      <formula>""</formula>
    </cfRule>
    <cfRule type="expression" dxfId="157" priority="80" stopIfTrue="1">
      <formula>OR(IA40="特別徴収継続(本人希望)",IA40="特別徴収継続(転勤)")</formula>
    </cfRule>
  </conditionalFormatting>
  <conditionalFormatting sqref="IA57:IF57">
    <cfRule type="cellIs" dxfId="156" priority="77" stopIfTrue="1" operator="notEqual">
      <formula>""</formula>
    </cfRule>
    <cfRule type="expression" dxfId="155" priority="78" stopIfTrue="1">
      <formula>OR(IA40="特別徴収継続(本人希望)",IA40="特別徴収継続(転勤)")</formula>
    </cfRule>
  </conditionalFormatting>
  <conditionalFormatting sqref="IA58:IB58">
    <cfRule type="cellIs" dxfId="154" priority="75" stopIfTrue="1" operator="notEqual">
      <formula>""</formula>
    </cfRule>
    <cfRule type="expression" dxfId="153" priority="76" stopIfTrue="1">
      <formula>OR(IA40="特別徴収継続(本人希望)",IA40="特別徴収継続(転勤)")</formula>
    </cfRule>
  </conditionalFormatting>
  <conditionalFormatting sqref="IC58:ID58">
    <cfRule type="cellIs" dxfId="152" priority="73" stopIfTrue="1" operator="notEqual">
      <formula>""</formula>
    </cfRule>
    <cfRule type="expression" dxfId="151" priority="74" stopIfTrue="1">
      <formula>OR(IA40="特別徴収継続(本人希望)",IA40="特別徴収継続(転勤)")</formula>
    </cfRule>
  </conditionalFormatting>
  <conditionalFormatting sqref="IE58:IF58">
    <cfRule type="cellIs" dxfId="150" priority="71" stopIfTrue="1" operator="notEqual">
      <formula>""</formula>
    </cfRule>
    <cfRule type="expression" dxfId="149" priority="72" stopIfTrue="1">
      <formula>OR(IA40="特別徴収継続(本人希望)",IA40="特別徴収継続(転勤)")</formula>
    </cfRule>
  </conditionalFormatting>
  <conditionalFormatting sqref="IA59:IF59">
    <cfRule type="cellIs" dxfId="148" priority="69" stopIfTrue="1" operator="notEqual">
      <formula>""</formula>
    </cfRule>
    <cfRule type="expression" dxfId="147" priority="70" stopIfTrue="1">
      <formula>OR(IA40="特別徴収継続(本人希望)",IA40="特別徴収継続(転勤)")</formula>
    </cfRule>
  </conditionalFormatting>
  <conditionalFormatting sqref="IA60:IE60">
    <cfRule type="cellIs" dxfId="146" priority="67" stopIfTrue="1" operator="notEqual">
      <formula>""</formula>
    </cfRule>
    <cfRule type="expression" dxfId="145" priority="68" stopIfTrue="1">
      <formula>OR(IA40="特別徴収継続(本人希望)",IA40="特別徴収継続(転勤)")</formula>
    </cfRule>
  </conditionalFormatting>
  <conditionalFormatting sqref="IA61:IB61">
    <cfRule type="cellIs" dxfId="144" priority="65" stopIfTrue="1" operator="notEqual">
      <formula>""</formula>
    </cfRule>
    <cfRule type="expression" dxfId="143" priority="66" stopIfTrue="1">
      <formula>OR(IA40="特別徴収継続(本人希望)",IA40="特別徴収継続(転勤)")</formula>
    </cfRule>
  </conditionalFormatting>
  <conditionalFormatting sqref="IA45">
    <cfRule type="cellIs" dxfId="142" priority="117" stopIfTrue="1" operator="notEqual">
      <formula>""</formula>
    </cfRule>
    <cfRule type="expression" dxfId="141" priority="118" stopIfTrue="1">
      <formula>AND(IA46&lt;&gt;"",IA46&gt;0)</formula>
    </cfRule>
  </conditionalFormatting>
  <conditionalFormatting sqref="IC45">
    <cfRule type="cellIs" dxfId="140" priority="119" stopIfTrue="1" operator="notEqual">
      <formula>""</formula>
    </cfRule>
    <cfRule type="expression" dxfId="139" priority="120" stopIfTrue="1">
      <formula>AND(IA46&lt;&gt;"",IA46&gt;0)</formula>
    </cfRule>
  </conditionalFormatting>
  <conditionalFormatting sqref="IE45">
    <cfRule type="cellIs" dxfId="138" priority="121" stopIfTrue="1" operator="notEqual">
      <formula>""</formula>
    </cfRule>
    <cfRule type="expression" dxfId="137" priority="122" stopIfTrue="1">
      <formula>AND(IA46&lt;&gt;"",IA46&gt;0)</formula>
    </cfRule>
  </conditionalFormatting>
  <conditionalFormatting sqref="IA47:IB47">
    <cfRule type="cellIs" dxfId="136" priority="123" stopIfTrue="1" operator="notEqual">
      <formula>""</formula>
    </cfRule>
    <cfRule type="expression" dxfId="135" priority="124" stopIfTrue="1">
      <formula>AND(IA46&lt;&gt;"",IA46&gt;0)</formula>
    </cfRule>
  </conditionalFormatting>
  <conditionalFormatting sqref="IC42">
    <cfRule type="cellIs" dxfId="134" priority="125" stopIfTrue="1" operator="notEqual">
      <formula>""</formula>
    </cfRule>
    <cfRule type="expression" dxfId="133" priority="126" stopIfTrue="1">
      <formula>OR(IA40="一括徴収",IA40="一括徴収(本人希望)")</formula>
    </cfRule>
  </conditionalFormatting>
  <conditionalFormatting sqref="IA42">
    <cfRule type="cellIs" dxfId="132" priority="127" stopIfTrue="1" operator="notEqual">
      <formula>""</formula>
    </cfRule>
    <cfRule type="expression" dxfId="131" priority="128" stopIfTrue="1">
      <formula>OR(IA40="一括徴収",IA40="一括徴収(本人希望)")</formula>
    </cfRule>
  </conditionalFormatting>
  <conditionalFormatting sqref="IK42">
    <cfRule type="cellIs" dxfId="130" priority="49" stopIfTrue="1" operator="notEqual">
      <formula>""</formula>
    </cfRule>
    <cfRule type="expression" dxfId="129" priority="50" stopIfTrue="1">
      <formula>OR(IG40="一括徴収",IG40="一括徴収(本人希望)")</formula>
    </cfRule>
  </conditionalFormatting>
  <conditionalFormatting sqref="IG43:IK43">
    <cfRule type="cellIs" dxfId="128" priority="47" stopIfTrue="1" operator="notEqual">
      <formula>""</formula>
    </cfRule>
    <cfRule type="expression" dxfId="127" priority="48" stopIfTrue="1">
      <formula>OR(IG40="一括徴収",IG40="一括徴収(本人希望)")</formula>
    </cfRule>
  </conditionalFormatting>
  <conditionalFormatting sqref="IG44:IH44">
    <cfRule type="cellIs" dxfId="126" priority="45" stopIfTrue="1" operator="notEqual">
      <formula>""</formula>
    </cfRule>
    <cfRule type="expression" dxfId="125" priority="46" stopIfTrue="1">
      <formula>OR(IG40="一括徴収",IG40="一括徴収(本人希望)")</formula>
    </cfRule>
  </conditionalFormatting>
  <conditionalFormatting sqref="IG48">
    <cfRule type="cellIs" dxfId="124" priority="43" stopIfTrue="1" operator="notEqual">
      <formula>""</formula>
    </cfRule>
    <cfRule type="expression" dxfId="123" priority="44" stopIfTrue="1">
      <formula>OR(IG40="特別徴収継続(本人希望)",IG40="特別徴収継続(転勤)")</formula>
    </cfRule>
  </conditionalFormatting>
  <conditionalFormatting sqref="IH48">
    <cfRule type="cellIs" dxfId="122" priority="41" stopIfTrue="1" operator="notEqual">
      <formula>""</formula>
    </cfRule>
    <cfRule type="expression" dxfId="121" priority="42" stopIfTrue="1">
      <formula>OR(IG40="特別徴収継続(本人希望)",IG40="特別徴収継続(転勤)")</formula>
    </cfRule>
  </conditionalFormatting>
  <conditionalFormatting sqref="II48">
    <cfRule type="cellIs" dxfId="120" priority="39" stopIfTrue="1" operator="notEqual">
      <formula>""</formula>
    </cfRule>
    <cfRule type="expression" dxfId="119" priority="40" stopIfTrue="1">
      <formula>OR(IG40="特別徴収継続(本人希望)",IG40="特別徴収継続(転勤)")</formula>
    </cfRule>
  </conditionalFormatting>
  <conditionalFormatting sqref="IJ48">
    <cfRule type="cellIs" dxfId="118" priority="37" stopIfTrue="1" operator="notEqual">
      <formula>""</formula>
    </cfRule>
    <cfRule type="expression" dxfId="117" priority="38" stopIfTrue="1">
      <formula>OR(IG40="特別徴収継続(本人希望)",IG40="特別徴収継続(転勤)")</formula>
    </cfRule>
  </conditionalFormatting>
  <conditionalFormatting sqref="IK48">
    <cfRule type="cellIs" dxfId="116" priority="35" stopIfTrue="1" operator="notEqual">
      <formula>""</formula>
    </cfRule>
    <cfRule type="expression" dxfId="115" priority="36" stopIfTrue="1">
      <formula>OR(IG40="特別徴収継続(本人希望)",IG40="特別徴収継続(転勤)")</formula>
    </cfRule>
  </conditionalFormatting>
  <conditionalFormatting sqref="IL48">
    <cfRule type="cellIs" dxfId="114" priority="33" stopIfTrue="1" operator="notEqual">
      <formula>""</formula>
    </cfRule>
    <cfRule type="expression" dxfId="113" priority="34" stopIfTrue="1">
      <formula>OR(IG40="特別徴収継続(本人希望)",IG40="特別徴収継続(転勤)")</formula>
    </cfRule>
  </conditionalFormatting>
  <conditionalFormatting sqref="IG49:IL49">
    <cfRule type="cellIs" dxfId="112" priority="31" stopIfTrue="1" operator="notEqual">
      <formula>""</formula>
    </cfRule>
    <cfRule type="expression" dxfId="111" priority="32" stopIfTrue="1">
      <formula>OR(IG40="特別徴収継続(本人希望)",IG40="特別徴収継続(転勤)")</formula>
    </cfRule>
  </conditionalFormatting>
  <conditionalFormatting sqref="IG50:IH50">
    <cfRule type="cellIs" dxfId="110" priority="29" stopIfTrue="1" operator="notEqual">
      <formula>""</formula>
    </cfRule>
    <cfRule type="expression" dxfId="109" priority="30" stopIfTrue="1">
      <formula>OR(IG40="特別徴収継続(本人希望)",IG40="特別徴収継続(転勤)")</formula>
    </cfRule>
  </conditionalFormatting>
  <conditionalFormatting sqref="IJ50:IL50">
    <cfRule type="cellIs" dxfId="108" priority="27" stopIfTrue="1" operator="notEqual">
      <formula>""</formula>
    </cfRule>
    <cfRule type="expression" dxfId="107" priority="28" stopIfTrue="1">
      <formula>OR(IG40="特別徴収継続(本人希望)",IG40="特別徴収継続(転勤)")</formula>
    </cfRule>
  </conditionalFormatting>
  <conditionalFormatting sqref="IG51:IL51">
    <cfRule type="cellIs" dxfId="106" priority="25" stopIfTrue="1" operator="notEqual">
      <formula>""</formula>
    </cfRule>
    <cfRule type="expression" dxfId="105" priority="26" stopIfTrue="1">
      <formula>OR(IG40="特別徴収継続(本人希望)",IG40="特別徴収継続(転勤)")</formula>
    </cfRule>
  </conditionalFormatting>
  <conditionalFormatting sqref="IG52:IL52">
    <cfRule type="cellIs" dxfId="104" priority="23" stopIfTrue="1" operator="notEqual">
      <formula>""</formula>
    </cfRule>
    <cfRule type="expression" dxfId="103" priority="24" stopIfTrue="1">
      <formula>OR(IG40="特別徴収継続(本人希望)",IG40="特別徴収継続(転勤)")</formula>
    </cfRule>
  </conditionalFormatting>
  <conditionalFormatting sqref="IG53:IL53">
    <cfRule type="cellIs" dxfId="102" priority="21" stopIfTrue="1" operator="notEqual">
      <formula>""</formula>
    </cfRule>
    <cfRule type="expression" dxfId="101" priority="22" stopIfTrue="1">
      <formula>OR(IG40="特別徴収継続(本人希望)",IG40="特別徴収継続(転勤)")</formula>
    </cfRule>
  </conditionalFormatting>
  <conditionalFormatting sqref="IG54:IL54">
    <cfRule type="cellIs" dxfId="100" priority="19" stopIfTrue="1" operator="notEqual">
      <formula>""</formula>
    </cfRule>
    <cfRule type="expression" dxfId="99" priority="20" stopIfTrue="1">
      <formula>OR(IG40="特別徴収継続(本人希望)",IG40="特別徴収継続(転勤)")</formula>
    </cfRule>
  </conditionalFormatting>
  <conditionalFormatting sqref="IG55:IL55">
    <cfRule type="cellIs" dxfId="98" priority="17" stopIfTrue="1" operator="notEqual">
      <formula>""</formula>
    </cfRule>
    <cfRule type="expression" dxfId="97" priority="18" stopIfTrue="1">
      <formula>OR(IG40="特別徴収継続(本人希望)",IG40="特別徴収継続(転勤)")</formula>
    </cfRule>
  </conditionalFormatting>
  <conditionalFormatting sqref="IG56:IL56">
    <cfRule type="cellIs" dxfId="96" priority="15" stopIfTrue="1" operator="notEqual">
      <formula>""</formula>
    </cfRule>
    <cfRule type="expression" dxfId="95" priority="16" stopIfTrue="1">
      <formula>OR(IG40="特別徴収継続(本人希望)",IG40="特別徴収継続(転勤)")</formula>
    </cfRule>
  </conditionalFormatting>
  <conditionalFormatting sqref="IG57:IL57">
    <cfRule type="cellIs" dxfId="94" priority="13" stopIfTrue="1" operator="notEqual">
      <formula>""</formula>
    </cfRule>
    <cfRule type="expression" dxfId="93" priority="14" stopIfTrue="1">
      <formula>OR(IG40="特別徴収継続(本人希望)",IG40="特別徴収継続(転勤)")</formula>
    </cfRule>
  </conditionalFormatting>
  <conditionalFormatting sqref="IG58:IH58">
    <cfRule type="cellIs" dxfId="92" priority="11" stopIfTrue="1" operator="notEqual">
      <formula>""</formula>
    </cfRule>
    <cfRule type="expression" dxfId="91" priority="12" stopIfTrue="1">
      <formula>OR(IG40="特別徴収継続(本人希望)",IG40="特別徴収継続(転勤)")</formula>
    </cfRule>
  </conditionalFormatting>
  <conditionalFormatting sqref="II58:IJ58">
    <cfRule type="cellIs" dxfId="90" priority="9" stopIfTrue="1" operator="notEqual">
      <formula>""</formula>
    </cfRule>
    <cfRule type="expression" dxfId="89" priority="10" stopIfTrue="1">
      <formula>OR(IG40="特別徴収継続(本人希望)",IG40="特別徴収継続(転勤)")</formula>
    </cfRule>
  </conditionalFormatting>
  <conditionalFormatting sqref="IK58:IL58">
    <cfRule type="cellIs" dxfId="88" priority="7" stopIfTrue="1" operator="notEqual">
      <formula>""</formula>
    </cfRule>
    <cfRule type="expression" dxfId="87" priority="8" stopIfTrue="1">
      <formula>OR(IG40="特別徴収継続(本人希望)",IG40="特別徴収継続(転勤)")</formula>
    </cfRule>
  </conditionalFormatting>
  <conditionalFormatting sqref="IG59:IL59">
    <cfRule type="cellIs" dxfId="86" priority="5" stopIfTrue="1" operator="notEqual">
      <formula>""</formula>
    </cfRule>
    <cfRule type="expression" dxfId="85" priority="6" stopIfTrue="1">
      <formula>OR(IG40="特別徴収継続(本人希望)",IG40="特別徴収継続(転勤)")</formula>
    </cfRule>
  </conditionalFormatting>
  <conditionalFormatting sqref="IG60:IK60">
    <cfRule type="cellIs" dxfId="84" priority="3" stopIfTrue="1" operator="notEqual">
      <formula>""</formula>
    </cfRule>
    <cfRule type="expression" dxfId="83" priority="4" stopIfTrue="1">
      <formula>OR(IG40="特別徴収継続(本人希望)",IG40="特別徴収継続(転勤)")</formula>
    </cfRule>
  </conditionalFormatting>
  <conditionalFormatting sqref="IG61:IH61">
    <cfRule type="cellIs" dxfId="82" priority="1" stopIfTrue="1" operator="notEqual">
      <formula>""</formula>
    </cfRule>
    <cfRule type="expression" dxfId="81" priority="2" stopIfTrue="1">
      <formula>OR(IG40="特別徴収継続(本人希望)",IG40="特別徴収継続(転勤)")</formula>
    </cfRule>
  </conditionalFormatting>
  <conditionalFormatting sqref="IG45">
    <cfRule type="cellIs" dxfId="80" priority="53" stopIfTrue="1" operator="notEqual">
      <formula>""</formula>
    </cfRule>
    <cfRule type="expression" dxfId="79" priority="54" stopIfTrue="1">
      <formula>AND(IG46&lt;&gt;"",IG46&gt;0)</formula>
    </cfRule>
  </conditionalFormatting>
  <conditionalFormatting sqref="II45">
    <cfRule type="cellIs" dxfId="78" priority="55" stopIfTrue="1" operator="notEqual">
      <formula>""</formula>
    </cfRule>
    <cfRule type="expression" dxfId="77" priority="56" stopIfTrue="1">
      <formula>AND(IG46&lt;&gt;"",IG46&gt;0)</formula>
    </cfRule>
  </conditionalFormatting>
  <conditionalFormatting sqref="IK45">
    <cfRule type="cellIs" dxfId="76" priority="57" stopIfTrue="1" operator="notEqual">
      <formula>""</formula>
    </cfRule>
    <cfRule type="expression" dxfId="75" priority="58" stopIfTrue="1">
      <formula>AND(IG46&lt;&gt;"",IG46&gt;0)</formula>
    </cfRule>
  </conditionalFormatting>
  <conditionalFormatting sqref="IG47:IH47">
    <cfRule type="cellIs" dxfId="74" priority="59" stopIfTrue="1" operator="notEqual">
      <formula>""</formula>
    </cfRule>
    <cfRule type="expression" dxfId="73" priority="60" stopIfTrue="1">
      <formula>AND(IG46&lt;&gt;"",IG46&gt;0)</formula>
    </cfRule>
  </conditionalFormatting>
  <conditionalFormatting sqref="II42">
    <cfRule type="cellIs" dxfId="72" priority="61" stopIfTrue="1" operator="notEqual">
      <formula>""</formula>
    </cfRule>
    <cfRule type="expression" dxfId="71" priority="62" stopIfTrue="1">
      <formula>OR(IG40="一括徴収",IG40="一括徴収(本人希望)")</formula>
    </cfRule>
  </conditionalFormatting>
  <conditionalFormatting sqref="IG42">
    <cfRule type="cellIs" dxfId="70" priority="63" stopIfTrue="1" operator="notEqual">
      <formula>""</formula>
    </cfRule>
    <cfRule type="expression" dxfId="69" priority="64" stopIfTrue="1">
      <formula>OR(IG40="一括徴収",IG40="一括徴収(本人希望)")</formula>
    </cfRule>
  </conditionalFormatting>
  <dataValidations xWindow="1170" yWindow="632" count="229">
    <dataValidation type="whole" imeMode="disabled" allowBlank="1" showInputMessage="1" showErrorMessage="1" error="納入年度を超えています。" sqref="G45 HU45 CM45 AW45 M45 S45 AE45 Y45 AK45 AQ45 BC45 BI45 BO45 BU45 CA45 CG45 CS45 CY45 DE45 DK45 DQ45 DW45 EC45 EI45 EO45 EU45 FA45 FG45 FM45 FS45 FY45 GE45 GK45 GQ45 GW45 HC45 HI45 HO45 HU42 IA45 G42 IA42 CM42 AW42 M42 S42 AE42 Y42 AK42 AQ42 BC42 BI42 BO42 BU42 CA42 CG42 CS42 CY42 DE42 DK42 DQ42 DW42 EC42 EI42 EO42 EU42 FA42 FG42 FM42 FS42 FY42 GE42 GK42 GQ42 GW42 HC42 HI42 HO42 IG45 IG42">
      <formula1>G31</formula1>
      <formula2>IF(AND(I31&gt;=1,I31&lt;=5),G31,G31+1)</formula2>
    </dataValidation>
    <dataValidation type="whole" imeMode="disabled" operator="lessThanOrEqual" allowBlank="1" showInputMessage="1" showErrorMessage="1" sqref="G43:K43 IA43:IE43 HU43:HY43 HO43:HS43 HI43:HM43 HC43:HG43 GW43:HA43 GQ43:GU43 GK43:GO43 GE43:GI43 FY43:GC43 FS43:FW43 FM43:FQ43 FG43:FK43 FA43:FE43 EU43:EY43 EO43:ES43 EI43:EM43 EC43:EG43 DW43:EA43 DQ43:DU43 DK43:DO43 DE43:DI43 CY43:DC43 CS43:CW43 CG43:CK43 CA43:CE43 BU43:BY43 BO43:BS43 BI43:BM43 BC43:BG43 AQ43:AU43 AK43:AO43 Y43:AC43 AE43:AI43 S43:W43 M43:Q43 AW43:BA43 CM43:CQ43 IG43:IK43">
      <formula1>G37</formula1>
    </dataValidation>
    <dataValidation type="list" allowBlank="1" showInputMessage="1" showErrorMessage="1" sqref="G62:H62">
      <formula1>開始月1</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G40:L40">
      <formula1>徴収方法1</formula1>
    </dataValidation>
    <dataValidation type="list" allowBlank="1" showInputMessage="1" showErrorMessage="1" promptTitle="リストから選択してください。" prompt="納入月を選択してください。" sqref="G44:H44 G47:H47">
      <formula1>納入月1</formula1>
    </dataValidation>
    <dataValidation type="list" allowBlank="1" showInputMessage="1" showErrorMessage="1" promptTitle="リストから選択してください。" prompt="新しい給与支払者において徴収を開始する月分を選択してください。" sqref="G61:H61">
      <formula1>開始月1</formula1>
    </dataValidation>
    <dataValidation type="whole" imeMode="disabled" allowBlank="1" showInputMessage="1" showErrorMessage="1" sqref="IE20 HY20 IE31 HY31 HY42 HS20 HS31 HM20 HM31 HG20 HG31 HA20 HA31 GU20 GU31 GO20 GO31 GI20 GI31 GC20 GC31 FW20 FW31 FQ20 FQ31 FK20 FK31 FE20 FE31 EY20 EY31 ES20 ES31 EM20 EM31 EG20 EG31 EA20 EA31 DU20 DU31 DO20 DO31 DI20 DI31 DC20 DC31 CW20 CW31 CK20 CK31 CE20 CE31 BY20 BY31 BS20 BS31 BM20 BM31 BG20 BG31 AU20 AU31 AO20 AO31 AC20 AC31 AI20 AI31 W20 W31 Q20 Q31 BA20 BA31 CQ20 CQ31 HG42 HM42 K20 K31 K42 HS42 CQ42 BA42 Q42 W42 AI42 AC42 AO42 AU42 BG42 BM42 BS42 BY42 CE42 CK42 CW42 DC42 DI42 DO42 DU42 EA42 EG42 EM42 ES42 EY42 FE42 FK42 FQ42 FW42 GC42 GI42 GO42 GU42 HA42 HG45 HM45 HS45 HY45 IE42 K45 IE45 CQ45 BA45 Q45 W45 AI45 AC45 AO45 AU45 BG45 BM45 BS45 BY45 CE45 CK45 CW45 DC45 DI45 DO45 DU45 EA45 EG45 EM45 ES45 EY45 FE45 FK45 FQ45 FW45 GC45 GI45 GO45 GU45 HA45 IK20 IK31 IK42 IK45">
      <formula1>1</formula1>
      <formula2>31</formula2>
    </dataValidation>
    <dataValidation imeMode="disabled" allowBlank="1" showInputMessage="1" showErrorMessage="1" sqref="G5 V50:Z50 V11:W11 Y46:AC46 HX50:IB50 GK46:GO46 G50:H50 J50:N50 IA60:IE60 BI46:BM46 AW46:BA46 HF50:HJ50 FS46:FW46 HC46:HG46 BU46:BY46 FP50:FT50 K5 BR50:BV50 CD50:CH50 CG46:CK46 HO46:HS46 G46:K46 HI46:HM46 M46:Q46 CJ50:CN50 HI60:HM60 GT50:GX50 CS46:CW46 HC60:HG60 DE46:DI46 CY46:DC46 CY60:DC60 G58:IL59 FV50:FZ50 DH50:DL50 FS60:FW60 DQ46:DU46 DK46:DO46 DK60:DO60 IA46:IE46 GH50:GL50 I5 DT50:DX50 CP50:CT50 EC46:EG46 DW46:EA46 DW60:EA60 HU46:HY46 GK60:GO60 GW46:HA46 EF50:EJ50 FY46:GC46 Y11:AB11 EO46:ES46 EI46:EM46 EI60:EM60 FY60:GC60 GW60:HA60 ER50:EV50 S11:T11 G60:K60 FA46:FE46 EU46:EY46 EU60:EY60 HU60:HY60 ID50:IH50 FJ50:FN50 FM60:FQ60 FG60:FK60 P50:T50 AT50:AX50 AQ46:AU46 AK46:AO46 BO46:BS46 BO60:BS60 BI60:BM60 CM46:CQ46 CA60:CE60 CM60:CQ60 CG60:CK60 AZ50:BD50 S46:W46 S60:W60 AH50:AL50 AK60:AO60 BF50:BJ50 AQ60:AU60 M60:Q60 AB50:AF50 Y60:AC60 AE60:AI60 AE46:AI46 AN50:AR50 AW60:BA60 BC60:BG60 BC46:BG46 BL50:BP50 BU60:BY60 BX50:CB50 CA46:CE46 CV50:CZ50 CS60:CW60 DE60:DI60 DB50:DF50 DQ60:DU60 DN50:DR50 EC60:EG60 DZ50:ED50 EO60:ES60 EL50:EP50 FA60:FE60 EX50:FB50 FD50:FH50 FG46:FK46 FM46:FQ46 GE60:GI60 GB50:GF50 GE46:GI46 GQ60:GU60 GN50:GR50 GQ46:GU46 GZ50:HD50 HO60:HS60 HL50:HP50 HR50:HV50 IJ50:IL50 IG46:IK46 IG60:IK60"/>
    <dataValidation imeMode="hiragana" allowBlank="1" showInputMessage="1" showErrorMessage="1" sqref="G7:S8 G11:R11 U7:AB8 G23:IL25 G27:IL30 G51:IL57 G49:IL49 T7:T9"/>
    <dataValidation type="whole" imeMode="disabled" allowBlank="1" showInputMessage="1" showErrorMessage="1" sqref="G6:L6 G48:IL48">
      <formula1>0</formula1>
      <formula2>9</formula2>
    </dataValidation>
    <dataValidation type="list" allowBlank="1" showInputMessage="1" showErrorMessage="1" promptTitle="リストから選択してください。" prompt="普通徴収の理由を選択してください。" sqref="G41:L41">
      <formula1>普徴理由1</formula1>
    </dataValidation>
    <dataValidation type="list" allowBlank="1" showInputMessage="1" showErrorMessage="1" promptTitle="リストから選択してください。" prompt="徴収済みの月分を選択してください。" sqref="G36 IA36 HU36 HO36 HI36 HC36 GW36 GQ36 GK36 GE36 FY36 FS36 FM36 FG36 FA36 EU36 EO36 EI36 EC36 DW36 DQ36 DK36 DE36 CY36 CS36 CG36 CA36 BU36 BO36 BI36 BC36 AQ36 AK36 Y36 AE36 S36 M36 AW36 CM36 IG36">
      <formula1>"6,7,8,9,10,11,12,1,2,3,4"</formula1>
    </dataValidation>
    <dataValidation type="list" allowBlank="1" showInputMessage="1" showErrorMessage="1" promptTitle="リストから選択してください。" prompt="徴収済みの月分を選択してください。" sqref="J36">
      <formula1>済月1</formula1>
    </dataValidation>
    <dataValidation type="list" allowBlank="1" showInputMessage="1" showErrorMessage="1" sqref="G20 HU20 HO20 HI20 HC20 GW20 GQ20 GK20 GE20 FY20 FS20 FM20 FG20 FA20 EU20 EO20 EI20 EC20 DW20 DQ20 DK20 DE20 CY20 CS20 CG20 CA20 BU20 BO20 BI20 BC20 AQ20 AK20 Y20 AE20 S20 M20 AW20 CM20 IA20 IG20">
      <formula1>生年</formula1>
    </dataValidation>
    <dataValidation type="whole" imeMode="disabled" allowBlank="1" showInputMessage="1" showErrorMessage="1" sqref="I31 IC31 HW31 HW20 HQ31 HQ20 HK31 HK20 HE31 HE20 GY31 GY20 GS31 GS20 GM31 GM20 GG31 GG20 GA31 GA20 FU31 FU20 FO31 FO20 FI31 FI20 FC31 FC20 EW31 EW20 EQ31 EQ20 EK31 EK20 EE31 EE20 DY31 DY20 DS31 DS20 DM31 DM20 DG31 DG20 DA31 DA20 CU31 CU20 CI31 CI20 CC31 CC20 BW31 BW20 BQ31 BQ20 BK31 BK20 BE31 BE20 AS31 AS20 AM31 AM20 AA31 AA20 AG31 AG20 U31 U20 O31 O20 AY31 AY20 CO31 CO20 I20 IC20 II31 II20">
      <formula1>1</formula1>
      <formula2>12</formula2>
    </dataValidation>
    <dataValidation imeMode="fullKatakana" allowBlank="1" showInputMessage="1" showErrorMessage="1" promptTitle="新姓：フリガナ" prompt="上記の姓と現在の姓が異なる場合に入力してください。" sqref="G18:IL18"/>
    <dataValidation type="list" allowBlank="1" showInputMessage="1" showErrorMessage="1" promptTitle="リストから選択してください。" prompt="退職事由を選択してください。" sqref="G32:IL32">
      <formula1>異動事由</formula1>
    </dataValidation>
    <dataValidation imeMode="disabled" allowBlank="1" showInputMessage="1" showErrorMessage="1" promptTitle="特別徴収個人番号" prompt="特別徴収税額決定(変更)通知書に記載の個人番号を入力してください。" sqref="G15:IL15"/>
    <dataValidation imeMode="fullKatakana" allowBlank="1" showInputMessage="1" showErrorMessage="1" promptTitle="フリガナ" prompt="特別徴収税額決定(変更)通知書に記載の氏名(フリガナ)を入力してください。" sqref="G16:IL16"/>
    <dataValidation imeMode="hiragana" allowBlank="1" showInputMessage="1" showErrorMessage="1" promptTitle="氏名" prompt="特別徴収税額決定(変更)通知書に記載の氏名を入力してください。" sqref="G17:IL17"/>
    <dataValidation imeMode="hiragana" allowBlank="1" showInputMessage="1" showErrorMessage="1" promptTitle="新姓" prompt="上記の姓と現在の姓が異なる場合に入力してください。" sqref="G19:IL19"/>
    <dataValidation imeMode="hiragana" allowBlank="1" showInputMessage="1" showErrorMessage="1" promptTitle="従業員等の現住所" prompt="上記の1月1日現在の住所と現在の住所が異なる場合に入力してください。" sqref="G26:IL26"/>
    <dataValidation allowBlank="1" showInputMessage="1" showErrorMessage="1" promptTitle="「６その他」の内容" prompt="上記異動の事由が「６その他」の場合に、その内容を具体的に入力してください。" sqref="G33:IL33"/>
    <dataValidation imeMode="disabled" allowBlank="1" showInputMessage="1" showErrorMessage="1" promptTitle="特別徴収税額（年税額）" prompt="特別徴収税額決定(変更)通知書に記載の年税額を入力してください。" sqref="G34:K34 IA34:IE34 HU34:HY34 HO34:HS34 HI34:HM34 HC34:HG34 GW34:HA34 GQ34:GU34 GK34:GO34 GE34:GI34 FY34:GC34 FS34:FW34 FM34:FQ34 FG34:FK34 FA34:FE34 EU34:EY34 EO34:ES34 EI34:EM34 EC34:EG34 DW34:EA34 DQ34:DU34 DK34:DO34 DE34:DI34 CY34:DC34 CS34:CW34 CG34:CK34 CA34:CE34 BU34:BY34 BO34:BS34 BI34:BM34 BC34:BG34 AQ34:AU34 AK34:AO34 Y34:AC34 AE34:AI34 S34:W34 M34:Q34 AW34:BA34 CM34:CQ34 IG34:IK34"/>
    <dataValidation imeMode="disabled" allowBlank="1" showInputMessage="1" showErrorMessage="1" promptTitle="徴収済みの税額" prompt="すでに給与等から差し引いて徴収した税額(月割額)の合計と、その月分を入力してください。" sqref="G35:K35 IA35:IE35 HU35:HY35 HO35:HS35 HI35:HM35 HC35:HG35 GW35:HA35 GQ35:GU35 GK35:GO35 GE35:GI35 FY35:GC35 FS35:FW35 FM35:FQ35 FG35:FK35 FA35:FE35 EU35:EY35 EO35:ES35 EI35:EM35 EC35:EG35 DW35:EA35 DQ35:DU35 DK35:DO35 DE35:DI35 CY35:DC35 CS35:CW35 CG35:CK35 CA35:CE35 BU35:BY35 BO35:BS35 BI35:BM35 BC35:BG35 AQ35:AU35 AK35:AO35 Y35:AC35 AE35:AI35 S35:W35 M35:Q35 AW35:BA35 CM35:CQ35 IG35:IK35"/>
    <dataValidation imeMode="disabled" allowBlank="1" showInputMessage="1" showErrorMessage="1" promptTitle="1月1日以降退職時までの給与支払額" prompt="異動した年の1月1日から異動日までに支払った給与等の合計額(退職手当等を除く)を入力してください。_x000a__x000a_注：下記の「今後支払予定の給与支払額」欄に入力する給与支払額（退職手当等を除く）を含めて入力してください。" sqref="G38:K38 IA38:IE38 HU38:HY38 HO38:HS38 HI38:HM38 HC38:HG38 GW38:HA38 GQ38:GU38 GK38:GO38 GE38:GI38 FY38:GC38 FS38:FW38 FM38:FQ38 FG38:FK38 FA38:FE38 EU38:EY38 EO38:ES38 EI38:EM38 EC38:EG38 DW38:EA38 DQ38:DU38 DK38:DO38 DE38:DI38 CY38:DC38 CS38:CW38 CG38:CK38 CA38:CE38 BU38:BY38 BO38:BS38 BI38:BM38 BC38:BG38 AQ38:AU38 AK38:AO38 Y38:AC38 AE38:AI38 S38:W38 M38:Q38 AW38:BA38 CM38:CQ38 IG38:IK38"/>
    <dataValidation imeMode="disabled" allowBlank="1" showInputMessage="1" showErrorMessage="1" promptTitle="1月1日以降退職時までの社会保険料額" prompt="異動した年の1月1日から異動日までに支払った給与等から差し引いた社会保険料の合計額を入力してください。" sqref="CM39:CQ39 G39:K39 AW39:BA39 M39:Q39 S39:W39 AE39:AI39 Y39:AC39 AK39:AO39 AQ39:AU39 BC39:BG39 BI39:BM39 BO39:BS39 BU39:BY39 CA39:CE39 CG39:CK39 CS39:CW39 CY39:DC39 DE39:DI39 DK39:DO39 DQ39:DU39 DW39:EA39 EC39:EG39 EI39:EM39 EO39:ES39 EU39:EY39 FA39:FE39 FG39:FK39 FM39:FQ39 FS39:FW39 FY39:GC39 GE39:GI39 GK39:GO39 GQ39:GU39 GW39:HA39 HC39:HG39 HI39:HM39 HO39:HS39 HU39:HY39 IA39:IE39 IG39:IK39"/>
    <dataValidation allowBlank="1" showInputMessage="1" showErrorMessage="1" promptTitle="従業員等の住所(1月1日現在)" prompt="次のとおり、従業員等の住所を入力してください。_x000a_○6月～12月の退職･･･_x000a_　　退職年の1月1日現在住所_x000a_○1月～ 5月の退職･･･_x000a_　　退職年の前年の1月1日現在住所" sqref="G22 IA22 CM22 AW22 M22 S22 AE22 Y22 AK22 AQ22 BC22 BI22 BO22 BU22 CA22 CG22 CS22 CY22 DE22 DK22 DQ22 DW22 EC22 EI22 EO22 EU22 FA22 FG22 FM22 FS22 FY22 GE22 GK22 GQ22 GW22 HC22 HI22 HO22 HU22 IG22"/>
    <dataValidation type="list" allowBlank="1" showInputMessage="1" promptTitle="従業員等の住所(1月1日現在)" prompt="次のとおり、従業員等の住所を入力してください。_x000a_○6月～12月の退職･･･_x000a_　　退職年の1月1日現在住所_x000a_○1月～ 5月の退職･･･_x000a_　　退職年の前年の1月1日現在住所" sqref="CP22:CR22 ID22:IF22 J22:L22 P22:R22 AZ22:BB22 V22:X22 AH22:AJ22 AB22:AD22 AN22:AP22 AT22:AV22 BF22:BH22 BL22:BN22 BR22:BT22 BX22:BZ22 CD22:CF22 CJ22:CL22 CV22:CX22 DB22:DD22 DH22:DJ22 DN22:DP22 DT22:DV22 DZ22:EB22 EF22:EH22 EL22:EN22 ER22:ET22 EX22:EZ22 FD22:FF22 FJ22:FL22 FP22:FR22 FV22:FX22 GB22:GD22 GH22:GJ22 GN22:GP22 GT22:GV22 GZ22:HB22 HF22:HH22 HL22:HN22 HR22:HT22 HX22:HZ22 IJ22:IL22">
      <formula1>"北区,都島区,福島区,此花区,中央区,西区,港区,大正区,天王寺区,浪速区,西淀川区,淀川区,東淀川区,東成区,生野区,旭区,城東区,鶴見区,阿倍野区,住之江区,住吉区,東住吉区,平野区,西成区"</formula1>
    </dataValidation>
    <dataValidation type="textLength" imeMode="halfAlpha" allowBlank="1" showInputMessage="1" showErrorMessage="1" sqref="G9">
      <formula1>1</formula1>
      <formula2>1</formula2>
    </dataValidation>
    <dataValidation type="textLength" imeMode="disabled" allowBlank="1" showInputMessage="1" showErrorMessage="1" errorTitle="値が不正です！" error="12桁で入力してください。" sqref="G21:IL21">
      <formula1>12</formula1>
      <formula2>12</formula2>
    </dataValidation>
    <dataValidation type="whole" imeMode="disabled" allowBlank="1" showInputMessage="1" showErrorMessage="1" errorTitle="値が不正です！" error="0～9を入力してください。" sqref="H9:S9">
      <formula1>0</formula1>
      <formula2>9</formula2>
    </dataValidation>
    <dataValidation imeMode="disabled" allowBlank="1" showInputMessage="1" showErrorMessage="1" promptTitle="異動年月日" prompt="異動年月日を和暦の年月日で入力してください。_x000a_(例)平成29年3月31日_x000a_　　　→29年3月31日" sqref="G31 A13:A61 CM31 AW31 M31 S31 AE31 Y31 AK31 AQ31 BC31 BI31 BO31 BU31 CA31 CG31 CS31 CY31 DE31 DK31 DQ31 DW31 EC31 EI31 EO31 EU31 FA31 FG31 FM31 FS31 FY31 GK31 GE31 GQ31 GW31 HC31 HI31 HO31 HU31 IA31 IG31"/>
    <dataValidation type="whole" imeMode="disabled" allowBlank="1" showInputMessage="1" showErrorMessage="1" error="納入年度を超えています。" sqref="I45 IC45 HW45 HQ45 HK45 HE45 GY45 GS45 GM45 GG45 GA45 FU45 FO45 FI45 FC45 EW45 EQ45 EK45 EE45 DY45 DS45 DM45 DG45 DA45 CU45 CI45 CC45 BW45 BQ45 BK45 BE45 AS45 AM45 AA45 AG45 U45 O45 AY45 CO45 CO42 I42 IC42 HW42 HQ42 HK42 HE42 GY42 GS42 GM42 GG42 GA42 FU42 FO42 FI42 FC42 EW42 EQ42 EK42 EE42 DY42 DS42 DM42 DG42 DA42 CU42 CI42 CC42 BW42 BQ42 BK42 BE42 AS42 AM42 AA42 AG42 U42 O42 AY42 II45 II42">
      <formula1>IF(G42=G31,I31,1)</formula1>
      <formula2>IF(G42&gt;G31,5,12)</formula2>
    </dataValidation>
    <dataValidation type="list" allowBlank="1" showInputMessage="1" showErrorMessage="1" promptTitle="リストから選択してください。" prompt="徴収済みの月分を選択してください。" sqref="P36">
      <formula1>済月2</formula1>
    </dataValidation>
    <dataValidation type="list" allowBlank="1" showInputMessage="1" showErrorMessage="1" promptTitle="リストから選択してください。" prompt="徴収済みの月分を選択してください。" sqref="V36">
      <formula1>済月3</formula1>
    </dataValidation>
    <dataValidation type="list" allowBlank="1" showInputMessage="1" showErrorMessage="1" promptTitle="リストから選択してください。" prompt="徴収済みの月分を選択してください。" sqref="AB36">
      <formula1>済月4</formula1>
    </dataValidation>
    <dataValidation type="list" allowBlank="1" showInputMessage="1" showErrorMessage="1" promptTitle="リストから選択してください。" prompt="徴収済みの月分を選択してください。" sqref="AH36">
      <formula1>済月5</formula1>
    </dataValidation>
    <dataValidation type="list" allowBlank="1" showInputMessage="1" showErrorMessage="1" promptTitle="リストから選択してください。" prompt="徴収済みの月分を選択してください。" sqref="AN36">
      <formula1>済月6</formula1>
    </dataValidation>
    <dataValidation type="list" allowBlank="1" showInputMessage="1" showErrorMessage="1" promptTitle="リストから選択してください。" prompt="徴収済みの月分を選択してください。" sqref="AT36">
      <formula1>済月7</formula1>
    </dataValidation>
    <dataValidation type="list" allowBlank="1" showInputMessage="1" showErrorMessage="1" promptTitle="リストから選択してください。" prompt="徴収済みの月分を選択してください。" sqref="AZ36">
      <formula1>済月8</formula1>
    </dataValidation>
    <dataValidation type="list" allowBlank="1" showInputMessage="1" showErrorMessage="1" promptTitle="リストから選択してください。" prompt="徴収済みの月分を選択してください。" sqref="BF36">
      <formula1>済月9</formula1>
    </dataValidation>
    <dataValidation type="list" allowBlank="1" showInputMessage="1" showErrorMessage="1" promptTitle="リストから選択してください。" prompt="徴収済みの月分を選択してください。" sqref="BL36">
      <formula1>済月10</formula1>
    </dataValidation>
    <dataValidation type="list" allowBlank="1" showInputMessage="1" showErrorMessage="1" promptTitle="リストから選択してください。" prompt="徴収済みの月分を選択してください。" sqref="BR36">
      <formula1>済月11</formula1>
    </dataValidation>
    <dataValidation type="list" allowBlank="1" showInputMessage="1" showErrorMessage="1" promptTitle="リストから選択してください。" prompt="徴収済みの月分を選択してください。" sqref="BX36">
      <formula1>済月12</formula1>
    </dataValidation>
    <dataValidation type="list" allowBlank="1" showInputMessage="1" showErrorMessage="1" promptTitle="リストから選択してください。" prompt="徴収済みの月分を選択してください。" sqref="CD36">
      <formula1>済月13</formula1>
    </dataValidation>
    <dataValidation type="list" allowBlank="1" showInputMessage="1" showErrorMessage="1" promptTitle="リストから選択してください。" prompt="徴収済みの月分を選択してください。" sqref="CJ36">
      <formula1>済月14</formula1>
    </dataValidation>
    <dataValidation type="list" allowBlank="1" showInputMessage="1" showErrorMessage="1" promptTitle="リストから選択してください。" prompt="徴収済みの月分を選択してください。" sqref="CP36">
      <formula1>済月15</formula1>
    </dataValidation>
    <dataValidation type="list" allowBlank="1" showInputMessage="1" showErrorMessage="1" promptTitle="リストから選択してください。" prompt="徴収済みの月分を選択してください。" sqref="CV36">
      <formula1>済月16</formula1>
    </dataValidation>
    <dataValidation type="list" allowBlank="1" showInputMessage="1" showErrorMessage="1" promptTitle="リストから選択してください。" prompt="徴収済みの月分を選択してください。" sqref="DB36">
      <formula1>済月17</formula1>
    </dataValidation>
    <dataValidation type="list" allowBlank="1" showInputMessage="1" showErrorMessage="1" promptTitle="リストから選択してください。" prompt="徴収済みの月分を選択してください。" sqref="DH36">
      <formula1>済月18</formula1>
    </dataValidation>
    <dataValidation type="list" allowBlank="1" showInputMessage="1" showErrorMessage="1" promptTitle="リストから選択してください。" prompt="徴収済みの月分を選択してください。" sqref="DN36">
      <formula1>済月19</formula1>
    </dataValidation>
    <dataValidation type="list" allowBlank="1" showInputMessage="1" showErrorMessage="1" promptTitle="リストから選択してください。" prompt="徴収済みの月分を選択してください。" sqref="DT36">
      <formula1>済月20</formula1>
    </dataValidation>
    <dataValidation type="list" allowBlank="1" showInputMessage="1" showErrorMessage="1" promptTitle="リストから選択してください。" prompt="徴収済みの月分を選択してください。" sqref="DZ36">
      <formula1>済月21</formula1>
    </dataValidation>
    <dataValidation type="list" allowBlank="1" showInputMessage="1" showErrorMessage="1" promptTitle="リストから選択してください。" prompt="徴収済みの月分を選択してください。" sqref="EF36">
      <formula1>済月22</formula1>
    </dataValidation>
    <dataValidation type="list" allowBlank="1" showInputMessage="1" showErrorMessage="1" promptTitle="リストから選択してください。" prompt="徴収済みの月分を選択してください。" sqref="EL36">
      <formula1>済月23</formula1>
    </dataValidation>
    <dataValidation type="list" allowBlank="1" showInputMessage="1" showErrorMessage="1" promptTitle="リストから選択してください。" prompt="徴収済みの月分を選択してください。" sqref="ER36">
      <formula1>済月24</formula1>
    </dataValidation>
    <dataValidation type="list" allowBlank="1" showInputMessage="1" showErrorMessage="1" promptTitle="リストから選択してください。" prompt="徴収済みの月分を選択してください。" sqref="EX36">
      <formula1>済月25</formula1>
    </dataValidation>
    <dataValidation type="list" allowBlank="1" showInputMessage="1" showErrorMessage="1" promptTitle="リストから選択してください。" prompt="徴収済みの月分を選択してください。" sqref="FD36">
      <formula1>済月26</formula1>
    </dataValidation>
    <dataValidation type="list" allowBlank="1" showInputMessage="1" showErrorMessage="1" promptTitle="リストから選択してください。" prompt="徴収済みの月分を選択してください。" sqref="FJ36">
      <formula1>済月27</formula1>
    </dataValidation>
    <dataValidation type="list" allowBlank="1" showInputMessage="1" showErrorMessage="1" promptTitle="リストから選択してください。" prompt="徴収済みの月分を選択してください。" sqref="FP36">
      <formula1>済月28</formula1>
    </dataValidation>
    <dataValidation type="list" allowBlank="1" showInputMessage="1" showErrorMessage="1" promptTitle="リストから選択してください。" prompt="徴収済みの月分を選択してください。" sqref="FV36">
      <formula1>済月29</formula1>
    </dataValidation>
    <dataValidation type="list" allowBlank="1" showInputMessage="1" showErrorMessage="1" promptTitle="リストから選択してください。" prompt="徴収済みの月分を選択してください。" sqref="GB36">
      <formula1>済月30</formula1>
    </dataValidation>
    <dataValidation type="list" allowBlank="1" showInputMessage="1" showErrorMessage="1" promptTitle="リストから選択してください。" prompt="徴収済みの月分を選択してください。" sqref="GH36">
      <formula1>済月31</formula1>
    </dataValidation>
    <dataValidation type="list" allowBlank="1" showInputMessage="1" showErrorMessage="1" promptTitle="リストから選択してください。" prompt="徴収済みの月分を選択してください。" sqref="GN36">
      <formula1>済月32</formula1>
    </dataValidation>
    <dataValidation type="list" allowBlank="1" showInputMessage="1" showErrorMessage="1" promptTitle="リストから選択してください。" prompt="徴収済みの月分を選択してください。" sqref="GT36">
      <formula1>済月33</formula1>
    </dataValidation>
    <dataValidation type="list" allowBlank="1" showInputMessage="1" showErrorMessage="1" promptTitle="リストから選択してください。" prompt="徴収済みの月分を選択してください。" sqref="GZ36">
      <formula1>済月34</formula1>
    </dataValidation>
    <dataValidation type="list" allowBlank="1" showInputMessage="1" showErrorMessage="1" promptTitle="リストから選択してください。" prompt="徴収済みの月分を選択してください。" sqref="HF36">
      <formula1>済月35</formula1>
    </dataValidation>
    <dataValidation type="list" allowBlank="1" showInputMessage="1" showErrorMessage="1" promptTitle="リストから選択してください。" prompt="徴収済みの月分を選択してください。" sqref="HL36">
      <formula1>済月36</formula1>
    </dataValidation>
    <dataValidation type="list" allowBlank="1" showInputMessage="1" showErrorMessage="1" promptTitle="リストから選択してください。" prompt="徴収済みの月分を選択してください。" sqref="HR36">
      <formula1>済月37</formula1>
    </dataValidation>
    <dataValidation type="list" allowBlank="1" showInputMessage="1" showErrorMessage="1" promptTitle="リストから選択してください。" prompt="徴収済みの月分を選択してください。" sqref="HX36">
      <formula1>済月38</formula1>
    </dataValidation>
    <dataValidation type="list" allowBlank="1" showInputMessage="1" showErrorMessage="1" promptTitle="リストから選択してください。" prompt="徴収済みの月分を選択してください。" sqref="ID36">
      <formula1>済月39</formula1>
    </dataValidation>
    <dataValidation type="list" allowBlank="1" showInputMessage="1" showErrorMessage="1" promptTitle="リストから選択してください。" prompt="徴収済みの月分を選択してください。" sqref="IJ36">
      <formula1>済月40</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M40:R40">
      <formula1>徴収方法2</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S40:X40">
      <formula1>徴収方法3</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Y40:AD40">
      <formula1>徴収方法4</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AE40:AJ40">
      <formula1>徴収方法5</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AK40:AP40">
      <formula1>徴収方法6</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AQ40:AV40">
      <formula1>徴収方法7</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AW40:BB40">
      <formula1>徴収方法8</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BC40:BH40">
      <formula1>徴収方法9</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BI40:BN40">
      <formula1>徴収方法10</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BO40:BT40">
      <formula1>徴収方法11</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BU40:BZ40">
      <formula1>徴収方法12</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CA40:CF40">
      <formula1>徴収方法13</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CG40:CL40">
      <formula1>徴収方法14</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CM40:CR40">
      <formula1>徴収方法15</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CS40:CX40">
      <formula1>徴収方法16</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CY40:DD40">
      <formula1>徴収方法17</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DE40:DJ40">
      <formula1>徴収方法18</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DK40:DP40">
      <formula1>徴収方法19</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DQ40:DV40">
      <formula1>徴収方法20</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DW40:EB40">
      <formula1>徴収方法21</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EC40:EH40">
      <formula1>徴収方法22</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EI40:EN40">
      <formula1>徴収方法23</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EO40:ET40">
      <formula1>徴収方法24</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EU40:EZ40">
      <formula1>徴収方法25</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FA40:FF40">
      <formula1>徴収方法26</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FG40:FL40">
      <formula1>徴収方法27</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FM40:FR40">
      <formula1>徴収方法28</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FS40:FX40">
      <formula1>徴収方法29</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FY40:GD40">
      <formula1>徴収方法30</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GE40:GJ40">
      <formula1>徴収方法31</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GK40:GP40">
      <formula1>徴収方法32</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GQ40:GV40">
      <formula1>徴収方法33</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GW40:HB40">
      <formula1>徴収方法34</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HC40:HH40">
      <formula1>徴収方法35</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HI40:HN40">
      <formula1>徴収方法36</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HO40:HT40">
      <formula1>徴収方法37</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HU40:HZ40">
      <formula1>徴収方法38</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IA40:IF40">
      <formula1>徴収方法39</formula1>
    </dataValidation>
    <dataValidation type="list" allowBlank="1" showInputMessage="1" showErrorMessage="1" promptTitle="リストから選択してください。" prompt="残税額の徴収方法を選択してください。_x000a__x000a_異動日等の条件によって選択範囲が異なります。_x000a_注：翌年１月～５月までの退職の場合は一括徴収が必要です。_x000a_※異動後の従業員等の負担を考慮して、一括徴収にご協力願います。" sqref="IG40:IL40">
      <formula1>徴収方法40</formula1>
    </dataValidation>
    <dataValidation type="list" allowBlank="1" showInputMessage="1" showErrorMessage="1" promptTitle="リストから選択してください。" prompt="普通徴収の理由を選択してください。" sqref="M41:R41">
      <formula1>普徴理由2</formula1>
    </dataValidation>
    <dataValidation type="list" allowBlank="1" showInputMessage="1" showErrorMessage="1" promptTitle="リストから選択してください。" prompt="普通徴収の理由を選択してください。" sqref="S41:X41">
      <formula1>普徴理由3</formula1>
    </dataValidation>
    <dataValidation type="list" allowBlank="1" showInputMessage="1" showErrorMessage="1" promptTitle="リストから選択してください。" prompt="普通徴収の理由を選択してください。" sqref="Y41:AD41">
      <formula1>普徴理由4</formula1>
    </dataValidation>
    <dataValidation type="list" allowBlank="1" showInputMessage="1" showErrorMessage="1" promptTitle="リストから選択してください。" prompt="普通徴収の理由を選択してください。" sqref="IG41:IL41">
      <formula1>普徴理由40</formula1>
    </dataValidation>
    <dataValidation type="list" allowBlank="1" showInputMessage="1" showErrorMessage="1" promptTitle="リストから選択してください。" prompt="普通徴収の理由を選択してください。" sqref="AE41:AJ41">
      <formula1>普徴理由5</formula1>
    </dataValidation>
    <dataValidation type="list" allowBlank="1" showInputMessage="1" showErrorMessage="1" promptTitle="リストから選択してください。" prompt="普通徴収の理由を選択してください。" sqref="AK41:AP41">
      <formula1>普徴理由6</formula1>
    </dataValidation>
    <dataValidation type="list" allowBlank="1" showInputMessage="1" showErrorMessage="1" promptTitle="リストから選択してください。" prompt="普通徴収の理由を選択してください。" sqref="AQ41:AV41">
      <formula1>普徴理由7</formula1>
    </dataValidation>
    <dataValidation type="list" allowBlank="1" showInputMessage="1" showErrorMessage="1" promptTitle="リストから選択してください。" prompt="普通徴収の理由を選択してください。" sqref="AW41:BB41">
      <formula1>普徴理由8</formula1>
    </dataValidation>
    <dataValidation type="list" allowBlank="1" showInputMessage="1" showErrorMessage="1" promptTitle="リストから選択してください。" prompt="普通徴収の理由を選択してください。" sqref="BC41:BH41">
      <formula1>普徴理由9</formula1>
    </dataValidation>
    <dataValidation type="list" allowBlank="1" showInputMessage="1" showErrorMessage="1" promptTitle="リストから選択してください。" prompt="普通徴収の理由を選択してください。" sqref="BI41:BN41">
      <formula1>普徴理由10</formula1>
    </dataValidation>
    <dataValidation type="list" allowBlank="1" showInputMessage="1" showErrorMessage="1" promptTitle="リストから選択してください。" prompt="普通徴収の理由を選択してください。" sqref="BO41:BT41">
      <formula1>普徴理由11</formula1>
    </dataValidation>
    <dataValidation type="list" allowBlank="1" showInputMessage="1" showErrorMessage="1" promptTitle="リストから選択してください。" prompt="普通徴収の理由を選択してください。" sqref="BU41:BZ41">
      <formula1>普徴理由12</formula1>
    </dataValidation>
    <dataValidation type="list" allowBlank="1" showInputMessage="1" showErrorMessage="1" promptTitle="リストから選択してください。" prompt="普通徴収の理由を選択してください。" sqref="CA41:CF41">
      <formula1>普徴理由13</formula1>
    </dataValidation>
    <dataValidation type="list" allowBlank="1" showInputMessage="1" showErrorMessage="1" promptTitle="リストから選択してください。" prompt="普通徴収の理由を選択してください。" sqref="CG41:CL41">
      <formula1>普徴理由14</formula1>
    </dataValidation>
    <dataValidation type="list" allowBlank="1" showInputMessage="1" showErrorMessage="1" promptTitle="リストから選択してください。" prompt="普通徴収の理由を選択してください。" sqref="CM41:CR41">
      <formula1>普徴理由15</formula1>
    </dataValidation>
    <dataValidation type="list" allowBlank="1" showInputMessage="1" showErrorMessage="1" promptTitle="リストから選択してください。" prompt="普通徴収の理由を選択してください。" sqref="CS41:CX41">
      <formula1>普徴理由16</formula1>
    </dataValidation>
    <dataValidation type="list" allowBlank="1" showInputMessage="1" showErrorMessage="1" promptTitle="リストから選択してください。" prompt="普通徴収の理由を選択してください。" sqref="CY41:DD41">
      <formula1>普徴理由17</formula1>
    </dataValidation>
    <dataValidation type="list" allowBlank="1" showInputMessage="1" showErrorMessage="1" promptTitle="リストから選択してください。" prompt="普通徴収の理由を選択してください。" sqref="DE41:DJ41">
      <formula1>普徴理由18</formula1>
    </dataValidation>
    <dataValidation type="list" allowBlank="1" showInputMessage="1" showErrorMessage="1" promptTitle="リストから選択してください。" prompt="普通徴収の理由を選択してください。" sqref="DK41:DP41">
      <formula1>普徴理由19</formula1>
    </dataValidation>
    <dataValidation type="list" allowBlank="1" showInputMessage="1" showErrorMessage="1" promptTitle="リストから選択してください。" prompt="普通徴収の理由を選択してください。" sqref="DQ41:DV41">
      <formula1>普徴理由20</formula1>
    </dataValidation>
    <dataValidation type="list" allowBlank="1" showInputMessage="1" showErrorMessage="1" promptTitle="リストから選択してください。" prompt="普通徴収の理由を選択してください。" sqref="DW41:EB41">
      <formula1>普徴理由21</formula1>
    </dataValidation>
    <dataValidation type="list" allowBlank="1" showInputMessage="1" showErrorMessage="1" promptTitle="リストから選択してください。" prompt="普通徴収の理由を選択してください。" sqref="EC41:EH41">
      <formula1>普徴理由22</formula1>
    </dataValidation>
    <dataValidation type="list" allowBlank="1" showInputMessage="1" showErrorMessage="1" promptTitle="リストから選択してください。" prompt="普通徴収の理由を選択してください。" sqref="EI41:EN41">
      <formula1>普徴理由23</formula1>
    </dataValidation>
    <dataValidation type="list" allowBlank="1" showInputMessage="1" showErrorMessage="1" promptTitle="リストから選択してください。" prompt="普通徴収の理由を選択してください。" sqref="EO41:ET41">
      <formula1>普徴理由24</formula1>
    </dataValidation>
    <dataValidation type="list" allowBlank="1" showInputMessage="1" showErrorMessage="1" promptTitle="リストから選択してください。" prompt="普通徴収の理由を選択してください。" sqref="EU41:EZ41">
      <formula1>普徴理由25</formula1>
    </dataValidation>
    <dataValidation type="list" allowBlank="1" showInputMessage="1" showErrorMessage="1" promptTitle="リストから選択してください。" prompt="普通徴収の理由を選択してください。" sqref="FA41:FF41">
      <formula1>普徴理由26</formula1>
    </dataValidation>
    <dataValidation type="list" allowBlank="1" showInputMessage="1" showErrorMessage="1" promptTitle="リストから選択してください。" prompt="普通徴収の理由を選択してください。" sqref="FG41:FL41">
      <formula1>普徴理由27</formula1>
    </dataValidation>
    <dataValidation type="list" allowBlank="1" showInputMessage="1" showErrorMessage="1" promptTitle="リストから選択してください。" prompt="普通徴収の理由を選択してください。" sqref="FM41:FR41">
      <formula1>普徴理由28</formula1>
    </dataValidation>
    <dataValidation type="list" allowBlank="1" showInputMessage="1" showErrorMessage="1" promptTitle="リストから選択してください。" prompt="普通徴収の理由を選択してください。" sqref="FS41:FX41">
      <formula1>普徴理由29</formula1>
    </dataValidation>
    <dataValidation type="list" allowBlank="1" showInputMessage="1" showErrorMessage="1" promptTitle="リストから選択してください。" prompt="普通徴収の理由を選択してください。" sqref="FY41:GD41">
      <formula1>普徴理由30</formula1>
    </dataValidation>
    <dataValidation type="list" allowBlank="1" showInputMessage="1" showErrorMessage="1" promptTitle="リストから選択してください。" prompt="普通徴収の理由を選択してください。" sqref="GE41:GJ41">
      <formula1>普徴理由31</formula1>
    </dataValidation>
    <dataValidation type="list" allowBlank="1" showInputMessage="1" showErrorMessage="1" promptTitle="リストから選択してください。" prompt="普通徴収の理由を選択してください。" sqref="GK41:GP41">
      <formula1>普徴理由32</formula1>
    </dataValidation>
    <dataValidation type="list" allowBlank="1" showInputMessage="1" showErrorMessage="1" promptTitle="リストから選択してください。" prompt="普通徴収の理由を選択してください。" sqref="GQ41:GV41">
      <formula1>普徴理由33</formula1>
    </dataValidation>
    <dataValidation type="list" allowBlank="1" showInputMessage="1" showErrorMessage="1" promptTitle="リストから選択してください。" prompt="普通徴収の理由を選択してください。" sqref="GW41:HB41">
      <formula1>普徴理由34</formula1>
    </dataValidation>
    <dataValidation type="list" allowBlank="1" showInputMessage="1" showErrorMessage="1" promptTitle="リストから選択してください。" prompt="普通徴収の理由を選択してください。" sqref="HC41:HH41">
      <formula1>普徴理由35</formula1>
    </dataValidation>
    <dataValidation type="list" allowBlank="1" showInputMessage="1" showErrorMessage="1" promptTitle="リストから選択してください。" prompt="普通徴収の理由を選択してください。" sqref="HI41:HN41">
      <formula1>普徴理由36</formula1>
    </dataValidation>
    <dataValidation type="list" allowBlank="1" showInputMessage="1" showErrorMessage="1" promptTitle="リストから選択してください。" prompt="普通徴収の理由を選択してください。" sqref="HO41:HT41">
      <formula1>普徴理由37</formula1>
    </dataValidation>
    <dataValidation type="list" allowBlank="1" showInputMessage="1" showErrorMessage="1" promptTitle="リストから選択してください。" prompt="普通徴収の理由を選択してください。" sqref="HU41:HZ41">
      <formula1>普徴理由38</formula1>
    </dataValidation>
    <dataValidation type="list" allowBlank="1" showInputMessage="1" showErrorMessage="1" promptTitle="リストから選択してください。" prompt="普通徴収の理由を選択してください。" sqref="IA41:IF41">
      <formula1>普徴理由39</formula1>
    </dataValidation>
    <dataValidation type="list" allowBlank="1" showInputMessage="1" showErrorMessage="1" promptTitle="リストから選択してください。" prompt="納入月を選択してください。" sqref="M44:N44 M47:N47">
      <formula1>納入月2</formula1>
    </dataValidation>
    <dataValidation type="list" allowBlank="1" showInputMessage="1" showErrorMessage="1" promptTitle="リストから選択してください。" prompt="納入月を選択してください。" sqref="S44:T44 S47:T47">
      <formula1>納入月3</formula1>
    </dataValidation>
    <dataValidation type="list" allowBlank="1" showInputMessage="1" showErrorMessage="1" promptTitle="リストから選択してください。" prompt="納入月を選択してください。" sqref="Y44:Z44 Y47:Z47">
      <formula1>納入月4</formula1>
    </dataValidation>
    <dataValidation type="list" allowBlank="1" showInputMessage="1" showErrorMessage="1" promptTitle="リストから選択してください。" prompt="納入月を選択してください。" sqref="AE44:AF44 AE47:AF47">
      <formula1>納入月5</formula1>
    </dataValidation>
    <dataValidation type="list" allowBlank="1" showInputMessage="1" showErrorMessage="1" promptTitle="リストから選択してください。" prompt="納入月を選択してください。" sqref="AK44:AL44 AK47:AL47">
      <formula1>納入月6</formula1>
    </dataValidation>
    <dataValidation type="list" allowBlank="1" showInputMessage="1" showErrorMessage="1" promptTitle="リストから選択してください。" prompt="納入月を選択してください。" sqref="AQ44:AR44 AQ47:AR47">
      <formula1>納入月7</formula1>
    </dataValidation>
    <dataValidation type="list" allowBlank="1" showInputMessage="1" showErrorMessage="1" promptTitle="リストから選択してください。" prompt="納入月を選択してください。" sqref="AW44:AX44 AW47:AX47">
      <formula1>納入月8</formula1>
    </dataValidation>
    <dataValidation type="list" allowBlank="1" showInputMessage="1" showErrorMessage="1" promptTitle="リストから選択してください。" prompt="納入月を選択してください。" sqref="BC44:BD44 BC47:BD47">
      <formula1>納入月9</formula1>
    </dataValidation>
    <dataValidation type="list" allowBlank="1" showInputMessage="1" showErrorMessage="1" promptTitle="リストから選択してください。" prompt="納入月を選択してください。" sqref="BI44:BJ44 BI47:BJ47">
      <formula1>納入月10</formula1>
    </dataValidation>
    <dataValidation type="list" allowBlank="1" showInputMessage="1" showErrorMessage="1" promptTitle="リストから選択してください。" prompt="納入月を選択してください。" sqref="BO44:BP44 BO47:BP47">
      <formula1>納入月11</formula1>
    </dataValidation>
    <dataValidation type="list" allowBlank="1" showInputMessage="1" showErrorMessage="1" promptTitle="リストから選択してください。" prompt="納入月を選択してください。" sqref="BU44:BV44 BU47:BV47">
      <formula1>納入月12</formula1>
    </dataValidation>
    <dataValidation type="list" allowBlank="1" showInputMessage="1" showErrorMessage="1" promptTitle="リストから選択してください。" prompt="納入月を選択してください。" sqref="CA44:CB44 CA47:CB47">
      <formula1>納入月13</formula1>
    </dataValidation>
    <dataValidation type="list" allowBlank="1" showInputMessage="1" showErrorMessage="1" promptTitle="リストから選択してください。" prompt="納入月を選択してください。" sqref="CG44:CH44 CG47:CH47">
      <formula1>納入月14</formula1>
    </dataValidation>
    <dataValidation type="list" allowBlank="1" showInputMessage="1" showErrorMessage="1" promptTitle="リストから選択してください。" prompt="納入月を選択してください。" sqref="CM44:CN44 CM47:CN47">
      <formula1>納入月15</formula1>
    </dataValidation>
    <dataValidation type="list" allowBlank="1" showInputMessage="1" showErrorMessage="1" promptTitle="リストから選択してください。" prompt="納入月を選択してください。" sqref="CS44:CT44 CS47:CT47">
      <formula1>納入月16</formula1>
    </dataValidation>
    <dataValidation type="list" allowBlank="1" showInputMessage="1" showErrorMessage="1" promptTitle="リストから選択してください。" prompt="納入月を選択してください。" sqref="CY44:CZ44 CY47:CZ47">
      <formula1>納入月17</formula1>
    </dataValidation>
    <dataValidation type="list" allowBlank="1" showInputMessage="1" showErrorMessage="1" promptTitle="リストから選択してください。" prompt="納入月を選択してください。" sqref="DE44:DF44 DE47:DF47">
      <formula1>納入月18</formula1>
    </dataValidation>
    <dataValidation type="list" allowBlank="1" showInputMessage="1" showErrorMessage="1" promptTitle="リストから選択してください。" prompt="納入月を選択してください。" sqref="DK44:DL44 DK47:DL47">
      <formula1>納入月19</formula1>
    </dataValidation>
    <dataValidation type="list" allowBlank="1" showInputMessage="1" showErrorMessage="1" promptTitle="リストから選択してください。" prompt="納入月を選択してください。" sqref="DQ44:DR44 DQ47:DR47">
      <formula1>納入月20</formula1>
    </dataValidation>
    <dataValidation type="list" allowBlank="1" showInputMessage="1" showErrorMessage="1" promptTitle="リストから選択してください。" prompt="納入月を選択してください。" sqref="DW44:DX44 DW47:DX47">
      <formula1>納入月21</formula1>
    </dataValidation>
    <dataValidation type="list" allowBlank="1" showInputMessage="1" showErrorMessage="1" promptTitle="リストから選択してください。" prompt="納入月を選択してください。" sqref="EC44:ED44 EC47:ED47">
      <formula1>納入月22</formula1>
    </dataValidation>
    <dataValidation type="list" allowBlank="1" showInputMessage="1" showErrorMessage="1" promptTitle="リストから選択してください。" prompt="納入月を選択してください。" sqref="EI44:EJ44 EI47:EJ47">
      <formula1>納入月23</formula1>
    </dataValidation>
    <dataValidation type="list" allowBlank="1" showInputMessage="1" showErrorMessage="1" promptTitle="リストから選択してください。" prompt="納入月を選択してください。" sqref="EO44:EP44 EO47:EP47">
      <formula1>納入月24</formula1>
    </dataValidation>
    <dataValidation type="list" allowBlank="1" showInputMessage="1" showErrorMessage="1" promptTitle="リストから選択してください。" prompt="納入月を選択してください。" sqref="EU44:EV44 EU47:EV47">
      <formula1>納入月25</formula1>
    </dataValidation>
    <dataValidation type="list" allowBlank="1" showInputMessage="1" showErrorMessage="1" promptTitle="リストから選択してください。" prompt="納入月を選択してください。" sqref="FA44:FB44 FA47:FB47">
      <formula1>納入月26</formula1>
    </dataValidation>
    <dataValidation type="list" allowBlank="1" showInputMessage="1" showErrorMessage="1" promptTitle="リストから選択してください。" prompt="納入月を選択してください。" sqref="FG44:FH44 FG47:FH47">
      <formula1>納入月27</formula1>
    </dataValidation>
    <dataValidation type="list" allowBlank="1" showInputMessage="1" showErrorMessage="1" promptTitle="リストから選択してください。" prompt="納入月を選択してください。" sqref="FM44:FN44 FM47:FN47">
      <formula1>納入月28</formula1>
    </dataValidation>
    <dataValidation type="list" allowBlank="1" showInputMessage="1" showErrorMessage="1" promptTitle="リストから選択してください。" prompt="納入月を選択してください。" sqref="FS44:FT44 FS47:FT47">
      <formula1>納入月29</formula1>
    </dataValidation>
    <dataValidation type="list" allowBlank="1" showInputMessage="1" showErrorMessage="1" promptTitle="リストから選択してください。" prompt="納入月を選択してください。" sqref="FY44:FZ44 FY47:FZ47">
      <formula1>納入月30</formula1>
    </dataValidation>
    <dataValidation type="list" allowBlank="1" showInputMessage="1" showErrorMessage="1" promptTitle="リストから選択してください。" prompt="納入月を選択してください。" sqref="GE44:GF44 GE47:GF47">
      <formula1>納入月31</formula1>
    </dataValidation>
    <dataValidation type="list" allowBlank="1" showInputMessage="1" showErrorMessage="1" promptTitle="リストから選択してください。" prompt="納入月を選択してください。" sqref="GK44:GL44 GK47:GL47">
      <formula1>納入月32</formula1>
    </dataValidation>
    <dataValidation type="list" allowBlank="1" showInputMessage="1" showErrorMessage="1" promptTitle="リストから選択してください。" prompt="納入月を選択してください。" sqref="GQ44:GR44 GQ47:GR47">
      <formula1>納入月33</formula1>
    </dataValidation>
    <dataValidation type="list" allowBlank="1" showInputMessage="1" showErrorMessage="1" promptTitle="リストから選択してください。" prompt="納入月を選択してください。" sqref="GW44:GX44 GW47:GX47">
      <formula1>納入月34</formula1>
    </dataValidation>
    <dataValidation type="list" allowBlank="1" showInputMessage="1" showErrorMessage="1" promptTitle="リストから選択してください。" prompt="納入月を選択してください。" sqref="HC44:HD44 HC47:HD47">
      <formula1>納入月35</formula1>
    </dataValidation>
    <dataValidation type="list" allowBlank="1" showInputMessage="1" showErrorMessage="1" promptTitle="リストから選択してください。" prompt="納入月を選択してください。" sqref="HI44:HJ44 HI47:HJ47">
      <formula1>納入月36</formula1>
    </dataValidation>
    <dataValidation type="list" allowBlank="1" showInputMessage="1" showErrorMessage="1" promptTitle="リストから選択してください。" prompt="納入月を選択してください。" sqref="HO44:HP44 HO47:HP47">
      <formula1>納入月37</formula1>
    </dataValidation>
    <dataValidation type="list" allowBlank="1" showInputMessage="1" showErrorMessage="1" promptTitle="リストから選択してください。" prompt="納入月を選択してください。" sqref="HU44:HV44 HU47:HV47">
      <formula1>納入月38</formula1>
    </dataValidation>
    <dataValidation type="list" allowBlank="1" showInputMessage="1" showErrorMessage="1" promptTitle="リストから選択してください。" prompt="納入月を選択してください。" sqref="IA44:IB44 IA47:IB47">
      <formula1>納入月39</formula1>
    </dataValidation>
    <dataValidation type="list" allowBlank="1" showInputMessage="1" showErrorMessage="1" promptTitle="リストから選択してください。" prompt="納入月を選択してください。" sqref="IG44:IH44 IG47:IH47">
      <formula1>納入月40</formula1>
    </dataValidation>
    <dataValidation type="list" allowBlank="1" showInputMessage="1" showErrorMessage="1" promptTitle="リストから選択してください。" prompt="新しい給与支払者において徴収を開始する月分を選択してください。" sqref="M61:N61">
      <formula1>開始月2</formula1>
    </dataValidation>
    <dataValidation type="list" allowBlank="1" showInputMessage="1" showErrorMessage="1" promptTitle="リストから選択してください。" prompt="新しい給与支払者において徴収を開始する月分を選択してください。" sqref="S61:T61">
      <formula1>開始月3</formula1>
    </dataValidation>
    <dataValidation type="list" allowBlank="1" showInputMessage="1" showErrorMessage="1" promptTitle="リストから選択してください。" prompt="新しい給与支払者において徴収を開始する月分を選択してください。" sqref="Y61:Z61">
      <formula1>開始月4</formula1>
    </dataValidation>
    <dataValidation type="list" allowBlank="1" showInputMessage="1" showErrorMessage="1" promptTitle="リストから選択してください。" prompt="新しい給与支払者において徴収を開始する月分を選択してください。" sqref="AE61:AF61">
      <formula1>開始月5</formula1>
    </dataValidation>
    <dataValidation type="list" allowBlank="1" showInputMessage="1" showErrorMessage="1" promptTitle="リストから選択してください。" prompt="新しい給与支払者において徴収を開始する月分を選択してください。" sqref="AK61:AL61">
      <formula1>開始月6</formula1>
    </dataValidation>
    <dataValidation type="list" allowBlank="1" showInputMessage="1" showErrorMessage="1" promptTitle="リストから選択してください。" prompt="新しい給与支払者において徴収を開始する月分を選択してください。" sqref="AQ61:AR61">
      <formula1>開始月7</formula1>
    </dataValidation>
    <dataValidation type="list" allowBlank="1" showInputMessage="1" showErrorMessage="1" promptTitle="リストから選択してください。" prompt="新しい給与支払者において徴収を開始する月分を選択してください。" sqref="AW61:AX61">
      <formula1>開始月8</formula1>
    </dataValidation>
    <dataValidation type="list" allowBlank="1" showInputMessage="1" showErrorMessage="1" promptTitle="リストから選択してください。" prompt="新しい給与支払者において徴収を開始する月分を選択してください。" sqref="BC61:BD61">
      <formula1>開始月9</formula1>
    </dataValidation>
    <dataValidation type="list" allowBlank="1" showInputMessage="1" showErrorMessage="1" promptTitle="リストから選択してください。" prompt="新しい給与支払者において徴収を開始する月分を選択してください。" sqref="BI61:BJ61">
      <formula1>開始月10</formula1>
    </dataValidation>
    <dataValidation type="list" allowBlank="1" showInputMessage="1" showErrorMessage="1" promptTitle="リストから選択してください。" prompt="新しい給与支払者において徴収を開始する月分を選択してください。" sqref="BO61:BP61">
      <formula1>開始月11</formula1>
    </dataValidation>
    <dataValidation type="list" allowBlank="1" showInputMessage="1" showErrorMessage="1" promptTitle="リストから選択してください。" prompt="新しい給与支払者において徴収を開始する月分を選択してください。" sqref="BU61:BV61">
      <formula1>開始月12</formula1>
    </dataValidation>
    <dataValidation type="list" allowBlank="1" showInputMessage="1" showErrorMessage="1" promptTitle="リストから選択してください。" prompt="新しい給与支払者において徴収を開始する月分を選択してください。" sqref="CA61:CB61">
      <formula1>開始月13</formula1>
    </dataValidation>
    <dataValidation type="list" allowBlank="1" showInputMessage="1" showErrorMessage="1" promptTitle="リストから選択してください。" prompt="新しい給与支払者において徴収を開始する月分を選択してください。" sqref="CG61:CH61">
      <formula1>開始月14</formula1>
    </dataValidation>
    <dataValidation type="list" allowBlank="1" showInputMessage="1" showErrorMessage="1" promptTitle="リストから選択してください。" prompt="新しい給与支払者において徴収を開始する月分を選択してください。" sqref="CM61:CN61">
      <formula1>開始月15</formula1>
    </dataValidation>
    <dataValidation type="list" allowBlank="1" showInputMessage="1" showErrorMessage="1" promptTitle="リストから選択してください。" prompt="新しい給与支払者において徴収を開始する月分を選択してください。" sqref="CS61:CT61">
      <formula1>開始月16</formula1>
    </dataValidation>
    <dataValidation type="list" allowBlank="1" showInputMessage="1" showErrorMessage="1" promptTitle="リストから選択してください。" prompt="新しい給与支払者において徴収を開始する月分を選択してください。" sqref="CY61:CZ61">
      <formula1>開始月17</formula1>
    </dataValidation>
    <dataValidation type="list" allowBlank="1" showInputMessage="1" showErrorMessage="1" promptTitle="リストから選択してください。" prompt="新しい給与支払者において徴収を開始する月分を選択してください。" sqref="DE61:DF61">
      <formula1>開始月18</formula1>
    </dataValidation>
    <dataValidation type="list" allowBlank="1" showInputMessage="1" showErrorMessage="1" promptTitle="リストから選択してください。" prompt="新しい給与支払者において徴収を開始する月分を選択してください。" sqref="DK61:DL61">
      <formula1>開始月19</formula1>
    </dataValidation>
    <dataValidation type="list" allowBlank="1" showInputMessage="1" showErrorMessage="1" promptTitle="リストから選択してください。" prompt="新しい給与支払者において徴収を開始する月分を選択してください。" sqref="DQ61:DR61">
      <formula1>開始月20</formula1>
    </dataValidation>
    <dataValidation type="list" allowBlank="1" showInputMessage="1" showErrorMessage="1" promptTitle="リストから選択してください。" prompt="新しい給与支払者において徴収を開始する月分を選択してください。" sqref="DW61:DX61">
      <formula1>開始月21</formula1>
    </dataValidation>
    <dataValidation type="list" allowBlank="1" showInputMessage="1" showErrorMessage="1" promptTitle="リストから選択してください。" prompt="新しい給与支払者において徴収を開始する月分を選択してください。" sqref="EC61:ED61">
      <formula1>開始月22</formula1>
    </dataValidation>
    <dataValidation type="list" allowBlank="1" showInputMessage="1" showErrorMessage="1" promptTitle="リストから選択してください。" prompt="新しい給与支払者において徴収を開始する月分を選択してください。" sqref="EI61:EJ61">
      <formula1>開始月23</formula1>
    </dataValidation>
    <dataValidation type="list" allowBlank="1" showInputMessage="1" showErrorMessage="1" promptTitle="リストから選択してください。" prompt="新しい給与支払者において徴収を開始する月分を選択してください。" sqref="EO61:EP61">
      <formula1>開始月24</formula1>
    </dataValidation>
    <dataValidation type="list" allowBlank="1" showInputMessage="1" showErrorMessage="1" promptTitle="リストから選択してください。" prompt="新しい給与支払者において徴収を開始する月分を選択してください。" sqref="EU61:EV61">
      <formula1>開始月25</formula1>
    </dataValidation>
    <dataValidation type="list" allowBlank="1" showInputMessage="1" showErrorMessage="1" promptTitle="リストから選択してください。" prompt="新しい給与支払者において徴収を開始する月分を選択してください。" sqref="FA61:FB61">
      <formula1>開始月26</formula1>
    </dataValidation>
    <dataValidation type="list" allowBlank="1" showInputMessage="1" showErrorMessage="1" promptTitle="リストから選択してください。" prompt="新しい給与支払者において徴収を開始する月分を選択してください。" sqref="FG61:FH61">
      <formula1>開始月27</formula1>
    </dataValidation>
    <dataValidation type="list" allowBlank="1" showInputMessage="1" showErrorMessage="1" promptTitle="リストから選択してください。" prompt="新しい給与支払者において徴収を開始する月分を選択してください。" sqref="FM61:FN61">
      <formula1>開始月28</formula1>
    </dataValidation>
    <dataValidation type="list" allowBlank="1" showInputMessage="1" showErrorMessage="1" promptTitle="リストから選択してください。" prompt="新しい給与支払者において徴収を開始する月分を選択してください。" sqref="FS61:FT61">
      <formula1>開始月29</formula1>
    </dataValidation>
    <dataValidation type="list" allowBlank="1" showInputMessage="1" showErrorMessage="1" promptTitle="リストから選択してください。" prompt="新しい給与支払者において徴収を開始する月分を選択してください。" sqref="FY61:FZ61">
      <formula1>開始月30</formula1>
    </dataValidation>
    <dataValidation type="list" allowBlank="1" showInputMessage="1" showErrorMessage="1" promptTitle="リストから選択してください。" prompt="新しい給与支払者において徴収を開始する月分を選択してください。" sqref="GE61:GF61">
      <formula1>開始月31</formula1>
    </dataValidation>
    <dataValidation type="list" allowBlank="1" showInputMessage="1" showErrorMessage="1" promptTitle="リストから選択してください。" prompt="新しい給与支払者において徴収を開始する月分を選択してください。" sqref="GK61:GL61">
      <formula1>開始月32</formula1>
    </dataValidation>
    <dataValidation type="list" allowBlank="1" showInputMessage="1" showErrorMessage="1" promptTitle="リストから選択してください。" prompt="新しい給与支払者において徴収を開始する月分を選択してください。" sqref="GQ61:GR61">
      <formula1>開始月33</formula1>
    </dataValidation>
    <dataValidation type="list" allowBlank="1" showInputMessage="1" showErrorMessage="1" promptTitle="リストから選択してください。" prompt="新しい給与支払者において徴収を開始する月分を選択してください。" sqref="GW61:GX61">
      <formula1>開始月34</formula1>
    </dataValidation>
    <dataValidation type="list" allowBlank="1" showInputMessage="1" showErrorMessage="1" promptTitle="リストから選択してください。" prompt="新しい給与支払者において徴収を開始する月分を選択してください。" sqref="HC61:HD61">
      <formula1>開始月35</formula1>
    </dataValidation>
    <dataValidation type="list" allowBlank="1" showInputMessage="1" showErrorMessage="1" promptTitle="リストから選択してください。" prompt="新しい給与支払者において徴収を開始する月分を選択してください。" sqref="HI61:HJ61">
      <formula1>開始月36</formula1>
    </dataValidation>
    <dataValidation type="list" allowBlank="1" showInputMessage="1" showErrorMessage="1" promptTitle="リストから選択してください。" prompt="新しい給与支払者において徴収を開始する月分を選択してください。" sqref="HO61:HP61">
      <formula1>開始月37</formula1>
    </dataValidation>
    <dataValidation type="list" allowBlank="1" showInputMessage="1" showErrorMessage="1" promptTitle="リストから選択してください。" prompt="新しい給与支払者において徴収を開始する月分を選択してください。" sqref="HU61:HV61">
      <formula1>開始月38</formula1>
    </dataValidation>
    <dataValidation type="list" allowBlank="1" showInputMessage="1" showErrorMessage="1" promptTitle="リストから選択してください。" prompt="新しい給与支払者において徴収を開始する月分を選択してください。" sqref="IA61:IB61">
      <formula1>開始月39</formula1>
    </dataValidation>
    <dataValidation type="list" allowBlank="1" showInputMessage="1" showErrorMessage="1" promptTitle="リストから選択してください。" prompt="新しい給与支払者において徴収を開始する月分を選択してください。" sqref="IG61:IH61">
      <formula1>開始月40</formula1>
    </dataValidation>
  </dataValidations>
  <pageMargins left="0.59055118110236227" right="0.59055118110236227" top="0.39370078740157483" bottom="0.39370078740157483" header="0.31496062992125984" footer="0.31496062992125984"/>
  <pageSetup paperSize="8" scale="69" fitToWidth="0" orientation="landscape" r:id="rId1"/>
  <rowBreaks count="1" manualBreakCount="1">
    <brk id="62" max="16383" man="1"/>
  </rowBreaks>
  <colBreaks count="3" manualBreakCount="3">
    <brk id="66" max="1048575" man="1"/>
    <brk id="126" max="1048575" man="1"/>
    <brk id="18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264"/>
  <sheetViews>
    <sheetView showGridLines="0" showRowColHeaders="0" zoomScaleNormal="100" zoomScaleSheetLayoutView="100" workbookViewId="0">
      <selection activeCell="N4" sqref="N4:Q4"/>
    </sheetView>
  </sheetViews>
  <sheetFormatPr defaultRowHeight="13.5" outlineLevelCol="1"/>
  <cols>
    <col min="1" max="1" width="1.25" style="53" customWidth="1"/>
    <col min="2" max="3" width="1.375" style="53" customWidth="1"/>
    <col min="4" max="4" width="0.625" style="53" customWidth="1"/>
    <col min="5" max="121" width="1.25" style="53" customWidth="1"/>
    <col min="122" max="125" width="9.125" style="53" hidden="1" customWidth="1" outlineLevel="1"/>
    <col min="126" max="126" width="1.25" style="53" customWidth="1" collapsed="1"/>
    <col min="127" max="143" width="1.25" style="53" customWidth="1"/>
    <col min="144" max="16384" width="9" style="53"/>
  </cols>
  <sheetData>
    <row r="1" spans="1:122" ht="18" customHeight="1">
      <c r="A1" s="166" t="s">
        <v>310</v>
      </c>
    </row>
    <row r="2" spans="1:122" ht="18" customHeight="1">
      <c r="C2" s="165" t="s">
        <v>215</v>
      </c>
    </row>
    <row r="3" spans="1:122" s="163" customFormat="1" ht="9" customHeight="1" thickBot="1">
      <c r="AW3" s="164"/>
    </row>
    <row r="4" spans="1:122" s="163" customFormat="1" ht="30" customHeight="1" thickBot="1">
      <c r="C4" s="581" t="s">
        <v>214</v>
      </c>
      <c r="D4" s="582"/>
      <c r="E4" s="582"/>
      <c r="F4" s="582"/>
      <c r="G4" s="582"/>
      <c r="H4" s="582"/>
      <c r="I4" s="582"/>
      <c r="J4" s="582"/>
      <c r="K4" s="582"/>
      <c r="L4" s="582"/>
      <c r="M4" s="583"/>
      <c r="N4" s="584">
        <v>1</v>
      </c>
      <c r="O4" s="585"/>
      <c r="P4" s="585"/>
      <c r="Q4" s="586"/>
      <c r="R4" s="581" t="s">
        <v>222</v>
      </c>
      <c r="S4" s="582"/>
      <c r="T4" s="582"/>
      <c r="U4" s="582"/>
      <c r="V4" s="582"/>
      <c r="W4" s="582"/>
      <c r="X4" s="582"/>
      <c r="Y4" s="582"/>
      <c r="Z4" s="583"/>
      <c r="AA4" s="587">
        <f>+IF(N4&lt;&gt;"",HLOOKUP($N$4,入力シート!$G$13:$IL$64,5,FALSE),"")</f>
        <v>0</v>
      </c>
      <c r="AB4" s="587"/>
      <c r="AC4" s="587"/>
      <c r="AD4" s="587"/>
      <c r="AE4" s="587"/>
      <c r="AF4" s="587"/>
      <c r="AG4" s="587"/>
      <c r="AH4" s="587"/>
      <c r="AI4" s="587"/>
      <c r="AJ4" s="587"/>
      <c r="AK4" s="587"/>
      <c r="AL4" s="587"/>
      <c r="AM4" s="587"/>
      <c r="AN4" s="587"/>
      <c r="AO4" s="587"/>
      <c r="AP4" s="587"/>
      <c r="AQ4" s="587"/>
      <c r="AR4" s="587"/>
      <c r="AS4" s="587"/>
      <c r="AT4" s="588"/>
      <c r="AU4" s="987" t="str">
        <f>IF(J52=1,"※本人の印が必要です。","")</f>
        <v/>
      </c>
      <c r="AV4" s="988"/>
      <c r="AW4" s="988"/>
      <c r="AX4" s="988"/>
      <c r="AY4" s="988"/>
      <c r="AZ4" s="988"/>
      <c r="BA4" s="988"/>
      <c r="BB4" s="988"/>
      <c r="BC4" s="988"/>
      <c r="BD4" s="988"/>
      <c r="BE4" s="988"/>
      <c r="BF4" s="988"/>
      <c r="BG4" s="988"/>
      <c r="BH4" s="988"/>
      <c r="BI4" s="988"/>
      <c r="BJ4" s="988"/>
      <c r="BK4" s="988"/>
      <c r="BL4" s="988"/>
      <c r="BM4" s="988"/>
      <c r="BN4" s="988"/>
      <c r="BO4" s="988"/>
      <c r="BP4" s="988"/>
      <c r="BQ4" s="988"/>
      <c r="BR4" s="988"/>
      <c r="BS4" s="988"/>
      <c r="BT4" s="988"/>
      <c r="BU4" s="988"/>
      <c r="BV4" s="988"/>
      <c r="BW4" s="988"/>
      <c r="BX4" s="988"/>
      <c r="BY4" s="988"/>
      <c r="BZ4" s="988"/>
      <c r="CA4" s="988"/>
      <c r="CB4" s="988"/>
      <c r="CC4" s="988"/>
      <c r="CD4" s="988"/>
      <c r="CE4" s="988"/>
      <c r="CF4" s="988"/>
      <c r="CG4" s="988"/>
      <c r="CH4" s="988"/>
      <c r="CI4" s="988"/>
      <c r="CJ4" s="988"/>
      <c r="CK4" s="988"/>
      <c r="CL4" s="988"/>
      <c r="CM4" s="988"/>
      <c r="CN4" s="988"/>
      <c r="CO4" s="988"/>
      <c r="CP4" s="988"/>
      <c r="CQ4" s="988"/>
      <c r="CR4" s="988"/>
      <c r="CS4" s="988"/>
      <c r="CT4" s="988"/>
      <c r="CU4" s="988"/>
      <c r="CV4" s="988"/>
      <c r="CW4" s="988"/>
      <c r="CX4" s="988"/>
      <c r="CY4" s="988"/>
      <c r="CZ4" s="988"/>
      <c r="DA4" s="988"/>
      <c r="DB4" s="988"/>
      <c r="DC4" s="988"/>
      <c r="DD4" s="988"/>
      <c r="DE4" s="988"/>
      <c r="DF4" s="988"/>
      <c r="DG4" s="988"/>
      <c r="DH4" s="988"/>
      <c r="DI4" s="988"/>
      <c r="DJ4" s="988"/>
      <c r="DK4" s="988"/>
      <c r="DL4" s="988"/>
      <c r="DM4" s="988"/>
      <c r="DR4" s="170"/>
    </row>
    <row r="5" spans="1:122" ht="7.5" customHeight="1">
      <c r="A5" s="513" t="s">
        <v>283</v>
      </c>
      <c r="B5" s="514"/>
      <c r="E5" s="153"/>
      <c r="F5" s="153"/>
      <c r="G5" s="153"/>
      <c r="H5" s="153"/>
      <c r="I5" s="153"/>
      <c r="J5" s="153"/>
      <c r="K5" s="153"/>
      <c r="L5" s="153"/>
      <c r="M5" s="153"/>
      <c r="N5" s="153"/>
      <c r="O5" s="153"/>
      <c r="P5" s="150"/>
      <c r="Q5" s="150"/>
      <c r="R5" s="150"/>
      <c r="S5" s="151"/>
      <c r="T5" s="151"/>
      <c r="U5" s="151"/>
      <c r="V5" s="151"/>
      <c r="W5" s="151"/>
      <c r="X5" s="151"/>
      <c r="Y5" s="151"/>
      <c r="Z5" s="151"/>
      <c r="AA5" s="151"/>
      <c r="AB5" s="151"/>
      <c r="AC5" s="151"/>
      <c r="AD5" s="873" t="s">
        <v>191</v>
      </c>
      <c r="AE5" s="873"/>
      <c r="AF5" s="873"/>
      <c r="AG5" s="873"/>
      <c r="AH5" s="873"/>
      <c r="AI5" s="873"/>
      <c r="AJ5" s="873"/>
      <c r="AK5" s="873"/>
      <c r="AL5" s="873"/>
      <c r="AM5" s="873"/>
      <c r="AN5" s="873"/>
      <c r="AO5" s="873"/>
      <c r="AP5" s="873"/>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3"/>
      <c r="CD5" s="153"/>
      <c r="CE5" s="153"/>
      <c r="CF5" s="153"/>
      <c r="CG5" s="153"/>
      <c r="DJ5" s="842" t="s">
        <v>213</v>
      </c>
      <c r="DK5" s="843"/>
      <c r="DL5" s="843"/>
    </row>
    <row r="6" spans="1:122" ht="7.5" customHeight="1">
      <c r="A6" s="515"/>
      <c r="B6" s="516"/>
      <c r="E6" s="153"/>
      <c r="F6" s="153"/>
      <c r="G6" s="153"/>
      <c r="H6" s="153"/>
      <c r="I6" s="153"/>
      <c r="J6" s="153"/>
      <c r="K6" s="153"/>
      <c r="L6" s="153"/>
      <c r="M6" s="153"/>
      <c r="N6" s="153"/>
      <c r="O6" s="153"/>
      <c r="P6" s="150"/>
      <c r="Q6" s="150"/>
      <c r="R6" s="150"/>
      <c r="S6" s="151"/>
      <c r="T6" s="151"/>
      <c r="U6" s="151"/>
      <c r="V6" s="151"/>
      <c r="W6" s="151"/>
      <c r="X6" s="151"/>
      <c r="Y6" s="151"/>
      <c r="Z6" s="151"/>
      <c r="AA6" s="151"/>
      <c r="AB6" s="151"/>
      <c r="AC6" s="151"/>
      <c r="AD6" s="873"/>
      <c r="AE6" s="873"/>
      <c r="AF6" s="873"/>
      <c r="AG6" s="873"/>
      <c r="AH6" s="873"/>
      <c r="AI6" s="873"/>
      <c r="AJ6" s="873"/>
      <c r="AK6" s="873"/>
      <c r="AL6" s="873"/>
      <c r="AM6" s="873"/>
      <c r="AN6" s="873"/>
      <c r="AO6" s="873"/>
      <c r="AP6" s="873"/>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3"/>
      <c r="CD6" s="153"/>
      <c r="CE6" s="153"/>
      <c r="CF6" s="153"/>
      <c r="CG6" s="153"/>
      <c r="DJ6" s="842"/>
      <c r="DK6" s="843"/>
      <c r="DL6" s="843"/>
    </row>
    <row r="7" spans="1:122" ht="7.5" customHeight="1">
      <c r="A7" s="515"/>
      <c r="B7" s="516"/>
      <c r="E7" s="153"/>
      <c r="F7" s="153"/>
      <c r="G7" s="153"/>
      <c r="H7" s="153"/>
      <c r="I7" s="153"/>
      <c r="J7" s="153"/>
      <c r="K7" s="153"/>
      <c r="L7" s="153"/>
      <c r="M7" s="153"/>
      <c r="N7" s="153"/>
      <c r="O7" s="153"/>
      <c r="P7" s="873" t="s">
        <v>189</v>
      </c>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150"/>
      <c r="AR7" s="900" t="s">
        <v>188</v>
      </c>
      <c r="AS7" s="900"/>
      <c r="AT7" s="900"/>
      <c r="AU7" s="900"/>
      <c r="AV7" s="900"/>
      <c r="AW7" s="900"/>
      <c r="AX7" s="900"/>
      <c r="AY7" s="900"/>
      <c r="AZ7" s="900"/>
      <c r="BA7" s="900"/>
      <c r="BB7" s="900"/>
      <c r="BC7" s="900"/>
      <c r="BD7" s="900"/>
      <c r="BE7" s="900"/>
      <c r="BF7" s="900"/>
      <c r="BG7" s="900"/>
      <c r="BH7" s="900"/>
      <c r="BI7" s="900"/>
      <c r="BJ7" s="900"/>
      <c r="BK7" s="900"/>
      <c r="BL7" s="900"/>
      <c r="BM7" s="900"/>
      <c r="BN7" s="900"/>
      <c r="BO7" s="900"/>
      <c r="BP7" s="900"/>
      <c r="BQ7" s="900"/>
      <c r="BR7" s="900"/>
      <c r="BS7" s="900"/>
      <c r="BT7" s="900"/>
      <c r="BU7" s="900"/>
      <c r="BV7" s="900"/>
      <c r="BW7" s="900"/>
      <c r="BX7" s="900"/>
      <c r="BY7" s="900"/>
      <c r="BZ7" s="900"/>
      <c r="CA7" s="900"/>
      <c r="CB7" s="900"/>
      <c r="CC7" s="148"/>
      <c r="CD7" s="148"/>
      <c r="CE7" s="148"/>
      <c r="CF7" s="148"/>
      <c r="CG7" s="148"/>
      <c r="DJ7" s="843"/>
      <c r="DK7" s="843"/>
      <c r="DL7" s="843"/>
    </row>
    <row r="8" spans="1:122" ht="7.5" customHeight="1">
      <c r="A8" s="515"/>
      <c r="B8" s="516"/>
      <c r="E8" s="152"/>
      <c r="F8" s="152"/>
      <c r="G8" s="152"/>
      <c r="H8" s="152"/>
      <c r="I8" s="152"/>
      <c r="J8" s="152"/>
      <c r="K8" s="152"/>
      <c r="L8" s="152"/>
      <c r="M8" s="152"/>
      <c r="N8" s="152"/>
      <c r="O8" s="152"/>
      <c r="P8" s="873"/>
      <c r="Q8" s="873"/>
      <c r="R8" s="873"/>
      <c r="S8" s="873"/>
      <c r="T8" s="873"/>
      <c r="U8" s="873"/>
      <c r="V8" s="873"/>
      <c r="W8" s="873"/>
      <c r="X8" s="873"/>
      <c r="Y8" s="873"/>
      <c r="Z8" s="873"/>
      <c r="AA8" s="873"/>
      <c r="AB8" s="873"/>
      <c r="AC8" s="873"/>
      <c r="AD8" s="952" t="s">
        <v>187</v>
      </c>
      <c r="AE8" s="952"/>
      <c r="AF8" s="952"/>
      <c r="AG8" s="952"/>
      <c r="AH8" s="952"/>
      <c r="AI8" s="952"/>
      <c r="AJ8" s="952"/>
      <c r="AK8" s="952"/>
      <c r="AL8" s="952"/>
      <c r="AM8" s="952"/>
      <c r="AN8" s="952"/>
      <c r="AO8" s="952"/>
      <c r="AP8" s="952"/>
      <c r="AQ8" s="150"/>
      <c r="AR8" s="900"/>
      <c r="AS8" s="900"/>
      <c r="AT8" s="900"/>
      <c r="AU8" s="900"/>
      <c r="AV8" s="900"/>
      <c r="AW8" s="900"/>
      <c r="AX8" s="900"/>
      <c r="AY8" s="900"/>
      <c r="AZ8" s="900"/>
      <c r="BA8" s="900"/>
      <c r="BB8" s="900"/>
      <c r="BC8" s="900"/>
      <c r="BD8" s="900"/>
      <c r="BE8" s="900"/>
      <c r="BF8" s="900"/>
      <c r="BG8" s="900"/>
      <c r="BH8" s="900"/>
      <c r="BI8" s="900"/>
      <c r="BJ8" s="900"/>
      <c r="BK8" s="900"/>
      <c r="BL8" s="900"/>
      <c r="BM8" s="900"/>
      <c r="BN8" s="900"/>
      <c r="BO8" s="900"/>
      <c r="BP8" s="900"/>
      <c r="BQ8" s="900"/>
      <c r="BR8" s="900"/>
      <c r="BS8" s="900"/>
      <c r="BT8" s="900"/>
      <c r="BU8" s="900"/>
      <c r="BV8" s="900"/>
      <c r="BW8" s="900"/>
      <c r="BX8" s="900"/>
      <c r="BY8" s="900"/>
      <c r="BZ8" s="900"/>
      <c r="CA8" s="900"/>
      <c r="CB8" s="900"/>
      <c r="CC8" s="148"/>
      <c r="CD8" s="148"/>
      <c r="CE8" s="148"/>
      <c r="CF8" s="148"/>
      <c r="CG8" s="148"/>
      <c r="CH8" s="871" t="s">
        <v>186</v>
      </c>
      <c r="CI8" s="871"/>
      <c r="CJ8" s="871"/>
      <c r="CK8" s="871"/>
      <c r="CL8" s="871"/>
      <c r="CM8" s="871"/>
      <c r="CN8" s="871"/>
      <c r="CO8" s="871"/>
      <c r="CP8" s="871"/>
      <c r="CQ8" s="871"/>
      <c r="CR8" s="871"/>
      <c r="CS8" s="885"/>
      <c r="CT8" s="885"/>
      <c r="CU8" s="885"/>
      <c r="CV8" s="885"/>
      <c r="CW8" s="885"/>
      <c r="CX8" s="885"/>
      <c r="CY8" s="885"/>
      <c r="CZ8" s="885"/>
      <c r="DA8" s="885"/>
      <c r="DB8" s="885"/>
      <c r="DC8" s="885"/>
      <c r="DD8" s="885"/>
      <c r="DE8" s="885"/>
      <c r="DF8" s="885"/>
      <c r="DG8" s="885"/>
      <c r="DH8" s="885"/>
      <c r="DI8" s="885"/>
      <c r="DJ8" s="885"/>
      <c r="DK8" s="885"/>
      <c r="DL8" s="476" t="s">
        <v>282</v>
      </c>
      <c r="DM8" s="476"/>
    </row>
    <row r="9" spans="1:122" ht="7.5" customHeight="1">
      <c r="A9" s="515"/>
      <c r="B9" s="516"/>
      <c r="E9" s="152"/>
      <c r="F9" s="152"/>
      <c r="G9" s="152"/>
      <c r="H9" s="152"/>
      <c r="I9" s="152"/>
      <c r="J9" s="152"/>
      <c r="K9" s="152"/>
      <c r="L9" s="152"/>
      <c r="M9" s="152"/>
      <c r="N9" s="152"/>
      <c r="O9" s="152"/>
      <c r="P9" s="151"/>
      <c r="Q9" s="151"/>
      <c r="R9" s="151"/>
      <c r="S9" s="151"/>
      <c r="T9" s="151"/>
      <c r="U9" s="151"/>
      <c r="V9" s="151"/>
      <c r="W9" s="151"/>
      <c r="X9" s="151"/>
      <c r="Y9" s="151"/>
      <c r="Z9" s="151"/>
      <c r="AA9" s="151"/>
      <c r="AB9" s="151"/>
      <c r="AC9" s="151"/>
      <c r="AD9" s="952"/>
      <c r="AE9" s="952"/>
      <c r="AF9" s="952"/>
      <c r="AG9" s="952"/>
      <c r="AH9" s="952"/>
      <c r="AI9" s="952"/>
      <c r="AJ9" s="952"/>
      <c r="AK9" s="952"/>
      <c r="AL9" s="952"/>
      <c r="AM9" s="952"/>
      <c r="AN9" s="952"/>
      <c r="AO9" s="952"/>
      <c r="AP9" s="952"/>
      <c r="AQ9" s="150"/>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8"/>
      <c r="CD9" s="148"/>
      <c r="CE9" s="148"/>
      <c r="CF9" s="148"/>
      <c r="CG9" s="148"/>
      <c r="CH9" s="872"/>
      <c r="CI9" s="872"/>
      <c r="CJ9" s="872"/>
      <c r="CK9" s="872"/>
      <c r="CL9" s="872"/>
      <c r="CM9" s="872"/>
      <c r="CN9" s="872"/>
      <c r="CO9" s="872"/>
      <c r="CP9" s="872"/>
      <c r="CQ9" s="872"/>
      <c r="CR9" s="872"/>
      <c r="CS9" s="886"/>
      <c r="CT9" s="886"/>
      <c r="CU9" s="886"/>
      <c r="CV9" s="886"/>
      <c r="CW9" s="886"/>
      <c r="CX9" s="886"/>
      <c r="CY9" s="886"/>
      <c r="CZ9" s="886"/>
      <c r="DA9" s="886"/>
      <c r="DB9" s="886"/>
      <c r="DC9" s="886"/>
      <c r="DD9" s="886"/>
      <c r="DE9" s="886"/>
      <c r="DF9" s="886"/>
      <c r="DG9" s="886"/>
      <c r="DH9" s="886"/>
      <c r="DI9" s="886"/>
      <c r="DJ9" s="886"/>
      <c r="DK9" s="886"/>
      <c r="DL9" s="476"/>
      <c r="DM9" s="476"/>
    </row>
    <row r="10" spans="1:122" ht="7.5" customHeight="1">
      <c r="A10" s="515"/>
      <c r="B10" s="516"/>
      <c r="E10" s="59"/>
      <c r="F10" s="59"/>
      <c r="G10" s="1209" t="str">
        <f>CR17</f>
        <v/>
      </c>
      <c r="H10" s="1209"/>
      <c r="I10" s="1209"/>
      <c r="J10" s="1209"/>
      <c r="K10" s="59"/>
      <c r="L10" s="59"/>
      <c r="M10" s="59"/>
      <c r="N10" s="59"/>
      <c r="O10" s="59"/>
      <c r="P10" s="145"/>
      <c r="Q10" s="145"/>
      <c r="R10" s="145"/>
      <c r="S10" s="147"/>
      <c r="T10" s="147"/>
      <c r="U10" s="147"/>
      <c r="V10" s="147"/>
      <c r="W10" s="147"/>
      <c r="X10" s="147"/>
      <c r="Y10" s="147"/>
      <c r="Z10" s="147"/>
      <c r="AA10" s="147"/>
      <c r="AB10" s="147"/>
      <c r="AC10" s="147"/>
      <c r="AD10" s="953"/>
      <c r="AE10" s="953"/>
      <c r="AF10" s="953"/>
      <c r="AG10" s="953"/>
      <c r="AH10" s="953"/>
      <c r="AI10" s="953"/>
      <c r="AJ10" s="953"/>
      <c r="AK10" s="953"/>
      <c r="AL10" s="953"/>
      <c r="AM10" s="953"/>
      <c r="AN10" s="953"/>
      <c r="AO10" s="953"/>
      <c r="AP10" s="953"/>
      <c r="AQ10" s="146"/>
      <c r="AR10" s="146"/>
      <c r="AS10" s="146"/>
      <c r="AT10" s="146"/>
      <c r="AU10" s="146"/>
      <c r="AV10" s="146"/>
      <c r="AW10" s="146"/>
      <c r="AX10" s="146"/>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59"/>
      <c r="CD10" s="59"/>
      <c r="CE10" s="59"/>
      <c r="CF10" s="59"/>
      <c r="CG10" s="59"/>
      <c r="CH10" s="872"/>
      <c r="CI10" s="872"/>
      <c r="CJ10" s="872"/>
      <c r="CK10" s="872"/>
      <c r="CL10" s="872"/>
      <c r="CM10" s="872"/>
      <c r="CN10" s="872"/>
      <c r="CO10" s="872"/>
      <c r="CP10" s="872"/>
      <c r="CQ10" s="872"/>
      <c r="CR10" s="872"/>
      <c r="CS10" s="886"/>
      <c r="CT10" s="886"/>
      <c r="CU10" s="886"/>
      <c r="CV10" s="886"/>
      <c r="CW10" s="886"/>
      <c r="CX10" s="886"/>
      <c r="CY10" s="886"/>
      <c r="CZ10" s="886"/>
      <c r="DA10" s="886"/>
      <c r="DB10" s="886"/>
      <c r="DC10" s="886"/>
      <c r="DD10" s="886"/>
      <c r="DE10" s="886"/>
      <c r="DF10" s="886"/>
      <c r="DG10" s="886"/>
      <c r="DH10" s="886"/>
      <c r="DI10" s="886"/>
      <c r="DJ10" s="886"/>
      <c r="DK10" s="886"/>
      <c r="DL10" s="476"/>
      <c r="DM10" s="476"/>
    </row>
    <row r="11" spans="1:122" ht="7.5" customHeight="1">
      <c r="A11" s="515"/>
      <c r="B11" s="516"/>
      <c r="E11" s="269"/>
      <c r="F11" s="269"/>
      <c r="G11" s="1209"/>
      <c r="H11" s="1209"/>
      <c r="I11" s="1209"/>
      <c r="J11" s="1209"/>
      <c r="K11" s="269"/>
      <c r="L11" s="269"/>
      <c r="M11" s="269"/>
      <c r="N11" s="144"/>
      <c r="O11" s="144"/>
      <c r="P11" s="144"/>
      <c r="Q11" s="144"/>
      <c r="R11" s="144"/>
      <c r="S11" s="144"/>
      <c r="T11" s="144"/>
      <c r="U11" s="144"/>
      <c r="V11" s="144"/>
      <c r="W11" s="144"/>
      <c r="X11" s="144"/>
      <c r="Y11" s="144"/>
      <c r="Z11" s="144"/>
      <c r="AA11" s="144"/>
      <c r="AB11" s="143"/>
      <c r="AC11" s="143"/>
      <c r="AD11" s="143"/>
      <c r="AE11" s="836" t="s">
        <v>185</v>
      </c>
      <c r="AF11" s="837"/>
      <c r="AG11" s="901" t="s">
        <v>184</v>
      </c>
      <c r="AH11" s="901"/>
      <c r="AI11" s="903" t="s">
        <v>183</v>
      </c>
      <c r="AJ11" s="904"/>
      <c r="AK11" s="904"/>
      <c r="AL11" s="904"/>
      <c r="AM11" s="904"/>
      <c r="AN11" s="905"/>
      <c r="AO11" s="897" t="str">
        <f>IF(入力シート!G7&lt;&gt;"",入力シート!G7,"")</f>
        <v/>
      </c>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141"/>
      <c r="BR11" s="142"/>
      <c r="BS11" s="141"/>
      <c r="BT11" s="141"/>
      <c r="BU11" s="140"/>
      <c r="BV11" s="887" t="s">
        <v>182</v>
      </c>
      <c r="BW11" s="888"/>
      <c r="BX11" s="889"/>
      <c r="BY11" s="979" t="str">
        <f>IF(入力シート!G11&lt;&gt;"",入力シート!G11,"")</f>
        <v/>
      </c>
      <c r="BZ11" s="980"/>
      <c r="CA11" s="980"/>
      <c r="CB11" s="980"/>
      <c r="CC11" s="980"/>
      <c r="CD11" s="980"/>
      <c r="CE11" s="980"/>
      <c r="CF11" s="980"/>
      <c r="CG11" s="980"/>
      <c r="CH11" s="980"/>
      <c r="CI11" s="980"/>
      <c r="CJ11" s="980"/>
      <c r="CK11" s="980"/>
      <c r="CL11" s="980"/>
      <c r="CM11" s="980"/>
      <c r="CN11" s="980"/>
      <c r="CO11" s="980"/>
      <c r="CP11" s="141"/>
      <c r="CQ11" s="140"/>
      <c r="CR11" s="874" t="str">
        <f>IF(CR17&lt;&gt;"",CR17-1,"")</f>
        <v/>
      </c>
      <c r="CS11" s="875"/>
      <c r="CT11" s="870" t="s">
        <v>179</v>
      </c>
      <c r="CU11" s="870"/>
      <c r="CV11" s="870"/>
      <c r="CW11" s="870"/>
      <c r="CX11" s="870"/>
      <c r="CY11" s="870"/>
      <c r="CZ11" s="878" t="str">
        <f>IF(OR(入力シート!G6&lt;&gt;"",入力シート!H6&lt;&gt;"",入力シート!I6&lt;&gt;"",入力シート!J6&lt;&gt;"",入力シート!K6&lt;&gt;"",入力シート!L6&lt;&gt;""),IF(AND(BT35&gt;=1,BT35&lt;=5),入力シート!G6&amp;入力シート!H6&amp;入力シート!I6&amp;入力シート!J6&amp;入力シート!K6&amp;入力シート!L6,""),"")</f>
        <v/>
      </c>
      <c r="DA11" s="879"/>
      <c r="DB11" s="879"/>
      <c r="DC11" s="879"/>
      <c r="DD11" s="879"/>
      <c r="DE11" s="879"/>
      <c r="DF11" s="879"/>
      <c r="DG11" s="879"/>
      <c r="DH11" s="879"/>
      <c r="DI11" s="879"/>
      <c r="DJ11" s="879"/>
      <c r="DK11" s="880"/>
      <c r="DL11" s="476"/>
      <c r="DM11" s="476"/>
    </row>
    <row r="12" spans="1:122" ht="7.5" customHeight="1">
      <c r="A12" s="515"/>
      <c r="B12" s="516"/>
      <c r="E12" s="269"/>
      <c r="F12" s="97"/>
      <c r="G12" s="1209"/>
      <c r="H12" s="1209"/>
      <c r="I12" s="1209"/>
      <c r="J12" s="1209"/>
      <c r="K12" s="97"/>
      <c r="L12" s="97"/>
      <c r="M12" s="97"/>
      <c r="N12" s="97"/>
      <c r="O12" s="97"/>
      <c r="P12" s="97"/>
      <c r="Q12" s="97"/>
      <c r="R12" s="97"/>
      <c r="S12" s="97"/>
      <c r="T12" s="97"/>
      <c r="U12" s="97"/>
      <c r="V12" s="97"/>
      <c r="W12" s="97"/>
      <c r="X12" s="97"/>
      <c r="Y12" s="97"/>
      <c r="Z12" s="97"/>
      <c r="AA12" s="97"/>
      <c r="AB12" s="139"/>
      <c r="AC12" s="139"/>
      <c r="AD12" s="139"/>
      <c r="AE12" s="838"/>
      <c r="AF12" s="839"/>
      <c r="AG12" s="902"/>
      <c r="AH12" s="902"/>
      <c r="AI12" s="906"/>
      <c r="AJ12" s="907"/>
      <c r="AK12" s="907"/>
      <c r="AL12" s="907"/>
      <c r="AM12" s="907"/>
      <c r="AN12" s="90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59"/>
      <c r="BR12" s="138"/>
      <c r="BS12" s="59"/>
      <c r="BT12" s="59"/>
      <c r="BU12" s="81"/>
      <c r="BV12" s="890"/>
      <c r="BW12" s="891"/>
      <c r="BX12" s="892"/>
      <c r="BY12" s="500"/>
      <c r="BZ12" s="472"/>
      <c r="CA12" s="472"/>
      <c r="CB12" s="472"/>
      <c r="CC12" s="472"/>
      <c r="CD12" s="472"/>
      <c r="CE12" s="472"/>
      <c r="CF12" s="472"/>
      <c r="CG12" s="472"/>
      <c r="CH12" s="472"/>
      <c r="CI12" s="472"/>
      <c r="CJ12" s="472"/>
      <c r="CK12" s="472"/>
      <c r="CL12" s="472"/>
      <c r="CM12" s="472"/>
      <c r="CN12" s="472"/>
      <c r="CO12" s="472"/>
      <c r="CP12" s="59"/>
      <c r="CQ12" s="81"/>
      <c r="CR12" s="876"/>
      <c r="CS12" s="877"/>
      <c r="CT12" s="788"/>
      <c r="CU12" s="788"/>
      <c r="CV12" s="788"/>
      <c r="CW12" s="788"/>
      <c r="CX12" s="788"/>
      <c r="CY12" s="788"/>
      <c r="CZ12" s="480"/>
      <c r="DA12" s="481"/>
      <c r="DB12" s="481"/>
      <c r="DC12" s="481"/>
      <c r="DD12" s="481"/>
      <c r="DE12" s="481"/>
      <c r="DF12" s="481"/>
      <c r="DG12" s="481"/>
      <c r="DH12" s="481"/>
      <c r="DI12" s="481"/>
      <c r="DJ12" s="481"/>
      <c r="DK12" s="482"/>
      <c r="DL12" s="476"/>
      <c r="DM12" s="476"/>
    </row>
    <row r="13" spans="1:122" ht="7.5" customHeight="1">
      <c r="A13" s="515"/>
      <c r="B13" s="516"/>
      <c r="E13" s="269"/>
      <c r="F13" s="97"/>
      <c r="G13" s="1209"/>
      <c r="H13" s="1209"/>
      <c r="I13" s="1209"/>
      <c r="J13" s="1209"/>
      <c r="K13" s="97"/>
      <c r="L13" s="55"/>
      <c r="M13" s="134"/>
      <c r="N13" s="134"/>
      <c r="O13" s="134"/>
      <c r="P13" s="134"/>
      <c r="Q13" s="134"/>
      <c r="R13" s="134"/>
      <c r="S13" s="134"/>
      <c r="T13" s="134"/>
      <c r="U13" s="134"/>
      <c r="V13" s="134"/>
      <c r="W13" s="134"/>
      <c r="X13" s="134"/>
      <c r="Y13" s="134"/>
      <c r="Z13" s="134"/>
      <c r="AA13" s="134"/>
      <c r="AB13" s="134"/>
      <c r="AC13" s="134"/>
      <c r="AD13" s="134"/>
      <c r="AE13" s="838"/>
      <c r="AF13" s="839"/>
      <c r="AG13" s="902"/>
      <c r="AH13" s="902"/>
      <c r="AI13" s="906"/>
      <c r="AJ13" s="907"/>
      <c r="AK13" s="907"/>
      <c r="AL13" s="907"/>
      <c r="AM13" s="907"/>
      <c r="AN13" s="90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59"/>
      <c r="BR13" s="138"/>
      <c r="BS13" s="59"/>
      <c r="BT13" s="59"/>
      <c r="BU13" s="81"/>
      <c r="BV13" s="890"/>
      <c r="BW13" s="891"/>
      <c r="BX13" s="892"/>
      <c r="BY13" s="500"/>
      <c r="BZ13" s="472"/>
      <c r="CA13" s="472"/>
      <c r="CB13" s="472"/>
      <c r="CC13" s="472"/>
      <c r="CD13" s="472"/>
      <c r="CE13" s="472"/>
      <c r="CF13" s="472"/>
      <c r="CG13" s="472"/>
      <c r="CH13" s="472"/>
      <c r="CI13" s="472"/>
      <c r="CJ13" s="472"/>
      <c r="CK13" s="472"/>
      <c r="CL13" s="472"/>
      <c r="CM13" s="472"/>
      <c r="CN13" s="472"/>
      <c r="CO13" s="472"/>
      <c r="CP13" s="526" t="s">
        <v>181</v>
      </c>
      <c r="CQ13" s="969"/>
      <c r="CR13" s="781" t="s">
        <v>177</v>
      </c>
      <c r="CS13" s="782"/>
      <c r="CT13" s="788"/>
      <c r="CU13" s="788"/>
      <c r="CV13" s="788"/>
      <c r="CW13" s="788"/>
      <c r="CX13" s="788"/>
      <c r="CY13" s="788"/>
      <c r="CZ13" s="480"/>
      <c r="DA13" s="481"/>
      <c r="DB13" s="481"/>
      <c r="DC13" s="481"/>
      <c r="DD13" s="481"/>
      <c r="DE13" s="481"/>
      <c r="DF13" s="481"/>
      <c r="DG13" s="481"/>
      <c r="DH13" s="481"/>
      <c r="DI13" s="481"/>
      <c r="DJ13" s="481"/>
      <c r="DK13" s="482"/>
      <c r="DL13" s="476"/>
      <c r="DM13" s="476"/>
    </row>
    <row r="14" spans="1:122" ht="7.5" customHeight="1">
      <c r="A14" s="515"/>
      <c r="B14" s="516"/>
      <c r="C14" s="56"/>
      <c r="E14" s="131"/>
      <c r="F14" s="97"/>
      <c r="G14" s="97"/>
      <c r="H14" s="97"/>
      <c r="I14" s="97"/>
      <c r="J14" s="97"/>
      <c r="K14" s="97"/>
      <c r="L14" s="134"/>
      <c r="M14" s="134"/>
      <c r="N14" s="134"/>
      <c r="O14" s="134"/>
      <c r="P14" s="134"/>
      <c r="Q14" s="134"/>
      <c r="R14" s="134"/>
      <c r="S14" s="134"/>
      <c r="T14" s="134"/>
      <c r="U14" s="134"/>
      <c r="V14" s="134"/>
      <c r="W14" s="134"/>
      <c r="X14" s="134"/>
      <c r="Y14" s="134"/>
      <c r="Z14" s="134"/>
      <c r="AA14" s="134"/>
      <c r="AB14" s="134"/>
      <c r="AC14" s="134"/>
      <c r="AD14" s="134"/>
      <c r="AE14" s="838"/>
      <c r="AF14" s="839"/>
      <c r="AG14" s="902"/>
      <c r="AH14" s="902"/>
      <c r="AI14" s="906"/>
      <c r="AJ14" s="907"/>
      <c r="AK14" s="907"/>
      <c r="AL14" s="907"/>
      <c r="AM14" s="907"/>
      <c r="AN14" s="90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59"/>
      <c r="BR14" s="138"/>
      <c r="BS14" s="59"/>
      <c r="BT14" s="59"/>
      <c r="BU14" s="81"/>
      <c r="BV14" s="890"/>
      <c r="BW14" s="891"/>
      <c r="BX14" s="892"/>
      <c r="BY14" s="981"/>
      <c r="BZ14" s="474"/>
      <c r="CA14" s="474"/>
      <c r="CB14" s="474"/>
      <c r="CC14" s="474"/>
      <c r="CD14" s="474"/>
      <c r="CE14" s="474"/>
      <c r="CF14" s="474"/>
      <c r="CG14" s="474"/>
      <c r="CH14" s="474"/>
      <c r="CI14" s="474"/>
      <c r="CJ14" s="474"/>
      <c r="CK14" s="474"/>
      <c r="CL14" s="474"/>
      <c r="CM14" s="474"/>
      <c r="CN14" s="474"/>
      <c r="CO14" s="474"/>
      <c r="CP14" s="970"/>
      <c r="CQ14" s="971"/>
      <c r="CR14" s="781"/>
      <c r="CS14" s="782"/>
      <c r="CT14" s="788"/>
      <c r="CU14" s="788"/>
      <c r="CV14" s="788"/>
      <c r="CW14" s="788"/>
      <c r="CX14" s="788"/>
      <c r="CY14" s="788"/>
      <c r="CZ14" s="483"/>
      <c r="DA14" s="484"/>
      <c r="DB14" s="484"/>
      <c r="DC14" s="484"/>
      <c r="DD14" s="484"/>
      <c r="DE14" s="484"/>
      <c r="DF14" s="484"/>
      <c r="DG14" s="484"/>
      <c r="DH14" s="484"/>
      <c r="DI14" s="484"/>
      <c r="DJ14" s="484"/>
      <c r="DK14" s="485"/>
      <c r="DL14" s="476"/>
      <c r="DM14" s="476"/>
    </row>
    <row r="15" spans="1:122" ht="7.5" customHeight="1">
      <c r="A15" s="515"/>
      <c r="B15" s="516"/>
      <c r="C15" s="56"/>
      <c r="E15" s="131"/>
      <c r="F15" s="97"/>
      <c r="G15" s="97"/>
      <c r="H15" s="97"/>
      <c r="I15" s="97"/>
      <c r="J15" s="134"/>
      <c r="K15" s="519" t="s">
        <v>280</v>
      </c>
      <c r="L15" s="519"/>
      <c r="M15" s="519"/>
      <c r="N15" s="519"/>
      <c r="O15" s="519"/>
      <c r="P15" s="519"/>
      <c r="Q15" s="519"/>
      <c r="R15" s="527" t="str">
        <f>IF($N$4&lt;&gt;"",HLOOKUP(TEXT($N$4&amp;1,"#,##0")*1,入力シート!$B$14:$IL$64,9,FALSE),"")&amp;"長"</f>
        <v>大阪市長</v>
      </c>
      <c r="S15" s="527"/>
      <c r="T15" s="527"/>
      <c r="U15" s="527"/>
      <c r="V15" s="527"/>
      <c r="W15" s="527"/>
      <c r="X15" s="527"/>
      <c r="Y15" s="527"/>
      <c r="Z15" s="527"/>
      <c r="AA15" s="527"/>
      <c r="AB15" s="527"/>
      <c r="AC15" s="527"/>
      <c r="AD15" s="528"/>
      <c r="AE15" s="838"/>
      <c r="AF15" s="839"/>
      <c r="AG15" s="902"/>
      <c r="AH15" s="902"/>
      <c r="AI15" s="909"/>
      <c r="AJ15" s="910"/>
      <c r="AK15" s="910"/>
      <c r="AL15" s="910"/>
      <c r="AM15" s="910"/>
      <c r="AN15" s="911"/>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135"/>
      <c r="BR15" s="137"/>
      <c r="BS15" s="135"/>
      <c r="BT15" s="135"/>
      <c r="BU15" s="136"/>
      <c r="BV15" s="890"/>
      <c r="BW15" s="891"/>
      <c r="BX15" s="892"/>
      <c r="BY15" s="523" t="s">
        <v>167</v>
      </c>
      <c r="BZ15" s="524"/>
      <c r="CA15" s="524"/>
      <c r="CB15" s="470" t="str">
        <f>IF(入力シート!M11&lt;&gt;"",入力シート!M11,"")</f>
        <v/>
      </c>
      <c r="CC15" s="470"/>
      <c r="CD15" s="470"/>
      <c r="CE15" s="470"/>
      <c r="CF15" s="470"/>
      <c r="CG15" s="470"/>
      <c r="CH15" s="470"/>
      <c r="CI15" s="470"/>
      <c r="CJ15" s="470"/>
      <c r="CK15" s="470"/>
      <c r="CL15" s="470"/>
      <c r="CM15" s="470"/>
      <c r="CN15" s="470"/>
      <c r="CO15" s="470"/>
      <c r="CP15" s="470"/>
      <c r="CQ15" s="471"/>
      <c r="CR15" s="781"/>
      <c r="CS15" s="782"/>
      <c r="CT15" s="492" t="s">
        <v>286</v>
      </c>
      <c r="CU15" s="492"/>
      <c r="CV15" s="492"/>
      <c r="CW15" s="492"/>
      <c r="CX15" s="492"/>
      <c r="CY15" s="492"/>
      <c r="CZ15" s="477" t="str">
        <f>+IF($N$4&lt;&gt;"",IF(AND(BT35&gt;=1,BT35&lt;=5),IF(HLOOKUP($N$4,入力シート!$B$13:$IL$64,3,FALSE)&lt;&gt;"",HLOOKUP($N$4,入力シート!$B$13:$IL$64,3,FALSE),""),""),"")</f>
        <v/>
      </c>
      <c r="DA15" s="478"/>
      <c r="DB15" s="478"/>
      <c r="DC15" s="478"/>
      <c r="DD15" s="478"/>
      <c r="DE15" s="478"/>
      <c r="DF15" s="478"/>
      <c r="DG15" s="478"/>
      <c r="DH15" s="478"/>
      <c r="DI15" s="478"/>
      <c r="DJ15" s="478"/>
      <c r="DK15" s="479"/>
      <c r="DL15" s="476"/>
      <c r="DM15" s="476"/>
    </row>
    <row r="16" spans="1:122" ht="7.5" customHeight="1">
      <c r="A16" s="515"/>
      <c r="B16" s="516"/>
      <c r="C16" s="58"/>
      <c r="E16" s="131"/>
      <c r="F16" s="97"/>
      <c r="G16" s="97"/>
      <c r="H16" s="55"/>
      <c r="I16" s="55"/>
      <c r="J16" s="55"/>
      <c r="K16" s="519"/>
      <c r="L16" s="519"/>
      <c r="M16" s="519"/>
      <c r="N16" s="519"/>
      <c r="O16" s="519"/>
      <c r="P16" s="519"/>
      <c r="Q16" s="519"/>
      <c r="R16" s="527"/>
      <c r="S16" s="527"/>
      <c r="T16" s="527"/>
      <c r="U16" s="527"/>
      <c r="V16" s="527"/>
      <c r="W16" s="527"/>
      <c r="X16" s="527"/>
      <c r="Y16" s="527"/>
      <c r="Z16" s="527"/>
      <c r="AA16" s="527"/>
      <c r="AB16" s="527"/>
      <c r="AC16" s="527"/>
      <c r="AD16" s="528"/>
      <c r="AE16" s="838"/>
      <c r="AF16" s="839"/>
      <c r="AG16" s="902"/>
      <c r="AH16" s="902"/>
      <c r="AI16" s="960" t="s">
        <v>180</v>
      </c>
      <c r="AJ16" s="961"/>
      <c r="AK16" s="961"/>
      <c r="AL16" s="961"/>
      <c r="AM16" s="961"/>
      <c r="AN16" s="962"/>
      <c r="AO16" s="847" t="str">
        <f>IF(入力シート!G8&lt;&gt;"",入力シート!G8,"")</f>
        <v/>
      </c>
      <c r="AP16" s="848"/>
      <c r="AQ16" s="848"/>
      <c r="AR16" s="848"/>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c r="BT16" s="848"/>
      <c r="BU16" s="849"/>
      <c r="BV16" s="890"/>
      <c r="BW16" s="891"/>
      <c r="BX16" s="892"/>
      <c r="BY16" s="525"/>
      <c r="BZ16" s="526"/>
      <c r="CA16" s="526"/>
      <c r="CB16" s="472"/>
      <c r="CC16" s="472"/>
      <c r="CD16" s="472"/>
      <c r="CE16" s="472"/>
      <c r="CF16" s="472"/>
      <c r="CG16" s="472"/>
      <c r="CH16" s="472"/>
      <c r="CI16" s="472"/>
      <c r="CJ16" s="472"/>
      <c r="CK16" s="472"/>
      <c r="CL16" s="472"/>
      <c r="CM16" s="472"/>
      <c r="CN16" s="472"/>
      <c r="CO16" s="472"/>
      <c r="CP16" s="472"/>
      <c r="CQ16" s="473"/>
      <c r="CR16" s="781"/>
      <c r="CS16" s="782"/>
      <c r="CT16" s="492"/>
      <c r="CU16" s="492"/>
      <c r="CV16" s="492"/>
      <c r="CW16" s="492"/>
      <c r="CX16" s="492"/>
      <c r="CY16" s="492"/>
      <c r="CZ16" s="483"/>
      <c r="DA16" s="484"/>
      <c r="DB16" s="484"/>
      <c r="DC16" s="484"/>
      <c r="DD16" s="484"/>
      <c r="DE16" s="484"/>
      <c r="DF16" s="484"/>
      <c r="DG16" s="484"/>
      <c r="DH16" s="484"/>
      <c r="DI16" s="484"/>
      <c r="DJ16" s="484"/>
      <c r="DK16" s="485"/>
      <c r="DL16" s="476"/>
      <c r="DM16" s="476"/>
    </row>
    <row r="17" spans="1:128" ht="7.5" customHeight="1">
      <c r="A17" s="515"/>
      <c r="B17" s="516"/>
      <c r="C17" s="247"/>
      <c r="E17" s="131"/>
      <c r="F17" s="97"/>
      <c r="G17" s="97"/>
      <c r="H17" s="55"/>
      <c r="I17" s="55"/>
      <c r="J17" s="55"/>
      <c r="K17" s="55"/>
      <c r="L17" s="55"/>
      <c r="M17" s="55"/>
      <c r="N17" s="55"/>
      <c r="O17" s="55"/>
      <c r="P17" s="55"/>
      <c r="Q17" s="55"/>
      <c r="R17" s="55"/>
      <c r="S17" s="55"/>
      <c r="T17" s="55"/>
      <c r="U17" s="55"/>
      <c r="V17" s="55"/>
      <c r="W17" s="55"/>
      <c r="X17" s="55"/>
      <c r="Y17" s="55"/>
      <c r="Z17" s="55"/>
      <c r="AA17" s="55"/>
      <c r="AB17" s="55"/>
      <c r="AC17" s="55"/>
      <c r="AD17" s="55"/>
      <c r="AE17" s="838"/>
      <c r="AF17" s="839"/>
      <c r="AG17" s="902"/>
      <c r="AH17" s="902"/>
      <c r="AI17" s="963"/>
      <c r="AJ17" s="964"/>
      <c r="AK17" s="964"/>
      <c r="AL17" s="964"/>
      <c r="AM17" s="964"/>
      <c r="AN17" s="965"/>
      <c r="AO17" s="850"/>
      <c r="AP17" s="851"/>
      <c r="AQ17" s="851"/>
      <c r="AR17" s="851"/>
      <c r="AS17" s="851"/>
      <c r="AT17" s="851"/>
      <c r="AU17" s="851"/>
      <c r="AV17" s="851"/>
      <c r="AW17" s="851"/>
      <c r="AX17" s="851"/>
      <c r="AY17" s="851"/>
      <c r="AZ17" s="851"/>
      <c r="BA17" s="851"/>
      <c r="BB17" s="851"/>
      <c r="BC17" s="851"/>
      <c r="BD17" s="851"/>
      <c r="BE17" s="851"/>
      <c r="BF17" s="851"/>
      <c r="BG17" s="851"/>
      <c r="BH17" s="851"/>
      <c r="BI17" s="851"/>
      <c r="BJ17" s="851"/>
      <c r="BK17" s="851"/>
      <c r="BL17" s="851"/>
      <c r="BM17" s="851"/>
      <c r="BN17" s="851"/>
      <c r="BO17" s="851"/>
      <c r="BP17" s="851"/>
      <c r="BQ17" s="851"/>
      <c r="BR17" s="851"/>
      <c r="BS17" s="851"/>
      <c r="BT17" s="851"/>
      <c r="BU17" s="852"/>
      <c r="BV17" s="890"/>
      <c r="BW17" s="891"/>
      <c r="BX17" s="892"/>
      <c r="BY17" s="133"/>
      <c r="BZ17" s="133"/>
      <c r="CB17" s="472"/>
      <c r="CC17" s="472"/>
      <c r="CD17" s="472"/>
      <c r="CE17" s="472"/>
      <c r="CF17" s="472"/>
      <c r="CG17" s="472"/>
      <c r="CH17" s="472"/>
      <c r="CI17" s="472"/>
      <c r="CJ17" s="472"/>
      <c r="CK17" s="472"/>
      <c r="CL17" s="472"/>
      <c r="CM17" s="472"/>
      <c r="CN17" s="472"/>
      <c r="CO17" s="472"/>
      <c r="CP17" s="472"/>
      <c r="CQ17" s="473"/>
      <c r="CR17" s="881" t="str">
        <f>IF(BW30&lt;&gt;"",BW30,"")</f>
        <v/>
      </c>
      <c r="CS17" s="882"/>
      <c r="CT17" s="788" t="s">
        <v>179</v>
      </c>
      <c r="CU17" s="788"/>
      <c r="CV17" s="788"/>
      <c r="CW17" s="788"/>
      <c r="CX17" s="788"/>
      <c r="CY17" s="788"/>
      <c r="CZ17" s="477" t="str">
        <f>IF(OR(入力シート!G6&lt;&gt;"",入力シート!H6&lt;&gt;"",入力シート!I6&lt;&gt;"",入力シート!J6&lt;&gt;"",入力シート!K6&lt;&gt;"",入力シート!L6&lt;&gt;""),入力シート!G6&amp;入力シート!H6&amp;入力シート!I6&amp;入力シート!J6&amp;入力シート!K6&amp;入力シート!L6,"")</f>
        <v/>
      </c>
      <c r="DA17" s="478"/>
      <c r="DB17" s="478"/>
      <c r="DC17" s="478"/>
      <c r="DD17" s="478"/>
      <c r="DE17" s="478"/>
      <c r="DF17" s="478"/>
      <c r="DG17" s="478"/>
      <c r="DH17" s="478"/>
      <c r="DI17" s="478"/>
      <c r="DJ17" s="478"/>
      <c r="DK17" s="479"/>
      <c r="DL17" s="476"/>
      <c r="DM17" s="476"/>
    </row>
    <row r="18" spans="1:128" ht="7.5" customHeight="1">
      <c r="A18" s="515"/>
      <c r="B18" s="516"/>
      <c r="C18" s="247"/>
      <c r="E18" s="131"/>
      <c r="F18" s="97"/>
      <c r="G18" s="97"/>
      <c r="H18" s="55"/>
      <c r="I18" s="55"/>
      <c r="J18" s="55"/>
      <c r="K18" s="55"/>
      <c r="L18" s="55"/>
      <c r="M18" s="55"/>
      <c r="N18" s="55"/>
      <c r="O18" s="55"/>
      <c r="P18" s="55"/>
      <c r="Q18" s="55"/>
      <c r="R18" s="55"/>
      <c r="S18" s="55"/>
      <c r="T18" s="55"/>
      <c r="U18" s="55"/>
      <c r="V18" s="55"/>
      <c r="W18" s="55"/>
      <c r="X18" s="55"/>
      <c r="Y18" s="55"/>
      <c r="Z18" s="55"/>
      <c r="AA18" s="55"/>
      <c r="AB18" s="55"/>
      <c r="AC18" s="55"/>
      <c r="AD18" s="55"/>
      <c r="AE18" s="838"/>
      <c r="AF18" s="839"/>
      <c r="AG18" s="902"/>
      <c r="AH18" s="902"/>
      <c r="AI18" s="963"/>
      <c r="AJ18" s="964"/>
      <c r="AK18" s="964"/>
      <c r="AL18" s="964"/>
      <c r="AM18" s="964"/>
      <c r="AN18" s="965"/>
      <c r="AO18" s="850"/>
      <c r="AP18" s="851"/>
      <c r="AQ18" s="851"/>
      <c r="AR18" s="851"/>
      <c r="AS18" s="851"/>
      <c r="AT18" s="851"/>
      <c r="AU18" s="851"/>
      <c r="AV18" s="851"/>
      <c r="AW18" s="851"/>
      <c r="AX18" s="851"/>
      <c r="AY18" s="851"/>
      <c r="AZ18" s="851"/>
      <c r="BA18" s="851"/>
      <c r="BB18" s="851"/>
      <c r="BC18" s="851"/>
      <c r="BD18" s="851"/>
      <c r="BE18" s="851"/>
      <c r="BF18" s="851"/>
      <c r="BG18" s="851"/>
      <c r="BH18" s="851"/>
      <c r="BI18" s="851"/>
      <c r="BJ18" s="851"/>
      <c r="BK18" s="851"/>
      <c r="BL18" s="851"/>
      <c r="BM18" s="851"/>
      <c r="BN18" s="851"/>
      <c r="BO18" s="851"/>
      <c r="BP18" s="851"/>
      <c r="BQ18" s="851"/>
      <c r="BR18" s="851"/>
      <c r="BS18" s="851"/>
      <c r="BT18" s="851"/>
      <c r="BU18" s="852"/>
      <c r="BV18" s="890"/>
      <c r="BW18" s="891"/>
      <c r="BX18" s="892"/>
      <c r="BY18" s="132"/>
      <c r="BZ18" s="132"/>
      <c r="CB18" s="474"/>
      <c r="CC18" s="474"/>
      <c r="CD18" s="474"/>
      <c r="CE18" s="474"/>
      <c r="CF18" s="474"/>
      <c r="CG18" s="474"/>
      <c r="CH18" s="474"/>
      <c r="CI18" s="474"/>
      <c r="CJ18" s="474"/>
      <c r="CK18" s="474"/>
      <c r="CL18" s="474"/>
      <c r="CM18" s="474"/>
      <c r="CN18" s="474"/>
      <c r="CO18" s="474"/>
      <c r="CP18" s="474"/>
      <c r="CQ18" s="475"/>
      <c r="CR18" s="876"/>
      <c r="CS18" s="877"/>
      <c r="CT18" s="788"/>
      <c r="CU18" s="788"/>
      <c r="CV18" s="788"/>
      <c r="CW18" s="788"/>
      <c r="CX18" s="788"/>
      <c r="CY18" s="788"/>
      <c r="CZ18" s="480"/>
      <c r="DA18" s="481"/>
      <c r="DB18" s="481"/>
      <c r="DC18" s="481"/>
      <c r="DD18" s="481"/>
      <c r="DE18" s="481"/>
      <c r="DF18" s="481"/>
      <c r="DG18" s="481"/>
      <c r="DH18" s="481"/>
      <c r="DI18" s="481"/>
      <c r="DJ18" s="481"/>
      <c r="DK18" s="482"/>
      <c r="DL18" s="476"/>
      <c r="DM18" s="476"/>
    </row>
    <row r="19" spans="1:128" ht="7.5" customHeight="1">
      <c r="A19" s="515"/>
      <c r="B19" s="516"/>
      <c r="C19" s="247"/>
      <c r="E19" s="131"/>
      <c r="F19" s="97"/>
      <c r="G19" s="97"/>
      <c r="H19" s="641" t="s">
        <v>161</v>
      </c>
      <c r="I19" s="641"/>
      <c r="J19" s="641"/>
      <c r="K19" s="641"/>
      <c r="L19" s="896" t="str">
        <f>IF(入力シート!G5&lt;&gt;"",入力シート!G5,"")</f>
        <v/>
      </c>
      <c r="M19" s="896"/>
      <c r="N19" s="896"/>
      <c r="O19" s="641" t="s">
        <v>40</v>
      </c>
      <c r="P19" s="641"/>
      <c r="Q19" s="896" t="str">
        <f>IF(入力シート!I5&lt;&gt;"",入力シート!I5,"")</f>
        <v/>
      </c>
      <c r="R19" s="896"/>
      <c r="S19" s="896"/>
      <c r="T19" s="641" t="s">
        <v>12</v>
      </c>
      <c r="U19" s="641"/>
      <c r="V19" s="896" t="str">
        <f>IF(入力シート!K5&lt;&gt;"",入力シート!K5,"")</f>
        <v/>
      </c>
      <c r="W19" s="896"/>
      <c r="X19" s="896"/>
      <c r="Y19" s="641" t="s">
        <v>76</v>
      </c>
      <c r="Z19" s="641"/>
      <c r="AA19" s="641" t="s">
        <v>178</v>
      </c>
      <c r="AB19" s="641"/>
      <c r="AC19" s="641"/>
      <c r="AD19" s="641"/>
      <c r="AE19" s="838"/>
      <c r="AF19" s="839"/>
      <c r="AG19" s="902"/>
      <c r="AH19" s="902"/>
      <c r="AI19" s="963"/>
      <c r="AJ19" s="964"/>
      <c r="AK19" s="964"/>
      <c r="AL19" s="964"/>
      <c r="AM19" s="964"/>
      <c r="AN19" s="965"/>
      <c r="AO19" s="850"/>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2"/>
      <c r="BV19" s="890"/>
      <c r="BW19" s="891"/>
      <c r="BX19" s="892"/>
      <c r="BY19" s="523" t="s">
        <v>149</v>
      </c>
      <c r="BZ19" s="524"/>
      <c r="CA19" s="524"/>
      <c r="CB19" s="77"/>
      <c r="CF19" s="77"/>
      <c r="CG19" s="77"/>
      <c r="CH19" s="77"/>
      <c r="CI19" s="77"/>
      <c r="CJ19" s="77"/>
      <c r="CK19" s="977" t="s">
        <v>276</v>
      </c>
      <c r="CL19" s="977"/>
      <c r="CM19" s="972" t="str">
        <f>IF(入力シート!AA11&lt;&gt;"","("&amp;入力シート!AA11&amp;")","")</f>
        <v/>
      </c>
      <c r="CN19" s="973"/>
      <c r="CO19" s="973"/>
      <c r="CP19" s="973"/>
      <c r="CQ19" s="974"/>
      <c r="CR19" s="781" t="s">
        <v>177</v>
      </c>
      <c r="CS19" s="782"/>
      <c r="CT19" s="788"/>
      <c r="CU19" s="788"/>
      <c r="CV19" s="788"/>
      <c r="CW19" s="788"/>
      <c r="CX19" s="788"/>
      <c r="CY19" s="788"/>
      <c r="CZ19" s="480"/>
      <c r="DA19" s="481"/>
      <c r="DB19" s="481"/>
      <c r="DC19" s="481"/>
      <c r="DD19" s="481"/>
      <c r="DE19" s="481"/>
      <c r="DF19" s="481"/>
      <c r="DG19" s="481"/>
      <c r="DH19" s="481"/>
      <c r="DI19" s="481"/>
      <c r="DJ19" s="481"/>
      <c r="DK19" s="482"/>
      <c r="DL19" s="476"/>
      <c r="DM19" s="476"/>
    </row>
    <row r="20" spans="1:128" ht="7.5" customHeight="1">
      <c r="A20" s="515"/>
      <c r="B20" s="516"/>
      <c r="C20" s="247"/>
      <c r="E20" s="131"/>
      <c r="F20" s="97"/>
      <c r="G20" s="97"/>
      <c r="H20" s="641"/>
      <c r="I20" s="641"/>
      <c r="J20" s="641"/>
      <c r="K20" s="641"/>
      <c r="L20" s="896"/>
      <c r="M20" s="896"/>
      <c r="N20" s="896"/>
      <c r="O20" s="641"/>
      <c r="P20" s="641"/>
      <c r="Q20" s="896"/>
      <c r="R20" s="896"/>
      <c r="S20" s="896"/>
      <c r="T20" s="641"/>
      <c r="U20" s="641"/>
      <c r="V20" s="896"/>
      <c r="W20" s="896"/>
      <c r="X20" s="896"/>
      <c r="Y20" s="641"/>
      <c r="Z20" s="641"/>
      <c r="AA20" s="641"/>
      <c r="AB20" s="641"/>
      <c r="AC20" s="641"/>
      <c r="AD20" s="641"/>
      <c r="AE20" s="838"/>
      <c r="AF20" s="839"/>
      <c r="AG20" s="902"/>
      <c r="AH20" s="902"/>
      <c r="AI20" s="984"/>
      <c r="AJ20" s="985"/>
      <c r="AK20" s="985"/>
      <c r="AL20" s="985"/>
      <c r="AM20" s="985"/>
      <c r="AN20" s="986"/>
      <c r="AO20" s="850"/>
      <c r="AP20" s="851"/>
      <c r="AQ20" s="851"/>
      <c r="AR20" s="851"/>
      <c r="AS20" s="851"/>
      <c r="AT20" s="851"/>
      <c r="AU20" s="851"/>
      <c r="AV20" s="851"/>
      <c r="AW20" s="851"/>
      <c r="AX20" s="851"/>
      <c r="AY20" s="851"/>
      <c r="AZ20" s="851"/>
      <c r="BA20" s="851"/>
      <c r="BB20" s="851"/>
      <c r="BC20" s="851"/>
      <c r="BD20" s="851"/>
      <c r="BE20" s="851"/>
      <c r="BF20" s="851"/>
      <c r="BG20" s="851"/>
      <c r="BH20" s="851"/>
      <c r="BI20" s="851"/>
      <c r="BJ20" s="851"/>
      <c r="BK20" s="851"/>
      <c r="BL20" s="851"/>
      <c r="BM20" s="851"/>
      <c r="BN20" s="851"/>
      <c r="BO20" s="851"/>
      <c r="BP20" s="851"/>
      <c r="BQ20" s="851"/>
      <c r="BR20" s="851"/>
      <c r="BS20" s="851"/>
      <c r="BT20" s="851"/>
      <c r="BU20" s="852"/>
      <c r="BV20" s="890"/>
      <c r="BW20" s="891"/>
      <c r="BX20" s="892"/>
      <c r="BY20" s="525"/>
      <c r="BZ20" s="526"/>
      <c r="CA20" s="526"/>
      <c r="CB20" s="59"/>
      <c r="CF20" s="59"/>
      <c r="CG20" s="59"/>
      <c r="CH20" s="59"/>
      <c r="CI20" s="59"/>
      <c r="CJ20" s="59"/>
      <c r="CK20" s="978"/>
      <c r="CL20" s="978"/>
      <c r="CM20" s="975"/>
      <c r="CN20" s="975"/>
      <c r="CO20" s="975"/>
      <c r="CP20" s="975"/>
      <c r="CQ20" s="976"/>
      <c r="CR20" s="781"/>
      <c r="CS20" s="782"/>
      <c r="CT20" s="788"/>
      <c r="CU20" s="788"/>
      <c r="CV20" s="788"/>
      <c r="CW20" s="788"/>
      <c r="CX20" s="788"/>
      <c r="CY20" s="788"/>
      <c r="CZ20" s="483"/>
      <c r="DA20" s="484"/>
      <c r="DB20" s="484"/>
      <c r="DC20" s="484"/>
      <c r="DD20" s="484"/>
      <c r="DE20" s="484"/>
      <c r="DF20" s="484"/>
      <c r="DG20" s="484"/>
      <c r="DH20" s="484"/>
      <c r="DI20" s="484"/>
      <c r="DJ20" s="484"/>
      <c r="DK20" s="485"/>
      <c r="DL20" s="476"/>
      <c r="DM20" s="476"/>
    </row>
    <row r="21" spans="1:128" ht="7.5" customHeight="1">
      <c r="A21" s="515"/>
      <c r="B21" s="516"/>
      <c r="C21" s="247"/>
      <c r="E21" s="131"/>
      <c r="F21" s="97"/>
      <c r="G21" s="97"/>
      <c r="H21" s="97"/>
      <c r="I21" s="97"/>
      <c r="J21" s="55"/>
      <c r="K21" s="55"/>
      <c r="L21" s="55"/>
      <c r="M21" s="55"/>
      <c r="N21" s="55"/>
      <c r="O21" s="55"/>
      <c r="P21" s="55"/>
      <c r="Q21" s="55"/>
      <c r="R21" s="55"/>
      <c r="S21" s="55"/>
      <c r="T21" s="55"/>
      <c r="U21" s="55"/>
      <c r="V21" s="55"/>
      <c r="W21" s="55"/>
      <c r="X21" s="55"/>
      <c r="Y21" s="55"/>
      <c r="Z21" s="55"/>
      <c r="AA21" s="55"/>
      <c r="AB21" s="55"/>
      <c r="AC21" s="55"/>
      <c r="AD21" s="55"/>
      <c r="AE21" s="838"/>
      <c r="AF21" s="839"/>
      <c r="AG21" s="902"/>
      <c r="AH21" s="902"/>
      <c r="AI21" s="853" t="s">
        <v>285</v>
      </c>
      <c r="AJ21" s="854"/>
      <c r="AK21" s="854"/>
      <c r="AL21" s="854"/>
      <c r="AM21" s="854"/>
      <c r="AN21" s="854"/>
      <c r="AO21" s="854"/>
      <c r="AP21" s="854"/>
      <c r="AQ21" s="854"/>
      <c r="AR21" s="854"/>
      <c r="AS21" s="854"/>
      <c r="AT21" s="854"/>
      <c r="AU21" s="854"/>
      <c r="AV21" s="856" t="str">
        <f>IF(入力シート!G9&lt;&gt;"",入力シート!G9,"")</f>
        <v/>
      </c>
      <c r="AW21" s="857"/>
      <c r="AX21" s="860" t="str">
        <f>IF(入力シート!H9&lt;&gt;"",入力シート!H9,"")</f>
        <v/>
      </c>
      <c r="AY21" s="861"/>
      <c r="AZ21" s="863" t="str">
        <f>IF(入力シート!I9&lt;&gt;"",入力シート!I9,"")</f>
        <v/>
      </c>
      <c r="BA21" s="864"/>
      <c r="BB21" s="863" t="str">
        <f>IF(入力シート!J9&lt;&gt;"",入力シート!J9,"")</f>
        <v/>
      </c>
      <c r="BC21" s="864"/>
      <c r="BD21" s="856" t="str">
        <f>IF(入力シート!K9&lt;&gt;"",入力シート!K9,"")</f>
        <v/>
      </c>
      <c r="BE21" s="857"/>
      <c r="BF21" s="860" t="str">
        <f>IF(入力シート!L9&lt;&gt;"",入力シート!L9,"")</f>
        <v/>
      </c>
      <c r="BG21" s="861"/>
      <c r="BH21" s="863" t="str">
        <f>IF(入力シート!M9&lt;&gt;"",入力シート!M9,"")</f>
        <v/>
      </c>
      <c r="BI21" s="864"/>
      <c r="BJ21" s="863" t="str">
        <f>IF(入力シート!N9&lt;&gt;"",入力シート!N9,"")</f>
        <v/>
      </c>
      <c r="BK21" s="864"/>
      <c r="BL21" s="856" t="str">
        <f>IF(入力シート!O9&lt;&gt;"",入力シート!O9,"")</f>
        <v/>
      </c>
      <c r="BM21" s="857"/>
      <c r="BN21" s="860" t="str">
        <f>IF(入力シート!P9&lt;&gt;"",入力シート!P9,"")</f>
        <v/>
      </c>
      <c r="BO21" s="861"/>
      <c r="BP21" s="863" t="str">
        <f>IF(入力シート!Q9&lt;&gt;"",入力シート!Q9,"")</f>
        <v/>
      </c>
      <c r="BQ21" s="864"/>
      <c r="BR21" s="863" t="str">
        <f>IF(入力シート!R9&lt;&gt;"",入力シート!R9,"")</f>
        <v/>
      </c>
      <c r="BS21" s="864"/>
      <c r="BT21" s="863" t="str">
        <f>IF(入力シート!S9&lt;&gt;"",入力シート!S9,"")</f>
        <v/>
      </c>
      <c r="BU21" s="864"/>
      <c r="BV21" s="891"/>
      <c r="BW21" s="891"/>
      <c r="BX21" s="892"/>
      <c r="BY21" s="749" t="str">
        <f>IF(入力シート!S11&lt;&gt;"",入力シート!S11,"")</f>
        <v/>
      </c>
      <c r="BZ21" s="750"/>
      <c r="CA21" s="750"/>
      <c r="CB21" s="750"/>
      <c r="CC21" s="750"/>
      <c r="CD21" s="548" t="s">
        <v>148</v>
      </c>
      <c r="CE21" s="548"/>
      <c r="CF21" s="749" t="str">
        <f>IF(入力シート!V11&lt;&gt;"",入力シート!V11,"")</f>
        <v/>
      </c>
      <c r="CG21" s="750"/>
      <c r="CH21" s="750"/>
      <c r="CI21" s="750"/>
      <c r="CJ21" s="750"/>
      <c r="CK21" s="548" t="s">
        <v>148</v>
      </c>
      <c r="CL21" s="548"/>
      <c r="CM21" s="750" t="str">
        <f>IF(入力シート!Y11&lt;&gt;"",入力シート!Y11,"")</f>
        <v/>
      </c>
      <c r="CN21" s="750"/>
      <c r="CO21" s="750"/>
      <c r="CP21" s="750"/>
      <c r="CQ21" s="777"/>
      <c r="CR21" s="781"/>
      <c r="CS21" s="782"/>
      <c r="CT21" s="492" t="s">
        <v>286</v>
      </c>
      <c r="CU21" s="492"/>
      <c r="CV21" s="492"/>
      <c r="CW21" s="492"/>
      <c r="CX21" s="492"/>
      <c r="CY21" s="492"/>
      <c r="CZ21" s="477" t="str">
        <f>+IF($N$4&lt;&gt;"",IF(AND(BT35&gt;=6,BT35&lt;=12),IF(HLOOKUP($N$4,入力シート!$B$13:$IL$64,3,FALSE)&lt;&gt;"",HLOOKUP($N$4,入力シート!$B$13:$IL$64,3,FALSE),""),""),"")</f>
        <v/>
      </c>
      <c r="DA21" s="478"/>
      <c r="DB21" s="478"/>
      <c r="DC21" s="478"/>
      <c r="DD21" s="478"/>
      <c r="DE21" s="478"/>
      <c r="DF21" s="478"/>
      <c r="DG21" s="478"/>
      <c r="DH21" s="478"/>
      <c r="DI21" s="478"/>
      <c r="DJ21" s="478"/>
      <c r="DK21" s="479"/>
      <c r="DL21" s="476"/>
      <c r="DM21" s="476"/>
    </row>
    <row r="22" spans="1:128" ht="7.5" customHeight="1">
      <c r="A22" s="515"/>
      <c r="B22" s="516"/>
      <c r="C22" s="247"/>
      <c r="E22" s="131"/>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840"/>
      <c r="AF22" s="841"/>
      <c r="AG22" s="902"/>
      <c r="AH22" s="902"/>
      <c r="AI22" s="855"/>
      <c r="AJ22" s="855"/>
      <c r="AK22" s="855"/>
      <c r="AL22" s="855"/>
      <c r="AM22" s="855"/>
      <c r="AN22" s="855"/>
      <c r="AO22" s="855"/>
      <c r="AP22" s="855"/>
      <c r="AQ22" s="855"/>
      <c r="AR22" s="855"/>
      <c r="AS22" s="855"/>
      <c r="AT22" s="855"/>
      <c r="AU22" s="855"/>
      <c r="AV22" s="858"/>
      <c r="AW22" s="859"/>
      <c r="AX22" s="859"/>
      <c r="AY22" s="862"/>
      <c r="AZ22" s="865"/>
      <c r="BA22" s="865"/>
      <c r="BB22" s="865"/>
      <c r="BC22" s="865"/>
      <c r="BD22" s="858"/>
      <c r="BE22" s="859"/>
      <c r="BF22" s="859"/>
      <c r="BG22" s="862"/>
      <c r="BH22" s="865"/>
      <c r="BI22" s="865"/>
      <c r="BJ22" s="865"/>
      <c r="BK22" s="865"/>
      <c r="BL22" s="858"/>
      <c r="BM22" s="859"/>
      <c r="BN22" s="859"/>
      <c r="BO22" s="862"/>
      <c r="BP22" s="865"/>
      <c r="BQ22" s="865"/>
      <c r="BR22" s="865"/>
      <c r="BS22" s="865"/>
      <c r="BT22" s="865"/>
      <c r="BU22" s="865"/>
      <c r="BV22" s="894"/>
      <c r="BW22" s="894"/>
      <c r="BX22" s="895"/>
      <c r="BY22" s="751"/>
      <c r="BZ22" s="751"/>
      <c r="CA22" s="751"/>
      <c r="CB22" s="751"/>
      <c r="CC22" s="751"/>
      <c r="CD22" s="779"/>
      <c r="CE22" s="779"/>
      <c r="CF22" s="751"/>
      <c r="CG22" s="751"/>
      <c r="CH22" s="751"/>
      <c r="CI22" s="751"/>
      <c r="CJ22" s="751"/>
      <c r="CK22" s="779"/>
      <c r="CL22" s="779"/>
      <c r="CM22" s="751"/>
      <c r="CN22" s="751"/>
      <c r="CO22" s="751"/>
      <c r="CP22" s="751"/>
      <c r="CQ22" s="778"/>
      <c r="CR22" s="783"/>
      <c r="CS22" s="784"/>
      <c r="CT22" s="492"/>
      <c r="CU22" s="492"/>
      <c r="CV22" s="492"/>
      <c r="CW22" s="492"/>
      <c r="CX22" s="492"/>
      <c r="CY22" s="492"/>
      <c r="CZ22" s="483"/>
      <c r="DA22" s="484"/>
      <c r="DB22" s="484"/>
      <c r="DC22" s="484"/>
      <c r="DD22" s="484"/>
      <c r="DE22" s="484"/>
      <c r="DF22" s="484"/>
      <c r="DG22" s="484"/>
      <c r="DH22" s="484"/>
      <c r="DI22" s="484"/>
      <c r="DJ22" s="484"/>
      <c r="DK22" s="485"/>
      <c r="DL22" s="476"/>
      <c r="DM22" s="476"/>
    </row>
    <row r="23" spans="1:128" ht="11.25" customHeight="1">
      <c r="A23" s="515"/>
      <c r="B23" s="516"/>
      <c r="C23" s="247"/>
      <c r="E23" s="757" t="s">
        <v>176</v>
      </c>
      <c r="F23" s="550"/>
      <c r="G23" s="756" t="s">
        <v>175</v>
      </c>
      <c r="H23" s="658"/>
      <c r="I23" s="658"/>
      <c r="J23" s="658"/>
      <c r="K23" s="658"/>
      <c r="L23" s="658"/>
      <c r="M23" s="659"/>
      <c r="N23" s="810" t="str">
        <f>+IF($N$4&lt;&gt;"",IF(HLOOKUP($N$4,入力シート!$B$13:$IL$64,4,FALSE)&lt;&gt;"",HLOOKUP($N$4,入力シート!$B$13:$IL$64,4,FALSE),""),"")</f>
        <v/>
      </c>
      <c r="O23" s="811"/>
      <c r="P23" s="811"/>
      <c r="Q23" s="811"/>
      <c r="R23" s="811"/>
      <c r="S23" s="811"/>
      <c r="T23" s="811"/>
      <c r="U23" s="811"/>
      <c r="V23" s="811"/>
      <c r="W23" s="811"/>
      <c r="X23" s="811"/>
      <c r="Y23" s="811"/>
      <c r="Z23" s="811"/>
      <c r="AA23" s="811"/>
      <c r="AB23" s="811"/>
      <c r="AC23" s="811"/>
      <c r="AD23" s="812"/>
      <c r="AE23" s="549" t="s">
        <v>174</v>
      </c>
      <c r="AF23" s="813"/>
      <c r="AG23" s="810" t="str">
        <f>+IF($N$4&lt;&gt;"",IF(HLOOKUP($N$4,入力シート!$B$13:$IL$64,6,FALSE)&lt;&gt;"",HLOOKUP($N$4,入力シート!$B$13:$IL$64,6,FALSE),""),"")</f>
        <v/>
      </c>
      <c r="AH23" s="811"/>
      <c r="AI23" s="811"/>
      <c r="AJ23" s="811"/>
      <c r="AK23" s="811"/>
      <c r="AL23" s="811"/>
      <c r="AM23" s="811"/>
      <c r="AN23" s="812"/>
      <c r="AO23" s="789" t="s">
        <v>173</v>
      </c>
      <c r="AP23" s="790"/>
      <c r="AQ23" s="790"/>
      <c r="AR23" s="790"/>
      <c r="AS23" s="790"/>
      <c r="AT23" s="790"/>
      <c r="AU23" s="790"/>
      <c r="AV23" s="790"/>
      <c r="AW23" s="790"/>
      <c r="AX23" s="790"/>
      <c r="AY23" s="790"/>
      <c r="AZ23" s="789" t="s">
        <v>172</v>
      </c>
      <c r="BA23" s="790"/>
      <c r="BB23" s="790"/>
      <c r="BC23" s="790"/>
      <c r="BD23" s="790"/>
      <c r="BE23" s="790"/>
      <c r="BF23" s="790"/>
      <c r="BG23" s="790"/>
      <c r="BH23" s="790"/>
      <c r="BI23" s="791"/>
      <c r="BJ23" s="789" t="s">
        <v>171</v>
      </c>
      <c r="BK23" s="790"/>
      <c r="BL23" s="790"/>
      <c r="BM23" s="790"/>
      <c r="BN23" s="790"/>
      <c r="BO23" s="790"/>
      <c r="BP23" s="790"/>
      <c r="BQ23" s="790"/>
      <c r="BR23" s="790"/>
      <c r="BS23" s="791"/>
      <c r="BT23" s="520" t="s">
        <v>57</v>
      </c>
      <c r="BU23" s="520"/>
      <c r="BV23" s="520"/>
      <c r="BW23" s="520"/>
      <c r="BX23" s="520"/>
      <c r="BY23" s="520"/>
      <c r="BZ23" s="520"/>
      <c r="CA23" s="520"/>
      <c r="CB23" s="520" t="s">
        <v>170</v>
      </c>
      <c r="CC23" s="520"/>
      <c r="CD23" s="520"/>
      <c r="CE23" s="520"/>
      <c r="CF23" s="520"/>
      <c r="CG23" s="520"/>
      <c r="CH23" s="520"/>
      <c r="CI23" s="520"/>
      <c r="CJ23" s="520"/>
      <c r="CK23" s="520"/>
      <c r="CL23" s="520"/>
      <c r="CM23" s="520"/>
      <c r="CN23" s="774" t="s">
        <v>169</v>
      </c>
      <c r="CO23" s="774"/>
      <c r="CP23" s="774"/>
      <c r="CQ23" s="774"/>
      <c r="CR23" s="774"/>
      <c r="CS23" s="774"/>
      <c r="CT23" s="774"/>
      <c r="CU23" s="774"/>
      <c r="CV23" s="774"/>
      <c r="CW23" s="774"/>
      <c r="CX23" s="774"/>
      <c r="CY23" s="774"/>
      <c r="CZ23" s="774" t="s">
        <v>168</v>
      </c>
      <c r="DA23" s="774"/>
      <c r="DB23" s="774"/>
      <c r="DC23" s="774"/>
      <c r="DD23" s="774"/>
      <c r="DE23" s="774"/>
      <c r="DF23" s="774"/>
      <c r="DG23" s="774"/>
      <c r="DH23" s="774"/>
      <c r="DI23" s="774"/>
      <c r="DJ23" s="774"/>
      <c r="DK23" s="833"/>
      <c r="DL23" s="476"/>
      <c r="DM23" s="476"/>
    </row>
    <row r="24" spans="1:128" ht="7.5" customHeight="1">
      <c r="A24" s="515"/>
      <c r="B24" s="516"/>
      <c r="C24" s="247"/>
      <c r="E24" s="534"/>
      <c r="F24" s="546"/>
      <c r="G24" s="724" t="s">
        <v>167</v>
      </c>
      <c r="H24" s="725"/>
      <c r="I24" s="725"/>
      <c r="J24" s="725"/>
      <c r="K24" s="725"/>
      <c r="L24" s="725"/>
      <c r="M24" s="726"/>
      <c r="N24" s="798" t="str">
        <f>+IF($N$4&lt;&gt;"",IF(HLOOKUP($N$4,入力シート!$B$13:$IL$64,5,FALSE)&lt;&gt;"",HLOOKUP($N$4,入力シート!$B$13:$IL$64,5,FALSE),""),"")</f>
        <v/>
      </c>
      <c r="O24" s="799"/>
      <c r="P24" s="799"/>
      <c r="Q24" s="799"/>
      <c r="R24" s="799"/>
      <c r="S24" s="799"/>
      <c r="T24" s="799"/>
      <c r="U24" s="799"/>
      <c r="V24" s="799"/>
      <c r="W24" s="799"/>
      <c r="X24" s="799"/>
      <c r="Y24" s="799"/>
      <c r="Z24" s="799"/>
      <c r="AA24" s="799"/>
      <c r="AB24" s="799"/>
      <c r="AC24" s="799"/>
      <c r="AD24" s="800"/>
      <c r="AE24" s="545"/>
      <c r="AF24" s="535"/>
      <c r="AG24" s="798" t="str">
        <f>+IF($N$4&lt;&gt;"",IF(HLOOKUP($N$4,入力シート!$B$13:$IL$64,7,FALSE)&lt;&gt;"",HLOOKUP($N$4,入力シート!$B$13:$IL$64,7,FALSE),""),"")</f>
        <v/>
      </c>
      <c r="AH24" s="799"/>
      <c r="AI24" s="799"/>
      <c r="AJ24" s="799"/>
      <c r="AK24" s="799"/>
      <c r="AL24" s="799"/>
      <c r="AM24" s="799"/>
      <c r="AN24" s="800"/>
      <c r="AO24" s="792"/>
      <c r="AP24" s="793"/>
      <c r="AQ24" s="793"/>
      <c r="AR24" s="793"/>
      <c r="AS24" s="793"/>
      <c r="AT24" s="793"/>
      <c r="AU24" s="793"/>
      <c r="AV24" s="793"/>
      <c r="AW24" s="793"/>
      <c r="AX24" s="793"/>
      <c r="AY24" s="793"/>
      <c r="AZ24" s="792"/>
      <c r="BA24" s="793"/>
      <c r="BB24" s="793"/>
      <c r="BC24" s="793"/>
      <c r="BD24" s="793"/>
      <c r="BE24" s="793"/>
      <c r="BF24" s="793"/>
      <c r="BG24" s="793"/>
      <c r="BH24" s="793"/>
      <c r="BI24" s="794"/>
      <c r="BJ24" s="792"/>
      <c r="BK24" s="793"/>
      <c r="BL24" s="793"/>
      <c r="BM24" s="793"/>
      <c r="BN24" s="793"/>
      <c r="BO24" s="793"/>
      <c r="BP24" s="793"/>
      <c r="BQ24" s="793"/>
      <c r="BR24" s="793"/>
      <c r="BS24" s="794"/>
      <c r="BT24" s="521"/>
      <c r="BU24" s="521"/>
      <c r="BV24" s="521"/>
      <c r="BW24" s="521"/>
      <c r="BX24" s="521"/>
      <c r="BY24" s="521"/>
      <c r="BZ24" s="521"/>
      <c r="CA24" s="521"/>
      <c r="CB24" s="521"/>
      <c r="CC24" s="521"/>
      <c r="CD24" s="521"/>
      <c r="CE24" s="521"/>
      <c r="CF24" s="521"/>
      <c r="CG24" s="521"/>
      <c r="CH24" s="521"/>
      <c r="CI24" s="521"/>
      <c r="CJ24" s="521"/>
      <c r="CK24" s="521"/>
      <c r="CL24" s="521"/>
      <c r="CM24" s="521"/>
      <c r="CN24" s="775"/>
      <c r="CO24" s="775"/>
      <c r="CP24" s="775"/>
      <c r="CQ24" s="775"/>
      <c r="CR24" s="775"/>
      <c r="CS24" s="775"/>
      <c r="CT24" s="775"/>
      <c r="CU24" s="775"/>
      <c r="CV24" s="775"/>
      <c r="CW24" s="775"/>
      <c r="CX24" s="775"/>
      <c r="CY24" s="775"/>
      <c r="CZ24" s="775"/>
      <c r="DA24" s="775"/>
      <c r="DB24" s="775"/>
      <c r="DC24" s="775"/>
      <c r="DD24" s="775"/>
      <c r="DE24" s="775"/>
      <c r="DF24" s="775"/>
      <c r="DG24" s="775"/>
      <c r="DH24" s="775"/>
      <c r="DI24" s="775"/>
      <c r="DJ24" s="775"/>
      <c r="DK24" s="834"/>
      <c r="DL24" s="476"/>
      <c r="DM24" s="476"/>
    </row>
    <row r="25" spans="1:128" ht="7.5" customHeight="1">
      <c r="A25" s="515"/>
      <c r="B25" s="516"/>
      <c r="C25" s="247"/>
      <c r="E25" s="534"/>
      <c r="F25" s="546"/>
      <c r="G25" s="724"/>
      <c r="H25" s="725"/>
      <c r="I25" s="725"/>
      <c r="J25" s="725"/>
      <c r="K25" s="725"/>
      <c r="L25" s="725"/>
      <c r="M25" s="726"/>
      <c r="N25" s="798"/>
      <c r="O25" s="799"/>
      <c r="P25" s="799"/>
      <c r="Q25" s="799"/>
      <c r="R25" s="799"/>
      <c r="S25" s="799"/>
      <c r="T25" s="799"/>
      <c r="U25" s="799"/>
      <c r="V25" s="799"/>
      <c r="W25" s="799"/>
      <c r="X25" s="799"/>
      <c r="Y25" s="799"/>
      <c r="Z25" s="799"/>
      <c r="AA25" s="799"/>
      <c r="AB25" s="799"/>
      <c r="AC25" s="799"/>
      <c r="AD25" s="800"/>
      <c r="AE25" s="545"/>
      <c r="AF25" s="535"/>
      <c r="AG25" s="798"/>
      <c r="AH25" s="799"/>
      <c r="AI25" s="799"/>
      <c r="AJ25" s="799"/>
      <c r="AK25" s="799"/>
      <c r="AL25" s="799"/>
      <c r="AM25" s="799"/>
      <c r="AN25" s="800"/>
      <c r="AO25" s="792"/>
      <c r="AP25" s="793"/>
      <c r="AQ25" s="793"/>
      <c r="AR25" s="793"/>
      <c r="AS25" s="793"/>
      <c r="AT25" s="793"/>
      <c r="AU25" s="793"/>
      <c r="AV25" s="793"/>
      <c r="AW25" s="793"/>
      <c r="AX25" s="793"/>
      <c r="AY25" s="793"/>
      <c r="AZ25" s="792"/>
      <c r="BA25" s="793"/>
      <c r="BB25" s="793"/>
      <c r="BC25" s="793"/>
      <c r="BD25" s="793"/>
      <c r="BE25" s="793"/>
      <c r="BF25" s="793"/>
      <c r="BG25" s="793"/>
      <c r="BH25" s="793"/>
      <c r="BI25" s="794"/>
      <c r="BJ25" s="792"/>
      <c r="BK25" s="793"/>
      <c r="BL25" s="793"/>
      <c r="BM25" s="793"/>
      <c r="BN25" s="793"/>
      <c r="BO25" s="793"/>
      <c r="BP25" s="793"/>
      <c r="BQ25" s="793"/>
      <c r="BR25" s="793"/>
      <c r="BS25" s="794"/>
      <c r="BT25" s="521"/>
      <c r="BU25" s="521"/>
      <c r="BV25" s="521"/>
      <c r="BW25" s="521"/>
      <c r="BX25" s="521"/>
      <c r="BY25" s="521"/>
      <c r="BZ25" s="521"/>
      <c r="CA25" s="521"/>
      <c r="CB25" s="521"/>
      <c r="CC25" s="521"/>
      <c r="CD25" s="521"/>
      <c r="CE25" s="521"/>
      <c r="CF25" s="521"/>
      <c r="CG25" s="521"/>
      <c r="CH25" s="521"/>
      <c r="CI25" s="521"/>
      <c r="CJ25" s="521"/>
      <c r="CK25" s="521"/>
      <c r="CL25" s="521"/>
      <c r="CM25" s="521"/>
      <c r="CN25" s="775"/>
      <c r="CO25" s="775"/>
      <c r="CP25" s="775"/>
      <c r="CQ25" s="775"/>
      <c r="CR25" s="775"/>
      <c r="CS25" s="775"/>
      <c r="CT25" s="775"/>
      <c r="CU25" s="775"/>
      <c r="CV25" s="775"/>
      <c r="CW25" s="775"/>
      <c r="CX25" s="775"/>
      <c r="CY25" s="775"/>
      <c r="CZ25" s="775"/>
      <c r="DA25" s="775"/>
      <c r="DB25" s="775"/>
      <c r="DC25" s="775"/>
      <c r="DD25" s="775"/>
      <c r="DE25" s="775"/>
      <c r="DF25" s="775"/>
      <c r="DG25" s="775"/>
      <c r="DH25" s="775"/>
      <c r="DI25" s="775"/>
      <c r="DJ25" s="775"/>
      <c r="DK25" s="834"/>
      <c r="DL25" s="476"/>
      <c r="DM25" s="476"/>
    </row>
    <row r="26" spans="1:128" ht="7.5" customHeight="1">
      <c r="A26" s="515"/>
      <c r="B26" s="516"/>
      <c r="C26" s="247"/>
      <c r="E26" s="534"/>
      <c r="F26" s="546"/>
      <c r="G26" s="677"/>
      <c r="H26" s="678"/>
      <c r="I26" s="678"/>
      <c r="J26" s="678"/>
      <c r="K26" s="678"/>
      <c r="L26" s="678"/>
      <c r="M26" s="727"/>
      <c r="N26" s="801"/>
      <c r="O26" s="802"/>
      <c r="P26" s="802"/>
      <c r="Q26" s="802"/>
      <c r="R26" s="802"/>
      <c r="S26" s="802"/>
      <c r="T26" s="802"/>
      <c r="U26" s="802"/>
      <c r="V26" s="802"/>
      <c r="W26" s="802"/>
      <c r="X26" s="802"/>
      <c r="Y26" s="802"/>
      <c r="Z26" s="802"/>
      <c r="AA26" s="802"/>
      <c r="AB26" s="802"/>
      <c r="AC26" s="802"/>
      <c r="AD26" s="803"/>
      <c r="AE26" s="814"/>
      <c r="AF26" s="815"/>
      <c r="AG26" s="801"/>
      <c r="AH26" s="802"/>
      <c r="AI26" s="802"/>
      <c r="AJ26" s="802"/>
      <c r="AK26" s="802"/>
      <c r="AL26" s="802"/>
      <c r="AM26" s="802"/>
      <c r="AN26" s="803"/>
      <c r="AO26" s="792"/>
      <c r="AP26" s="793"/>
      <c r="AQ26" s="793"/>
      <c r="AR26" s="793"/>
      <c r="AS26" s="793"/>
      <c r="AT26" s="793"/>
      <c r="AU26" s="793"/>
      <c r="AV26" s="793"/>
      <c r="AW26" s="793"/>
      <c r="AX26" s="793"/>
      <c r="AY26" s="793"/>
      <c r="AZ26" s="795"/>
      <c r="BA26" s="796"/>
      <c r="BB26" s="796"/>
      <c r="BC26" s="796"/>
      <c r="BD26" s="796"/>
      <c r="BE26" s="796"/>
      <c r="BF26" s="796"/>
      <c r="BG26" s="796"/>
      <c r="BH26" s="796"/>
      <c r="BI26" s="797"/>
      <c r="BJ26" s="795"/>
      <c r="BK26" s="796"/>
      <c r="BL26" s="796"/>
      <c r="BM26" s="796"/>
      <c r="BN26" s="796"/>
      <c r="BO26" s="796"/>
      <c r="BP26" s="796"/>
      <c r="BQ26" s="796"/>
      <c r="BR26" s="796"/>
      <c r="BS26" s="797"/>
      <c r="BT26" s="522"/>
      <c r="BU26" s="522"/>
      <c r="BV26" s="522"/>
      <c r="BW26" s="522"/>
      <c r="BX26" s="522"/>
      <c r="BY26" s="522"/>
      <c r="BZ26" s="522"/>
      <c r="CA26" s="522"/>
      <c r="CB26" s="522"/>
      <c r="CC26" s="522"/>
      <c r="CD26" s="522"/>
      <c r="CE26" s="522"/>
      <c r="CF26" s="522"/>
      <c r="CG26" s="522"/>
      <c r="CH26" s="522"/>
      <c r="CI26" s="522"/>
      <c r="CJ26" s="522"/>
      <c r="CK26" s="522"/>
      <c r="CL26" s="522"/>
      <c r="CM26" s="522"/>
      <c r="CN26" s="776"/>
      <c r="CO26" s="776"/>
      <c r="CP26" s="776"/>
      <c r="CQ26" s="776"/>
      <c r="CR26" s="776"/>
      <c r="CS26" s="776"/>
      <c r="CT26" s="776"/>
      <c r="CU26" s="776"/>
      <c r="CV26" s="776"/>
      <c r="CW26" s="776"/>
      <c r="CX26" s="776"/>
      <c r="CY26" s="776"/>
      <c r="CZ26" s="776"/>
      <c r="DA26" s="776"/>
      <c r="DB26" s="776"/>
      <c r="DC26" s="776"/>
      <c r="DD26" s="776"/>
      <c r="DE26" s="776"/>
      <c r="DF26" s="776"/>
      <c r="DG26" s="776"/>
      <c r="DH26" s="776"/>
      <c r="DI26" s="776"/>
      <c r="DJ26" s="776"/>
      <c r="DK26" s="835"/>
      <c r="DL26" s="476"/>
      <c r="DM26" s="476"/>
    </row>
    <row r="27" spans="1:128" ht="7.5" customHeight="1">
      <c r="A27" s="515"/>
      <c r="B27" s="516"/>
      <c r="C27" s="247"/>
      <c r="E27" s="534"/>
      <c r="F27" s="546"/>
      <c r="G27" s="675" t="s">
        <v>166</v>
      </c>
      <c r="H27" s="961"/>
      <c r="I27" s="961"/>
      <c r="J27" s="961"/>
      <c r="K27" s="961"/>
      <c r="L27" s="961"/>
      <c r="M27" s="962"/>
      <c r="N27" s="923" t="str">
        <f>+IF($N$4&lt;&gt;"",IF(HLOOKUP(TEXT($N$4&amp;1,"#,##0")*1,入力シート!$B$14:$IL$64,7,FALSE)&lt;&gt;"",LEFT(HLOOKUP(TEXT($N$4&amp;1,"#,##0")*1,入力シート!$B$14:$IL$64,7,FALSE),1),"明・大・昭・平"),"明・大・昭・平")</f>
        <v>明・大・昭・平</v>
      </c>
      <c r="O27" s="924"/>
      <c r="P27" s="924"/>
      <c r="Q27" s="924"/>
      <c r="R27" s="924"/>
      <c r="S27" s="924"/>
      <c r="T27" s="924"/>
      <c r="U27" s="924"/>
      <c r="V27" s="924"/>
      <c r="W27" s="924"/>
      <c r="X27" s="921" t="str">
        <f>+IF($N$4&lt;&gt;"",IF(HLOOKUP(TEXT($N$4&amp;1,"#,##0")*1,入力シート!$B$14:$IL$64,7,FALSE)&lt;&gt;"",RIGHT(HLOOKUP(TEXT($N$4&amp;1,"#,##0")*1,入力シート!$B$14:$IL$64,7,FALSE),LEN(HLOOKUP(TEXT($N$4&amp;1,"#,##0")*1,入力シート!$B$14:$IL$64,7,FALSE))-1),""),"")</f>
        <v/>
      </c>
      <c r="Y27" s="823"/>
      <c r="Z27" s="823"/>
      <c r="AA27" s="927" t="s">
        <v>40</v>
      </c>
      <c r="AB27" s="817"/>
      <c r="AC27" s="921" t="str">
        <f>+IF($N$4&lt;&gt;"",IF(HLOOKUP(TEXT($N$4&amp;3,"#,##0")*1,入力シート!$B$14:$IL$64,7,FALSE)&lt;&gt;"",HLOOKUP(TEXT($N$4&amp;3,"#,##0")*1,入力シート!$B$14:$IL$64,7,FALSE),""),"")</f>
        <v/>
      </c>
      <c r="AD27" s="823"/>
      <c r="AE27" s="823"/>
      <c r="AF27" s="927" t="s">
        <v>39</v>
      </c>
      <c r="AG27" s="817"/>
      <c r="AH27" s="921" t="str">
        <f>+IF($N$4&lt;&gt;"",IF(HLOOKUP(TEXT($N$4&amp;5,"#,##0")*1,入力シート!$B$14:$IL$64,7,FALSE)&lt;&gt;"",HLOOKUP(TEXT($N$4&amp;5,"#,##0")*1,入力シート!$B$14:$IL$64,7,FALSE),""),"")</f>
        <v/>
      </c>
      <c r="AI27" s="823"/>
      <c r="AJ27" s="823"/>
      <c r="AK27" s="667" t="s">
        <v>165</v>
      </c>
      <c r="AL27" s="817"/>
      <c r="AM27" s="817"/>
      <c r="AN27" s="818"/>
      <c r="AO27" s="107"/>
      <c r="AP27" s="69"/>
      <c r="AQ27" s="69"/>
      <c r="AR27" s="69"/>
      <c r="AS27" s="69"/>
      <c r="AT27" s="69"/>
      <c r="AU27" s="69"/>
      <c r="AV27" s="69"/>
      <c r="AW27" s="69"/>
      <c r="AX27" s="667" t="s">
        <v>17</v>
      </c>
      <c r="AY27" s="667"/>
      <c r="AZ27" s="804" t="str">
        <f>+IF($N$4&lt;&gt;"",IF(HLOOKUP(TEXT($N$4&amp;1,"#,##0")*1,入力シート!$B$14:$IL$64,23,FALSE)&lt;&gt;"",HLOOKUP(TEXT($N$4&amp;1,"#,##0")*1,入力シート!$B$14:$IL$64,23,FALSE),""),"")</f>
        <v/>
      </c>
      <c r="BA27" s="780"/>
      <c r="BB27" s="780"/>
      <c r="BC27" s="780"/>
      <c r="BD27" s="524" t="s">
        <v>164</v>
      </c>
      <c r="BE27" s="524"/>
      <c r="BF27" s="524"/>
      <c r="BG27" s="524"/>
      <c r="BH27" s="524"/>
      <c r="BI27" s="758"/>
      <c r="BJ27" s="804" t="str">
        <f>IF(AZ30&lt;&gt;"",IF(AZ30=12,1,AZ30+1),"")</f>
        <v/>
      </c>
      <c r="BK27" s="780"/>
      <c r="BL27" s="780"/>
      <c r="BM27" s="780"/>
      <c r="BN27" s="524" t="s">
        <v>164</v>
      </c>
      <c r="BO27" s="524"/>
      <c r="BP27" s="524"/>
      <c r="BQ27" s="524"/>
      <c r="BR27" s="524"/>
      <c r="BS27" s="758"/>
      <c r="BT27" s="124"/>
      <c r="BU27" s="124"/>
      <c r="BV27" s="124"/>
      <c r="BW27" s="124"/>
      <c r="BX27" s="124"/>
      <c r="BY27" s="124"/>
      <c r="BZ27" s="124"/>
      <c r="CA27" s="124"/>
      <c r="CB27" s="107"/>
      <c r="CC27" s="470" t="str">
        <f>+IF($N$4&lt;&gt;"",IF(HLOOKUP(TEXT($N$4&amp;1,"#,##0")*1,入力シート!$B$14:$IL$64,19,FALSE)&lt;&gt;"",HLOOKUP(TEXT($N$4&amp;1,"#,##0")*1,入力シート!$B$14:$IL$64,19,FALSE),""),"")</f>
        <v/>
      </c>
      <c r="CD27" s="470"/>
      <c r="CE27" s="470"/>
      <c r="CF27" s="470"/>
      <c r="CG27" s="470"/>
      <c r="CH27" s="470"/>
      <c r="CI27" s="470"/>
      <c r="CJ27" s="470"/>
      <c r="CK27" s="470"/>
      <c r="CL27" s="470"/>
      <c r="CM27" s="106"/>
      <c r="CN27" s="130"/>
      <c r="CO27" s="69"/>
      <c r="CP27" s="69"/>
      <c r="CQ27" s="69"/>
      <c r="CR27" s="69"/>
      <c r="CS27" s="69"/>
      <c r="CT27" s="69"/>
      <c r="CU27" s="69"/>
      <c r="CV27" s="69"/>
      <c r="CW27" s="69"/>
      <c r="CX27" s="69"/>
      <c r="CY27" s="69"/>
      <c r="CZ27" s="107"/>
      <c r="DA27" s="69"/>
      <c r="DB27" s="69"/>
      <c r="DC27" s="69"/>
      <c r="DD27" s="69"/>
      <c r="DE27" s="69"/>
      <c r="DF27" s="69"/>
      <c r="DG27" s="69"/>
      <c r="DH27" s="69"/>
      <c r="DI27" s="69"/>
      <c r="DJ27" s="493" t="s">
        <v>17</v>
      </c>
      <c r="DK27" s="494"/>
      <c r="DL27" s="476"/>
      <c r="DM27" s="476"/>
      <c r="DR27" s="162"/>
      <c r="DS27" s="162"/>
      <c r="DT27" s="161"/>
      <c r="DU27" s="161"/>
      <c r="DV27" s="161"/>
      <c r="DW27" s="161"/>
      <c r="DX27" s="161"/>
    </row>
    <row r="28" spans="1:128" ht="7.5" customHeight="1">
      <c r="A28" s="515"/>
      <c r="B28" s="516"/>
      <c r="C28" s="247"/>
      <c r="E28" s="534"/>
      <c r="F28" s="546"/>
      <c r="G28" s="963"/>
      <c r="H28" s="964"/>
      <c r="I28" s="964"/>
      <c r="J28" s="964"/>
      <c r="K28" s="964"/>
      <c r="L28" s="964"/>
      <c r="M28" s="965"/>
      <c r="N28" s="925"/>
      <c r="O28" s="926"/>
      <c r="P28" s="926"/>
      <c r="Q28" s="926"/>
      <c r="R28" s="926"/>
      <c r="S28" s="926"/>
      <c r="T28" s="926"/>
      <c r="U28" s="926"/>
      <c r="V28" s="926"/>
      <c r="W28" s="926"/>
      <c r="X28" s="922"/>
      <c r="Y28" s="922"/>
      <c r="Z28" s="922"/>
      <c r="AA28" s="919"/>
      <c r="AB28" s="919"/>
      <c r="AC28" s="922"/>
      <c r="AD28" s="922"/>
      <c r="AE28" s="922"/>
      <c r="AF28" s="919"/>
      <c r="AG28" s="919"/>
      <c r="AH28" s="922"/>
      <c r="AI28" s="922"/>
      <c r="AJ28" s="922"/>
      <c r="AK28" s="919"/>
      <c r="AL28" s="919"/>
      <c r="AM28" s="919"/>
      <c r="AN28" s="920"/>
      <c r="AO28" s="249"/>
      <c r="AP28" s="250"/>
      <c r="AQ28" s="250"/>
      <c r="AR28" s="250"/>
      <c r="AS28" s="250"/>
      <c r="AT28" s="250"/>
      <c r="AU28" s="250"/>
      <c r="AV28" s="250"/>
      <c r="AW28" s="250"/>
      <c r="AX28" s="641"/>
      <c r="AY28" s="641"/>
      <c r="AZ28" s="722"/>
      <c r="BA28" s="723"/>
      <c r="BB28" s="723"/>
      <c r="BC28" s="723"/>
      <c r="BD28" s="526"/>
      <c r="BE28" s="526"/>
      <c r="BF28" s="526"/>
      <c r="BG28" s="526"/>
      <c r="BH28" s="526"/>
      <c r="BI28" s="533"/>
      <c r="BJ28" s="722"/>
      <c r="BK28" s="723"/>
      <c r="BL28" s="723"/>
      <c r="BM28" s="723"/>
      <c r="BN28" s="526"/>
      <c r="BO28" s="526"/>
      <c r="BP28" s="526"/>
      <c r="BQ28" s="526"/>
      <c r="BR28" s="526"/>
      <c r="BS28" s="533"/>
      <c r="BT28" s="124"/>
      <c r="BU28" s="124"/>
      <c r="BV28" s="124"/>
      <c r="BW28" s="124"/>
      <c r="BX28" s="124"/>
      <c r="BY28" s="124"/>
      <c r="BZ28" s="124"/>
      <c r="CA28" s="124"/>
      <c r="CB28" s="249"/>
      <c r="CC28" s="472"/>
      <c r="CD28" s="472"/>
      <c r="CE28" s="472"/>
      <c r="CF28" s="472"/>
      <c r="CG28" s="472"/>
      <c r="CH28" s="472"/>
      <c r="CI28" s="472"/>
      <c r="CJ28" s="472"/>
      <c r="CK28" s="472"/>
      <c r="CL28" s="472"/>
      <c r="CM28" s="251"/>
      <c r="CN28" s="253"/>
      <c r="CO28" s="250"/>
      <c r="CP28" s="250"/>
      <c r="CQ28" s="250"/>
      <c r="CR28" s="250"/>
      <c r="CS28" s="250"/>
      <c r="CT28" s="250"/>
      <c r="CU28" s="250"/>
      <c r="CV28" s="250"/>
      <c r="CW28" s="250"/>
      <c r="CX28" s="250"/>
      <c r="CY28" s="250"/>
      <c r="CZ28" s="249"/>
      <c r="DA28" s="250"/>
      <c r="DB28" s="250"/>
      <c r="DC28" s="250"/>
      <c r="DD28" s="250"/>
      <c r="DE28" s="250"/>
      <c r="DF28" s="250"/>
      <c r="DG28" s="250"/>
      <c r="DH28" s="250"/>
      <c r="DI28" s="250"/>
      <c r="DJ28" s="495"/>
      <c r="DK28" s="496"/>
      <c r="DL28" s="476"/>
      <c r="DM28" s="476"/>
      <c r="DR28" s="162" t="str">
        <f>+IF($N$4&lt;&gt;"",IF(HLOOKUP(TEXT($N$4&amp;1,"#,##0")*1,入力シート!$B$14:$IL$64,27,FALSE)&lt;&gt;"",HLOOKUP(TEXT($N$4&amp;1,"#,##0")*1,入力シート!$B$14:$IL$64,27,FALSE),""),"")</f>
        <v/>
      </c>
      <c r="DS28" s="162"/>
      <c r="DT28" s="161"/>
      <c r="DU28" s="161"/>
      <c r="DV28" s="161"/>
      <c r="DW28" s="161"/>
      <c r="DX28" s="161"/>
    </row>
    <row r="29" spans="1:128" ht="7.5" customHeight="1">
      <c r="A29" s="515"/>
      <c r="B29" s="516"/>
      <c r="C29" s="247"/>
      <c r="E29" s="534"/>
      <c r="F29" s="546"/>
      <c r="G29" s="816" t="s">
        <v>284</v>
      </c>
      <c r="H29" s="817"/>
      <c r="I29" s="817"/>
      <c r="J29" s="817"/>
      <c r="K29" s="817"/>
      <c r="L29" s="817"/>
      <c r="M29" s="818"/>
      <c r="N29" s="822" t="str">
        <f>+IF($N$4&lt;&gt;"",IF(HLOOKUP(TEXT($N$4&amp;1,"#,##0")*1,入力シート!$B$14:$IL$64,8,FALSE)&lt;&gt;"",MID(HLOOKUP(TEXT($N$4&amp;1,"#,##0")*1,入力シート!$B$14:$IL$64,8,FALSE),1,1),""),"")</f>
        <v/>
      </c>
      <c r="O29" s="823"/>
      <c r="P29" s="822" t="str">
        <f>+IF($N$4&lt;&gt;"",IF(HLOOKUP(TEXT($N$4&amp;1,"#,##0")*1,入力シート!$B$14:$IL$64,8,FALSE)&lt;&gt;"",MID(HLOOKUP(TEXT($N$4&amp;1,"#,##0")*1,入力シート!$B$14:$IL$64,8,FALSE),2,1),""),"")</f>
        <v/>
      </c>
      <c r="Q29" s="823"/>
      <c r="R29" s="822" t="str">
        <f>+IF($N$4&lt;&gt;"",IF(HLOOKUP(TEXT($N$4&amp;1,"#,##0")*1,入力シート!$B$14:$IL$64,8,FALSE)&lt;&gt;"",MID(HLOOKUP(TEXT($N$4&amp;1,"#,##0")*1,入力シート!$B$14:$IL$64,8,FALSE),3,1),""),"")</f>
        <v/>
      </c>
      <c r="S29" s="823"/>
      <c r="T29" s="826" t="str">
        <f>+IF($N$4&lt;&gt;"",IF(HLOOKUP(TEXT($N$4&amp;1,"#,##0")*1,入力シート!$B$14:$IL$64,8,FALSE)&lt;&gt;"",MID(HLOOKUP(TEXT($N$4&amp;1,"#,##0")*1,入力シート!$B$14:$IL$64,8,FALSE),4,1),""),"")</f>
        <v/>
      </c>
      <c r="U29" s="827"/>
      <c r="V29" s="830" t="str">
        <f>+IF($N$4&lt;&gt;"",IF(HLOOKUP(TEXT($N$4&amp;1,"#,##0")*1,入力シート!$B$14:$IL$64,8,FALSE)&lt;&gt;"",MID(HLOOKUP(TEXT($N$4&amp;1,"#,##0")*1,入力シート!$B$14:$IL$64,8,FALSE),5,1),""),"")</f>
        <v/>
      </c>
      <c r="W29" s="831"/>
      <c r="X29" s="822" t="str">
        <f>+IF($N$4&lt;&gt;"",IF(HLOOKUP(TEXT($N$4&amp;1,"#,##0")*1,入力シート!$B$14:$IL$64,8,FALSE)&lt;&gt;"",MID(HLOOKUP(TEXT($N$4&amp;1,"#,##0")*1,入力シート!$B$14:$IL$64,8,FALSE),6,1),""),"")</f>
        <v/>
      </c>
      <c r="Y29" s="823"/>
      <c r="Z29" s="822" t="str">
        <f>+IF($N$4&lt;&gt;"",IF(HLOOKUP(TEXT($N$4&amp;1,"#,##0")*1,入力シート!$B$14:$IL$64,8,FALSE)&lt;&gt;"",MID(HLOOKUP(TEXT($N$4&amp;1,"#,##0")*1,入力シート!$B$14:$IL$64,8,FALSE),7,1),""),"")</f>
        <v/>
      </c>
      <c r="AA29" s="823"/>
      <c r="AB29" s="826" t="str">
        <f>+IF($N$4&lt;&gt;"",IF(HLOOKUP(TEXT($N$4&amp;1,"#,##0")*1,入力シート!$B$14:$IL$64,8,FALSE)&lt;&gt;"",MID(HLOOKUP(TEXT($N$4&amp;1,"#,##0")*1,入力シート!$B$14:$IL$64,8,FALSE),8,1),""),"")</f>
        <v/>
      </c>
      <c r="AC29" s="827"/>
      <c r="AD29" s="830" t="str">
        <f>+IF($N$4&lt;&gt;"",IF(HLOOKUP(TEXT($N$4&amp;1,"#,##0")*1,入力シート!$B$14:$IL$64,8,FALSE)&lt;&gt;"",MID(HLOOKUP(TEXT($N$4&amp;1,"#,##0")*1,入力シート!$B$14:$IL$64,8,FALSE),9,1),""),"")</f>
        <v/>
      </c>
      <c r="AE29" s="831"/>
      <c r="AF29" s="822" t="str">
        <f>+IF($N$4&lt;&gt;"",IF(HLOOKUP(TEXT($N$4&amp;1,"#,##0")*1,入力シート!$B$14:$IL$64,8,FALSE)&lt;&gt;"",MID(HLOOKUP(TEXT($N$4&amp;1,"#,##0")*1,入力シート!$B$14:$IL$64,8,FALSE),10,1),""),"")</f>
        <v/>
      </c>
      <c r="AG29" s="823"/>
      <c r="AH29" s="822" t="str">
        <f>+IF($N$4&lt;&gt;"",IF(HLOOKUP(TEXT($N$4&amp;1,"#,##0")*1,入力シート!$B$14:$IL$64,8,FALSE)&lt;&gt;"",MID(HLOOKUP(TEXT($N$4&amp;1,"#,##0")*1,入力シート!$B$14:$IL$64,8,FALSE),11,1),""),"")</f>
        <v/>
      </c>
      <c r="AI29" s="823"/>
      <c r="AJ29" s="955" t="str">
        <f>+IF($N$4&lt;&gt;"",IF(HLOOKUP(TEXT($N$4&amp;1,"#,##0")*1,入力シート!$B$14:$IL$64,8,FALSE)&lt;&gt;"",MID(HLOOKUP(TEXT($N$4&amp;1,"#,##0")*1,入力シート!$B$14:$IL$64,8,FALSE),12,1),""),"")</f>
        <v/>
      </c>
      <c r="AK29" s="956"/>
      <c r="AL29" s="958"/>
      <c r="AM29" s="959"/>
      <c r="AN29" s="959"/>
      <c r="AO29" s="103"/>
      <c r="AP29" s="97"/>
      <c r="AQ29" s="97"/>
      <c r="AR29" s="97"/>
      <c r="AS29" s="97"/>
      <c r="AT29" s="97"/>
      <c r="AU29" s="59"/>
      <c r="AV29" s="59"/>
      <c r="AW29" s="97"/>
      <c r="AX29" s="641"/>
      <c r="AY29" s="641"/>
      <c r="AZ29" s="722"/>
      <c r="BA29" s="723"/>
      <c r="BB29" s="723"/>
      <c r="BC29" s="723"/>
      <c r="BD29" s="526"/>
      <c r="BE29" s="526"/>
      <c r="BF29" s="526"/>
      <c r="BG29" s="526"/>
      <c r="BH29" s="526"/>
      <c r="BI29" s="533"/>
      <c r="BJ29" s="722"/>
      <c r="BK29" s="723"/>
      <c r="BL29" s="723"/>
      <c r="BM29" s="723"/>
      <c r="BN29" s="526"/>
      <c r="BO29" s="526"/>
      <c r="BP29" s="526"/>
      <c r="BQ29" s="526"/>
      <c r="BR29" s="526"/>
      <c r="BS29" s="533"/>
      <c r="BT29" s="124"/>
      <c r="BU29" s="124"/>
      <c r="BV29" s="124"/>
      <c r="BW29" s="124"/>
      <c r="BX29" s="124"/>
      <c r="BY29" s="124"/>
      <c r="BZ29" s="124"/>
      <c r="CA29" s="124"/>
      <c r="CB29" s="103"/>
      <c r="CC29" s="472"/>
      <c r="CD29" s="472"/>
      <c r="CE29" s="472"/>
      <c r="CF29" s="472"/>
      <c r="CG29" s="472"/>
      <c r="CH29" s="472"/>
      <c r="CI29" s="472"/>
      <c r="CJ29" s="472"/>
      <c r="CK29" s="472"/>
      <c r="CL29" s="472"/>
      <c r="CM29" s="102"/>
      <c r="CN29" s="500" t="str">
        <f>+IF($N$4&lt;&gt;"",IF($DR$28&lt;&gt;"",VLOOKUP($DR$28,$DR$29:$DS$34,2,FALSE),""),"")</f>
        <v/>
      </c>
      <c r="CO29" s="472"/>
      <c r="CP29" s="472"/>
      <c r="CQ29" s="472"/>
      <c r="CR29" s="472"/>
      <c r="CS29" s="472"/>
      <c r="CT29" s="472"/>
      <c r="CU29" s="472"/>
      <c r="CV29" s="472"/>
      <c r="CW29" s="472"/>
      <c r="CX29" s="472"/>
      <c r="CY29" s="473"/>
      <c r="CZ29" s="103"/>
      <c r="DA29" s="97"/>
      <c r="DB29" s="97"/>
      <c r="DC29" s="97"/>
      <c r="DD29" s="97"/>
      <c r="DE29" s="97"/>
      <c r="DF29" s="97"/>
      <c r="DG29" s="97"/>
      <c r="DH29" s="97"/>
      <c r="DI29" s="97"/>
      <c r="DJ29" s="495"/>
      <c r="DK29" s="496"/>
      <c r="DL29" s="476"/>
      <c r="DM29" s="476"/>
      <c r="DR29" s="160" t="s">
        <v>212</v>
      </c>
      <c r="DS29" s="160" t="s">
        <v>209</v>
      </c>
      <c r="DT29" s="160">
        <v>2</v>
      </c>
      <c r="DU29" s="162" t="s">
        <v>211</v>
      </c>
      <c r="DV29" s="161"/>
      <c r="DW29" s="161"/>
      <c r="DX29" s="161"/>
    </row>
    <row r="30" spans="1:128" ht="7.5" customHeight="1">
      <c r="A30" s="515"/>
      <c r="B30" s="516"/>
      <c r="C30" s="247"/>
      <c r="E30" s="534"/>
      <c r="F30" s="535"/>
      <c r="G30" s="819"/>
      <c r="H30" s="820"/>
      <c r="I30" s="820"/>
      <c r="J30" s="820"/>
      <c r="K30" s="820"/>
      <c r="L30" s="820"/>
      <c r="M30" s="821"/>
      <c r="N30" s="824"/>
      <c r="O30" s="825"/>
      <c r="P30" s="824"/>
      <c r="Q30" s="825"/>
      <c r="R30" s="824"/>
      <c r="S30" s="825"/>
      <c r="T30" s="828"/>
      <c r="U30" s="829"/>
      <c r="V30" s="829"/>
      <c r="W30" s="832"/>
      <c r="X30" s="824"/>
      <c r="Y30" s="825"/>
      <c r="Z30" s="824"/>
      <c r="AA30" s="825"/>
      <c r="AB30" s="828"/>
      <c r="AC30" s="829"/>
      <c r="AD30" s="829"/>
      <c r="AE30" s="832"/>
      <c r="AF30" s="824"/>
      <c r="AG30" s="825"/>
      <c r="AH30" s="824"/>
      <c r="AI30" s="825"/>
      <c r="AJ30" s="957"/>
      <c r="AK30" s="957"/>
      <c r="AL30" s="959"/>
      <c r="AM30" s="959"/>
      <c r="AN30" s="959"/>
      <c r="AO30" s="97"/>
      <c r="AP30" s="97"/>
      <c r="AQ30" s="97"/>
      <c r="AR30" s="97"/>
      <c r="AS30" s="97"/>
      <c r="AT30" s="97"/>
      <c r="AU30" s="59"/>
      <c r="AV30" s="59"/>
      <c r="AW30" s="97"/>
      <c r="AX30" s="59"/>
      <c r="AY30" s="59"/>
      <c r="AZ30" s="722" t="str">
        <f>+IF($N$4&lt;&gt;"",IF(HLOOKUP(TEXT($N$4&amp;4,"#,##0")*1,入力シート!$B$14:$IL$64,23,FALSE)&lt;&gt;"",HLOOKUP(TEXT($N$4&amp;4,"#,##0")*1,入力シート!$B$14:$IL$64,23,FALSE),""),"")</f>
        <v/>
      </c>
      <c r="BA30" s="723"/>
      <c r="BB30" s="723"/>
      <c r="BC30" s="723"/>
      <c r="BD30" s="526" t="s">
        <v>162</v>
      </c>
      <c r="BE30" s="526"/>
      <c r="BF30" s="526"/>
      <c r="BG30" s="526"/>
      <c r="BH30" s="526"/>
      <c r="BI30" s="533"/>
      <c r="BJ30" s="722" t="str">
        <f>IF(BJ27&lt;&gt;"",5,"")</f>
        <v/>
      </c>
      <c r="BK30" s="723"/>
      <c r="BL30" s="723"/>
      <c r="BM30" s="723"/>
      <c r="BN30" s="526" t="s">
        <v>162</v>
      </c>
      <c r="BO30" s="526"/>
      <c r="BP30" s="526"/>
      <c r="BQ30" s="526"/>
      <c r="BR30" s="526"/>
      <c r="BS30" s="533"/>
      <c r="BT30" s="773" t="s">
        <v>161</v>
      </c>
      <c r="BU30" s="641"/>
      <c r="BV30" s="641"/>
      <c r="BW30" s="748" t="str">
        <f>+IF($N$4&lt;&gt;"",IF(HLOOKUP(TEXT($N$4&amp;1,"#,##0")*1,入力シート!$B$14:$IL$64,18,FALSE)&lt;&gt;"",HLOOKUP(TEXT($N$4&amp;1,"#,##0")*1,入力シート!$B$14:$IL$64,18,FALSE),""),"")</f>
        <v/>
      </c>
      <c r="BX30" s="748"/>
      <c r="BY30" s="748"/>
      <c r="BZ30" s="728" t="s">
        <v>40</v>
      </c>
      <c r="CA30" s="728"/>
      <c r="CB30" s="103"/>
      <c r="CC30" s="472"/>
      <c r="CD30" s="472"/>
      <c r="CE30" s="472"/>
      <c r="CF30" s="472"/>
      <c r="CG30" s="472"/>
      <c r="CH30" s="472"/>
      <c r="CI30" s="472"/>
      <c r="CJ30" s="472"/>
      <c r="CK30" s="472"/>
      <c r="CL30" s="472"/>
      <c r="CM30" s="102"/>
      <c r="CN30" s="500"/>
      <c r="CO30" s="472"/>
      <c r="CP30" s="472"/>
      <c r="CQ30" s="472"/>
      <c r="CR30" s="472"/>
      <c r="CS30" s="472"/>
      <c r="CT30" s="472"/>
      <c r="CU30" s="472"/>
      <c r="CV30" s="472"/>
      <c r="CW30" s="472"/>
      <c r="CX30" s="472"/>
      <c r="CY30" s="473"/>
      <c r="CZ30" s="731" t="str">
        <f>+IF($N$4&lt;&gt;"",IF(HLOOKUP(TEXT($N$4&amp;1,"#,##0")*1,入力シート!$B$14:$IL$64,25,FALSE)&lt;&gt;"",HLOOKUP(TEXT($N$4&amp;1,"#,##0")*1,入力シート!$B$14:$IL$64,25,FALSE),""),"")</f>
        <v/>
      </c>
      <c r="DA30" s="732"/>
      <c r="DB30" s="732"/>
      <c r="DC30" s="732"/>
      <c r="DD30" s="732"/>
      <c r="DE30" s="732"/>
      <c r="DF30" s="732"/>
      <c r="DG30" s="732"/>
      <c r="DH30" s="732"/>
      <c r="DI30" s="732"/>
      <c r="DJ30" s="732"/>
      <c r="DK30" s="733"/>
      <c r="DL30" s="476"/>
      <c r="DM30" s="476"/>
      <c r="DR30" s="160" t="s">
        <v>210</v>
      </c>
      <c r="DS30" s="160" t="s">
        <v>209</v>
      </c>
      <c r="DT30" s="160">
        <v>1</v>
      </c>
      <c r="DU30" s="159" t="s">
        <v>208</v>
      </c>
    </row>
    <row r="31" spans="1:128" ht="7.5" customHeight="1">
      <c r="A31" s="515"/>
      <c r="B31" s="516"/>
      <c r="C31" s="247"/>
      <c r="E31" s="534"/>
      <c r="F31" s="535"/>
      <c r="G31" s="249"/>
      <c r="H31" s="251"/>
      <c r="I31" s="752" t="s">
        <v>163</v>
      </c>
      <c r="J31" s="753"/>
      <c r="K31" s="753"/>
      <c r="L31" s="753"/>
      <c r="M31" s="754"/>
      <c r="N31" s="759" t="str">
        <f>+IF($N$4&lt;&gt;"",HLOOKUP(TEXT($N$4&amp;1,"#,##0")*1,入力シート!$B$14:$IL$64,9,FALSE)&amp;HLOOKUP(TEXT($N$4&amp;4,"#,##0")*1,入力シート!$B$14:$IL$64,9,FALSE)&amp;HLOOKUP(TEXT($N$4&amp;6,"#,##0")*1,入力シート!$B$14:$IL$64,9,FALSE)&amp;HLOOKUP(TEXT($N$4&amp;1,"#,##0")*1,入力シート!$B$14:$IL$64,10,FALSE)&amp;HLOOKUP(TEXT($N$4&amp;1,"#,##0")*1,入力シート!$B$14:$IL$64,11,FALSE)&amp;HLOOKUP(TEXT($N$4&amp;1,"#,##0")*1,入力シート!$B$14:$IL$64,12,FALSE),"")</f>
        <v>大阪市区</v>
      </c>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3"/>
      <c r="AO31" s="250"/>
      <c r="AP31" s="250"/>
      <c r="AQ31" s="250"/>
      <c r="AR31" s="250"/>
      <c r="AS31" s="250"/>
      <c r="AT31" s="250"/>
      <c r="AU31" s="59"/>
      <c r="AV31" s="59"/>
      <c r="AW31" s="250"/>
      <c r="AX31" s="59"/>
      <c r="AY31" s="59"/>
      <c r="AZ31" s="722"/>
      <c r="BA31" s="723"/>
      <c r="BB31" s="723"/>
      <c r="BC31" s="723"/>
      <c r="BD31" s="526"/>
      <c r="BE31" s="526"/>
      <c r="BF31" s="526"/>
      <c r="BG31" s="526"/>
      <c r="BH31" s="526"/>
      <c r="BI31" s="533"/>
      <c r="BJ31" s="722"/>
      <c r="BK31" s="723"/>
      <c r="BL31" s="723"/>
      <c r="BM31" s="723"/>
      <c r="BN31" s="526"/>
      <c r="BO31" s="526"/>
      <c r="BP31" s="526"/>
      <c r="BQ31" s="526"/>
      <c r="BR31" s="526"/>
      <c r="BS31" s="533"/>
      <c r="BT31" s="773"/>
      <c r="BU31" s="641"/>
      <c r="BV31" s="641"/>
      <c r="BW31" s="748"/>
      <c r="BX31" s="748"/>
      <c r="BY31" s="748"/>
      <c r="BZ31" s="728"/>
      <c r="CA31" s="728"/>
      <c r="CB31" s="249"/>
      <c r="CC31" s="248"/>
      <c r="CD31" s="248"/>
      <c r="CE31" s="248"/>
      <c r="CF31" s="248"/>
      <c r="CG31" s="248"/>
      <c r="CH31" s="248"/>
      <c r="CI31" s="248"/>
      <c r="CJ31" s="248"/>
      <c r="CK31" s="248"/>
      <c r="CL31" s="248"/>
      <c r="CM31" s="251"/>
      <c r="CN31" s="500"/>
      <c r="CO31" s="472"/>
      <c r="CP31" s="472"/>
      <c r="CQ31" s="472"/>
      <c r="CR31" s="472"/>
      <c r="CS31" s="472"/>
      <c r="CT31" s="472"/>
      <c r="CU31" s="472"/>
      <c r="CV31" s="472"/>
      <c r="CW31" s="472"/>
      <c r="CX31" s="472"/>
      <c r="CY31" s="473"/>
      <c r="CZ31" s="731"/>
      <c r="DA31" s="732"/>
      <c r="DB31" s="732"/>
      <c r="DC31" s="732"/>
      <c r="DD31" s="732"/>
      <c r="DE31" s="732"/>
      <c r="DF31" s="732"/>
      <c r="DG31" s="732"/>
      <c r="DH31" s="732"/>
      <c r="DI31" s="732"/>
      <c r="DJ31" s="732"/>
      <c r="DK31" s="733"/>
      <c r="DL31" s="476"/>
      <c r="DM31" s="476"/>
      <c r="DR31" s="160"/>
      <c r="DS31" s="160"/>
      <c r="DT31" s="160"/>
      <c r="DU31" s="159"/>
    </row>
    <row r="32" spans="1:128" ht="7.5" customHeight="1">
      <c r="A32" s="515"/>
      <c r="B32" s="516"/>
      <c r="C32" s="247"/>
      <c r="E32" s="534"/>
      <c r="F32" s="535"/>
      <c r="G32" s="805" t="s">
        <v>160</v>
      </c>
      <c r="H32" s="806"/>
      <c r="I32" s="755"/>
      <c r="J32" s="753"/>
      <c r="K32" s="753"/>
      <c r="L32" s="753"/>
      <c r="M32" s="754"/>
      <c r="N32" s="744"/>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3"/>
      <c r="AO32" s="97"/>
      <c r="AP32" s="97"/>
      <c r="AQ32" s="97"/>
      <c r="AR32" s="97"/>
      <c r="AS32" s="97"/>
      <c r="AT32" s="97"/>
      <c r="AU32" s="97"/>
      <c r="AV32" s="97"/>
      <c r="AW32" s="97"/>
      <c r="AX32" s="97"/>
      <c r="AY32" s="97"/>
      <c r="AZ32" s="722"/>
      <c r="BA32" s="723"/>
      <c r="BB32" s="723"/>
      <c r="BC32" s="723"/>
      <c r="BD32" s="526"/>
      <c r="BE32" s="526"/>
      <c r="BF32" s="526"/>
      <c r="BG32" s="526"/>
      <c r="BH32" s="526"/>
      <c r="BI32" s="533"/>
      <c r="BJ32" s="722"/>
      <c r="BK32" s="723"/>
      <c r="BL32" s="723"/>
      <c r="BM32" s="723"/>
      <c r="BN32" s="526"/>
      <c r="BO32" s="526"/>
      <c r="BP32" s="526"/>
      <c r="BQ32" s="526"/>
      <c r="BR32" s="526"/>
      <c r="BS32" s="533"/>
      <c r="BT32" s="773"/>
      <c r="BU32" s="641"/>
      <c r="BV32" s="641"/>
      <c r="BW32" s="748"/>
      <c r="BX32" s="748"/>
      <c r="BY32" s="748"/>
      <c r="BZ32" s="728"/>
      <c r="CA32" s="728"/>
      <c r="CB32" s="103"/>
      <c r="CC32" s="570" t="str">
        <f>+IF($N$4&lt;&gt;"",IF(HLOOKUP(TEXT($N$4&amp;1,"#,##0")*1,入力シート!$B$14:$IL$64,20,FALSE)&lt;&gt;"",HLOOKUP(TEXT($N$4&amp;1,"#,##0")*1,入力シート!$B$14:$IL$64,20,FALSE),""),"")</f>
        <v/>
      </c>
      <c r="CD32" s="570"/>
      <c r="CE32" s="570"/>
      <c r="CF32" s="570"/>
      <c r="CG32" s="570"/>
      <c r="CH32" s="570"/>
      <c r="CI32" s="570"/>
      <c r="CJ32" s="570"/>
      <c r="CK32" s="570"/>
      <c r="CL32" s="570"/>
      <c r="CM32" s="102"/>
      <c r="CN32" s="500"/>
      <c r="CO32" s="472"/>
      <c r="CP32" s="472"/>
      <c r="CQ32" s="472"/>
      <c r="CR32" s="472"/>
      <c r="CS32" s="472"/>
      <c r="CT32" s="472"/>
      <c r="CU32" s="472"/>
      <c r="CV32" s="472"/>
      <c r="CW32" s="472"/>
      <c r="CX32" s="472"/>
      <c r="CY32" s="473"/>
      <c r="CZ32" s="737"/>
      <c r="DA32" s="738"/>
      <c r="DB32" s="738"/>
      <c r="DC32" s="738"/>
      <c r="DD32" s="738"/>
      <c r="DE32" s="738"/>
      <c r="DF32" s="738"/>
      <c r="DG32" s="738"/>
      <c r="DH32" s="738"/>
      <c r="DI32" s="738"/>
      <c r="DJ32" s="738"/>
      <c r="DK32" s="739"/>
      <c r="DL32" s="476"/>
      <c r="DM32" s="476"/>
      <c r="DR32" s="160" t="s">
        <v>207</v>
      </c>
      <c r="DS32" s="160" t="s">
        <v>205</v>
      </c>
      <c r="DT32" s="160">
        <v>2</v>
      </c>
      <c r="DU32" s="159" t="s">
        <v>204</v>
      </c>
    </row>
    <row r="33" spans="1:125" ht="7.5" customHeight="1">
      <c r="A33" s="515"/>
      <c r="B33" s="516"/>
      <c r="C33" s="247"/>
      <c r="E33" s="534"/>
      <c r="F33" s="535"/>
      <c r="G33" s="805"/>
      <c r="H33" s="806"/>
      <c r="I33" s="771" t="s">
        <v>159</v>
      </c>
      <c r="J33" s="770"/>
      <c r="K33" s="770"/>
      <c r="L33" s="770"/>
      <c r="M33" s="772"/>
      <c r="N33" s="744"/>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3"/>
      <c r="AO33" s="97"/>
      <c r="AP33" s="97"/>
      <c r="AQ33" s="97"/>
      <c r="AR33" s="97"/>
      <c r="AS33" s="97"/>
      <c r="AT33" s="97"/>
      <c r="AU33" s="97"/>
      <c r="AV33" s="97"/>
      <c r="AW33" s="97"/>
      <c r="AX33" s="97"/>
      <c r="AY33" s="97"/>
      <c r="AZ33" s="103"/>
      <c r="BA33" s="97"/>
      <c r="BB33" s="97"/>
      <c r="BC33" s="97"/>
      <c r="BD33" s="97"/>
      <c r="BE33" s="97"/>
      <c r="BF33" s="97"/>
      <c r="BG33" s="97"/>
      <c r="BH33" s="641" t="s">
        <v>17</v>
      </c>
      <c r="BI33" s="642"/>
      <c r="BJ33" s="103"/>
      <c r="BK33" s="97"/>
      <c r="BL33" s="97"/>
      <c r="BM33" s="97"/>
      <c r="BN33" s="97"/>
      <c r="BO33" s="97"/>
      <c r="BP33" s="97"/>
      <c r="BQ33" s="97"/>
      <c r="BR33" s="641" t="s">
        <v>17</v>
      </c>
      <c r="BS33" s="642"/>
      <c r="BT33" s="124"/>
      <c r="BU33" s="124"/>
      <c r="BV33" s="124"/>
      <c r="BW33" s="124"/>
      <c r="BX33" s="124"/>
      <c r="BY33" s="124"/>
      <c r="BZ33" s="124"/>
      <c r="CA33" s="124"/>
      <c r="CB33" s="103"/>
      <c r="CC33" s="570"/>
      <c r="CD33" s="570"/>
      <c r="CE33" s="570"/>
      <c r="CF33" s="570"/>
      <c r="CG33" s="570"/>
      <c r="CH33" s="570"/>
      <c r="CI33" s="570"/>
      <c r="CJ33" s="570"/>
      <c r="CK33" s="570"/>
      <c r="CL33" s="570"/>
      <c r="CM33" s="102"/>
      <c r="CN33" s="500"/>
      <c r="CO33" s="472"/>
      <c r="CP33" s="472"/>
      <c r="CQ33" s="472"/>
      <c r="CR33" s="472"/>
      <c r="CS33" s="472"/>
      <c r="CT33" s="472"/>
      <c r="CU33" s="472"/>
      <c r="CV33" s="472"/>
      <c r="CW33" s="472"/>
      <c r="CX33" s="472"/>
      <c r="CY33" s="473"/>
      <c r="CZ33" s="486" t="s">
        <v>158</v>
      </c>
      <c r="DA33" s="487"/>
      <c r="DB33" s="487"/>
      <c r="DC33" s="487"/>
      <c r="DD33" s="487"/>
      <c r="DE33" s="487"/>
      <c r="DF33" s="487"/>
      <c r="DG33" s="487"/>
      <c r="DH33" s="487"/>
      <c r="DI33" s="487"/>
      <c r="DJ33" s="487"/>
      <c r="DK33" s="488"/>
      <c r="DL33" s="476"/>
      <c r="DM33" s="476"/>
      <c r="DR33" s="160" t="s">
        <v>206</v>
      </c>
      <c r="DS33" s="160" t="s">
        <v>205</v>
      </c>
      <c r="DT33" s="160">
        <v>2</v>
      </c>
      <c r="DU33" s="159" t="s">
        <v>204</v>
      </c>
    </row>
    <row r="34" spans="1:125" ht="7.5" customHeight="1">
      <c r="A34" s="515"/>
      <c r="B34" s="516"/>
      <c r="C34" s="247"/>
      <c r="E34" s="534"/>
      <c r="F34" s="535"/>
      <c r="G34" s="805"/>
      <c r="H34" s="806"/>
      <c r="I34" s="807"/>
      <c r="J34" s="808"/>
      <c r="K34" s="808"/>
      <c r="L34" s="808"/>
      <c r="M34" s="809"/>
      <c r="N34" s="745"/>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7"/>
      <c r="AO34" s="97"/>
      <c r="AP34" s="97"/>
      <c r="AQ34" s="97"/>
      <c r="AR34" s="97"/>
      <c r="AS34" s="97"/>
      <c r="AT34" s="97"/>
      <c r="AU34" s="97"/>
      <c r="AV34" s="97"/>
      <c r="AW34" s="97"/>
      <c r="AX34" s="97"/>
      <c r="AY34" s="97"/>
      <c r="AZ34" s="103"/>
      <c r="BA34" s="97"/>
      <c r="BB34" s="97"/>
      <c r="BC34" s="97"/>
      <c r="BD34" s="97"/>
      <c r="BE34" s="97"/>
      <c r="BF34" s="97"/>
      <c r="BG34" s="97"/>
      <c r="BH34" s="641"/>
      <c r="BI34" s="642"/>
      <c r="BJ34" s="103"/>
      <c r="BK34" s="97"/>
      <c r="BL34" s="97"/>
      <c r="BM34" s="97"/>
      <c r="BN34" s="97"/>
      <c r="BO34" s="97"/>
      <c r="BP34" s="97"/>
      <c r="BQ34" s="97"/>
      <c r="BR34" s="641"/>
      <c r="BS34" s="642"/>
      <c r="BT34" s="124"/>
      <c r="BU34" s="124"/>
      <c r="BV34" s="124"/>
      <c r="BW34" s="124"/>
      <c r="BX34" s="124"/>
      <c r="BY34" s="124"/>
      <c r="BZ34" s="124"/>
      <c r="CA34" s="124"/>
      <c r="CB34" s="103"/>
      <c r="CC34" s="570"/>
      <c r="CD34" s="570"/>
      <c r="CE34" s="570"/>
      <c r="CF34" s="570"/>
      <c r="CG34" s="570"/>
      <c r="CH34" s="570"/>
      <c r="CI34" s="570"/>
      <c r="CJ34" s="570"/>
      <c r="CK34" s="570"/>
      <c r="CL34" s="570"/>
      <c r="CM34" s="102"/>
      <c r="CN34" s="500"/>
      <c r="CO34" s="472"/>
      <c r="CP34" s="472"/>
      <c r="CQ34" s="472"/>
      <c r="CR34" s="472"/>
      <c r="CS34" s="472"/>
      <c r="CT34" s="472"/>
      <c r="CU34" s="472"/>
      <c r="CV34" s="472"/>
      <c r="CW34" s="472"/>
      <c r="CX34" s="472"/>
      <c r="CY34" s="473"/>
      <c r="CZ34" s="489"/>
      <c r="DA34" s="490"/>
      <c r="DB34" s="490"/>
      <c r="DC34" s="490"/>
      <c r="DD34" s="490"/>
      <c r="DE34" s="490"/>
      <c r="DF34" s="490"/>
      <c r="DG34" s="490"/>
      <c r="DH34" s="490"/>
      <c r="DI34" s="490"/>
      <c r="DJ34" s="490"/>
      <c r="DK34" s="491"/>
      <c r="DL34" s="476"/>
      <c r="DM34" s="476"/>
      <c r="DR34" s="160" t="s">
        <v>313</v>
      </c>
      <c r="DS34" s="160" t="s">
        <v>203</v>
      </c>
      <c r="DT34" s="159" t="str">
        <f>+IF($N$4&lt;&gt;"",IF($DR$36&lt;&gt;"",VLOOKUP($DR$36,$DR$37:$DT$39,2,FALSE),""),"")</f>
        <v/>
      </c>
      <c r="DU34" s="159" t="str">
        <f>+IF($N$4&lt;&gt;"",IF($DR$36&lt;&gt;"",VLOOKUP($DR$36,$DR$37:$DT$39,3,FALSE),""),"")</f>
        <v/>
      </c>
    </row>
    <row r="35" spans="1:125" ht="7.5" customHeight="1">
      <c r="A35" s="515"/>
      <c r="B35" s="516"/>
      <c r="C35" s="247"/>
      <c r="E35" s="534"/>
      <c r="F35" s="535"/>
      <c r="G35" s="805"/>
      <c r="H35" s="806"/>
      <c r="I35" s="128"/>
      <c r="J35" s="127"/>
      <c r="K35" s="127"/>
      <c r="L35" s="127"/>
      <c r="M35" s="126"/>
      <c r="N35" s="759" t="str">
        <f>+IF($N$4&lt;&gt;"",IF(HLOOKUP(TEXT($N$4&amp;1,"#,##0")*1,入力シート!$B$14:$IL$64,12,FALSE)&amp;HLOOKUP(TEXT($N$4&amp;1,"#,##0")*1,入力シート!$B$14:$IL$64,14,FALSE)&amp;HLOOKUP(TEXT($N$4&amp;1,"#,##0")*1,入力シート!$B$14:$IL$64,15,FALSE)&amp;HLOOKUP(TEXT($N$4&amp;1,"#,##0")*1,入力シート!$B$14:$IL$64,16,FALSE)&amp;HLOOKUP(TEXT($N$4&amp;1,"#,##0")*1,入力シート!$B$14:$IL$64,17,FALSE)&lt;&gt;"",HLOOKUP(TEXT($N$4&amp;1,"#,##0")*1,入力シート!$B$14:$IL$64,13,FALSE)&amp;HLOOKUP(TEXT($N$4&amp;1,"#,##0")*1,入力シート!$B$14:$IL$64,14,FALSE)&amp;HLOOKUP(TEXT($N$4&amp;1,"#,##0")*1,入力シート!$B$14:$IL$64,15,FALSE)&amp;HLOOKUP(TEXT($N$4&amp;1,"#,##0")*1,入力シート!$B$14:$IL$64,16,FALSE)&amp;HLOOKUP(TEXT($N$4&amp;1,"#,##0")*1,入力シート!$B$14:$IL$64,17,FALSE),""),"")</f>
        <v/>
      </c>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1"/>
      <c r="AO35" s="684" t="str">
        <f>+IF($N$4&lt;&gt;"",IF(HLOOKUP(TEXT($N$4&amp;1,"#,##0")*1,入力シート!$B$14:$IL$64,21,FALSE)&lt;&gt;"",HLOOKUP(TEXT($N$4&amp;1,"#,##0")*1,入力シート!$B$14:$IL$64,21,FALSE),""),"")</f>
        <v/>
      </c>
      <c r="AP35" s="684"/>
      <c r="AQ35" s="684"/>
      <c r="AR35" s="684"/>
      <c r="AS35" s="684"/>
      <c r="AT35" s="684"/>
      <c r="AU35" s="684"/>
      <c r="AV35" s="684"/>
      <c r="AW35" s="684"/>
      <c r="AX35" s="684"/>
      <c r="AY35" s="684"/>
      <c r="AZ35" s="683" t="str">
        <f>+IF($N$4&lt;&gt;"",IF(HLOOKUP(TEXT($N$4&amp;1,"#,##0")*1,入力シート!$B$14:$IL$64,22,FALSE)&lt;&gt;"",HLOOKUP(TEXT($N$4&amp;1,"#,##0")*1,入力シート!$B$14:$IL$64,22,FALSE),""),"")</f>
        <v/>
      </c>
      <c r="BA35" s="684"/>
      <c r="BB35" s="684"/>
      <c r="BC35" s="684"/>
      <c r="BD35" s="684"/>
      <c r="BE35" s="684"/>
      <c r="BF35" s="684"/>
      <c r="BG35" s="684"/>
      <c r="BH35" s="684"/>
      <c r="BI35" s="685"/>
      <c r="BJ35" s="683" t="str">
        <f>+IF(AND($N$4&lt;&gt;"",AO35&lt;&gt;""),AO35-AZ35,"")</f>
        <v/>
      </c>
      <c r="BK35" s="684"/>
      <c r="BL35" s="684"/>
      <c r="BM35" s="684"/>
      <c r="BN35" s="684"/>
      <c r="BO35" s="684"/>
      <c r="BP35" s="684"/>
      <c r="BQ35" s="684"/>
      <c r="BR35" s="684"/>
      <c r="BS35" s="685"/>
      <c r="BT35" s="481" t="str">
        <f>+IF($N$4&lt;&gt;"",IF(HLOOKUP(TEXT($N$4&amp;3,"#,##0")*1,入力シート!$B$14:$IL$64,18,FALSE)&lt;&gt;"",HLOOKUP(TEXT($N$4&amp;3,"#,##0")*1,入力シート!$B$14:$IL$64,18,FALSE),""),"")</f>
        <v/>
      </c>
      <c r="BU35" s="481"/>
      <c r="BV35" s="641" t="s">
        <v>12</v>
      </c>
      <c r="BW35" s="641"/>
      <c r="BX35" s="481" t="str">
        <f>+IF($N$4&lt;&gt;"",IF(HLOOKUP(TEXT($N$4&amp;5,"#,##0")*1,入力シート!$B$14:$IL$64,18,FALSE)&lt;&gt;"",HLOOKUP(TEXT($N$4&amp;5,"#,##0")*1,入力シート!$B$14:$IL$64,18,FALSE),""),"")</f>
        <v/>
      </c>
      <c r="BY35" s="481"/>
      <c r="BZ35" s="641" t="s">
        <v>76</v>
      </c>
      <c r="CA35" s="641"/>
      <c r="CB35" s="103"/>
      <c r="CC35" s="570"/>
      <c r="CD35" s="570"/>
      <c r="CE35" s="570"/>
      <c r="CF35" s="570"/>
      <c r="CG35" s="570"/>
      <c r="CH35" s="570"/>
      <c r="CI35" s="570"/>
      <c r="CJ35" s="570"/>
      <c r="CK35" s="570"/>
      <c r="CL35" s="570"/>
      <c r="CM35" s="102"/>
      <c r="CN35" s="500"/>
      <c r="CO35" s="472"/>
      <c r="CP35" s="472"/>
      <c r="CQ35" s="472"/>
      <c r="CR35" s="472"/>
      <c r="CS35" s="472"/>
      <c r="CT35" s="472"/>
      <c r="CU35" s="472"/>
      <c r="CV35" s="472"/>
      <c r="CW35" s="472"/>
      <c r="CX35" s="472"/>
      <c r="CY35" s="473"/>
      <c r="CZ35" s="103"/>
      <c r="DA35" s="97"/>
      <c r="DB35" s="97"/>
      <c r="DC35" s="97"/>
      <c r="DD35" s="97"/>
      <c r="DE35" s="97"/>
      <c r="DF35" s="97"/>
      <c r="DG35" s="97"/>
      <c r="DH35" s="97"/>
      <c r="DI35" s="97"/>
      <c r="DJ35" s="495" t="s">
        <v>17</v>
      </c>
      <c r="DK35" s="496"/>
      <c r="DL35" s="476"/>
      <c r="DM35" s="476"/>
    </row>
    <row r="36" spans="1:125" ht="7.5" customHeight="1">
      <c r="A36" s="515"/>
      <c r="B36" s="516"/>
      <c r="C36" s="247"/>
      <c r="E36" s="534"/>
      <c r="F36" s="535"/>
      <c r="G36" s="805"/>
      <c r="H36" s="806"/>
      <c r="I36" s="771" t="s">
        <v>157</v>
      </c>
      <c r="J36" s="770"/>
      <c r="K36" s="770"/>
      <c r="L36" s="770"/>
      <c r="M36" s="772"/>
      <c r="N36" s="741"/>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3"/>
      <c r="AO36" s="684"/>
      <c r="AP36" s="684"/>
      <c r="AQ36" s="684"/>
      <c r="AR36" s="684"/>
      <c r="AS36" s="684"/>
      <c r="AT36" s="684"/>
      <c r="AU36" s="684"/>
      <c r="AV36" s="684"/>
      <c r="AW36" s="684"/>
      <c r="AX36" s="684"/>
      <c r="AY36" s="684"/>
      <c r="AZ36" s="683"/>
      <c r="BA36" s="684"/>
      <c r="BB36" s="684"/>
      <c r="BC36" s="684"/>
      <c r="BD36" s="684"/>
      <c r="BE36" s="684"/>
      <c r="BF36" s="684"/>
      <c r="BG36" s="684"/>
      <c r="BH36" s="684"/>
      <c r="BI36" s="685"/>
      <c r="BJ36" s="683"/>
      <c r="BK36" s="684"/>
      <c r="BL36" s="684"/>
      <c r="BM36" s="684"/>
      <c r="BN36" s="684"/>
      <c r="BO36" s="684"/>
      <c r="BP36" s="684"/>
      <c r="BQ36" s="684"/>
      <c r="BR36" s="684"/>
      <c r="BS36" s="685"/>
      <c r="BT36" s="481"/>
      <c r="BU36" s="481"/>
      <c r="BV36" s="641"/>
      <c r="BW36" s="641"/>
      <c r="BX36" s="481"/>
      <c r="BY36" s="481"/>
      <c r="BZ36" s="641"/>
      <c r="CA36" s="641"/>
      <c r="CB36" s="103"/>
      <c r="CC36" s="570"/>
      <c r="CD36" s="570"/>
      <c r="CE36" s="570"/>
      <c r="CF36" s="570"/>
      <c r="CG36" s="570"/>
      <c r="CH36" s="570"/>
      <c r="CI36" s="570"/>
      <c r="CJ36" s="570"/>
      <c r="CK36" s="570"/>
      <c r="CL36" s="570"/>
      <c r="CM36" s="102"/>
      <c r="CN36" s="500"/>
      <c r="CO36" s="472"/>
      <c r="CP36" s="472"/>
      <c r="CQ36" s="472"/>
      <c r="CR36" s="472"/>
      <c r="CS36" s="472"/>
      <c r="CT36" s="472"/>
      <c r="CU36" s="472"/>
      <c r="CV36" s="472"/>
      <c r="CW36" s="472"/>
      <c r="CX36" s="472"/>
      <c r="CY36" s="473"/>
      <c r="CZ36" s="103"/>
      <c r="DA36" s="97"/>
      <c r="DB36" s="97"/>
      <c r="DC36" s="97"/>
      <c r="DD36" s="97"/>
      <c r="DE36" s="97"/>
      <c r="DF36" s="97"/>
      <c r="DG36" s="97"/>
      <c r="DH36" s="97"/>
      <c r="DI36" s="97"/>
      <c r="DJ36" s="495"/>
      <c r="DK36" s="496"/>
      <c r="DL36" s="476"/>
      <c r="DM36" s="476"/>
      <c r="DR36" s="160" t="str">
        <f>+IF($N$4&lt;&gt;"",IF(HLOOKUP(TEXT($N$4&amp;1,"#,##0")*1,入力シート!$B$14:$IL$64,28,FALSE)&lt;&gt;"",HLOOKUP(TEXT($N$4&amp;1,"#,##0")*1,入力シート!$B$14:$IL$64,28,FALSE),""),"")</f>
        <v/>
      </c>
    </row>
    <row r="37" spans="1:125" ht="7.5" customHeight="1">
      <c r="A37" s="515"/>
      <c r="B37" s="516"/>
      <c r="C37" s="247"/>
      <c r="E37" s="534"/>
      <c r="F37" s="535"/>
      <c r="G37" s="805"/>
      <c r="H37" s="806"/>
      <c r="I37" s="771"/>
      <c r="J37" s="770"/>
      <c r="K37" s="770"/>
      <c r="L37" s="770"/>
      <c r="M37" s="772"/>
      <c r="N37" s="741"/>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3"/>
      <c r="AO37" s="684"/>
      <c r="AP37" s="684"/>
      <c r="AQ37" s="684"/>
      <c r="AR37" s="684"/>
      <c r="AS37" s="684"/>
      <c r="AT37" s="684"/>
      <c r="AU37" s="684"/>
      <c r="AV37" s="684"/>
      <c r="AW37" s="684"/>
      <c r="AX37" s="684"/>
      <c r="AY37" s="684"/>
      <c r="AZ37" s="683"/>
      <c r="BA37" s="684"/>
      <c r="BB37" s="684"/>
      <c r="BC37" s="684"/>
      <c r="BD37" s="684"/>
      <c r="BE37" s="684"/>
      <c r="BF37" s="684"/>
      <c r="BG37" s="684"/>
      <c r="BH37" s="684"/>
      <c r="BI37" s="685"/>
      <c r="BJ37" s="683"/>
      <c r="BK37" s="684"/>
      <c r="BL37" s="684"/>
      <c r="BM37" s="684"/>
      <c r="BN37" s="684"/>
      <c r="BO37" s="684"/>
      <c r="BP37" s="684"/>
      <c r="BQ37" s="684"/>
      <c r="BR37" s="684"/>
      <c r="BS37" s="685"/>
      <c r="BT37" s="124"/>
      <c r="BU37" s="124"/>
      <c r="BV37" s="124"/>
      <c r="BW37" s="125"/>
      <c r="BX37" s="124"/>
      <c r="BY37" s="124"/>
      <c r="BZ37" s="124"/>
      <c r="CA37" s="124"/>
      <c r="CB37" s="103"/>
      <c r="CC37" s="570"/>
      <c r="CD37" s="570"/>
      <c r="CE37" s="570"/>
      <c r="CF37" s="570"/>
      <c r="CG37" s="570"/>
      <c r="CH37" s="570"/>
      <c r="CI37" s="570"/>
      <c r="CJ37" s="570"/>
      <c r="CK37" s="570"/>
      <c r="CL37" s="570"/>
      <c r="CM37" s="102"/>
      <c r="CN37" s="500"/>
      <c r="CO37" s="472"/>
      <c r="CP37" s="472"/>
      <c r="CQ37" s="472"/>
      <c r="CR37" s="472"/>
      <c r="CS37" s="472"/>
      <c r="CT37" s="472"/>
      <c r="CU37" s="472"/>
      <c r="CV37" s="472"/>
      <c r="CW37" s="472"/>
      <c r="CX37" s="472"/>
      <c r="CY37" s="473"/>
      <c r="CZ37" s="731" t="str">
        <f>+IF($N$4&lt;&gt;"",IF(HLOOKUP(TEXT($N$4&amp;1,"#,##0")*1,入力シート!$B$14:$IL$64,26,FALSE)&lt;&gt;"",HLOOKUP(TEXT($N$4&amp;1,"#,##0")*1,入力シート!$B$14:$IL$64,26,FALSE),""),"")</f>
        <v/>
      </c>
      <c r="DA37" s="732"/>
      <c r="DB37" s="732"/>
      <c r="DC37" s="732"/>
      <c r="DD37" s="732"/>
      <c r="DE37" s="732"/>
      <c r="DF37" s="732"/>
      <c r="DG37" s="732"/>
      <c r="DH37" s="732"/>
      <c r="DI37" s="732"/>
      <c r="DJ37" s="732"/>
      <c r="DK37" s="733"/>
      <c r="DL37" s="476"/>
      <c r="DM37" s="476"/>
      <c r="DR37" s="170" t="s">
        <v>224</v>
      </c>
      <c r="DS37" s="159">
        <v>1</v>
      </c>
      <c r="DT37" s="159" t="s">
        <v>202</v>
      </c>
    </row>
    <row r="38" spans="1:125" ht="7.5" customHeight="1">
      <c r="A38" s="515"/>
      <c r="B38" s="516"/>
      <c r="C38" s="247"/>
      <c r="E38" s="534"/>
      <c r="F38" s="535"/>
      <c r="G38" s="103"/>
      <c r="H38" s="102"/>
      <c r="I38" s="103"/>
      <c r="J38" s="97"/>
      <c r="K38" s="97"/>
      <c r="L38" s="97"/>
      <c r="M38" s="102"/>
      <c r="N38" s="741"/>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762"/>
      <c r="AL38" s="762"/>
      <c r="AM38" s="762"/>
      <c r="AN38" s="763"/>
      <c r="AO38" s="684"/>
      <c r="AP38" s="684"/>
      <c r="AQ38" s="684"/>
      <c r="AR38" s="684"/>
      <c r="AS38" s="684"/>
      <c r="AT38" s="684"/>
      <c r="AU38" s="684"/>
      <c r="AV38" s="684"/>
      <c r="AW38" s="684"/>
      <c r="AX38" s="684"/>
      <c r="AY38" s="684"/>
      <c r="AZ38" s="683"/>
      <c r="BA38" s="684"/>
      <c r="BB38" s="684"/>
      <c r="BC38" s="684"/>
      <c r="BD38" s="684"/>
      <c r="BE38" s="684"/>
      <c r="BF38" s="684"/>
      <c r="BG38" s="684"/>
      <c r="BH38" s="684"/>
      <c r="BI38" s="685"/>
      <c r="BJ38" s="683"/>
      <c r="BK38" s="684"/>
      <c r="BL38" s="684"/>
      <c r="BM38" s="684"/>
      <c r="BN38" s="684"/>
      <c r="BO38" s="684"/>
      <c r="BP38" s="684"/>
      <c r="BQ38" s="684"/>
      <c r="BR38" s="684"/>
      <c r="BS38" s="685"/>
      <c r="BT38" s="124"/>
      <c r="BU38" s="124"/>
      <c r="BV38" s="124"/>
      <c r="BW38" s="125"/>
      <c r="BX38" s="124"/>
      <c r="BY38" s="124"/>
      <c r="BZ38" s="124"/>
      <c r="CA38" s="124"/>
      <c r="CB38" s="122"/>
      <c r="CC38" s="740"/>
      <c r="CD38" s="740"/>
      <c r="CE38" s="740"/>
      <c r="CF38" s="740"/>
      <c r="CG38" s="740"/>
      <c r="CH38" s="740"/>
      <c r="CI38" s="740"/>
      <c r="CJ38" s="740"/>
      <c r="CK38" s="740"/>
      <c r="CL38" s="740"/>
      <c r="CM38" s="123"/>
      <c r="CN38" s="122"/>
      <c r="CO38" s="121"/>
      <c r="CP38" s="121"/>
      <c r="CQ38" s="121"/>
      <c r="CR38" s="121"/>
      <c r="CS38" s="121"/>
      <c r="CT38" s="121"/>
      <c r="CU38" s="121"/>
      <c r="CV38" s="121"/>
      <c r="CW38" s="121"/>
      <c r="CX38" s="121"/>
      <c r="CY38" s="121"/>
      <c r="CZ38" s="734"/>
      <c r="DA38" s="735"/>
      <c r="DB38" s="735"/>
      <c r="DC38" s="735"/>
      <c r="DD38" s="735"/>
      <c r="DE38" s="735"/>
      <c r="DF38" s="735"/>
      <c r="DG38" s="735"/>
      <c r="DH38" s="735"/>
      <c r="DI38" s="735"/>
      <c r="DJ38" s="735"/>
      <c r="DK38" s="736"/>
      <c r="DL38" s="476"/>
      <c r="DM38" s="476"/>
      <c r="DR38" s="159" t="s">
        <v>2</v>
      </c>
      <c r="DS38" s="159">
        <v>3</v>
      </c>
      <c r="DT38" s="159" t="s">
        <v>201</v>
      </c>
    </row>
    <row r="39" spans="1:125" ht="7.5" customHeight="1">
      <c r="A39" s="515"/>
      <c r="B39" s="516"/>
      <c r="C39" s="247"/>
      <c r="E39" s="764" t="s">
        <v>156</v>
      </c>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765"/>
      <c r="BH39" s="765"/>
      <c r="BI39" s="765"/>
      <c r="BJ39" s="765"/>
      <c r="BK39" s="765"/>
      <c r="BL39" s="765"/>
      <c r="BM39" s="765"/>
      <c r="BN39" s="765"/>
      <c r="BO39" s="765"/>
      <c r="BP39" s="765"/>
      <c r="BQ39" s="765"/>
      <c r="BR39" s="765"/>
      <c r="BS39" s="765"/>
      <c r="BT39" s="765"/>
      <c r="BU39" s="765"/>
      <c r="BV39" s="765"/>
      <c r="BW39" s="765"/>
      <c r="BX39" s="765"/>
      <c r="BY39" s="765"/>
      <c r="BZ39" s="765"/>
      <c r="CA39" s="765"/>
      <c r="CB39" s="765"/>
      <c r="CC39" s="765"/>
      <c r="CD39" s="765"/>
      <c r="CE39" s="765"/>
      <c r="CF39" s="765"/>
      <c r="CG39" s="765"/>
      <c r="CH39" s="765"/>
      <c r="CI39" s="765"/>
      <c r="CJ39" s="765"/>
      <c r="CK39" s="765"/>
      <c r="CL39" s="765"/>
      <c r="CM39" s="765"/>
      <c r="CN39" s="765"/>
      <c r="CO39" s="765"/>
      <c r="CP39" s="765"/>
      <c r="CQ39" s="765"/>
      <c r="CR39" s="765"/>
      <c r="CS39" s="765"/>
      <c r="CT39" s="765"/>
      <c r="CU39" s="765"/>
      <c r="CV39" s="765"/>
      <c r="CW39" s="765"/>
      <c r="CX39" s="765"/>
      <c r="CY39" s="765"/>
      <c r="CZ39" s="765"/>
      <c r="DA39" s="765"/>
      <c r="DB39" s="765"/>
      <c r="DC39" s="765"/>
      <c r="DD39" s="765"/>
      <c r="DE39" s="765"/>
      <c r="DF39" s="765"/>
      <c r="DG39" s="765"/>
      <c r="DH39" s="765"/>
      <c r="DI39" s="765"/>
      <c r="DJ39" s="765"/>
      <c r="DK39" s="766"/>
      <c r="DL39" s="476"/>
      <c r="DM39" s="476"/>
      <c r="DR39" s="159" t="s">
        <v>1</v>
      </c>
      <c r="DS39" s="159">
        <v>4</v>
      </c>
      <c r="DT39" s="159" t="s">
        <v>200</v>
      </c>
    </row>
    <row r="40" spans="1:125" ht="7.5" customHeight="1">
      <c r="A40" s="515"/>
      <c r="B40" s="516"/>
      <c r="C40" s="247"/>
      <c r="E40" s="767"/>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8"/>
      <c r="AQ40" s="768"/>
      <c r="AR40" s="768"/>
      <c r="AS40" s="768"/>
      <c r="AT40" s="768"/>
      <c r="AU40" s="768"/>
      <c r="AV40" s="768"/>
      <c r="AW40" s="768"/>
      <c r="AX40" s="768"/>
      <c r="AY40" s="768"/>
      <c r="AZ40" s="768"/>
      <c r="BA40" s="768"/>
      <c r="BB40" s="768"/>
      <c r="BC40" s="768"/>
      <c r="BD40" s="768"/>
      <c r="BE40" s="768"/>
      <c r="BF40" s="768"/>
      <c r="BG40" s="768"/>
      <c r="BH40" s="768"/>
      <c r="BI40" s="768"/>
      <c r="BJ40" s="768"/>
      <c r="BK40" s="768"/>
      <c r="BL40" s="768"/>
      <c r="BM40" s="768"/>
      <c r="BN40" s="768"/>
      <c r="BO40" s="768"/>
      <c r="BP40" s="768"/>
      <c r="BQ40" s="768"/>
      <c r="BR40" s="768"/>
      <c r="BS40" s="768"/>
      <c r="BT40" s="768"/>
      <c r="BU40" s="768"/>
      <c r="BV40" s="768"/>
      <c r="BW40" s="768"/>
      <c r="BX40" s="768"/>
      <c r="BY40" s="768"/>
      <c r="BZ40" s="768"/>
      <c r="CA40" s="768"/>
      <c r="CB40" s="768"/>
      <c r="CC40" s="768"/>
      <c r="CD40" s="768"/>
      <c r="CE40" s="768"/>
      <c r="CF40" s="768"/>
      <c r="CG40" s="768"/>
      <c r="CH40" s="768"/>
      <c r="CI40" s="768"/>
      <c r="CJ40" s="768"/>
      <c r="CK40" s="768"/>
      <c r="CL40" s="768"/>
      <c r="CM40" s="768"/>
      <c r="CN40" s="768"/>
      <c r="CO40" s="768"/>
      <c r="CP40" s="768"/>
      <c r="CQ40" s="768"/>
      <c r="CR40" s="768"/>
      <c r="CS40" s="768"/>
      <c r="CT40" s="768"/>
      <c r="CU40" s="768"/>
      <c r="CV40" s="768"/>
      <c r="CW40" s="768"/>
      <c r="CX40" s="768"/>
      <c r="CY40" s="768"/>
      <c r="CZ40" s="768"/>
      <c r="DA40" s="768"/>
      <c r="DB40" s="768"/>
      <c r="DC40" s="768"/>
      <c r="DD40" s="768"/>
      <c r="DE40" s="768"/>
      <c r="DF40" s="768"/>
      <c r="DG40" s="768"/>
      <c r="DH40" s="768"/>
      <c r="DI40" s="768"/>
      <c r="DJ40" s="768"/>
      <c r="DK40" s="769"/>
      <c r="DL40" s="476"/>
      <c r="DM40" s="476"/>
      <c r="DR40" s="159"/>
    </row>
    <row r="41" spans="1:125" ht="7.5" customHeight="1">
      <c r="A41" s="515"/>
      <c r="B41" s="516"/>
      <c r="C41" s="247"/>
      <c r="E41" s="557" t="s">
        <v>155</v>
      </c>
      <c r="F41" s="558"/>
      <c r="G41" s="558"/>
      <c r="H41" s="558"/>
      <c r="I41" s="558"/>
      <c r="J41" s="558"/>
      <c r="K41" s="558"/>
      <c r="L41" s="558"/>
      <c r="M41" s="559"/>
      <c r="N41" s="524" t="s">
        <v>32</v>
      </c>
      <c r="O41" s="524"/>
      <c r="P41" s="524"/>
      <c r="Q41" s="524"/>
      <c r="R41" s="524"/>
      <c r="S41" s="547" t="s">
        <v>154</v>
      </c>
      <c r="T41" s="547"/>
      <c r="U41" s="687" t="str">
        <f>+IF($N$4&lt;&gt;"",IF(HLOOKUP(TEXT($N$4&amp;1,"#,##0")*1,入力シート!$B$14:$IL$64,37,FALSE)&lt;&gt;"",HLOOKUP(TEXT($N$4&amp;1,"#,##0")*1,入力シート!$B$14:$IL$64,37,FALSE),""),"")</f>
        <v/>
      </c>
      <c r="V41" s="687"/>
      <c r="W41" s="687"/>
      <c r="X41" s="687"/>
      <c r="Y41" s="547" t="s">
        <v>153</v>
      </c>
      <c r="Z41" s="547"/>
      <c r="AA41" s="687" t="str">
        <f>+IF($N$4&lt;&gt;"",IF(HLOOKUP(TEXT($N$4&amp;4,"#,##0")*1,入力シート!$B$14:$IL$64,37,FALSE)&lt;&gt;"",HLOOKUP(TEXT($N$4&amp;4,"#,##0")*1,入力シート!$B$14:$IL$64,37,FALSE),""),"")</f>
        <v/>
      </c>
      <c r="AB41" s="687"/>
      <c r="AC41" s="687"/>
      <c r="AD41" s="687"/>
      <c r="AE41" s="119"/>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106"/>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117"/>
      <c r="DL41" s="476"/>
      <c r="DM41" s="476"/>
      <c r="DR41" s="159"/>
    </row>
    <row r="42" spans="1:125" ht="7.5" customHeight="1">
      <c r="A42" s="515"/>
      <c r="B42" s="516"/>
      <c r="C42" s="247"/>
      <c r="E42" s="560"/>
      <c r="F42" s="561"/>
      <c r="G42" s="561"/>
      <c r="H42" s="561"/>
      <c r="I42" s="561"/>
      <c r="J42" s="561"/>
      <c r="K42" s="561"/>
      <c r="L42" s="561"/>
      <c r="M42" s="562"/>
      <c r="N42" s="526"/>
      <c r="O42" s="526"/>
      <c r="P42" s="526"/>
      <c r="Q42" s="526"/>
      <c r="R42" s="526"/>
      <c r="S42" s="548"/>
      <c r="T42" s="548"/>
      <c r="U42" s="688"/>
      <c r="V42" s="688"/>
      <c r="W42" s="688"/>
      <c r="X42" s="688"/>
      <c r="Y42" s="548"/>
      <c r="Z42" s="548"/>
      <c r="AA42" s="688"/>
      <c r="AB42" s="688"/>
      <c r="AC42" s="688"/>
      <c r="AD42" s="688"/>
      <c r="AE42" s="116"/>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770" t="s">
        <v>152</v>
      </c>
      <c r="BI42" s="770"/>
      <c r="BJ42" s="770"/>
      <c r="BK42" s="770"/>
      <c r="BL42" s="770"/>
      <c r="BM42" s="770"/>
      <c r="BN42" s="770"/>
      <c r="BO42" s="770"/>
      <c r="BP42" s="770"/>
      <c r="BQ42" s="770"/>
      <c r="BR42" s="770"/>
      <c r="BS42" s="770"/>
      <c r="BT42" s="770"/>
      <c r="BU42" s="679" t="str">
        <f>+IF($N$4&lt;&gt;"",IF((HLOOKUP(TEXT($N$4&amp;1,"#,##0")*1,入力シート!$B$14:$IL$64,35,FALSE)&amp;HLOOKUP(TEXT($N$4&amp;2,"#,##0")*1,入力シート!$B$14:$IL$64,35,FALSE)&amp;HLOOKUP(TEXT($N$4&amp;3,"#,##0")*1,入力シート!$B$14:$IL$64,35,FALSE)&amp;HLOOKUP(TEXT($N$4&amp;4,"#,##0")*1,入力シート!$B$14:$IL$64,35,FALSE)&amp;HLOOKUP(TEXT($N$4&amp;5,"#,##0")*1,入力シート!$B$14:$IL$64,35,FALSE)&amp;HLOOKUP(TEXT($N$4&amp;6,"#,##0")*1,入力シート!$B$14:$IL$64,35,FALSE))&lt;&gt;"",(HLOOKUP(TEXT($N$4&amp;1,"#,##0")*1,入力シート!$B$14:$IL$64,35,FALSE)&amp;HLOOKUP(TEXT($N$4&amp;2,"#,##0")*1,入力シート!$B$14:$IL$64,35,FALSE)&amp;HLOOKUP(TEXT($N$4&amp;3,"#,##0")*1,入力シート!$B$14:$IL$64,35,FALSE)&amp;HLOOKUP(TEXT($N$4&amp;4,"#,##0")*1,入力シート!$B$14:$IL$64,35,FALSE)&amp;HLOOKUP(TEXT($N$4&amp;5,"#,##0")*1,入力シート!$B$14:$IL$64,35,FALSE)&amp;HLOOKUP(TEXT($N$4&amp;6,"#,##0")*1,入力シート!$B$14:$IL$64,35,FALSE)),""),"")</f>
        <v/>
      </c>
      <c r="BV42" s="679"/>
      <c r="BW42" s="679"/>
      <c r="BX42" s="679"/>
      <c r="BY42" s="679"/>
      <c r="BZ42" s="679"/>
      <c r="CA42" s="679"/>
      <c r="CB42" s="679"/>
      <c r="CC42" s="679"/>
      <c r="CD42" s="680"/>
      <c r="CE42" s="641" t="s">
        <v>151</v>
      </c>
      <c r="CF42" s="641"/>
      <c r="CG42" s="641"/>
      <c r="CH42" s="641"/>
      <c r="CI42" s="641"/>
      <c r="CJ42" s="641"/>
      <c r="CK42" s="641"/>
      <c r="CL42" s="641"/>
      <c r="CM42" s="641"/>
      <c r="CN42" s="641"/>
      <c r="CO42" s="641"/>
      <c r="CP42" s="641"/>
      <c r="CQ42" s="641"/>
      <c r="CR42" s="641"/>
      <c r="CS42" s="641"/>
      <c r="CT42" s="641"/>
      <c r="CU42" s="641"/>
      <c r="CV42" s="641"/>
      <c r="CW42" s="641"/>
      <c r="CX42" s="641"/>
      <c r="CY42" s="499" t="str">
        <f>+IF($N$4&lt;&gt;"",IF(HLOOKUP(TEXT($N$4&amp;1,"#,##0")*1,入力シート!$B$14:$IL$64,47,FALSE)&lt;&gt;"",HLOOKUP(TEXT($N$4&amp;1,"#,##0")*1,入力シート!$B$14:$IL$64,47,FALSE),""),"")</f>
        <v/>
      </c>
      <c r="CZ42" s="499"/>
      <c r="DA42" s="499"/>
      <c r="DB42" s="499"/>
      <c r="DC42" s="499"/>
      <c r="DD42" s="499"/>
      <c r="DE42" s="499"/>
      <c r="DF42" s="499"/>
      <c r="DG42" s="641" t="s">
        <v>150</v>
      </c>
      <c r="DH42" s="641"/>
      <c r="DI42" s="641"/>
      <c r="DJ42" s="641"/>
      <c r="DK42" s="90"/>
      <c r="DL42" s="476"/>
      <c r="DM42" s="476"/>
    </row>
    <row r="43" spans="1:125" ht="7.5" customHeight="1">
      <c r="A43" s="515"/>
      <c r="B43" s="516"/>
      <c r="C43" s="247"/>
      <c r="E43" s="560"/>
      <c r="F43" s="561"/>
      <c r="G43" s="561"/>
      <c r="H43" s="561"/>
      <c r="I43" s="561"/>
      <c r="J43" s="561"/>
      <c r="K43" s="561"/>
      <c r="L43" s="561"/>
      <c r="M43" s="562"/>
      <c r="N43" s="526"/>
      <c r="O43" s="526"/>
      <c r="P43" s="526"/>
      <c r="Q43" s="526"/>
      <c r="R43" s="526"/>
      <c r="S43" s="729" t="str">
        <f>+IF($N$4&lt;&gt;"",IF(HLOOKUP(TEXT($N$4&amp;1,"#,##0")*1,入力シート!$B$14:$IL$64,38,FALSE)&amp;HLOOKUP(TEXT($N$4&amp;1,"#,##0")*1,入力シート!$B$14:$IL$64,39,FALSE)&amp;HLOOKUP(TEXT($N$4&amp;1,"#,##0")*1,入力シート!$B$14:$IL$64,40,FALSE)&amp;HLOOKUP(TEXT($N$4&amp;1,"#,##0")*1,入力シート!$B$14:$IL$64,41,FALSE)&amp;HLOOKUP(TEXT($N$4&amp;1,"#,##0")*1,入力シート!$B$14:$IL$64,42,FALSE)&lt;&gt;"",HLOOKUP(TEXT($N$4&amp;1,"#,##0")*1,入力シート!$B$14:$IL$64,38,FALSE)&amp;HLOOKUP(TEXT($N$4&amp;1,"#,##0")*1,入力シート!$B$14:$IL$64,39,FALSE)&amp;HLOOKUP(TEXT($N$4&amp;1,"#,##0")*1,入力シート!$B$14:$IL$64,40,FALSE)&amp;HLOOKUP(TEXT($N$4&amp;1,"#,##0")*1,入力シート!$B$14:$IL$64,41,FALSE)&amp;HLOOKUP(TEXT($N$4&amp;1,"#,##0")*1,入力シート!$B$14:$IL$64,42,FALSE),""),"")</f>
        <v/>
      </c>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29"/>
      <c r="AY43" s="729"/>
      <c r="AZ43" s="729"/>
      <c r="BA43" s="729"/>
      <c r="BB43" s="729"/>
      <c r="BC43" s="729"/>
      <c r="BD43" s="729"/>
      <c r="BE43" s="729"/>
      <c r="BF43" s="729"/>
      <c r="BG43" s="729"/>
      <c r="BH43" s="770"/>
      <c r="BI43" s="770"/>
      <c r="BJ43" s="770"/>
      <c r="BK43" s="770"/>
      <c r="BL43" s="770"/>
      <c r="BM43" s="770"/>
      <c r="BN43" s="770"/>
      <c r="BO43" s="770"/>
      <c r="BP43" s="770"/>
      <c r="BQ43" s="770"/>
      <c r="BR43" s="770"/>
      <c r="BS43" s="770"/>
      <c r="BT43" s="770"/>
      <c r="BU43" s="681"/>
      <c r="BV43" s="681"/>
      <c r="BW43" s="681"/>
      <c r="BX43" s="681"/>
      <c r="BY43" s="681"/>
      <c r="BZ43" s="681"/>
      <c r="CA43" s="681"/>
      <c r="CB43" s="681"/>
      <c r="CC43" s="681"/>
      <c r="CD43" s="682"/>
      <c r="CE43" s="641"/>
      <c r="CF43" s="641"/>
      <c r="CG43" s="641"/>
      <c r="CH43" s="641"/>
      <c r="CI43" s="641"/>
      <c r="CJ43" s="641"/>
      <c r="CK43" s="641"/>
      <c r="CL43" s="641"/>
      <c r="CM43" s="641"/>
      <c r="CN43" s="641"/>
      <c r="CO43" s="641"/>
      <c r="CP43" s="641"/>
      <c r="CQ43" s="641"/>
      <c r="CR43" s="641"/>
      <c r="CS43" s="641"/>
      <c r="CT43" s="641"/>
      <c r="CU43" s="641"/>
      <c r="CV43" s="641"/>
      <c r="CW43" s="641"/>
      <c r="CX43" s="641"/>
      <c r="CY43" s="499"/>
      <c r="CZ43" s="499"/>
      <c r="DA43" s="499"/>
      <c r="DB43" s="499"/>
      <c r="DC43" s="499"/>
      <c r="DD43" s="499"/>
      <c r="DE43" s="499"/>
      <c r="DF43" s="499"/>
      <c r="DG43" s="641"/>
      <c r="DH43" s="641"/>
      <c r="DI43" s="641"/>
      <c r="DJ43" s="641"/>
      <c r="DK43" s="90"/>
      <c r="DL43" s="476"/>
      <c r="DM43" s="476"/>
    </row>
    <row r="44" spans="1:125" ht="7.5" customHeight="1">
      <c r="A44" s="515"/>
      <c r="B44" s="516"/>
      <c r="C44" s="247"/>
      <c r="E44" s="560"/>
      <c r="F44" s="561"/>
      <c r="G44" s="561"/>
      <c r="H44" s="561"/>
      <c r="I44" s="561"/>
      <c r="J44" s="561"/>
      <c r="K44" s="561"/>
      <c r="L44" s="561"/>
      <c r="M44" s="562"/>
      <c r="N44" s="526"/>
      <c r="O44" s="526"/>
      <c r="P44" s="526"/>
      <c r="Q44" s="526"/>
      <c r="R44" s="526"/>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29"/>
      <c r="AZ44" s="729"/>
      <c r="BA44" s="729"/>
      <c r="BB44" s="729"/>
      <c r="BC44" s="729"/>
      <c r="BD44" s="729"/>
      <c r="BE44" s="729"/>
      <c r="BF44" s="729"/>
      <c r="BG44" s="729"/>
      <c r="BH44" s="712" t="s">
        <v>149</v>
      </c>
      <c r="BI44" s="712"/>
      <c r="BJ44" s="712"/>
      <c r="BK44" s="686" t="str">
        <f>+IF($N$4&lt;&gt;"",IF(HLOOKUP(TEXT($N$4&amp;1,"#,##0")*1,入力シート!$B$14:$IL$64,45,FALSE)&lt;&gt;"",HLOOKUP(TEXT($N$4&amp;1,"#,##0")*1,入力シート!$B$14:$IL$64,45,FALSE),""),"")</f>
        <v/>
      </c>
      <c r="BL44" s="686"/>
      <c r="BM44" s="686"/>
      <c r="BN44" s="686"/>
      <c r="BO44" s="526" t="s">
        <v>148</v>
      </c>
      <c r="BP44" s="686" t="str">
        <f>+IF($N$4&lt;&gt;"",IF(HLOOKUP(TEXT($N$4&amp;3,"#,##0")*1,入力シート!$B$14:$IL$64,45,FALSE)&lt;&gt;"",HLOOKUP(TEXT($N$4&amp;3,"#,##0")*1,入力シート!$B$14:$IL$64,45,FALSE),""),"")</f>
        <v/>
      </c>
      <c r="BQ44" s="686"/>
      <c r="BR44" s="686"/>
      <c r="BS44" s="686"/>
      <c r="BT44" s="686"/>
      <c r="BU44" s="526" t="s">
        <v>148</v>
      </c>
      <c r="BV44" s="686" t="str">
        <f>+IF($N$4&lt;&gt;"",IF(HLOOKUP(TEXT($N$4&amp;5,"#,##0")*1,入力シート!$B$14:$IL$64,45,FALSE)&lt;&gt;"",HLOOKUP(TEXT($N$4&amp;5,"#,##0")*1,入力シート!$B$14:$IL$64,45,FALSE),""),"")</f>
        <v/>
      </c>
      <c r="BW44" s="686"/>
      <c r="BX44" s="686"/>
      <c r="BY44" s="686"/>
      <c r="BZ44" s="945" t="str">
        <f>+IF($N$4&lt;&gt;"",IF(HLOOKUP(TEXT($N$4&amp;1,"###0")*1,入力シート!$B$14:$IL$64,46,FALSE)&lt;&gt;"","内("&amp;HLOOKUP(TEXT($N$4&amp;1,"###0")*1,入力シート!$B$14:$IL$64,46,FALSE)&amp;")",""),"")</f>
        <v/>
      </c>
      <c r="CA44" s="945"/>
      <c r="CB44" s="945"/>
      <c r="CC44" s="945"/>
      <c r="CD44" s="946"/>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90"/>
      <c r="DL44" s="476"/>
      <c r="DM44" s="476"/>
    </row>
    <row r="45" spans="1:125" ht="7.5" customHeight="1">
      <c r="A45" s="515"/>
      <c r="B45" s="516"/>
      <c r="C45" s="247"/>
      <c r="E45" s="560"/>
      <c r="F45" s="561"/>
      <c r="G45" s="561"/>
      <c r="H45" s="561"/>
      <c r="I45" s="561"/>
      <c r="J45" s="561"/>
      <c r="K45" s="561"/>
      <c r="L45" s="561"/>
      <c r="M45" s="562"/>
      <c r="N45" s="526"/>
      <c r="O45" s="526"/>
      <c r="P45" s="526"/>
      <c r="Q45" s="526"/>
      <c r="R45" s="526"/>
      <c r="S45" s="729"/>
      <c r="T45" s="729"/>
      <c r="U45" s="729"/>
      <c r="V45" s="729"/>
      <c r="W45" s="729"/>
      <c r="X45" s="729"/>
      <c r="Y45" s="729"/>
      <c r="Z45" s="729"/>
      <c r="AA45" s="729"/>
      <c r="AB45" s="729"/>
      <c r="AC45" s="729"/>
      <c r="AD45" s="729"/>
      <c r="AE45" s="729"/>
      <c r="AF45" s="729"/>
      <c r="AG45" s="729"/>
      <c r="AH45" s="729"/>
      <c r="AI45" s="729"/>
      <c r="AJ45" s="729"/>
      <c r="AK45" s="729"/>
      <c r="AL45" s="729"/>
      <c r="AM45" s="729"/>
      <c r="AN45" s="729"/>
      <c r="AO45" s="729"/>
      <c r="AP45" s="729"/>
      <c r="AQ45" s="729"/>
      <c r="AR45" s="729"/>
      <c r="AS45" s="729"/>
      <c r="AT45" s="729"/>
      <c r="AU45" s="729"/>
      <c r="AV45" s="729"/>
      <c r="AW45" s="729"/>
      <c r="AX45" s="729"/>
      <c r="AY45" s="729"/>
      <c r="AZ45" s="729"/>
      <c r="BA45" s="729"/>
      <c r="BB45" s="729"/>
      <c r="BC45" s="729"/>
      <c r="BD45" s="729"/>
      <c r="BE45" s="729"/>
      <c r="BF45" s="729"/>
      <c r="BG45" s="729"/>
      <c r="BH45" s="712"/>
      <c r="BI45" s="712"/>
      <c r="BJ45" s="712"/>
      <c r="BK45" s="686"/>
      <c r="BL45" s="686"/>
      <c r="BM45" s="686"/>
      <c r="BN45" s="686"/>
      <c r="BO45" s="526"/>
      <c r="BP45" s="686"/>
      <c r="BQ45" s="686"/>
      <c r="BR45" s="686"/>
      <c r="BS45" s="686"/>
      <c r="BT45" s="686"/>
      <c r="BU45" s="526"/>
      <c r="BV45" s="686"/>
      <c r="BW45" s="686"/>
      <c r="BX45" s="686"/>
      <c r="BY45" s="686"/>
      <c r="BZ45" s="945"/>
      <c r="CA45" s="945"/>
      <c r="CB45" s="945"/>
      <c r="CC45" s="945"/>
      <c r="CD45" s="946"/>
      <c r="CE45" s="481" t="str">
        <f>+IF($N$4&lt;&gt;"",IF(HLOOKUP(TEXT($N$4&amp;1,"#,##0")*1,入力シート!$B$14:$IL$64,48,FALSE)&lt;&gt;"",HLOOKUP(TEXT($N$4&amp;1,"#,##0")*1,入力シート!$B$14:$IL$64,48,FALSE),""),"")</f>
        <v/>
      </c>
      <c r="CF45" s="481"/>
      <c r="CG45" s="481"/>
      <c r="CH45" s="481"/>
      <c r="CI45" s="481"/>
      <c r="CJ45" s="481"/>
      <c r="CK45" s="481"/>
      <c r="CL45" s="704" t="s">
        <v>147</v>
      </c>
      <c r="CM45" s="704"/>
      <c r="CN45" s="704"/>
      <c r="CO45" s="704"/>
      <c r="CP45" s="704"/>
      <c r="CQ45" s="704"/>
      <c r="CR45" s="704"/>
      <c r="CS45" s="704"/>
      <c r="CT45" s="704"/>
      <c r="CU45" s="704"/>
      <c r="CV45" s="704"/>
      <c r="CW45" s="704"/>
      <c r="CX45" s="704"/>
      <c r="CY45" s="704"/>
      <c r="CZ45" s="704"/>
      <c r="DA45" s="704"/>
      <c r="DB45" s="704"/>
      <c r="DC45" s="704"/>
      <c r="DD45" s="704"/>
      <c r="DE45" s="704"/>
      <c r="DF45" s="704"/>
      <c r="DG45" s="704"/>
      <c r="DH45" s="704"/>
      <c r="DI45" s="704"/>
      <c r="DJ45" s="704"/>
      <c r="DK45" s="90"/>
      <c r="DL45" s="476"/>
      <c r="DM45" s="476"/>
    </row>
    <row r="46" spans="1:125" ht="7.5" customHeight="1">
      <c r="A46" s="515"/>
      <c r="B46" s="516"/>
      <c r="C46" s="247"/>
      <c r="E46" s="560"/>
      <c r="F46" s="561"/>
      <c r="G46" s="561"/>
      <c r="H46" s="561"/>
      <c r="I46" s="561"/>
      <c r="J46" s="561"/>
      <c r="K46" s="561"/>
      <c r="L46" s="561"/>
      <c r="M46" s="562"/>
      <c r="N46" s="526" t="s">
        <v>146</v>
      </c>
      <c r="O46" s="526"/>
      <c r="P46" s="526"/>
      <c r="Q46" s="526"/>
      <c r="R46" s="526"/>
      <c r="S46" s="555" t="str">
        <f>+IF($N$4&lt;&gt;"",IF(HLOOKUP(TEXT($N$4&amp;1,"#,##0")*1,入力シート!$B$14:$IL$64,36,FALSE)&lt;&gt;"",HLOOKUP(TEXT($N$4&amp;1,"#,##0")*1,入力シート!$B$14:$IL$64,36,FALSE),""),"")</f>
        <v/>
      </c>
      <c r="T46" s="555"/>
      <c r="U46" s="555"/>
      <c r="V46" s="555"/>
      <c r="W46" s="555"/>
      <c r="X46" s="555"/>
      <c r="Y46" s="555"/>
      <c r="Z46" s="555"/>
      <c r="AA46" s="555"/>
      <c r="AB46" s="555"/>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712" t="s">
        <v>145</v>
      </c>
      <c r="BI46" s="712"/>
      <c r="BJ46" s="712"/>
      <c r="BK46" s="529" t="str">
        <f>+IF($N$4&lt;&gt;"",IF((HLOOKUP(TEXT($N$4&amp;1,"#,##0")*1,入力シート!$B$14:$IL$64,43,FALSE)&amp;HLOOKUP(TEXT($N$4&amp;1,"#,##0")*1,入力シート!$B$14:$IL$64,44,FALSE))&lt;&gt;"",(HLOOKUP(TEXT($N$4&amp;1,"#,##0")*1,入力シート!$B$14:$IL$64,43,FALSE)&amp;"　"&amp;HLOOKUP(TEXT($N$4&amp;1,"#,##0")*1,入力シート!$B$14:$IL$64,44,FALSE)),""),"")</f>
        <v/>
      </c>
      <c r="BL46" s="529"/>
      <c r="BM46" s="529"/>
      <c r="BN46" s="529"/>
      <c r="BO46" s="529"/>
      <c r="BP46" s="529"/>
      <c r="BQ46" s="529"/>
      <c r="BR46" s="529"/>
      <c r="BS46" s="529"/>
      <c r="BT46" s="529"/>
      <c r="BU46" s="529"/>
      <c r="BV46" s="529"/>
      <c r="BW46" s="529"/>
      <c r="BX46" s="529"/>
      <c r="BY46" s="529"/>
      <c r="BZ46" s="529"/>
      <c r="CA46" s="529"/>
      <c r="CB46" s="529"/>
      <c r="CC46" s="529"/>
      <c r="CD46" s="243"/>
      <c r="CE46" s="481"/>
      <c r="CF46" s="481"/>
      <c r="CG46" s="481"/>
      <c r="CH46" s="481"/>
      <c r="CI46" s="481"/>
      <c r="CJ46" s="481"/>
      <c r="CK46" s="481"/>
      <c r="CL46" s="704"/>
      <c r="CM46" s="704"/>
      <c r="CN46" s="704"/>
      <c r="CO46" s="704"/>
      <c r="CP46" s="704"/>
      <c r="CQ46" s="704"/>
      <c r="CR46" s="704"/>
      <c r="CS46" s="704"/>
      <c r="CT46" s="704"/>
      <c r="CU46" s="704"/>
      <c r="CV46" s="704"/>
      <c r="CW46" s="704"/>
      <c r="CX46" s="704"/>
      <c r="CY46" s="704"/>
      <c r="CZ46" s="704"/>
      <c r="DA46" s="704"/>
      <c r="DB46" s="704"/>
      <c r="DC46" s="704"/>
      <c r="DD46" s="704"/>
      <c r="DE46" s="704"/>
      <c r="DF46" s="704"/>
      <c r="DG46" s="704"/>
      <c r="DH46" s="704"/>
      <c r="DI46" s="704"/>
      <c r="DJ46" s="704"/>
      <c r="DK46" s="113"/>
      <c r="DL46" s="476"/>
      <c r="DM46" s="476"/>
    </row>
    <row r="47" spans="1:125" ht="7.5" customHeight="1">
      <c r="A47" s="515"/>
      <c r="B47" s="516"/>
      <c r="C47" s="247"/>
      <c r="E47" s="563"/>
      <c r="F47" s="564"/>
      <c r="G47" s="564"/>
      <c r="H47" s="564"/>
      <c r="I47" s="564"/>
      <c r="J47" s="564"/>
      <c r="K47" s="564"/>
      <c r="L47" s="564"/>
      <c r="M47" s="565"/>
      <c r="N47" s="554"/>
      <c r="O47" s="554"/>
      <c r="P47" s="554"/>
      <c r="Q47" s="554"/>
      <c r="R47" s="554"/>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730"/>
      <c r="BI47" s="730"/>
      <c r="BJ47" s="730"/>
      <c r="BK47" s="531"/>
      <c r="BL47" s="531"/>
      <c r="BM47" s="531"/>
      <c r="BN47" s="531"/>
      <c r="BO47" s="531"/>
      <c r="BP47" s="531"/>
      <c r="BQ47" s="531"/>
      <c r="BR47" s="531"/>
      <c r="BS47" s="531"/>
      <c r="BT47" s="531"/>
      <c r="BU47" s="531"/>
      <c r="BV47" s="531"/>
      <c r="BW47" s="531"/>
      <c r="BX47" s="531"/>
      <c r="BY47" s="531"/>
      <c r="BZ47" s="531"/>
      <c r="CA47" s="531"/>
      <c r="CB47" s="531"/>
      <c r="CC47" s="531"/>
      <c r="CD47" s="244"/>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111"/>
      <c r="DL47" s="476"/>
      <c r="DM47" s="476"/>
    </row>
    <row r="48" spans="1:125" ht="7.5" customHeight="1">
      <c r="A48" s="515"/>
      <c r="B48" s="516"/>
      <c r="C48" s="247"/>
      <c r="E48" s="689" t="s">
        <v>144</v>
      </c>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689"/>
      <c r="AY48" s="689"/>
      <c r="AZ48" s="689"/>
      <c r="BA48" s="689"/>
      <c r="BB48" s="689"/>
      <c r="BC48" s="689"/>
      <c r="BD48" s="689"/>
      <c r="BE48" s="689"/>
      <c r="BF48" s="689"/>
      <c r="BG48" s="689"/>
      <c r="BH48" s="689"/>
      <c r="BI48" s="689"/>
      <c r="BJ48" s="689"/>
      <c r="BK48" s="689"/>
      <c r="BL48" s="689"/>
      <c r="BM48" s="689"/>
      <c r="BN48" s="689"/>
      <c r="BO48" s="689"/>
      <c r="BP48" s="689"/>
      <c r="BQ48" s="689"/>
      <c r="BR48" s="689"/>
      <c r="BS48" s="689"/>
      <c r="BT48" s="689"/>
      <c r="BU48" s="689"/>
      <c r="BV48" s="689"/>
      <c r="BW48" s="689"/>
      <c r="BX48" s="689"/>
      <c r="BY48" s="689"/>
      <c r="BZ48" s="689"/>
      <c r="CA48" s="689"/>
      <c r="CB48" s="689"/>
      <c r="CC48" s="689"/>
      <c r="CD48" s="689"/>
      <c r="CE48" s="689"/>
      <c r="CF48" s="689"/>
      <c r="CG48" s="689"/>
      <c r="CH48" s="689"/>
      <c r="CI48" s="689"/>
      <c r="CJ48" s="689"/>
      <c r="CK48" s="689"/>
      <c r="CL48" s="689"/>
      <c r="CM48" s="689"/>
      <c r="CN48" s="689"/>
      <c r="CO48" s="689"/>
      <c r="CP48" s="689"/>
      <c r="CQ48" s="689"/>
      <c r="CR48" s="689"/>
      <c r="CS48" s="689"/>
      <c r="CT48" s="689"/>
      <c r="CU48" s="689"/>
      <c r="CV48" s="689"/>
      <c r="CW48" s="689"/>
      <c r="CX48" s="689"/>
      <c r="CY48" s="689"/>
      <c r="CZ48" s="689"/>
      <c r="DA48" s="689"/>
      <c r="DB48" s="689"/>
      <c r="DC48" s="689"/>
      <c r="DD48" s="689"/>
      <c r="DE48" s="689"/>
      <c r="DF48" s="689"/>
      <c r="DG48" s="689"/>
      <c r="DH48" s="689"/>
      <c r="DI48" s="689"/>
      <c r="DJ48" s="689"/>
      <c r="DK48" s="689"/>
      <c r="DL48" s="476"/>
      <c r="DM48" s="476"/>
    </row>
    <row r="49" spans="1:117" ht="7.5" customHeight="1">
      <c r="A49" s="515"/>
      <c r="B49" s="516"/>
      <c r="C49" s="247"/>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689"/>
      <c r="AY49" s="689"/>
      <c r="AZ49" s="689"/>
      <c r="BA49" s="689"/>
      <c r="BB49" s="689"/>
      <c r="BC49" s="689"/>
      <c r="BD49" s="689"/>
      <c r="BE49" s="689"/>
      <c r="BF49" s="689"/>
      <c r="BG49" s="689"/>
      <c r="BH49" s="689"/>
      <c r="BI49" s="689"/>
      <c r="BJ49" s="689"/>
      <c r="BK49" s="689"/>
      <c r="BL49" s="689"/>
      <c r="BM49" s="689"/>
      <c r="BN49" s="689"/>
      <c r="BO49" s="689"/>
      <c r="BP49" s="689"/>
      <c r="BQ49" s="689"/>
      <c r="BR49" s="689"/>
      <c r="BS49" s="689"/>
      <c r="BT49" s="689"/>
      <c r="BU49" s="689"/>
      <c r="BV49" s="689"/>
      <c r="BW49" s="689"/>
      <c r="BX49" s="689"/>
      <c r="BY49" s="689"/>
      <c r="BZ49" s="689"/>
      <c r="CA49" s="689"/>
      <c r="CB49" s="689"/>
      <c r="CC49" s="689"/>
      <c r="CD49" s="689"/>
      <c r="CE49" s="689"/>
      <c r="CF49" s="689"/>
      <c r="CG49" s="689"/>
      <c r="CH49" s="689"/>
      <c r="CI49" s="689"/>
      <c r="CJ49" s="689"/>
      <c r="CK49" s="689"/>
      <c r="CL49" s="689"/>
      <c r="CM49" s="689"/>
      <c r="CN49" s="689"/>
      <c r="CO49" s="689"/>
      <c r="CP49" s="689"/>
      <c r="CQ49" s="689"/>
      <c r="CR49" s="689"/>
      <c r="CS49" s="689"/>
      <c r="CT49" s="689"/>
      <c r="CU49" s="689"/>
      <c r="CV49" s="689"/>
      <c r="CW49" s="689"/>
      <c r="CX49" s="689"/>
      <c r="CY49" s="689"/>
      <c r="CZ49" s="689"/>
      <c r="DA49" s="689"/>
      <c r="DB49" s="689"/>
      <c r="DC49" s="689"/>
      <c r="DD49" s="689"/>
      <c r="DE49" s="689"/>
      <c r="DF49" s="689"/>
      <c r="DG49" s="689"/>
      <c r="DH49" s="689"/>
      <c r="DI49" s="689"/>
      <c r="DJ49" s="689"/>
      <c r="DK49" s="689"/>
      <c r="DL49" s="476"/>
      <c r="DM49" s="476"/>
    </row>
    <row r="50" spans="1:117" ht="7.5" customHeight="1">
      <c r="A50" s="515"/>
      <c r="B50" s="516"/>
      <c r="C50" s="247"/>
      <c r="E50" s="110"/>
      <c r="F50" s="109"/>
      <c r="G50" s="690" t="s">
        <v>143</v>
      </c>
      <c r="H50" s="691"/>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2" t="s">
        <v>41</v>
      </c>
      <c r="AU50" s="693"/>
      <c r="AV50" s="693"/>
      <c r="AW50" s="693"/>
      <c r="AX50" s="693"/>
      <c r="AY50" s="693"/>
      <c r="AZ50" s="693"/>
      <c r="BA50" s="694"/>
      <c r="BB50" s="693" t="s">
        <v>142</v>
      </c>
      <c r="BC50" s="693"/>
      <c r="BD50" s="693"/>
      <c r="BE50" s="693"/>
      <c r="BF50" s="693"/>
      <c r="BG50" s="693"/>
      <c r="BH50" s="693"/>
      <c r="BI50" s="693"/>
      <c r="BJ50" s="693"/>
      <c r="BK50" s="693"/>
      <c r="BL50" s="693"/>
      <c r="BM50" s="693"/>
      <c r="BN50" s="705" t="s">
        <v>141</v>
      </c>
      <c r="BO50" s="706"/>
      <c r="BP50" s="706"/>
      <c r="BQ50" s="706"/>
      <c r="BR50" s="706"/>
      <c r="BS50" s="706"/>
      <c r="BT50" s="706"/>
      <c r="BU50" s="706"/>
      <c r="BV50" s="706"/>
      <c r="BW50" s="706"/>
      <c r="BX50" s="706"/>
      <c r="BY50" s="706" t="s">
        <v>140</v>
      </c>
      <c r="BZ50" s="706"/>
      <c r="CA50" s="706"/>
      <c r="CB50" s="706"/>
      <c r="CC50" s="706"/>
      <c r="CD50" s="706"/>
      <c r="CE50" s="706"/>
      <c r="CF50" s="706"/>
      <c r="CG50" s="706"/>
      <c r="CH50" s="706"/>
      <c r="CI50" s="706"/>
      <c r="CJ50" s="706"/>
      <c r="CK50" s="706"/>
      <c r="CL50" s="706"/>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9"/>
      <c r="DL50" s="476"/>
      <c r="DM50" s="476"/>
    </row>
    <row r="51" spans="1:117" ht="7.5" customHeight="1">
      <c r="A51" s="515"/>
      <c r="B51" s="516"/>
      <c r="C51" s="247"/>
      <c r="E51" s="534" t="s">
        <v>44</v>
      </c>
      <c r="F51" s="535"/>
      <c r="G51" s="677"/>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525"/>
      <c r="AU51" s="526"/>
      <c r="AV51" s="526"/>
      <c r="AW51" s="526"/>
      <c r="AX51" s="526"/>
      <c r="AY51" s="526"/>
      <c r="AZ51" s="526"/>
      <c r="BA51" s="533"/>
      <c r="BB51" s="526"/>
      <c r="BC51" s="526"/>
      <c r="BD51" s="526"/>
      <c r="BE51" s="526"/>
      <c r="BF51" s="526"/>
      <c r="BG51" s="526"/>
      <c r="BH51" s="526"/>
      <c r="BI51" s="526"/>
      <c r="BJ51" s="526"/>
      <c r="BK51" s="526"/>
      <c r="BL51" s="526"/>
      <c r="BM51" s="526"/>
      <c r="BN51" s="707"/>
      <c r="BO51" s="707"/>
      <c r="BP51" s="707"/>
      <c r="BQ51" s="707"/>
      <c r="BR51" s="707"/>
      <c r="BS51" s="707"/>
      <c r="BT51" s="707"/>
      <c r="BU51" s="707"/>
      <c r="BV51" s="707"/>
      <c r="BW51" s="707"/>
      <c r="BX51" s="707"/>
      <c r="BY51" s="707"/>
      <c r="BZ51" s="707"/>
      <c r="CA51" s="707"/>
      <c r="CB51" s="707"/>
      <c r="CC51" s="707"/>
      <c r="CD51" s="707"/>
      <c r="CE51" s="707"/>
      <c r="CF51" s="707"/>
      <c r="CG51" s="707"/>
      <c r="CH51" s="707"/>
      <c r="CI51" s="707"/>
      <c r="CJ51" s="707"/>
      <c r="CK51" s="707"/>
      <c r="CL51" s="707"/>
      <c r="CM51" s="707"/>
      <c r="CN51" s="707"/>
      <c r="CO51" s="707"/>
      <c r="CP51" s="707"/>
      <c r="CQ51" s="707"/>
      <c r="CR51" s="707"/>
      <c r="CS51" s="707"/>
      <c r="CT51" s="707"/>
      <c r="CU51" s="707"/>
      <c r="CV51" s="707"/>
      <c r="CW51" s="707"/>
      <c r="CX51" s="707"/>
      <c r="CY51" s="707"/>
      <c r="CZ51" s="707"/>
      <c r="DA51" s="707"/>
      <c r="DB51" s="707"/>
      <c r="DC51" s="707"/>
      <c r="DD51" s="707"/>
      <c r="DE51" s="707"/>
      <c r="DF51" s="707"/>
      <c r="DG51" s="707"/>
      <c r="DH51" s="707"/>
      <c r="DI51" s="707"/>
      <c r="DJ51" s="707"/>
      <c r="DK51" s="710"/>
      <c r="DL51" s="476"/>
      <c r="DM51" s="476"/>
    </row>
    <row r="52" spans="1:117" ht="7.5" customHeight="1">
      <c r="A52" s="515"/>
      <c r="B52" s="516"/>
      <c r="C52" s="247"/>
      <c r="E52" s="534"/>
      <c r="F52" s="535"/>
      <c r="G52" s="107"/>
      <c r="H52" s="106"/>
      <c r="I52" s="101"/>
      <c r="J52" s="566" t="str">
        <f>+IF($N$4&lt;&gt;"",IF(AND($DR$27&lt;&gt;"",OR($DR$28=$DR$29,$DR$28=$DR$30)),VLOOKUP($DR$28,$DR$29:$DU$34,3,FALSE),""),"")</f>
        <v/>
      </c>
      <c r="K52" s="566"/>
      <c r="L52" s="569" t="str">
        <f>+IF($N$4&lt;&gt;"",IF(AND($DR$28&lt;&gt;"",OR($DR$28=$DR$29,$DR$28=$DR$30)),VLOOKUP($DR$28,$DR$29:$DU$34,4,FALSE),""),"")</f>
        <v/>
      </c>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97"/>
      <c r="AN52" s="720" t="s">
        <v>139</v>
      </c>
      <c r="AO52" s="720"/>
      <c r="AP52" s="720"/>
      <c r="AQ52" s="720"/>
      <c r="AR52" s="720"/>
      <c r="AS52" s="59"/>
      <c r="AT52" s="525"/>
      <c r="AU52" s="526"/>
      <c r="AV52" s="526"/>
      <c r="AW52" s="526"/>
      <c r="AX52" s="526"/>
      <c r="AY52" s="526"/>
      <c r="AZ52" s="526"/>
      <c r="BA52" s="533"/>
      <c r="BB52" s="526"/>
      <c r="BC52" s="526"/>
      <c r="BD52" s="526"/>
      <c r="BE52" s="526"/>
      <c r="BF52" s="526"/>
      <c r="BG52" s="526"/>
      <c r="BH52" s="526"/>
      <c r="BI52" s="526"/>
      <c r="BJ52" s="526"/>
      <c r="BK52" s="526"/>
      <c r="BL52" s="526"/>
      <c r="BM52" s="526"/>
      <c r="BN52" s="707"/>
      <c r="BO52" s="707"/>
      <c r="BP52" s="707"/>
      <c r="BQ52" s="707"/>
      <c r="BR52" s="707"/>
      <c r="BS52" s="707"/>
      <c r="BT52" s="707"/>
      <c r="BU52" s="707"/>
      <c r="BV52" s="707"/>
      <c r="BW52" s="707"/>
      <c r="BX52" s="707"/>
      <c r="BY52" s="707"/>
      <c r="BZ52" s="707"/>
      <c r="CA52" s="707"/>
      <c r="CB52" s="707"/>
      <c r="CC52" s="707"/>
      <c r="CD52" s="707"/>
      <c r="CE52" s="707"/>
      <c r="CF52" s="707"/>
      <c r="CG52" s="707"/>
      <c r="CH52" s="707"/>
      <c r="CI52" s="707"/>
      <c r="CJ52" s="707"/>
      <c r="CK52" s="707"/>
      <c r="CL52" s="707"/>
      <c r="CM52" s="707"/>
      <c r="CN52" s="707"/>
      <c r="CO52" s="707"/>
      <c r="CP52" s="707"/>
      <c r="CQ52" s="707"/>
      <c r="CR52" s="707"/>
      <c r="CS52" s="707"/>
      <c r="CT52" s="707"/>
      <c r="CU52" s="707"/>
      <c r="CV52" s="707"/>
      <c r="CW52" s="707"/>
      <c r="CX52" s="707"/>
      <c r="CY52" s="707"/>
      <c r="CZ52" s="707"/>
      <c r="DA52" s="707"/>
      <c r="DB52" s="707"/>
      <c r="DC52" s="707"/>
      <c r="DD52" s="707"/>
      <c r="DE52" s="707"/>
      <c r="DF52" s="707"/>
      <c r="DG52" s="707"/>
      <c r="DH52" s="707"/>
      <c r="DI52" s="707"/>
      <c r="DJ52" s="707"/>
      <c r="DK52" s="710"/>
      <c r="DL52" s="476"/>
      <c r="DM52" s="476"/>
    </row>
    <row r="53" spans="1:117" ht="7.5" customHeight="1">
      <c r="A53" s="515"/>
      <c r="B53" s="516"/>
      <c r="C53" s="247"/>
      <c r="E53" s="534"/>
      <c r="F53" s="535"/>
      <c r="G53" s="545" t="s">
        <v>134</v>
      </c>
      <c r="H53" s="546"/>
      <c r="I53" s="101"/>
      <c r="J53" s="567"/>
      <c r="K53" s="567"/>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97"/>
      <c r="AN53" s="721"/>
      <c r="AO53" s="721"/>
      <c r="AP53" s="721"/>
      <c r="AQ53" s="721"/>
      <c r="AR53" s="721"/>
      <c r="AS53" s="59"/>
      <c r="AT53" s="695"/>
      <c r="AU53" s="696"/>
      <c r="AV53" s="696"/>
      <c r="AW53" s="696"/>
      <c r="AX53" s="696"/>
      <c r="AY53" s="696"/>
      <c r="AZ53" s="696"/>
      <c r="BA53" s="697"/>
      <c r="BB53" s="696"/>
      <c r="BC53" s="696"/>
      <c r="BD53" s="696"/>
      <c r="BE53" s="696"/>
      <c r="BF53" s="696"/>
      <c r="BG53" s="696"/>
      <c r="BH53" s="696"/>
      <c r="BI53" s="696"/>
      <c r="BJ53" s="696"/>
      <c r="BK53" s="696"/>
      <c r="BL53" s="696"/>
      <c r="BM53" s="696"/>
      <c r="BN53" s="708"/>
      <c r="BO53" s="708"/>
      <c r="BP53" s="708"/>
      <c r="BQ53" s="708"/>
      <c r="BR53" s="708"/>
      <c r="BS53" s="708"/>
      <c r="BT53" s="708"/>
      <c r="BU53" s="708"/>
      <c r="BV53" s="708"/>
      <c r="BW53" s="708"/>
      <c r="BX53" s="708"/>
      <c r="BY53" s="708"/>
      <c r="BZ53" s="708"/>
      <c r="CA53" s="708"/>
      <c r="CB53" s="708"/>
      <c r="CC53" s="708"/>
      <c r="CD53" s="708"/>
      <c r="CE53" s="708"/>
      <c r="CF53" s="708"/>
      <c r="CG53" s="708"/>
      <c r="CH53" s="708"/>
      <c r="CI53" s="708"/>
      <c r="CJ53" s="708"/>
      <c r="CK53" s="708"/>
      <c r="CL53" s="708"/>
      <c r="CM53" s="708"/>
      <c r="CN53" s="708"/>
      <c r="CO53" s="708"/>
      <c r="CP53" s="708"/>
      <c r="CQ53" s="708"/>
      <c r="CR53" s="708"/>
      <c r="CS53" s="708"/>
      <c r="CT53" s="708"/>
      <c r="CU53" s="708"/>
      <c r="CV53" s="708"/>
      <c r="CW53" s="708"/>
      <c r="CX53" s="708"/>
      <c r="CY53" s="708"/>
      <c r="CZ53" s="708"/>
      <c r="DA53" s="708"/>
      <c r="DB53" s="708"/>
      <c r="DC53" s="708"/>
      <c r="DD53" s="708"/>
      <c r="DE53" s="708"/>
      <c r="DF53" s="708"/>
      <c r="DG53" s="708"/>
      <c r="DH53" s="708"/>
      <c r="DI53" s="708"/>
      <c r="DJ53" s="708"/>
      <c r="DK53" s="711"/>
      <c r="DL53" s="476"/>
      <c r="DM53" s="476"/>
    </row>
    <row r="54" spans="1:117" ht="7.5" customHeight="1">
      <c r="A54" s="515"/>
      <c r="B54" s="516"/>
      <c r="C54" s="247"/>
      <c r="E54" s="534"/>
      <c r="F54" s="535"/>
      <c r="G54" s="545"/>
      <c r="H54" s="546"/>
      <c r="I54" s="101"/>
      <c r="J54" s="567"/>
      <c r="K54" s="567"/>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N54" s="536"/>
      <c r="AO54" s="537"/>
      <c r="AP54" s="537"/>
      <c r="AQ54" s="537"/>
      <c r="AR54" s="538"/>
      <c r="AS54" s="59"/>
      <c r="AT54" s="477" t="str">
        <f>+IF($N$4&lt;&gt;"",IF(HLOOKUP(TEXT($N$4&amp;3,"#,##0")*1,入力シート!$B$14:$IL$64,29,FALSE)&lt;&gt;"",HLOOKUP(TEXT($N$4&amp;3,"#,##0")*1,入力シート!$B$14:$IL$64,29,FALSE),""),"")</f>
        <v/>
      </c>
      <c r="AU54" s="478"/>
      <c r="AV54" s="667" t="s">
        <v>12</v>
      </c>
      <c r="AW54" s="667"/>
      <c r="AX54" s="478" t="str">
        <f>+IF($N$4&lt;&gt;"",IF(HLOOKUP(TEXT($N$4&amp;5,"#,##0")*1,入力シート!$B$14:$IL$64,29,FALSE)&lt;&gt;"",HLOOKUP(TEXT($N$4&amp;5,"#,##0")*1,入力シート!$B$14:$IL$64,29,FALSE),""),"")</f>
        <v/>
      </c>
      <c r="AY54" s="478"/>
      <c r="AZ54" s="667" t="s">
        <v>76</v>
      </c>
      <c r="BA54" s="674"/>
      <c r="BB54" s="651" t="str">
        <f>+IF($N$4&lt;&gt;"",IF(HLOOKUP(TEXT($N$4&amp;1,"#,##0")*1,入力シート!$B$14:$IL$64,30,FALSE)&lt;&gt;"",HLOOKUP(TEXT($N$4&amp;1,"#,##0")*1,入力シート!$B$14:$IL$64,30,FALSE),""),"")</f>
        <v/>
      </c>
      <c r="BC54" s="652"/>
      <c r="BD54" s="652"/>
      <c r="BE54" s="652"/>
      <c r="BF54" s="652"/>
      <c r="BG54" s="652"/>
      <c r="BH54" s="652"/>
      <c r="BI54" s="652"/>
      <c r="BJ54" s="652"/>
      <c r="BK54" s="652"/>
      <c r="BL54" s="653" t="s">
        <v>17</v>
      </c>
      <c r="BM54" s="654"/>
      <c r="BN54" s="103"/>
      <c r="BO54" s="97"/>
      <c r="BP54" s="97"/>
      <c r="BQ54" s="97"/>
      <c r="BR54" s="97"/>
      <c r="BS54" s="97"/>
      <c r="BT54" s="97"/>
      <c r="BU54" s="97"/>
      <c r="BV54" s="97"/>
      <c r="BW54" s="641" t="s">
        <v>17</v>
      </c>
      <c r="BX54" s="642"/>
      <c r="BY54" s="967" t="s">
        <v>138</v>
      </c>
      <c r="BZ54" s="968"/>
      <c r="CA54" s="968"/>
      <c r="CB54" s="968"/>
      <c r="CC54" s="968"/>
      <c r="CD54" s="968"/>
      <c r="CE54" s="968"/>
      <c r="CF54" s="968"/>
      <c r="CG54" s="968"/>
      <c r="CH54" s="968"/>
      <c r="CI54" s="968"/>
      <c r="CJ54" s="968"/>
      <c r="CK54" s="968"/>
      <c r="CL54" s="968"/>
      <c r="CM54" s="470" t="str">
        <f>+IF($N$4&lt;&gt;"",IF(HLOOKUP(TEXT($N$4&amp;1,"#,##0")*1,入力シート!$B$14:$IL$64,31,FALSE)&lt;&gt;"",HLOOKUP(TEXT($N$4&amp;1,"#,##0")*1,入力シート!$B$14:$IL$64,31,FALSE),""),"")</f>
        <v/>
      </c>
      <c r="CN54" s="470"/>
      <c r="CO54" s="470"/>
      <c r="CP54" s="470"/>
      <c r="CQ54" s="470"/>
      <c r="CR54" s="470"/>
      <c r="CS54" s="915" t="s">
        <v>137</v>
      </c>
      <c r="CT54" s="915"/>
      <c r="CU54" s="915"/>
      <c r="CV54" s="915"/>
      <c r="CW54" s="915"/>
      <c r="CX54" s="915"/>
      <c r="CY54" s="915"/>
      <c r="CZ54" s="915"/>
      <c r="DA54" s="915"/>
      <c r="DB54" s="915"/>
      <c r="DC54" s="915"/>
      <c r="DD54" s="915"/>
      <c r="DE54" s="915"/>
      <c r="DF54" s="915"/>
      <c r="DG54" s="915"/>
      <c r="DH54" s="915"/>
      <c r="DI54" s="915"/>
      <c r="DJ54" s="915"/>
      <c r="DK54" s="916"/>
      <c r="DL54" s="476"/>
      <c r="DM54" s="476"/>
    </row>
    <row r="55" spans="1:117" ht="7.5" customHeight="1">
      <c r="A55" s="515"/>
      <c r="B55" s="516"/>
      <c r="C55" s="247"/>
      <c r="E55" s="534"/>
      <c r="F55" s="535"/>
      <c r="G55" s="545"/>
      <c r="H55" s="546"/>
      <c r="I55" s="101"/>
      <c r="J55" s="567"/>
      <c r="K55" s="567"/>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N55" s="539"/>
      <c r="AO55" s="540"/>
      <c r="AP55" s="540"/>
      <c r="AQ55" s="540"/>
      <c r="AR55" s="541"/>
      <c r="AS55" s="59"/>
      <c r="AT55" s="480"/>
      <c r="AU55" s="481"/>
      <c r="AV55" s="641"/>
      <c r="AW55" s="641"/>
      <c r="AX55" s="481"/>
      <c r="AY55" s="481"/>
      <c r="AZ55" s="641"/>
      <c r="BA55" s="642"/>
      <c r="BB55" s="625"/>
      <c r="BC55" s="626"/>
      <c r="BD55" s="626"/>
      <c r="BE55" s="626"/>
      <c r="BF55" s="626"/>
      <c r="BG55" s="626"/>
      <c r="BH55" s="626"/>
      <c r="BI55" s="626"/>
      <c r="BJ55" s="626"/>
      <c r="BK55" s="626"/>
      <c r="BL55" s="655"/>
      <c r="BM55" s="656"/>
      <c r="BN55" s="103"/>
      <c r="BO55" s="97"/>
      <c r="BP55" s="97"/>
      <c r="BQ55" s="97"/>
      <c r="BR55" s="97"/>
      <c r="BS55" s="97"/>
      <c r="BT55" s="97"/>
      <c r="BU55" s="97"/>
      <c r="BV55" s="97"/>
      <c r="BW55" s="641"/>
      <c r="BX55" s="642"/>
      <c r="BY55" s="947"/>
      <c r="BZ55" s="948"/>
      <c r="CA55" s="948"/>
      <c r="CB55" s="948"/>
      <c r="CC55" s="948"/>
      <c r="CD55" s="948"/>
      <c r="CE55" s="948"/>
      <c r="CF55" s="948"/>
      <c r="CG55" s="948"/>
      <c r="CH55" s="948"/>
      <c r="CI55" s="948"/>
      <c r="CJ55" s="948"/>
      <c r="CK55" s="948"/>
      <c r="CL55" s="948"/>
      <c r="CM55" s="472"/>
      <c r="CN55" s="472"/>
      <c r="CO55" s="472"/>
      <c r="CP55" s="472"/>
      <c r="CQ55" s="472"/>
      <c r="CR55" s="472"/>
      <c r="CS55" s="917"/>
      <c r="CT55" s="917"/>
      <c r="CU55" s="917"/>
      <c r="CV55" s="917"/>
      <c r="CW55" s="917"/>
      <c r="CX55" s="917"/>
      <c r="CY55" s="917"/>
      <c r="CZ55" s="917"/>
      <c r="DA55" s="917"/>
      <c r="DB55" s="917"/>
      <c r="DC55" s="917"/>
      <c r="DD55" s="917"/>
      <c r="DE55" s="917"/>
      <c r="DF55" s="917"/>
      <c r="DG55" s="917"/>
      <c r="DH55" s="917"/>
      <c r="DI55" s="917"/>
      <c r="DJ55" s="917"/>
      <c r="DK55" s="918"/>
      <c r="DL55" s="476"/>
      <c r="DM55" s="476"/>
    </row>
    <row r="56" spans="1:117" ht="7.5" customHeight="1">
      <c r="A56" s="515"/>
      <c r="B56" s="516"/>
      <c r="C56" s="247"/>
      <c r="E56" s="534"/>
      <c r="F56" s="535"/>
      <c r="G56" s="545"/>
      <c r="H56" s="546"/>
      <c r="I56" s="101"/>
      <c r="J56" s="567"/>
      <c r="K56" s="567"/>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97"/>
      <c r="AN56" s="539"/>
      <c r="AO56" s="540"/>
      <c r="AP56" s="540"/>
      <c r="AQ56" s="540"/>
      <c r="AR56" s="541"/>
      <c r="AS56" s="59"/>
      <c r="AT56" s="480"/>
      <c r="AU56" s="481"/>
      <c r="AV56" s="641"/>
      <c r="AW56" s="641"/>
      <c r="AX56" s="481"/>
      <c r="AY56" s="481"/>
      <c r="AZ56" s="641"/>
      <c r="BA56" s="642"/>
      <c r="BB56" s="625"/>
      <c r="BC56" s="626"/>
      <c r="BD56" s="626"/>
      <c r="BE56" s="626"/>
      <c r="BF56" s="626"/>
      <c r="BG56" s="626"/>
      <c r="BH56" s="626"/>
      <c r="BI56" s="626"/>
      <c r="BJ56" s="626"/>
      <c r="BK56" s="626"/>
      <c r="BL56" s="105"/>
      <c r="BM56" s="104"/>
      <c r="BN56" s="625" t="str">
        <f>IF(OR(BB54&lt;&gt;"",BB57&lt;&gt;""),BB54+BB57,"")</f>
        <v/>
      </c>
      <c r="BO56" s="626"/>
      <c r="BP56" s="626"/>
      <c r="BQ56" s="626"/>
      <c r="BR56" s="626"/>
      <c r="BS56" s="626"/>
      <c r="BT56" s="626"/>
      <c r="BU56" s="626"/>
      <c r="BV56" s="626"/>
      <c r="BW56" s="626"/>
      <c r="BX56" s="665"/>
      <c r="BY56" s="947"/>
      <c r="BZ56" s="948"/>
      <c r="CA56" s="948"/>
      <c r="CB56" s="948"/>
      <c r="CC56" s="948"/>
      <c r="CD56" s="948"/>
      <c r="CE56" s="948"/>
      <c r="CF56" s="948"/>
      <c r="CG56" s="948"/>
      <c r="CH56" s="948"/>
      <c r="CI56" s="948"/>
      <c r="CJ56" s="948"/>
      <c r="CK56" s="948"/>
      <c r="CL56" s="948"/>
      <c r="CM56" s="472"/>
      <c r="CN56" s="472"/>
      <c r="CO56" s="472"/>
      <c r="CP56" s="472"/>
      <c r="CQ56" s="472"/>
      <c r="CR56" s="472"/>
      <c r="CS56" s="917"/>
      <c r="CT56" s="917"/>
      <c r="CU56" s="917"/>
      <c r="CV56" s="917"/>
      <c r="CW56" s="917"/>
      <c r="CX56" s="917"/>
      <c r="CY56" s="917"/>
      <c r="CZ56" s="917"/>
      <c r="DA56" s="917"/>
      <c r="DB56" s="917"/>
      <c r="DC56" s="917"/>
      <c r="DD56" s="917"/>
      <c r="DE56" s="917"/>
      <c r="DF56" s="917"/>
      <c r="DG56" s="917"/>
      <c r="DH56" s="917"/>
      <c r="DI56" s="917"/>
      <c r="DJ56" s="917"/>
      <c r="DK56" s="918"/>
      <c r="DL56" s="476"/>
      <c r="DM56" s="476"/>
    </row>
    <row r="57" spans="1:117" ht="7.5" customHeight="1">
      <c r="A57" s="515"/>
      <c r="B57" s="516"/>
      <c r="C57" s="247"/>
      <c r="E57" s="534"/>
      <c r="F57" s="535"/>
      <c r="G57" s="545"/>
      <c r="H57" s="546"/>
      <c r="I57" s="101"/>
      <c r="J57" s="567"/>
      <c r="K57" s="567"/>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97"/>
      <c r="AN57" s="539"/>
      <c r="AO57" s="540"/>
      <c r="AP57" s="540"/>
      <c r="AQ57" s="540"/>
      <c r="AR57" s="541"/>
      <c r="AS57" s="59"/>
      <c r="AT57" s="480" t="str">
        <f>+IF($N$4&lt;&gt;"",IF(HLOOKUP(TEXT($N$4&amp;3,"#,##0")*1,入力シート!$B$14:$IL$64,32,FALSE)&lt;&gt;"",HLOOKUP(TEXT($N$4&amp;3,"#,##0")*1,入力シート!$B$14:$IL$64,32,FALSE),""),"")</f>
        <v/>
      </c>
      <c r="AU57" s="481"/>
      <c r="AV57" s="641" t="s">
        <v>12</v>
      </c>
      <c r="AW57" s="641"/>
      <c r="AX57" s="481" t="str">
        <f>+IF($N$4&lt;&gt;"",IF(HLOOKUP(TEXT($N$4&amp;5,"#,##0")*1,入力シート!$B$14:$IL$64,32,FALSE)&lt;&gt;"",HLOOKUP(TEXT($N$4&amp;5,"#,##0")*1,入力シート!$B$14:$IL$64,32,FALSE),""),"")</f>
        <v/>
      </c>
      <c r="AY57" s="481"/>
      <c r="AZ57" s="641" t="s">
        <v>76</v>
      </c>
      <c r="BA57" s="642"/>
      <c r="BB57" s="625" t="str">
        <f>+IF($N$4&lt;&gt;"",IF(HLOOKUP(TEXT($N$4&amp;1,"#,##0")*1,入力シート!$B$14:$IL$64,33,FALSE)&lt;&gt;"",HLOOKUP(TEXT($N$4&amp;1,"#,##0")*1,入力シート!$B$14:$IL$64,33,FALSE),""),"")</f>
        <v/>
      </c>
      <c r="BC57" s="626"/>
      <c r="BD57" s="626"/>
      <c r="BE57" s="626"/>
      <c r="BF57" s="626"/>
      <c r="BG57" s="626"/>
      <c r="BH57" s="626"/>
      <c r="BI57" s="626"/>
      <c r="BJ57" s="626"/>
      <c r="BK57" s="626"/>
      <c r="BL57" s="655" t="s">
        <v>17</v>
      </c>
      <c r="BM57" s="656"/>
      <c r="BN57" s="625"/>
      <c r="BO57" s="626"/>
      <c r="BP57" s="626"/>
      <c r="BQ57" s="626"/>
      <c r="BR57" s="626"/>
      <c r="BS57" s="626"/>
      <c r="BT57" s="626"/>
      <c r="BU57" s="626"/>
      <c r="BV57" s="626"/>
      <c r="BW57" s="626"/>
      <c r="BX57" s="665"/>
      <c r="BY57" s="947" t="s">
        <v>138</v>
      </c>
      <c r="BZ57" s="948"/>
      <c r="CA57" s="948"/>
      <c r="CB57" s="948"/>
      <c r="CC57" s="948"/>
      <c r="CD57" s="948"/>
      <c r="CE57" s="948"/>
      <c r="CF57" s="948"/>
      <c r="CG57" s="948"/>
      <c r="CH57" s="948"/>
      <c r="CI57" s="948"/>
      <c r="CJ57" s="948"/>
      <c r="CK57" s="948"/>
      <c r="CL57" s="948"/>
      <c r="CM57" s="472" t="str">
        <f>+IF($N$4&lt;&gt;"",IF(HLOOKUP(TEXT($N$4&amp;1,"#,##0")*1,入力シート!$B$14:$IL$64,34,FALSE)&lt;&gt;"",HLOOKUP(TEXT($N$4&amp;1,"#,##0")*1,入力シート!$B$14:$IL$64,34,FALSE),""),"")</f>
        <v/>
      </c>
      <c r="CN57" s="472"/>
      <c r="CO57" s="472"/>
      <c r="CP57" s="472"/>
      <c r="CQ57" s="472"/>
      <c r="CR57" s="472"/>
      <c r="CS57" s="714" t="s">
        <v>137</v>
      </c>
      <c r="CT57" s="714"/>
      <c r="CU57" s="714"/>
      <c r="CV57" s="714"/>
      <c r="CW57" s="714"/>
      <c r="CX57" s="714"/>
      <c r="CY57" s="714"/>
      <c r="CZ57" s="714"/>
      <c r="DA57" s="714"/>
      <c r="DB57" s="714"/>
      <c r="DC57" s="714"/>
      <c r="DD57" s="714"/>
      <c r="DE57" s="714"/>
      <c r="DF57" s="714"/>
      <c r="DG57" s="714"/>
      <c r="DH57" s="714"/>
      <c r="DI57" s="714"/>
      <c r="DJ57" s="714"/>
      <c r="DK57" s="715"/>
      <c r="DL57" s="476"/>
      <c r="DM57" s="476"/>
    </row>
    <row r="58" spans="1:117" ht="7.5" customHeight="1">
      <c r="A58" s="515"/>
      <c r="B58" s="516"/>
      <c r="C58" s="247"/>
      <c r="E58" s="534"/>
      <c r="F58" s="535"/>
      <c r="G58" s="545"/>
      <c r="H58" s="546"/>
      <c r="I58" s="101"/>
      <c r="J58" s="567"/>
      <c r="K58" s="567"/>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97"/>
      <c r="AN58" s="542"/>
      <c r="AO58" s="543"/>
      <c r="AP58" s="543"/>
      <c r="AQ58" s="543"/>
      <c r="AR58" s="544"/>
      <c r="AS58" s="59"/>
      <c r="AT58" s="480"/>
      <c r="AU58" s="481"/>
      <c r="AV58" s="641"/>
      <c r="AW58" s="641"/>
      <c r="AX58" s="481"/>
      <c r="AY58" s="481"/>
      <c r="AZ58" s="641"/>
      <c r="BA58" s="642"/>
      <c r="BB58" s="625"/>
      <c r="BC58" s="626"/>
      <c r="BD58" s="626"/>
      <c r="BE58" s="626"/>
      <c r="BF58" s="626"/>
      <c r="BG58" s="626"/>
      <c r="BH58" s="626"/>
      <c r="BI58" s="626"/>
      <c r="BJ58" s="626"/>
      <c r="BK58" s="626"/>
      <c r="BL58" s="655"/>
      <c r="BM58" s="656"/>
      <c r="BN58" s="625"/>
      <c r="BO58" s="626"/>
      <c r="BP58" s="626"/>
      <c r="BQ58" s="626"/>
      <c r="BR58" s="626"/>
      <c r="BS58" s="626"/>
      <c r="BT58" s="626"/>
      <c r="BU58" s="626"/>
      <c r="BV58" s="626"/>
      <c r="BW58" s="626"/>
      <c r="BX58" s="665"/>
      <c r="BY58" s="947"/>
      <c r="BZ58" s="948"/>
      <c r="CA58" s="948"/>
      <c r="CB58" s="948"/>
      <c r="CC58" s="948"/>
      <c r="CD58" s="948"/>
      <c r="CE58" s="948"/>
      <c r="CF58" s="948"/>
      <c r="CG58" s="948"/>
      <c r="CH58" s="948"/>
      <c r="CI58" s="948"/>
      <c r="CJ58" s="948"/>
      <c r="CK58" s="948"/>
      <c r="CL58" s="948"/>
      <c r="CM58" s="472"/>
      <c r="CN58" s="472"/>
      <c r="CO58" s="472"/>
      <c r="CP58" s="472"/>
      <c r="CQ58" s="472"/>
      <c r="CR58" s="472"/>
      <c r="CS58" s="716"/>
      <c r="CT58" s="716"/>
      <c r="CU58" s="716"/>
      <c r="CV58" s="716"/>
      <c r="CW58" s="716"/>
      <c r="CX58" s="716"/>
      <c r="CY58" s="716"/>
      <c r="CZ58" s="716"/>
      <c r="DA58" s="716"/>
      <c r="DB58" s="716"/>
      <c r="DC58" s="716"/>
      <c r="DD58" s="716"/>
      <c r="DE58" s="716"/>
      <c r="DF58" s="716"/>
      <c r="DG58" s="716"/>
      <c r="DH58" s="716"/>
      <c r="DI58" s="716"/>
      <c r="DJ58" s="716"/>
      <c r="DK58" s="717"/>
      <c r="DL58" s="476"/>
      <c r="DM58" s="476"/>
    </row>
    <row r="59" spans="1:117" ht="7.5" customHeight="1">
      <c r="A59" s="515"/>
      <c r="B59" s="516"/>
      <c r="C59" s="247"/>
      <c r="E59" s="534"/>
      <c r="F59" s="535"/>
      <c r="G59" s="103"/>
      <c r="H59" s="102"/>
      <c r="I59" s="101"/>
      <c r="J59" s="568"/>
      <c r="K59" s="568"/>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97"/>
      <c r="AN59" s="97"/>
      <c r="AO59" s="97"/>
      <c r="AP59" s="97"/>
      <c r="AQ59" s="97"/>
      <c r="AR59" s="97"/>
      <c r="AS59" s="59"/>
      <c r="AT59" s="483"/>
      <c r="AU59" s="484"/>
      <c r="AV59" s="643"/>
      <c r="AW59" s="643"/>
      <c r="AX59" s="484"/>
      <c r="AY59" s="484"/>
      <c r="AZ59" s="643"/>
      <c r="BA59" s="644"/>
      <c r="BB59" s="627"/>
      <c r="BC59" s="628"/>
      <c r="BD59" s="628"/>
      <c r="BE59" s="628"/>
      <c r="BF59" s="628"/>
      <c r="BG59" s="628"/>
      <c r="BH59" s="628"/>
      <c r="BI59" s="628"/>
      <c r="BJ59" s="628"/>
      <c r="BK59" s="628"/>
      <c r="BL59" s="100"/>
      <c r="BM59" s="99"/>
      <c r="BN59" s="627"/>
      <c r="BO59" s="628"/>
      <c r="BP59" s="628"/>
      <c r="BQ59" s="628"/>
      <c r="BR59" s="628"/>
      <c r="BS59" s="628"/>
      <c r="BT59" s="628"/>
      <c r="BU59" s="628"/>
      <c r="BV59" s="628"/>
      <c r="BW59" s="628"/>
      <c r="BX59" s="666"/>
      <c r="BY59" s="949"/>
      <c r="BZ59" s="950"/>
      <c r="CA59" s="950"/>
      <c r="CB59" s="950"/>
      <c r="CC59" s="950"/>
      <c r="CD59" s="950"/>
      <c r="CE59" s="950"/>
      <c r="CF59" s="950"/>
      <c r="CG59" s="950"/>
      <c r="CH59" s="950"/>
      <c r="CI59" s="950"/>
      <c r="CJ59" s="950"/>
      <c r="CK59" s="950"/>
      <c r="CL59" s="950"/>
      <c r="CM59" s="713"/>
      <c r="CN59" s="713"/>
      <c r="CO59" s="713"/>
      <c r="CP59" s="713"/>
      <c r="CQ59" s="713"/>
      <c r="CR59" s="713"/>
      <c r="CS59" s="718"/>
      <c r="CT59" s="718"/>
      <c r="CU59" s="718"/>
      <c r="CV59" s="718"/>
      <c r="CW59" s="718"/>
      <c r="CX59" s="718"/>
      <c r="CY59" s="718"/>
      <c r="CZ59" s="718"/>
      <c r="DA59" s="718"/>
      <c r="DB59" s="718"/>
      <c r="DC59" s="718"/>
      <c r="DD59" s="718"/>
      <c r="DE59" s="718"/>
      <c r="DF59" s="718"/>
      <c r="DG59" s="718"/>
      <c r="DH59" s="718"/>
      <c r="DI59" s="718"/>
      <c r="DJ59" s="718"/>
      <c r="DK59" s="719"/>
      <c r="DL59" s="476"/>
      <c r="DM59" s="476"/>
    </row>
    <row r="60" spans="1:117" ht="7.5" customHeight="1">
      <c r="A60" s="515"/>
      <c r="B60" s="516"/>
      <c r="C60" s="247"/>
      <c r="E60" s="534"/>
      <c r="F60" s="535"/>
      <c r="G60" s="675" t="s">
        <v>136</v>
      </c>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98"/>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88"/>
      <c r="CE60" s="97"/>
      <c r="CF60" s="97"/>
      <c r="CG60" s="97"/>
      <c r="CH60" s="97"/>
      <c r="CI60" s="97"/>
      <c r="CJ60" s="97"/>
      <c r="CK60" s="97"/>
      <c r="CL60" s="97"/>
      <c r="CM60" s="97"/>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476"/>
      <c r="DM60" s="476"/>
    </row>
    <row r="61" spans="1:117" ht="7.5" customHeight="1">
      <c r="A61" s="515"/>
      <c r="B61" s="516"/>
      <c r="C61" s="247"/>
      <c r="E61" s="534"/>
      <c r="F61" s="535"/>
      <c r="G61" s="677"/>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c r="AE61" s="678"/>
      <c r="AF61" s="678"/>
      <c r="AG61" s="678"/>
      <c r="AH61" s="678"/>
      <c r="AI61" s="678"/>
      <c r="AJ61" s="678"/>
      <c r="AK61" s="678"/>
      <c r="AL61" s="678"/>
      <c r="AM61" s="678"/>
      <c r="AN61" s="678"/>
      <c r="AO61" s="678"/>
      <c r="AP61" s="678"/>
      <c r="AQ61" s="678"/>
      <c r="AR61" s="678"/>
      <c r="AS61" s="678"/>
      <c r="AT61" s="96"/>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95"/>
      <c r="BZ61" s="657" t="s">
        <v>135</v>
      </c>
      <c r="CA61" s="657"/>
      <c r="CB61" s="954" t="str">
        <f>IF(CR11&lt;&gt;"",CR11&amp;CR13,"　年度")</f>
        <v>　年度</v>
      </c>
      <c r="CC61" s="954"/>
      <c r="CD61" s="954"/>
      <c r="CE61" s="954"/>
      <c r="CF61" s="954"/>
      <c r="CG61" s="630" t="s">
        <v>132</v>
      </c>
      <c r="CH61" s="630"/>
      <c r="CI61" s="630"/>
      <c r="CJ61" s="630"/>
      <c r="CK61" s="630"/>
      <c r="CL61" s="630"/>
      <c r="CM61" s="630"/>
      <c r="CN61" s="630"/>
      <c r="CO61" s="631"/>
      <c r="CP61" s="632" t="s">
        <v>131</v>
      </c>
      <c r="CQ61" s="633"/>
      <c r="CR61" s="633"/>
      <c r="CS61" s="633"/>
      <c r="CT61" s="633"/>
      <c r="CU61" s="633"/>
      <c r="CV61" s="633"/>
      <c r="CW61" s="633"/>
      <c r="CX61" s="633"/>
      <c r="CY61" s="633"/>
      <c r="CZ61" s="633"/>
      <c r="DA61" s="633"/>
      <c r="DB61" s="633"/>
      <c r="DC61" s="633"/>
      <c r="DD61" s="633"/>
      <c r="DE61" s="633"/>
      <c r="DF61" s="629" t="s">
        <v>130</v>
      </c>
      <c r="DG61" s="629"/>
      <c r="DH61" s="629"/>
      <c r="DI61" s="629"/>
      <c r="DJ61" s="629"/>
      <c r="DK61" s="629"/>
      <c r="DL61" s="476"/>
      <c r="DM61" s="476"/>
    </row>
    <row r="62" spans="1:117" ht="7.5" customHeight="1">
      <c r="A62" s="515"/>
      <c r="B62" s="516"/>
      <c r="C62" s="247"/>
      <c r="E62" s="534"/>
      <c r="F62" s="535"/>
      <c r="G62" s="549" t="s">
        <v>134</v>
      </c>
      <c r="H62" s="550"/>
      <c r="I62" s="94" t="s">
        <v>133</v>
      </c>
      <c r="J62" s="662" t="str">
        <f>+IF($N$4&lt;&gt;"",IF(AND($DR$28&lt;&gt;"",AND($DR$28&lt;&gt;$DR$29,$DR$28&lt;&gt;$DR$30)),VLOOKUP($DR$28,$DR$29:$DU$34,3,FALSE),""),"")</f>
        <v/>
      </c>
      <c r="K62" s="662"/>
      <c r="L62" s="575" t="str">
        <f>+IF($N$4&lt;&gt;"",IF(AND($DR$28&lt;&gt;"",AND($DR$28&lt;&gt;$DR$29,$DR$28&lt;&gt;$DR$30)),VLOOKUP($DR$28,$DR$32:$DU$34,4,FALSE),""),"")</f>
        <v/>
      </c>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c r="BW62" s="575"/>
      <c r="BX62" s="93"/>
      <c r="BZ62" s="657"/>
      <c r="CA62" s="657"/>
      <c r="CB62" s="954"/>
      <c r="CC62" s="954"/>
      <c r="CD62" s="954"/>
      <c r="CE62" s="954"/>
      <c r="CF62" s="954"/>
      <c r="CG62" s="630"/>
      <c r="CH62" s="630"/>
      <c r="CI62" s="630"/>
      <c r="CJ62" s="630"/>
      <c r="CK62" s="630"/>
      <c r="CL62" s="630"/>
      <c r="CM62" s="630"/>
      <c r="CN62" s="630"/>
      <c r="CO62" s="631"/>
      <c r="CP62" s="632"/>
      <c r="CQ62" s="633"/>
      <c r="CR62" s="633"/>
      <c r="CS62" s="633"/>
      <c r="CT62" s="633"/>
      <c r="CU62" s="633"/>
      <c r="CV62" s="633"/>
      <c r="CW62" s="633"/>
      <c r="CX62" s="633"/>
      <c r="CY62" s="633"/>
      <c r="CZ62" s="633"/>
      <c r="DA62" s="633"/>
      <c r="DB62" s="633"/>
      <c r="DC62" s="633"/>
      <c r="DD62" s="633"/>
      <c r="DE62" s="633"/>
      <c r="DF62" s="629"/>
      <c r="DG62" s="629"/>
      <c r="DH62" s="629"/>
      <c r="DI62" s="629"/>
      <c r="DJ62" s="629"/>
      <c r="DK62" s="629"/>
      <c r="DL62" s="476"/>
      <c r="DM62" s="476"/>
    </row>
    <row r="63" spans="1:117" ht="7.5" customHeight="1">
      <c r="A63" s="515"/>
      <c r="B63" s="516"/>
      <c r="C63" s="247"/>
      <c r="E63" s="534"/>
      <c r="F63" s="535"/>
      <c r="G63" s="545"/>
      <c r="H63" s="546"/>
      <c r="I63" s="92"/>
      <c r="J63" s="663"/>
      <c r="K63" s="663"/>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6"/>
      <c r="AY63" s="576"/>
      <c r="AZ63" s="576"/>
      <c r="BA63" s="576"/>
      <c r="BB63" s="576"/>
      <c r="BC63" s="576"/>
      <c r="BD63" s="576"/>
      <c r="BE63" s="576"/>
      <c r="BF63" s="576"/>
      <c r="BG63" s="576"/>
      <c r="BH63" s="576"/>
      <c r="BI63" s="576"/>
      <c r="BJ63" s="576"/>
      <c r="BK63" s="576"/>
      <c r="BL63" s="576"/>
      <c r="BM63" s="576"/>
      <c r="BN63" s="576"/>
      <c r="BO63" s="576"/>
      <c r="BP63" s="576"/>
      <c r="BQ63" s="576"/>
      <c r="BR63" s="576"/>
      <c r="BS63" s="576"/>
      <c r="BT63" s="576"/>
      <c r="BU63" s="576"/>
      <c r="BV63" s="576"/>
      <c r="BW63" s="576"/>
      <c r="BX63" s="91"/>
      <c r="BZ63" s="657"/>
      <c r="CA63" s="657"/>
      <c r="CB63" s="954"/>
      <c r="CC63" s="954"/>
      <c r="CD63" s="954"/>
      <c r="CE63" s="954"/>
      <c r="CF63" s="954"/>
      <c r="CG63" s="630"/>
      <c r="CH63" s="630"/>
      <c r="CI63" s="630"/>
      <c r="CJ63" s="630"/>
      <c r="CK63" s="630"/>
      <c r="CL63" s="630"/>
      <c r="CM63" s="630"/>
      <c r="CN63" s="630"/>
      <c r="CO63" s="631"/>
      <c r="CP63" s="632"/>
      <c r="CQ63" s="633"/>
      <c r="CR63" s="633"/>
      <c r="CS63" s="633"/>
      <c r="CT63" s="633"/>
      <c r="CU63" s="633"/>
      <c r="CV63" s="633"/>
      <c r="CW63" s="633"/>
      <c r="CX63" s="633"/>
      <c r="CY63" s="633"/>
      <c r="CZ63" s="633"/>
      <c r="DA63" s="633"/>
      <c r="DB63" s="633"/>
      <c r="DC63" s="633"/>
      <c r="DD63" s="633"/>
      <c r="DE63" s="633"/>
      <c r="DF63" s="492"/>
      <c r="DG63" s="492"/>
      <c r="DH63" s="492"/>
      <c r="DI63" s="492"/>
      <c r="DJ63" s="492"/>
      <c r="DK63" s="492"/>
      <c r="DL63" s="476"/>
      <c r="DM63" s="476"/>
    </row>
    <row r="64" spans="1:117" ht="7.5" customHeight="1">
      <c r="A64" s="515"/>
      <c r="B64" s="516"/>
      <c r="C64" s="247"/>
      <c r="E64" s="534"/>
      <c r="F64" s="535"/>
      <c r="G64" s="545"/>
      <c r="H64" s="546"/>
      <c r="I64" s="89"/>
      <c r="J64" s="663"/>
      <c r="K64" s="663"/>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6"/>
      <c r="BD64" s="576"/>
      <c r="BE64" s="576"/>
      <c r="BF64" s="576"/>
      <c r="BG64" s="576"/>
      <c r="BH64" s="576"/>
      <c r="BI64" s="576"/>
      <c r="BJ64" s="576"/>
      <c r="BK64" s="576"/>
      <c r="BL64" s="576"/>
      <c r="BM64" s="576"/>
      <c r="BN64" s="576"/>
      <c r="BO64" s="576"/>
      <c r="BP64" s="576"/>
      <c r="BQ64" s="576"/>
      <c r="BR64" s="576"/>
      <c r="BS64" s="576"/>
      <c r="BT64" s="576"/>
      <c r="BU64" s="576"/>
      <c r="BV64" s="576"/>
      <c r="BW64" s="576"/>
      <c r="BX64" s="91"/>
      <c r="BZ64" s="657"/>
      <c r="CA64" s="657"/>
      <c r="CB64" s="954"/>
      <c r="CC64" s="954"/>
      <c r="CD64" s="954"/>
      <c r="CE64" s="954"/>
      <c r="CF64" s="954"/>
      <c r="CG64" s="630"/>
      <c r="CH64" s="630"/>
      <c r="CI64" s="630"/>
      <c r="CJ64" s="630"/>
      <c r="CK64" s="630"/>
      <c r="CL64" s="630"/>
      <c r="CM64" s="630"/>
      <c r="CN64" s="630"/>
      <c r="CO64" s="631"/>
      <c r="CP64" s="632"/>
      <c r="CQ64" s="633"/>
      <c r="CR64" s="633"/>
      <c r="CS64" s="633"/>
      <c r="CT64" s="633"/>
      <c r="CU64" s="633"/>
      <c r="CV64" s="633"/>
      <c r="CW64" s="633"/>
      <c r="CX64" s="633"/>
      <c r="CY64" s="633"/>
      <c r="CZ64" s="633"/>
      <c r="DA64" s="633"/>
      <c r="DB64" s="633"/>
      <c r="DC64" s="633"/>
      <c r="DD64" s="633"/>
      <c r="DE64" s="633"/>
      <c r="DF64" s="492"/>
      <c r="DG64" s="492"/>
      <c r="DH64" s="492"/>
      <c r="DI64" s="492"/>
      <c r="DJ64" s="492"/>
      <c r="DK64" s="492"/>
      <c r="DL64" s="476"/>
      <c r="DM64" s="476"/>
    </row>
    <row r="65" spans="1:123" ht="7.5" customHeight="1">
      <c r="A65" s="515"/>
      <c r="B65" s="516"/>
      <c r="C65" s="247"/>
      <c r="E65" s="534"/>
      <c r="F65" s="535"/>
      <c r="G65" s="545"/>
      <c r="H65" s="546"/>
      <c r="J65" s="663"/>
      <c r="K65" s="663"/>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c r="BW65" s="576"/>
      <c r="BX65" s="90"/>
      <c r="BZ65" s="657"/>
      <c r="CA65" s="657"/>
      <c r="CB65" s="954"/>
      <c r="CC65" s="954"/>
      <c r="CD65" s="954"/>
      <c r="CE65" s="954"/>
      <c r="CF65" s="954"/>
      <c r="CG65" s="630"/>
      <c r="CH65" s="630"/>
      <c r="CI65" s="630"/>
      <c r="CJ65" s="630"/>
      <c r="CK65" s="630"/>
      <c r="CL65" s="630"/>
      <c r="CM65" s="630"/>
      <c r="CN65" s="630"/>
      <c r="CO65" s="631"/>
      <c r="CP65" s="632"/>
      <c r="CQ65" s="633"/>
      <c r="CR65" s="633"/>
      <c r="CS65" s="633"/>
      <c r="CT65" s="633"/>
      <c r="CU65" s="633"/>
      <c r="CV65" s="633"/>
      <c r="CW65" s="633"/>
      <c r="CX65" s="633"/>
      <c r="CY65" s="633"/>
      <c r="CZ65" s="633"/>
      <c r="DA65" s="633"/>
      <c r="DB65" s="633"/>
      <c r="DC65" s="633"/>
      <c r="DD65" s="633"/>
      <c r="DE65" s="633"/>
      <c r="DF65" s="492"/>
      <c r="DG65" s="492"/>
      <c r="DH65" s="492"/>
      <c r="DI65" s="492"/>
      <c r="DJ65" s="492"/>
      <c r="DK65" s="492"/>
      <c r="DL65" s="476"/>
      <c r="DM65" s="476"/>
    </row>
    <row r="66" spans="1:123" ht="7.5" customHeight="1">
      <c r="A66" s="515"/>
      <c r="B66" s="516"/>
      <c r="C66" s="247"/>
      <c r="E66" s="534"/>
      <c r="F66" s="535"/>
      <c r="G66" s="545"/>
      <c r="H66" s="546"/>
      <c r="J66" s="663"/>
      <c r="K66" s="663"/>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c r="BW66" s="576"/>
      <c r="BX66" s="88"/>
      <c r="BZ66" s="657"/>
      <c r="CA66" s="657"/>
      <c r="CB66" s="954" t="str">
        <f>IF(CR17&lt;&gt;"",CR17&amp;CR19,"　年度")</f>
        <v>　年度</v>
      </c>
      <c r="CC66" s="954"/>
      <c r="CD66" s="954"/>
      <c r="CE66" s="954"/>
      <c r="CF66" s="954"/>
      <c r="CG66" s="630" t="s">
        <v>132</v>
      </c>
      <c r="CH66" s="630"/>
      <c r="CI66" s="630"/>
      <c r="CJ66" s="630"/>
      <c r="CK66" s="630"/>
      <c r="CL66" s="630"/>
      <c r="CM66" s="630"/>
      <c r="CN66" s="630"/>
      <c r="CO66" s="631"/>
      <c r="CP66" s="632" t="s">
        <v>131</v>
      </c>
      <c r="CQ66" s="633"/>
      <c r="CR66" s="633"/>
      <c r="CS66" s="633"/>
      <c r="CT66" s="633"/>
      <c r="CU66" s="633"/>
      <c r="CV66" s="633"/>
      <c r="CW66" s="633"/>
      <c r="CX66" s="633"/>
      <c r="CY66" s="633"/>
      <c r="CZ66" s="633"/>
      <c r="DA66" s="633"/>
      <c r="DB66" s="633"/>
      <c r="DC66" s="633"/>
      <c r="DD66" s="633"/>
      <c r="DE66" s="633"/>
      <c r="DF66" s="629" t="s">
        <v>130</v>
      </c>
      <c r="DG66" s="629"/>
      <c r="DH66" s="629"/>
      <c r="DI66" s="629"/>
      <c r="DJ66" s="629"/>
      <c r="DK66" s="629"/>
      <c r="DL66" s="476"/>
      <c r="DM66" s="476"/>
    </row>
    <row r="67" spans="1:123" ht="7.5" customHeight="1">
      <c r="A67" s="515"/>
      <c r="B67" s="516"/>
      <c r="C67" s="247"/>
      <c r="E67" s="87"/>
      <c r="F67" s="86"/>
      <c r="G67" s="551"/>
      <c r="H67" s="552"/>
      <c r="I67" s="85"/>
      <c r="J67" s="664"/>
      <c r="K67" s="664"/>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577"/>
      <c r="BJ67" s="577"/>
      <c r="BK67" s="577"/>
      <c r="BL67" s="577"/>
      <c r="BM67" s="577"/>
      <c r="BN67" s="577"/>
      <c r="BO67" s="577"/>
      <c r="BP67" s="577"/>
      <c r="BQ67" s="577"/>
      <c r="BR67" s="577"/>
      <c r="BS67" s="577"/>
      <c r="BT67" s="577"/>
      <c r="BU67" s="577"/>
      <c r="BV67" s="577"/>
      <c r="BW67" s="577"/>
      <c r="BX67" s="84"/>
      <c r="BY67" s="55"/>
      <c r="BZ67" s="657"/>
      <c r="CA67" s="657"/>
      <c r="CB67" s="954"/>
      <c r="CC67" s="954"/>
      <c r="CD67" s="954"/>
      <c r="CE67" s="954"/>
      <c r="CF67" s="954"/>
      <c r="CG67" s="630"/>
      <c r="CH67" s="630"/>
      <c r="CI67" s="630"/>
      <c r="CJ67" s="630"/>
      <c r="CK67" s="630"/>
      <c r="CL67" s="630"/>
      <c r="CM67" s="630"/>
      <c r="CN67" s="630"/>
      <c r="CO67" s="631"/>
      <c r="CP67" s="632"/>
      <c r="CQ67" s="633"/>
      <c r="CR67" s="633"/>
      <c r="CS67" s="633"/>
      <c r="CT67" s="633"/>
      <c r="CU67" s="633"/>
      <c r="CV67" s="633"/>
      <c r="CW67" s="633"/>
      <c r="CX67" s="633"/>
      <c r="CY67" s="633"/>
      <c r="CZ67" s="633"/>
      <c r="DA67" s="633"/>
      <c r="DB67" s="633"/>
      <c r="DC67" s="633"/>
      <c r="DD67" s="633"/>
      <c r="DE67" s="633"/>
      <c r="DF67" s="629"/>
      <c r="DG67" s="629"/>
      <c r="DH67" s="629"/>
      <c r="DI67" s="629"/>
      <c r="DJ67" s="629"/>
      <c r="DK67" s="629"/>
      <c r="DL67" s="476"/>
      <c r="DM67" s="476"/>
    </row>
    <row r="68" spans="1:123" ht="7.5" customHeight="1">
      <c r="A68" s="515"/>
      <c r="B68" s="516"/>
      <c r="C68" s="247"/>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657"/>
      <c r="CA68" s="657"/>
      <c r="CB68" s="954"/>
      <c r="CC68" s="954"/>
      <c r="CD68" s="954"/>
      <c r="CE68" s="954"/>
      <c r="CF68" s="954"/>
      <c r="CG68" s="630"/>
      <c r="CH68" s="630"/>
      <c r="CI68" s="630"/>
      <c r="CJ68" s="630"/>
      <c r="CK68" s="630"/>
      <c r="CL68" s="630"/>
      <c r="CM68" s="630"/>
      <c r="CN68" s="630"/>
      <c r="CO68" s="631"/>
      <c r="CP68" s="632"/>
      <c r="CQ68" s="633"/>
      <c r="CR68" s="633"/>
      <c r="CS68" s="633"/>
      <c r="CT68" s="633"/>
      <c r="CU68" s="633"/>
      <c r="CV68" s="633"/>
      <c r="CW68" s="633"/>
      <c r="CX68" s="633"/>
      <c r="CY68" s="633"/>
      <c r="CZ68" s="633"/>
      <c r="DA68" s="633"/>
      <c r="DB68" s="633"/>
      <c r="DC68" s="633"/>
      <c r="DD68" s="633"/>
      <c r="DE68" s="633"/>
      <c r="DF68" s="492"/>
      <c r="DG68" s="492"/>
      <c r="DH68" s="492"/>
      <c r="DI68" s="492"/>
      <c r="DJ68" s="492"/>
      <c r="DK68" s="492"/>
      <c r="DL68" s="476"/>
      <c r="DM68" s="476"/>
    </row>
    <row r="69" spans="1:123" ht="7.5" customHeight="1">
      <c r="A69" s="515"/>
      <c r="B69" s="516"/>
      <c r="C69" s="247"/>
      <c r="E69" s="966" t="s">
        <v>199</v>
      </c>
      <c r="F69" s="966"/>
      <c r="G69" s="129"/>
      <c r="H69" s="930" t="s">
        <v>198</v>
      </c>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930"/>
      <c r="AL69" s="930"/>
      <c r="AM69" s="930"/>
      <c r="AN69" s="930"/>
      <c r="AO69" s="930"/>
      <c r="AP69" s="930"/>
      <c r="AQ69" s="930"/>
      <c r="AR69" s="930"/>
      <c r="AS69" s="930"/>
      <c r="AT69" s="930"/>
      <c r="AU69" s="930"/>
      <c r="AV69" s="930"/>
      <c r="AW69" s="930"/>
      <c r="AX69" s="930"/>
      <c r="AY69" s="930"/>
      <c r="AZ69" s="930"/>
      <c r="BA69" s="930"/>
      <c r="BB69" s="930"/>
      <c r="BC69" s="930"/>
      <c r="BD69" s="930"/>
      <c r="BE69" s="930"/>
      <c r="BF69" s="930"/>
      <c r="BG69" s="930"/>
      <c r="BH69" s="930"/>
      <c r="BI69" s="930"/>
      <c r="BJ69" s="930"/>
      <c r="BK69" s="930"/>
      <c r="BL69" s="930"/>
      <c r="BM69" s="930"/>
      <c r="BN69" s="930"/>
      <c r="BO69" s="930"/>
      <c r="BP69" s="930"/>
      <c r="BQ69" s="930"/>
      <c r="BR69" s="930"/>
      <c r="BS69" s="930"/>
      <c r="BT69" s="930"/>
      <c r="BU69" s="930"/>
      <c r="BV69" s="930"/>
      <c r="BW69" s="930"/>
      <c r="BX69" s="930"/>
      <c r="BY69" s="55"/>
      <c r="BZ69" s="657"/>
      <c r="CA69" s="657"/>
      <c r="CB69" s="954"/>
      <c r="CC69" s="954"/>
      <c r="CD69" s="954"/>
      <c r="CE69" s="954"/>
      <c r="CF69" s="954"/>
      <c r="CG69" s="630"/>
      <c r="CH69" s="630"/>
      <c r="CI69" s="630"/>
      <c r="CJ69" s="630"/>
      <c r="CK69" s="630"/>
      <c r="CL69" s="630"/>
      <c r="CM69" s="630"/>
      <c r="CN69" s="630"/>
      <c r="CO69" s="631"/>
      <c r="CP69" s="632"/>
      <c r="CQ69" s="633"/>
      <c r="CR69" s="633"/>
      <c r="CS69" s="633"/>
      <c r="CT69" s="633"/>
      <c r="CU69" s="633"/>
      <c r="CV69" s="633"/>
      <c r="CW69" s="633"/>
      <c r="CX69" s="633"/>
      <c r="CY69" s="633"/>
      <c r="CZ69" s="633"/>
      <c r="DA69" s="633"/>
      <c r="DB69" s="633"/>
      <c r="DC69" s="633"/>
      <c r="DD69" s="633"/>
      <c r="DE69" s="633"/>
      <c r="DF69" s="492"/>
      <c r="DG69" s="492"/>
      <c r="DH69" s="492"/>
      <c r="DI69" s="492"/>
      <c r="DJ69" s="492"/>
      <c r="DK69" s="492"/>
      <c r="DL69" s="476"/>
      <c r="DM69" s="476"/>
    </row>
    <row r="70" spans="1:123" ht="7.5" customHeight="1">
      <c r="A70" s="515"/>
      <c r="B70" s="516"/>
      <c r="C70" s="247"/>
      <c r="E70" s="966"/>
      <c r="F70" s="966"/>
      <c r="G70" s="83"/>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0"/>
      <c r="AY70" s="930"/>
      <c r="AZ70" s="930"/>
      <c r="BA70" s="930"/>
      <c r="BB70" s="930"/>
      <c r="BC70" s="930"/>
      <c r="BD70" s="930"/>
      <c r="BE70" s="930"/>
      <c r="BF70" s="930"/>
      <c r="BG70" s="930"/>
      <c r="BH70" s="930"/>
      <c r="BI70" s="930"/>
      <c r="BJ70" s="930"/>
      <c r="BK70" s="930"/>
      <c r="BL70" s="930"/>
      <c r="BM70" s="930"/>
      <c r="BN70" s="930"/>
      <c r="BO70" s="930"/>
      <c r="BP70" s="930"/>
      <c r="BQ70" s="930"/>
      <c r="BR70" s="930"/>
      <c r="BS70" s="930"/>
      <c r="BT70" s="930"/>
      <c r="BU70" s="930"/>
      <c r="BV70" s="930"/>
      <c r="BW70" s="930"/>
      <c r="BX70" s="930"/>
      <c r="BZ70" s="657"/>
      <c r="CA70" s="657"/>
      <c r="CB70" s="954"/>
      <c r="CC70" s="954"/>
      <c r="CD70" s="954"/>
      <c r="CE70" s="954"/>
      <c r="CF70" s="954"/>
      <c r="CG70" s="630"/>
      <c r="CH70" s="630"/>
      <c r="CI70" s="630"/>
      <c r="CJ70" s="630"/>
      <c r="CK70" s="630"/>
      <c r="CL70" s="630"/>
      <c r="CM70" s="630"/>
      <c r="CN70" s="630"/>
      <c r="CO70" s="631"/>
      <c r="CP70" s="632"/>
      <c r="CQ70" s="633"/>
      <c r="CR70" s="633"/>
      <c r="CS70" s="633"/>
      <c r="CT70" s="633"/>
      <c r="CU70" s="633"/>
      <c r="CV70" s="633"/>
      <c r="CW70" s="633"/>
      <c r="CX70" s="633"/>
      <c r="CY70" s="633"/>
      <c r="CZ70" s="633"/>
      <c r="DA70" s="633"/>
      <c r="DB70" s="633"/>
      <c r="DC70" s="633"/>
      <c r="DD70" s="633"/>
      <c r="DE70" s="633"/>
      <c r="DF70" s="492"/>
      <c r="DG70" s="492"/>
      <c r="DH70" s="492"/>
      <c r="DI70" s="492"/>
      <c r="DJ70" s="492"/>
      <c r="DK70" s="492"/>
      <c r="DL70" s="476"/>
      <c r="DM70" s="476"/>
    </row>
    <row r="71" spans="1:123" ht="7.5" customHeight="1">
      <c r="A71" s="515"/>
      <c r="B71" s="516"/>
      <c r="C71" s="247"/>
      <c r="E71" s="966"/>
      <c r="F71" s="966"/>
      <c r="G71" s="129"/>
      <c r="H71" s="930" t="s">
        <v>281</v>
      </c>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0"/>
      <c r="AY71" s="930"/>
      <c r="AZ71" s="930"/>
      <c r="BA71" s="930"/>
      <c r="BB71" s="930"/>
      <c r="BC71" s="930"/>
      <c r="BD71" s="930"/>
      <c r="BE71" s="930"/>
      <c r="BF71" s="930"/>
      <c r="BG71" s="930"/>
      <c r="BH71" s="930"/>
      <c r="BI71" s="930"/>
      <c r="BJ71" s="930"/>
      <c r="BK71" s="930"/>
      <c r="BL71" s="930"/>
      <c r="BM71" s="930"/>
      <c r="BN71" s="930"/>
      <c r="BO71" s="930"/>
      <c r="BP71" s="930"/>
      <c r="BQ71" s="930"/>
      <c r="BR71" s="930"/>
      <c r="BS71" s="930"/>
      <c r="BT71" s="930"/>
      <c r="BU71" s="930"/>
      <c r="BV71" s="930"/>
      <c r="BW71" s="930"/>
      <c r="BX71" s="930"/>
      <c r="BY71" s="919"/>
      <c r="BZ71" s="919"/>
      <c r="CA71" s="919"/>
      <c r="CB71" s="120"/>
      <c r="CC71" s="120"/>
      <c r="CD71" s="120"/>
      <c r="CE71" s="120"/>
      <c r="CF71" s="120"/>
      <c r="CG71" s="158"/>
      <c r="CH71" s="158"/>
      <c r="CI71" s="158"/>
      <c r="CJ71" s="158"/>
      <c r="CK71" s="158"/>
      <c r="CL71" s="158"/>
      <c r="CM71" s="158"/>
      <c r="CN71" s="158"/>
      <c r="CO71" s="158"/>
      <c r="CP71" s="157"/>
      <c r="CQ71" s="157"/>
      <c r="CR71" s="157"/>
      <c r="CS71" s="157"/>
      <c r="CT71" s="157"/>
      <c r="CU71" s="157"/>
      <c r="CV71" s="157"/>
      <c r="CW71" s="157"/>
      <c r="CX71" s="157"/>
      <c r="CY71" s="157"/>
      <c r="CZ71" s="157"/>
      <c r="DA71" s="157"/>
      <c r="DB71" s="157"/>
      <c r="DC71" s="157"/>
      <c r="DD71" s="157"/>
      <c r="DE71" s="157"/>
      <c r="DF71" s="120"/>
      <c r="DG71" s="120"/>
      <c r="DH71" s="120"/>
      <c r="DI71" s="120"/>
      <c r="DJ71" s="120"/>
      <c r="DK71" s="120"/>
      <c r="DL71" s="476"/>
      <c r="DM71" s="476"/>
    </row>
    <row r="72" spans="1:123" ht="7.5" customHeight="1">
      <c r="A72" s="515"/>
      <c r="B72" s="516"/>
      <c r="C72" s="247"/>
      <c r="E72" s="966"/>
      <c r="F72" s="966"/>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c r="AP72" s="930"/>
      <c r="AQ72" s="930"/>
      <c r="AR72" s="930"/>
      <c r="AS72" s="930"/>
      <c r="AT72" s="930"/>
      <c r="AU72" s="930"/>
      <c r="AV72" s="930"/>
      <c r="AW72" s="930"/>
      <c r="AX72" s="930"/>
      <c r="AY72" s="930"/>
      <c r="AZ72" s="930"/>
      <c r="BA72" s="930"/>
      <c r="BB72" s="930"/>
      <c r="BC72" s="930"/>
      <c r="BD72" s="930"/>
      <c r="BE72" s="930"/>
      <c r="BF72" s="930"/>
      <c r="BG72" s="930"/>
      <c r="BH72" s="930"/>
      <c r="BI72" s="930"/>
      <c r="BJ72" s="930"/>
      <c r="BK72" s="930"/>
      <c r="BL72" s="930"/>
      <c r="BM72" s="930"/>
      <c r="BN72" s="930"/>
      <c r="BO72" s="930"/>
      <c r="BP72" s="930"/>
      <c r="BQ72" s="930"/>
      <c r="BR72" s="930"/>
      <c r="BS72" s="930"/>
      <c r="BT72" s="930"/>
      <c r="BU72" s="930"/>
      <c r="BV72" s="930"/>
      <c r="BW72" s="930"/>
      <c r="BX72" s="930"/>
      <c r="BY72" s="919"/>
      <c r="BZ72" s="919"/>
      <c r="CA72" s="919"/>
      <c r="CB72" s="108"/>
      <c r="CC72" s="108"/>
      <c r="CD72" s="108"/>
      <c r="CE72" s="108"/>
      <c r="CF72" s="108"/>
      <c r="CG72" s="156"/>
      <c r="CH72" s="156"/>
      <c r="CI72" s="156"/>
      <c r="CJ72" s="156"/>
      <c r="CK72" s="156"/>
      <c r="CL72" s="156"/>
      <c r="CM72" s="156"/>
      <c r="CN72" s="156"/>
      <c r="CO72" s="156"/>
      <c r="CP72" s="75"/>
      <c r="CQ72" s="75"/>
      <c r="CR72" s="75"/>
      <c r="CS72" s="75"/>
      <c r="CT72" s="75"/>
      <c r="CU72" s="75"/>
      <c r="CV72" s="75"/>
      <c r="CW72" s="75"/>
      <c r="CX72" s="75"/>
      <c r="CY72" s="75"/>
      <c r="CZ72" s="75"/>
      <c r="DA72" s="75"/>
      <c r="DB72" s="75"/>
      <c r="DC72" s="75"/>
      <c r="DD72" s="75"/>
      <c r="DE72" s="75"/>
      <c r="DF72" s="108"/>
      <c r="DG72" s="108"/>
      <c r="DH72" s="108"/>
      <c r="DI72" s="108"/>
      <c r="DJ72" s="108"/>
      <c r="DK72" s="108"/>
      <c r="DL72" s="476"/>
      <c r="DM72" s="476"/>
    </row>
    <row r="73" spans="1:123" ht="7.5" customHeight="1">
      <c r="A73" s="515"/>
      <c r="B73" s="516"/>
      <c r="C73" s="247"/>
      <c r="E73" s="966"/>
      <c r="F73" s="966"/>
      <c r="H73" s="930" t="s">
        <v>197</v>
      </c>
      <c r="I73" s="930"/>
      <c r="J73" s="930"/>
      <c r="K73" s="930"/>
      <c r="L73" s="930"/>
      <c r="M73" s="930"/>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c r="AP73" s="930"/>
      <c r="AQ73" s="930"/>
      <c r="AR73" s="930"/>
      <c r="AS73" s="930"/>
      <c r="AT73" s="930"/>
      <c r="AU73" s="930"/>
      <c r="AV73" s="930"/>
      <c r="AW73" s="930"/>
      <c r="AX73" s="930"/>
      <c r="AY73" s="930"/>
      <c r="AZ73" s="930"/>
      <c r="BA73" s="930"/>
      <c r="BB73" s="930"/>
      <c r="BC73" s="930"/>
      <c r="BD73" s="930"/>
      <c r="BE73" s="930"/>
      <c r="BF73" s="930"/>
      <c r="BG73" s="930"/>
      <c r="BH73" s="930"/>
      <c r="BI73" s="930"/>
      <c r="BJ73" s="930"/>
      <c r="BK73" s="930"/>
      <c r="BL73" s="930"/>
      <c r="BM73" s="930"/>
      <c r="BN73" s="930"/>
      <c r="BO73" s="930"/>
      <c r="BP73" s="930"/>
      <c r="BQ73" s="930"/>
      <c r="BR73" s="930"/>
      <c r="BS73" s="930"/>
      <c r="BT73" s="930"/>
      <c r="BU73" s="930"/>
      <c r="BV73" s="930"/>
      <c r="BW73" s="930"/>
      <c r="BX73" s="930"/>
      <c r="BZ73" s="933" t="s">
        <v>317</v>
      </c>
      <c r="CA73" s="934"/>
      <c r="CB73" s="934"/>
      <c r="CC73" s="934"/>
      <c r="CD73" s="934"/>
      <c r="CE73" s="934"/>
      <c r="CF73" s="934"/>
      <c r="CG73" s="934"/>
      <c r="CH73" s="934"/>
      <c r="CI73" s="934"/>
      <c r="CJ73" s="934"/>
      <c r="CK73" s="934"/>
      <c r="CL73" s="934"/>
      <c r="CM73" s="934"/>
      <c r="CN73" s="934"/>
      <c r="CO73" s="934"/>
      <c r="CP73" s="934"/>
      <c r="CQ73" s="934"/>
      <c r="CR73" s="934"/>
      <c r="CS73" s="934"/>
      <c r="CT73" s="934"/>
      <c r="CU73" s="934"/>
      <c r="CV73" s="934"/>
      <c r="CW73" s="934"/>
      <c r="CX73" s="934"/>
      <c r="CY73" s="934"/>
      <c r="CZ73" s="934"/>
      <c r="DA73" s="934"/>
      <c r="DB73" s="934"/>
      <c r="DC73" s="934"/>
      <c r="DD73" s="934"/>
      <c r="DE73" s="934"/>
      <c r="DF73" s="934"/>
      <c r="DG73" s="934"/>
      <c r="DH73" s="934"/>
      <c r="DI73" s="934"/>
      <c r="DJ73" s="934"/>
      <c r="DK73" s="935"/>
      <c r="DL73" s="476"/>
      <c r="DM73" s="476"/>
    </row>
    <row r="74" spans="1:123" ht="7.5" customHeight="1">
      <c r="A74" s="515"/>
      <c r="B74" s="516"/>
      <c r="C74" s="247"/>
      <c r="E74" s="966"/>
      <c r="F74" s="966"/>
      <c r="G74" s="57"/>
      <c r="H74" s="930"/>
      <c r="I74" s="930"/>
      <c r="J74" s="930"/>
      <c r="K74" s="930"/>
      <c r="L74" s="930"/>
      <c r="M74" s="930"/>
      <c r="N74" s="930"/>
      <c r="O74" s="930"/>
      <c r="P74" s="930"/>
      <c r="Q74" s="930"/>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c r="AP74" s="930"/>
      <c r="AQ74" s="930"/>
      <c r="AR74" s="930"/>
      <c r="AS74" s="930"/>
      <c r="AT74" s="930"/>
      <c r="AU74" s="930"/>
      <c r="AV74" s="930"/>
      <c r="AW74" s="930"/>
      <c r="AX74" s="930"/>
      <c r="AY74" s="930"/>
      <c r="AZ74" s="930"/>
      <c r="BA74" s="930"/>
      <c r="BB74" s="930"/>
      <c r="BC74" s="930"/>
      <c r="BD74" s="930"/>
      <c r="BE74" s="930"/>
      <c r="BF74" s="930"/>
      <c r="BG74" s="930"/>
      <c r="BH74" s="930"/>
      <c r="BI74" s="930"/>
      <c r="BJ74" s="930"/>
      <c r="BK74" s="930"/>
      <c r="BL74" s="930"/>
      <c r="BM74" s="930"/>
      <c r="BN74" s="930"/>
      <c r="BO74" s="930"/>
      <c r="BP74" s="930"/>
      <c r="BQ74" s="930"/>
      <c r="BR74" s="930"/>
      <c r="BS74" s="930"/>
      <c r="BT74" s="930"/>
      <c r="BU74" s="930"/>
      <c r="BV74" s="930"/>
      <c r="BW74" s="930"/>
      <c r="BX74" s="930"/>
      <c r="BY74" s="57"/>
      <c r="BZ74" s="936"/>
      <c r="CA74" s="937"/>
      <c r="CB74" s="937"/>
      <c r="CC74" s="937"/>
      <c r="CD74" s="937"/>
      <c r="CE74" s="937"/>
      <c r="CF74" s="937"/>
      <c r="CG74" s="937"/>
      <c r="CH74" s="937"/>
      <c r="CI74" s="937"/>
      <c r="CJ74" s="937"/>
      <c r="CK74" s="937"/>
      <c r="CL74" s="937"/>
      <c r="CM74" s="937"/>
      <c r="CN74" s="937"/>
      <c r="CO74" s="937"/>
      <c r="CP74" s="937"/>
      <c r="CQ74" s="937"/>
      <c r="CR74" s="937"/>
      <c r="CS74" s="937"/>
      <c r="CT74" s="937"/>
      <c r="CU74" s="937"/>
      <c r="CV74" s="937"/>
      <c r="CW74" s="937"/>
      <c r="CX74" s="937"/>
      <c r="CY74" s="937"/>
      <c r="CZ74" s="937"/>
      <c r="DA74" s="937"/>
      <c r="DB74" s="937"/>
      <c r="DC74" s="937"/>
      <c r="DD74" s="937"/>
      <c r="DE74" s="937"/>
      <c r="DF74" s="937"/>
      <c r="DG74" s="937"/>
      <c r="DH74" s="937"/>
      <c r="DI74" s="937"/>
      <c r="DJ74" s="937"/>
      <c r="DK74" s="938"/>
      <c r="DL74" s="476"/>
      <c r="DM74" s="476"/>
    </row>
    <row r="75" spans="1:123" ht="7.5" customHeight="1">
      <c r="A75" s="515"/>
      <c r="B75" s="516"/>
      <c r="C75" s="247"/>
      <c r="E75" s="966"/>
      <c r="F75" s="966"/>
      <c r="G75" s="155"/>
      <c r="H75" s="930" t="s">
        <v>196</v>
      </c>
      <c r="I75" s="930"/>
      <c r="J75" s="930"/>
      <c r="K75" s="930"/>
      <c r="L75" s="912"/>
      <c r="M75" s="912"/>
      <c r="N75" s="912"/>
      <c r="O75" s="912" t="s">
        <v>195</v>
      </c>
      <c r="P75" s="930"/>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c r="AP75" s="930"/>
      <c r="AQ75" s="930"/>
      <c r="AR75" s="930"/>
      <c r="AS75" s="930"/>
      <c r="AT75" s="930"/>
      <c r="AU75" s="930"/>
      <c r="AV75" s="930"/>
      <c r="AW75" s="930"/>
      <c r="AX75" s="930"/>
      <c r="AY75" s="930"/>
      <c r="AZ75" s="930"/>
      <c r="BA75" s="930"/>
      <c r="BB75" s="930"/>
      <c r="BC75" s="930"/>
      <c r="BD75" s="930"/>
      <c r="BE75" s="930"/>
      <c r="BF75" s="930"/>
      <c r="BG75" s="930"/>
      <c r="BH75" s="930"/>
      <c r="BI75" s="930"/>
      <c r="BJ75" s="930"/>
      <c r="BK75" s="930"/>
      <c r="BL75" s="930"/>
      <c r="BM75" s="930"/>
      <c r="BN75" s="930"/>
      <c r="BO75" s="930"/>
      <c r="BP75" s="930"/>
      <c r="BQ75" s="930"/>
      <c r="BR75" s="930"/>
      <c r="BS75" s="930"/>
      <c r="BT75" s="930"/>
      <c r="BU75" s="930"/>
      <c r="BV75" s="930"/>
      <c r="BW75" s="930"/>
      <c r="BX75" s="930"/>
      <c r="BY75" s="155"/>
      <c r="BZ75" s="939" t="s">
        <v>318</v>
      </c>
      <c r="CA75" s="940"/>
      <c r="CB75" s="940"/>
      <c r="CC75" s="940"/>
      <c r="CD75" s="940"/>
      <c r="CE75" s="940"/>
      <c r="CF75" s="940"/>
      <c r="CG75" s="940"/>
      <c r="CH75" s="940"/>
      <c r="CI75" s="940"/>
      <c r="CJ75" s="940"/>
      <c r="CK75" s="940"/>
      <c r="CL75" s="940"/>
      <c r="CM75" s="940"/>
      <c r="CN75" s="940"/>
      <c r="CO75" s="940"/>
      <c r="CP75" s="940"/>
      <c r="CQ75" s="940"/>
      <c r="CR75" s="940"/>
      <c r="CS75" s="940"/>
      <c r="CT75" s="940"/>
      <c r="CU75" s="940"/>
      <c r="CV75" s="940"/>
      <c r="CW75" s="940"/>
      <c r="CX75" s="940"/>
      <c r="CY75" s="940"/>
      <c r="CZ75" s="940"/>
      <c r="DA75" s="940"/>
      <c r="DB75" s="940"/>
      <c r="DC75" s="940"/>
      <c r="DD75" s="940"/>
      <c r="DE75" s="940"/>
      <c r="DF75" s="940"/>
      <c r="DG75" s="940"/>
      <c r="DH75" s="940"/>
      <c r="DI75" s="940"/>
      <c r="DJ75" s="940"/>
      <c r="DK75" s="941"/>
      <c r="DL75" s="476"/>
      <c r="DM75" s="476"/>
    </row>
    <row r="76" spans="1:123" ht="7.5" customHeight="1">
      <c r="A76" s="515"/>
      <c r="B76" s="516"/>
      <c r="C76" s="247"/>
      <c r="E76" s="966"/>
      <c r="F76" s="966"/>
      <c r="G76" s="155"/>
      <c r="H76" s="930"/>
      <c r="I76" s="930"/>
      <c r="J76" s="930"/>
      <c r="K76" s="930"/>
      <c r="L76" s="912"/>
      <c r="M76" s="912"/>
      <c r="N76" s="912"/>
      <c r="O76" s="912"/>
      <c r="P76" s="930"/>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c r="AP76" s="930"/>
      <c r="AQ76" s="930"/>
      <c r="AR76" s="930"/>
      <c r="AS76" s="930"/>
      <c r="AT76" s="930"/>
      <c r="AU76" s="930"/>
      <c r="AV76" s="930"/>
      <c r="AW76" s="930"/>
      <c r="AX76" s="930"/>
      <c r="AY76" s="930"/>
      <c r="AZ76" s="930"/>
      <c r="BA76" s="930"/>
      <c r="BB76" s="930"/>
      <c r="BC76" s="930"/>
      <c r="BD76" s="930"/>
      <c r="BE76" s="930"/>
      <c r="BF76" s="930"/>
      <c r="BG76" s="930"/>
      <c r="BH76" s="930"/>
      <c r="BI76" s="930"/>
      <c r="BJ76" s="930"/>
      <c r="BK76" s="930"/>
      <c r="BL76" s="930"/>
      <c r="BM76" s="930"/>
      <c r="BN76" s="930"/>
      <c r="BO76" s="930"/>
      <c r="BP76" s="930"/>
      <c r="BQ76" s="930"/>
      <c r="BR76" s="930"/>
      <c r="BS76" s="930"/>
      <c r="BT76" s="930"/>
      <c r="BU76" s="930"/>
      <c r="BV76" s="930"/>
      <c r="BW76" s="930"/>
      <c r="BX76" s="930"/>
      <c r="BY76" s="155"/>
      <c r="BZ76" s="942"/>
      <c r="CA76" s="943"/>
      <c r="CB76" s="943"/>
      <c r="CC76" s="943"/>
      <c r="CD76" s="943"/>
      <c r="CE76" s="943"/>
      <c r="CF76" s="943"/>
      <c r="CG76" s="943"/>
      <c r="CH76" s="943"/>
      <c r="CI76" s="943"/>
      <c r="CJ76" s="943"/>
      <c r="CK76" s="943"/>
      <c r="CL76" s="943"/>
      <c r="CM76" s="943"/>
      <c r="CN76" s="943"/>
      <c r="CO76" s="943"/>
      <c r="CP76" s="943"/>
      <c r="CQ76" s="943"/>
      <c r="CR76" s="943"/>
      <c r="CS76" s="943"/>
      <c r="CT76" s="943"/>
      <c r="CU76" s="943"/>
      <c r="CV76" s="943"/>
      <c r="CW76" s="943"/>
      <c r="CX76" s="943"/>
      <c r="CY76" s="943"/>
      <c r="CZ76" s="943"/>
      <c r="DA76" s="943"/>
      <c r="DB76" s="943"/>
      <c r="DC76" s="943"/>
      <c r="DD76" s="943"/>
      <c r="DE76" s="943"/>
      <c r="DF76" s="943"/>
      <c r="DG76" s="943"/>
      <c r="DH76" s="943"/>
      <c r="DI76" s="943"/>
      <c r="DJ76" s="943"/>
      <c r="DK76" s="944"/>
      <c r="DL76" s="476"/>
      <c r="DM76" s="476"/>
    </row>
    <row r="77" spans="1:123" ht="7.5" customHeight="1">
      <c r="A77" s="515"/>
      <c r="B77" s="516"/>
      <c r="C77" s="247"/>
      <c r="E77" s="966"/>
      <c r="F77" s="966"/>
      <c r="G77" s="57"/>
      <c r="H77" s="930" t="s">
        <v>315</v>
      </c>
      <c r="I77" s="931"/>
      <c r="J77" s="931"/>
      <c r="K77" s="931"/>
      <c r="L77" s="931"/>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931"/>
      <c r="AK77" s="931"/>
      <c r="AL77" s="931"/>
      <c r="AM77" s="931"/>
      <c r="AN77" s="931"/>
      <c r="AO77" s="931"/>
      <c r="AP77" s="931"/>
      <c r="AQ77" s="931"/>
      <c r="AR77" s="931"/>
      <c r="AS77" s="931"/>
      <c r="AT77" s="931"/>
      <c r="AU77" s="931"/>
      <c r="AV77" s="931"/>
      <c r="AW77" s="931"/>
      <c r="AX77" s="931"/>
      <c r="AY77" s="931"/>
      <c r="AZ77" s="931"/>
      <c r="BA77" s="931"/>
      <c r="BB77" s="931"/>
      <c r="BC77" s="931"/>
      <c r="BD77" s="931"/>
      <c r="BE77" s="931"/>
      <c r="BF77" s="931"/>
      <c r="BG77" s="931"/>
      <c r="BH77" s="931"/>
      <c r="BI77" s="931"/>
      <c r="BJ77" s="931"/>
      <c r="BK77" s="931"/>
      <c r="BL77" s="931"/>
      <c r="BM77" s="931"/>
      <c r="BN77" s="931"/>
      <c r="BO77" s="931"/>
      <c r="BP77" s="931"/>
      <c r="BQ77" s="931"/>
      <c r="BR77" s="931"/>
      <c r="BS77" s="931"/>
      <c r="BT77" s="931"/>
      <c r="BU77" s="931"/>
      <c r="BV77" s="931"/>
      <c r="BW77" s="931"/>
      <c r="BX77" s="931"/>
      <c r="BY77" s="266"/>
      <c r="BZ77" s="994" t="s">
        <v>319</v>
      </c>
      <c r="CA77" s="995"/>
      <c r="CB77" s="995"/>
      <c r="CC77" s="995"/>
      <c r="CD77" s="995"/>
      <c r="CE77" s="995"/>
      <c r="CF77" s="995"/>
      <c r="CG77" s="995"/>
      <c r="CH77" s="995"/>
      <c r="CI77" s="995"/>
      <c r="CJ77" s="995"/>
      <c r="CK77" s="995"/>
      <c r="CL77" s="995"/>
      <c r="CM77" s="995"/>
      <c r="CN77" s="995"/>
      <c r="CO77" s="995"/>
      <c r="CP77" s="995"/>
      <c r="CQ77" s="995"/>
      <c r="CR77" s="995"/>
      <c r="CS77" s="995"/>
      <c r="CT77" s="995"/>
      <c r="CU77" s="995"/>
      <c r="CV77" s="995"/>
      <c r="CW77" s="995"/>
      <c r="CX77" s="995"/>
      <c r="CY77" s="995"/>
      <c r="CZ77" s="995"/>
      <c r="DA77" s="995"/>
      <c r="DB77" s="995"/>
      <c r="DC77" s="995"/>
      <c r="DD77" s="995"/>
      <c r="DE77" s="995"/>
      <c r="DF77" s="995"/>
      <c r="DG77" s="995"/>
      <c r="DH77" s="995"/>
      <c r="DI77" s="995"/>
      <c r="DJ77" s="995"/>
      <c r="DK77" s="996"/>
      <c r="DL77" s="476"/>
      <c r="DM77" s="476"/>
    </row>
    <row r="78" spans="1:123" ht="7.5" customHeight="1">
      <c r="A78" s="515"/>
      <c r="B78" s="516"/>
      <c r="C78" s="247"/>
      <c r="E78" s="966"/>
      <c r="F78" s="966"/>
      <c r="G78" s="57"/>
      <c r="H78" s="931"/>
      <c r="I78" s="931"/>
      <c r="J78" s="931"/>
      <c r="K78" s="931"/>
      <c r="L78" s="931"/>
      <c r="M78" s="931"/>
      <c r="N78" s="931"/>
      <c r="O78" s="931"/>
      <c r="P78" s="931"/>
      <c r="Q78" s="931"/>
      <c r="R78" s="931"/>
      <c r="S78" s="931"/>
      <c r="T78" s="931"/>
      <c r="U78" s="931"/>
      <c r="V78" s="931"/>
      <c r="W78" s="931"/>
      <c r="X78" s="931"/>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1"/>
      <c r="AY78" s="931"/>
      <c r="AZ78" s="931"/>
      <c r="BA78" s="931"/>
      <c r="BB78" s="931"/>
      <c r="BC78" s="931"/>
      <c r="BD78" s="931"/>
      <c r="BE78" s="931"/>
      <c r="BF78" s="931"/>
      <c r="BG78" s="931"/>
      <c r="BH78" s="931"/>
      <c r="BI78" s="931"/>
      <c r="BJ78" s="931"/>
      <c r="BK78" s="931"/>
      <c r="BL78" s="931"/>
      <c r="BM78" s="931"/>
      <c r="BN78" s="931"/>
      <c r="BO78" s="931"/>
      <c r="BP78" s="931"/>
      <c r="BQ78" s="931"/>
      <c r="BR78" s="931"/>
      <c r="BS78" s="931"/>
      <c r="BT78" s="931"/>
      <c r="BU78" s="931"/>
      <c r="BV78" s="931"/>
      <c r="BW78" s="931"/>
      <c r="BX78" s="931"/>
      <c r="BY78" s="266"/>
      <c r="BZ78" s="997"/>
      <c r="CA78" s="998"/>
      <c r="CB78" s="998"/>
      <c r="CC78" s="998"/>
      <c r="CD78" s="998"/>
      <c r="CE78" s="998"/>
      <c r="CF78" s="998"/>
      <c r="CG78" s="998"/>
      <c r="CH78" s="998"/>
      <c r="CI78" s="998"/>
      <c r="CJ78" s="998"/>
      <c r="CK78" s="998"/>
      <c r="CL78" s="998"/>
      <c r="CM78" s="998"/>
      <c r="CN78" s="998"/>
      <c r="CO78" s="998"/>
      <c r="CP78" s="998"/>
      <c r="CQ78" s="998"/>
      <c r="CR78" s="998"/>
      <c r="CS78" s="998"/>
      <c r="CT78" s="998"/>
      <c r="CU78" s="998"/>
      <c r="CV78" s="998"/>
      <c r="CW78" s="998"/>
      <c r="CX78" s="998"/>
      <c r="CY78" s="998"/>
      <c r="CZ78" s="998"/>
      <c r="DA78" s="998"/>
      <c r="DB78" s="998"/>
      <c r="DC78" s="998"/>
      <c r="DD78" s="998"/>
      <c r="DE78" s="998"/>
      <c r="DF78" s="998"/>
      <c r="DG78" s="998"/>
      <c r="DH78" s="998"/>
      <c r="DI78" s="998"/>
      <c r="DJ78" s="998"/>
      <c r="DK78" s="999"/>
      <c r="DL78" s="476"/>
      <c r="DM78" s="476"/>
      <c r="DR78" s="68"/>
    </row>
    <row r="79" spans="1:123" ht="7.5" customHeight="1">
      <c r="A79" s="515"/>
      <c r="B79" s="516"/>
      <c r="C79" s="247"/>
      <c r="E79" s="966"/>
      <c r="F79" s="966"/>
      <c r="G79" s="57"/>
      <c r="H79" s="932" t="s">
        <v>316</v>
      </c>
      <c r="I79" s="931"/>
      <c r="J79" s="931"/>
      <c r="K79" s="931"/>
      <c r="L79" s="931"/>
      <c r="M79" s="931"/>
      <c r="N79" s="931"/>
      <c r="O79" s="931"/>
      <c r="P79" s="931"/>
      <c r="Q79" s="931"/>
      <c r="R79" s="931"/>
      <c r="S79" s="931"/>
      <c r="T79" s="931"/>
      <c r="U79" s="931"/>
      <c r="V79" s="931"/>
      <c r="W79" s="931"/>
      <c r="X79" s="931"/>
      <c r="Y79" s="931"/>
      <c r="Z79" s="931"/>
      <c r="AA79" s="931"/>
      <c r="AB79" s="931"/>
      <c r="AC79" s="931"/>
      <c r="AD79" s="931"/>
      <c r="AE79" s="931"/>
      <c r="AF79" s="931"/>
      <c r="AG79" s="931"/>
      <c r="AH79" s="931"/>
      <c r="AI79" s="931"/>
      <c r="AJ79" s="931"/>
      <c r="AK79" s="931"/>
      <c r="AL79" s="931"/>
      <c r="AM79" s="931"/>
      <c r="AN79" s="931"/>
      <c r="AO79" s="931"/>
      <c r="AP79" s="931"/>
      <c r="AQ79" s="931"/>
      <c r="AR79" s="931"/>
      <c r="AS79" s="931"/>
      <c r="AT79" s="931"/>
      <c r="AU79" s="931"/>
      <c r="AV79" s="931"/>
      <c r="AW79" s="931"/>
      <c r="AX79" s="931"/>
      <c r="AY79" s="931"/>
      <c r="AZ79" s="931"/>
      <c r="BA79" s="931"/>
      <c r="BB79" s="931"/>
      <c r="BC79" s="931"/>
      <c r="BD79" s="931"/>
      <c r="BE79" s="931"/>
      <c r="BF79" s="931"/>
      <c r="BG79" s="931"/>
      <c r="BH79" s="931"/>
      <c r="BI79" s="931"/>
      <c r="BJ79" s="931"/>
      <c r="BK79" s="931"/>
      <c r="BL79" s="931"/>
      <c r="BM79" s="931"/>
      <c r="BN79" s="931"/>
      <c r="BO79" s="931"/>
      <c r="BP79" s="931"/>
      <c r="BQ79" s="931"/>
      <c r="BR79" s="931"/>
      <c r="BS79" s="931"/>
      <c r="BT79" s="931"/>
      <c r="BU79" s="931"/>
      <c r="BV79" s="931"/>
      <c r="BW79" s="931"/>
      <c r="BX79" s="931"/>
      <c r="BY79" s="265"/>
      <c r="BZ79" s="267"/>
      <c r="CA79" s="267"/>
      <c r="CB79" s="267"/>
      <c r="CC79" s="267"/>
      <c r="CD79" s="267"/>
      <c r="CE79" s="267"/>
      <c r="CF79" s="267"/>
      <c r="CG79" s="267"/>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476"/>
      <c r="DM79" s="476"/>
      <c r="DP79" s="68"/>
      <c r="DQ79" s="68"/>
      <c r="DR79" s="68"/>
      <c r="DS79" s="68"/>
    </row>
    <row r="80" spans="1:123" ht="7.5" customHeight="1">
      <c r="A80" s="515"/>
      <c r="B80" s="516"/>
      <c r="C80" s="247"/>
      <c r="E80" s="966"/>
      <c r="F80" s="966"/>
      <c r="G80" s="57"/>
      <c r="H80" s="931"/>
      <c r="I80" s="931"/>
      <c r="J80" s="931"/>
      <c r="K80" s="931"/>
      <c r="L80" s="931"/>
      <c r="M80" s="931"/>
      <c r="N80" s="931"/>
      <c r="O80" s="931"/>
      <c r="P80" s="931"/>
      <c r="Q80" s="931"/>
      <c r="R80" s="931"/>
      <c r="S80" s="931"/>
      <c r="T80" s="931"/>
      <c r="U80" s="931"/>
      <c r="V80" s="931"/>
      <c r="W80" s="931"/>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1"/>
      <c r="BA80" s="931"/>
      <c r="BB80" s="931"/>
      <c r="BC80" s="931"/>
      <c r="BD80" s="931"/>
      <c r="BE80" s="931"/>
      <c r="BF80" s="931"/>
      <c r="BG80" s="931"/>
      <c r="BH80" s="931"/>
      <c r="BI80" s="931"/>
      <c r="BJ80" s="931"/>
      <c r="BK80" s="931"/>
      <c r="BL80" s="931"/>
      <c r="BM80" s="931"/>
      <c r="BN80" s="931"/>
      <c r="BO80" s="931"/>
      <c r="BP80" s="931"/>
      <c r="BQ80" s="931"/>
      <c r="BR80" s="931"/>
      <c r="BS80" s="931"/>
      <c r="BT80" s="931"/>
      <c r="BU80" s="931"/>
      <c r="BV80" s="931"/>
      <c r="BW80" s="931"/>
      <c r="BX80" s="931"/>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5"/>
      <c r="DF80" s="265"/>
      <c r="DG80" s="265"/>
      <c r="DH80" s="265"/>
      <c r="DI80" s="265"/>
      <c r="DJ80" s="57"/>
      <c r="DK80" s="57"/>
      <c r="DL80" s="476"/>
      <c r="DM80" s="476"/>
      <c r="DP80" s="68"/>
      <c r="DQ80" s="68"/>
      <c r="DS80" s="68"/>
    </row>
    <row r="81" spans="1:117" ht="7.5" customHeight="1">
      <c r="A81" s="515"/>
      <c r="B81" s="516"/>
      <c r="C81" s="58"/>
      <c r="E81" s="966"/>
      <c r="F81" s="966"/>
      <c r="G81" s="57"/>
      <c r="H81" s="930" t="s">
        <v>194</v>
      </c>
      <c r="I81" s="931"/>
      <c r="J81" s="931"/>
      <c r="K81" s="931"/>
      <c r="L81" s="931"/>
      <c r="M81" s="931"/>
      <c r="N81" s="931"/>
      <c r="O81" s="931"/>
      <c r="P81" s="931"/>
      <c r="Q81" s="931"/>
      <c r="R81" s="931"/>
      <c r="S81" s="931"/>
      <c r="T81" s="931"/>
      <c r="U81" s="931"/>
      <c r="V81" s="931"/>
      <c r="W81" s="931"/>
      <c r="X81" s="931"/>
      <c r="Y81" s="931"/>
      <c r="Z81" s="931"/>
      <c r="AA81" s="931"/>
      <c r="AB81" s="931"/>
      <c r="AC81" s="931"/>
      <c r="AD81" s="931"/>
      <c r="AE81" s="931"/>
      <c r="AF81" s="931"/>
      <c r="AG81" s="931"/>
      <c r="AH81" s="931"/>
      <c r="AI81" s="931"/>
      <c r="AJ81" s="931"/>
      <c r="AK81" s="931"/>
      <c r="AL81" s="931"/>
      <c r="AM81" s="931"/>
      <c r="AN81" s="931"/>
      <c r="AO81" s="931"/>
      <c r="AP81" s="931"/>
      <c r="AQ81" s="931"/>
      <c r="AR81" s="931"/>
      <c r="AS81" s="931"/>
      <c r="AT81" s="931"/>
      <c r="AU81" s="931"/>
      <c r="AV81" s="931"/>
      <c r="AW81" s="931"/>
      <c r="AX81" s="931"/>
      <c r="AY81" s="931"/>
      <c r="AZ81" s="931"/>
      <c r="BA81" s="931"/>
      <c r="BB81" s="931"/>
      <c r="BC81" s="931"/>
      <c r="BD81" s="931"/>
      <c r="BE81" s="931"/>
      <c r="BF81" s="931"/>
      <c r="BG81" s="931"/>
      <c r="BH81" s="931"/>
      <c r="BI81" s="931"/>
      <c r="BJ81" s="931"/>
      <c r="BK81" s="931"/>
      <c r="BL81" s="931"/>
      <c r="BM81" s="931"/>
      <c r="BN81" s="931"/>
      <c r="BO81" s="931"/>
      <c r="BP81" s="931"/>
      <c r="BQ81" s="931"/>
      <c r="BR81" s="931"/>
      <c r="BS81" s="931"/>
      <c r="BT81" s="931"/>
      <c r="BU81" s="931"/>
      <c r="BV81" s="931"/>
      <c r="BW81" s="931"/>
      <c r="BX81" s="931"/>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57"/>
      <c r="DK81" s="57"/>
      <c r="DL81" s="476"/>
      <c r="DM81" s="476"/>
    </row>
    <row r="82" spans="1:117" ht="7.5" customHeight="1">
      <c r="A82" s="515"/>
      <c r="B82" s="516"/>
      <c r="C82" s="58"/>
      <c r="E82" s="966"/>
      <c r="F82" s="966"/>
      <c r="G82" s="57"/>
      <c r="H82" s="931"/>
      <c r="I82" s="931"/>
      <c r="J82" s="931"/>
      <c r="K82" s="931"/>
      <c r="L82" s="931"/>
      <c r="M82" s="931"/>
      <c r="N82" s="931"/>
      <c r="O82" s="931"/>
      <c r="P82" s="931"/>
      <c r="Q82" s="931"/>
      <c r="R82" s="931"/>
      <c r="S82" s="931"/>
      <c r="T82" s="931"/>
      <c r="U82" s="931"/>
      <c r="V82" s="931"/>
      <c r="W82" s="931"/>
      <c r="X82" s="931"/>
      <c r="Y82" s="931"/>
      <c r="Z82" s="931"/>
      <c r="AA82" s="931"/>
      <c r="AB82" s="931"/>
      <c r="AC82" s="931"/>
      <c r="AD82" s="931"/>
      <c r="AE82" s="931"/>
      <c r="AF82" s="931"/>
      <c r="AG82" s="931"/>
      <c r="AH82" s="931"/>
      <c r="AI82" s="931"/>
      <c r="AJ82" s="931"/>
      <c r="AK82" s="931"/>
      <c r="AL82" s="931"/>
      <c r="AM82" s="931"/>
      <c r="AN82" s="931"/>
      <c r="AO82" s="931"/>
      <c r="AP82" s="931"/>
      <c r="AQ82" s="931"/>
      <c r="AR82" s="931"/>
      <c r="AS82" s="931"/>
      <c r="AT82" s="931"/>
      <c r="AU82" s="931"/>
      <c r="AV82" s="931"/>
      <c r="AW82" s="931"/>
      <c r="AX82" s="931"/>
      <c r="AY82" s="931"/>
      <c r="AZ82" s="931"/>
      <c r="BA82" s="931"/>
      <c r="BB82" s="931"/>
      <c r="BC82" s="931"/>
      <c r="BD82" s="931"/>
      <c r="BE82" s="931"/>
      <c r="BF82" s="931"/>
      <c r="BG82" s="931"/>
      <c r="BH82" s="931"/>
      <c r="BI82" s="931"/>
      <c r="BJ82" s="931"/>
      <c r="BK82" s="931"/>
      <c r="BL82" s="931"/>
      <c r="BM82" s="931"/>
      <c r="BN82" s="931"/>
      <c r="BO82" s="931"/>
      <c r="BP82" s="931"/>
      <c r="BQ82" s="931"/>
      <c r="BR82" s="931"/>
      <c r="BS82" s="931"/>
      <c r="BT82" s="931"/>
      <c r="BU82" s="931"/>
      <c r="BV82" s="931"/>
      <c r="BW82" s="931"/>
      <c r="BX82" s="931"/>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57"/>
      <c r="DK82" s="57"/>
      <c r="DL82" s="476"/>
      <c r="DM82" s="476"/>
    </row>
    <row r="83" spans="1:117" ht="7.5" customHeight="1">
      <c r="A83" s="515"/>
      <c r="B83" s="516"/>
      <c r="C83" s="58"/>
      <c r="E83" s="966"/>
      <c r="F83" s="966"/>
      <c r="G83" s="59"/>
      <c r="H83" s="932" t="s">
        <v>193</v>
      </c>
      <c r="I83" s="932"/>
      <c r="J83" s="932"/>
      <c r="K83" s="932"/>
      <c r="L83" s="932"/>
      <c r="M83" s="932"/>
      <c r="N83" s="932"/>
      <c r="O83" s="932"/>
      <c r="P83" s="932"/>
      <c r="Q83" s="932"/>
      <c r="R83" s="932"/>
      <c r="S83" s="932"/>
      <c r="T83" s="932"/>
      <c r="U83" s="932"/>
      <c r="V83" s="932"/>
      <c r="W83" s="932"/>
      <c r="X83" s="932"/>
      <c r="Y83" s="932"/>
      <c r="Z83" s="932"/>
      <c r="AA83" s="932"/>
      <c r="AB83" s="932"/>
      <c r="AC83" s="932"/>
      <c r="AD83" s="932"/>
      <c r="AE83" s="932"/>
      <c r="AF83" s="932"/>
      <c r="AG83" s="932"/>
      <c r="AH83" s="932"/>
      <c r="AI83" s="932"/>
      <c r="AJ83" s="932"/>
      <c r="AK83" s="932"/>
      <c r="AL83" s="932"/>
      <c r="AM83" s="932"/>
      <c r="AN83" s="932"/>
      <c r="AO83" s="932"/>
      <c r="AP83" s="932"/>
      <c r="AQ83" s="932"/>
      <c r="AR83" s="932"/>
      <c r="AS83" s="932"/>
      <c r="AT83" s="932"/>
      <c r="AU83" s="932"/>
      <c r="AV83" s="932"/>
      <c r="AW83" s="932"/>
      <c r="AX83" s="932"/>
      <c r="AY83" s="932"/>
      <c r="AZ83" s="932"/>
      <c r="BA83" s="932"/>
      <c r="BB83" s="932"/>
      <c r="BC83" s="932"/>
      <c r="BD83" s="932"/>
      <c r="BE83" s="932"/>
      <c r="BF83" s="932"/>
      <c r="BG83" s="932"/>
      <c r="BH83" s="932"/>
      <c r="BI83" s="932"/>
      <c r="BJ83" s="932"/>
      <c r="BK83" s="932"/>
      <c r="BL83" s="932"/>
      <c r="BM83" s="932"/>
      <c r="BN83" s="932"/>
      <c r="BO83" s="932"/>
      <c r="BP83" s="932"/>
      <c r="BQ83" s="932"/>
      <c r="BR83" s="932"/>
      <c r="BS83" s="932"/>
      <c r="BT83" s="932"/>
      <c r="BU83" s="932"/>
      <c r="BV83" s="932"/>
      <c r="BW83" s="932"/>
      <c r="BX83" s="932"/>
      <c r="BY83" s="932"/>
      <c r="BZ83" s="932"/>
      <c r="CA83" s="932"/>
      <c r="CB83" s="932"/>
      <c r="CC83" s="932"/>
      <c r="CD83" s="932"/>
      <c r="CE83" s="932"/>
      <c r="CF83" s="932"/>
      <c r="CG83" s="932"/>
      <c r="CH83" s="932"/>
      <c r="CI83" s="932"/>
      <c r="CJ83" s="932"/>
      <c r="CK83" s="932"/>
      <c r="CL83" s="932"/>
      <c r="CM83" s="932"/>
      <c r="CN83" s="932"/>
      <c r="CO83" s="932"/>
      <c r="CP83" s="932"/>
      <c r="CQ83" s="932"/>
      <c r="CR83" s="932"/>
      <c r="CS83" s="932"/>
      <c r="CT83" s="932"/>
      <c r="CU83" s="932"/>
      <c r="CV83" s="932"/>
      <c r="CW83" s="932"/>
      <c r="CX83" s="932"/>
      <c r="CY83" s="932"/>
      <c r="CZ83" s="932"/>
      <c r="DA83" s="932"/>
      <c r="DB83" s="932"/>
      <c r="DC83" s="932"/>
      <c r="DD83" s="932"/>
      <c r="DE83" s="932"/>
      <c r="DF83" s="932"/>
      <c r="DG83" s="932"/>
      <c r="DH83" s="932"/>
      <c r="DI83" s="932"/>
      <c r="DL83" s="476"/>
      <c r="DM83" s="476"/>
    </row>
    <row r="84" spans="1:117" ht="7.5" customHeight="1">
      <c r="A84" s="515"/>
      <c r="B84" s="516"/>
      <c r="C84" s="58"/>
      <c r="E84" s="966"/>
      <c r="F84" s="966"/>
      <c r="H84" s="932"/>
      <c r="I84" s="932"/>
      <c r="J84" s="932"/>
      <c r="K84" s="932"/>
      <c r="L84" s="932"/>
      <c r="M84" s="932"/>
      <c r="N84" s="932"/>
      <c r="O84" s="932"/>
      <c r="P84" s="932"/>
      <c r="Q84" s="932"/>
      <c r="R84" s="932"/>
      <c r="S84" s="932"/>
      <c r="T84" s="932"/>
      <c r="U84" s="932"/>
      <c r="V84" s="932"/>
      <c r="W84" s="932"/>
      <c r="X84" s="932"/>
      <c r="Y84" s="932"/>
      <c r="Z84" s="932"/>
      <c r="AA84" s="932"/>
      <c r="AB84" s="932"/>
      <c r="AC84" s="932"/>
      <c r="AD84" s="932"/>
      <c r="AE84" s="932"/>
      <c r="AF84" s="932"/>
      <c r="AG84" s="932"/>
      <c r="AH84" s="932"/>
      <c r="AI84" s="932"/>
      <c r="AJ84" s="932"/>
      <c r="AK84" s="932"/>
      <c r="AL84" s="932"/>
      <c r="AM84" s="932"/>
      <c r="AN84" s="932"/>
      <c r="AO84" s="932"/>
      <c r="AP84" s="932"/>
      <c r="AQ84" s="932"/>
      <c r="AR84" s="932"/>
      <c r="AS84" s="932"/>
      <c r="AT84" s="932"/>
      <c r="AU84" s="932"/>
      <c r="AV84" s="932"/>
      <c r="AW84" s="932"/>
      <c r="AX84" s="932"/>
      <c r="AY84" s="932"/>
      <c r="AZ84" s="932"/>
      <c r="BA84" s="932"/>
      <c r="BB84" s="932"/>
      <c r="BC84" s="932"/>
      <c r="BD84" s="932"/>
      <c r="BE84" s="932"/>
      <c r="BF84" s="932"/>
      <c r="BG84" s="932"/>
      <c r="BH84" s="932"/>
      <c r="BI84" s="932"/>
      <c r="BJ84" s="932"/>
      <c r="BK84" s="932"/>
      <c r="BL84" s="932"/>
      <c r="BM84" s="932"/>
      <c r="BN84" s="932"/>
      <c r="BO84" s="932"/>
      <c r="BP84" s="932"/>
      <c r="BQ84" s="932"/>
      <c r="BR84" s="932"/>
      <c r="BS84" s="932"/>
      <c r="BT84" s="932"/>
      <c r="BU84" s="932"/>
      <c r="BV84" s="932"/>
      <c r="BW84" s="932"/>
      <c r="BX84" s="932"/>
      <c r="BY84" s="932"/>
      <c r="BZ84" s="932"/>
      <c r="CA84" s="932"/>
      <c r="CB84" s="932"/>
      <c r="CC84" s="932"/>
      <c r="CD84" s="932"/>
      <c r="CE84" s="932"/>
      <c r="CF84" s="932"/>
      <c r="CG84" s="932"/>
      <c r="CH84" s="932"/>
      <c r="CI84" s="932"/>
      <c r="CJ84" s="932"/>
      <c r="CK84" s="932"/>
      <c r="CL84" s="932"/>
      <c r="CM84" s="932"/>
      <c r="CN84" s="932"/>
      <c r="CO84" s="932"/>
      <c r="CP84" s="932"/>
      <c r="CQ84" s="932"/>
      <c r="CR84" s="932"/>
      <c r="CS84" s="932"/>
      <c r="CT84" s="932"/>
      <c r="CU84" s="932"/>
      <c r="CV84" s="932"/>
      <c r="CW84" s="932"/>
      <c r="CX84" s="932"/>
      <c r="CY84" s="932"/>
      <c r="CZ84" s="932"/>
      <c r="DA84" s="932"/>
      <c r="DB84" s="932"/>
      <c r="DC84" s="932"/>
      <c r="DD84" s="932"/>
      <c r="DE84" s="932"/>
      <c r="DF84" s="932"/>
      <c r="DG84" s="932"/>
      <c r="DH84" s="932"/>
      <c r="DI84" s="932"/>
      <c r="DL84" s="476"/>
      <c r="DM84" s="476"/>
    </row>
    <row r="85" spans="1:117" ht="9.75" customHeight="1">
      <c r="A85" s="515"/>
      <c r="B85" s="516"/>
      <c r="C85" s="58"/>
      <c r="E85" s="66"/>
      <c r="F85" s="66"/>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L85" s="476"/>
      <c r="DM85" s="476"/>
    </row>
    <row r="86" spans="1:117" ht="5.25" customHeight="1">
      <c r="A86" s="515"/>
      <c r="B86" s="516"/>
      <c r="C86" s="58"/>
      <c r="H86" s="512" t="s">
        <v>87</v>
      </c>
      <c r="I86" s="512"/>
      <c r="J86" s="512"/>
      <c r="K86" s="512"/>
      <c r="L86" s="512"/>
      <c r="M86" s="512"/>
      <c r="N86" s="512"/>
      <c r="O86" s="512"/>
      <c r="P86" s="512"/>
      <c r="Q86" s="512"/>
      <c r="R86" s="512"/>
      <c r="S86" s="512"/>
      <c r="T86" s="512"/>
      <c r="U86" s="512"/>
      <c r="V86" s="512"/>
      <c r="W86" s="512"/>
      <c r="X86" s="512"/>
      <c r="Y86" s="512"/>
      <c r="Z86" s="512" t="s">
        <v>86</v>
      </c>
      <c r="AA86" s="512"/>
      <c r="AB86" s="512"/>
      <c r="AC86" s="512"/>
      <c r="AD86" s="512"/>
      <c r="AE86" s="512"/>
      <c r="AF86" s="512"/>
      <c r="AG86" s="512"/>
      <c r="AH86" s="512"/>
      <c r="AI86" s="512"/>
      <c r="AJ86" s="512"/>
      <c r="AK86" s="512"/>
      <c r="AL86" s="512"/>
      <c r="AM86" s="512"/>
      <c r="AN86" s="512"/>
      <c r="AO86" s="512"/>
      <c r="AP86" s="512"/>
      <c r="AQ86" s="512"/>
      <c r="AR86" s="512" t="s">
        <v>85</v>
      </c>
      <c r="AS86" s="512"/>
      <c r="AT86" s="512"/>
      <c r="AU86" s="512"/>
      <c r="AV86" s="512"/>
      <c r="AW86" s="512"/>
      <c r="AX86" s="512"/>
      <c r="AY86" s="512"/>
      <c r="AZ86" s="512"/>
      <c r="BA86" s="512"/>
      <c r="BB86" s="512"/>
      <c r="BC86" s="512"/>
      <c r="BD86" s="512"/>
      <c r="BE86" s="512"/>
      <c r="BF86" s="512"/>
      <c r="BG86" s="512"/>
      <c r="BH86" s="512"/>
      <c r="BI86" s="512"/>
      <c r="BJ86" s="512" t="s">
        <v>84</v>
      </c>
      <c r="BK86" s="512"/>
      <c r="BL86" s="512"/>
      <c r="BM86" s="512"/>
      <c r="BN86" s="512"/>
      <c r="BO86" s="512"/>
      <c r="BP86" s="512"/>
      <c r="BQ86" s="512"/>
      <c r="BR86" s="512"/>
      <c r="BS86" s="512"/>
      <c r="BT86" s="512"/>
      <c r="BU86" s="512"/>
      <c r="BV86" s="512"/>
      <c r="BW86" s="512"/>
      <c r="BX86" s="512"/>
      <c r="BY86" s="512"/>
      <c r="BZ86" s="512"/>
      <c r="CA86" s="512"/>
      <c r="CB86" s="512" t="s">
        <v>83</v>
      </c>
      <c r="CC86" s="512"/>
      <c r="CD86" s="512"/>
      <c r="CE86" s="512"/>
      <c r="CF86" s="512"/>
      <c r="CG86" s="512"/>
      <c r="CH86" s="512"/>
      <c r="CI86" s="512"/>
      <c r="CJ86" s="512"/>
      <c r="CK86" s="512"/>
      <c r="CL86" s="512"/>
      <c r="CM86" s="512"/>
      <c r="CN86" s="512"/>
      <c r="CO86" s="512"/>
      <c r="CP86" s="512"/>
      <c r="CQ86" s="512"/>
      <c r="CR86" s="512"/>
      <c r="CS86" s="512"/>
      <c r="CT86" s="512" t="s">
        <v>82</v>
      </c>
      <c r="CU86" s="512"/>
      <c r="CV86" s="512"/>
      <c r="CW86" s="512"/>
      <c r="CX86" s="512"/>
      <c r="CY86" s="512"/>
      <c r="CZ86" s="512"/>
      <c r="DA86" s="512"/>
      <c r="DB86" s="512"/>
      <c r="DC86" s="512"/>
      <c r="DD86" s="512"/>
      <c r="DE86" s="512"/>
      <c r="DF86" s="512"/>
      <c r="DG86" s="512"/>
      <c r="DH86" s="512"/>
      <c r="DI86" s="512"/>
      <c r="DJ86" s="512"/>
      <c r="DK86" s="512"/>
      <c r="DL86" s="476"/>
      <c r="DM86" s="476"/>
    </row>
    <row r="87" spans="1:117" ht="5.25" customHeight="1">
      <c r="A87" s="515"/>
      <c r="B87" s="516"/>
      <c r="C87" s="56"/>
      <c r="F87" s="57"/>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c r="BI87" s="512"/>
      <c r="BJ87" s="512"/>
      <c r="BK87" s="512"/>
      <c r="BL87" s="512"/>
      <c r="BM87" s="512"/>
      <c r="BN87" s="512"/>
      <c r="BO87" s="512"/>
      <c r="BP87" s="512"/>
      <c r="BQ87" s="512"/>
      <c r="BR87" s="512"/>
      <c r="BS87" s="512"/>
      <c r="BT87" s="512"/>
      <c r="BU87" s="512"/>
      <c r="BV87" s="512"/>
      <c r="BW87" s="512"/>
      <c r="BX87" s="512"/>
      <c r="BY87" s="512"/>
      <c r="BZ87" s="512"/>
      <c r="CA87" s="512"/>
      <c r="CB87" s="512"/>
      <c r="CC87" s="512"/>
      <c r="CD87" s="512"/>
      <c r="CE87" s="512"/>
      <c r="CF87" s="512"/>
      <c r="CG87" s="512"/>
      <c r="CH87" s="512"/>
      <c r="CI87" s="512"/>
      <c r="CJ87" s="512"/>
      <c r="CK87" s="512"/>
      <c r="CL87" s="512"/>
      <c r="CM87" s="512"/>
      <c r="CN87" s="512"/>
      <c r="CO87" s="512"/>
      <c r="CP87" s="512"/>
      <c r="CQ87" s="512"/>
      <c r="CR87" s="512"/>
      <c r="CS87" s="512"/>
      <c r="CT87" s="512"/>
      <c r="CU87" s="512"/>
      <c r="CV87" s="512"/>
      <c r="CW87" s="512"/>
      <c r="CX87" s="512"/>
      <c r="CY87" s="512"/>
      <c r="CZ87" s="512"/>
      <c r="DA87" s="512"/>
      <c r="DB87" s="512"/>
      <c r="DC87" s="512"/>
      <c r="DD87" s="512"/>
      <c r="DE87" s="512"/>
      <c r="DF87" s="512"/>
      <c r="DG87" s="512"/>
      <c r="DH87" s="512"/>
      <c r="DI87" s="512"/>
      <c r="DJ87" s="512"/>
      <c r="DK87" s="512"/>
      <c r="DL87" s="476"/>
      <c r="DM87" s="476"/>
    </row>
    <row r="88" spans="1:117" ht="7.5" customHeight="1">
      <c r="A88" s="515"/>
      <c r="B88" s="516"/>
      <c r="C88" s="56"/>
      <c r="H88" s="951"/>
      <c r="I88" s="951"/>
      <c r="J88" s="951"/>
      <c r="K88" s="951"/>
      <c r="L88" s="951"/>
      <c r="M88" s="951"/>
      <c r="N88" s="951"/>
      <c r="O88" s="951"/>
      <c r="P88" s="951"/>
      <c r="Q88" s="951"/>
      <c r="R88" s="951"/>
      <c r="S88" s="951"/>
      <c r="T88" s="951"/>
      <c r="U88" s="951"/>
      <c r="V88" s="951"/>
      <c r="W88" s="951"/>
      <c r="X88" s="951"/>
      <c r="Y88" s="951"/>
      <c r="Z88" s="951"/>
      <c r="AA88" s="951"/>
      <c r="AB88" s="951"/>
      <c r="AC88" s="951"/>
      <c r="AD88" s="951"/>
      <c r="AE88" s="951"/>
      <c r="AF88" s="951"/>
      <c r="AG88" s="951"/>
      <c r="AH88" s="951"/>
      <c r="AI88" s="951"/>
      <c r="AJ88" s="951"/>
      <c r="AK88" s="951"/>
      <c r="AL88" s="951"/>
      <c r="AM88" s="951"/>
      <c r="AN88" s="951"/>
      <c r="AO88" s="951"/>
      <c r="AP88" s="951"/>
      <c r="AQ88" s="951"/>
      <c r="AR88" s="951"/>
      <c r="AS88" s="951"/>
      <c r="AT88" s="951"/>
      <c r="AU88" s="951"/>
      <c r="AV88" s="951"/>
      <c r="AW88" s="951"/>
      <c r="AX88" s="951"/>
      <c r="AY88" s="951"/>
      <c r="AZ88" s="951"/>
      <c r="BA88" s="951"/>
      <c r="BB88" s="951"/>
      <c r="BC88" s="951"/>
      <c r="BD88" s="951"/>
      <c r="BE88" s="951"/>
      <c r="BF88" s="951"/>
      <c r="BG88" s="951"/>
      <c r="BH88" s="951"/>
      <c r="BI88" s="951"/>
      <c r="BJ88" s="951"/>
      <c r="BK88" s="951"/>
      <c r="BL88" s="951"/>
      <c r="BM88" s="951"/>
      <c r="BN88" s="951"/>
      <c r="BO88" s="951"/>
      <c r="BP88" s="951"/>
      <c r="BQ88" s="951"/>
      <c r="BR88" s="951"/>
      <c r="BS88" s="951"/>
      <c r="BT88" s="951"/>
      <c r="BU88" s="951"/>
      <c r="BV88" s="951"/>
      <c r="BW88" s="951"/>
      <c r="BX88" s="951"/>
      <c r="BY88" s="951"/>
      <c r="BZ88" s="951"/>
      <c r="CA88" s="951"/>
      <c r="CB88" s="951"/>
      <c r="CC88" s="951"/>
      <c r="CD88" s="951"/>
      <c r="CE88" s="951"/>
      <c r="CF88" s="951"/>
      <c r="CG88" s="951"/>
      <c r="CH88" s="951"/>
      <c r="CI88" s="951"/>
      <c r="CJ88" s="951"/>
      <c r="CK88" s="951"/>
      <c r="CL88" s="951"/>
      <c r="CM88" s="951"/>
      <c r="CN88" s="951"/>
      <c r="CO88" s="951"/>
      <c r="CP88" s="951"/>
      <c r="CQ88" s="951"/>
      <c r="CR88" s="951"/>
      <c r="CS88" s="951"/>
      <c r="CT88" s="951"/>
      <c r="CU88" s="951"/>
      <c r="CV88" s="951"/>
      <c r="CW88" s="951"/>
      <c r="CX88" s="951"/>
      <c r="CY88" s="951"/>
      <c r="CZ88" s="951"/>
      <c r="DA88" s="951"/>
      <c r="DB88" s="951"/>
      <c r="DC88" s="951"/>
      <c r="DD88" s="951"/>
      <c r="DE88" s="951"/>
      <c r="DF88" s="951"/>
      <c r="DG88" s="951"/>
      <c r="DH88" s="951"/>
      <c r="DI88" s="951"/>
      <c r="DJ88" s="951"/>
      <c r="DK88" s="951"/>
      <c r="DL88" s="476"/>
      <c r="DM88" s="476"/>
    </row>
    <row r="89" spans="1:117" ht="7.5" customHeight="1">
      <c r="A89" s="515"/>
      <c r="B89" s="516"/>
      <c r="C89" s="56"/>
      <c r="H89" s="951"/>
      <c r="I89" s="951"/>
      <c r="J89" s="951"/>
      <c r="K89" s="951"/>
      <c r="L89" s="951"/>
      <c r="M89" s="951"/>
      <c r="N89" s="951"/>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c r="BH89" s="951"/>
      <c r="BI89" s="951"/>
      <c r="BJ89" s="951"/>
      <c r="BK89" s="951"/>
      <c r="BL89" s="951"/>
      <c r="BM89" s="951"/>
      <c r="BN89" s="951"/>
      <c r="BO89" s="951"/>
      <c r="BP89" s="951"/>
      <c r="BQ89" s="951"/>
      <c r="BR89" s="951"/>
      <c r="BS89" s="951"/>
      <c r="BT89" s="951"/>
      <c r="BU89" s="951"/>
      <c r="BV89" s="951"/>
      <c r="BW89" s="951"/>
      <c r="BX89" s="951"/>
      <c r="BY89" s="951"/>
      <c r="BZ89" s="951"/>
      <c r="CA89" s="951"/>
      <c r="CB89" s="951"/>
      <c r="CC89" s="951"/>
      <c r="CD89" s="951"/>
      <c r="CE89" s="951"/>
      <c r="CF89" s="951"/>
      <c r="CG89" s="951"/>
      <c r="CH89" s="951"/>
      <c r="CI89" s="951"/>
      <c r="CJ89" s="951"/>
      <c r="CK89" s="951"/>
      <c r="CL89" s="951"/>
      <c r="CM89" s="951"/>
      <c r="CN89" s="951"/>
      <c r="CO89" s="951"/>
      <c r="CP89" s="951"/>
      <c r="CQ89" s="951"/>
      <c r="CR89" s="951"/>
      <c r="CS89" s="951"/>
      <c r="CT89" s="951"/>
      <c r="CU89" s="951"/>
      <c r="CV89" s="951"/>
      <c r="CW89" s="951"/>
      <c r="CX89" s="951"/>
      <c r="CY89" s="951"/>
      <c r="CZ89" s="951"/>
      <c r="DA89" s="951"/>
      <c r="DB89" s="951"/>
      <c r="DC89" s="951"/>
      <c r="DD89" s="951"/>
      <c r="DE89" s="951"/>
      <c r="DF89" s="951"/>
      <c r="DG89" s="951"/>
      <c r="DH89" s="951"/>
      <c r="DI89" s="951"/>
      <c r="DJ89" s="951"/>
      <c r="DK89" s="951"/>
      <c r="DL89" s="476"/>
      <c r="DM89" s="476"/>
    </row>
    <row r="90" spans="1:117" ht="5.25" customHeight="1">
      <c r="A90" s="517"/>
      <c r="B90" s="518"/>
      <c r="C90" s="56"/>
      <c r="H90" s="951"/>
      <c r="I90" s="951"/>
      <c r="J90" s="951"/>
      <c r="K90" s="951"/>
      <c r="L90" s="951"/>
      <c r="M90" s="951"/>
      <c r="N90" s="951"/>
      <c r="O90" s="951"/>
      <c r="P90" s="951"/>
      <c r="Q90" s="951"/>
      <c r="R90" s="951"/>
      <c r="S90" s="951"/>
      <c r="T90" s="951"/>
      <c r="U90" s="951"/>
      <c r="V90" s="951"/>
      <c r="W90" s="951"/>
      <c r="X90" s="951"/>
      <c r="Y90" s="951"/>
      <c r="Z90" s="951"/>
      <c r="AA90" s="951"/>
      <c r="AB90" s="951"/>
      <c r="AC90" s="951"/>
      <c r="AD90" s="951"/>
      <c r="AE90" s="951"/>
      <c r="AF90" s="951"/>
      <c r="AG90" s="951"/>
      <c r="AH90" s="951"/>
      <c r="AI90" s="951"/>
      <c r="AJ90" s="951"/>
      <c r="AK90" s="951"/>
      <c r="AL90" s="951"/>
      <c r="AM90" s="951"/>
      <c r="AN90" s="951"/>
      <c r="AO90" s="951"/>
      <c r="AP90" s="951"/>
      <c r="AQ90" s="951"/>
      <c r="AR90" s="951"/>
      <c r="AS90" s="951"/>
      <c r="AT90" s="951"/>
      <c r="AU90" s="951"/>
      <c r="AV90" s="951"/>
      <c r="AW90" s="951"/>
      <c r="AX90" s="951"/>
      <c r="AY90" s="951"/>
      <c r="AZ90" s="951"/>
      <c r="BA90" s="951"/>
      <c r="BB90" s="951"/>
      <c r="BC90" s="951"/>
      <c r="BD90" s="951"/>
      <c r="BE90" s="951"/>
      <c r="BF90" s="951"/>
      <c r="BG90" s="951"/>
      <c r="BH90" s="951"/>
      <c r="BI90" s="951"/>
      <c r="BJ90" s="951"/>
      <c r="BK90" s="951"/>
      <c r="BL90" s="951"/>
      <c r="BM90" s="951"/>
      <c r="BN90" s="951"/>
      <c r="BO90" s="951"/>
      <c r="BP90" s="951"/>
      <c r="BQ90" s="951"/>
      <c r="BR90" s="951"/>
      <c r="BS90" s="951"/>
      <c r="BT90" s="951"/>
      <c r="BU90" s="951"/>
      <c r="BV90" s="951"/>
      <c r="BW90" s="951"/>
      <c r="BX90" s="951"/>
      <c r="BY90" s="951"/>
      <c r="BZ90" s="951"/>
      <c r="CA90" s="951"/>
      <c r="CB90" s="951"/>
      <c r="CC90" s="951"/>
      <c r="CD90" s="951"/>
      <c r="CE90" s="951"/>
      <c r="CF90" s="951"/>
      <c r="CG90" s="951"/>
      <c r="CH90" s="951"/>
      <c r="CI90" s="951"/>
      <c r="CJ90" s="951"/>
      <c r="CK90" s="951"/>
      <c r="CL90" s="951"/>
      <c r="CM90" s="951"/>
      <c r="CN90" s="951"/>
      <c r="CO90" s="951"/>
      <c r="CP90" s="951"/>
      <c r="CQ90" s="951"/>
      <c r="CR90" s="951"/>
      <c r="CS90" s="951"/>
      <c r="CT90" s="951"/>
      <c r="CU90" s="951"/>
      <c r="CV90" s="951"/>
      <c r="CW90" s="951"/>
      <c r="CX90" s="951"/>
      <c r="CY90" s="951"/>
      <c r="CZ90" s="951"/>
      <c r="DA90" s="951"/>
      <c r="DB90" s="951"/>
      <c r="DC90" s="951"/>
      <c r="DD90" s="951"/>
      <c r="DE90" s="951"/>
      <c r="DF90" s="951"/>
      <c r="DG90" s="951"/>
      <c r="DH90" s="951"/>
      <c r="DI90" s="951"/>
      <c r="DJ90" s="951"/>
      <c r="DK90" s="951"/>
      <c r="DL90" s="476"/>
      <c r="DM90" s="476"/>
    </row>
    <row r="91" spans="1:117" ht="7.5" customHeight="1">
      <c r="A91" s="513" t="s">
        <v>283</v>
      </c>
      <c r="B91" s="514"/>
      <c r="E91" s="153"/>
      <c r="F91" s="153"/>
      <c r="G91" s="153"/>
      <c r="H91" s="153"/>
      <c r="I91" s="153"/>
      <c r="J91" s="153"/>
      <c r="K91" s="153"/>
      <c r="L91" s="153"/>
      <c r="M91" s="153"/>
      <c r="N91" s="153"/>
      <c r="O91" s="153"/>
      <c r="P91" s="150"/>
      <c r="Q91" s="150"/>
      <c r="R91" s="150"/>
      <c r="S91" s="151"/>
      <c r="T91" s="151"/>
      <c r="U91" s="151"/>
      <c r="V91" s="151"/>
      <c r="W91" s="151"/>
      <c r="X91" s="151"/>
      <c r="Y91" s="151"/>
      <c r="Z91" s="151"/>
      <c r="AA91" s="151"/>
      <c r="AB91" s="151"/>
      <c r="AC91" s="151"/>
      <c r="AD91" s="873" t="s">
        <v>191</v>
      </c>
      <c r="AE91" s="873"/>
      <c r="AF91" s="873"/>
      <c r="AG91" s="873"/>
      <c r="AH91" s="873"/>
      <c r="AI91" s="873"/>
      <c r="AJ91" s="873"/>
      <c r="AK91" s="873"/>
      <c r="AL91" s="873"/>
      <c r="AM91" s="873"/>
      <c r="AN91" s="873"/>
      <c r="AO91" s="873"/>
      <c r="AP91" s="873"/>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3"/>
      <c r="CD91" s="153"/>
      <c r="CE91" s="153"/>
      <c r="CF91" s="153"/>
      <c r="CG91" s="153"/>
      <c r="DJ91" s="842" t="s">
        <v>192</v>
      </c>
      <c r="DK91" s="843"/>
      <c r="DL91" s="843"/>
    </row>
    <row r="92" spans="1:117" ht="7.5" customHeight="1">
      <c r="A92" s="515"/>
      <c r="B92" s="516"/>
      <c r="E92" s="153"/>
      <c r="F92" s="153"/>
      <c r="G92" s="153"/>
      <c r="H92" s="153"/>
      <c r="I92" s="153"/>
      <c r="J92" s="153"/>
      <c r="K92" s="153"/>
      <c r="L92" s="153"/>
      <c r="M92" s="153"/>
      <c r="N92" s="153"/>
      <c r="O92" s="153"/>
      <c r="P92" s="150"/>
      <c r="Q92" s="150"/>
      <c r="R92" s="150"/>
      <c r="S92" s="151"/>
      <c r="T92" s="151"/>
      <c r="U92" s="151"/>
      <c r="V92" s="151"/>
      <c r="W92" s="151"/>
      <c r="X92" s="151"/>
      <c r="Y92" s="151"/>
      <c r="Z92" s="151"/>
      <c r="AA92" s="151"/>
      <c r="AB92" s="151"/>
      <c r="AC92" s="151"/>
      <c r="AD92" s="873"/>
      <c r="AE92" s="873"/>
      <c r="AF92" s="873"/>
      <c r="AG92" s="873"/>
      <c r="AH92" s="873"/>
      <c r="AI92" s="873"/>
      <c r="AJ92" s="873"/>
      <c r="AK92" s="873"/>
      <c r="AL92" s="873"/>
      <c r="AM92" s="873"/>
      <c r="AN92" s="873"/>
      <c r="AO92" s="873"/>
      <c r="AP92" s="873"/>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3"/>
      <c r="CD92" s="153"/>
      <c r="CE92" s="153"/>
      <c r="CF92" s="153"/>
      <c r="CG92" s="153"/>
      <c r="DJ92" s="842"/>
      <c r="DK92" s="843"/>
      <c r="DL92" s="843"/>
    </row>
    <row r="93" spans="1:117" ht="7.5" customHeight="1">
      <c r="A93" s="515"/>
      <c r="B93" s="516"/>
      <c r="E93" s="153"/>
      <c r="F93" s="153"/>
      <c r="G93" s="153"/>
      <c r="H93" s="153"/>
      <c r="I93" s="153"/>
      <c r="J93" s="153"/>
      <c r="K93" s="153"/>
      <c r="L93" s="153"/>
      <c r="M93" s="153"/>
      <c r="N93" s="153"/>
      <c r="O93" s="153"/>
      <c r="P93" s="873" t="s">
        <v>189</v>
      </c>
      <c r="Q93" s="873"/>
      <c r="R93" s="873"/>
      <c r="S93" s="873"/>
      <c r="T93" s="873"/>
      <c r="U93" s="873"/>
      <c r="V93" s="873"/>
      <c r="W93" s="873"/>
      <c r="X93" s="873"/>
      <c r="Y93" s="873"/>
      <c r="Z93" s="873"/>
      <c r="AA93" s="873"/>
      <c r="AB93" s="873"/>
      <c r="AC93" s="873"/>
      <c r="AD93" s="873"/>
      <c r="AE93" s="873"/>
      <c r="AF93" s="873"/>
      <c r="AG93" s="873"/>
      <c r="AH93" s="873"/>
      <c r="AI93" s="873"/>
      <c r="AJ93" s="873"/>
      <c r="AK93" s="873"/>
      <c r="AL93" s="873"/>
      <c r="AM93" s="873"/>
      <c r="AN93" s="873"/>
      <c r="AO93" s="873"/>
      <c r="AP93" s="873"/>
      <c r="AQ93" s="150"/>
      <c r="AR93" s="900" t="s">
        <v>188</v>
      </c>
      <c r="AS93" s="900"/>
      <c r="AT93" s="900"/>
      <c r="AU93" s="900"/>
      <c r="AV93" s="900"/>
      <c r="AW93" s="900"/>
      <c r="AX93" s="900"/>
      <c r="AY93" s="900"/>
      <c r="AZ93" s="900"/>
      <c r="BA93" s="900"/>
      <c r="BB93" s="900"/>
      <c r="BC93" s="900"/>
      <c r="BD93" s="900"/>
      <c r="BE93" s="900"/>
      <c r="BF93" s="900"/>
      <c r="BG93" s="900"/>
      <c r="BH93" s="900"/>
      <c r="BI93" s="900"/>
      <c r="BJ93" s="900"/>
      <c r="BK93" s="900"/>
      <c r="BL93" s="900"/>
      <c r="BM93" s="900"/>
      <c r="BN93" s="900"/>
      <c r="BO93" s="900"/>
      <c r="BP93" s="900"/>
      <c r="BQ93" s="900"/>
      <c r="BR93" s="900"/>
      <c r="BS93" s="900"/>
      <c r="BT93" s="900"/>
      <c r="BU93" s="900"/>
      <c r="BV93" s="900"/>
      <c r="BW93" s="900"/>
      <c r="BX93" s="900"/>
      <c r="BY93" s="900"/>
      <c r="BZ93" s="900"/>
      <c r="CA93" s="900"/>
      <c r="CB93" s="900"/>
      <c r="CC93" s="148"/>
      <c r="CD93" s="148"/>
      <c r="CE93" s="148"/>
      <c r="CF93" s="148"/>
      <c r="CG93" s="148"/>
      <c r="DJ93" s="843"/>
      <c r="DK93" s="843"/>
      <c r="DL93" s="843"/>
    </row>
    <row r="94" spans="1:117" ht="7.5" customHeight="1">
      <c r="A94" s="515"/>
      <c r="B94" s="516"/>
      <c r="E94" s="152"/>
      <c r="F94" s="152"/>
      <c r="G94" s="152"/>
      <c r="H94" s="152"/>
      <c r="I94" s="152"/>
      <c r="J94" s="152"/>
      <c r="K94" s="152"/>
      <c r="L94" s="152"/>
      <c r="M94" s="152"/>
      <c r="N94" s="152"/>
      <c r="O94" s="152"/>
      <c r="P94" s="873"/>
      <c r="Q94" s="873"/>
      <c r="R94" s="873"/>
      <c r="S94" s="873"/>
      <c r="T94" s="873"/>
      <c r="U94" s="873"/>
      <c r="V94" s="873"/>
      <c r="W94" s="873"/>
      <c r="X94" s="873"/>
      <c r="Y94" s="873"/>
      <c r="Z94" s="873"/>
      <c r="AA94" s="873"/>
      <c r="AB94" s="873"/>
      <c r="AC94" s="873"/>
      <c r="AD94" s="952" t="s">
        <v>187</v>
      </c>
      <c r="AE94" s="952"/>
      <c r="AF94" s="952"/>
      <c r="AG94" s="952"/>
      <c r="AH94" s="952"/>
      <c r="AI94" s="952"/>
      <c r="AJ94" s="952"/>
      <c r="AK94" s="952"/>
      <c r="AL94" s="952"/>
      <c r="AM94" s="952"/>
      <c r="AN94" s="952"/>
      <c r="AO94" s="952"/>
      <c r="AP94" s="952"/>
      <c r="AQ94" s="150"/>
      <c r="AR94" s="900"/>
      <c r="AS94" s="900"/>
      <c r="AT94" s="900"/>
      <c r="AU94" s="900"/>
      <c r="AV94" s="900"/>
      <c r="AW94" s="900"/>
      <c r="AX94" s="900"/>
      <c r="AY94" s="900"/>
      <c r="AZ94" s="900"/>
      <c r="BA94" s="900"/>
      <c r="BB94" s="900"/>
      <c r="BC94" s="900"/>
      <c r="BD94" s="900"/>
      <c r="BE94" s="900"/>
      <c r="BF94" s="900"/>
      <c r="BG94" s="900"/>
      <c r="BH94" s="900"/>
      <c r="BI94" s="900"/>
      <c r="BJ94" s="900"/>
      <c r="BK94" s="900"/>
      <c r="BL94" s="900"/>
      <c r="BM94" s="900"/>
      <c r="BN94" s="900"/>
      <c r="BO94" s="900"/>
      <c r="BP94" s="900"/>
      <c r="BQ94" s="900"/>
      <c r="BR94" s="900"/>
      <c r="BS94" s="900"/>
      <c r="BT94" s="900"/>
      <c r="BU94" s="900"/>
      <c r="BV94" s="900"/>
      <c r="BW94" s="900"/>
      <c r="BX94" s="900"/>
      <c r="BY94" s="900"/>
      <c r="BZ94" s="900"/>
      <c r="CA94" s="900"/>
      <c r="CB94" s="900"/>
      <c r="CC94" s="148"/>
      <c r="CD94" s="148"/>
      <c r="CE94" s="148"/>
      <c r="CF94" s="148"/>
      <c r="CG94" s="148"/>
      <c r="CH94" s="871" t="s">
        <v>186</v>
      </c>
      <c r="CI94" s="871"/>
      <c r="CJ94" s="871"/>
      <c r="CK94" s="871"/>
      <c r="CL94" s="871"/>
      <c r="CM94" s="871"/>
      <c r="CN94" s="871"/>
      <c r="CO94" s="871"/>
      <c r="CP94" s="871"/>
      <c r="CQ94" s="871"/>
      <c r="CR94" s="871"/>
      <c r="CS94" s="885"/>
      <c r="CT94" s="885"/>
      <c r="CU94" s="885"/>
      <c r="CV94" s="885"/>
      <c r="CW94" s="885"/>
      <c r="CX94" s="885"/>
      <c r="CY94" s="885"/>
      <c r="CZ94" s="885"/>
      <c r="DA94" s="885"/>
      <c r="DB94" s="885"/>
      <c r="DC94" s="885"/>
      <c r="DD94" s="885"/>
      <c r="DE94" s="885"/>
      <c r="DF94" s="885"/>
      <c r="DG94" s="885"/>
      <c r="DH94" s="885"/>
      <c r="DI94" s="885"/>
      <c r="DJ94" s="885"/>
      <c r="DK94" s="885"/>
      <c r="DL94" s="476" t="s">
        <v>282</v>
      </c>
      <c r="DM94" s="476"/>
    </row>
    <row r="95" spans="1:117" ht="7.5" customHeight="1">
      <c r="A95" s="515"/>
      <c r="B95" s="516"/>
      <c r="E95" s="152"/>
      <c r="F95" s="152"/>
      <c r="G95" s="152"/>
      <c r="H95" s="152"/>
      <c r="I95" s="152"/>
      <c r="J95" s="152"/>
      <c r="K95" s="152"/>
      <c r="L95" s="152"/>
      <c r="M95" s="152"/>
      <c r="N95" s="152"/>
      <c r="O95" s="152"/>
      <c r="P95" s="151"/>
      <c r="Q95" s="151"/>
      <c r="R95" s="151"/>
      <c r="S95" s="151"/>
      <c r="T95" s="151"/>
      <c r="U95" s="151"/>
      <c r="V95" s="151"/>
      <c r="W95" s="151"/>
      <c r="X95" s="151"/>
      <c r="Y95" s="151"/>
      <c r="Z95" s="151"/>
      <c r="AA95" s="151"/>
      <c r="AB95" s="151"/>
      <c r="AC95" s="151"/>
      <c r="AD95" s="952"/>
      <c r="AE95" s="952"/>
      <c r="AF95" s="952"/>
      <c r="AG95" s="952"/>
      <c r="AH95" s="952"/>
      <c r="AI95" s="952"/>
      <c r="AJ95" s="952"/>
      <c r="AK95" s="952"/>
      <c r="AL95" s="952"/>
      <c r="AM95" s="952"/>
      <c r="AN95" s="952"/>
      <c r="AO95" s="952"/>
      <c r="AP95" s="952"/>
      <c r="AQ95" s="150"/>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8"/>
      <c r="CD95" s="148"/>
      <c r="CE95" s="148"/>
      <c r="CF95" s="148"/>
      <c r="CG95" s="148"/>
      <c r="CH95" s="872"/>
      <c r="CI95" s="872"/>
      <c r="CJ95" s="872"/>
      <c r="CK95" s="872"/>
      <c r="CL95" s="872"/>
      <c r="CM95" s="872"/>
      <c r="CN95" s="872"/>
      <c r="CO95" s="872"/>
      <c r="CP95" s="872"/>
      <c r="CQ95" s="872"/>
      <c r="CR95" s="872"/>
      <c r="CS95" s="886"/>
      <c r="CT95" s="886"/>
      <c r="CU95" s="886"/>
      <c r="CV95" s="886"/>
      <c r="CW95" s="886"/>
      <c r="CX95" s="886"/>
      <c r="CY95" s="886"/>
      <c r="CZ95" s="886"/>
      <c r="DA95" s="886"/>
      <c r="DB95" s="886"/>
      <c r="DC95" s="886"/>
      <c r="DD95" s="886"/>
      <c r="DE95" s="886"/>
      <c r="DF95" s="886"/>
      <c r="DG95" s="886"/>
      <c r="DH95" s="886"/>
      <c r="DI95" s="886"/>
      <c r="DJ95" s="886"/>
      <c r="DK95" s="886"/>
      <c r="DL95" s="476"/>
      <c r="DM95" s="476"/>
    </row>
    <row r="96" spans="1:117" ht="7.5" customHeight="1">
      <c r="A96" s="515"/>
      <c r="B96" s="516"/>
      <c r="E96" s="59"/>
      <c r="F96" s="59"/>
      <c r="G96" s="1209" t="str">
        <f>CR103</f>
        <v/>
      </c>
      <c r="H96" s="1209"/>
      <c r="I96" s="1209"/>
      <c r="J96" s="1209"/>
      <c r="K96" s="59"/>
      <c r="L96" s="59"/>
      <c r="M96" s="59"/>
      <c r="N96" s="59"/>
      <c r="O96" s="59"/>
      <c r="P96" s="145"/>
      <c r="Q96" s="145"/>
      <c r="R96" s="145"/>
      <c r="S96" s="147"/>
      <c r="T96" s="147"/>
      <c r="U96" s="147"/>
      <c r="V96" s="147"/>
      <c r="W96" s="147"/>
      <c r="X96" s="147"/>
      <c r="Y96" s="147"/>
      <c r="Z96" s="147"/>
      <c r="AA96" s="147"/>
      <c r="AB96" s="147"/>
      <c r="AC96" s="147"/>
      <c r="AD96" s="953"/>
      <c r="AE96" s="953"/>
      <c r="AF96" s="953"/>
      <c r="AG96" s="953"/>
      <c r="AH96" s="953"/>
      <c r="AI96" s="953"/>
      <c r="AJ96" s="953"/>
      <c r="AK96" s="953"/>
      <c r="AL96" s="953"/>
      <c r="AM96" s="953"/>
      <c r="AN96" s="953"/>
      <c r="AO96" s="953"/>
      <c r="AP96" s="953"/>
      <c r="AQ96" s="146"/>
      <c r="AR96" s="146"/>
      <c r="AS96" s="146"/>
      <c r="AT96" s="146"/>
      <c r="AU96" s="146"/>
      <c r="AV96" s="146"/>
      <c r="AW96" s="146"/>
      <c r="AX96" s="146"/>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59"/>
      <c r="CD96" s="59"/>
      <c r="CE96" s="59"/>
      <c r="CF96" s="59"/>
      <c r="CG96" s="59"/>
      <c r="CH96" s="872"/>
      <c r="CI96" s="872"/>
      <c r="CJ96" s="872"/>
      <c r="CK96" s="872"/>
      <c r="CL96" s="872"/>
      <c r="CM96" s="872"/>
      <c r="CN96" s="872"/>
      <c r="CO96" s="872"/>
      <c r="CP96" s="872"/>
      <c r="CQ96" s="872"/>
      <c r="CR96" s="872"/>
      <c r="CS96" s="886"/>
      <c r="CT96" s="886"/>
      <c r="CU96" s="886"/>
      <c r="CV96" s="886"/>
      <c r="CW96" s="886"/>
      <c r="CX96" s="886"/>
      <c r="CY96" s="886"/>
      <c r="CZ96" s="886"/>
      <c r="DA96" s="886"/>
      <c r="DB96" s="886"/>
      <c r="DC96" s="886"/>
      <c r="DD96" s="886"/>
      <c r="DE96" s="886"/>
      <c r="DF96" s="886"/>
      <c r="DG96" s="886"/>
      <c r="DH96" s="886"/>
      <c r="DI96" s="886"/>
      <c r="DJ96" s="886"/>
      <c r="DK96" s="886"/>
      <c r="DL96" s="476"/>
      <c r="DM96" s="476"/>
    </row>
    <row r="97" spans="1:117" ht="7.5" customHeight="1">
      <c r="A97" s="515"/>
      <c r="B97" s="516"/>
      <c r="E97" s="269"/>
      <c r="F97" s="269"/>
      <c r="G97" s="1209"/>
      <c r="H97" s="1209"/>
      <c r="I97" s="1209"/>
      <c r="J97" s="1209"/>
      <c r="K97" s="269"/>
      <c r="L97" s="269"/>
      <c r="M97" s="269"/>
      <c r="N97" s="144"/>
      <c r="O97" s="144"/>
      <c r="P97" s="144"/>
      <c r="Q97" s="144"/>
      <c r="R97" s="144"/>
      <c r="S97" s="144"/>
      <c r="T97" s="144"/>
      <c r="U97" s="144"/>
      <c r="V97" s="144"/>
      <c r="W97" s="144"/>
      <c r="X97" s="144"/>
      <c r="Y97" s="144"/>
      <c r="Z97" s="144"/>
      <c r="AA97" s="144"/>
      <c r="AB97" s="143"/>
      <c r="AC97" s="143"/>
      <c r="AD97" s="143"/>
      <c r="AE97" s="836" t="s">
        <v>185</v>
      </c>
      <c r="AF97" s="837"/>
      <c r="AG97" s="901" t="s">
        <v>184</v>
      </c>
      <c r="AH97" s="901"/>
      <c r="AI97" s="903" t="s">
        <v>183</v>
      </c>
      <c r="AJ97" s="904"/>
      <c r="AK97" s="904"/>
      <c r="AL97" s="904"/>
      <c r="AM97" s="904"/>
      <c r="AN97" s="905"/>
      <c r="AO97" s="897" t="str">
        <f>IF(AO11&lt;&gt;"",AO11,"")</f>
        <v/>
      </c>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c r="BP97" s="897"/>
      <c r="BQ97" s="141"/>
      <c r="BR97" s="142"/>
      <c r="BS97" s="141"/>
      <c r="BT97" s="141"/>
      <c r="BU97" s="140"/>
      <c r="BV97" s="887" t="s">
        <v>182</v>
      </c>
      <c r="BW97" s="888"/>
      <c r="BX97" s="889"/>
      <c r="BY97" s="980" t="str">
        <f>IF(BY11&lt;&gt;"",BY11,"")</f>
        <v/>
      </c>
      <c r="BZ97" s="980"/>
      <c r="CA97" s="980"/>
      <c r="CB97" s="980"/>
      <c r="CC97" s="980"/>
      <c r="CD97" s="980"/>
      <c r="CE97" s="980"/>
      <c r="CF97" s="980"/>
      <c r="CG97" s="980"/>
      <c r="CH97" s="980"/>
      <c r="CI97" s="980"/>
      <c r="CJ97" s="980"/>
      <c r="CK97" s="980"/>
      <c r="CL97" s="980"/>
      <c r="CM97" s="980"/>
      <c r="CN97" s="980"/>
      <c r="CO97" s="980"/>
      <c r="CP97" s="141"/>
      <c r="CQ97" s="140"/>
      <c r="CR97" s="874" t="str">
        <f>IF(CR11&lt;&gt;"",CR11,"")</f>
        <v/>
      </c>
      <c r="CS97" s="875"/>
      <c r="CT97" s="870" t="s">
        <v>179</v>
      </c>
      <c r="CU97" s="870"/>
      <c r="CV97" s="870"/>
      <c r="CW97" s="870"/>
      <c r="CX97" s="870"/>
      <c r="CY97" s="870"/>
      <c r="CZ97" s="878" t="str">
        <f>IF(CZ11&lt;&gt;"",CZ11,"")</f>
        <v/>
      </c>
      <c r="DA97" s="879"/>
      <c r="DB97" s="879"/>
      <c r="DC97" s="879"/>
      <c r="DD97" s="879"/>
      <c r="DE97" s="879"/>
      <c r="DF97" s="879"/>
      <c r="DG97" s="879"/>
      <c r="DH97" s="879"/>
      <c r="DI97" s="879"/>
      <c r="DJ97" s="879"/>
      <c r="DK97" s="880"/>
      <c r="DL97" s="476"/>
      <c r="DM97" s="476"/>
    </row>
    <row r="98" spans="1:117" ht="7.5" customHeight="1">
      <c r="A98" s="515"/>
      <c r="B98" s="516"/>
      <c r="E98" s="269"/>
      <c r="F98" s="97"/>
      <c r="G98" s="1209"/>
      <c r="H98" s="1209"/>
      <c r="I98" s="1209"/>
      <c r="J98" s="1209"/>
      <c r="K98" s="97"/>
      <c r="L98" s="97"/>
      <c r="M98" s="97"/>
      <c r="N98" s="97"/>
      <c r="O98" s="97"/>
      <c r="P98" s="97"/>
      <c r="Q98" s="97"/>
      <c r="R98" s="97"/>
      <c r="S98" s="97"/>
      <c r="T98" s="97"/>
      <c r="U98" s="97"/>
      <c r="V98" s="97"/>
      <c r="W98" s="97"/>
      <c r="X98" s="97"/>
      <c r="Y98" s="97"/>
      <c r="Z98" s="97"/>
      <c r="AA98" s="97"/>
      <c r="AB98" s="139"/>
      <c r="AC98" s="139"/>
      <c r="AD98" s="139"/>
      <c r="AE98" s="838"/>
      <c r="AF98" s="839"/>
      <c r="AG98" s="902"/>
      <c r="AH98" s="902"/>
      <c r="AI98" s="906"/>
      <c r="AJ98" s="907"/>
      <c r="AK98" s="907"/>
      <c r="AL98" s="907"/>
      <c r="AM98" s="907"/>
      <c r="AN98" s="908"/>
      <c r="AO98" s="898"/>
      <c r="AP98" s="898"/>
      <c r="AQ98" s="898"/>
      <c r="AR98" s="898"/>
      <c r="AS98" s="898"/>
      <c r="AT98" s="898"/>
      <c r="AU98" s="898"/>
      <c r="AV98" s="898"/>
      <c r="AW98" s="898"/>
      <c r="AX98" s="898"/>
      <c r="AY98" s="898"/>
      <c r="AZ98" s="898"/>
      <c r="BA98" s="898"/>
      <c r="BB98" s="898"/>
      <c r="BC98" s="898"/>
      <c r="BD98" s="898"/>
      <c r="BE98" s="898"/>
      <c r="BF98" s="898"/>
      <c r="BG98" s="898"/>
      <c r="BH98" s="898"/>
      <c r="BI98" s="898"/>
      <c r="BJ98" s="898"/>
      <c r="BK98" s="898"/>
      <c r="BL98" s="898"/>
      <c r="BM98" s="898"/>
      <c r="BN98" s="898"/>
      <c r="BO98" s="898"/>
      <c r="BP98" s="898"/>
      <c r="BQ98" s="59"/>
      <c r="BR98" s="138"/>
      <c r="BS98" s="59"/>
      <c r="BT98" s="59"/>
      <c r="BU98" s="81"/>
      <c r="BV98" s="890"/>
      <c r="BW98" s="891"/>
      <c r="BX98" s="892"/>
      <c r="BY98" s="472"/>
      <c r="BZ98" s="472"/>
      <c r="CA98" s="472"/>
      <c r="CB98" s="472"/>
      <c r="CC98" s="472"/>
      <c r="CD98" s="472"/>
      <c r="CE98" s="472"/>
      <c r="CF98" s="472"/>
      <c r="CG98" s="472"/>
      <c r="CH98" s="472"/>
      <c r="CI98" s="472"/>
      <c r="CJ98" s="472"/>
      <c r="CK98" s="472"/>
      <c r="CL98" s="472"/>
      <c r="CM98" s="472"/>
      <c r="CN98" s="472"/>
      <c r="CO98" s="472"/>
      <c r="CP98" s="59"/>
      <c r="CQ98" s="81"/>
      <c r="CR98" s="876"/>
      <c r="CS98" s="877"/>
      <c r="CT98" s="788"/>
      <c r="CU98" s="788"/>
      <c r="CV98" s="788"/>
      <c r="CW98" s="788"/>
      <c r="CX98" s="788"/>
      <c r="CY98" s="788"/>
      <c r="CZ98" s="480"/>
      <c r="DA98" s="481"/>
      <c r="DB98" s="481"/>
      <c r="DC98" s="481"/>
      <c r="DD98" s="481"/>
      <c r="DE98" s="481"/>
      <c r="DF98" s="481"/>
      <c r="DG98" s="481"/>
      <c r="DH98" s="481"/>
      <c r="DI98" s="481"/>
      <c r="DJ98" s="481"/>
      <c r="DK98" s="482"/>
      <c r="DL98" s="476"/>
      <c r="DM98" s="476"/>
    </row>
    <row r="99" spans="1:117" ht="7.5" customHeight="1">
      <c r="A99" s="515"/>
      <c r="B99" s="516"/>
      <c r="E99" s="269"/>
      <c r="F99" s="97"/>
      <c r="G99" s="1209"/>
      <c r="H99" s="1209"/>
      <c r="I99" s="1209"/>
      <c r="J99" s="1209"/>
      <c r="K99" s="97"/>
      <c r="L99" s="55"/>
      <c r="M99" s="134"/>
      <c r="N99" s="134"/>
      <c r="O99" s="134"/>
      <c r="P99" s="134"/>
      <c r="Q99" s="134"/>
      <c r="R99" s="134"/>
      <c r="S99" s="134"/>
      <c r="T99" s="134"/>
      <c r="U99" s="134"/>
      <c r="V99" s="134"/>
      <c r="W99" s="134"/>
      <c r="X99" s="134"/>
      <c r="Y99" s="134"/>
      <c r="Z99" s="134"/>
      <c r="AA99" s="134"/>
      <c r="AB99" s="134"/>
      <c r="AC99" s="134"/>
      <c r="AD99" s="134"/>
      <c r="AE99" s="838"/>
      <c r="AF99" s="839"/>
      <c r="AG99" s="902"/>
      <c r="AH99" s="902"/>
      <c r="AI99" s="906"/>
      <c r="AJ99" s="907"/>
      <c r="AK99" s="907"/>
      <c r="AL99" s="907"/>
      <c r="AM99" s="907"/>
      <c r="AN99" s="908"/>
      <c r="AO99" s="898"/>
      <c r="AP99" s="898"/>
      <c r="AQ99" s="898"/>
      <c r="AR99" s="898"/>
      <c r="AS99" s="898"/>
      <c r="AT99" s="898"/>
      <c r="AU99" s="898"/>
      <c r="AV99" s="898"/>
      <c r="AW99" s="898"/>
      <c r="AX99" s="898"/>
      <c r="AY99" s="898"/>
      <c r="AZ99" s="898"/>
      <c r="BA99" s="898"/>
      <c r="BB99" s="898"/>
      <c r="BC99" s="898"/>
      <c r="BD99" s="898"/>
      <c r="BE99" s="898"/>
      <c r="BF99" s="898"/>
      <c r="BG99" s="898"/>
      <c r="BH99" s="898"/>
      <c r="BI99" s="898"/>
      <c r="BJ99" s="898"/>
      <c r="BK99" s="898"/>
      <c r="BL99" s="898"/>
      <c r="BM99" s="898"/>
      <c r="BN99" s="898"/>
      <c r="BO99" s="898"/>
      <c r="BP99" s="898"/>
      <c r="BQ99" s="59"/>
      <c r="BR99" s="138"/>
      <c r="BS99" s="59"/>
      <c r="BT99" s="59"/>
      <c r="BU99" s="81"/>
      <c r="BV99" s="890"/>
      <c r="BW99" s="891"/>
      <c r="BX99" s="892"/>
      <c r="BY99" s="472"/>
      <c r="BZ99" s="472"/>
      <c r="CA99" s="472"/>
      <c r="CB99" s="472"/>
      <c r="CC99" s="472"/>
      <c r="CD99" s="472"/>
      <c r="CE99" s="472"/>
      <c r="CF99" s="472"/>
      <c r="CG99" s="472"/>
      <c r="CH99" s="472"/>
      <c r="CI99" s="472"/>
      <c r="CJ99" s="472"/>
      <c r="CK99" s="472"/>
      <c r="CL99" s="472"/>
      <c r="CM99" s="472"/>
      <c r="CN99" s="472"/>
      <c r="CO99" s="472"/>
      <c r="CP99" s="526" t="s">
        <v>181</v>
      </c>
      <c r="CQ99" s="533"/>
      <c r="CR99" s="781" t="s">
        <v>177</v>
      </c>
      <c r="CS99" s="782"/>
      <c r="CT99" s="788"/>
      <c r="CU99" s="788"/>
      <c r="CV99" s="788"/>
      <c r="CW99" s="788"/>
      <c r="CX99" s="788"/>
      <c r="CY99" s="788"/>
      <c r="CZ99" s="480"/>
      <c r="DA99" s="481"/>
      <c r="DB99" s="481"/>
      <c r="DC99" s="481"/>
      <c r="DD99" s="481"/>
      <c r="DE99" s="481"/>
      <c r="DF99" s="481"/>
      <c r="DG99" s="481"/>
      <c r="DH99" s="481"/>
      <c r="DI99" s="481"/>
      <c r="DJ99" s="481"/>
      <c r="DK99" s="482"/>
      <c r="DL99" s="476"/>
      <c r="DM99" s="476"/>
    </row>
    <row r="100" spans="1:117" ht="7.5" customHeight="1">
      <c r="A100" s="515"/>
      <c r="B100" s="516"/>
      <c r="C100" s="56"/>
      <c r="E100" s="131"/>
      <c r="F100" s="97"/>
      <c r="K100" s="97"/>
      <c r="L100" s="134"/>
      <c r="M100" s="134"/>
      <c r="N100" s="134"/>
      <c r="O100" s="134"/>
      <c r="P100" s="134"/>
      <c r="Q100" s="134"/>
      <c r="R100" s="134"/>
      <c r="S100" s="134"/>
      <c r="T100" s="134"/>
      <c r="U100" s="134"/>
      <c r="V100" s="134"/>
      <c r="W100" s="134"/>
      <c r="X100" s="134"/>
      <c r="Y100" s="134"/>
      <c r="Z100" s="134"/>
      <c r="AA100" s="134"/>
      <c r="AB100" s="134"/>
      <c r="AC100" s="134"/>
      <c r="AD100" s="134"/>
      <c r="AE100" s="838"/>
      <c r="AF100" s="839"/>
      <c r="AG100" s="902"/>
      <c r="AH100" s="902"/>
      <c r="AI100" s="906"/>
      <c r="AJ100" s="907"/>
      <c r="AK100" s="907"/>
      <c r="AL100" s="907"/>
      <c r="AM100" s="907"/>
      <c r="AN100" s="908"/>
      <c r="AO100" s="898"/>
      <c r="AP100" s="898"/>
      <c r="AQ100" s="898"/>
      <c r="AR100" s="898"/>
      <c r="AS100" s="898"/>
      <c r="AT100" s="898"/>
      <c r="AU100" s="898"/>
      <c r="AV100" s="898"/>
      <c r="AW100" s="898"/>
      <c r="AX100" s="898"/>
      <c r="AY100" s="898"/>
      <c r="AZ100" s="898"/>
      <c r="BA100" s="898"/>
      <c r="BB100" s="898"/>
      <c r="BC100" s="898"/>
      <c r="BD100" s="898"/>
      <c r="BE100" s="898"/>
      <c r="BF100" s="898"/>
      <c r="BG100" s="898"/>
      <c r="BH100" s="898"/>
      <c r="BI100" s="898"/>
      <c r="BJ100" s="898"/>
      <c r="BK100" s="898"/>
      <c r="BL100" s="898"/>
      <c r="BM100" s="898"/>
      <c r="BN100" s="898"/>
      <c r="BO100" s="898"/>
      <c r="BP100" s="898"/>
      <c r="BQ100" s="59"/>
      <c r="BR100" s="138"/>
      <c r="BS100" s="59"/>
      <c r="BT100" s="59"/>
      <c r="BU100" s="81"/>
      <c r="BV100" s="890"/>
      <c r="BW100" s="891"/>
      <c r="BX100" s="892"/>
      <c r="BY100" s="474"/>
      <c r="BZ100" s="474"/>
      <c r="CA100" s="474"/>
      <c r="CB100" s="474"/>
      <c r="CC100" s="474"/>
      <c r="CD100" s="474"/>
      <c r="CE100" s="474"/>
      <c r="CF100" s="474"/>
      <c r="CG100" s="474"/>
      <c r="CH100" s="474"/>
      <c r="CI100" s="474"/>
      <c r="CJ100" s="474"/>
      <c r="CK100" s="474"/>
      <c r="CL100" s="474"/>
      <c r="CM100" s="474"/>
      <c r="CN100" s="474"/>
      <c r="CO100" s="474"/>
      <c r="CP100" s="696"/>
      <c r="CQ100" s="697"/>
      <c r="CR100" s="781"/>
      <c r="CS100" s="782"/>
      <c r="CT100" s="788"/>
      <c r="CU100" s="788"/>
      <c r="CV100" s="788"/>
      <c r="CW100" s="788"/>
      <c r="CX100" s="788"/>
      <c r="CY100" s="788"/>
      <c r="CZ100" s="483"/>
      <c r="DA100" s="484"/>
      <c r="DB100" s="484"/>
      <c r="DC100" s="484"/>
      <c r="DD100" s="484"/>
      <c r="DE100" s="484"/>
      <c r="DF100" s="484"/>
      <c r="DG100" s="484"/>
      <c r="DH100" s="484"/>
      <c r="DI100" s="484"/>
      <c r="DJ100" s="484"/>
      <c r="DK100" s="485"/>
      <c r="DL100" s="476"/>
      <c r="DM100" s="476"/>
    </row>
    <row r="101" spans="1:117" ht="7.5" customHeight="1">
      <c r="A101" s="515"/>
      <c r="B101" s="516"/>
      <c r="C101" s="56"/>
      <c r="E101" s="131"/>
      <c r="F101" s="97"/>
      <c r="G101" s="97"/>
      <c r="H101" s="97"/>
      <c r="I101" s="97"/>
      <c r="J101" s="134"/>
      <c r="K101" s="519" t="s">
        <v>280</v>
      </c>
      <c r="L101" s="519"/>
      <c r="M101" s="519"/>
      <c r="N101" s="519"/>
      <c r="O101" s="519"/>
      <c r="P101" s="519"/>
      <c r="Q101" s="519"/>
      <c r="R101" s="527" t="str">
        <f>+R15</f>
        <v>大阪市長</v>
      </c>
      <c r="S101" s="527"/>
      <c r="T101" s="527"/>
      <c r="U101" s="527"/>
      <c r="V101" s="527"/>
      <c r="W101" s="527"/>
      <c r="X101" s="527"/>
      <c r="Y101" s="527"/>
      <c r="Z101" s="527"/>
      <c r="AA101" s="527"/>
      <c r="AB101" s="527"/>
      <c r="AC101" s="527"/>
      <c r="AD101" s="528"/>
      <c r="AE101" s="838"/>
      <c r="AF101" s="839"/>
      <c r="AG101" s="902"/>
      <c r="AH101" s="902"/>
      <c r="AI101" s="909"/>
      <c r="AJ101" s="910"/>
      <c r="AK101" s="910"/>
      <c r="AL101" s="910"/>
      <c r="AM101" s="910"/>
      <c r="AN101" s="911"/>
      <c r="AO101" s="899"/>
      <c r="AP101" s="899"/>
      <c r="AQ101" s="899"/>
      <c r="AR101" s="899"/>
      <c r="AS101" s="899"/>
      <c r="AT101" s="899"/>
      <c r="AU101" s="899"/>
      <c r="AV101" s="899"/>
      <c r="AW101" s="899"/>
      <c r="AX101" s="899"/>
      <c r="AY101" s="899"/>
      <c r="AZ101" s="899"/>
      <c r="BA101" s="899"/>
      <c r="BB101" s="899"/>
      <c r="BC101" s="899"/>
      <c r="BD101" s="899"/>
      <c r="BE101" s="899"/>
      <c r="BF101" s="899"/>
      <c r="BG101" s="899"/>
      <c r="BH101" s="899"/>
      <c r="BI101" s="899"/>
      <c r="BJ101" s="899"/>
      <c r="BK101" s="899"/>
      <c r="BL101" s="899"/>
      <c r="BM101" s="899"/>
      <c r="BN101" s="899"/>
      <c r="BO101" s="899"/>
      <c r="BP101" s="899"/>
      <c r="BQ101" s="135"/>
      <c r="BR101" s="137"/>
      <c r="BS101" s="135"/>
      <c r="BT101" s="135"/>
      <c r="BU101" s="136"/>
      <c r="BV101" s="890"/>
      <c r="BW101" s="891"/>
      <c r="BX101" s="892"/>
      <c r="BY101" s="523" t="s">
        <v>167</v>
      </c>
      <c r="BZ101" s="524"/>
      <c r="CA101" s="524"/>
      <c r="CB101" s="470" t="str">
        <f>IF(CB15&lt;&gt;"",CB15,"")</f>
        <v/>
      </c>
      <c r="CC101" s="470"/>
      <c r="CD101" s="470"/>
      <c r="CE101" s="470"/>
      <c r="CF101" s="470"/>
      <c r="CG101" s="470"/>
      <c r="CH101" s="470"/>
      <c r="CI101" s="470"/>
      <c r="CJ101" s="470"/>
      <c r="CK101" s="470"/>
      <c r="CL101" s="470"/>
      <c r="CM101" s="470"/>
      <c r="CN101" s="470"/>
      <c r="CO101" s="470"/>
      <c r="CP101" s="470"/>
      <c r="CQ101" s="471"/>
      <c r="CR101" s="781"/>
      <c r="CS101" s="782"/>
      <c r="CT101" s="492" t="s">
        <v>286</v>
      </c>
      <c r="CU101" s="492"/>
      <c r="CV101" s="492"/>
      <c r="CW101" s="492"/>
      <c r="CX101" s="492"/>
      <c r="CY101" s="492"/>
      <c r="CZ101" s="477" t="str">
        <f>IF(CZ15&lt;&gt;"",CZ15,"")</f>
        <v/>
      </c>
      <c r="DA101" s="478"/>
      <c r="DB101" s="478"/>
      <c r="DC101" s="478"/>
      <c r="DD101" s="478"/>
      <c r="DE101" s="478"/>
      <c r="DF101" s="478"/>
      <c r="DG101" s="478"/>
      <c r="DH101" s="478"/>
      <c r="DI101" s="478"/>
      <c r="DJ101" s="478"/>
      <c r="DK101" s="479"/>
      <c r="DL101" s="476"/>
      <c r="DM101" s="476"/>
    </row>
    <row r="102" spans="1:117" ht="7.5" customHeight="1">
      <c r="A102" s="515"/>
      <c r="B102" s="516"/>
      <c r="C102" s="58"/>
      <c r="E102" s="131"/>
      <c r="F102" s="97"/>
      <c r="G102" s="97"/>
      <c r="H102" s="55"/>
      <c r="I102" s="55"/>
      <c r="J102" s="55"/>
      <c r="K102" s="519"/>
      <c r="L102" s="519"/>
      <c r="M102" s="519"/>
      <c r="N102" s="519"/>
      <c r="O102" s="519"/>
      <c r="P102" s="519"/>
      <c r="Q102" s="519"/>
      <c r="R102" s="527"/>
      <c r="S102" s="527"/>
      <c r="T102" s="527"/>
      <c r="U102" s="527"/>
      <c r="V102" s="527"/>
      <c r="W102" s="527"/>
      <c r="X102" s="527"/>
      <c r="Y102" s="527"/>
      <c r="Z102" s="527"/>
      <c r="AA102" s="527"/>
      <c r="AB102" s="527"/>
      <c r="AC102" s="527"/>
      <c r="AD102" s="528"/>
      <c r="AE102" s="838"/>
      <c r="AF102" s="839"/>
      <c r="AG102" s="902"/>
      <c r="AH102" s="902"/>
      <c r="AI102" s="960" t="s">
        <v>180</v>
      </c>
      <c r="AJ102" s="961"/>
      <c r="AK102" s="961"/>
      <c r="AL102" s="961"/>
      <c r="AM102" s="961"/>
      <c r="AN102" s="962"/>
      <c r="AO102" s="847" t="str">
        <f>IF(AO16&lt;&gt;"",AO16,"")</f>
        <v/>
      </c>
      <c r="AP102" s="848"/>
      <c r="AQ102" s="848"/>
      <c r="AR102" s="848"/>
      <c r="AS102" s="848"/>
      <c r="AT102" s="848"/>
      <c r="AU102" s="848"/>
      <c r="AV102" s="848"/>
      <c r="AW102" s="848"/>
      <c r="AX102" s="848"/>
      <c r="AY102" s="848"/>
      <c r="AZ102" s="848"/>
      <c r="BA102" s="848"/>
      <c r="BB102" s="848"/>
      <c r="BC102" s="848"/>
      <c r="BD102" s="848"/>
      <c r="BE102" s="848"/>
      <c r="BF102" s="848"/>
      <c r="BG102" s="848"/>
      <c r="BH102" s="848"/>
      <c r="BI102" s="848"/>
      <c r="BJ102" s="848"/>
      <c r="BK102" s="848"/>
      <c r="BL102" s="848"/>
      <c r="BM102" s="848"/>
      <c r="BN102" s="848"/>
      <c r="BO102" s="848"/>
      <c r="BP102" s="848"/>
      <c r="BQ102" s="848"/>
      <c r="BR102" s="848"/>
      <c r="BS102" s="848"/>
      <c r="BT102" s="848"/>
      <c r="BU102" s="849"/>
      <c r="BV102" s="890"/>
      <c r="BW102" s="891"/>
      <c r="BX102" s="892"/>
      <c r="BY102" s="525"/>
      <c r="BZ102" s="526"/>
      <c r="CA102" s="526"/>
      <c r="CB102" s="472"/>
      <c r="CC102" s="472"/>
      <c r="CD102" s="472"/>
      <c r="CE102" s="472"/>
      <c r="CF102" s="472"/>
      <c r="CG102" s="472"/>
      <c r="CH102" s="472"/>
      <c r="CI102" s="472"/>
      <c r="CJ102" s="472"/>
      <c r="CK102" s="472"/>
      <c r="CL102" s="472"/>
      <c r="CM102" s="472"/>
      <c r="CN102" s="472"/>
      <c r="CO102" s="472"/>
      <c r="CP102" s="472"/>
      <c r="CQ102" s="473"/>
      <c r="CR102" s="783"/>
      <c r="CS102" s="784"/>
      <c r="CT102" s="492"/>
      <c r="CU102" s="492"/>
      <c r="CV102" s="492"/>
      <c r="CW102" s="492"/>
      <c r="CX102" s="492"/>
      <c r="CY102" s="492"/>
      <c r="CZ102" s="483"/>
      <c r="DA102" s="484"/>
      <c r="DB102" s="484"/>
      <c r="DC102" s="484"/>
      <c r="DD102" s="484"/>
      <c r="DE102" s="484"/>
      <c r="DF102" s="484"/>
      <c r="DG102" s="484"/>
      <c r="DH102" s="484"/>
      <c r="DI102" s="484"/>
      <c r="DJ102" s="484"/>
      <c r="DK102" s="485"/>
      <c r="DL102" s="476"/>
      <c r="DM102" s="476"/>
    </row>
    <row r="103" spans="1:117" ht="7.5" customHeight="1">
      <c r="A103" s="515"/>
      <c r="B103" s="516"/>
      <c r="C103" s="58"/>
      <c r="E103" s="131"/>
      <c r="F103" s="97"/>
      <c r="G103" s="97"/>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838"/>
      <c r="AF103" s="839"/>
      <c r="AG103" s="902"/>
      <c r="AH103" s="902"/>
      <c r="AI103" s="963"/>
      <c r="AJ103" s="964"/>
      <c r="AK103" s="964"/>
      <c r="AL103" s="964"/>
      <c r="AM103" s="964"/>
      <c r="AN103" s="965"/>
      <c r="AO103" s="850"/>
      <c r="AP103" s="851"/>
      <c r="AQ103" s="851"/>
      <c r="AR103" s="851"/>
      <c r="AS103" s="851"/>
      <c r="AT103" s="851"/>
      <c r="AU103" s="851"/>
      <c r="AV103" s="851"/>
      <c r="AW103" s="851"/>
      <c r="AX103" s="851"/>
      <c r="AY103" s="851"/>
      <c r="AZ103" s="851"/>
      <c r="BA103" s="851"/>
      <c r="BB103" s="851"/>
      <c r="BC103" s="851"/>
      <c r="BD103" s="851"/>
      <c r="BE103" s="851"/>
      <c r="BF103" s="851"/>
      <c r="BG103" s="851"/>
      <c r="BH103" s="851"/>
      <c r="BI103" s="851"/>
      <c r="BJ103" s="851"/>
      <c r="BK103" s="851"/>
      <c r="BL103" s="851"/>
      <c r="BM103" s="851"/>
      <c r="BN103" s="851"/>
      <c r="BO103" s="851"/>
      <c r="BP103" s="851"/>
      <c r="BQ103" s="851"/>
      <c r="BR103" s="851"/>
      <c r="BS103" s="851"/>
      <c r="BT103" s="851"/>
      <c r="BU103" s="852"/>
      <c r="BV103" s="890"/>
      <c r="BW103" s="891"/>
      <c r="BX103" s="892"/>
      <c r="BY103" s="133"/>
      <c r="BZ103" s="133"/>
      <c r="CB103" s="472"/>
      <c r="CC103" s="472"/>
      <c r="CD103" s="472"/>
      <c r="CE103" s="472"/>
      <c r="CF103" s="472"/>
      <c r="CG103" s="472"/>
      <c r="CH103" s="472"/>
      <c r="CI103" s="472"/>
      <c r="CJ103" s="472"/>
      <c r="CK103" s="472"/>
      <c r="CL103" s="472"/>
      <c r="CM103" s="472"/>
      <c r="CN103" s="472"/>
      <c r="CO103" s="472"/>
      <c r="CP103" s="472"/>
      <c r="CQ103" s="473"/>
      <c r="CR103" s="881" t="str">
        <f>IF(CR17&lt;&gt;"",CR17,"")</f>
        <v/>
      </c>
      <c r="CS103" s="882"/>
      <c r="CT103" s="788" t="s">
        <v>179</v>
      </c>
      <c r="CU103" s="788"/>
      <c r="CV103" s="788"/>
      <c r="CW103" s="788"/>
      <c r="CX103" s="788"/>
      <c r="CY103" s="788"/>
      <c r="CZ103" s="477" t="str">
        <f>IF(CZ17&lt;&gt;"",CZ17,"")</f>
        <v/>
      </c>
      <c r="DA103" s="478"/>
      <c r="DB103" s="478"/>
      <c r="DC103" s="478"/>
      <c r="DD103" s="478"/>
      <c r="DE103" s="478"/>
      <c r="DF103" s="478"/>
      <c r="DG103" s="478"/>
      <c r="DH103" s="478"/>
      <c r="DI103" s="478"/>
      <c r="DJ103" s="478"/>
      <c r="DK103" s="479"/>
      <c r="DL103" s="476"/>
      <c r="DM103" s="476"/>
    </row>
    <row r="104" spans="1:117" ht="7.5" customHeight="1">
      <c r="A104" s="515"/>
      <c r="B104" s="516"/>
      <c r="C104" s="58"/>
      <c r="E104" s="131"/>
      <c r="F104" s="97"/>
      <c r="G104" s="97"/>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838"/>
      <c r="AF104" s="839"/>
      <c r="AG104" s="902"/>
      <c r="AH104" s="902"/>
      <c r="AI104" s="963"/>
      <c r="AJ104" s="964"/>
      <c r="AK104" s="964"/>
      <c r="AL104" s="964"/>
      <c r="AM104" s="964"/>
      <c r="AN104" s="965"/>
      <c r="AO104" s="850"/>
      <c r="AP104" s="851"/>
      <c r="AQ104" s="851"/>
      <c r="AR104" s="851"/>
      <c r="AS104" s="851"/>
      <c r="AT104" s="851"/>
      <c r="AU104" s="851"/>
      <c r="AV104" s="851"/>
      <c r="AW104" s="851"/>
      <c r="AX104" s="851"/>
      <c r="AY104" s="851"/>
      <c r="AZ104" s="851"/>
      <c r="BA104" s="851"/>
      <c r="BB104" s="851"/>
      <c r="BC104" s="851"/>
      <c r="BD104" s="851"/>
      <c r="BE104" s="851"/>
      <c r="BF104" s="851"/>
      <c r="BG104" s="851"/>
      <c r="BH104" s="851"/>
      <c r="BI104" s="851"/>
      <c r="BJ104" s="851"/>
      <c r="BK104" s="851"/>
      <c r="BL104" s="851"/>
      <c r="BM104" s="851"/>
      <c r="BN104" s="851"/>
      <c r="BO104" s="851"/>
      <c r="BP104" s="851"/>
      <c r="BQ104" s="851"/>
      <c r="BR104" s="851"/>
      <c r="BS104" s="851"/>
      <c r="BT104" s="851"/>
      <c r="BU104" s="852"/>
      <c r="BV104" s="890"/>
      <c r="BW104" s="891"/>
      <c r="BX104" s="892"/>
      <c r="BY104" s="132"/>
      <c r="BZ104" s="132"/>
      <c r="CB104" s="474"/>
      <c r="CC104" s="474"/>
      <c r="CD104" s="474"/>
      <c r="CE104" s="474"/>
      <c r="CF104" s="474"/>
      <c r="CG104" s="474"/>
      <c r="CH104" s="474"/>
      <c r="CI104" s="474"/>
      <c r="CJ104" s="474"/>
      <c r="CK104" s="474"/>
      <c r="CL104" s="474"/>
      <c r="CM104" s="474"/>
      <c r="CN104" s="474"/>
      <c r="CO104" s="474"/>
      <c r="CP104" s="474"/>
      <c r="CQ104" s="475"/>
      <c r="CR104" s="876"/>
      <c r="CS104" s="877"/>
      <c r="CT104" s="788"/>
      <c r="CU104" s="788"/>
      <c r="CV104" s="788"/>
      <c r="CW104" s="788"/>
      <c r="CX104" s="788"/>
      <c r="CY104" s="788"/>
      <c r="CZ104" s="480"/>
      <c r="DA104" s="481"/>
      <c r="DB104" s="481"/>
      <c r="DC104" s="481"/>
      <c r="DD104" s="481"/>
      <c r="DE104" s="481"/>
      <c r="DF104" s="481"/>
      <c r="DG104" s="481"/>
      <c r="DH104" s="481"/>
      <c r="DI104" s="481"/>
      <c r="DJ104" s="481"/>
      <c r="DK104" s="482"/>
      <c r="DL104" s="476"/>
      <c r="DM104" s="476"/>
    </row>
    <row r="105" spans="1:117" ht="7.5" customHeight="1">
      <c r="A105" s="515"/>
      <c r="B105" s="516"/>
      <c r="C105" s="58"/>
      <c r="E105" s="131"/>
      <c r="F105" s="97"/>
      <c r="G105" s="97"/>
      <c r="H105" s="641" t="s">
        <v>161</v>
      </c>
      <c r="I105" s="641"/>
      <c r="J105" s="641"/>
      <c r="K105" s="641"/>
      <c r="L105" s="896" t="str">
        <f>IF(L19&lt;&gt;"",L19,"")</f>
        <v/>
      </c>
      <c r="M105" s="896"/>
      <c r="N105" s="896"/>
      <c r="O105" s="641" t="s">
        <v>40</v>
      </c>
      <c r="P105" s="641"/>
      <c r="Q105" s="896" t="str">
        <f>IF(Q19&lt;&gt;"",Q19,"")</f>
        <v/>
      </c>
      <c r="R105" s="896"/>
      <c r="S105" s="896"/>
      <c r="T105" s="641" t="s">
        <v>12</v>
      </c>
      <c r="U105" s="641"/>
      <c r="V105" s="896" t="str">
        <f>IF(V19&lt;&gt;"",V19,"")</f>
        <v/>
      </c>
      <c r="W105" s="896"/>
      <c r="X105" s="896"/>
      <c r="Y105" s="641" t="s">
        <v>76</v>
      </c>
      <c r="Z105" s="641"/>
      <c r="AA105" s="641" t="s">
        <v>178</v>
      </c>
      <c r="AB105" s="641"/>
      <c r="AC105" s="641"/>
      <c r="AD105" s="641"/>
      <c r="AE105" s="838"/>
      <c r="AF105" s="839"/>
      <c r="AG105" s="902"/>
      <c r="AH105" s="902"/>
      <c r="AI105" s="963"/>
      <c r="AJ105" s="964"/>
      <c r="AK105" s="964"/>
      <c r="AL105" s="964"/>
      <c r="AM105" s="964"/>
      <c r="AN105" s="965"/>
      <c r="AO105" s="850"/>
      <c r="AP105" s="851"/>
      <c r="AQ105" s="851"/>
      <c r="AR105" s="851"/>
      <c r="AS105" s="851"/>
      <c r="AT105" s="851"/>
      <c r="AU105" s="851"/>
      <c r="AV105" s="851"/>
      <c r="AW105" s="851"/>
      <c r="AX105" s="851"/>
      <c r="AY105" s="851"/>
      <c r="AZ105" s="851"/>
      <c r="BA105" s="851"/>
      <c r="BB105" s="851"/>
      <c r="BC105" s="851"/>
      <c r="BD105" s="851"/>
      <c r="BE105" s="851"/>
      <c r="BF105" s="851"/>
      <c r="BG105" s="851"/>
      <c r="BH105" s="851"/>
      <c r="BI105" s="851"/>
      <c r="BJ105" s="851"/>
      <c r="BK105" s="851"/>
      <c r="BL105" s="851"/>
      <c r="BM105" s="851"/>
      <c r="BN105" s="851"/>
      <c r="BO105" s="851"/>
      <c r="BP105" s="851"/>
      <c r="BQ105" s="851"/>
      <c r="BR105" s="851"/>
      <c r="BS105" s="851"/>
      <c r="BT105" s="851"/>
      <c r="BU105" s="852"/>
      <c r="BV105" s="890"/>
      <c r="BW105" s="891"/>
      <c r="BX105" s="892"/>
      <c r="BY105" s="523" t="s">
        <v>149</v>
      </c>
      <c r="BZ105" s="524"/>
      <c r="CA105" s="524"/>
      <c r="CB105" s="77"/>
      <c r="CF105" s="77"/>
      <c r="CG105" s="77"/>
      <c r="CH105" s="77"/>
      <c r="CI105" s="77"/>
      <c r="CJ105" s="77"/>
      <c r="CK105" s="77"/>
      <c r="CL105" s="77"/>
      <c r="CM105" s="785" t="str">
        <f>IF(CM19&lt;&gt;"",CM19,"")</f>
        <v/>
      </c>
      <c r="CN105" s="786"/>
      <c r="CO105" s="786"/>
      <c r="CP105" s="786"/>
      <c r="CQ105" s="787"/>
      <c r="CR105" s="781" t="s">
        <v>177</v>
      </c>
      <c r="CS105" s="782"/>
      <c r="CT105" s="788"/>
      <c r="CU105" s="788"/>
      <c r="CV105" s="788"/>
      <c r="CW105" s="788"/>
      <c r="CX105" s="788"/>
      <c r="CY105" s="788"/>
      <c r="CZ105" s="480"/>
      <c r="DA105" s="481"/>
      <c r="DB105" s="481"/>
      <c r="DC105" s="481"/>
      <c r="DD105" s="481"/>
      <c r="DE105" s="481"/>
      <c r="DF105" s="481"/>
      <c r="DG105" s="481"/>
      <c r="DH105" s="481"/>
      <c r="DI105" s="481"/>
      <c r="DJ105" s="481"/>
      <c r="DK105" s="482"/>
      <c r="DL105" s="476"/>
      <c r="DM105" s="476"/>
    </row>
    <row r="106" spans="1:117" ht="7.5" customHeight="1">
      <c r="A106" s="515"/>
      <c r="B106" s="516"/>
      <c r="C106" s="58"/>
      <c r="E106" s="131"/>
      <c r="F106" s="97"/>
      <c r="G106" s="97"/>
      <c r="H106" s="641"/>
      <c r="I106" s="641"/>
      <c r="J106" s="641"/>
      <c r="K106" s="641"/>
      <c r="L106" s="896"/>
      <c r="M106" s="896"/>
      <c r="N106" s="896"/>
      <c r="O106" s="641"/>
      <c r="P106" s="641"/>
      <c r="Q106" s="896"/>
      <c r="R106" s="896"/>
      <c r="S106" s="896"/>
      <c r="T106" s="641"/>
      <c r="U106" s="641"/>
      <c r="V106" s="896"/>
      <c r="W106" s="896"/>
      <c r="X106" s="896"/>
      <c r="Y106" s="641"/>
      <c r="Z106" s="641"/>
      <c r="AA106" s="641"/>
      <c r="AB106" s="641"/>
      <c r="AC106" s="641"/>
      <c r="AD106" s="641"/>
      <c r="AE106" s="838"/>
      <c r="AF106" s="839"/>
      <c r="AG106" s="902"/>
      <c r="AH106" s="902"/>
      <c r="AI106" s="963"/>
      <c r="AJ106" s="964"/>
      <c r="AK106" s="964"/>
      <c r="AL106" s="964"/>
      <c r="AM106" s="964"/>
      <c r="AN106" s="965"/>
      <c r="AO106" s="850"/>
      <c r="AP106" s="851"/>
      <c r="AQ106" s="851"/>
      <c r="AR106" s="851"/>
      <c r="AS106" s="851"/>
      <c r="AT106" s="851"/>
      <c r="AU106" s="851"/>
      <c r="AV106" s="851"/>
      <c r="AW106" s="851"/>
      <c r="AX106" s="851"/>
      <c r="AY106" s="851"/>
      <c r="AZ106" s="851"/>
      <c r="BA106" s="851"/>
      <c r="BB106" s="851"/>
      <c r="BC106" s="851"/>
      <c r="BD106" s="851"/>
      <c r="BE106" s="851"/>
      <c r="BF106" s="851"/>
      <c r="BG106" s="851"/>
      <c r="BH106" s="851"/>
      <c r="BI106" s="851"/>
      <c r="BJ106" s="851"/>
      <c r="BK106" s="851"/>
      <c r="BL106" s="851"/>
      <c r="BM106" s="851"/>
      <c r="BN106" s="851"/>
      <c r="BO106" s="851"/>
      <c r="BP106" s="851"/>
      <c r="BQ106" s="851"/>
      <c r="BR106" s="851"/>
      <c r="BS106" s="851"/>
      <c r="BT106" s="851"/>
      <c r="BU106" s="852"/>
      <c r="BV106" s="890"/>
      <c r="BW106" s="891"/>
      <c r="BX106" s="892"/>
      <c r="BY106" s="525"/>
      <c r="BZ106" s="526"/>
      <c r="CA106" s="526"/>
      <c r="CB106" s="59"/>
      <c r="CF106" s="59"/>
      <c r="CG106" s="59"/>
      <c r="CH106" s="59"/>
      <c r="CI106" s="59"/>
      <c r="CJ106" s="59"/>
      <c r="CK106" s="59"/>
      <c r="CL106" s="59"/>
      <c r="CM106" s="750"/>
      <c r="CN106" s="750"/>
      <c r="CO106" s="750"/>
      <c r="CP106" s="750"/>
      <c r="CQ106" s="777"/>
      <c r="CR106" s="781"/>
      <c r="CS106" s="782"/>
      <c r="CT106" s="788"/>
      <c r="CU106" s="788"/>
      <c r="CV106" s="788"/>
      <c r="CW106" s="788"/>
      <c r="CX106" s="788"/>
      <c r="CY106" s="788"/>
      <c r="CZ106" s="483"/>
      <c r="DA106" s="484"/>
      <c r="DB106" s="484"/>
      <c r="DC106" s="484"/>
      <c r="DD106" s="484"/>
      <c r="DE106" s="484"/>
      <c r="DF106" s="484"/>
      <c r="DG106" s="484"/>
      <c r="DH106" s="484"/>
      <c r="DI106" s="484"/>
      <c r="DJ106" s="484"/>
      <c r="DK106" s="485"/>
      <c r="DL106" s="476"/>
      <c r="DM106" s="476"/>
    </row>
    <row r="107" spans="1:117" ht="7.5" customHeight="1">
      <c r="A107" s="515"/>
      <c r="B107" s="516"/>
      <c r="C107" s="58"/>
      <c r="E107" s="131"/>
      <c r="F107" s="97"/>
      <c r="G107" s="97"/>
      <c r="H107" s="97"/>
      <c r="I107" s="97"/>
      <c r="J107" s="55"/>
      <c r="K107" s="55"/>
      <c r="L107" s="55"/>
      <c r="M107" s="55"/>
      <c r="N107" s="55"/>
      <c r="O107" s="55"/>
      <c r="P107" s="55"/>
      <c r="Q107" s="55"/>
      <c r="R107" s="55"/>
      <c r="S107" s="55"/>
      <c r="T107" s="55"/>
      <c r="U107" s="55"/>
      <c r="V107" s="55"/>
      <c r="W107" s="55"/>
      <c r="X107" s="55"/>
      <c r="Y107" s="55"/>
      <c r="Z107" s="55"/>
      <c r="AA107" s="55"/>
      <c r="AB107" s="55"/>
      <c r="AC107" s="55"/>
      <c r="AD107" s="55"/>
      <c r="AE107" s="838"/>
      <c r="AF107" s="839"/>
      <c r="AG107" s="902"/>
      <c r="AH107" s="902"/>
      <c r="AI107" s="853" t="s">
        <v>285</v>
      </c>
      <c r="AJ107" s="854"/>
      <c r="AK107" s="854"/>
      <c r="AL107" s="854"/>
      <c r="AM107" s="854"/>
      <c r="AN107" s="854"/>
      <c r="AO107" s="854"/>
      <c r="AP107" s="854"/>
      <c r="AQ107" s="854"/>
      <c r="AR107" s="854"/>
      <c r="AS107" s="854"/>
      <c r="AT107" s="854"/>
      <c r="AU107" s="854"/>
      <c r="AV107" s="856" t="str">
        <f>IF(AV21&lt;&gt;"",AV21,"")</f>
        <v/>
      </c>
      <c r="AW107" s="857"/>
      <c r="AX107" s="860" t="str">
        <f t="shared" ref="AX107" si="0">IF(AX21&lt;&gt;"",AX21,"")</f>
        <v/>
      </c>
      <c r="AY107" s="861"/>
      <c r="AZ107" s="863" t="str">
        <f t="shared" ref="AZ107" si="1">IF(AZ21&lt;&gt;"",AZ21,"")</f>
        <v/>
      </c>
      <c r="BA107" s="864"/>
      <c r="BB107" s="863" t="str">
        <f t="shared" ref="BB107" si="2">IF(BB21&lt;&gt;"",BB21,"")</f>
        <v/>
      </c>
      <c r="BC107" s="864"/>
      <c r="BD107" s="856" t="str">
        <f t="shared" ref="BD107" si="3">IF(BD21&lt;&gt;"",BD21,"")</f>
        <v/>
      </c>
      <c r="BE107" s="857"/>
      <c r="BF107" s="860" t="str">
        <f t="shared" ref="BF107" si="4">IF(BF21&lt;&gt;"",BF21,"")</f>
        <v/>
      </c>
      <c r="BG107" s="861"/>
      <c r="BH107" s="863" t="str">
        <f t="shared" ref="BH107" si="5">IF(BH21&lt;&gt;"",BH21,"")</f>
        <v/>
      </c>
      <c r="BI107" s="864"/>
      <c r="BJ107" s="866" t="str">
        <f t="shared" ref="BJ107" si="6">IF(BJ21&lt;&gt;"",BJ21,"")</f>
        <v/>
      </c>
      <c r="BK107" s="867"/>
      <c r="BL107" s="856" t="str">
        <f t="shared" ref="BL107" si="7">IF(BL21&lt;&gt;"",BL21,"")</f>
        <v/>
      </c>
      <c r="BM107" s="857"/>
      <c r="BN107" s="860" t="str">
        <f t="shared" ref="BN107" si="8">IF(BN21&lt;&gt;"",BN21,"")</f>
        <v/>
      </c>
      <c r="BO107" s="861"/>
      <c r="BP107" s="863" t="str">
        <f t="shared" ref="BP107" si="9">IF(BP21&lt;&gt;"",BP21,"")</f>
        <v/>
      </c>
      <c r="BQ107" s="864"/>
      <c r="BR107" s="863" t="str">
        <f t="shared" ref="BR107" si="10">IF(BR21&lt;&gt;"",BR21,"")</f>
        <v/>
      </c>
      <c r="BS107" s="864"/>
      <c r="BT107" s="863" t="str">
        <f t="shared" ref="BT107" si="11">IF(BT21&lt;&gt;"",BT21,"")</f>
        <v/>
      </c>
      <c r="BU107" s="864"/>
      <c r="BV107" s="890"/>
      <c r="BW107" s="891"/>
      <c r="BX107" s="892"/>
      <c r="BY107" s="749" t="str">
        <f>IF(BY21&lt;&gt;"",BY21,"")</f>
        <v/>
      </c>
      <c r="BZ107" s="750"/>
      <c r="CA107" s="750"/>
      <c r="CB107" s="750"/>
      <c r="CC107" s="750"/>
      <c r="CD107" s="548" t="s">
        <v>148</v>
      </c>
      <c r="CE107" s="548"/>
      <c r="CF107" s="749" t="str">
        <f>IF(CF21&lt;&gt;"",CF21,"")</f>
        <v/>
      </c>
      <c r="CG107" s="750"/>
      <c r="CH107" s="750"/>
      <c r="CI107" s="750"/>
      <c r="CJ107" s="750"/>
      <c r="CK107" s="548" t="s">
        <v>148</v>
      </c>
      <c r="CL107" s="548"/>
      <c r="CM107" s="750" t="str">
        <f>IF(CM21&lt;&gt;"",CM21,"")</f>
        <v/>
      </c>
      <c r="CN107" s="750"/>
      <c r="CO107" s="750"/>
      <c r="CP107" s="750"/>
      <c r="CQ107" s="777"/>
      <c r="CR107" s="781"/>
      <c r="CS107" s="782"/>
      <c r="CT107" s="492" t="s">
        <v>286</v>
      </c>
      <c r="CU107" s="492"/>
      <c r="CV107" s="492"/>
      <c r="CW107" s="492"/>
      <c r="CX107" s="492"/>
      <c r="CY107" s="492"/>
      <c r="CZ107" s="477" t="str">
        <f>IF(CZ21&lt;&gt;"",CZ21,"")</f>
        <v/>
      </c>
      <c r="DA107" s="478"/>
      <c r="DB107" s="478"/>
      <c r="DC107" s="478"/>
      <c r="DD107" s="478"/>
      <c r="DE107" s="478"/>
      <c r="DF107" s="478"/>
      <c r="DG107" s="478"/>
      <c r="DH107" s="478"/>
      <c r="DI107" s="478"/>
      <c r="DJ107" s="478"/>
      <c r="DK107" s="479"/>
      <c r="DL107" s="476"/>
      <c r="DM107" s="476"/>
    </row>
    <row r="108" spans="1:117" ht="7.5" customHeight="1">
      <c r="A108" s="515"/>
      <c r="B108" s="516"/>
      <c r="C108" s="58"/>
      <c r="E108" s="131"/>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840"/>
      <c r="AF108" s="841"/>
      <c r="AG108" s="902"/>
      <c r="AH108" s="902"/>
      <c r="AI108" s="855"/>
      <c r="AJ108" s="855"/>
      <c r="AK108" s="855"/>
      <c r="AL108" s="855"/>
      <c r="AM108" s="855"/>
      <c r="AN108" s="855"/>
      <c r="AO108" s="855"/>
      <c r="AP108" s="855"/>
      <c r="AQ108" s="855"/>
      <c r="AR108" s="855"/>
      <c r="AS108" s="855"/>
      <c r="AT108" s="855"/>
      <c r="AU108" s="855"/>
      <c r="AV108" s="858"/>
      <c r="AW108" s="859"/>
      <c r="AX108" s="859"/>
      <c r="AY108" s="862"/>
      <c r="AZ108" s="865"/>
      <c r="BA108" s="865"/>
      <c r="BB108" s="865"/>
      <c r="BC108" s="865"/>
      <c r="BD108" s="858"/>
      <c r="BE108" s="859"/>
      <c r="BF108" s="859"/>
      <c r="BG108" s="862"/>
      <c r="BH108" s="865"/>
      <c r="BI108" s="865"/>
      <c r="BJ108" s="868"/>
      <c r="BK108" s="869"/>
      <c r="BL108" s="858"/>
      <c r="BM108" s="859"/>
      <c r="BN108" s="859"/>
      <c r="BO108" s="862"/>
      <c r="BP108" s="865"/>
      <c r="BQ108" s="865"/>
      <c r="BR108" s="865"/>
      <c r="BS108" s="865"/>
      <c r="BT108" s="865"/>
      <c r="BU108" s="865"/>
      <c r="BV108" s="893"/>
      <c r="BW108" s="894"/>
      <c r="BX108" s="895"/>
      <c r="BY108" s="751"/>
      <c r="BZ108" s="751"/>
      <c r="CA108" s="751"/>
      <c r="CB108" s="751"/>
      <c r="CC108" s="751"/>
      <c r="CD108" s="779"/>
      <c r="CE108" s="779"/>
      <c r="CF108" s="751"/>
      <c r="CG108" s="751"/>
      <c r="CH108" s="751"/>
      <c r="CI108" s="751"/>
      <c r="CJ108" s="751"/>
      <c r="CK108" s="779"/>
      <c r="CL108" s="779"/>
      <c r="CM108" s="751"/>
      <c r="CN108" s="751"/>
      <c r="CO108" s="751"/>
      <c r="CP108" s="751"/>
      <c r="CQ108" s="778"/>
      <c r="CR108" s="783"/>
      <c r="CS108" s="784"/>
      <c r="CT108" s="492"/>
      <c r="CU108" s="492"/>
      <c r="CV108" s="492"/>
      <c r="CW108" s="492"/>
      <c r="CX108" s="492"/>
      <c r="CY108" s="492"/>
      <c r="CZ108" s="483"/>
      <c r="DA108" s="484"/>
      <c r="DB108" s="484"/>
      <c r="DC108" s="484"/>
      <c r="DD108" s="484"/>
      <c r="DE108" s="484"/>
      <c r="DF108" s="484"/>
      <c r="DG108" s="484"/>
      <c r="DH108" s="484"/>
      <c r="DI108" s="484"/>
      <c r="DJ108" s="484"/>
      <c r="DK108" s="485"/>
      <c r="DL108" s="476"/>
      <c r="DM108" s="476"/>
    </row>
    <row r="109" spans="1:117" ht="11.25" customHeight="1">
      <c r="A109" s="515"/>
      <c r="B109" s="516"/>
      <c r="C109" s="58"/>
      <c r="E109" s="757" t="s">
        <v>176</v>
      </c>
      <c r="F109" s="550"/>
      <c r="G109" s="756" t="s">
        <v>175</v>
      </c>
      <c r="H109" s="658"/>
      <c r="I109" s="658"/>
      <c r="J109" s="658"/>
      <c r="K109" s="658"/>
      <c r="L109" s="658"/>
      <c r="M109" s="659"/>
      <c r="N109" s="810" t="str">
        <f>IF(N23&lt;&gt;"",N23,"")</f>
        <v/>
      </c>
      <c r="O109" s="811"/>
      <c r="P109" s="811"/>
      <c r="Q109" s="811"/>
      <c r="R109" s="811"/>
      <c r="S109" s="811"/>
      <c r="T109" s="811"/>
      <c r="U109" s="811"/>
      <c r="V109" s="811"/>
      <c r="W109" s="811"/>
      <c r="X109" s="811"/>
      <c r="Y109" s="811"/>
      <c r="Z109" s="811"/>
      <c r="AA109" s="811"/>
      <c r="AB109" s="811"/>
      <c r="AC109" s="811"/>
      <c r="AD109" s="812"/>
      <c r="AE109" s="549" t="s">
        <v>174</v>
      </c>
      <c r="AF109" s="813"/>
      <c r="AG109" s="810" t="str">
        <f>IF(AG23&lt;&gt;"",AG23,"")</f>
        <v/>
      </c>
      <c r="AH109" s="811"/>
      <c r="AI109" s="811"/>
      <c r="AJ109" s="811"/>
      <c r="AK109" s="811"/>
      <c r="AL109" s="811"/>
      <c r="AM109" s="811"/>
      <c r="AN109" s="812"/>
      <c r="AO109" s="789" t="s">
        <v>173</v>
      </c>
      <c r="AP109" s="790"/>
      <c r="AQ109" s="790"/>
      <c r="AR109" s="790"/>
      <c r="AS109" s="790"/>
      <c r="AT109" s="790"/>
      <c r="AU109" s="790"/>
      <c r="AV109" s="790"/>
      <c r="AW109" s="790"/>
      <c r="AX109" s="790"/>
      <c r="AY109" s="790"/>
      <c r="AZ109" s="789" t="s">
        <v>172</v>
      </c>
      <c r="BA109" s="790"/>
      <c r="BB109" s="790"/>
      <c r="BC109" s="790"/>
      <c r="BD109" s="790"/>
      <c r="BE109" s="790"/>
      <c r="BF109" s="790"/>
      <c r="BG109" s="790"/>
      <c r="BH109" s="790"/>
      <c r="BI109" s="791"/>
      <c r="BJ109" s="789" t="s">
        <v>171</v>
      </c>
      <c r="BK109" s="790"/>
      <c r="BL109" s="790"/>
      <c r="BM109" s="790"/>
      <c r="BN109" s="790"/>
      <c r="BO109" s="790"/>
      <c r="BP109" s="790"/>
      <c r="BQ109" s="790"/>
      <c r="BR109" s="790"/>
      <c r="BS109" s="791"/>
      <c r="BT109" s="520" t="s">
        <v>57</v>
      </c>
      <c r="BU109" s="520"/>
      <c r="BV109" s="520"/>
      <c r="BW109" s="520"/>
      <c r="BX109" s="520"/>
      <c r="BY109" s="520"/>
      <c r="BZ109" s="520"/>
      <c r="CA109" s="520"/>
      <c r="CB109" s="520" t="s">
        <v>170</v>
      </c>
      <c r="CC109" s="520"/>
      <c r="CD109" s="520"/>
      <c r="CE109" s="520"/>
      <c r="CF109" s="520"/>
      <c r="CG109" s="520"/>
      <c r="CH109" s="520"/>
      <c r="CI109" s="520"/>
      <c r="CJ109" s="520"/>
      <c r="CK109" s="520"/>
      <c r="CL109" s="520"/>
      <c r="CM109" s="520"/>
      <c r="CN109" s="774" t="s">
        <v>169</v>
      </c>
      <c r="CO109" s="774"/>
      <c r="CP109" s="774"/>
      <c r="CQ109" s="774"/>
      <c r="CR109" s="774"/>
      <c r="CS109" s="774"/>
      <c r="CT109" s="774"/>
      <c r="CU109" s="774"/>
      <c r="CV109" s="774"/>
      <c r="CW109" s="774"/>
      <c r="CX109" s="774"/>
      <c r="CY109" s="774"/>
      <c r="CZ109" s="774" t="s">
        <v>168</v>
      </c>
      <c r="DA109" s="774"/>
      <c r="DB109" s="774"/>
      <c r="DC109" s="774"/>
      <c r="DD109" s="774"/>
      <c r="DE109" s="774"/>
      <c r="DF109" s="774"/>
      <c r="DG109" s="774"/>
      <c r="DH109" s="774"/>
      <c r="DI109" s="774"/>
      <c r="DJ109" s="774"/>
      <c r="DK109" s="833"/>
      <c r="DL109" s="476"/>
      <c r="DM109" s="476"/>
    </row>
    <row r="110" spans="1:117" ht="7.5" customHeight="1">
      <c r="A110" s="515"/>
      <c r="B110" s="516"/>
      <c r="C110" s="58"/>
      <c r="E110" s="534"/>
      <c r="F110" s="546"/>
      <c r="G110" s="724" t="s">
        <v>167</v>
      </c>
      <c r="H110" s="725"/>
      <c r="I110" s="725"/>
      <c r="J110" s="725"/>
      <c r="K110" s="725"/>
      <c r="L110" s="725"/>
      <c r="M110" s="726"/>
      <c r="N110" s="798" t="str">
        <f>IF(N24&lt;&gt;"",N24,"")</f>
        <v/>
      </c>
      <c r="O110" s="799"/>
      <c r="P110" s="799"/>
      <c r="Q110" s="799"/>
      <c r="R110" s="799"/>
      <c r="S110" s="799"/>
      <c r="T110" s="799"/>
      <c r="U110" s="799"/>
      <c r="V110" s="799"/>
      <c r="W110" s="799"/>
      <c r="X110" s="799"/>
      <c r="Y110" s="799"/>
      <c r="Z110" s="799"/>
      <c r="AA110" s="799"/>
      <c r="AB110" s="799"/>
      <c r="AC110" s="799"/>
      <c r="AD110" s="800"/>
      <c r="AE110" s="545"/>
      <c r="AF110" s="535"/>
      <c r="AG110" s="798" t="str">
        <f>IF(AG24&lt;&gt;"",AG24,"")</f>
        <v/>
      </c>
      <c r="AH110" s="799"/>
      <c r="AI110" s="799"/>
      <c r="AJ110" s="799"/>
      <c r="AK110" s="799"/>
      <c r="AL110" s="799"/>
      <c r="AM110" s="799"/>
      <c r="AN110" s="800"/>
      <c r="AO110" s="792"/>
      <c r="AP110" s="793"/>
      <c r="AQ110" s="793"/>
      <c r="AR110" s="793"/>
      <c r="AS110" s="793"/>
      <c r="AT110" s="793"/>
      <c r="AU110" s="793"/>
      <c r="AV110" s="793"/>
      <c r="AW110" s="793"/>
      <c r="AX110" s="793"/>
      <c r="AY110" s="793"/>
      <c r="AZ110" s="792"/>
      <c r="BA110" s="793"/>
      <c r="BB110" s="793"/>
      <c r="BC110" s="793"/>
      <c r="BD110" s="793"/>
      <c r="BE110" s="793"/>
      <c r="BF110" s="793"/>
      <c r="BG110" s="793"/>
      <c r="BH110" s="793"/>
      <c r="BI110" s="794"/>
      <c r="BJ110" s="792"/>
      <c r="BK110" s="793"/>
      <c r="BL110" s="793"/>
      <c r="BM110" s="793"/>
      <c r="BN110" s="793"/>
      <c r="BO110" s="793"/>
      <c r="BP110" s="793"/>
      <c r="BQ110" s="793"/>
      <c r="BR110" s="793"/>
      <c r="BS110" s="794"/>
      <c r="BT110" s="521"/>
      <c r="BU110" s="521"/>
      <c r="BV110" s="521"/>
      <c r="BW110" s="521"/>
      <c r="BX110" s="521"/>
      <c r="BY110" s="521"/>
      <c r="BZ110" s="521"/>
      <c r="CA110" s="521"/>
      <c r="CB110" s="521"/>
      <c r="CC110" s="521"/>
      <c r="CD110" s="521"/>
      <c r="CE110" s="521"/>
      <c r="CF110" s="521"/>
      <c r="CG110" s="521"/>
      <c r="CH110" s="521"/>
      <c r="CI110" s="521"/>
      <c r="CJ110" s="521"/>
      <c r="CK110" s="521"/>
      <c r="CL110" s="521"/>
      <c r="CM110" s="521"/>
      <c r="CN110" s="775"/>
      <c r="CO110" s="775"/>
      <c r="CP110" s="775"/>
      <c r="CQ110" s="775"/>
      <c r="CR110" s="775"/>
      <c r="CS110" s="775"/>
      <c r="CT110" s="775"/>
      <c r="CU110" s="775"/>
      <c r="CV110" s="775"/>
      <c r="CW110" s="775"/>
      <c r="CX110" s="775"/>
      <c r="CY110" s="775"/>
      <c r="CZ110" s="775"/>
      <c r="DA110" s="775"/>
      <c r="DB110" s="775"/>
      <c r="DC110" s="775"/>
      <c r="DD110" s="775"/>
      <c r="DE110" s="775"/>
      <c r="DF110" s="775"/>
      <c r="DG110" s="775"/>
      <c r="DH110" s="775"/>
      <c r="DI110" s="775"/>
      <c r="DJ110" s="775"/>
      <c r="DK110" s="834"/>
      <c r="DL110" s="476"/>
      <c r="DM110" s="476"/>
    </row>
    <row r="111" spans="1:117" ht="7.5" customHeight="1">
      <c r="A111" s="515"/>
      <c r="B111" s="516"/>
      <c r="C111" s="58"/>
      <c r="E111" s="534"/>
      <c r="F111" s="546"/>
      <c r="G111" s="724"/>
      <c r="H111" s="725"/>
      <c r="I111" s="725"/>
      <c r="J111" s="725"/>
      <c r="K111" s="725"/>
      <c r="L111" s="725"/>
      <c r="M111" s="726"/>
      <c r="N111" s="798"/>
      <c r="O111" s="799"/>
      <c r="P111" s="799"/>
      <c r="Q111" s="799"/>
      <c r="R111" s="799"/>
      <c r="S111" s="799"/>
      <c r="T111" s="799"/>
      <c r="U111" s="799"/>
      <c r="V111" s="799"/>
      <c r="W111" s="799"/>
      <c r="X111" s="799"/>
      <c r="Y111" s="799"/>
      <c r="Z111" s="799"/>
      <c r="AA111" s="799"/>
      <c r="AB111" s="799"/>
      <c r="AC111" s="799"/>
      <c r="AD111" s="800"/>
      <c r="AE111" s="545"/>
      <c r="AF111" s="535"/>
      <c r="AG111" s="798"/>
      <c r="AH111" s="799"/>
      <c r="AI111" s="799"/>
      <c r="AJ111" s="799"/>
      <c r="AK111" s="799"/>
      <c r="AL111" s="799"/>
      <c r="AM111" s="799"/>
      <c r="AN111" s="800"/>
      <c r="AO111" s="792"/>
      <c r="AP111" s="793"/>
      <c r="AQ111" s="793"/>
      <c r="AR111" s="793"/>
      <c r="AS111" s="793"/>
      <c r="AT111" s="793"/>
      <c r="AU111" s="793"/>
      <c r="AV111" s="793"/>
      <c r="AW111" s="793"/>
      <c r="AX111" s="793"/>
      <c r="AY111" s="793"/>
      <c r="AZ111" s="792"/>
      <c r="BA111" s="793"/>
      <c r="BB111" s="793"/>
      <c r="BC111" s="793"/>
      <c r="BD111" s="793"/>
      <c r="BE111" s="793"/>
      <c r="BF111" s="793"/>
      <c r="BG111" s="793"/>
      <c r="BH111" s="793"/>
      <c r="BI111" s="794"/>
      <c r="BJ111" s="792"/>
      <c r="BK111" s="793"/>
      <c r="BL111" s="793"/>
      <c r="BM111" s="793"/>
      <c r="BN111" s="793"/>
      <c r="BO111" s="793"/>
      <c r="BP111" s="793"/>
      <c r="BQ111" s="793"/>
      <c r="BR111" s="793"/>
      <c r="BS111" s="794"/>
      <c r="BT111" s="521"/>
      <c r="BU111" s="521"/>
      <c r="BV111" s="521"/>
      <c r="BW111" s="521"/>
      <c r="BX111" s="521"/>
      <c r="BY111" s="521"/>
      <c r="BZ111" s="521"/>
      <c r="CA111" s="521"/>
      <c r="CB111" s="521"/>
      <c r="CC111" s="521"/>
      <c r="CD111" s="521"/>
      <c r="CE111" s="521"/>
      <c r="CF111" s="521"/>
      <c r="CG111" s="521"/>
      <c r="CH111" s="521"/>
      <c r="CI111" s="521"/>
      <c r="CJ111" s="521"/>
      <c r="CK111" s="521"/>
      <c r="CL111" s="521"/>
      <c r="CM111" s="521"/>
      <c r="CN111" s="775"/>
      <c r="CO111" s="775"/>
      <c r="CP111" s="775"/>
      <c r="CQ111" s="775"/>
      <c r="CR111" s="775"/>
      <c r="CS111" s="775"/>
      <c r="CT111" s="775"/>
      <c r="CU111" s="775"/>
      <c r="CV111" s="775"/>
      <c r="CW111" s="775"/>
      <c r="CX111" s="775"/>
      <c r="CY111" s="775"/>
      <c r="CZ111" s="775"/>
      <c r="DA111" s="775"/>
      <c r="DB111" s="775"/>
      <c r="DC111" s="775"/>
      <c r="DD111" s="775"/>
      <c r="DE111" s="775"/>
      <c r="DF111" s="775"/>
      <c r="DG111" s="775"/>
      <c r="DH111" s="775"/>
      <c r="DI111" s="775"/>
      <c r="DJ111" s="775"/>
      <c r="DK111" s="834"/>
      <c r="DL111" s="476"/>
      <c r="DM111" s="476"/>
    </row>
    <row r="112" spans="1:117" ht="7.5" customHeight="1">
      <c r="A112" s="515"/>
      <c r="B112" s="516"/>
      <c r="C112" s="58"/>
      <c r="E112" s="534"/>
      <c r="F112" s="546"/>
      <c r="G112" s="677"/>
      <c r="H112" s="678"/>
      <c r="I112" s="678"/>
      <c r="J112" s="678"/>
      <c r="K112" s="678"/>
      <c r="L112" s="678"/>
      <c r="M112" s="727"/>
      <c r="N112" s="801"/>
      <c r="O112" s="802"/>
      <c r="P112" s="802"/>
      <c r="Q112" s="802"/>
      <c r="R112" s="802"/>
      <c r="S112" s="802"/>
      <c r="T112" s="802"/>
      <c r="U112" s="802"/>
      <c r="V112" s="802"/>
      <c r="W112" s="802"/>
      <c r="X112" s="802"/>
      <c r="Y112" s="802"/>
      <c r="Z112" s="802"/>
      <c r="AA112" s="802"/>
      <c r="AB112" s="802"/>
      <c r="AC112" s="802"/>
      <c r="AD112" s="803"/>
      <c r="AE112" s="814"/>
      <c r="AF112" s="815"/>
      <c r="AG112" s="801"/>
      <c r="AH112" s="802"/>
      <c r="AI112" s="802"/>
      <c r="AJ112" s="802"/>
      <c r="AK112" s="802"/>
      <c r="AL112" s="802"/>
      <c r="AM112" s="802"/>
      <c r="AN112" s="803"/>
      <c r="AO112" s="792"/>
      <c r="AP112" s="793"/>
      <c r="AQ112" s="793"/>
      <c r="AR112" s="793"/>
      <c r="AS112" s="793"/>
      <c r="AT112" s="793"/>
      <c r="AU112" s="793"/>
      <c r="AV112" s="793"/>
      <c r="AW112" s="793"/>
      <c r="AX112" s="793"/>
      <c r="AY112" s="793"/>
      <c r="AZ112" s="795"/>
      <c r="BA112" s="796"/>
      <c r="BB112" s="796"/>
      <c r="BC112" s="796"/>
      <c r="BD112" s="796"/>
      <c r="BE112" s="796"/>
      <c r="BF112" s="796"/>
      <c r="BG112" s="796"/>
      <c r="BH112" s="796"/>
      <c r="BI112" s="797"/>
      <c r="BJ112" s="795"/>
      <c r="BK112" s="796"/>
      <c r="BL112" s="796"/>
      <c r="BM112" s="796"/>
      <c r="BN112" s="796"/>
      <c r="BO112" s="796"/>
      <c r="BP112" s="796"/>
      <c r="BQ112" s="796"/>
      <c r="BR112" s="796"/>
      <c r="BS112" s="797"/>
      <c r="BT112" s="522"/>
      <c r="BU112" s="522"/>
      <c r="BV112" s="522"/>
      <c r="BW112" s="522"/>
      <c r="BX112" s="522"/>
      <c r="BY112" s="522"/>
      <c r="BZ112" s="522"/>
      <c r="CA112" s="522"/>
      <c r="CB112" s="522"/>
      <c r="CC112" s="522"/>
      <c r="CD112" s="522"/>
      <c r="CE112" s="522"/>
      <c r="CF112" s="522"/>
      <c r="CG112" s="522"/>
      <c r="CH112" s="522"/>
      <c r="CI112" s="522"/>
      <c r="CJ112" s="522"/>
      <c r="CK112" s="522"/>
      <c r="CL112" s="522"/>
      <c r="CM112" s="522"/>
      <c r="CN112" s="776"/>
      <c r="CO112" s="776"/>
      <c r="CP112" s="776"/>
      <c r="CQ112" s="776"/>
      <c r="CR112" s="776"/>
      <c r="CS112" s="776"/>
      <c r="CT112" s="776"/>
      <c r="CU112" s="776"/>
      <c r="CV112" s="776"/>
      <c r="CW112" s="776"/>
      <c r="CX112" s="776"/>
      <c r="CY112" s="776"/>
      <c r="CZ112" s="776"/>
      <c r="DA112" s="776"/>
      <c r="DB112" s="776"/>
      <c r="DC112" s="776"/>
      <c r="DD112" s="776"/>
      <c r="DE112" s="776"/>
      <c r="DF112" s="776"/>
      <c r="DG112" s="776"/>
      <c r="DH112" s="776"/>
      <c r="DI112" s="776"/>
      <c r="DJ112" s="776"/>
      <c r="DK112" s="835"/>
      <c r="DL112" s="476"/>
      <c r="DM112" s="476"/>
    </row>
    <row r="113" spans="1:117" ht="7.5" customHeight="1">
      <c r="A113" s="515"/>
      <c r="B113" s="516"/>
      <c r="C113" s="58"/>
      <c r="E113" s="534"/>
      <c r="F113" s="546"/>
      <c r="G113" s="816" t="s">
        <v>166</v>
      </c>
      <c r="H113" s="845"/>
      <c r="I113" s="845"/>
      <c r="J113" s="845"/>
      <c r="K113" s="845"/>
      <c r="L113" s="845"/>
      <c r="M113" s="846"/>
      <c r="N113" s="923" t="str">
        <f>IF(N27&lt;&gt;"",N27,"")</f>
        <v>明・大・昭・平</v>
      </c>
      <c r="O113" s="924"/>
      <c r="P113" s="924"/>
      <c r="Q113" s="924"/>
      <c r="R113" s="924"/>
      <c r="S113" s="924"/>
      <c r="T113" s="924"/>
      <c r="U113" s="924"/>
      <c r="V113" s="924"/>
      <c r="W113" s="924"/>
      <c r="X113" s="921" t="str">
        <f>IF(X27&lt;&gt;"",X27,"")</f>
        <v/>
      </c>
      <c r="Y113" s="823"/>
      <c r="Z113" s="823"/>
      <c r="AA113" s="927" t="s">
        <v>40</v>
      </c>
      <c r="AB113" s="928"/>
      <c r="AC113" s="921" t="str">
        <f>IF(AC27&lt;&gt;"",AC27,"")</f>
        <v/>
      </c>
      <c r="AD113" s="823"/>
      <c r="AE113" s="823"/>
      <c r="AF113" s="927" t="s">
        <v>39</v>
      </c>
      <c r="AG113" s="817"/>
      <c r="AH113" s="921" t="str">
        <f>IF(AH27&lt;&gt;"",AH27,"")</f>
        <v/>
      </c>
      <c r="AI113" s="823"/>
      <c r="AJ113" s="823"/>
      <c r="AK113" s="667" t="s">
        <v>165</v>
      </c>
      <c r="AL113" s="817"/>
      <c r="AM113" s="817"/>
      <c r="AN113" s="818"/>
      <c r="AO113" s="107"/>
      <c r="AP113" s="69"/>
      <c r="AQ113" s="69"/>
      <c r="AR113" s="69"/>
      <c r="AS113" s="69"/>
      <c r="AT113" s="69"/>
      <c r="AU113" s="69"/>
      <c r="AV113" s="69"/>
      <c r="AW113" s="69"/>
      <c r="AX113" s="667" t="s">
        <v>17</v>
      </c>
      <c r="AY113" s="667"/>
      <c r="AZ113" s="804" t="str">
        <f>IF(AZ27&lt;&gt;"",AZ27,"")</f>
        <v/>
      </c>
      <c r="BA113" s="780"/>
      <c r="BB113" s="780"/>
      <c r="BC113" s="780"/>
      <c r="BD113" s="524" t="s">
        <v>164</v>
      </c>
      <c r="BE113" s="524"/>
      <c r="BF113" s="524"/>
      <c r="BG113" s="524"/>
      <c r="BH113" s="524"/>
      <c r="BI113" s="758"/>
      <c r="BJ113" s="804" t="str">
        <f>IF(BJ27&lt;&gt;"",BJ27,"")</f>
        <v/>
      </c>
      <c r="BK113" s="780"/>
      <c r="BL113" s="780"/>
      <c r="BM113" s="780"/>
      <c r="BN113" s="524" t="s">
        <v>164</v>
      </c>
      <c r="BO113" s="524"/>
      <c r="BP113" s="524"/>
      <c r="BQ113" s="524"/>
      <c r="BR113" s="524"/>
      <c r="BS113" s="758"/>
      <c r="BT113" s="124"/>
      <c r="BU113" s="124"/>
      <c r="BV113" s="124"/>
      <c r="BW113" s="124"/>
      <c r="BX113" s="124"/>
      <c r="BY113" s="124"/>
      <c r="BZ113" s="124"/>
      <c r="CA113" s="124"/>
      <c r="CB113" s="107"/>
      <c r="CC113" s="780" t="str">
        <f>IF(CC27&lt;&gt;"",CC27,"")</f>
        <v/>
      </c>
      <c r="CD113" s="780"/>
      <c r="CE113" s="780"/>
      <c r="CF113" s="780"/>
      <c r="CG113" s="780"/>
      <c r="CH113" s="780"/>
      <c r="CI113" s="780"/>
      <c r="CJ113" s="780"/>
      <c r="CK113" s="780"/>
      <c r="CL113" s="780"/>
      <c r="CM113" s="106"/>
      <c r="CN113" s="130"/>
      <c r="CO113" s="69"/>
      <c r="CP113" s="69"/>
      <c r="CQ113" s="69"/>
      <c r="CR113" s="69"/>
      <c r="CS113" s="69"/>
      <c r="CT113" s="69"/>
      <c r="CU113" s="69"/>
      <c r="CV113" s="69"/>
      <c r="CW113" s="69"/>
      <c r="CX113" s="69"/>
      <c r="CY113" s="69"/>
      <c r="CZ113" s="107"/>
      <c r="DA113" s="69"/>
      <c r="DB113" s="69"/>
      <c r="DC113" s="69"/>
      <c r="DD113" s="69"/>
      <c r="DE113" s="69"/>
      <c r="DF113" s="69"/>
      <c r="DG113" s="69"/>
      <c r="DH113" s="69"/>
      <c r="DI113" s="69"/>
      <c r="DJ113" s="493" t="s">
        <v>17</v>
      </c>
      <c r="DK113" s="494"/>
      <c r="DL113" s="476"/>
      <c r="DM113" s="476"/>
    </row>
    <row r="114" spans="1:117" ht="7.5" customHeight="1">
      <c r="A114" s="515"/>
      <c r="B114" s="516"/>
      <c r="C114" s="58"/>
      <c r="E114" s="534"/>
      <c r="F114" s="546"/>
      <c r="G114" s="755"/>
      <c r="H114" s="753"/>
      <c r="I114" s="753"/>
      <c r="J114" s="753"/>
      <c r="K114" s="753"/>
      <c r="L114" s="753"/>
      <c r="M114" s="754"/>
      <c r="N114" s="925"/>
      <c r="O114" s="926"/>
      <c r="P114" s="926"/>
      <c r="Q114" s="926"/>
      <c r="R114" s="926"/>
      <c r="S114" s="926"/>
      <c r="T114" s="926"/>
      <c r="U114" s="926"/>
      <c r="V114" s="926"/>
      <c r="W114" s="926"/>
      <c r="X114" s="922"/>
      <c r="Y114" s="922"/>
      <c r="Z114" s="922"/>
      <c r="AA114" s="929"/>
      <c r="AB114" s="929"/>
      <c r="AC114" s="922"/>
      <c r="AD114" s="922"/>
      <c r="AE114" s="922"/>
      <c r="AF114" s="919"/>
      <c r="AG114" s="919"/>
      <c r="AH114" s="922"/>
      <c r="AI114" s="922"/>
      <c r="AJ114" s="922"/>
      <c r="AK114" s="919"/>
      <c r="AL114" s="919"/>
      <c r="AM114" s="919"/>
      <c r="AN114" s="920"/>
      <c r="AO114" s="249"/>
      <c r="AP114" s="250"/>
      <c r="AQ114" s="250"/>
      <c r="AR114" s="250"/>
      <c r="AS114" s="250"/>
      <c r="AT114" s="250"/>
      <c r="AU114" s="250"/>
      <c r="AV114" s="250"/>
      <c r="AW114" s="250"/>
      <c r="AX114" s="641"/>
      <c r="AY114" s="641"/>
      <c r="AZ114" s="722"/>
      <c r="BA114" s="723"/>
      <c r="BB114" s="723"/>
      <c r="BC114" s="723"/>
      <c r="BD114" s="526"/>
      <c r="BE114" s="526"/>
      <c r="BF114" s="526"/>
      <c r="BG114" s="526"/>
      <c r="BH114" s="526"/>
      <c r="BI114" s="533"/>
      <c r="BJ114" s="722"/>
      <c r="BK114" s="723"/>
      <c r="BL114" s="723"/>
      <c r="BM114" s="723"/>
      <c r="BN114" s="526"/>
      <c r="BO114" s="526"/>
      <c r="BP114" s="526"/>
      <c r="BQ114" s="526"/>
      <c r="BR114" s="526"/>
      <c r="BS114" s="533"/>
      <c r="BT114" s="124"/>
      <c r="BU114" s="124"/>
      <c r="BV114" s="124"/>
      <c r="BW114" s="124"/>
      <c r="BX114" s="124"/>
      <c r="BY114" s="124"/>
      <c r="BZ114" s="124"/>
      <c r="CA114" s="124"/>
      <c r="CB114" s="249"/>
      <c r="CC114" s="723"/>
      <c r="CD114" s="723"/>
      <c r="CE114" s="723"/>
      <c r="CF114" s="723"/>
      <c r="CG114" s="723"/>
      <c r="CH114" s="723"/>
      <c r="CI114" s="723"/>
      <c r="CJ114" s="723"/>
      <c r="CK114" s="723"/>
      <c r="CL114" s="723"/>
      <c r="CM114" s="251"/>
      <c r="CN114" s="253"/>
      <c r="CO114" s="250"/>
      <c r="CP114" s="250"/>
      <c r="CQ114" s="250"/>
      <c r="CR114" s="250"/>
      <c r="CS114" s="250"/>
      <c r="CT114" s="250"/>
      <c r="CU114" s="250"/>
      <c r="CV114" s="250"/>
      <c r="CW114" s="250"/>
      <c r="CX114" s="250"/>
      <c r="CY114" s="250"/>
      <c r="CZ114" s="249"/>
      <c r="DA114" s="250"/>
      <c r="DB114" s="250"/>
      <c r="DC114" s="250"/>
      <c r="DD114" s="250"/>
      <c r="DE114" s="250"/>
      <c r="DF114" s="250"/>
      <c r="DG114" s="250"/>
      <c r="DH114" s="250"/>
      <c r="DI114" s="250"/>
      <c r="DJ114" s="495"/>
      <c r="DK114" s="496"/>
      <c r="DL114" s="476"/>
      <c r="DM114" s="476"/>
    </row>
    <row r="115" spans="1:117" ht="7.5" customHeight="1">
      <c r="A115" s="515"/>
      <c r="B115" s="516"/>
      <c r="C115" s="58"/>
      <c r="E115" s="534"/>
      <c r="F115" s="546"/>
      <c r="G115" s="816" t="s">
        <v>284</v>
      </c>
      <c r="H115" s="817"/>
      <c r="I115" s="817"/>
      <c r="J115" s="817"/>
      <c r="K115" s="817"/>
      <c r="L115" s="817"/>
      <c r="M115" s="818"/>
      <c r="N115" s="822" t="str">
        <f>IF(N29&lt;&gt;"",N29,"")</f>
        <v/>
      </c>
      <c r="O115" s="823"/>
      <c r="P115" s="822" t="str">
        <f t="shared" ref="P115" si="12">IF(P29&lt;&gt;"",P29,"")</f>
        <v/>
      </c>
      <c r="Q115" s="823"/>
      <c r="R115" s="822" t="str">
        <f t="shared" ref="R115" si="13">IF(R29&lt;&gt;"",R29,"")</f>
        <v/>
      </c>
      <c r="S115" s="823"/>
      <c r="T115" s="826" t="str">
        <f t="shared" ref="T115" si="14">IF(T29&lt;&gt;"",T29,"")</f>
        <v/>
      </c>
      <c r="U115" s="827"/>
      <c r="V115" s="830" t="str">
        <f t="shared" ref="V115" si="15">IF(V29&lt;&gt;"",V29,"")</f>
        <v/>
      </c>
      <c r="W115" s="831"/>
      <c r="X115" s="822" t="str">
        <f t="shared" ref="X115" si="16">IF(X29&lt;&gt;"",X29,"")</f>
        <v/>
      </c>
      <c r="Y115" s="823"/>
      <c r="Z115" s="822" t="str">
        <f t="shared" ref="Z115" si="17">IF(Z29&lt;&gt;"",Z29,"")</f>
        <v/>
      </c>
      <c r="AA115" s="823"/>
      <c r="AB115" s="826" t="str">
        <f t="shared" ref="AB115" si="18">IF(AB29&lt;&gt;"",AB29,"")</f>
        <v/>
      </c>
      <c r="AC115" s="827"/>
      <c r="AD115" s="830" t="str">
        <f t="shared" ref="AD115" si="19">IF(AD29&lt;&gt;"",AD29,"")</f>
        <v/>
      </c>
      <c r="AE115" s="831"/>
      <c r="AF115" s="822" t="str">
        <f t="shared" ref="AF115" si="20">IF(AF29&lt;&gt;"",AF29,"")</f>
        <v/>
      </c>
      <c r="AG115" s="823"/>
      <c r="AH115" s="822" t="str">
        <f t="shared" ref="AH115" si="21">IF(AH29&lt;&gt;"",AH29,"")</f>
        <v/>
      </c>
      <c r="AI115" s="823"/>
      <c r="AJ115" s="955" t="str">
        <f t="shared" ref="AJ115" si="22">IF(AJ29&lt;&gt;"",AJ29,"")</f>
        <v/>
      </c>
      <c r="AK115" s="956"/>
      <c r="AL115" s="958"/>
      <c r="AM115" s="959"/>
      <c r="AN115" s="959"/>
      <c r="AO115" s="103"/>
      <c r="AP115" s="97"/>
      <c r="AQ115" s="97"/>
      <c r="AR115" s="97"/>
      <c r="AS115" s="97"/>
      <c r="AT115" s="97"/>
      <c r="AU115" s="59"/>
      <c r="AV115" s="59"/>
      <c r="AW115" s="97"/>
      <c r="AX115" s="641"/>
      <c r="AY115" s="641"/>
      <c r="AZ115" s="722"/>
      <c r="BA115" s="723"/>
      <c r="BB115" s="723"/>
      <c r="BC115" s="723"/>
      <c r="BD115" s="526"/>
      <c r="BE115" s="526"/>
      <c r="BF115" s="526"/>
      <c r="BG115" s="526"/>
      <c r="BH115" s="526"/>
      <c r="BI115" s="533"/>
      <c r="BJ115" s="722"/>
      <c r="BK115" s="723"/>
      <c r="BL115" s="723"/>
      <c r="BM115" s="723"/>
      <c r="BN115" s="526"/>
      <c r="BO115" s="526"/>
      <c r="BP115" s="526"/>
      <c r="BQ115" s="526"/>
      <c r="BR115" s="526"/>
      <c r="BS115" s="533"/>
      <c r="BT115" s="124"/>
      <c r="BU115" s="124"/>
      <c r="BV115" s="124"/>
      <c r="BW115" s="124"/>
      <c r="BX115" s="124"/>
      <c r="BY115" s="124"/>
      <c r="BZ115" s="124"/>
      <c r="CA115" s="124"/>
      <c r="CB115" s="103"/>
      <c r="CC115" s="723"/>
      <c r="CD115" s="723"/>
      <c r="CE115" s="723"/>
      <c r="CF115" s="723"/>
      <c r="CG115" s="723"/>
      <c r="CH115" s="723"/>
      <c r="CI115" s="723"/>
      <c r="CJ115" s="723"/>
      <c r="CK115" s="723"/>
      <c r="CL115" s="723"/>
      <c r="CM115" s="102"/>
      <c r="CN115" s="500" t="str">
        <f>IF(CN29&lt;&gt;"",CN29,"")</f>
        <v/>
      </c>
      <c r="CO115" s="472"/>
      <c r="CP115" s="472"/>
      <c r="CQ115" s="472"/>
      <c r="CR115" s="472"/>
      <c r="CS115" s="472"/>
      <c r="CT115" s="472"/>
      <c r="CU115" s="472"/>
      <c r="CV115" s="472"/>
      <c r="CW115" s="472"/>
      <c r="CX115" s="472"/>
      <c r="CY115" s="473"/>
      <c r="CZ115" s="103"/>
      <c r="DA115" s="97"/>
      <c r="DB115" s="97"/>
      <c r="DC115" s="97"/>
      <c r="DD115" s="97"/>
      <c r="DE115" s="97"/>
      <c r="DF115" s="97"/>
      <c r="DG115" s="97"/>
      <c r="DH115" s="97"/>
      <c r="DI115" s="97"/>
      <c r="DJ115" s="495"/>
      <c r="DK115" s="496"/>
      <c r="DL115" s="476"/>
      <c r="DM115" s="476"/>
    </row>
    <row r="116" spans="1:117" ht="7.5" customHeight="1">
      <c r="A116" s="515"/>
      <c r="B116" s="516"/>
      <c r="C116" s="58"/>
      <c r="E116" s="534"/>
      <c r="F116" s="535"/>
      <c r="G116" s="819"/>
      <c r="H116" s="820"/>
      <c r="I116" s="820"/>
      <c r="J116" s="820"/>
      <c r="K116" s="820"/>
      <c r="L116" s="820"/>
      <c r="M116" s="821"/>
      <c r="N116" s="824"/>
      <c r="O116" s="825"/>
      <c r="P116" s="824"/>
      <c r="Q116" s="825"/>
      <c r="R116" s="824"/>
      <c r="S116" s="825"/>
      <c r="T116" s="828"/>
      <c r="U116" s="829"/>
      <c r="V116" s="829"/>
      <c r="W116" s="832"/>
      <c r="X116" s="824"/>
      <c r="Y116" s="825"/>
      <c r="Z116" s="824"/>
      <c r="AA116" s="825"/>
      <c r="AB116" s="828"/>
      <c r="AC116" s="829"/>
      <c r="AD116" s="829"/>
      <c r="AE116" s="832"/>
      <c r="AF116" s="824"/>
      <c r="AG116" s="825"/>
      <c r="AH116" s="824"/>
      <c r="AI116" s="825"/>
      <c r="AJ116" s="957"/>
      <c r="AK116" s="957"/>
      <c r="AL116" s="959"/>
      <c r="AM116" s="959"/>
      <c r="AN116" s="959"/>
      <c r="AO116" s="97"/>
      <c r="AP116" s="97"/>
      <c r="AQ116" s="97"/>
      <c r="AR116" s="97"/>
      <c r="AS116" s="97"/>
      <c r="AT116" s="97"/>
      <c r="AU116" s="59"/>
      <c r="AV116" s="59"/>
      <c r="AW116" s="97"/>
      <c r="AX116" s="59"/>
      <c r="AY116" s="59"/>
      <c r="AZ116" s="722" t="str">
        <f>IF(AZ30&lt;&gt;"",AZ30,"")</f>
        <v/>
      </c>
      <c r="BA116" s="723"/>
      <c r="BB116" s="723"/>
      <c r="BC116" s="723"/>
      <c r="BD116" s="526" t="s">
        <v>162</v>
      </c>
      <c r="BE116" s="526"/>
      <c r="BF116" s="526"/>
      <c r="BG116" s="526"/>
      <c r="BH116" s="526"/>
      <c r="BI116" s="533"/>
      <c r="BJ116" s="722" t="str">
        <f>IF(BJ30&lt;&gt;"",BJ30,"")</f>
        <v/>
      </c>
      <c r="BK116" s="723"/>
      <c r="BL116" s="723"/>
      <c r="BM116" s="723"/>
      <c r="BN116" s="526" t="s">
        <v>162</v>
      </c>
      <c r="BO116" s="526"/>
      <c r="BP116" s="526"/>
      <c r="BQ116" s="526"/>
      <c r="BR116" s="526"/>
      <c r="BS116" s="533"/>
      <c r="BT116" s="773" t="s">
        <v>161</v>
      </c>
      <c r="BU116" s="641"/>
      <c r="BV116" s="641"/>
      <c r="BW116" s="748" t="str">
        <f>IF(BW30&lt;&gt;"",BW30,"")</f>
        <v/>
      </c>
      <c r="BX116" s="748"/>
      <c r="BY116" s="748"/>
      <c r="BZ116" s="728" t="s">
        <v>40</v>
      </c>
      <c r="CA116" s="728"/>
      <c r="CB116" s="103"/>
      <c r="CC116" s="723"/>
      <c r="CD116" s="723"/>
      <c r="CE116" s="723"/>
      <c r="CF116" s="723"/>
      <c r="CG116" s="723"/>
      <c r="CH116" s="723"/>
      <c r="CI116" s="723"/>
      <c r="CJ116" s="723"/>
      <c r="CK116" s="723"/>
      <c r="CL116" s="723"/>
      <c r="CM116" s="102"/>
      <c r="CN116" s="500"/>
      <c r="CO116" s="472"/>
      <c r="CP116" s="472"/>
      <c r="CQ116" s="472"/>
      <c r="CR116" s="472"/>
      <c r="CS116" s="472"/>
      <c r="CT116" s="472"/>
      <c r="CU116" s="472"/>
      <c r="CV116" s="472"/>
      <c r="CW116" s="472"/>
      <c r="CX116" s="472"/>
      <c r="CY116" s="473"/>
      <c r="CZ116" s="731" t="str">
        <f>IF(CZ30&lt;&gt;"",CZ30,"")</f>
        <v/>
      </c>
      <c r="DA116" s="732"/>
      <c r="DB116" s="732"/>
      <c r="DC116" s="732"/>
      <c r="DD116" s="732"/>
      <c r="DE116" s="732"/>
      <c r="DF116" s="732"/>
      <c r="DG116" s="732"/>
      <c r="DH116" s="732"/>
      <c r="DI116" s="732"/>
      <c r="DJ116" s="732"/>
      <c r="DK116" s="733"/>
      <c r="DL116" s="476"/>
      <c r="DM116" s="476"/>
    </row>
    <row r="117" spans="1:117" ht="7.5" customHeight="1">
      <c r="A117" s="515"/>
      <c r="B117" s="516"/>
      <c r="C117" s="58"/>
      <c r="E117" s="534"/>
      <c r="F117" s="535"/>
      <c r="G117" s="249"/>
      <c r="H117" s="251"/>
      <c r="I117" s="752" t="s">
        <v>163</v>
      </c>
      <c r="J117" s="753"/>
      <c r="K117" s="753"/>
      <c r="L117" s="753"/>
      <c r="M117" s="754"/>
      <c r="N117" s="741" t="str">
        <f>IF(N31&lt;&gt;"",N31,"")</f>
        <v>大阪市区</v>
      </c>
      <c r="O117" s="742"/>
      <c r="P117" s="742"/>
      <c r="Q117" s="742"/>
      <c r="R117" s="742"/>
      <c r="S117" s="742"/>
      <c r="T117" s="742"/>
      <c r="U117" s="742"/>
      <c r="V117" s="742"/>
      <c r="W117" s="742"/>
      <c r="X117" s="742"/>
      <c r="Y117" s="742"/>
      <c r="Z117" s="742"/>
      <c r="AA117" s="742"/>
      <c r="AB117" s="742"/>
      <c r="AC117" s="742"/>
      <c r="AD117" s="742"/>
      <c r="AE117" s="742"/>
      <c r="AF117" s="742"/>
      <c r="AG117" s="742"/>
      <c r="AH117" s="742"/>
      <c r="AI117" s="742"/>
      <c r="AJ117" s="742"/>
      <c r="AK117" s="742"/>
      <c r="AL117" s="742"/>
      <c r="AM117" s="742"/>
      <c r="AN117" s="743"/>
      <c r="AO117" s="250"/>
      <c r="AP117" s="250"/>
      <c r="AQ117" s="250"/>
      <c r="AR117" s="250"/>
      <c r="AS117" s="250"/>
      <c r="AT117" s="250"/>
      <c r="AU117" s="59"/>
      <c r="AV117" s="59"/>
      <c r="AW117" s="250"/>
      <c r="AX117" s="59"/>
      <c r="AY117" s="59"/>
      <c r="AZ117" s="722"/>
      <c r="BA117" s="723"/>
      <c r="BB117" s="723"/>
      <c r="BC117" s="723"/>
      <c r="BD117" s="526"/>
      <c r="BE117" s="526"/>
      <c r="BF117" s="526"/>
      <c r="BG117" s="526"/>
      <c r="BH117" s="526"/>
      <c r="BI117" s="533"/>
      <c r="BJ117" s="722"/>
      <c r="BK117" s="723"/>
      <c r="BL117" s="723"/>
      <c r="BM117" s="723"/>
      <c r="BN117" s="526"/>
      <c r="BO117" s="526"/>
      <c r="BP117" s="526"/>
      <c r="BQ117" s="526"/>
      <c r="BR117" s="526"/>
      <c r="BS117" s="533"/>
      <c r="BT117" s="773"/>
      <c r="BU117" s="641"/>
      <c r="BV117" s="641"/>
      <c r="BW117" s="748"/>
      <c r="BX117" s="748"/>
      <c r="BY117" s="748"/>
      <c r="BZ117" s="728"/>
      <c r="CA117" s="728"/>
      <c r="CB117" s="249"/>
      <c r="CC117" s="248"/>
      <c r="CD117" s="248"/>
      <c r="CE117" s="248"/>
      <c r="CF117" s="248"/>
      <c r="CG117" s="248"/>
      <c r="CH117" s="248"/>
      <c r="CI117" s="248"/>
      <c r="CJ117" s="248"/>
      <c r="CK117" s="248"/>
      <c r="CL117" s="248"/>
      <c r="CM117" s="251"/>
      <c r="CN117" s="500"/>
      <c r="CO117" s="472"/>
      <c r="CP117" s="472"/>
      <c r="CQ117" s="472"/>
      <c r="CR117" s="472"/>
      <c r="CS117" s="472"/>
      <c r="CT117" s="472"/>
      <c r="CU117" s="472"/>
      <c r="CV117" s="472"/>
      <c r="CW117" s="472"/>
      <c r="CX117" s="472"/>
      <c r="CY117" s="473"/>
      <c r="CZ117" s="731"/>
      <c r="DA117" s="732"/>
      <c r="DB117" s="732"/>
      <c r="DC117" s="732"/>
      <c r="DD117" s="732"/>
      <c r="DE117" s="732"/>
      <c r="DF117" s="732"/>
      <c r="DG117" s="732"/>
      <c r="DH117" s="732"/>
      <c r="DI117" s="732"/>
      <c r="DJ117" s="732"/>
      <c r="DK117" s="733"/>
      <c r="DL117" s="476"/>
      <c r="DM117" s="476"/>
    </row>
    <row r="118" spans="1:117" ht="7.5" customHeight="1">
      <c r="A118" s="515"/>
      <c r="B118" s="516"/>
      <c r="C118" s="58"/>
      <c r="E118" s="534"/>
      <c r="F118" s="535"/>
      <c r="G118" s="805" t="s">
        <v>160</v>
      </c>
      <c r="H118" s="806"/>
      <c r="I118" s="755"/>
      <c r="J118" s="753"/>
      <c r="K118" s="753"/>
      <c r="L118" s="753"/>
      <c r="M118" s="754"/>
      <c r="N118" s="744"/>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2"/>
      <c r="AL118" s="742"/>
      <c r="AM118" s="742"/>
      <c r="AN118" s="743"/>
      <c r="AO118" s="97"/>
      <c r="AP118" s="97"/>
      <c r="AQ118" s="97"/>
      <c r="AR118" s="97"/>
      <c r="AS118" s="97"/>
      <c r="AT118" s="97"/>
      <c r="AU118" s="97"/>
      <c r="AV118" s="97"/>
      <c r="AW118" s="97"/>
      <c r="AX118" s="97"/>
      <c r="AY118" s="97"/>
      <c r="AZ118" s="722"/>
      <c r="BA118" s="723"/>
      <c r="BB118" s="723"/>
      <c r="BC118" s="723"/>
      <c r="BD118" s="526"/>
      <c r="BE118" s="526"/>
      <c r="BF118" s="526"/>
      <c r="BG118" s="526"/>
      <c r="BH118" s="526"/>
      <c r="BI118" s="533"/>
      <c r="BJ118" s="722"/>
      <c r="BK118" s="723"/>
      <c r="BL118" s="723"/>
      <c r="BM118" s="723"/>
      <c r="BN118" s="526"/>
      <c r="BO118" s="526"/>
      <c r="BP118" s="526"/>
      <c r="BQ118" s="526"/>
      <c r="BR118" s="526"/>
      <c r="BS118" s="533"/>
      <c r="BT118" s="773"/>
      <c r="BU118" s="641"/>
      <c r="BV118" s="641"/>
      <c r="BW118" s="748"/>
      <c r="BX118" s="748"/>
      <c r="BY118" s="748"/>
      <c r="BZ118" s="728"/>
      <c r="CA118" s="728"/>
      <c r="CB118" s="103"/>
      <c r="CC118" s="570" t="str">
        <f>IF(CC32&lt;&gt;"",CC32,"")</f>
        <v/>
      </c>
      <c r="CD118" s="570"/>
      <c r="CE118" s="570"/>
      <c r="CF118" s="570"/>
      <c r="CG118" s="570"/>
      <c r="CH118" s="570"/>
      <c r="CI118" s="570"/>
      <c r="CJ118" s="570"/>
      <c r="CK118" s="570"/>
      <c r="CL118" s="570"/>
      <c r="CM118" s="102"/>
      <c r="CN118" s="500"/>
      <c r="CO118" s="472"/>
      <c r="CP118" s="472"/>
      <c r="CQ118" s="472"/>
      <c r="CR118" s="472"/>
      <c r="CS118" s="472"/>
      <c r="CT118" s="472"/>
      <c r="CU118" s="472"/>
      <c r="CV118" s="472"/>
      <c r="CW118" s="472"/>
      <c r="CX118" s="472"/>
      <c r="CY118" s="473"/>
      <c r="CZ118" s="737"/>
      <c r="DA118" s="738"/>
      <c r="DB118" s="738"/>
      <c r="DC118" s="738"/>
      <c r="DD118" s="738"/>
      <c r="DE118" s="738"/>
      <c r="DF118" s="738"/>
      <c r="DG118" s="738"/>
      <c r="DH118" s="738"/>
      <c r="DI118" s="738"/>
      <c r="DJ118" s="738"/>
      <c r="DK118" s="739"/>
      <c r="DL118" s="476"/>
      <c r="DM118" s="476"/>
    </row>
    <row r="119" spans="1:117" ht="7.5" customHeight="1">
      <c r="A119" s="515"/>
      <c r="B119" s="516"/>
      <c r="C119" s="58"/>
      <c r="E119" s="534"/>
      <c r="F119" s="535"/>
      <c r="G119" s="805"/>
      <c r="H119" s="806"/>
      <c r="I119" s="771" t="s">
        <v>159</v>
      </c>
      <c r="J119" s="770"/>
      <c r="K119" s="770"/>
      <c r="L119" s="770"/>
      <c r="M119" s="772"/>
      <c r="N119" s="744"/>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2"/>
      <c r="AK119" s="742"/>
      <c r="AL119" s="742"/>
      <c r="AM119" s="742"/>
      <c r="AN119" s="743"/>
      <c r="AO119" s="97"/>
      <c r="AP119" s="97"/>
      <c r="AQ119" s="97"/>
      <c r="AR119" s="97"/>
      <c r="AS119" s="97"/>
      <c r="AT119" s="97"/>
      <c r="AU119" s="97"/>
      <c r="AV119" s="97"/>
      <c r="AW119" s="97"/>
      <c r="AX119" s="97"/>
      <c r="AY119" s="97"/>
      <c r="AZ119" s="103"/>
      <c r="BA119" s="97"/>
      <c r="BB119" s="97"/>
      <c r="BC119" s="97"/>
      <c r="BD119" s="97"/>
      <c r="BE119" s="97"/>
      <c r="BF119" s="97"/>
      <c r="BG119" s="97"/>
      <c r="BH119" s="641" t="s">
        <v>17</v>
      </c>
      <c r="BI119" s="642"/>
      <c r="BJ119" s="103"/>
      <c r="BK119" s="97"/>
      <c r="BL119" s="97"/>
      <c r="BM119" s="97"/>
      <c r="BN119" s="97"/>
      <c r="BO119" s="97"/>
      <c r="BP119" s="97"/>
      <c r="BQ119" s="97"/>
      <c r="BR119" s="641" t="s">
        <v>17</v>
      </c>
      <c r="BS119" s="642"/>
      <c r="BT119" s="124"/>
      <c r="BU119" s="124"/>
      <c r="BV119" s="124"/>
      <c r="BW119" s="124"/>
      <c r="BX119" s="124"/>
      <c r="BY119" s="124"/>
      <c r="BZ119" s="124"/>
      <c r="CA119" s="124"/>
      <c r="CB119" s="103"/>
      <c r="CC119" s="570"/>
      <c r="CD119" s="570"/>
      <c r="CE119" s="570"/>
      <c r="CF119" s="570"/>
      <c r="CG119" s="570"/>
      <c r="CH119" s="570"/>
      <c r="CI119" s="570"/>
      <c r="CJ119" s="570"/>
      <c r="CK119" s="570"/>
      <c r="CL119" s="570"/>
      <c r="CM119" s="102"/>
      <c r="CN119" s="500"/>
      <c r="CO119" s="472"/>
      <c r="CP119" s="472"/>
      <c r="CQ119" s="472"/>
      <c r="CR119" s="472"/>
      <c r="CS119" s="472"/>
      <c r="CT119" s="472"/>
      <c r="CU119" s="472"/>
      <c r="CV119" s="472"/>
      <c r="CW119" s="472"/>
      <c r="CX119" s="472"/>
      <c r="CY119" s="473"/>
      <c r="CZ119" s="486" t="s">
        <v>158</v>
      </c>
      <c r="DA119" s="487"/>
      <c r="DB119" s="487"/>
      <c r="DC119" s="487"/>
      <c r="DD119" s="487"/>
      <c r="DE119" s="487"/>
      <c r="DF119" s="487"/>
      <c r="DG119" s="487"/>
      <c r="DH119" s="487"/>
      <c r="DI119" s="487"/>
      <c r="DJ119" s="487"/>
      <c r="DK119" s="488"/>
      <c r="DL119" s="476"/>
      <c r="DM119" s="476"/>
    </row>
    <row r="120" spans="1:117" ht="7.5" customHeight="1">
      <c r="A120" s="515"/>
      <c r="B120" s="516"/>
      <c r="C120" s="58"/>
      <c r="E120" s="534"/>
      <c r="F120" s="535"/>
      <c r="G120" s="805"/>
      <c r="H120" s="806"/>
      <c r="I120" s="807"/>
      <c r="J120" s="808"/>
      <c r="K120" s="808"/>
      <c r="L120" s="808"/>
      <c r="M120" s="809"/>
      <c r="N120" s="745"/>
      <c r="O120" s="746"/>
      <c r="P120" s="746"/>
      <c r="Q120" s="746"/>
      <c r="R120" s="746"/>
      <c r="S120" s="746"/>
      <c r="T120" s="746"/>
      <c r="U120" s="746"/>
      <c r="V120" s="746"/>
      <c r="W120" s="746"/>
      <c r="X120" s="746"/>
      <c r="Y120" s="746"/>
      <c r="Z120" s="746"/>
      <c r="AA120" s="746"/>
      <c r="AB120" s="746"/>
      <c r="AC120" s="746"/>
      <c r="AD120" s="746"/>
      <c r="AE120" s="746"/>
      <c r="AF120" s="746"/>
      <c r="AG120" s="746"/>
      <c r="AH120" s="746"/>
      <c r="AI120" s="746"/>
      <c r="AJ120" s="746"/>
      <c r="AK120" s="746"/>
      <c r="AL120" s="746"/>
      <c r="AM120" s="746"/>
      <c r="AN120" s="747"/>
      <c r="AO120" s="97"/>
      <c r="AP120" s="97"/>
      <c r="AQ120" s="97"/>
      <c r="AR120" s="97"/>
      <c r="AS120" s="97"/>
      <c r="AT120" s="97"/>
      <c r="AU120" s="97"/>
      <c r="AV120" s="97"/>
      <c r="AW120" s="97"/>
      <c r="AX120" s="97"/>
      <c r="AY120" s="97"/>
      <c r="AZ120" s="103"/>
      <c r="BA120" s="97"/>
      <c r="BB120" s="97"/>
      <c r="BC120" s="97"/>
      <c r="BD120" s="97"/>
      <c r="BE120" s="97"/>
      <c r="BF120" s="97"/>
      <c r="BG120" s="97"/>
      <c r="BH120" s="641"/>
      <c r="BI120" s="642"/>
      <c r="BJ120" s="103"/>
      <c r="BK120" s="97"/>
      <c r="BL120" s="97"/>
      <c r="BM120" s="97"/>
      <c r="BN120" s="97"/>
      <c r="BO120" s="97"/>
      <c r="BP120" s="97"/>
      <c r="BQ120" s="97"/>
      <c r="BR120" s="641"/>
      <c r="BS120" s="642"/>
      <c r="BT120" s="124"/>
      <c r="BU120" s="124"/>
      <c r="BV120" s="124"/>
      <c r="BW120" s="124"/>
      <c r="BX120" s="124"/>
      <c r="BY120" s="124"/>
      <c r="BZ120" s="124"/>
      <c r="CA120" s="124"/>
      <c r="CB120" s="103"/>
      <c r="CC120" s="570"/>
      <c r="CD120" s="570"/>
      <c r="CE120" s="570"/>
      <c r="CF120" s="570"/>
      <c r="CG120" s="570"/>
      <c r="CH120" s="570"/>
      <c r="CI120" s="570"/>
      <c r="CJ120" s="570"/>
      <c r="CK120" s="570"/>
      <c r="CL120" s="570"/>
      <c r="CM120" s="102"/>
      <c r="CN120" s="500"/>
      <c r="CO120" s="472"/>
      <c r="CP120" s="472"/>
      <c r="CQ120" s="472"/>
      <c r="CR120" s="472"/>
      <c r="CS120" s="472"/>
      <c r="CT120" s="472"/>
      <c r="CU120" s="472"/>
      <c r="CV120" s="472"/>
      <c r="CW120" s="472"/>
      <c r="CX120" s="472"/>
      <c r="CY120" s="473"/>
      <c r="CZ120" s="489"/>
      <c r="DA120" s="490"/>
      <c r="DB120" s="490"/>
      <c r="DC120" s="490"/>
      <c r="DD120" s="490"/>
      <c r="DE120" s="490"/>
      <c r="DF120" s="490"/>
      <c r="DG120" s="490"/>
      <c r="DH120" s="490"/>
      <c r="DI120" s="490"/>
      <c r="DJ120" s="490"/>
      <c r="DK120" s="491"/>
      <c r="DL120" s="476"/>
      <c r="DM120" s="476"/>
    </row>
    <row r="121" spans="1:117" ht="7.5" customHeight="1">
      <c r="A121" s="515"/>
      <c r="B121" s="516"/>
      <c r="C121" s="58"/>
      <c r="E121" s="534"/>
      <c r="F121" s="535"/>
      <c r="G121" s="805"/>
      <c r="H121" s="806"/>
      <c r="I121" s="128"/>
      <c r="J121" s="127"/>
      <c r="K121" s="127"/>
      <c r="L121" s="127"/>
      <c r="M121" s="126"/>
      <c r="N121" s="759" t="str">
        <f>IF(N35&lt;&gt;"",N35,"")</f>
        <v/>
      </c>
      <c r="O121" s="760"/>
      <c r="P121" s="760"/>
      <c r="Q121" s="760"/>
      <c r="R121" s="760"/>
      <c r="S121" s="760"/>
      <c r="T121" s="760"/>
      <c r="U121" s="760"/>
      <c r="V121" s="760"/>
      <c r="W121" s="760"/>
      <c r="X121" s="760"/>
      <c r="Y121" s="760"/>
      <c r="Z121" s="760"/>
      <c r="AA121" s="760"/>
      <c r="AB121" s="760"/>
      <c r="AC121" s="760"/>
      <c r="AD121" s="760"/>
      <c r="AE121" s="760"/>
      <c r="AF121" s="760"/>
      <c r="AG121" s="760"/>
      <c r="AH121" s="760"/>
      <c r="AI121" s="760"/>
      <c r="AJ121" s="760"/>
      <c r="AK121" s="760"/>
      <c r="AL121" s="760"/>
      <c r="AM121" s="760"/>
      <c r="AN121" s="761"/>
      <c r="AO121" s="684" t="str">
        <f>IF(AO35&lt;&gt;"",AO35,"")</f>
        <v/>
      </c>
      <c r="AP121" s="684"/>
      <c r="AQ121" s="684"/>
      <c r="AR121" s="684"/>
      <c r="AS121" s="684"/>
      <c r="AT121" s="684"/>
      <c r="AU121" s="684"/>
      <c r="AV121" s="684"/>
      <c r="AW121" s="684"/>
      <c r="AX121" s="684"/>
      <c r="AY121" s="684"/>
      <c r="AZ121" s="683" t="str">
        <f>IF(AZ35&lt;&gt;"",AZ35,"")</f>
        <v/>
      </c>
      <c r="BA121" s="684"/>
      <c r="BB121" s="684"/>
      <c r="BC121" s="684"/>
      <c r="BD121" s="684"/>
      <c r="BE121" s="684"/>
      <c r="BF121" s="684"/>
      <c r="BG121" s="684"/>
      <c r="BH121" s="684"/>
      <c r="BI121" s="685"/>
      <c r="BJ121" s="683" t="str">
        <f>IF(BJ35&lt;&gt;"",BJ35,"")</f>
        <v/>
      </c>
      <c r="BK121" s="684"/>
      <c r="BL121" s="684"/>
      <c r="BM121" s="684"/>
      <c r="BN121" s="684"/>
      <c r="BO121" s="684"/>
      <c r="BP121" s="684"/>
      <c r="BQ121" s="684"/>
      <c r="BR121" s="684"/>
      <c r="BS121" s="685"/>
      <c r="BT121" s="481" t="str">
        <f>IF(BT35&lt;&gt;"",BT35,"")</f>
        <v/>
      </c>
      <c r="BU121" s="481"/>
      <c r="BV121" s="641" t="s">
        <v>12</v>
      </c>
      <c r="BW121" s="641"/>
      <c r="BX121" s="481" t="str">
        <f>IF(BX35&lt;&gt;"",BX35,"")</f>
        <v/>
      </c>
      <c r="BY121" s="481"/>
      <c r="BZ121" s="641" t="s">
        <v>76</v>
      </c>
      <c r="CA121" s="641"/>
      <c r="CB121" s="103"/>
      <c r="CC121" s="570"/>
      <c r="CD121" s="570"/>
      <c r="CE121" s="570"/>
      <c r="CF121" s="570"/>
      <c r="CG121" s="570"/>
      <c r="CH121" s="570"/>
      <c r="CI121" s="570"/>
      <c r="CJ121" s="570"/>
      <c r="CK121" s="570"/>
      <c r="CL121" s="570"/>
      <c r="CM121" s="102"/>
      <c r="CN121" s="500"/>
      <c r="CO121" s="472"/>
      <c r="CP121" s="472"/>
      <c r="CQ121" s="472"/>
      <c r="CR121" s="472"/>
      <c r="CS121" s="472"/>
      <c r="CT121" s="472"/>
      <c r="CU121" s="472"/>
      <c r="CV121" s="472"/>
      <c r="CW121" s="472"/>
      <c r="CX121" s="472"/>
      <c r="CY121" s="473"/>
      <c r="CZ121" s="103"/>
      <c r="DA121" s="97"/>
      <c r="DB121" s="97"/>
      <c r="DC121" s="97"/>
      <c r="DD121" s="97"/>
      <c r="DE121" s="97"/>
      <c r="DF121" s="97"/>
      <c r="DG121" s="97"/>
      <c r="DH121" s="97"/>
      <c r="DI121" s="97"/>
      <c r="DJ121" s="495" t="s">
        <v>17</v>
      </c>
      <c r="DK121" s="496"/>
      <c r="DL121" s="476"/>
      <c r="DM121" s="476"/>
    </row>
    <row r="122" spans="1:117" ht="7.5" customHeight="1">
      <c r="A122" s="515"/>
      <c r="B122" s="516"/>
      <c r="C122" s="58"/>
      <c r="E122" s="534"/>
      <c r="F122" s="535"/>
      <c r="G122" s="805"/>
      <c r="H122" s="806"/>
      <c r="I122" s="771" t="s">
        <v>157</v>
      </c>
      <c r="J122" s="770"/>
      <c r="K122" s="770"/>
      <c r="L122" s="770"/>
      <c r="M122" s="772"/>
      <c r="N122" s="741"/>
      <c r="O122" s="762"/>
      <c r="P122" s="762"/>
      <c r="Q122" s="762"/>
      <c r="R122" s="762"/>
      <c r="S122" s="762"/>
      <c r="T122" s="762"/>
      <c r="U122" s="762"/>
      <c r="V122" s="762"/>
      <c r="W122" s="762"/>
      <c r="X122" s="762"/>
      <c r="Y122" s="762"/>
      <c r="Z122" s="762"/>
      <c r="AA122" s="762"/>
      <c r="AB122" s="762"/>
      <c r="AC122" s="762"/>
      <c r="AD122" s="762"/>
      <c r="AE122" s="762"/>
      <c r="AF122" s="762"/>
      <c r="AG122" s="762"/>
      <c r="AH122" s="762"/>
      <c r="AI122" s="762"/>
      <c r="AJ122" s="762"/>
      <c r="AK122" s="762"/>
      <c r="AL122" s="762"/>
      <c r="AM122" s="762"/>
      <c r="AN122" s="763"/>
      <c r="AO122" s="684"/>
      <c r="AP122" s="684"/>
      <c r="AQ122" s="684"/>
      <c r="AR122" s="684"/>
      <c r="AS122" s="684"/>
      <c r="AT122" s="684"/>
      <c r="AU122" s="684"/>
      <c r="AV122" s="684"/>
      <c r="AW122" s="684"/>
      <c r="AX122" s="684"/>
      <c r="AY122" s="684"/>
      <c r="AZ122" s="683"/>
      <c r="BA122" s="684"/>
      <c r="BB122" s="684"/>
      <c r="BC122" s="684"/>
      <c r="BD122" s="684"/>
      <c r="BE122" s="684"/>
      <c r="BF122" s="684"/>
      <c r="BG122" s="684"/>
      <c r="BH122" s="684"/>
      <c r="BI122" s="685"/>
      <c r="BJ122" s="683"/>
      <c r="BK122" s="684"/>
      <c r="BL122" s="684"/>
      <c r="BM122" s="684"/>
      <c r="BN122" s="684"/>
      <c r="BO122" s="684"/>
      <c r="BP122" s="684"/>
      <c r="BQ122" s="684"/>
      <c r="BR122" s="684"/>
      <c r="BS122" s="685"/>
      <c r="BT122" s="481"/>
      <c r="BU122" s="481"/>
      <c r="BV122" s="641"/>
      <c r="BW122" s="641"/>
      <c r="BX122" s="481"/>
      <c r="BY122" s="481"/>
      <c r="BZ122" s="641"/>
      <c r="CA122" s="641"/>
      <c r="CB122" s="103"/>
      <c r="CC122" s="570"/>
      <c r="CD122" s="570"/>
      <c r="CE122" s="570"/>
      <c r="CF122" s="570"/>
      <c r="CG122" s="570"/>
      <c r="CH122" s="570"/>
      <c r="CI122" s="570"/>
      <c r="CJ122" s="570"/>
      <c r="CK122" s="570"/>
      <c r="CL122" s="570"/>
      <c r="CM122" s="102"/>
      <c r="CN122" s="500"/>
      <c r="CO122" s="472"/>
      <c r="CP122" s="472"/>
      <c r="CQ122" s="472"/>
      <c r="CR122" s="472"/>
      <c r="CS122" s="472"/>
      <c r="CT122" s="472"/>
      <c r="CU122" s="472"/>
      <c r="CV122" s="472"/>
      <c r="CW122" s="472"/>
      <c r="CX122" s="472"/>
      <c r="CY122" s="473"/>
      <c r="CZ122" s="103"/>
      <c r="DA122" s="97"/>
      <c r="DB122" s="97"/>
      <c r="DC122" s="97"/>
      <c r="DD122" s="97"/>
      <c r="DE122" s="97"/>
      <c r="DF122" s="97"/>
      <c r="DG122" s="97"/>
      <c r="DH122" s="97"/>
      <c r="DI122" s="97"/>
      <c r="DJ122" s="495"/>
      <c r="DK122" s="496"/>
      <c r="DL122" s="476"/>
      <c r="DM122" s="476"/>
    </row>
    <row r="123" spans="1:117" ht="7.5" customHeight="1">
      <c r="A123" s="515"/>
      <c r="B123" s="516"/>
      <c r="C123" s="58"/>
      <c r="E123" s="534"/>
      <c r="F123" s="535"/>
      <c r="G123" s="805"/>
      <c r="H123" s="806"/>
      <c r="I123" s="771"/>
      <c r="J123" s="770"/>
      <c r="K123" s="770"/>
      <c r="L123" s="770"/>
      <c r="M123" s="772"/>
      <c r="N123" s="741"/>
      <c r="O123" s="762"/>
      <c r="P123" s="762"/>
      <c r="Q123" s="762"/>
      <c r="R123" s="762"/>
      <c r="S123" s="762"/>
      <c r="T123" s="762"/>
      <c r="U123" s="762"/>
      <c r="V123" s="762"/>
      <c r="W123" s="762"/>
      <c r="X123" s="762"/>
      <c r="Y123" s="762"/>
      <c r="Z123" s="762"/>
      <c r="AA123" s="762"/>
      <c r="AB123" s="762"/>
      <c r="AC123" s="762"/>
      <c r="AD123" s="762"/>
      <c r="AE123" s="762"/>
      <c r="AF123" s="762"/>
      <c r="AG123" s="762"/>
      <c r="AH123" s="762"/>
      <c r="AI123" s="762"/>
      <c r="AJ123" s="762"/>
      <c r="AK123" s="762"/>
      <c r="AL123" s="762"/>
      <c r="AM123" s="762"/>
      <c r="AN123" s="763"/>
      <c r="AO123" s="684"/>
      <c r="AP123" s="684"/>
      <c r="AQ123" s="684"/>
      <c r="AR123" s="684"/>
      <c r="AS123" s="684"/>
      <c r="AT123" s="684"/>
      <c r="AU123" s="684"/>
      <c r="AV123" s="684"/>
      <c r="AW123" s="684"/>
      <c r="AX123" s="684"/>
      <c r="AY123" s="684"/>
      <c r="AZ123" s="683"/>
      <c r="BA123" s="684"/>
      <c r="BB123" s="684"/>
      <c r="BC123" s="684"/>
      <c r="BD123" s="684"/>
      <c r="BE123" s="684"/>
      <c r="BF123" s="684"/>
      <c r="BG123" s="684"/>
      <c r="BH123" s="684"/>
      <c r="BI123" s="685"/>
      <c r="BJ123" s="683"/>
      <c r="BK123" s="684"/>
      <c r="BL123" s="684"/>
      <c r="BM123" s="684"/>
      <c r="BN123" s="684"/>
      <c r="BO123" s="684"/>
      <c r="BP123" s="684"/>
      <c r="BQ123" s="684"/>
      <c r="BR123" s="684"/>
      <c r="BS123" s="685"/>
      <c r="BT123" s="124"/>
      <c r="BU123" s="124"/>
      <c r="BV123" s="124"/>
      <c r="BW123" s="125"/>
      <c r="BX123" s="124"/>
      <c r="BY123" s="124"/>
      <c r="BZ123" s="124"/>
      <c r="CA123" s="124"/>
      <c r="CB123" s="103"/>
      <c r="CC123" s="570"/>
      <c r="CD123" s="570"/>
      <c r="CE123" s="570"/>
      <c r="CF123" s="570"/>
      <c r="CG123" s="570"/>
      <c r="CH123" s="570"/>
      <c r="CI123" s="570"/>
      <c r="CJ123" s="570"/>
      <c r="CK123" s="570"/>
      <c r="CL123" s="570"/>
      <c r="CM123" s="102"/>
      <c r="CN123" s="500"/>
      <c r="CO123" s="472"/>
      <c r="CP123" s="472"/>
      <c r="CQ123" s="472"/>
      <c r="CR123" s="472"/>
      <c r="CS123" s="472"/>
      <c r="CT123" s="472"/>
      <c r="CU123" s="472"/>
      <c r="CV123" s="472"/>
      <c r="CW123" s="472"/>
      <c r="CX123" s="472"/>
      <c r="CY123" s="473"/>
      <c r="CZ123" s="731" t="str">
        <f>IF(CZ37&lt;&gt;"",CZ37,"")</f>
        <v/>
      </c>
      <c r="DA123" s="732"/>
      <c r="DB123" s="732"/>
      <c r="DC123" s="732"/>
      <c r="DD123" s="732"/>
      <c r="DE123" s="732"/>
      <c r="DF123" s="732"/>
      <c r="DG123" s="732"/>
      <c r="DH123" s="732"/>
      <c r="DI123" s="732"/>
      <c r="DJ123" s="732"/>
      <c r="DK123" s="733"/>
      <c r="DL123" s="476"/>
      <c r="DM123" s="476"/>
    </row>
    <row r="124" spans="1:117" ht="7.5" customHeight="1">
      <c r="A124" s="515"/>
      <c r="B124" s="516"/>
      <c r="C124" s="58"/>
      <c r="E124" s="534"/>
      <c r="F124" s="535"/>
      <c r="G124" s="103"/>
      <c r="H124" s="102"/>
      <c r="I124" s="103"/>
      <c r="J124" s="97"/>
      <c r="K124" s="97"/>
      <c r="L124" s="97"/>
      <c r="M124" s="102"/>
      <c r="N124" s="741"/>
      <c r="O124" s="762"/>
      <c r="P124" s="762"/>
      <c r="Q124" s="762"/>
      <c r="R124" s="762"/>
      <c r="S124" s="762"/>
      <c r="T124" s="762"/>
      <c r="U124" s="762"/>
      <c r="V124" s="762"/>
      <c r="W124" s="762"/>
      <c r="X124" s="762"/>
      <c r="Y124" s="762"/>
      <c r="Z124" s="762"/>
      <c r="AA124" s="762"/>
      <c r="AB124" s="762"/>
      <c r="AC124" s="762"/>
      <c r="AD124" s="762"/>
      <c r="AE124" s="762"/>
      <c r="AF124" s="762"/>
      <c r="AG124" s="762"/>
      <c r="AH124" s="762"/>
      <c r="AI124" s="762"/>
      <c r="AJ124" s="762"/>
      <c r="AK124" s="762"/>
      <c r="AL124" s="762"/>
      <c r="AM124" s="762"/>
      <c r="AN124" s="763"/>
      <c r="AO124" s="684"/>
      <c r="AP124" s="684"/>
      <c r="AQ124" s="684"/>
      <c r="AR124" s="684"/>
      <c r="AS124" s="684"/>
      <c r="AT124" s="684"/>
      <c r="AU124" s="684"/>
      <c r="AV124" s="684"/>
      <c r="AW124" s="684"/>
      <c r="AX124" s="684"/>
      <c r="AY124" s="684"/>
      <c r="AZ124" s="683"/>
      <c r="BA124" s="684"/>
      <c r="BB124" s="684"/>
      <c r="BC124" s="684"/>
      <c r="BD124" s="684"/>
      <c r="BE124" s="684"/>
      <c r="BF124" s="684"/>
      <c r="BG124" s="684"/>
      <c r="BH124" s="684"/>
      <c r="BI124" s="685"/>
      <c r="BJ124" s="683"/>
      <c r="BK124" s="684"/>
      <c r="BL124" s="684"/>
      <c r="BM124" s="684"/>
      <c r="BN124" s="684"/>
      <c r="BO124" s="684"/>
      <c r="BP124" s="684"/>
      <c r="BQ124" s="684"/>
      <c r="BR124" s="684"/>
      <c r="BS124" s="685"/>
      <c r="BT124" s="124"/>
      <c r="BU124" s="124"/>
      <c r="BV124" s="124"/>
      <c r="BW124" s="125"/>
      <c r="BX124" s="124"/>
      <c r="BY124" s="124"/>
      <c r="BZ124" s="124"/>
      <c r="CA124" s="124"/>
      <c r="CB124" s="122"/>
      <c r="CC124" s="740"/>
      <c r="CD124" s="740"/>
      <c r="CE124" s="740"/>
      <c r="CF124" s="740"/>
      <c r="CG124" s="740"/>
      <c r="CH124" s="740"/>
      <c r="CI124" s="740"/>
      <c r="CJ124" s="740"/>
      <c r="CK124" s="740"/>
      <c r="CL124" s="740"/>
      <c r="CM124" s="123"/>
      <c r="CN124" s="122"/>
      <c r="CO124" s="121"/>
      <c r="CP124" s="121"/>
      <c r="CQ124" s="121"/>
      <c r="CR124" s="121"/>
      <c r="CS124" s="121"/>
      <c r="CT124" s="121"/>
      <c r="CU124" s="121"/>
      <c r="CV124" s="121"/>
      <c r="CW124" s="121"/>
      <c r="CX124" s="121"/>
      <c r="CY124" s="121"/>
      <c r="CZ124" s="734"/>
      <c r="DA124" s="735"/>
      <c r="DB124" s="735"/>
      <c r="DC124" s="735"/>
      <c r="DD124" s="735"/>
      <c r="DE124" s="735"/>
      <c r="DF124" s="735"/>
      <c r="DG124" s="735"/>
      <c r="DH124" s="735"/>
      <c r="DI124" s="735"/>
      <c r="DJ124" s="735"/>
      <c r="DK124" s="736"/>
      <c r="DL124" s="476"/>
      <c r="DM124" s="476"/>
    </row>
    <row r="125" spans="1:117" ht="7.5" customHeight="1">
      <c r="A125" s="515"/>
      <c r="B125" s="516"/>
      <c r="C125" s="58"/>
      <c r="E125" s="764" t="s">
        <v>156</v>
      </c>
      <c r="F125" s="765"/>
      <c r="G125" s="765"/>
      <c r="H125" s="765"/>
      <c r="I125" s="765"/>
      <c r="J125" s="765"/>
      <c r="K125" s="765"/>
      <c r="L125" s="765"/>
      <c r="M125" s="765"/>
      <c r="N125" s="765"/>
      <c r="O125" s="765"/>
      <c r="P125" s="765"/>
      <c r="Q125" s="765"/>
      <c r="R125" s="765"/>
      <c r="S125" s="765"/>
      <c r="T125" s="765"/>
      <c r="U125" s="765"/>
      <c r="V125" s="765"/>
      <c r="W125" s="765"/>
      <c r="X125" s="765"/>
      <c r="Y125" s="765"/>
      <c r="Z125" s="765"/>
      <c r="AA125" s="765"/>
      <c r="AB125" s="765"/>
      <c r="AC125" s="765"/>
      <c r="AD125" s="765"/>
      <c r="AE125" s="765"/>
      <c r="AF125" s="765"/>
      <c r="AG125" s="765"/>
      <c r="AH125" s="765"/>
      <c r="AI125" s="765"/>
      <c r="AJ125" s="765"/>
      <c r="AK125" s="765"/>
      <c r="AL125" s="765"/>
      <c r="AM125" s="765"/>
      <c r="AN125" s="765"/>
      <c r="AO125" s="765"/>
      <c r="AP125" s="765"/>
      <c r="AQ125" s="765"/>
      <c r="AR125" s="765"/>
      <c r="AS125" s="765"/>
      <c r="AT125" s="765"/>
      <c r="AU125" s="765"/>
      <c r="AV125" s="765"/>
      <c r="AW125" s="765"/>
      <c r="AX125" s="765"/>
      <c r="AY125" s="765"/>
      <c r="AZ125" s="765"/>
      <c r="BA125" s="765"/>
      <c r="BB125" s="765"/>
      <c r="BC125" s="765"/>
      <c r="BD125" s="765"/>
      <c r="BE125" s="765"/>
      <c r="BF125" s="765"/>
      <c r="BG125" s="765"/>
      <c r="BH125" s="765"/>
      <c r="BI125" s="765"/>
      <c r="BJ125" s="765"/>
      <c r="BK125" s="765"/>
      <c r="BL125" s="765"/>
      <c r="BM125" s="765"/>
      <c r="BN125" s="765"/>
      <c r="BO125" s="765"/>
      <c r="BP125" s="765"/>
      <c r="BQ125" s="765"/>
      <c r="BR125" s="765"/>
      <c r="BS125" s="765"/>
      <c r="BT125" s="765"/>
      <c r="BU125" s="765"/>
      <c r="BV125" s="765"/>
      <c r="BW125" s="765"/>
      <c r="BX125" s="765"/>
      <c r="BY125" s="765"/>
      <c r="BZ125" s="765"/>
      <c r="CA125" s="765"/>
      <c r="CB125" s="765"/>
      <c r="CC125" s="765"/>
      <c r="CD125" s="765"/>
      <c r="CE125" s="765"/>
      <c r="CF125" s="765"/>
      <c r="CG125" s="765"/>
      <c r="CH125" s="765"/>
      <c r="CI125" s="765"/>
      <c r="CJ125" s="765"/>
      <c r="CK125" s="765"/>
      <c r="CL125" s="765"/>
      <c r="CM125" s="765"/>
      <c r="CN125" s="765"/>
      <c r="CO125" s="765"/>
      <c r="CP125" s="765"/>
      <c r="CQ125" s="765"/>
      <c r="CR125" s="765"/>
      <c r="CS125" s="765"/>
      <c r="CT125" s="765"/>
      <c r="CU125" s="765"/>
      <c r="CV125" s="765"/>
      <c r="CW125" s="765"/>
      <c r="CX125" s="765"/>
      <c r="CY125" s="765"/>
      <c r="CZ125" s="765"/>
      <c r="DA125" s="765"/>
      <c r="DB125" s="765"/>
      <c r="DC125" s="765"/>
      <c r="DD125" s="765"/>
      <c r="DE125" s="765"/>
      <c r="DF125" s="765"/>
      <c r="DG125" s="765"/>
      <c r="DH125" s="765"/>
      <c r="DI125" s="765"/>
      <c r="DJ125" s="765"/>
      <c r="DK125" s="766"/>
      <c r="DL125" s="476"/>
      <c r="DM125" s="476"/>
    </row>
    <row r="126" spans="1:117" ht="7.5" customHeight="1">
      <c r="A126" s="515"/>
      <c r="B126" s="516"/>
      <c r="C126" s="58"/>
      <c r="E126" s="767"/>
      <c r="F126" s="768"/>
      <c r="G126" s="768"/>
      <c r="H126" s="768"/>
      <c r="I126" s="768"/>
      <c r="J126" s="768"/>
      <c r="K126" s="768"/>
      <c r="L126" s="768"/>
      <c r="M126" s="768"/>
      <c r="N126" s="768"/>
      <c r="O126" s="768"/>
      <c r="P126" s="768"/>
      <c r="Q126" s="768"/>
      <c r="R126" s="768"/>
      <c r="S126" s="768"/>
      <c r="T126" s="768"/>
      <c r="U126" s="768"/>
      <c r="V126" s="768"/>
      <c r="W126" s="768"/>
      <c r="X126" s="768"/>
      <c r="Y126" s="768"/>
      <c r="Z126" s="768"/>
      <c r="AA126" s="768"/>
      <c r="AB126" s="768"/>
      <c r="AC126" s="768"/>
      <c r="AD126" s="768"/>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8"/>
      <c r="BD126" s="768"/>
      <c r="BE126" s="768"/>
      <c r="BF126" s="768"/>
      <c r="BG126" s="768"/>
      <c r="BH126" s="768"/>
      <c r="BI126" s="768"/>
      <c r="BJ126" s="768"/>
      <c r="BK126" s="768"/>
      <c r="BL126" s="768"/>
      <c r="BM126" s="768"/>
      <c r="BN126" s="768"/>
      <c r="BO126" s="768"/>
      <c r="BP126" s="768"/>
      <c r="BQ126" s="768"/>
      <c r="BR126" s="768"/>
      <c r="BS126" s="768"/>
      <c r="BT126" s="768"/>
      <c r="BU126" s="768"/>
      <c r="BV126" s="768"/>
      <c r="BW126" s="768"/>
      <c r="BX126" s="768"/>
      <c r="BY126" s="768"/>
      <c r="BZ126" s="768"/>
      <c r="CA126" s="768"/>
      <c r="CB126" s="768"/>
      <c r="CC126" s="768"/>
      <c r="CD126" s="768"/>
      <c r="CE126" s="768"/>
      <c r="CF126" s="768"/>
      <c r="CG126" s="768"/>
      <c r="CH126" s="768"/>
      <c r="CI126" s="768"/>
      <c r="CJ126" s="768"/>
      <c r="CK126" s="768"/>
      <c r="CL126" s="768"/>
      <c r="CM126" s="768"/>
      <c r="CN126" s="768"/>
      <c r="CO126" s="768"/>
      <c r="CP126" s="768"/>
      <c r="CQ126" s="768"/>
      <c r="CR126" s="768"/>
      <c r="CS126" s="768"/>
      <c r="CT126" s="768"/>
      <c r="CU126" s="768"/>
      <c r="CV126" s="768"/>
      <c r="CW126" s="768"/>
      <c r="CX126" s="768"/>
      <c r="CY126" s="768"/>
      <c r="CZ126" s="768"/>
      <c r="DA126" s="768"/>
      <c r="DB126" s="768"/>
      <c r="DC126" s="768"/>
      <c r="DD126" s="768"/>
      <c r="DE126" s="768"/>
      <c r="DF126" s="768"/>
      <c r="DG126" s="768"/>
      <c r="DH126" s="768"/>
      <c r="DI126" s="768"/>
      <c r="DJ126" s="768"/>
      <c r="DK126" s="769"/>
      <c r="DL126" s="476"/>
      <c r="DM126" s="476"/>
    </row>
    <row r="127" spans="1:117" ht="7.5" customHeight="1">
      <c r="A127" s="515"/>
      <c r="B127" s="516"/>
      <c r="C127" s="58"/>
      <c r="E127" s="557" t="s">
        <v>155</v>
      </c>
      <c r="F127" s="558"/>
      <c r="G127" s="558"/>
      <c r="H127" s="558"/>
      <c r="I127" s="558"/>
      <c r="J127" s="558"/>
      <c r="K127" s="558"/>
      <c r="L127" s="558"/>
      <c r="M127" s="559"/>
      <c r="N127" s="524" t="s">
        <v>32</v>
      </c>
      <c r="O127" s="524"/>
      <c r="P127" s="524"/>
      <c r="Q127" s="524"/>
      <c r="R127" s="524"/>
      <c r="S127" s="547" t="s">
        <v>154</v>
      </c>
      <c r="T127" s="547"/>
      <c r="U127" s="687" t="str">
        <f>IF(U41&lt;&gt;"",U41,"")</f>
        <v/>
      </c>
      <c r="V127" s="687"/>
      <c r="W127" s="687"/>
      <c r="X127" s="687"/>
      <c r="Y127" s="547" t="s">
        <v>153</v>
      </c>
      <c r="Z127" s="547"/>
      <c r="AA127" s="687" t="str">
        <f>IF(AA41&lt;&gt;"",AA41,"")</f>
        <v/>
      </c>
      <c r="AB127" s="687"/>
      <c r="AC127" s="687"/>
      <c r="AD127" s="687"/>
      <c r="AE127" s="119"/>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118"/>
      <c r="CD127" s="107"/>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117"/>
      <c r="DL127" s="476"/>
      <c r="DM127" s="476"/>
    </row>
    <row r="128" spans="1:117" ht="7.5" customHeight="1">
      <c r="A128" s="515"/>
      <c r="B128" s="516"/>
      <c r="C128" s="58"/>
      <c r="E128" s="560"/>
      <c r="F128" s="561"/>
      <c r="G128" s="561"/>
      <c r="H128" s="561"/>
      <c r="I128" s="561"/>
      <c r="J128" s="561"/>
      <c r="K128" s="561"/>
      <c r="L128" s="561"/>
      <c r="M128" s="562"/>
      <c r="N128" s="526"/>
      <c r="O128" s="526"/>
      <c r="P128" s="526"/>
      <c r="Q128" s="526"/>
      <c r="R128" s="526"/>
      <c r="S128" s="548"/>
      <c r="T128" s="548"/>
      <c r="U128" s="688"/>
      <c r="V128" s="688"/>
      <c r="W128" s="688"/>
      <c r="X128" s="688"/>
      <c r="Y128" s="548"/>
      <c r="Z128" s="548"/>
      <c r="AA128" s="688"/>
      <c r="AB128" s="688"/>
      <c r="AC128" s="688"/>
      <c r="AD128" s="688"/>
      <c r="AE128" s="116"/>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770" t="s">
        <v>152</v>
      </c>
      <c r="BI128" s="770"/>
      <c r="BJ128" s="770"/>
      <c r="BK128" s="770"/>
      <c r="BL128" s="770"/>
      <c r="BM128" s="770"/>
      <c r="BN128" s="770"/>
      <c r="BO128" s="770"/>
      <c r="BP128" s="770"/>
      <c r="BQ128" s="770"/>
      <c r="BR128" s="770"/>
      <c r="BS128" s="770"/>
      <c r="BT128" s="770"/>
      <c r="BU128" s="679" t="str">
        <f>IF(BU42&lt;&gt;"",BU42,"")</f>
        <v/>
      </c>
      <c r="BV128" s="679"/>
      <c r="BW128" s="679"/>
      <c r="BX128" s="679"/>
      <c r="BY128" s="679"/>
      <c r="BZ128" s="679"/>
      <c r="CA128" s="679"/>
      <c r="CB128" s="679"/>
      <c r="CC128" s="680"/>
      <c r="CD128" s="115"/>
      <c r="CE128" s="641" t="s">
        <v>151</v>
      </c>
      <c r="CF128" s="641"/>
      <c r="CG128" s="641"/>
      <c r="CH128" s="641"/>
      <c r="CI128" s="641"/>
      <c r="CJ128" s="641"/>
      <c r="CK128" s="641"/>
      <c r="CL128" s="641"/>
      <c r="CM128" s="641"/>
      <c r="CN128" s="641"/>
      <c r="CO128" s="641"/>
      <c r="CP128" s="641"/>
      <c r="CQ128" s="641"/>
      <c r="CR128" s="641"/>
      <c r="CS128" s="641"/>
      <c r="CT128" s="641"/>
      <c r="CU128" s="641"/>
      <c r="CV128" s="641"/>
      <c r="CW128" s="641"/>
      <c r="CX128" s="641"/>
      <c r="CY128" s="499" t="str">
        <f>IF(CY42&lt;&gt;"",CY42,"")</f>
        <v/>
      </c>
      <c r="CZ128" s="499"/>
      <c r="DA128" s="499"/>
      <c r="DB128" s="499"/>
      <c r="DC128" s="499"/>
      <c r="DD128" s="499"/>
      <c r="DE128" s="499"/>
      <c r="DF128" s="499"/>
      <c r="DG128" s="641" t="s">
        <v>150</v>
      </c>
      <c r="DH128" s="641"/>
      <c r="DI128" s="641"/>
      <c r="DJ128" s="641"/>
      <c r="DK128" s="90"/>
      <c r="DL128" s="476"/>
      <c r="DM128" s="476"/>
    </row>
    <row r="129" spans="1:117" ht="7.5" customHeight="1">
      <c r="A129" s="515"/>
      <c r="B129" s="516"/>
      <c r="C129" s="58"/>
      <c r="E129" s="560"/>
      <c r="F129" s="561"/>
      <c r="G129" s="561"/>
      <c r="H129" s="561"/>
      <c r="I129" s="561"/>
      <c r="J129" s="561"/>
      <c r="K129" s="561"/>
      <c r="L129" s="561"/>
      <c r="M129" s="562"/>
      <c r="N129" s="526"/>
      <c r="O129" s="526"/>
      <c r="P129" s="526"/>
      <c r="Q129" s="526"/>
      <c r="R129" s="526"/>
      <c r="S129" s="729" t="str">
        <f>IF(S43&lt;&gt;"",S43,"")</f>
        <v/>
      </c>
      <c r="T129" s="729"/>
      <c r="U129" s="729"/>
      <c r="V129" s="729"/>
      <c r="W129" s="729"/>
      <c r="X129" s="729"/>
      <c r="Y129" s="729"/>
      <c r="Z129" s="729"/>
      <c r="AA129" s="729"/>
      <c r="AB129" s="729"/>
      <c r="AC129" s="729"/>
      <c r="AD129" s="729"/>
      <c r="AE129" s="729"/>
      <c r="AF129" s="729"/>
      <c r="AG129" s="729"/>
      <c r="AH129" s="729"/>
      <c r="AI129" s="729"/>
      <c r="AJ129" s="729"/>
      <c r="AK129" s="729"/>
      <c r="AL129" s="729"/>
      <c r="AM129" s="729"/>
      <c r="AN129" s="729"/>
      <c r="AO129" s="729"/>
      <c r="AP129" s="729"/>
      <c r="AQ129" s="729"/>
      <c r="AR129" s="729"/>
      <c r="AS129" s="729"/>
      <c r="AT129" s="729"/>
      <c r="AU129" s="729"/>
      <c r="AV129" s="729"/>
      <c r="AW129" s="729"/>
      <c r="AX129" s="729"/>
      <c r="AY129" s="729"/>
      <c r="AZ129" s="729"/>
      <c r="BA129" s="729"/>
      <c r="BB129" s="729"/>
      <c r="BC129" s="729"/>
      <c r="BD129" s="729"/>
      <c r="BE129" s="729"/>
      <c r="BF129" s="729"/>
      <c r="BG129" s="729"/>
      <c r="BH129" s="770"/>
      <c r="BI129" s="770"/>
      <c r="BJ129" s="770"/>
      <c r="BK129" s="770"/>
      <c r="BL129" s="770"/>
      <c r="BM129" s="770"/>
      <c r="BN129" s="770"/>
      <c r="BO129" s="770"/>
      <c r="BP129" s="770"/>
      <c r="BQ129" s="770"/>
      <c r="BR129" s="770"/>
      <c r="BS129" s="770"/>
      <c r="BT129" s="770"/>
      <c r="BU129" s="681"/>
      <c r="BV129" s="681"/>
      <c r="BW129" s="681"/>
      <c r="BX129" s="681"/>
      <c r="BY129" s="681"/>
      <c r="BZ129" s="681"/>
      <c r="CA129" s="681"/>
      <c r="CB129" s="681"/>
      <c r="CC129" s="682"/>
      <c r="CD129" s="115"/>
      <c r="CE129" s="641"/>
      <c r="CF129" s="641"/>
      <c r="CG129" s="641"/>
      <c r="CH129" s="641"/>
      <c r="CI129" s="641"/>
      <c r="CJ129" s="641"/>
      <c r="CK129" s="641"/>
      <c r="CL129" s="641"/>
      <c r="CM129" s="641"/>
      <c r="CN129" s="641"/>
      <c r="CO129" s="641"/>
      <c r="CP129" s="641"/>
      <c r="CQ129" s="641"/>
      <c r="CR129" s="641"/>
      <c r="CS129" s="641"/>
      <c r="CT129" s="641"/>
      <c r="CU129" s="641"/>
      <c r="CV129" s="641"/>
      <c r="CW129" s="641"/>
      <c r="CX129" s="641"/>
      <c r="CY129" s="499"/>
      <c r="CZ129" s="499"/>
      <c r="DA129" s="499"/>
      <c r="DB129" s="499"/>
      <c r="DC129" s="499"/>
      <c r="DD129" s="499"/>
      <c r="DE129" s="499"/>
      <c r="DF129" s="499"/>
      <c r="DG129" s="641"/>
      <c r="DH129" s="641"/>
      <c r="DI129" s="641"/>
      <c r="DJ129" s="641"/>
      <c r="DK129" s="90"/>
      <c r="DL129" s="476"/>
      <c r="DM129" s="476"/>
    </row>
    <row r="130" spans="1:117" ht="7.5" customHeight="1">
      <c r="A130" s="515"/>
      <c r="B130" s="516"/>
      <c r="C130" s="58"/>
      <c r="E130" s="560"/>
      <c r="F130" s="561"/>
      <c r="G130" s="561"/>
      <c r="H130" s="561"/>
      <c r="I130" s="561"/>
      <c r="J130" s="561"/>
      <c r="K130" s="561"/>
      <c r="L130" s="561"/>
      <c r="M130" s="562"/>
      <c r="N130" s="526"/>
      <c r="O130" s="526"/>
      <c r="P130" s="526"/>
      <c r="Q130" s="526"/>
      <c r="R130" s="526"/>
      <c r="S130" s="729"/>
      <c r="T130" s="729"/>
      <c r="U130" s="729"/>
      <c r="V130" s="729"/>
      <c r="W130" s="729"/>
      <c r="X130" s="729"/>
      <c r="Y130" s="729"/>
      <c r="Z130" s="729"/>
      <c r="AA130" s="729"/>
      <c r="AB130" s="729"/>
      <c r="AC130" s="729"/>
      <c r="AD130" s="729"/>
      <c r="AE130" s="729"/>
      <c r="AF130" s="729"/>
      <c r="AG130" s="729"/>
      <c r="AH130" s="729"/>
      <c r="AI130" s="729"/>
      <c r="AJ130" s="729"/>
      <c r="AK130" s="729"/>
      <c r="AL130" s="729"/>
      <c r="AM130" s="729"/>
      <c r="AN130" s="729"/>
      <c r="AO130" s="729"/>
      <c r="AP130" s="729"/>
      <c r="AQ130" s="729"/>
      <c r="AR130" s="729"/>
      <c r="AS130" s="729"/>
      <c r="AT130" s="729"/>
      <c r="AU130" s="729"/>
      <c r="AV130" s="729"/>
      <c r="AW130" s="729"/>
      <c r="AX130" s="729"/>
      <c r="AY130" s="729"/>
      <c r="AZ130" s="729"/>
      <c r="BA130" s="729"/>
      <c r="BB130" s="729"/>
      <c r="BC130" s="729"/>
      <c r="BD130" s="729"/>
      <c r="BE130" s="729"/>
      <c r="BF130" s="729"/>
      <c r="BG130" s="729"/>
      <c r="BH130" s="712" t="s">
        <v>149</v>
      </c>
      <c r="BI130" s="712"/>
      <c r="BJ130" s="712"/>
      <c r="BK130" s="686" t="str">
        <f>IF(BK44&lt;&gt;"",BK44,"")</f>
        <v/>
      </c>
      <c r="BL130" s="686"/>
      <c r="BM130" s="686"/>
      <c r="BN130" s="686"/>
      <c r="BO130" s="526" t="s">
        <v>148</v>
      </c>
      <c r="BP130" s="686" t="str">
        <f>IF(BP44&lt;&gt;"",BP44,"")</f>
        <v/>
      </c>
      <c r="BQ130" s="686"/>
      <c r="BR130" s="686"/>
      <c r="BS130" s="686"/>
      <c r="BT130" s="686"/>
      <c r="BU130" s="526" t="s">
        <v>148</v>
      </c>
      <c r="BV130" s="686" t="str">
        <f>IF(BV44&lt;&gt;"",BV44,"")</f>
        <v/>
      </c>
      <c r="BW130" s="686"/>
      <c r="BX130" s="686"/>
      <c r="BY130" s="686"/>
      <c r="BZ130" s="698" t="str">
        <f>IF(BZ44&lt;&gt;"",BZ44,"")</f>
        <v/>
      </c>
      <c r="CA130" s="698"/>
      <c r="CB130" s="698"/>
      <c r="CC130" s="699"/>
      <c r="CD130" s="115"/>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90"/>
      <c r="DL130" s="476"/>
      <c r="DM130" s="476"/>
    </row>
    <row r="131" spans="1:117" ht="7.5" customHeight="1">
      <c r="A131" s="515"/>
      <c r="B131" s="516"/>
      <c r="C131" s="58"/>
      <c r="E131" s="560"/>
      <c r="F131" s="561"/>
      <c r="G131" s="561"/>
      <c r="H131" s="561"/>
      <c r="I131" s="561"/>
      <c r="J131" s="561"/>
      <c r="K131" s="561"/>
      <c r="L131" s="561"/>
      <c r="M131" s="562"/>
      <c r="N131" s="526"/>
      <c r="O131" s="526"/>
      <c r="P131" s="526"/>
      <c r="Q131" s="526"/>
      <c r="R131" s="526"/>
      <c r="S131" s="729"/>
      <c r="T131" s="729"/>
      <c r="U131" s="729"/>
      <c r="V131" s="729"/>
      <c r="W131" s="729"/>
      <c r="X131" s="729"/>
      <c r="Y131" s="729"/>
      <c r="Z131" s="729"/>
      <c r="AA131" s="729"/>
      <c r="AB131" s="729"/>
      <c r="AC131" s="729"/>
      <c r="AD131" s="729"/>
      <c r="AE131" s="729"/>
      <c r="AF131" s="729"/>
      <c r="AG131" s="729"/>
      <c r="AH131" s="729"/>
      <c r="AI131" s="729"/>
      <c r="AJ131" s="729"/>
      <c r="AK131" s="729"/>
      <c r="AL131" s="729"/>
      <c r="AM131" s="729"/>
      <c r="AN131" s="729"/>
      <c r="AO131" s="729"/>
      <c r="AP131" s="729"/>
      <c r="AQ131" s="729"/>
      <c r="AR131" s="729"/>
      <c r="AS131" s="729"/>
      <c r="AT131" s="729"/>
      <c r="AU131" s="729"/>
      <c r="AV131" s="729"/>
      <c r="AW131" s="729"/>
      <c r="AX131" s="729"/>
      <c r="AY131" s="729"/>
      <c r="AZ131" s="729"/>
      <c r="BA131" s="729"/>
      <c r="BB131" s="729"/>
      <c r="BC131" s="729"/>
      <c r="BD131" s="729"/>
      <c r="BE131" s="729"/>
      <c r="BF131" s="729"/>
      <c r="BG131" s="729"/>
      <c r="BH131" s="712"/>
      <c r="BI131" s="712"/>
      <c r="BJ131" s="712"/>
      <c r="BK131" s="686"/>
      <c r="BL131" s="686"/>
      <c r="BM131" s="686"/>
      <c r="BN131" s="686"/>
      <c r="BO131" s="526"/>
      <c r="BP131" s="686"/>
      <c r="BQ131" s="686"/>
      <c r="BR131" s="686"/>
      <c r="BS131" s="686"/>
      <c r="BT131" s="686"/>
      <c r="BU131" s="526"/>
      <c r="BV131" s="686"/>
      <c r="BW131" s="686"/>
      <c r="BX131" s="686"/>
      <c r="BY131" s="686"/>
      <c r="BZ131" s="698"/>
      <c r="CA131" s="698"/>
      <c r="CB131" s="698"/>
      <c r="CC131" s="699"/>
      <c r="CD131" s="115"/>
      <c r="CE131" s="481" t="str">
        <f>IF(CE45&lt;&gt;"",CE45,"")</f>
        <v/>
      </c>
      <c r="CF131" s="481"/>
      <c r="CG131" s="481"/>
      <c r="CH131" s="481"/>
      <c r="CI131" s="481"/>
      <c r="CJ131" s="481"/>
      <c r="CK131" s="481"/>
      <c r="CL131" s="704" t="s">
        <v>147</v>
      </c>
      <c r="CM131" s="704"/>
      <c r="CN131" s="704"/>
      <c r="CO131" s="704"/>
      <c r="CP131" s="704"/>
      <c r="CQ131" s="704"/>
      <c r="CR131" s="704"/>
      <c r="CS131" s="704"/>
      <c r="CT131" s="704"/>
      <c r="CU131" s="704"/>
      <c r="CV131" s="704"/>
      <c r="CW131" s="704"/>
      <c r="CX131" s="704"/>
      <c r="CY131" s="704"/>
      <c r="CZ131" s="704"/>
      <c r="DA131" s="704"/>
      <c r="DB131" s="704"/>
      <c r="DC131" s="704"/>
      <c r="DD131" s="704"/>
      <c r="DE131" s="704"/>
      <c r="DF131" s="704"/>
      <c r="DG131" s="704"/>
      <c r="DH131" s="704"/>
      <c r="DI131" s="704"/>
      <c r="DJ131" s="704"/>
      <c r="DK131" s="90"/>
      <c r="DL131" s="476"/>
      <c r="DM131" s="476"/>
    </row>
    <row r="132" spans="1:117" ht="7.5" customHeight="1">
      <c r="A132" s="515"/>
      <c r="B132" s="516"/>
      <c r="C132" s="58"/>
      <c r="E132" s="560"/>
      <c r="F132" s="561"/>
      <c r="G132" s="561"/>
      <c r="H132" s="561"/>
      <c r="I132" s="561"/>
      <c r="J132" s="561"/>
      <c r="K132" s="561"/>
      <c r="L132" s="561"/>
      <c r="M132" s="562"/>
      <c r="N132" s="526" t="s">
        <v>146</v>
      </c>
      <c r="O132" s="526"/>
      <c r="P132" s="526"/>
      <c r="Q132" s="526"/>
      <c r="R132" s="526"/>
      <c r="S132" s="555" t="str">
        <f>IF(S46&lt;&gt;"",S46,"")</f>
        <v/>
      </c>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5"/>
      <c r="AY132" s="555"/>
      <c r="AZ132" s="555"/>
      <c r="BA132" s="555"/>
      <c r="BB132" s="555"/>
      <c r="BC132" s="555"/>
      <c r="BD132" s="555"/>
      <c r="BE132" s="555"/>
      <c r="BF132" s="555"/>
      <c r="BG132" s="555"/>
      <c r="BH132" s="712" t="s">
        <v>145</v>
      </c>
      <c r="BI132" s="712"/>
      <c r="BJ132" s="712"/>
      <c r="BK132" s="529" t="str">
        <f>IF(BK46&lt;&gt;"",BK46,"")</f>
        <v/>
      </c>
      <c r="BL132" s="529"/>
      <c r="BM132" s="529"/>
      <c r="BN132" s="529"/>
      <c r="BO132" s="529"/>
      <c r="BP132" s="529"/>
      <c r="BQ132" s="529"/>
      <c r="BR132" s="529"/>
      <c r="BS132" s="529"/>
      <c r="BT132" s="529"/>
      <c r="BU132" s="529"/>
      <c r="BV132" s="529"/>
      <c r="BW132" s="529"/>
      <c r="BX132" s="529"/>
      <c r="BY132" s="529"/>
      <c r="BZ132" s="529"/>
      <c r="CA132" s="529"/>
      <c r="CB132" s="529"/>
      <c r="CC132" s="530"/>
      <c r="CD132" s="114"/>
      <c r="CE132" s="481"/>
      <c r="CF132" s="481"/>
      <c r="CG132" s="481"/>
      <c r="CH132" s="481"/>
      <c r="CI132" s="481"/>
      <c r="CJ132" s="481"/>
      <c r="CK132" s="481"/>
      <c r="CL132" s="704"/>
      <c r="CM132" s="704"/>
      <c r="CN132" s="704"/>
      <c r="CO132" s="704"/>
      <c r="CP132" s="704"/>
      <c r="CQ132" s="704"/>
      <c r="CR132" s="704"/>
      <c r="CS132" s="704"/>
      <c r="CT132" s="704"/>
      <c r="CU132" s="704"/>
      <c r="CV132" s="704"/>
      <c r="CW132" s="704"/>
      <c r="CX132" s="704"/>
      <c r="CY132" s="704"/>
      <c r="CZ132" s="704"/>
      <c r="DA132" s="704"/>
      <c r="DB132" s="704"/>
      <c r="DC132" s="704"/>
      <c r="DD132" s="704"/>
      <c r="DE132" s="704"/>
      <c r="DF132" s="704"/>
      <c r="DG132" s="704"/>
      <c r="DH132" s="704"/>
      <c r="DI132" s="704"/>
      <c r="DJ132" s="704"/>
      <c r="DK132" s="113"/>
      <c r="DL132" s="476"/>
      <c r="DM132" s="476"/>
    </row>
    <row r="133" spans="1:117" ht="7.5" customHeight="1">
      <c r="A133" s="515"/>
      <c r="B133" s="516"/>
      <c r="C133" s="58"/>
      <c r="E133" s="563"/>
      <c r="F133" s="564"/>
      <c r="G133" s="564"/>
      <c r="H133" s="564"/>
      <c r="I133" s="564"/>
      <c r="J133" s="564"/>
      <c r="K133" s="564"/>
      <c r="L133" s="564"/>
      <c r="M133" s="565"/>
      <c r="N133" s="554"/>
      <c r="O133" s="554"/>
      <c r="P133" s="554"/>
      <c r="Q133" s="554"/>
      <c r="R133" s="554"/>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6"/>
      <c r="AY133" s="556"/>
      <c r="AZ133" s="556"/>
      <c r="BA133" s="556"/>
      <c r="BB133" s="556"/>
      <c r="BC133" s="556"/>
      <c r="BD133" s="556"/>
      <c r="BE133" s="556"/>
      <c r="BF133" s="556"/>
      <c r="BG133" s="556"/>
      <c r="BH133" s="730"/>
      <c r="BI133" s="730"/>
      <c r="BJ133" s="730"/>
      <c r="BK133" s="531"/>
      <c r="BL133" s="531"/>
      <c r="BM133" s="531"/>
      <c r="BN133" s="531"/>
      <c r="BO133" s="531"/>
      <c r="BP133" s="531"/>
      <c r="BQ133" s="531"/>
      <c r="BR133" s="531"/>
      <c r="BS133" s="531"/>
      <c r="BT133" s="531"/>
      <c r="BU133" s="531"/>
      <c r="BV133" s="531"/>
      <c r="BW133" s="531"/>
      <c r="BX133" s="531"/>
      <c r="BY133" s="531"/>
      <c r="BZ133" s="531"/>
      <c r="CA133" s="531"/>
      <c r="CB133" s="531"/>
      <c r="CC133" s="532"/>
      <c r="CD133" s="112"/>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111"/>
      <c r="DL133" s="476"/>
      <c r="DM133" s="476"/>
    </row>
    <row r="134" spans="1:117" ht="7.5" customHeight="1">
      <c r="A134" s="515"/>
      <c r="B134" s="516"/>
      <c r="C134" s="58"/>
      <c r="E134" s="689" t="s">
        <v>144</v>
      </c>
      <c r="F134" s="689"/>
      <c r="G134" s="689"/>
      <c r="H134" s="689"/>
      <c r="I134" s="689"/>
      <c r="J134" s="689"/>
      <c r="K134" s="689"/>
      <c r="L134" s="689"/>
      <c r="M134" s="689"/>
      <c r="N134" s="689"/>
      <c r="O134" s="689"/>
      <c r="P134" s="689"/>
      <c r="Q134" s="689"/>
      <c r="R134" s="689"/>
      <c r="S134" s="689"/>
      <c r="T134" s="689"/>
      <c r="U134" s="689"/>
      <c r="V134" s="689"/>
      <c r="W134" s="689"/>
      <c r="X134" s="689"/>
      <c r="Y134" s="689"/>
      <c r="Z134" s="689"/>
      <c r="AA134" s="689"/>
      <c r="AB134" s="689"/>
      <c r="AC134" s="689"/>
      <c r="AD134" s="689"/>
      <c r="AE134" s="689"/>
      <c r="AF134" s="689"/>
      <c r="AG134" s="689"/>
      <c r="AH134" s="689"/>
      <c r="AI134" s="689"/>
      <c r="AJ134" s="689"/>
      <c r="AK134" s="689"/>
      <c r="AL134" s="689"/>
      <c r="AM134" s="689"/>
      <c r="AN134" s="689"/>
      <c r="AO134" s="689"/>
      <c r="AP134" s="689"/>
      <c r="AQ134" s="689"/>
      <c r="AR134" s="689"/>
      <c r="AS134" s="689"/>
      <c r="AT134" s="689"/>
      <c r="AU134" s="689"/>
      <c r="AV134" s="689"/>
      <c r="AW134" s="689"/>
      <c r="AX134" s="689"/>
      <c r="AY134" s="689"/>
      <c r="AZ134" s="689"/>
      <c r="BA134" s="689"/>
      <c r="BB134" s="689"/>
      <c r="BC134" s="689"/>
      <c r="BD134" s="689"/>
      <c r="BE134" s="689"/>
      <c r="BF134" s="689"/>
      <c r="BG134" s="689"/>
      <c r="BH134" s="689"/>
      <c r="BI134" s="689"/>
      <c r="BJ134" s="689"/>
      <c r="BK134" s="689"/>
      <c r="BL134" s="689"/>
      <c r="BM134" s="689"/>
      <c r="BN134" s="689"/>
      <c r="BO134" s="689"/>
      <c r="BP134" s="689"/>
      <c r="BQ134" s="689"/>
      <c r="BR134" s="689"/>
      <c r="BS134" s="689"/>
      <c r="BT134" s="689"/>
      <c r="BU134" s="689"/>
      <c r="BV134" s="689"/>
      <c r="BW134" s="689"/>
      <c r="BX134" s="689"/>
      <c r="BY134" s="689"/>
      <c r="BZ134" s="689"/>
      <c r="CA134" s="689"/>
      <c r="CB134" s="689"/>
      <c r="CC134" s="689"/>
      <c r="CD134" s="689"/>
      <c r="CE134" s="689"/>
      <c r="CF134" s="689"/>
      <c r="CG134" s="689"/>
      <c r="CH134" s="689"/>
      <c r="CI134" s="689"/>
      <c r="CJ134" s="689"/>
      <c r="CK134" s="689"/>
      <c r="CL134" s="689"/>
      <c r="CM134" s="689"/>
      <c r="CN134" s="689"/>
      <c r="CO134" s="689"/>
      <c r="CP134" s="689"/>
      <c r="CQ134" s="689"/>
      <c r="CR134" s="689"/>
      <c r="CS134" s="689"/>
      <c r="CT134" s="689"/>
      <c r="CU134" s="689"/>
      <c r="CV134" s="689"/>
      <c r="CW134" s="689"/>
      <c r="CX134" s="689"/>
      <c r="CY134" s="689"/>
      <c r="CZ134" s="689"/>
      <c r="DA134" s="689"/>
      <c r="DB134" s="689"/>
      <c r="DC134" s="689"/>
      <c r="DD134" s="689"/>
      <c r="DE134" s="689"/>
      <c r="DF134" s="689"/>
      <c r="DG134" s="689"/>
      <c r="DH134" s="689"/>
      <c r="DI134" s="689"/>
      <c r="DJ134" s="689"/>
      <c r="DK134" s="689"/>
      <c r="DL134" s="476"/>
      <c r="DM134" s="476"/>
    </row>
    <row r="135" spans="1:117" ht="7.5" customHeight="1">
      <c r="A135" s="515"/>
      <c r="B135" s="516"/>
      <c r="C135" s="58"/>
      <c r="E135" s="689"/>
      <c r="F135" s="689"/>
      <c r="G135" s="689"/>
      <c r="H135" s="689"/>
      <c r="I135" s="689"/>
      <c r="J135" s="689"/>
      <c r="K135" s="689"/>
      <c r="L135" s="689"/>
      <c r="M135" s="689"/>
      <c r="N135" s="689"/>
      <c r="O135" s="689"/>
      <c r="P135" s="689"/>
      <c r="Q135" s="689"/>
      <c r="R135" s="689"/>
      <c r="S135" s="689"/>
      <c r="T135" s="689"/>
      <c r="U135" s="689"/>
      <c r="V135" s="689"/>
      <c r="W135" s="689"/>
      <c r="X135" s="689"/>
      <c r="Y135" s="689"/>
      <c r="Z135" s="689"/>
      <c r="AA135" s="689"/>
      <c r="AB135" s="689"/>
      <c r="AC135" s="689"/>
      <c r="AD135" s="689"/>
      <c r="AE135" s="689"/>
      <c r="AF135" s="689"/>
      <c r="AG135" s="689"/>
      <c r="AH135" s="689"/>
      <c r="AI135" s="689"/>
      <c r="AJ135" s="689"/>
      <c r="AK135" s="689"/>
      <c r="AL135" s="689"/>
      <c r="AM135" s="689"/>
      <c r="AN135" s="689"/>
      <c r="AO135" s="689"/>
      <c r="AP135" s="689"/>
      <c r="AQ135" s="689"/>
      <c r="AR135" s="689"/>
      <c r="AS135" s="689"/>
      <c r="AT135" s="689"/>
      <c r="AU135" s="689"/>
      <c r="AV135" s="689"/>
      <c r="AW135" s="689"/>
      <c r="AX135" s="689"/>
      <c r="AY135" s="689"/>
      <c r="AZ135" s="689"/>
      <c r="BA135" s="689"/>
      <c r="BB135" s="689"/>
      <c r="BC135" s="689"/>
      <c r="BD135" s="689"/>
      <c r="BE135" s="689"/>
      <c r="BF135" s="689"/>
      <c r="BG135" s="689"/>
      <c r="BH135" s="689"/>
      <c r="BI135" s="689"/>
      <c r="BJ135" s="689"/>
      <c r="BK135" s="689"/>
      <c r="BL135" s="689"/>
      <c r="BM135" s="689"/>
      <c r="BN135" s="689"/>
      <c r="BO135" s="689"/>
      <c r="BP135" s="689"/>
      <c r="BQ135" s="689"/>
      <c r="BR135" s="689"/>
      <c r="BS135" s="689"/>
      <c r="BT135" s="689"/>
      <c r="BU135" s="689"/>
      <c r="BV135" s="689"/>
      <c r="BW135" s="689"/>
      <c r="BX135" s="689"/>
      <c r="BY135" s="689"/>
      <c r="BZ135" s="689"/>
      <c r="CA135" s="689"/>
      <c r="CB135" s="689"/>
      <c r="CC135" s="689"/>
      <c r="CD135" s="689"/>
      <c r="CE135" s="689"/>
      <c r="CF135" s="689"/>
      <c r="CG135" s="689"/>
      <c r="CH135" s="689"/>
      <c r="CI135" s="689"/>
      <c r="CJ135" s="689"/>
      <c r="CK135" s="689"/>
      <c r="CL135" s="689"/>
      <c r="CM135" s="689"/>
      <c r="CN135" s="689"/>
      <c r="CO135" s="689"/>
      <c r="CP135" s="689"/>
      <c r="CQ135" s="689"/>
      <c r="CR135" s="689"/>
      <c r="CS135" s="689"/>
      <c r="CT135" s="689"/>
      <c r="CU135" s="689"/>
      <c r="CV135" s="689"/>
      <c r="CW135" s="689"/>
      <c r="CX135" s="689"/>
      <c r="CY135" s="689"/>
      <c r="CZ135" s="689"/>
      <c r="DA135" s="689"/>
      <c r="DB135" s="689"/>
      <c r="DC135" s="689"/>
      <c r="DD135" s="689"/>
      <c r="DE135" s="689"/>
      <c r="DF135" s="689"/>
      <c r="DG135" s="689"/>
      <c r="DH135" s="689"/>
      <c r="DI135" s="689"/>
      <c r="DJ135" s="689"/>
      <c r="DK135" s="689"/>
      <c r="DL135" s="476"/>
      <c r="DM135" s="476"/>
    </row>
    <row r="136" spans="1:117" ht="7.5" customHeight="1">
      <c r="A136" s="515"/>
      <c r="B136" s="516"/>
      <c r="C136" s="58"/>
      <c r="E136" s="110"/>
      <c r="F136" s="109"/>
      <c r="G136" s="690" t="s">
        <v>143</v>
      </c>
      <c r="H136" s="691"/>
      <c r="I136" s="691"/>
      <c r="J136" s="691"/>
      <c r="K136" s="691"/>
      <c r="L136" s="691"/>
      <c r="M136" s="691"/>
      <c r="N136" s="691"/>
      <c r="O136" s="691"/>
      <c r="P136" s="691"/>
      <c r="Q136" s="691"/>
      <c r="R136" s="691"/>
      <c r="S136" s="691"/>
      <c r="T136" s="691"/>
      <c r="U136" s="691"/>
      <c r="V136" s="691"/>
      <c r="W136" s="691"/>
      <c r="X136" s="691"/>
      <c r="Y136" s="691"/>
      <c r="Z136" s="691"/>
      <c r="AA136" s="691"/>
      <c r="AB136" s="691"/>
      <c r="AC136" s="691"/>
      <c r="AD136" s="691"/>
      <c r="AE136" s="691"/>
      <c r="AF136" s="691"/>
      <c r="AG136" s="691"/>
      <c r="AH136" s="691"/>
      <c r="AI136" s="691"/>
      <c r="AJ136" s="691"/>
      <c r="AK136" s="691"/>
      <c r="AL136" s="691"/>
      <c r="AM136" s="691"/>
      <c r="AN136" s="691"/>
      <c r="AO136" s="691"/>
      <c r="AP136" s="691"/>
      <c r="AQ136" s="691"/>
      <c r="AR136" s="691"/>
      <c r="AS136" s="691"/>
      <c r="AT136" s="692" t="s">
        <v>41</v>
      </c>
      <c r="AU136" s="693"/>
      <c r="AV136" s="693"/>
      <c r="AW136" s="693"/>
      <c r="AX136" s="693"/>
      <c r="AY136" s="693"/>
      <c r="AZ136" s="693"/>
      <c r="BA136" s="694"/>
      <c r="BB136" s="693" t="s">
        <v>142</v>
      </c>
      <c r="BC136" s="693"/>
      <c r="BD136" s="693"/>
      <c r="BE136" s="693"/>
      <c r="BF136" s="693"/>
      <c r="BG136" s="693"/>
      <c r="BH136" s="693"/>
      <c r="BI136" s="693"/>
      <c r="BJ136" s="693"/>
      <c r="BK136" s="693"/>
      <c r="BL136" s="693"/>
      <c r="BM136" s="693"/>
      <c r="BN136" s="705" t="s">
        <v>141</v>
      </c>
      <c r="BO136" s="706"/>
      <c r="BP136" s="706"/>
      <c r="BQ136" s="706"/>
      <c r="BR136" s="706"/>
      <c r="BS136" s="706"/>
      <c r="BT136" s="706"/>
      <c r="BU136" s="706"/>
      <c r="BV136" s="706"/>
      <c r="BW136" s="706"/>
      <c r="BX136" s="706"/>
      <c r="BY136" s="706" t="s">
        <v>140</v>
      </c>
      <c r="BZ136" s="706"/>
      <c r="CA136" s="706"/>
      <c r="CB136" s="706"/>
      <c r="CC136" s="706"/>
      <c r="CD136" s="706"/>
      <c r="CE136" s="706"/>
      <c r="CF136" s="706"/>
      <c r="CG136" s="706"/>
      <c r="CH136" s="706"/>
      <c r="CI136" s="706"/>
      <c r="CJ136" s="706"/>
      <c r="CK136" s="706"/>
      <c r="CL136" s="706"/>
      <c r="CM136" s="706"/>
      <c r="CN136" s="706"/>
      <c r="CO136" s="706"/>
      <c r="CP136" s="706"/>
      <c r="CQ136" s="706"/>
      <c r="CR136" s="706"/>
      <c r="CS136" s="706"/>
      <c r="CT136" s="706"/>
      <c r="CU136" s="706"/>
      <c r="CV136" s="706"/>
      <c r="CW136" s="706"/>
      <c r="CX136" s="706"/>
      <c r="CY136" s="706"/>
      <c r="CZ136" s="706"/>
      <c r="DA136" s="706"/>
      <c r="DB136" s="706"/>
      <c r="DC136" s="706"/>
      <c r="DD136" s="706"/>
      <c r="DE136" s="706"/>
      <c r="DF136" s="706"/>
      <c r="DG136" s="706"/>
      <c r="DH136" s="706"/>
      <c r="DI136" s="706"/>
      <c r="DJ136" s="706"/>
      <c r="DK136" s="709"/>
      <c r="DL136" s="476"/>
      <c r="DM136" s="476"/>
    </row>
    <row r="137" spans="1:117" ht="7.5" customHeight="1">
      <c r="A137" s="515"/>
      <c r="B137" s="516"/>
      <c r="C137" s="58"/>
      <c r="E137" s="534" t="s">
        <v>44</v>
      </c>
      <c r="F137" s="535"/>
      <c r="G137" s="677"/>
      <c r="H137" s="678"/>
      <c r="I137" s="678"/>
      <c r="J137" s="678"/>
      <c r="K137" s="678"/>
      <c r="L137" s="678"/>
      <c r="M137" s="678"/>
      <c r="N137" s="678"/>
      <c r="O137" s="678"/>
      <c r="P137" s="678"/>
      <c r="Q137" s="678"/>
      <c r="R137" s="678"/>
      <c r="S137" s="678"/>
      <c r="T137" s="678"/>
      <c r="U137" s="678"/>
      <c r="V137" s="678"/>
      <c r="W137" s="678"/>
      <c r="X137" s="678"/>
      <c r="Y137" s="678"/>
      <c r="Z137" s="678"/>
      <c r="AA137" s="678"/>
      <c r="AB137" s="678"/>
      <c r="AC137" s="678"/>
      <c r="AD137" s="678"/>
      <c r="AE137" s="678"/>
      <c r="AF137" s="678"/>
      <c r="AG137" s="678"/>
      <c r="AH137" s="678"/>
      <c r="AI137" s="678"/>
      <c r="AJ137" s="678"/>
      <c r="AK137" s="678"/>
      <c r="AL137" s="678"/>
      <c r="AM137" s="678"/>
      <c r="AN137" s="678"/>
      <c r="AO137" s="678"/>
      <c r="AP137" s="678"/>
      <c r="AQ137" s="678"/>
      <c r="AR137" s="678"/>
      <c r="AS137" s="678"/>
      <c r="AT137" s="525"/>
      <c r="AU137" s="526"/>
      <c r="AV137" s="526"/>
      <c r="AW137" s="526"/>
      <c r="AX137" s="526"/>
      <c r="AY137" s="526"/>
      <c r="AZ137" s="526"/>
      <c r="BA137" s="533"/>
      <c r="BB137" s="526"/>
      <c r="BC137" s="526"/>
      <c r="BD137" s="526"/>
      <c r="BE137" s="526"/>
      <c r="BF137" s="526"/>
      <c r="BG137" s="526"/>
      <c r="BH137" s="526"/>
      <c r="BI137" s="526"/>
      <c r="BJ137" s="526"/>
      <c r="BK137" s="526"/>
      <c r="BL137" s="526"/>
      <c r="BM137" s="526"/>
      <c r="BN137" s="707"/>
      <c r="BO137" s="707"/>
      <c r="BP137" s="707"/>
      <c r="BQ137" s="707"/>
      <c r="BR137" s="707"/>
      <c r="BS137" s="707"/>
      <c r="BT137" s="707"/>
      <c r="BU137" s="707"/>
      <c r="BV137" s="707"/>
      <c r="BW137" s="707"/>
      <c r="BX137" s="707"/>
      <c r="BY137" s="707"/>
      <c r="BZ137" s="707"/>
      <c r="CA137" s="707"/>
      <c r="CB137" s="707"/>
      <c r="CC137" s="707"/>
      <c r="CD137" s="707"/>
      <c r="CE137" s="707"/>
      <c r="CF137" s="707"/>
      <c r="CG137" s="707"/>
      <c r="CH137" s="707"/>
      <c r="CI137" s="707"/>
      <c r="CJ137" s="707"/>
      <c r="CK137" s="707"/>
      <c r="CL137" s="707"/>
      <c r="CM137" s="707"/>
      <c r="CN137" s="707"/>
      <c r="CO137" s="707"/>
      <c r="CP137" s="707"/>
      <c r="CQ137" s="707"/>
      <c r="CR137" s="707"/>
      <c r="CS137" s="707"/>
      <c r="CT137" s="707"/>
      <c r="CU137" s="707"/>
      <c r="CV137" s="707"/>
      <c r="CW137" s="707"/>
      <c r="CX137" s="707"/>
      <c r="CY137" s="707"/>
      <c r="CZ137" s="707"/>
      <c r="DA137" s="707"/>
      <c r="DB137" s="707"/>
      <c r="DC137" s="707"/>
      <c r="DD137" s="707"/>
      <c r="DE137" s="707"/>
      <c r="DF137" s="707"/>
      <c r="DG137" s="707"/>
      <c r="DH137" s="707"/>
      <c r="DI137" s="707"/>
      <c r="DJ137" s="707"/>
      <c r="DK137" s="710"/>
      <c r="DL137" s="476"/>
      <c r="DM137" s="476"/>
    </row>
    <row r="138" spans="1:117" ht="7.5" customHeight="1">
      <c r="A138" s="515"/>
      <c r="B138" s="516"/>
      <c r="C138" s="58"/>
      <c r="E138" s="534"/>
      <c r="F138" s="535"/>
      <c r="G138" s="107"/>
      <c r="H138" s="106"/>
      <c r="I138" s="101"/>
      <c r="J138" s="566" t="str">
        <f>IF(J52&lt;&gt;"",J52,"")</f>
        <v/>
      </c>
      <c r="K138" s="566"/>
      <c r="L138" s="569" t="str">
        <f>IF(L52&lt;&gt;"",L52,"")</f>
        <v/>
      </c>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97"/>
      <c r="AN138" s="720" t="s">
        <v>139</v>
      </c>
      <c r="AO138" s="720"/>
      <c r="AP138" s="720"/>
      <c r="AQ138" s="720"/>
      <c r="AR138" s="720"/>
      <c r="AS138" s="59"/>
      <c r="AT138" s="525"/>
      <c r="AU138" s="526"/>
      <c r="AV138" s="526"/>
      <c r="AW138" s="526"/>
      <c r="AX138" s="526"/>
      <c r="AY138" s="526"/>
      <c r="AZ138" s="526"/>
      <c r="BA138" s="533"/>
      <c r="BB138" s="526"/>
      <c r="BC138" s="526"/>
      <c r="BD138" s="526"/>
      <c r="BE138" s="526"/>
      <c r="BF138" s="526"/>
      <c r="BG138" s="526"/>
      <c r="BH138" s="526"/>
      <c r="BI138" s="526"/>
      <c r="BJ138" s="526"/>
      <c r="BK138" s="526"/>
      <c r="BL138" s="526"/>
      <c r="BM138" s="526"/>
      <c r="BN138" s="707"/>
      <c r="BO138" s="707"/>
      <c r="BP138" s="707"/>
      <c r="BQ138" s="707"/>
      <c r="BR138" s="707"/>
      <c r="BS138" s="707"/>
      <c r="BT138" s="707"/>
      <c r="BU138" s="707"/>
      <c r="BV138" s="707"/>
      <c r="BW138" s="707"/>
      <c r="BX138" s="707"/>
      <c r="BY138" s="707"/>
      <c r="BZ138" s="707"/>
      <c r="CA138" s="707"/>
      <c r="CB138" s="707"/>
      <c r="CC138" s="707"/>
      <c r="CD138" s="707"/>
      <c r="CE138" s="707"/>
      <c r="CF138" s="707"/>
      <c r="CG138" s="707"/>
      <c r="CH138" s="707"/>
      <c r="CI138" s="707"/>
      <c r="CJ138" s="707"/>
      <c r="CK138" s="707"/>
      <c r="CL138" s="707"/>
      <c r="CM138" s="707"/>
      <c r="CN138" s="707"/>
      <c r="CO138" s="707"/>
      <c r="CP138" s="707"/>
      <c r="CQ138" s="707"/>
      <c r="CR138" s="707"/>
      <c r="CS138" s="707"/>
      <c r="CT138" s="707"/>
      <c r="CU138" s="707"/>
      <c r="CV138" s="707"/>
      <c r="CW138" s="707"/>
      <c r="CX138" s="707"/>
      <c r="CY138" s="707"/>
      <c r="CZ138" s="707"/>
      <c r="DA138" s="707"/>
      <c r="DB138" s="707"/>
      <c r="DC138" s="707"/>
      <c r="DD138" s="707"/>
      <c r="DE138" s="707"/>
      <c r="DF138" s="707"/>
      <c r="DG138" s="707"/>
      <c r="DH138" s="707"/>
      <c r="DI138" s="707"/>
      <c r="DJ138" s="707"/>
      <c r="DK138" s="710"/>
      <c r="DL138" s="476"/>
      <c r="DM138" s="476"/>
    </row>
    <row r="139" spans="1:117" ht="7.5" customHeight="1">
      <c r="A139" s="515"/>
      <c r="B139" s="516"/>
      <c r="C139" s="58"/>
      <c r="E139" s="534"/>
      <c r="F139" s="535"/>
      <c r="G139" s="545" t="s">
        <v>134</v>
      </c>
      <c r="H139" s="546"/>
      <c r="I139" s="101"/>
      <c r="J139" s="567"/>
      <c r="K139" s="567"/>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0"/>
      <c r="AL139" s="570"/>
      <c r="AM139" s="97"/>
      <c r="AN139" s="721"/>
      <c r="AO139" s="721"/>
      <c r="AP139" s="721"/>
      <c r="AQ139" s="721"/>
      <c r="AR139" s="721"/>
      <c r="AS139" s="59"/>
      <c r="AT139" s="695"/>
      <c r="AU139" s="696"/>
      <c r="AV139" s="696"/>
      <c r="AW139" s="696"/>
      <c r="AX139" s="696"/>
      <c r="AY139" s="696"/>
      <c r="AZ139" s="696"/>
      <c r="BA139" s="697"/>
      <c r="BB139" s="696"/>
      <c r="BC139" s="696"/>
      <c r="BD139" s="696"/>
      <c r="BE139" s="696"/>
      <c r="BF139" s="696"/>
      <c r="BG139" s="696"/>
      <c r="BH139" s="696"/>
      <c r="BI139" s="696"/>
      <c r="BJ139" s="696"/>
      <c r="BK139" s="696"/>
      <c r="BL139" s="696"/>
      <c r="BM139" s="696"/>
      <c r="BN139" s="708"/>
      <c r="BO139" s="708"/>
      <c r="BP139" s="708"/>
      <c r="BQ139" s="708"/>
      <c r="BR139" s="708"/>
      <c r="BS139" s="708"/>
      <c r="BT139" s="708"/>
      <c r="BU139" s="708"/>
      <c r="BV139" s="708"/>
      <c r="BW139" s="708"/>
      <c r="BX139" s="708"/>
      <c r="BY139" s="708"/>
      <c r="BZ139" s="708"/>
      <c r="CA139" s="708"/>
      <c r="CB139" s="708"/>
      <c r="CC139" s="708"/>
      <c r="CD139" s="708"/>
      <c r="CE139" s="708"/>
      <c r="CF139" s="708"/>
      <c r="CG139" s="708"/>
      <c r="CH139" s="708"/>
      <c r="CI139" s="708"/>
      <c r="CJ139" s="708"/>
      <c r="CK139" s="708"/>
      <c r="CL139" s="708"/>
      <c r="CM139" s="708"/>
      <c r="CN139" s="708"/>
      <c r="CO139" s="708"/>
      <c r="CP139" s="708"/>
      <c r="CQ139" s="708"/>
      <c r="CR139" s="708"/>
      <c r="CS139" s="708"/>
      <c r="CT139" s="708"/>
      <c r="CU139" s="708"/>
      <c r="CV139" s="708"/>
      <c r="CW139" s="708"/>
      <c r="CX139" s="708"/>
      <c r="CY139" s="708"/>
      <c r="CZ139" s="708"/>
      <c r="DA139" s="708"/>
      <c r="DB139" s="708"/>
      <c r="DC139" s="708"/>
      <c r="DD139" s="708"/>
      <c r="DE139" s="708"/>
      <c r="DF139" s="708"/>
      <c r="DG139" s="708"/>
      <c r="DH139" s="708"/>
      <c r="DI139" s="708"/>
      <c r="DJ139" s="708"/>
      <c r="DK139" s="711"/>
      <c r="DL139" s="476"/>
      <c r="DM139" s="476"/>
    </row>
    <row r="140" spans="1:117" ht="7.5" customHeight="1">
      <c r="A140" s="515"/>
      <c r="B140" s="516"/>
      <c r="C140" s="58"/>
      <c r="E140" s="534"/>
      <c r="F140" s="535"/>
      <c r="G140" s="545"/>
      <c r="H140" s="546"/>
      <c r="I140" s="101"/>
      <c r="J140" s="567"/>
      <c r="K140" s="567"/>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0"/>
      <c r="AL140" s="570"/>
      <c r="AN140" s="536"/>
      <c r="AO140" s="537"/>
      <c r="AP140" s="537"/>
      <c r="AQ140" s="537"/>
      <c r="AR140" s="538"/>
      <c r="AS140" s="59"/>
      <c r="AT140" s="477" t="str">
        <f>IF(AT54&lt;&gt;"",AT54,"")</f>
        <v/>
      </c>
      <c r="AU140" s="478"/>
      <c r="AV140" s="667" t="s">
        <v>12</v>
      </c>
      <c r="AW140" s="667"/>
      <c r="AX140" s="478" t="str">
        <f>IF(AX54&lt;&gt;"",AX54,"")</f>
        <v/>
      </c>
      <c r="AY140" s="478"/>
      <c r="AZ140" s="667" t="s">
        <v>76</v>
      </c>
      <c r="BA140" s="674"/>
      <c r="BB140" s="651" t="str">
        <f>IF(BB54&lt;&gt;"",BB54,"")</f>
        <v/>
      </c>
      <c r="BC140" s="652"/>
      <c r="BD140" s="652"/>
      <c r="BE140" s="652"/>
      <c r="BF140" s="652"/>
      <c r="BG140" s="652"/>
      <c r="BH140" s="652"/>
      <c r="BI140" s="652"/>
      <c r="BJ140" s="652"/>
      <c r="BK140" s="652"/>
      <c r="BL140" s="653" t="s">
        <v>17</v>
      </c>
      <c r="BM140" s="654"/>
      <c r="BN140" s="103"/>
      <c r="BO140" s="97"/>
      <c r="BP140" s="97"/>
      <c r="BQ140" s="97"/>
      <c r="BR140" s="97"/>
      <c r="BS140" s="97"/>
      <c r="BT140" s="97"/>
      <c r="BU140" s="97"/>
      <c r="BV140" s="97"/>
      <c r="BW140" s="641" t="s">
        <v>17</v>
      </c>
      <c r="BX140" s="642"/>
      <c r="BY140" s="645" t="s">
        <v>138</v>
      </c>
      <c r="BZ140" s="646"/>
      <c r="CA140" s="646"/>
      <c r="CB140" s="646"/>
      <c r="CC140" s="646"/>
      <c r="CD140" s="646"/>
      <c r="CE140" s="646"/>
      <c r="CF140" s="646"/>
      <c r="CG140" s="646"/>
      <c r="CH140" s="646"/>
      <c r="CI140" s="646"/>
      <c r="CJ140" s="646"/>
      <c r="CK140" s="646"/>
      <c r="CL140" s="646"/>
      <c r="CM140" s="646"/>
      <c r="CN140" s="470" t="str">
        <f>IF(CM54&lt;&gt;"",CM54,"")</f>
        <v/>
      </c>
      <c r="CO140" s="470"/>
      <c r="CP140" s="470"/>
      <c r="CQ140" s="470"/>
      <c r="CR140" s="470"/>
      <c r="CS140" s="915" t="s">
        <v>137</v>
      </c>
      <c r="CT140" s="915"/>
      <c r="CU140" s="915"/>
      <c r="CV140" s="915"/>
      <c r="CW140" s="915"/>
      <c r="CX140" s="915"/>
      <c r="CY140" s="915"/>
      <c r="CZ140" s="915"/>
      <c r="DA140" s="915"/>
      <c r="DB140" s="915"/>
      <c r="DC140" s="915"/>
      <c r="DD140" s="915"/>
      <c r="DE140" s="915"/>
      <c r="DF140" s="915"/>
      <c r="DG140" s="915"/>
      <c r="DH140" s="915"/>
      <c r="DI140" s="915"/>
      <c r="DJ140" s="915"/>
      <c r="DK140" s="916"/>
      <c r="DL140" s="476"/>
      <c r="DM140" s="476"/>
    </row>
    <row r="141" spans="1:117" ht="7.5" customHeight="1">
      <c r="A141" s="515"/>
      <c r="B141" s="516"/>
      <c r="C141" s="58"/>
      <c r="E141" s="534"/>
      <c r="F141" s="535"/>
      <c r="G141" s="545"/>
      <c r="H141" s="546"/>
      <c r="I141" s="101"/>
      <c r="J141" s="567"/>
      <c r="K141" s="567"/>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0"/>
      <c r="AL141" s="570"/>
      <c r="AN141" s="539"/>
      <c r="AO141" s="540"/>
      <c r="AP141" s="540"/>
      <c r="AQ141" s="540"/>
      <c r="AR141" s="541"/>
      <c r="AS141" s="59"/>
      <c r="AT141" s="480"/>
      <c r="AU141" s="481"/>
      <c r="AV141" s="641"/>
      <c r="AW141" s="641"/>
      <c r="AX141" s="481"/>
      <c r="AY141" s="481"/>
      <c r="AZ141" s="641"/>
      <c r="BA141" s="642"/>
      <c r="BB141" s="625"/>
      <c r="BC141" s="626"/>
      <c r="BD141" s="626"/>
      <c r="BE141" s="626"/>
      <c r="BF141" s="626"/>
      <c r="BG141" s="626"/>
      <c r="BH141" s="626"/>
      <c r="BI141" s="626"/>
      <c r="BJ141" s="626"/>
      <c r="BK141" s="626"/>
      <c r="BL141" s="655"/>
      <c r="BM141" s="656"/>
      <c r="BN141" s="103"/>
      <c r="BO141" s="97"/>
      <c r="BP141" s="97"/>
      <c r="BQ141" s="97"/>
      <c r="BR141" s="97"/>
      <c r="BS141" s="97"/>
      <c r="BT141" s="97"/>
      <c r="BU141" s="97"/>
      <c r="BV141" s="97"/>
      <c r="BW141" s="641"/>
      <c r="BX141" s="642"/>
      <c r="BY141" s="647"/>
      <c r="BZ141" s="648"/>
      <c r="CA141" s="648"/>
      <c r="CB141" s="648"/>
      <c r="CC141" s="648"/>
      <c r="CD141" s="648"/>
      <c r="CE141" s="648"/>
      <c r="CF141" s="648"/>
      <c r="CG141" s="648"/>
      <c r="CH141" s="648"/>
      <c r="CI141" s="648"/>
      <c r="CJ141" s="648"/>
      <c r="CK141" s="648"/>
      <c r="CL141" s="648"/>
      <c r="CM141" s="648"/>
      <c r="CN141" s="472"/>
      <c r="CO141" s="472"/>
      <c r="CP141" s="472"/>
      <c r="CQ141" s="472"/>
      <c r="CR141" s="472"/>
      <c r="CS141" s="917"/>
      <c r="CT141" s="917"/>
      <c r="CU141" s="917"/>
      <c r="CV141" s="917"/>
      <c r="CW141" s="917"/>
      <c r="CX141" s="917"/>
      <c r="CY141" s="917"/>
      <c r="CZ141" s="917"/>
      <c r="DA141" s="917"/>
      <c r="DB141" s="917"/>
      <c r="DC141" s="917"/>
      <c r="DD141" s="917"/>
      <c r="DE141" s="917"/>
      <c r="DF141" s="917"/>
      <c r="DG141" s="917"/>
      <c r="DH141" s="917"/>
      <c r="DI141" s="917"/>
      <c r="DJ141" s="917"/>
      <c r="DK141" s="918"/>
      <c r="DL141" s="476"/>
      <c r="DM141" s="476"/>
    </row>
    <row r="142" spans="1:117" ht="7.5" customHeight="1">
      <c r="A142" s="515"/>
      <c r="B142" s="516"/>
      <c r="C142" s="58"/>
      <c r="E142" s="534"/>
      <c r="F142" s="535"/>
      <c r="G142" s="545"/>
      <c r="H142" s="546"/>
      <c r="I142" s="101"/>
      <c r="J142" s="567"/>
      <c r="K142" s="567"/>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0"/>
      <c r="AL142" s="570"/>
      <c r="AM142" s="97"/>
      <c r="AN142" s="539"/>
      <c r="AO142" s="540"/>
      <c r="AP142" s="540"/>
      <c r="AQ142" s="540"/>
      <c r="AR142" s="541"/>
      <c r="AS142" s="59"/>
      <c r="AT142" s="480"/>
      <c r="AU142" s="481"/>
      <c r="AV142" s="641"/>
      <c r="AW142" s="641"/>
      <c r="AX142" s="481"/>
      <c r="AY142" s="481"/>
      <c r="AZ142" s="641"/>
      <c r="BA142" s="642"/>
      <c r="BB142" s="625"/>
      <c r="BC142" s="626"/>
      <c r="BD142" s="626"/>
      <c r="BE142" s="626"/>
      <c r="BF142" s="626"/>
      <c r="BG142" s="626"/>
      <c r="BH142" s="626"/>
      <c r="BI142" s="626"/>
      <c r="BJ142" s="626"/>
      <c r="BK142" s="626"/>
      <c r="BL142" s="105"/>
      <c r="BM142" s="104"/>
      <c r="BN142" s="625" t="str">
        <f>IF(BN56&lt;&gt;"",BN56,"")</f>
        <v/>
      </c>
      <c r="BO142" s="626"/>
      <c r="BP142" s="626"/>
      <c r="BQ142" s="626"/>
      <c r="BR142" s="626"/>
      <c r="BS142" s="626"/>
      <c r="BT142" s="626"/>
      <c r="BU142" s="626"/>
      <c r="BV142" s="626"/>
      <c r="BW142" s="626"/>
      <c r="BX142" s="665"/>
      <c r="BY142" s="649"/>
      <c r="BZ142" s="650"/>
      <c r="CA142" s="650"/>
      <c r="CB142" s="650"/>
      <c r="CC142" s="650"/>
      <c r="CD142" s="650"/>
      <c r="CE142" s="650"/>
      <c r="CF142" s="650"/>
      <c r="CG142" s="650"/>
      <c r="CH142" s="650"/>
      <c r="CI142" s="650"/>
      <c r="CJ142" s="650"/>
      <c r="CK142" s="650"/>
      <c r="CL142" s="650"/>
      <c r="CM142" s="650"/>
      <c r="CN142" s="472"/>
      <c r="CO142" s="472"/>
      <c r="CP142" s="472"/>
      <c r="CQ142" s="472"/>
      <c r="CR142" s="472"/>
      <c r="CS142" s="917"/>
      <c r="CT142" s="917"/>
      <c r="CU142" s="917"/>
      <c r="CV142" s="917"/>
      <c r="CW142" s="917"/>
      <c r="CX142" s="917"/>
      <c r="CY142" s="917"/>
      <c r="CZ142" s="917"/>
      <c r="DA142" s="917"/>
      <c r="DB142" s="917"/>
      <c r="DC142" s="917"/>
      <c r="DD142" s="917"/>
      <c r="DE142" s="917"/>
      <c r="DF142" s="917"/>
      <c r="DG142" s="917"/>
      <c r="DH142" s="917"/>
      <c r="DI142" s="917"/>
      <c r="DJ142" s="917"/>
      <c r="DK142" s="918"/>
      <c r="DL142" s="476"/>
      <c r="DM142" s="476"/>
    </row>
    <row r="143" spans="1:117" ht="7.5" customHeight="1">
      <c r="A143" s="515"/>
      <c r="B143" s="516"/>
      <c r="C143" s="58"/>
      <c r="E143" s="534"/>
      <c r="F143" s="535"/>
      <c r="G143" s="545"/>
      <c r="H143" s="546"/>
      <c r="I143" s="101"/>
      <c r="J143" s="567"/>
      <c r="K143" s="567"/>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570"/>
      <c r="AM143" s="97"/>
      <c r="AN143" s="539"/>
      <c r="AO143" s="540"/>
      <c r="AP143" s="540"/>
      <c r="AQ143" s="540"/>
      <c r="AR143" s="541"/>
      <c r="AS143" s="59"/>
      <c r="AT143" s="480" t="str">
        <f>IF(AT57&lt;&gt;"",AT57,"")</f>
        <v/>
      </c>
      <c r="AU143" s="481"/>
      <c r="AV143" s="641" t="s">
        <v>12</v>
      </c>
      <c r="AW143" s="641"/>
      <c r="AX143" s="481" t="str">
        <f>IF(AX57&lt;&gt;"",AX57,"")</f>
        <v/>
      </c>
      <c r="AY143" s="481"/>
      <c r="AZ143" s="641" t="s">
        <v>76</v>
      </c>
      <c r="BA143" s="642"/>
      <c r="BB143" s="625" t="str">
        <f>IF(BB57&lt;&gt;"",BB57,"")</f>
        <v/>
      </c>
      <c r="BC143" s="626"/>
      <c r="BD143" s="626"/>
      <c r="BE143" s="626"/>
      <c r="BF143" s="626"/>
      <c r="BG143" s="626"/>
      <c r="BH143" s="626"/>
      <c r="BI143" s="626"/>
      <c r="BJ143" s="626"/>
      <c r="BK143" s="626"/>
      <c r="BL143" s="655" t="s">
        <v>17</v>
      </c>
      <c r="BM143" s="656"/>
      <c r="BN143" s="625"/>
      <c r="BO143" s="626"/>
      <c r="BP143" s="626"/>
      <c r="BQ143" s="626"/>
      <c r="BR143" s="626"/>
      <c r="BS143" s="626"/>
      <c r="BT143" s="626"/>
      <c r="BU143" s="626"/>
      <c r="BV143" s="626"/>
      <c r="BW143" s="626"/>
      <c r="BX143" s="665"/>
      <c r="BY143" s="700" t="s">
        <v>138</v>
      </c>
      <c r="BZ143" s="701"/>
      <c r="CA143" s="701"/>
      <c r="CB143" s="701"/>
      <c r="CC143" s="701"/>
      <c r="CD143" s="701"/>
      <c r="CE143" s="701"/>
      <c r="CF143" s="701"/>
      <c r="CG143" s="701"/>
      <c r="CH143" s="701"/>
      <c r="CI143" s="701"/>
      <c r="CJ143" s="701"/>
      <c r="CK143" s="701"/>
      <c r="CL143" s="701"/>
      <c r="CM143" s="701"/>
      <c r="CN143" s="472" t="str">
        <f>IF(CM57&lt;&gt;"",CM57,"")</f>
        <v/>
      </c>
      <c r="CO143" s="472"/>
      <c r="CP143" s="472"/>
      <c r="CQ143" s="472"/>
      <c r="CR143" s="472"/>
      <c r="CS143" s="714" t="s">
        <v>137</v>
      </c>
      <c r="CT143" s="714"/>
      <c r="CU143" s="714"/>
      <c r="CV143" s="714"/>
      <c r="CW143" s="714"/>
      <c r="CX143" s="714"/>
      <c r="CY143" s="714"/>
      <c r="CZ143" s="714"/>
      <c r="DA143" s="714"/>
      <c r="DB143" s="714"/>
      <c r="DC143" s="714"/>
      <c r="DD143" s="714"/>
      <c r="DE143" s="714"/>
      <c r="DF143" s="714"/>
      <c r="DG143" s="714"/>
      <c r="DH143" s="714"/>
      <c r="DI143" s="714"/>
      <c r="DJ143" s="714"/>
      <c r="DK143" s="715"/>
      <c r="DL143" s="476"/>
      <c r="DM143" s="476"/>
    </row>
    <row r="144" spans="1:117" ht="7.5" customHeight="1">
      <c r="A144" s="515"/>
      <c r="B144" s="516"/>
      <c r="C144" s="58"/>
      <c r="E144" s="534"/>
      <c r="F144" s="535"/>
      <c r="G144" s="545"/>
      <c r="H144" s="546"/>
      <c r="I144" s="101"/>
      <c r="J144" s="567"/>
      <c r="K144" s="567"/>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0"/>
      <c r="AL144" s="570"/>
      <c r="AM144" s="97"/>
      <c r="AN144" s="542"/>
      <c r="AO144" s="543"/>
      <c r="AP144" s="543"/>
      <c r="AQ144" s="543"/>
      <c r="AR144" s="544"/>
      <c r="AS144" s="59"/>
      <c r="AT144" s="480"/>
      <c r="AU144" s="481"/>
      <c r="AV144" s="641"/>
      <c r="AW144" s="641"/>
      <c r="AX144" s="481"/>
      <c r="AY144" s="481"/>
      <c r="AZ144" s="641"/>
      <c r="BA144" s="642"/>
      <c r="BB144" s="625"/>
      <c r="BC144" s="626"/>
      <c r="BD144" s="626"/>
      <c r="BE144" s="626"/>
      <c r="BF144" s="626"/>
      <c r="BG144" s="626"/>
      <c r="BH144" s="626"/>
      <c r="BI144" s="626"/>
      <c r="BJ144" s="626"/>
      <c r="BK144" s="626"/>
      <c r="BL144" s="655"/>
      <c r="BM144" s="656"/>
      <c r="BN144" s="625"/>
      <c r="BO144" s="626"/>
      <c r="BP144" s="626"/>
      <c r="BQ144" s="626"/>
      <c r="BR144" s="626"/>
      <c r="BS144" s="626"/>
      <c r="BT144" s="626"/>
      <c r="BU144" s="626"/>
      <c r="BV144" s="626"/>
      <c r="BW144" s="626"/>
      <c r="BX144" s="665"/>
      <c r="BY144" s="647"/>
      <c r="BZ144" s="648"/>
      <c r="CA144" s="648"/>
      <c r="CB144" s="648"/>
      <c r="CC144" s="648"/>
      <c r="CD144" s="648"/>
      <c r="CE144" s="648"/>
      <c r="CF144" s="648"/>
      <c r="CG144" s="648"/>
      <c r="CH144" s="648"/>
      <c r="CI144" s="648"/>
      <c r="CJ144" s="648"/>
      <c r="CK144" s="648"/>
      <c r="CL144" s="648"/>
      <c r="CM144" s="648"/>
      <c r="CN144" s="472"/>
      <c r="CO144" s="472"/>
      <c r="CP144" s="472"/>
      <c r="CQ144" s="472"/>
      <c r="CR144" s="472"/>
      <c r="CS144" s="716"/>
      <c r="CT144" s="716"/>
      <c r="CU144" s="716"/>
      <c r="CV144" s="716"/>
      <c r="CW144" s="716"/>
      <c r="CX144" s="716"/>
      <c r="CY144" s="716"/>
      <c r="CZ144" s="716"/>
      <c r="DA144" s="716"/>
      <c r="DB144" s="716"/>
      <c r="DC144" s="716"/>
      <c r="DD144" s="716"/>
      <c r="DE144" s="716"/>
      <c r="DF144" s="716"/>
      <c r="DG144" s="716"/>
      <c r="DH144" s="716"/>
      <c r="DI144" s="716"/>
      <c r="DJ144" s="716"/>
      <c r="DK144" s="717"/>
      <c r="DL144" s="476"/>
      <c r="DM144" s="476"/>
    </row>
    <row r="145" spans="1:123" ht="7.5" customHeight="1">
      <c r="A145" s="515"/>
      <c r="B145" s="516"/>
      <c r="C145" s="58"/>
      <c r="E145" s="534"/>
      <c r="F145" s="535"/>
      <c r="G145" s="103"/>
      <c r="H145" s="102"/>
      <c r="I145" s="101"/>
      <c r="J145" s="568"/>
      <c r="K145" s="568"/>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97"/>
      <c r="AN145" s="97"/>
      <c r="AO145" s="97"/>
      <c r="AP145" s="97"/>
      <c r="AQ145" s="97"/>
      <c r="AR145" s="97"/>
      <c r="AS145" s="59"/>
      <c r="AT145" s="483"/>
      <c r="AU145" s="484"/>
      <c r="AV145" s="643"/>
      <c r="AW145" s="643"/>
      <c r="AX145" s="484"/>
      <c r="AY145" s="484"/>
      <c r="AZ145" s="643"/>
      <c r="BA145" s="644"/>
      <c r="BB145" s="627"/>
      <c r="BC145" s="628"/>
      <c r="BD145" s="628"/>
      <c r="BE145" s="628"/>
      <c r="BF145" s="628"/>
      <c r="BG145" s="628"/>
      <c r="BH145" s="628"/>
      <c r="BI145" s="628"/>
      <c r="BJ145" s="628"/>
      <c r="BK145" s="628"/>
      <c r="BL145" s="100"/>
      <c r="BM145" s="99"/>
      <c r="BN145" s="627"/>
      <c r="BO145" s="628"/>
      <c r="BP145" s="628"/>
      <c r="BQ145" s="628"/>
      <c r="BR145" s="628"/>
      <c r="BS145" s="628"/>
      <c r="BT145" s="628"/>
      <c r="BU145" s="628"/>
      <c r="BV145" s="628"/>
      <c r="BW145" s="628"/>
      <c r="BX145" s="666"/>
      <c r="BY145" s="702"/>
      <c r="BZ145" s="703"/>
      <c r="CA145" s="703"/>
      <c r="CB145" s="703"/>
      <c r="CC145" s="703"/>
      <c r="CD145" s="703"/>
      <c r="CE145" s="703"/>
      <c r="CF145" s="703"/>
      <c r="CG145" s="703"/>
      <c r="CH145" s="703"/>
      <c r="CI145" s="703"/>
      <c r="CJ145" s="703"/>
      <c r="CK145" s="703"/>
      <c r="CL145" s="703"/>
      <c r="CM145" s="703"/>
      <c r="CN145" s="713"/>
      <c r="CO145" s="713"/>
      <c r="CP145" s="713"/>
      <c r="CQ145" s="713"/>
      <c r="CR145" s="713"/>
      <c r="CS145" s="718"/>
      <c r="CT145" s="718"/>
      <c r="CU145" s="718"/>
      <c r="CV145" s="718"/>
      <c r="CW145" s="718"/>
      <c r="CX145" s="718"/>
      <c r="CY145" s="718"/>
      <c r="CZ145" s="718"/>
      <c r="DA145" s="718"/>
      <c r="DB145" s="718"/>
      <c r="DC145" s="718"/>
      <c r="DD145" s="718"/>
      <c r="DE145" s="718"/>
      <c r="DF145" s="718"/>
      <c r="DG145" s="718"/>
      <c r="DH145" s="718"/>
      <c r="DI145" s="718"/>
      <c r="DJ145" s="718"/>
      <c r="DK145" s="719"/>
      <c r="DL145" s="476"/>
      <c r="DM145" s="476"/>
    </row>
    <row r="146" spans="1:123" ht="7.5" customHeight="1">
      <c r="A146" s="515"/>
      <c r="B146" s="516"/>
      <c r="C146" s="58"/>
      <c r="E146" s="534"/>
      <c r="F146" s="535"/>
      <c r="G146" s="675" t="s">
        <v>136</v>
      </c>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6"/>
      <c r="AD146" s="676"/>
      <c r="AE146" s="676"/>
      <c r="AF146" s="676"/>
      <c r="AG146" s="676"/>
      <c r="AH146" s="676"/>
      <c r="AI146" s="676"/>
      <c r="AJ146" s="676"/>
      <c r="AK146" s="676"/>
      <c r="AL146" s="676"/>
      <c r="AM146" s="676"/>
      <c r="AN146" s="676"/>
      <c r="AO146" s="676"/>
      <c r="AP146" s="676"/>
      <c r="AQ146" s="676"/>
      <c r="AR146" s="676"/>
      <c r="AS146" s="676"/>
      <c r="AT146" s="98"/>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88"/>
      <c r="CE146" s="97"/>
      <c r="CF146" s="97"/>
      <c r="CG146" s="97"/>
      <c r="CH146" s="97"/>
      <c r="CI146" s="97"/>
      <c r="CJ146" s="97"/>
      <c r="CK146" s="97"/>
      <c r="CL146" s="97"/>
      <c r="CM146" s="97"/>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476"/>
      <c r="DM146" s="476"/>
    </row>
    <row r="147" spans="1:123" ht="7.5" customHeight="1">
      <c r="A147" s="515"/>
      <c r="B147" s="516"/>
      <c r="C147" s="58"/>
      <c r="E147" s="534"/>
      <c r="F147" s="535"/>
      <c r="G147" s="677"/>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78"/>
      <c r="AL147" s="678"/>
      <c r="AM147" s="678"/>
      <c r="AN147" s="678"/>
      <c r="AO147" s="678"/>
      <c r="AP147" s="678"/>
      <c r="AQ147" s="678"/>
      <c r="AR147" s="678"/>
      <c r="AS147" s="678"/>
      <c r="AT147" s="96"/>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95"/>
      <c r="BZ147" s="657" t="s">
        <v>135</v>
      </c>
      <c r="CA147" s="657"/>
      <c r="CB147" s="492" t="str">
        <f>IF(CB61&lt;&gt;"",CB61,"")</f>
        <v>　年度</v>
      </c>
      <c r="CC147" s="492"/>
      <c r="CD147" s="492"/>
      <c r="CE147" s="492"/>
      <c r="CF147" s="492"/>
      <c r="CG147" s="630" t="s">
        <v>132</v>
      </c>
      <c r="CH147" s="630"/>
      <c r="CI147" s="630"/>
      <c r="CJ147" s="630"/>
      <c r="CK147" s="630"/>
      <c r="CL147" s="630"/>
      <c r="CM147" s="630"/>
      <c r="CN147" s="630"/>
      <c r="CO147" s="631"/>
      <c r="CP147" s="632" t="s">
        <v>131</v>
      </c>
      <c r="CQ147" s="633"/>
      <c r="CR147" s="633"/>
      <c r="CS147" s="633"/>
      <c r="CT147" s="633"/>
      <c r="CU147" s="633"/>
      <c r="CV147" s="633"/>
      <c r="CW147" s="633"/>
      <c r="CX147" s="633"/>
      <c r="CY147" s="633"/>
      <c r="CZ147" s="633"/>
      <c r="DA147" s="633"/>
      <c r="DB147" s="633"/>
      <c r="DC147" s="633"/>
      <c r="DD147" s="633"/>
      <c r="DE147" s="633"/>
      <c r="DF147" s="629" t="s">
        <v>130</v>
      </c>
      <c r="DG147" s="629"/>
      <c r="DH147" s="629"/>
      <c r="DI147" s="629"/>
      <c r="DJ147" s="629"/>
      <c r="DK147" s="629"/>
      <c r="DL147" s="476"/>
      <c r="DM147" s="476"/>
    </row>
    <row r="148" spans="1:123" ht="7.5" customHeight="1">
      <c r="A148" s="515"/>
      <c r="B148" s="516"/>
      <c r="C148" s="58"/>
      <c r="E148" s="534"/>
      <c r="F148" s="535"/>
      <c r="G148" s="549" t="s">
        <v>134</v>
      </c>
      <c r="H148" s="550"/>
      <c r="I148" s="94" t="s">
        <v>133</v>
      </c>
      <c r="J148" s="662" t="str">
        <f>IF(J62&lt;&gt;"",J62,"")</f>
        <v/>
      </c>
      <c r="K148" s="662"/>
      <c r="L148" s="575" t="str">
        <f>IF(L62&lt;&gt;"",L62,"")</f>
        <v/>
      </c>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5"/>
      <c r="AL148" s="575"/>
      <c r="AM148" s="575"/>
      <c r="AN148" s="575"/>
      <c r="AO148" s="575"/>
      <c r="AP148" s="575"/>
      <c r="AQ148" s="575"/>
      <c r="AR148" s="575"/>
      <c r="AS148" s="575"/>
      <c r="AT148" s="575"/>
      <c r="AU148" s="575"/>
      <c r="AV148" s="575"/>
      <c r="AW148" s="575"/>
      <c r="AX148" s="575"/>
      <c r="AY148" s="575"/>
      <c r="AZ148" s="575"/>
      <c r="BA148" s="575"/>
      <c r="BB148" s="575"/>
      <c r="BC148" s="575"/>
      <c r="BD148" s="575"/>
      <c r="BE148" s="575"/>
      <c r="BF148" s="575"/>
      <c r="BG148" s="575"/>
      <c r="BH148" s="575"/>
      <c r="BI148" s="575"/>
      <c r="BJ148" s="575"/>
      <c r="BK148" s="575"/>
      <c r="BL148" s="575"/>
      <c r="BM148" s="575"/>
      <c r="BN148" s="575"/>
      <c r="BO148" s="575"/>
      <c r="BP148" s="575"/>
      <c r="BQ148" s="575"/>
      <c r="BR148" s="575"/>
      <c r="BS148" s="575"/>
      <c r="BT148" s="575"/>
      <c r="BU148" s="575"/>
      <c r="BV148" s="575"/>
      <c r="BW148" s="575"/>
      <c r="BX148" s="93"/>
      <c r="BZ148" s="657"/>
      <c r="CA148" s="657"/>
      <c r="CB148" s="492"/>
      <c r="CC148" s="492"/>
      <c r="CD148" s="492"/>
      <c r="CE148" s="492"/>
      <c r="CF148" s="492"/>
      <c r="CG148" s="630"/>
      <c r="CH148" s="630"/>
      <c r="CI148" s="630"/>
      <c r="CJ148" s="630"/>
      <c r="CK148" s="630"/>
      <c r="CL148" s="630"/>
      <c r="CM148" s="630"/>
      <c r="CN148" s="630"/>
      <c r="CO148" s="631"/>
      <c r="CP148" s="632"/>
      <c r="CQ148" s="633"/>
      <c r="CR148" s="633"/>
      <c r="CS148" s="633"/>
      <c r="CT148" s="633"/>
      <c r="CU148" s="633"/>
      <c r="CV148" s="633"/>
      <c r="CW148" s="633"/>
      <c r="CX148" s="633"/>
      <c r="CY148" s="633"/>
      <c r="CZ148" s="633"/>
      <c r="DA148" s="633"/>
      <c r="DB148" s="633"/>
      <c r="DC148" s="633"/>
      <c r="DD148" s="633"/>
      <c r="DE148" s="633"/>
      <c r="DF148" s="629"/>
      <c r="DG148" s="629"/>
      <c r="DH148" s="629"/>
      <c r="DI148" s="629"/>
      <c r="DJ148" s="629"/>
      <c r="DK148" s="629"/>
      <c r="DL148" s="476"/>
      <c r="DM148" s="476"/>
    </row>
    <row r="149" spans="1:123" ht="7.5" customHeight="1">
      <c r="A149" s="515"/>
      <c r="B149" s="516"/>
      <c r="C149" s="58"/>
      <c r="E149" s="534"/>
      <c r="F149" s="535"/>
      <c r="G149" s="545"/>
      <c r="H149" s="546"/>
      <c r="I149" s="92"/>
      <c r="J149" s="663"/>
      <c r="K149" s="663"/>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6"/>
      <c r="AL149" s="576"/>
      <c r="AM149" s="576"/>
      <c r="AN149" s="576"/>
      <c r="AO149" s="576"/>
      <c r="AP149" s="576"/>
      <c r="AQ149" s="576"/>
      <c r="AR149" s="576"/>
      <c r="AS149" s="576"/>
      <c r="AT149" s="576"/>
      <c r="AU149" s="576"/>
      <c r="AV149" s="576"/>
      <c r="AW149" s="576"/>
      <c r="AX149" s="576"/>
      <c r="AY149" s="576"/>
      <c r="AZ149" s="576"/>
      <c r="BA149" s="576"/>
      <c r="BB149" s="576"/>
      <c r="BC149" s="576"/>
      <c r="BD149" s="576"/>
      <c r="BE149" s="576"/>
      <c r="BF149" s="576"/>
      <c r="BG149" s="576"/>
      <c r="BH149" s="576"/>
      <c r="BI149" s="576"/>
      <c r="BJ149" s="576"/>
      <c r="BK149" s="576"/>
      <c r="BL149" s="576"/>
      <c r="BM149" s="576"/>
      <c r="BN149" s="576"/>
      <c r="BO149" s="576"/>
      <c r="BP149" s="576"/>
      <c r="BQ149" s="576"/>
      <c r="BR149" s="576"/>
      <c r="BS149" s="576"/>
      <c r="BT149" s="576"/>
      <c r="BU149" s="576"/>
      <c r="BV149" s="576"/>
      <c r="BW149" s="576"/>
      <c r="BX149" s="91"/>
      <c r="BZ149" s="657"/>
      <c r="CA149" s="657"/>
      <c r="CB149" s="492"/>
      <c r="CC149" s="492"/>
      <c r="CD149" s="492"/>
      <c r="CE149" s="492"/>
      <c r="CF149" s="492"/>
      <c r="CG149" s="630"/>
      <c r="CH149" s="630"/>
      <c r="CI149" s="630"/>
      <c r="CJ149" s="630"/>
      <c r="CK149" s="630"/>
      <c r="CL149" s="630"/>
      <c r="CM149" s="630"/>
      <c r="CN149" s="630"/>
      <c r="CO149" s="631"/>
      <c r="CP149" s="632"/>
      <c r="CQ149" s="633"/>
      <c r="CR149" s="633"/>
      <c r="CS149" s="633"/>
      <c r="CT149" s="633"/>
      <c r="CU149" s="633"/>
      <c r="CV149" s="633"/>
      <c r="CW149" s="633"/>
      <c r="CX149" s="633"/>
      <c r="CY149" s="633"/>
      <c r="CZ149" s="633"/>
      <c r="DA149" s="633"/>
      <c r="DB149" s="633"/>
      <c r="DC149" s="633"/>
      <c r="DD149" s="633"/>
      <c r="DE149" s="633"/>
      <c r="DF149" s="492"/>
      <c r="DG149" s="492"/>
      <c r="DH149" s="492"/>
      <c r="DI149" s="492"/>
      <c r="DJ149" s="492"/>
      <c r="DK149" s="492"/>
      <c r="DL149" s="476"/>
      <c r="DM149" s="476"/>
    </row>
    <row r="150" spans="1:123" ht="7.5" customHeight="1">
      <c r="A150" s="515"/>
      <c r="B150" s="516"/>
      <c r="C150" s="58"/>
      <c r="E150" s="534"/>
      <c r="F150" s="535"/>
      <c r="G150" s="545"/>
      <c r="H150" s="546"/>
      <c r="I150" s="89"/>
      <c r="J150" s="663"/>
      <c r="K150" s="663"/>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6"/>
      <c r="AL150" s="576"/>
      <c r="AM150" s="576"/>
      <c r="AN150" s="576"/>
      <c r="AO150" s="576"/>
      <c r="AP150" s="576"/>
      <c r="AQ150" s="576"/>
      <c r="AR150" s="576"/>
      <c r="AS150" s="576"/>
      <c r="AT150" s="576"/>
      <c r="AU150" s="576"/>
      <c r="AV150" s="576"/>
      <c r="AW150" s="576"/>
      <c r="AX150" s="576"/>
      <c r="AY150" s="576"/>
      <c r="AZ150" s="576"/>
      <c r="BA150" s="576"/>
      <c r="BB150" s="576"/>
      <c r="BC150" s="576"/>
      <c r="BD150" s="576"/>
      <c r="BE150" s="576"/>
      <c r="BF150" s="576"/>
      <c r="BG150" s="576"/>
      <c r="BH150" s="576"/>
      <c r="BI150" s="576"/>
      <c r="BJ150" s="576"/>
      <c r="BK150" s="576"/>
      <c r="BL150" s="576"/>
      <c r="BM150" s="576"/>
      <c r="BN150" s="576"/>
      <c r="BO150" s="576"/>
      <c r="BP150" s="576"/>
      <c r="BQ150" s="576"/>
      <c r="BR150" s="576"/>
      <c r="BS150" s="576"/>
      <c r="BT150" s="576"/>
      <c r="BU150" s="576"/>
      <c r="BV150" s="576"/>
      <c r="BW150" s="576"/>
      <c r="BX150" s="91"/>
      <c r="BZ150" s="657"/>
      <c r="CA150" s="657"/>
      <c r="CB150" s="492"/>
      <c r="CC150" s="492"/>
      <c r="CD150" s="492"/>
      <c r="CE150" s="492"/>
      <c r="CF150" s="492"/>
      <c r="CG150" s="630"/>
      <c r="CH150" s="630"/>
      <c r="CI150" s="630"/>
      <c r="CJ150" s="630"/>
      <c r="CK150" s="630"/>
      <c r="CL150" s="630"/>
      <c r="CM150" s="630"/>
      <c r="CN150" s="630"/>
      <c r="CO150" s="631"/>
      <c r="CP150" s="632"/>
      <c r="CQ150" s="633"/>
      <c r="CR150" s="633"/>
      <c r="CS150" s="633"/>
      <c r="CT150" s="633"/>
      <c r="CU150" s="633"/>
      <c r="CV150" s="633"/>
      <c r="CW150" s="633"/>
      <c r="CX150" s="633"/>
      <c r="CY150" s="633"/>
      <c r="CZ150" s="633"/>
      <c r="DA150" s="633"/>
      <c r="DB150" s="633"/>
      <c r="DC150" s="633"/>
      <c r="DD150" s="633"/>
      <c r="DE150" s="633"/>
      <c r="DF150" s="492"/>
      <c r="DG150" s="492"/>
      <c r="DH150" s="492"/>
      <c r="DI150" s="492"/>
      <c r="DJ150" s="492"/>
      <c r="DK150" s="492"/>
      <c r="DL150" s="476"/>
      <c r="DM150" s="476"/>
    </row>
    <row r="151" spans="1:123" ht="7.5" customHeight="1">
      <c r="A151" s="515"/>
      <c r="B151" s="516"/>
      <c r="C151" s="58"/>
      <c r="E151" s="534"/>
      <c r="F151" s="535"/>
      <c r="G151" s="545"/>
      <c r="H151" s="546"/>
      <c r="J151" s="663"/>
      <c r="K151" s="663"/>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6"/>
      <c r="AL151" s="576"/>
      <c r="AM151" s="576"/>
      <c r="AN151" s="576"/>
      <c r="AO151" s="576"/>
      <c r="AP151" s="576"/>
      <c r="AQ151" s="576"/>
      <c r="AR151" s="576"/>
      <c r="AS151" s="576"/>
      <c r="AT151" s="576"/>
      <c r="AU151" s="576"/>
      <c r="AV151" s="576"/>
      <c r="AW151" s="576"/>
      <c r="AX151" s="576"/>
      <c r="AY151" s="576"/>
      <c r="AZ151" s="576"/>
      <c r="BA151" s="576"/>
      <c r="BB151" s="576"/>
      <c r="BC151" s="576"/>
      <c r="BD151" s="576"/>
      <c r="BE151" s="576"/>
      <c r="BF151" s="576"/>
      <c r="BG151" s="576"/>
      <c r="BH151" s="576"/>
      <c r="BI151" s="576"/>
      <c r="BJ151" s="576"/>
      <c r="BK151" s="576"/>
      <c r="BL151" s="576"/>
      <c r="BM151" s="576"/>
      <c r="BN151" s="576"/>
      <c r="BO151" s="576"/>
      <c r="BP151" s="576"/>
      <c r="BQ151" s="576"/>
      <c r="BR151" s="576"/>
      <c r="BS151" s="576"/>
      <c r="BT151" s="576"/>
      <c r="BU151" s="576"/>
      <c r="BV151" s="576"/>
      <c r="BW151" s="576"/>
      <c r="BX151" s="90"/>
      <c r="BZ151" s="657"/>
      <c r="CA151" s="657"/>
      <c r="CB151" s="492"/>
      <c r="CC151" s="492"/>
      <c r="CD151" s="492"/>
      <c r="CE151" s="492"/>
      <c r="CF151" s="492"/>
      <c r="CG151" s="630"/>
      <c r="CH151" s="630"/>
      <c r="CI151" s="630"/>
      <c r="CJ151" s="630"/>
      <c r="CK151" s="630"/>
      <c r="CL151" s="630"/>
      <c r="CM151" s="630"/>
      <c r="CN151" s="630"/>
      <c r="CO151" s="631"/>
      <c r="CP151" s="632"/>
      <c r="CQ151" s="633"/>
      <c r="CR151" s="633"/>
      <c r="CS151" s="633"/>
      <c r="CT151" s="633"/>
      <c r="CU151" s="633"/>
      <c r="CV151" s="633"/>
      <c r="CW151" s="633"/>
      <c r="CX151" s="633"/>
      <c r="CY151" s="633"/>
      <c r="CZ151" s="633"/>
      <c r="DA151" s="633"/>
      <c r="DB151" s="633"/>
      <c r="DC151" s="633"/>
      <c r="DD151" s="633"/>
      <c r="DE151" s="633"/>
      <c r="DF151" s="492"/>
      <c r="DG151" s="492"/>
      <c r="DH151" s="492"/>
      <c r="DI151" s="492"/>
      <c r="DJ151" s="492"/>
      <c r="DK151" s="492"/>
      <c r="DL151" s="476"/>
      <c r="DM151" s="476"/>
    </row>
    <row r="152" spans="1:123" ht="7.5" customHeight="1">
      <c r="A152" s="515"/>
      <c r="B152" s="516"/>
      <c r="C152" s="58"/>
      <c r="E152" s="534"/>
      <c r="F152" s="535"/>
      <c r="G152" s="545"/>
      <c r="H152" s="546"/>
      <c r="J152" s="663"/>
      <c r="K152" s="663"/>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6"/>
      <c r="AL152" s="576"/>
      <c r="AM152" s="576"/>
      <c r="AN152" s="576"/>
      <c r="AO152" s="576"/>
      <c r="AP152" s="576"/>
      <c r="AQ152" s="576"/>
      <c r="AR152" s="576"/>
      <c r="AS152" s="576"/>
      <c r="AT152" s="576"/>
      <c r="AU152" s="576"/>
      <c r="AV152" s="576"/>
      <c r="AW152" s="576"/>
      <c r="AX152" s="576"/>
      <c r="AY152" s="576"/>
      <c r="AZ152" s="576"/>
      <c r="BA152" s="576"/>
      <c r="BB152" s="576"/>
      <c r="BC152" s="576"/>
      <c r="BD152" s="576"/>
      <c r="BE152" s="576"/>
      <c r="BF152" s="576"/>
      <c r="BG152" s="576"/>
      <c r="BH152" s="576"/>
      <c r="BI152" s="576"/>
      <c r="BJ152" s="576"/>
      <c r="BK152" s="576"/>
      <c r="BL152" s="576"/>
      <c r="BM152" s="576"/>
      <c r="BN152" s="576"/>
      <c r="BO152" s="576"/>
      <c r="BP152" s="576"/>
      <c r="BQ152" s="576"/>
      <c r="BR152" s="576"/>
      <c r="BS152" s="576"/>
      <c r="BT152" s="576"/>
      <c r="BU152" s="576"/>
      <c r="BV152" s="576"/>
      <c r="BW152" s="576"/>
      <c r="BX152" s="88"/>
      <c r="BY152" s="55"/>
      <c r="BZ152" s="657"/>
      <c r="CA152" s="657"/>
      <c r="CB152" s="492" t="str">
        <f>IF(CB66&lt;&gt;"",CB66,"")</f>
        <v>　年度</v>
      </c>
      <c r="CC152" s="492"/>
      <c r="CD152" s="492"/>
      <c r="CE152" s="492"/>
      <c r="CF152" s="492"/>
      <c r="CG152" s="630" t="s">
        <v>132</v>
      </c>
      <c r="CH152" s="630"/>
      <c r="CI152" s="630"/>
      <c r="CJ152" s="630"/>
      <c r="CK152" s="630"/>
      <c r="CL152" s="630"/>
      <c r="CM152" s="630"/>
      <c r="CN152" s="630"/>
      <c r="CO152" s="631"/>
      <c r="CP152" s="632" t="s">
        <v>131</v>
      </c>
      <c r="CQ152" s="633"/>
      <c r="CR152" s="633"/>
      <c r="CS152" s="633"/>
      <c r="CT152" s="633"/>
      <c r="CU152" s="633"/>
      <c r="CV152" s="633"/>
      <c r="CW152" s="633"/>
      <c r="CX152" s="633"/>
      <c r="CY152" s="633"/>
      <c r="CZ152" s="633"/>
      <c r="DA152" s="633"/>
      <c r="DB152" s="633"/>
      <c r="DC152" s="633"/>
      <c r="DD152" s="633"/>
      <c r="DE152" s="633"/>
      <c r="DF152" s="629" t="s">
        <v>130</v>
      </c>
      <c r="DG152" s="629"/>
      <c r="DH152" s="629"/>
      <c r="DI152" s="629"/>
      <c r="DJ152" s="629"/>
      <c r="DK152" s="629"/>
      <c r="DL152" s="476"/>
      <c r="DM152" s="476"/>
    </row>
    <row r="153" spans="1:123" ht="7.5" customHeight="1">
      <c r="A153" s="515"/>
      <c r="B153" s="516"/>
      <c r="C153" s="58"/>
      <c r="E153" s="87"/>
      <c r="F153" s="86"/>
      <c r="G153" s="551"/>
      <c r="H153" s="552"/>
      <c r="I153" s="85"/>
      <c r="J153" s="664"/>
      <c r="K153" s="664"/>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7"/>
      <c r="AL153" s="577"/>
      <c r="AM153" s="577"/>
      <c r="AN153" s="577"/>
      <c r="AO153" s="577"/>
      <c r="AP153" s="577"/>
      <c r="AQ153" s="577"/>
      <c r="AR153" s="577"/>
      <c r="AS153" s="577"/>
      <c r="AT153" s="577"/>
      <c r="AU153" s="577"/>
      <c r="AV153" s="577"/>
      <c r="AW153" s="577"/>
      <c r="AX153" s="577"/>
      <c r="AY153" s="577"/>
      <c r="AZ153" s="577"/>
      <c r="BA153" s="577"/>
      <c r="BB153" s="577"/>
      <c r="BC153" s="577"/>
      <c r="BD153" s="577"/>
      <c r="BE153" s="577"/>
      <c r="BF153" s="577"/>
      <c r="BG153" s="577"/>
      <c r="BH153" s="577"/>
      <c r="BI153" s="577"/>
      <c r="BJ153" s="577"/>
      <c r="BK153" s="577"/>
      <c r="BL153" s="577"/>
      <c r="BM153" s="577"/>
      <c r="BN153" s="577"/>
      <c r="BO153" s="577"/>
      <c r="BP153" s="577"/>
      <c r="BQ153" s="577"/>
      <c r="BR153" s="577"/>
      <c r="BS153" s="577"/>
      <c r="BT153" s="577"/>
      <c r="BU153" s="577"/>
      <c r="BV153" s="577"/>
      <c r="BW153" s="577"/>
      <c r="BX153" s="84"/>
      <c r="BY153" s="55"/>
      <c r="BZ153" s="657"/>
      <c r="CA153" s="657"/>
      <c r="CB153" s="492"/>
      <c r="CC153" s="492"/>
      <c r="CD153" s="492"/>
      <c r="CE153" s="492"/>
      <c r="CF153" s="492"/>
      <c r="CG153" s="630"/>
      <c r="CH153" s="630"/>
      <c r="CI153" s="630"/>
      <c r="CJ153" s="630"/>
      <c r="CK153" s="630"/>
      <c r="CL153" s="630"/>
      <c r="CM153" s="630"/>
      <c r="CN153" s="630"/>
      <c r="CO153" s="631"/>
      <c r="CP153" s="632"/>
      <c r="CQ153" s="633"/>
      <c r="CR153" s="633"/>
      <c r="CS153" s="633"/>
      <c r="CT153" s="633"/>
      <c r="CU153" s="633"/>
      <c r="CV153" s="633"/>
      <c r="CW153" s="633"/>
      <c r="CX153" s="633"/>
      <c r="CY153" s="633"/>
      <c r="CZ153" s="633"/>
      <c r="DA153" s="633"/>
      <c r="DB153" s="633"/>
      <c r="DC153" s="633"/>
      <c r="DD153" s="633"/>
      <c r="DE153" s="633"/>
      <c r="DF153" s="629"/>
      <c r="DG153" s="629"/>
      <c r="DH153" s="629"/>
      <c r="DI153" s="629"/>
      <c r="DJ153" s="629"/>
      <c r="DK153" s="629"/>
      <c r="DL153" s="476"/>
      <c r="DM153" s="476"/>
    </row>
    <row r="154" spans="1:123" ht="7.5" customHeight="1">
      <c r="A154" s="515"/>
      <c r="B154" s="516"/>
      <c r="C154" s="58"/>
      <c r="E154" s="66"/>
      <c r="F154" s="66"/>
      <c r="G154" s="83"/>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Z154" s="657"/>
      <c r="CA154" s="657"/>
      <c r="CB154" s="492"/>
      <c r="CC154" s="492"/>
      <c r="CD154" s="492"/>
      <c r="CE154" s="492"/>
      <c r="CF154" s="492"/>
      <c r="CG154" s="630"/>
      <c r="CH154" s="630"/>
      <c r="CI154" s="630"/>
      <c r="CJ154" s="630"/>
      <c r="CK154" s="630"/>
      <c r="CL154" s="630"/>
      <c r="CM154" s="630"/>
      <c r="CN154" s="630"/>
      <c r="CO154" s="631"/>
      <c r="CP154" s="632"/>
      <c r="CQ154" s="633"/>
      <c r="CR154" s="633"/>
      <c r="CS154" s="633"/>
      <c r="CT154" s="633"/>
      <c r="CU154" s="633"/>
      <c r="CV154" s="633"/>
      <c r="CW154" s="633"/>
      <c r="CX154" s="633"/>
      <c r="CY154" s="633"/>
      <c r="CZ154" s="633"/>
      <c r="DA154" s="633"/>
      <c r="DB154" s="633"/>
      <c r="DC154" s="633"/>
      <c r="DD154" s="633"/>
      <c r="DE154" s="633"/>
      <c r="DF154" s="492"/>
      <c r="DG154" s="492"/>
      <c r="DH154" s="492"/>
      <c r="DI154" s="492"/>
      <c r="DJ154" s="492"/>
      <c r="DK154" s="492"/>
      <c r="DL154" s="476"/>
      <c r="DM154" s="476"/>
    </row>
    <row r="155" spans="1:123" ht="7.5" customHeight="1">
      <c r="A155" s="515"/>
      <c r="B155" s="516"/>
      <c r="C155" s="58"/>
      <c r="E155" s="66"/>
      <c r="F155" s="66"/>
      <c r="G155" s="81"/>
      <c r="H155" s="658" t="s">
        <v>129</v>
      </c>
      <c r="I155" s="658"/>
      <c r="J155" s="658"/>
      <c r="K155" s="658"/>
      <c r="L155" s="658"/>
      <c r="M155" s="658"/>
      <c r="N155" s="658"/>
      <c r="O155" s="658"/>
      <c r="P155" s="658"/>
      <c r="Q155" s="658"/>
      <c r="R155" s="658"/>
      <c r="S155" s="658"/>
      <c r="T155" s="658"/>
      <c r="U155" s="658"/>
      <c r="V155" s="658"/>
      <c r="W155" s="658"/>
      <c r="X155" s="658"/>
      <c r="Y155" s="658"/>
      <c r="Z155" s="658"/>
      <c r="AA155" s="658"/>
      <c r="AB155" s="658"/>
      <c r="AC155" s="658"/>
      <c r="AD155" s="658"/>
      <c r="AE155" s="658"/>
      <c r="AF155" s="658"/>
      <c r="AG155" s="658"/>
      <c r="AH155" s="658"/>
      <c r="AI155" s="658"/>
      <c r="AJ155" s="658"/>
      <c r="AK155" s="658"/>
      <c r="AL155" s="658"/>
      <c r="AM155" s="658"/>
      <c r="AN155" s="658"/>
      <c r="AO155" s="658"/>
      <c r="AP155" s="658"/>
      <c r="AQ155" s="658"/>
      <c r="AR155" s="658"/>
      <c r="AS155" s="658"/>
      <c r="AT155" s="658"/>
      <c r="AU155" s="658"/>
      <c r="AV155" s="658"/>
      <c r="AW155" s="658"/>
      <c r="AX155" s="658"/>
      <c r="AY155" s="658"/>
      <c r="AZ155" s="658"/>
      <c r="BA155" s="658"/>
      <c r="BB155" s="658"/>
      <c r="BC155" s="658"/>
      <c r="BD155" s="658"/>
      <c r="BE155" s="658"/>
      <c r="BF155" s="658"/>
      <c r="BG155" s="658"/>
      <c r="BH155" s="658"/>
      <c r="BI155" s="658"/>
      <c r="BJ155" s="658"/>
      <c r="BK155" s="658"/>
      <c r="BL155" s="658"/>
      <c r="BM155" s="658"/>
      <c r="BN155" s="658"/>
      <c r="BO155" s="658"/>
      <c r="BP155" s="658"/>
      <c r="BQ155" s="658"/>
      <c r="BR155" s="658"/>
      <c r="BS155" s="658"/>
      <c r="BT155" s="658"/>
      <c r="BU155" s="658"/>
      <c r="BV155" s="658"/>
      <c r="BW155" s="658"/>
      <c r="BX155" s="658"/>
      <c r="BY155" s="659"/>
      <c r="BZ155" s="657"/>
      <c r="CA155" s="657"/>
      <c r="CB155" s="492"/>
      <c r="CC155" s="492"/>
      <c r="CD155" s="492"/>
      <c r="CE155" s="492"/>
      <c r="CF155" s="492"/>
      <c r="CG155" s="630"/>
      <c r="CH155" s="630"/>
      <c r="CI155" s="630"/>
      <c r="CJ155" s="630"/>
      <c r="CK155" s="630"/>
      <c r="CL155" s="630"/>
      <c r="CM155" s="630"/>
      <c r="CN155" s="630"/>
      <c r="CO155" s="631"/>
      <c r="CP155" s="632"/>
      <c r="CQ155" s="633"/>
      <c r="CR155" s="633"/>
      <c r="CS155" s="633"/>
      <c r="CT155" s="633"/>
      <c r="CU155" s="633"/>
      <c r="CV155" s="633"/>
      <c r="CW155" s="633"/>
      <c r="CX155" s="633"/>
      <c r="CY155" s="633"/>
      <c r="CZ155" s="633"/>
      <c r="DA155" s="633"/>
      <c r="DB155" s="633"/>
      <c r="DC155" s="633"/>
      <c r="DD155" s="633"/>
      <c r="DE155" s="633"/>
      <c r="DF155" s="492"/>
      <c r="DG155" s="492"/>
      <c r="DH155" s="492"/>
      <c r="DI155" s="492"/>
      <c r="DJ155" s="492"/>
      <c r="DK155" s="492"/>
      <c r="DL155" s="476"/>
      <c r="DM155" s="476"/>
    </row>
    <row r="156" spans="1:123" ht="7.5" customHeight="1">
      <c r="A156" s="515"/>
      <c r="B156" s="516"/>
      <c r="C156" s="58"/>
      <c r="E156" s="66"/>
      <c r="F156" s="66"/>
      <c r="G156" s="80"/>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0"/>
      <c r="AY156" s="660"/>
      <c r="AZ156" s="660"/>
      <c r="BA156" s="660"/>
      <c r="BB156" s="660"/>
      <c r="BC156" s="660"/>
      <c r="BD156" s="660"/>
      <c r="BE156" s="660"/>
      <c r="BF156" s="660"/>
      <c r="BG156" s="660"/>
      <c r="BH156" s="660"/>
      <c r="BI156" s="660"/>
      <c r="BJ156" s="660"/>
      <c r="BK156" s="660"/>
      <c r="BL156" s="660"/>
      <c r="BM156" s="660"/>
      <c r="BN156" s="660"/>
      <c r="BO156" s="660"/>
      <c r="BP156" s="660"/>
      <c r="BQ156" s="660"/>
      <c r="BR156" s="660"/>
      <c r="BS156" s="660"/>
      <c r="BT156" s="660"/>
      <c r="BU156" s="660"/>
      <c r="BV156" s="660"/>
      <c r="BW156" s="660"/>
      <c r="BX156" s="660"/>
      <c r="BY156" s="661"/>
      <c r="BZ156" s="657"/>
      <c r="CA156" s="657"/>
      <c r="CB156" s="492"/>
      <c r="CC156" s="492"/>
      <c r="CD156" s="492"/>
      <c r="CE156" s="492"/>
      <c r="CF156" s="492"/>
      <c r="CG156" s="630"/>
      <c r="CH156" s="630"/>
      <c r="CI156" s="630"/>
      <c r="CJ156" s="630"/>
      <c r="CK156" s="630"/>
      <c r="CL156" s="630"/>
      <c r="CM156" s="630"/>
      <c r="CN156" s="630"/>
      <c r="CO156" s="631"/>
      <c r="CP156" s="632"/>
      <c r="CQ156" s="633"/>
      <c r="CR156" s="633"/>
      <c r="CS156" s="633"/>
      <c r="CT156" s="633"/>
      <c r="CU156" s="633"/>
      <c r="CV156" s="633"/>
      <c r="CW156" s="633"/>
      <c r="CX156" s="633"/>
      <c r="CY156" s="633"/>
      <c r="CZ156" s="633"/>
      <c r="DA156" s="633"/>
      <c r="DB156" s="633"/>
      <c r="DC156" s="633"/>
      <c r="DD156" s="633"/>
      <c r="DE156" s="633"/>
      <c r="DF156" s="492"/>
      <c r="DG156" s="492"/>
      <c r="DH156" s="492"/>
      <c r="DI156" s="492"/>
      <c r="DJ156" s="492"/>
      <c r="DK156" s="492"/>
      <c r="DL156" s="476"/>
      <c r="DM156" s="476"/>
    </row>
    <row r="157" spans="1:123" ht="10.5" customHeight="1">
      <c r="A157" s="515"/>
      <c r="B157" s="516"/>
      <c r="C157" s="58"/>
      <c r="E157" s="66"/>
      <c r="F157" s="66"/>
      <c r="H157" s="553" t="s">
        <v>128</v>
      </c>
      <c r="I157" s="498"/>
      <c r="J157" s="498"/>
      <c r="K157" s="498"/>
      <c r="L157" s="498"/>
      <c r="M157" s="498"/>
      <c r="N157" s="498"/>
      <c r="O157" s="498"/>
      <c r="P157" s="498"/>
      <c r="Q157" s="498"/>
      <c r="R157" s="498"/>
      <c r="S157" s="624"/>
      <c r="T157" s="498" t="s">
        <v>127</v>
      </c>
      <c r="U157" s="498"/>
      <c r="V157" s="498"/>
      <c r="W157" s="498"/>
      <c r="X157" s="498"/>
      <c r="Y157" s="498"/>
      <c r="Z157" s="498"/>
      <c r="AA157" s="498"/>
      <c r="AB157" s="498"/>
      <c r="AC157" s="498"/>
      <c r="AD157" s="498"/>
      <c r="AE157" s="498"/>
      <c r="AF157" s="498"/>
      <c r="AG157" s="498"/>
      <c r="AH157" s="498"/>
      <c r="AI157" s="498"/>
      <c r="AJ157" s="498"/>
      <c r="AK157" s="498"/>
      <c r="AL157" s="498"/>
      <c r="AM157" s="498"/>
      <c r="AN157" s="498"/>
      <c r="AO157" s="498"/>
      <c r="AP157" s="498"/>
      <c r="AQ157" s="624"/>
      <c r="AR157" s="498" t="s">
        <v>126</v>
      </c>
      <c r="AS157" s="498"/>
      <c r="AT157" s="498"/>
      <c r="AU157" s="498"/>
      <c r="AV157" s="498"/>
      <c r="AW157" s="498"/>
      <c r="AX157" s="498"/>
      <c r="AY157" s="498"/>
      <c r="AZ157" s="498"/>
      <c r="BA157" s="498"/>
      <c r="BB157" s="498"/>
      <c r="BC157" s="498"/>
      <c r="BD157" s="498"/>
      <c r="BE157" s="498"/>
      <c r="BF157" s="498"/>
      <c r="BG157" s="498"/>
      <c r="BH157" s="498"/>
      <c r="BI157" s="498"/>
      <c r="BJ157" s="498"/>
      <c r="BK157" s="498"/>
      <c r="BL157" s="498"/>
      <c r="BM157" s="498"/>
      <c r="BN157" s="498"/>
      <c r="BO157" s="624"/>
      <c r="BP157" s="553" t="s">
        <v>125</v>
      </c>
      <c r="BQ157" s="498"/>
      <c r="BR157" s="498"/>
      <c r="BS157" s="498"/>
      <c r="BT157" s="498"/>
      <c r="BU157" s="498"/>
      <c r="BV157" s="498"/>
      <c r="BW157" s="498"/>
      <c r="BX157" s="498"/>
      <c r="BY157" s="498"/>
      <c r="BZ157" s="497"/>
      <c r="CA157" s="497"/>
      <c r="CB157" s="497"/>
      <c r="CC157" s="497"/>
      <c r="CD157" s="497"/>
      <c r="CE157" s="502"/>
      <c r="CF157" s="501" t="s">
        <v>124</v>
      </c>
      <c r="CG157" s="497"/>
      <c r="CH157" s="497"/>
      <c r="CI157" s="497"/>
      <c r="CJ157" s="497"/>
      <c r="CK157" s="497"/>
      <c r="CL157" s="497"/>
      <c r="CM157" s="497"/>
      <c r="CN157" s="497"/>
      <c r="CO157" s="497"/>
      <c r="CP157" s="497"/>
      <c r="CQ157" s="497"/>
      <c r="CR157" s="497"/>
      <c r="CS157" s="497"/>
      <c r="CT157" s="497"/>
      <c r="CU157" s="502"/>
      <c r="CV157" s="501" t="s">
        <v>123</v>
      </c>
      <c r="CW157" s="497"/>
      <c r="CX157" s="497"/>
      <c r="CY157" s="497"/>
      <c r="CZ157" s="497"/>
      <c r="DA157" s="497"/>
      <c r="DB157" s="497"/>
      <c r="DC157" s="497"/>
      <c r="DD157" s="497"/>
      <c r="DE157" s="497"/>
      <c r="DF157" s="497"/>
      <c r="DG157" s="497"/>
      <c r="DH157" s="497"/>
      <c r="DI157" s="497"/>
      <c r="DJ157" s="497"/>
      <c r="DK157" s="502"/>
      <c r="DL157" s="476"/>
      <c r="DM157" s="476"/>
    </row>
    <row r="158" spans="1:123" ht="10.5" customHeight="1">
      <c r="A158" s="515"/>
      <c r="B158" s="516"/>
      <c r="C158" s="58"/>
      <c r="E158" s="66"/>
      <c r="F158" s="66"/>
      <c r="G158" s="79"/>
      <c r="H158" s="65"/>
      <c r="I158" s="64"/>
      <c r="J158" s="64"/>
      <c r="K158" s="64"/>
      <c r="L158" s="64"/>
      <c r="M158" s="64"/>
      <c r="N158" s="64"/>
      <c r="O158" s="64"/>
      <c r="P158" s="64"/>
      <c r="Q158" s="64"/>
      <c r="R158" s="503" t="s">
        <v>17</v>
      </c>
      <c r="S158" s="504"/>
      <c r="T158" s="572" t="s">
        <v>122</v>
      </c>
      <c r="U158" s="573"/>
      <c r="V158" s="573"/>
      <c r="W158" s="573"/>
      <c r="X158" s="573"/>
      <c r="Y158" s="573"/>
      <c r="Z158" s="573"/>
      <c r="AA158" s="573"/>
      <c r="AB158" s="573"/>
      <c r="AC158" s="573"/>
      <c r="AD158" s="573"/>
      <c r="AE158" s="573"/>
      <c r="AF158" s="573"/>
      <c r="AG158" s="573"/>
      <c r="AH158" s="573"/>
      <c r="AI158" s="574"/>
      <c r="AJ158" s="572" t="s">
        <v>121</v>
      </c>
      <c r="AK158" s="573"/>
      <c r="AL158" s="573"/>
      <c r="AM158" s="573"/>
      <c r="AN158" s="573"/>
      <c r="AO158" s="573"/>
      <c r="AP158" s="573"/>
      <c r="AQ158" s="574"/>
      <c r="AR158" s="572" t="s">
        <v>122</v>
      </c>
      <c r="AS158" s="573"/>
      <c r="AT158" s="573"/>
      <c r="AU158" s="573"/>
      <c r="AV158" s="573"/>
      <c r="AW158" s="573"/>
      <c r="AX158" s="573"/>
      <c r="AY158" s="573"/>
      <c r="AZ158" s="573"/>
      <c r="BA158" s="573"/>
      <c r="BB158" s="573"/>
      <c r="BC158" s="573"/>
      <c r="BD158" s="573"/>
      <c r="BE158" s="573"/>
      <c r="BF158" s="573"/>
      <c r="BG158" s="574"/>
      <c r="BH158" s="572" t="s">
        <v>121</v>
      </c>
      <c r="BI158" s="573"/>
      <c r="BJ158" s="573"/>
      <c r="BK158" s="573"/>
      <c r="BL158" s="573"/>
      <c r="BM158" s="573"/>
      <c r="BN158" s="573"/>
      <c r="BO158" s="574"/>
      <c r="BP158" s="78"/>
      <c r="BQ158" s="77"/>
      <c r="BR158" s="77"/>
      <c r="BS158" s="77"/>
      <c r="BT158" s="77"/>
      <c r="BU158" s="77"/>
      <c r="BV158" s="77"/>
      <c r="BW158" s="77"/>
      <c r="BX158" s="77"/>
      <c r="BY158" s="77"/>
      <c r="BZ158" s="77"/>
      <c r="CA158" s="77"/>
      <c r="CB158" s="77"/>
      <c r="CC158" s="77"/>
      <c r="CD158" s="503" t="s">
        <v>17</v>
      </c>
      <c r="CE158" s="504"/>
      <c r="CF158" s="78"/>
      <c r="CG158" s="77"/>
      <c r="CH158" s="77"/>
      <c r="CI158" s="77"/>
      <c r="CJ158" s="77"/>
      <c r="CK158" s="77"/>
      <c r="CL158" s="77"/>
      <c r="CM158" s="77"/>
      <c r="CN158" s="77"/>
      <c r="CO158" s="77"/>
      <c r="CP158" s="77"/>
      <c r="CQ158" s="77"/>
      <c r="CR158" s="77"/>
      <c r="CS158" s="77"/>
      <c r="CT158" s="503" t="s">
        <v>17</v>
      </c>
      <c r="CU158" s="504"/>
      <c r="CV158" s="78"/>
      <c r="CW158" s="77"/>
      <c r="CX158" s="77"/>
      <c r="CY158" s="77"/>
      <c r="CZ158" s="77"/>
      <c r="DA158" s="77"/>
      <c r="DB158" s="77"/>
      <c r="DC158" s="77"/>
      <c r="DD158" s="77"/>
      <c r="DE158" s="77"/>
      <c r="DF158" s="77"/>
      <c r="DG158" s="77"/>
      <c r="DH158" s="77"/>
      <c r="DI158" s="77"/>
      <c r="DJ158" s="503" t="s">
        <v>17</v>
      </c>
      <c r="DK158" s="504"/>
      <c r="DL158" s="476"/>
      <c r="DM158" s="476"/>
    </row>
    <row r="159" spans="1:123" ht="7.5" customHeight="1">
      <c r="A159" s="515"/>
      <c r="B159" s="516"/>
      <c r="C159" s="58"/>
      <c r="E159" s="66"/>
      <c r="F159" s="66"/>
      <c r="G159" s="68"/>
      <c r="H159" s="76"/>
      <c r="I159" s="75"/>
      <c r="J159" s="73"/>
      <c r="K159" s="73"/>
      <c r="L159" s="73"/>
      <c r="M159" s="73"/>
      <c r="N159" s="73"/>
      <c r="O159" s="73"/>
      <c r="P159" s="73"/>
      <c r="Q159" s="73"/>
      <c r="R159" s="73"/>
      <c r="S159" s="72"/>
      <c r="T159" s="74"/>
      <c r="U159" s="73"/>
      <c r="V159" s="73"/>
      <c r="W159" s="73"/>
      <c r="X159" s="73"/>
      <c r="Y159" s="73"/>
      <c r="Z159" s="73"/>
      <c r="AA159" s="73"/>
      <c r="AB159" s="73"/>
      <c r="AC159" s="73"/>
      <c r="AD159" s="73"/>
      <c r="AE159" s="73"/>
      <c r="AF159" s="73"/>
      <c r="AG159" s="73"/>
      <c r="AH159" s="505" t="s">
        <v>17</v>
      </c>
      <c r="AI159" s="506"/>
      <c r="AJ159" s="74"/>
      <c r="AK159" s="73"/>
      <c r="AL159" s="73"/>
      <c r="AM159" s="73"/>
      <c r="AN159" s="73"/>
      <c r="AO159" s="73"/>
      <c r="AP159" s="505" t="s">
        <v>17</v>
      </c>
      <c r="AQ159" s="506"/>
      <c r="AR159" s="74"/>
      <c r="AS159" s="73"/>
      <c r="AT159" s="73"/>
      <c r="AU159" s="73"/>
      <c r="AV159" s="73"/>
      <c r="AW159" s="73"/>
      <c r="AX159" s="73"/>
      <c r="AY159" s="73"/>
      <c r="AZ159" s="73"/>
      <c r="BA159" s="73"/>
      <c r="BB159" s="73"/>
      <c r="BC159" s="73"/>
      <c r="BD159" s="73"/>
      <c r="BE159" s="73"/>
      <c r="BF159" s="505" t="s">
        <v>17</v>
      </c>
      <c r="BG159" s="506"/>
      <c r="BH159" s="74"/>
      <c r="BI159" s="73"/>
      <c r="BJ159" s="73"/>
      <c r="BK159" s="73"/>
      <c r="BL159" s="73"/>
      <c r="BM159" s="73"/>
      <c r="BN159" s="505" t="s">
        <v>17</v>
      </c>
      <c r="BO159" s="506"/>
      <c r="BP159" s="74"/>
      <c r="BQ159" s="73"/>
      <c r="BR159" s="73"/>
      <c r="BS159" s="73"/>
      <c r="BT159" s="73"/>
      <c r="BU159" s="73"/>
      <c r="BV159" s="73"/>
      <c r="BW159" s="73"/>
      <c r="BX159" s="73"/>
      <c r="BY159" s="73"/>
      <c r="BZ159" s="73"/>
      <c r="CA159" s="73"/>
      <c r="CB159" s="73"/>
      <c r="CC159" s="73"/>
      <c r="CD159" s="73"/>
      <c r="CE159" s="72"/>
      <c r="CF159" s="74"/>
      <c r="CG159" s="73"/>
      <c r="CH159" s="73"/>
      <c r="CI159" s="73"/>
      <c r="CJ159" s="73"/>
      <c r="CK159" s="73"/>
      <c r="CL159" s="73"/>
      <c r="CM159" s="73"/>
      <c r="CN159" s="73"/>
      <c r="CO159" s="73"/>
      <c r="CP159" s="73"/>
      <c r="CQ159" s="73"/>
      <c r="CR159" s="73"/>
      <c r="CS159" s="73"/>
      <c r="CT159" s="73"/>
      <c r="CU159" s="72"/>
      <c r="CV159" s="74"/>
      <c r="CW159" s="73"/>
      <c r="CX159" s="73"/>
      <c r="CY159" s="73"/>
      <c r="CZ159" s="73"/>
      <c r="DA159" s="73"/>
      <c r="DB159" s="73"/>
      <c r="DC159" s="73"/>
      <c r="DD159" s="73"/>
      <c r="DE159" s="73"/>
      <c r="DF159" s="73"/>
      <c r="DG159" s="73"/>
      <c r="DH159" s="73"/>
      <c r="DI159" s="73"/>
      <c r="DJ159" s="73"/>
      <c r="DK159" s="72"/>
      <c r="DL159" s="476"/>
      <c r="DM159" s="476"/>
      <c r="DR159" s="68"/>
    </row>
    <row r="160" spans="1:123" ht="7.5" customHeight="1">
      <c r="A160" s="515"/>
      <c r="B160" s="516"/>
      <c r="C160" s="58"/>
      <c r="E160" s="66"/>
      <c r="F160" s="66"/>
      <c r="G160" s="68"/>
      <c r="H160" s="71"/>
      <c r="I160" s="70"/>
      <c r="J160" s="62"/>
      <c r="K160" s="61"/>
      <c r="L160" s="62"/>
      <c r="M160" s="62"/>
      <c r="N160" s="62"/>
      <c r="O160" s="61"/>
      <c r="P160" s="62"/>
      <c r="Q160" s="62"/>
      <c r="R160" s="62"/>
      <c r="S160" s="61"/>
      <c r="T160" s="63"/>
      <c r="U160" s="62"/>
      <c r="V160" s="62"/>
      <c r="W160" s="62"/>
      <c r="X160" s="62"/>
      <c r="Y160" s="63"/>
      <c r="Z160" s="62"/>
      <c r="AA160" s="62"/>
      <c r="AB160" s="62"/>
      <c r="AC160" s="61"/>
      <c r="AD160" s="63"/>
      <c r="AE160" s="62"/>
      <c r="AF160" s="62"/>
      <c r="AG160" s="62"/>
      <c r="AH160" s="507"/>
      <c r="AI160" s="508"/>
      <c r="AJ160" s="63"/>
      <c r="AK160" s="62"/>
      <c r="AL160" s="63"/>
      <c r="AM160" s="62"/>
      <c r="AN160" s="62"/>
      <c r="AO160" s="62"/>
      <c r="AP160" s="507"/>
      <c r="AQ160" s="508"/>
      <c r="AR160" s="63"/>
      <c r="AS160" s="62"/>
      <c r="AT160" s="62"/>
      <c r="AU160" s="62"/>
      <c r="AV160" s="62"/>
      <c r="AW160" s="63"/>
      <c r="AX160" s="62"/>
      <c r="AY160" s="62"/>
      <c r="AZ160" s="62"/>
      <c r="BA160" s="61"/>
      <c r="BB160" s="63"/>
      <c r="BC160" s="62"/>
      <c r="BD160" s="62"/>
      <c r="BE160" s="62"/>
      <c r="BF160" s="507"/>
      <c r="BG160" s="508"/>
      <c r="BH160" s="63"/>
      <c r="BI160" s="62"/>
      <c r="BJ160" s="63"/>
      <c r="BK160" s="62"/>
      <c r="BL160" s="62"/>
      <c r="BM160" s="62"/>
      <c r="BN160" s="507"/>
      <c r="BO160" s="508"/>
      <c r="BP160" s="63"/>
      <c r="BQ160" s="62"/>
      <c r="BR160" s="62"/>
      <c r="BS160" s="62"/>
      <c r="BT160" s="62"/>
      <c r="BU160" s="61"/>
      <c r="BV160" s="63"/>
      <c r="BW160" s="62"/>
      <c r="BX160" s="62"/>
      <c r="BY160" s="62"/>
      <c r="BZ160" s="61"/>
      <c r="CA160" s="62"/>
      <c r="CB160" s="62"/>
      <c r="CC160" s="62"/>
      <c r="CD160" s="62"/>
      <c r="CE160" s="61"/>
      <c r="CF160" s="63"/>
      <c r="CG160" s="62"/>
      <c r="CH160" s="62"/>
      <c r="CI160" s="62"/>
      <c r="CJ160" s="62"/>
      <c r="CK160" s="61"/>
      <c r="CL160" s="63"/>
      <c r="CM160" s="62"/>
      <c r="CN160" s="62"/>
      <c r="CO160" s="62"/>
      <c r="CP160" s="61"/>
      <c r="CQ160" s="62"/>
      <c r="CR160" s="62"/>
      <c r="CS160" s="62"/>
      <c r="CT160" s="62"/>
      <c r="CU160" s="61"/>
      <c r="CV160" s="63"/>
      <c r="CW160" s="62"/>
      <c r="CX160" s="62"/>
      <c r="CY160" s="62"/>
      <c r="CZ160" s="62"/>
      <c r="DA160" s="61"/>
      <c r="DB160" s="63"/>
      <c r="DC160" s="62"/>
      <c r="DD160" s="62"/>
      <c r="DE160" s="62"/>
      <c r="DF160" s="61"/>
      <c r="DG160" s="62"/>
      <c r="DH160" s="62"/>
      <c r="DI160" s="62"/>
      <c r="DJ160" s="62"/>
      <c r="DK160" s="61"/>
      <c r="DL160" s="476"/>
      <c r="DM160" s="476"/>
      <c r="DP160" s="68"/>
      <c r="DQ160" s="68"/>
      <c r="DR160" s="68"/>
      <c r="DS160" s="68"/>
    </row>
    <row r="161" spans="1:123" ht="5.25" customHeight="1">
      <c r="A161" s="515"/>
      <c r="B161" s="516"/>
      <c r="C161" s="58"/>
      <c r="E161" s="66"/>
      <c r="F161" s="66"/>
      <c r="H161" s="635" t="s">
        <v>120</v>
      </c>
      <c r="I161" s="636"/>
      <c r="J161" s="636"/>
      <c r="K161" s="69"/>
      <c r="L161" s="69"/>
      <c r="M161" s="69"/>
      <c r="N161" s="69"/>
      <c r="O161" s="69"/>
      <c r="P161" s="69"/>
      <c r="Q161" s="503" t="s">
        <v>119</v>
      </c>
      <c r="R161" s="503"/>
      <c r="S161" s="504"/>
      <c r="T161" s="501" t="s">
        <v>118</v>
      </c>
      <c r="U161" s="497"/>
      <c r="V161" s="497"/>
      <c r="W161" s="497"/>
      <c r="X161" s="497"/>
      <c r="Y161" s="497"/>
      <c r="Z161" s="497"/>
      <c r="AA161" s="502"/>
      <c r="AB161" s="501" t="s">
        <v>117</v>
      </c>
      <c r="AC161" s="497"/>
      <c r="AD161" s="497"/>
      <c r="AE161" s="497"/>
      <c r="AF161" s="497"/>
      <c r="AG161" s="497"/>
      <c r="AH161" s="497"/>
      <c r="AI161" s="502"/>
      <c r="AJ161" s="501" t="s">
        <v>116</v>
      </c>
      <c r="AK161" s="497"/>
      <c r="AL161" s="497"/>
      <c r="AM161" s="497"/>
      <c r="AN161" s="497"/>
      <c r="AO161" s="497"/>
      <c r="AP161" s="497"/>
      <c r="AQ161" s="502"/>
      <c r="AR161" s="501" t="s">
        <v>115</v>
      </c>
      <c r="AS161" s="497"/>
      <c r="AT161" s="497"/>
      <c r="AU161" s="497"/>
      <c r="AV161" s="497"/>
      <c r="AW161" s="497"/>
      <c r="AX161" s="497"/>
      <c r="AY161" s="502"/>
      <c r="AZ161" s="501" t="s">
        <v>114</v>
      </c>
      <c r="BA161" s="497"/>
      <c r="BB161" s="497"/>
      <c r="BC161" s="497"/>
      <c r="BD161" s="497"/>
      <c r="BE161" s="497"/>
      <c r="BF161" s="497"/>
      <c r="BG161" s="502"/>
      <c r="BH161" s="501" t="s">
        <v>113</v>
      </c>
      <c r="BI161" s="497"/>
      <c r="BJ161" s="497"/>
      <c r="BK161" s="497"/>
      <c r="BL161" s="497"/>
      <c r="BM161" s="497"/>
      <c r="BN161" s="497"/>
      <c r="BO161" s="502"/>
      <c r="BP161" s="501" t="s">
        <v>112</v>
      </c>
      <c r="BQ161" s="497"/>
      <c r="BR161" s="497"/>
      <c r="BS161" s="497"/>
      <c r="BT161" s="497"/>
      <c r="BU161" s="497"/>
      <c r="BV161" s="497"/>
      <c r="BW161" s="502"/>
      <c r="BX161" s="501" t="s">
        <v>111</v>
      </c>
      <c r="BY161" s="497"/>
      <c r="BZ161" s="497"/>
      <c r="CA161" s="497"/>
      <c r="CB161" s="497"/>
      <c r="CC161" s="497"/>
      <c r="CD161" s="497"/>
      <c r="CE161" s="502"/>
      <c r="CF161" s="501" t="s">
        <v>110</v>
      </c>
      <c r="CG161" s="497"/>
      <c r="CH161" s="497"/>
      <c r="CI161" s="497"/>
      <c r="CJ161" s="497"/>
      <c r="CK161" s="497"/>
      <c r="CL161" s="497"/>
      <c r="CM161" s="502"/>
      <c r="CN161" s="501" t="s">
        <v>109</v>
      </c>
      <c r="CO161" s="497"/>
      <c r="CP161" s="497"/>
      <c r="CQ161" s="497"/>
      <c r="CR161" s="497"/>
      <c r="CS161" s="497"/>
      <c r="CT161" s="497"/>
      <c r="CU161" s="502"/>
      <c r="CV161" s="501" t="s">
        <v>108</v>
      </c>
      <c r="CW161" s="497"/>
      <c r="CX161" s="497"/>
      <c r="CY161" s="497"/>
      <c r="CZ161" s="497"/>
      <c r="DA161" s="497"/>
      <c r="DB161" s="497"/>
      <c r="DC161" s="502"/>
      <c r="DD161" s="501" t="s">
        <v>107</v>
      </c>
      <c r="DE161" s="497"/>
      <c r="DF161" s="497"/>
      <c r="DG161" s="497"/>
      <c r="DH161" s="497"/>
      <c r="DI161" s="497"/>
      <c r="DJ161" s="497"/>
      <c r="DK161" s="502"/>
      <c r="DL161" s="476"/>
      <c r="DM161" s="476"/>
      <c r="DP161" s="68"/>
      <c r="DQ161" s="68"/>
      <c r="DS161" s="68"/>
    </row>
    <row r="162" spans="1:123" ht="5.25" customHeight="1">
      <c r="A162" s="515"/>
      <c r="B162" s="516"/>
      <c r="C162" s="58"/>
      <c r="E162" s="66"/>
      <c r="F162" s="66"/>
      <c r="H162" s="637"/>
      <c r="I162" s="638"/>
      <c r="J162" s="638"/>
      <c r="K162" s="67"/>
      <c r="L162" s="67"/>
      <c r="M162" s="67"/>
      <c r="N162" s="67"/>
      <c r="O162" s="67"/>
      <c r="P162" s="67"/>
      <c r="Q162" s="507"/>
      <c r="R162" s="507"/>
      <c r="S162" s="508"/>
      <c r="T162" s="509"/>
      <c r="U162" s="510"/>
      <c r="V162" s="510"/>
      <c r="W162" s="510"/>
      <c r="X162" s="510"/>
      <c r="Y162" s="510"/>
      <c r="Z162" s="510"/>
      <c r="AA162" s="511"/>
      <c r="AB162" s="509"/>
      <c r="AC162" s="510"/>
      <c r="AD162" s="510"/>
      <c r="AE162" s="510"/>
      <c r="AF162" s="510"/>
      <c r="AG162" s="510"/>
      <c r="AH162" s="510"/>
      <c r="AI162" s="511"/>
      <c r="AJ162" s="509"/>
      <c r="AK162" s="510"/>
      <c r="AL162" s="510"/>
      <c r="AM162" s="510"/>
      <c r="AN162" s="510"/>
      <c r="AO162" s="510"/>
      <c r="AP162" s="510"/>
      <c r="AQ162" s="511"/>
      <c r="AR162" s="509"/>
      <c r="AS162" s="510"/>
      <c r="AT162" s="510"/>
      <c r="AU162" s="510"/>
      <c r="AV162" s="510"/>
      <c r="AW162" s="510"/>
      <c r="AX162" s="510"/>
      <c r="AY162" s="511"/>
      <c r="AZ162" s="509"/>
      <c r="BA162" s="510"/>
      <c r="BB162" s="510"/>
      <c r="BC162" s="510"/>
      <c r="BD162" s="510"/>
      <c r="BE162" s="510"/>
      <c r="BF162" s="510"/>
      <c r="BG162" s="511"/>
      <c r="BH162" s="509"/>
      <c r="BI162" s="510"/>
      <c r="BJ162" s="510"/>
      <c r="BK162" s="510"/>
      <c r="BL162" s="510"/>
      <c r="BM162" s="510"/>
      <c r="BN162" s="510"/>
      <c r="BO162" s="511"/>
      <c r="BP162" s="509"/>
      <c r="BQ162" s="510"/>
      <c r="BR162" s="510"/>
      <c r="BS162" s="510"/>
      <c r="BT162" s="510"/>
      <c r="BU162" s="510"/>
      <c r="BV162" s="510"/>
      <c r="BW162" s="511"/>
      <c r="BX162" s="509"/>
      <c r="BY162" s="510"/>
      <c r="BZ162" s="510"/>
      <c r="CA162" s="510"/>
      <c r="CB162" s="510"/>
      <c r="CC162" s="510"/>
      <c r="CD162" s="510"/>
      <c r="CE162" s="511"/>
      <c r="CF162" s="509"/>
      <c r="CG162" s="510"/>
      <c r="CH162" s="510"/>
      <c r="CI162" s="510"/>
      <c r="CJ162" s="510"/>
      <c r="CK162" s="510"/>
      <c r="CL162" s="510"/>
      <c r="CM162" s="511"/>
      <c r="CN162" s="509"/>
      <c r="CO162" s="510"/>
      <c r="CP162" s="510"/>
      <c r="CQ162" s="510"/>
      <c r="CR162" s="510"/>
      <c r="CS162" s="510"/>
      <c r="CT162" s="510"/>
      <c r="CU162" s="511"/>
      <c r="CV162" s="509"/>
      <c r="CW162" s="510"/>
      <c r="CX162" s="510"/>
      <c r="CY162" s="510"/>
      <c r="CZ162" s="510"/>
      <c r="DA162" s="510"/>
      <c r="DB162" s="510"/>
      <c r="DC162" s="511"/>
      <c r="DD162" s="509"/>
      <c r="DE162" s="510"/>
      <c r="DF162" s="510"/>
      <c r="DG162" s="510"/>
      <c r="DH162" s="510"/>
      <c r="DI162" s="510"/>
      <c r="DJ162" s="510"/>
      <c r="DK162" s="511"/>
      <c r="DL162" s="476"/>
      <c r="DM162" s="476"/>
    </row>
    <row r="163" spans="1:123" ht="7.5" customHeight="1">
      <c r="A163" s="515"/>
      <c r="B163" s="516"/>
      <c r="C163" s="58"/>
      <c r="E163" s="66"/>
      <c r="F163" s="66"/>
      <c r="H163" s="590" t="s">
        <v>106</v>
      </c>
      <c r="I163" s="591"/>
      <c r="J163" s="591"/>
      <c r="K163" s="591"/>
      <c r="L163" s="591"/>
      <c r="M163" s="591"/>
      <c r="N163" s="591"/>
      <c r="O163" s="591"/>
      <c r="P163" s="591"/>
      <c r="Q163" s="591"/>
      <c r="R163" s="591"/>
      <c r="S163" s="592"/>
      <c r="T163" s="65"/>
      <c r="U163" s="64"/>
      <c r="V163" s="64"/>
      <c r="W163" s="64"/>
      <c r="X163" s="64"/>
      <c r="Y163" s="64"/>
      <c r="Z163" s="505" t="s">
        <v>17</v>
      </c>
      <c r="AA163" s="506"/>
      <c r="AB163" s="65"/>
      <c r="AC163" s="64"/>
      <c r="AD163" s="64"/>
      <c r="AE163" s="64"/>
      <c r="AF163" s="64"/>
      <c r="AG163" s="64"/>
      <c r="AH163" s="505" t="s">
        <v>17</v>
      </c>
      <c r="AI163" s="506"/>
      <c r="AJ163" s="65"/>
      <c r="AK163" s="64"/>
      <c r="AL163" s="64"/>
      <c r="AM163" s="64"/>
      <c r="AN163" s="64"/>
      <c r="AO163" s="64"/>
      <c r="AP163" s="505" t="s">
        <v>17</v>
      </c>
      <c r="AQ163" s="506"/>
      <c r="AR163" s="65"/>
      <c r="AS163" s="64"/>
      <c r="AT163" s="64"/>
      <c r="AU163" s="64"/>
      <c r="AV163" s="64"/>
      <c r="AW163" s="64"/>
      <c r="AX163" s="505" t="s">
        <v>17</v>
      </c>
      <c r="AY163" s="506"/>
      <c r="AZ163" s="65"/>
      <c r="BA163" s="64"/>
      <c r="BB163" s="64"/>
      <c r="BC163" s="64"/>
      <c r="BD163" s="64"/>
      <c r="BE163" s="64"/>
      <c r="BF163" s="505" t="s">
        <v>17</v>
      </c>
      <c r="BG163" s="506"/>
      <c r="BH163" s="65"/>
      <c r="BI163" s="64"/>
      <c r="BJ163" s="64"/>
      <c r="BK163" s="64"/>
      <c r="BL163" s="64"/>
      <c r="BM163" s="64"/>
      <c r="BN163" s="505" t="s">
        <v>17</v>
      </c>
      <c r="BO163" s="506"/>
      <c r="BP163" s="65"/>
      <c r="BQ163" s="64"/>
      <c r="BR163" s="64"/>
      <c r="BS163" s="64"/>
      <c r="BT163" s="64"/>
      <c r="BU163" s="64"/>
      <c r="BV163" s="505" t="s">
        <v>17</v>
      </c>
      <c r="BW163" s="506"/>
      <c r="BX163" s="65"/>
      <c r="BY163" s="64"/>
      <c r="BZ163" s="64"/>
      <c r="CA163" s="64"/>
      <c r="CB163" s="64"/>
      <c r="CC163" s="64"/>
      <c r="CD163" s="505" t="s">
        <v>17</v>
      </c>
      <c r="CE163" s="506"/>
      <c r="CF163" s="65"/>
      <c r="CG163" s="64"/>
      <c r="CH163" s="64"/>
      <c r="CI163" s="64"/>
      <c r="CJ163" s="64"/>
      <c r="CK163" s="64"/>
      <c r="CL163" s="505" t="s">
        <v>17</v>
      </c>
      <c r="CM163" s="506"/>
      <c r="CN163" s="65"/>
      <c r="CO163" s="64"/>
      <c r="CP163" s="64"/>
      <c r="CQ163" s="64"/>
      <c r="CR163" s="64"/>
      <c r="CS163" s="64"/>
      <c r="CT163" s="505" t="s">
        <v>17</v>
      </c>
      <c r="CU163" s="506"/>
      <c r="CV163" s="65"/>
      <c r="CW163" s="64"/>
      <c r="CX163" s="64"/>
      <c r="CY163" s="64"/>
      <c r="CZ163" s="64"/>
      <c r="DA163" s="64"/>
      <c r="DB163" s="505" t="s">
        <v>17</v>
      </c>
      <c r="DC163" s="506"/>
      <c r="DD163" s="65"/>
      <c r="DE163" s="64"/>
      <c r="DF163" s="64"/>
      <c r="DG163" s="64"/>
      <c r="DH163" s="64"/>
      <c r="DI163" s="64"/>
      <c r="DJ163" s="505" t="s">
        <v>17</v>
      </c>
      <c r="DK163" s="506"/>
      <c r="DL163" s="476"/>
      <c r="DM163" s="476"/>
    </row>
    <row r="164" spans="1:123" ht="7.5" customHeight="1">
      <c r="A164" s="515"/>
      <c r="B164" s="516"/>
      <c r="C164" s="58"/>
      <c r="E164" s="66"/>
      <c r="F164" s="66"/>
      <c r="H164" s="593"/>
      <c r="I164" s="594"/>
      <c r="J164" s="594"/>
      <c r="K164" s="594"/>
      <c r="L164" s="594"/>
      <c r="M164" s="594"/>
      <c r="N164" s="594"/>
      <c r="O164" s="594"/>
      <c r="P164" s="594"/>
      <c r="Q164" s="594"/>
      <c r="R164" s="594"/>
      <c r="S164" s="595"/>
      <c r="T164" s="63"/>
      <c r="U164" s="62"/>
      <c r="V164" s="62"/>
      <c r="W164" s="62"/>
      <c r="X164" s="62"/>
      <c r="Y164" s="62"/>
      <c r="Z164" s="507"/>
      <c r="AA164" s="508"/>
      <c r="AB164" s="63"/>
      <c r="AC164" s="62"/>
      <c r="AD164" s="62"/>
      <c r="AE164" s="62"/>
      <c r="AF164" s="62"/>
      <c r="AG164" s="62"/>
      <c r="AH164" s="507"/>
      <c r="AI164" s="508"/>
      <c r="AJ164" s="63"/>
      <c r="AK164" s="62"/>
      <c r="AL164" s="62"/>
      <c r="AM164" s="62"/>
      <c r="AN164" s="62"/>
      <c r="AO164" s="62"/>
      <c r="AP164" s="507"/>
      <c r="AQ164" s="508"/>
      <c r="AR164" s="63"/>
      <c r="AS164" s="62"/>
      <c r="AT164" s="62"/>
      <c r="AU164" s="62"/>
      <c r="AV164" s="62"/>
      <c r="AW164" s="62"/>
      <c r="AX164" s="507"/>
      <c r="AY164" s="508"/>
      <c r="AZ164" s="63"/>
      <c r="BA164" s="62"/>
      <c r="BB164" s="62"/>
      <c r="BC164" s="62"/>
      <c r="BD164" s="62"/>
      <c r="BE164" s="62"/>
      <c r="BF164" s="507"/>
      <c r="BG164" s="508"/>
      <c r="BH164" s="63"/>
      <c r="BI164" s="62"/>
      <c r="BJ164" s="62"/>
      <c r="BK164" s="62"/>
      <c r="BL164" s="62"/>
      <c r="BM164" s="62"/>
      <c r="BN164" s="507"/>
      <c r="BO164" s="508"/>
      <c r="BP164" s="63"/>
      <c r="BQ164" s="62"/>
      <c r="BR164" s="62"/>
      <c r="BS164" s="62"/>
      <c r="BT164" s="62"/>
      <c r="BU164" s="62"/>
      <c r="BV164" s="507"/>
      <c r="BW164" s="508"/>
      <c r="BX164" s="63"/>
      <c r="BY164" s="62"/>
      <c r="BZ164" s="62"/>
      <c r="CA164" s="62"/>
      <c r="CB164" s="62"/>
      <c r="CC164" s="62"/>
      <c r="CD164" s="507"/>
      <c r="CE164" s="508"/>
      <c r="CF164" s="63"/>
      <c r="CG164" s="62"/>
      <c r="CH164" s="62"/>
      <c r="CI164" s="62"/>
      <c r="CJ164" s="62"/>
      <c r="CK164" s="62"/>
      <c r="CL164" s="507"/>
      <c r="CM164" s="508"/>
      <c r="CN164" s="63"/>
      <c r="CO164" s="62"/>
      <c r="CP164" s="62"/>
      <c r="CQ164" s="62"/>
      <c r="CR164" s="62"/>
      <c r="CS164" s="62"/>
      <c r="CT164" s="507"/>
      <c r="CU164" s="508"/>
      <c r="CV164" s="63"/>
      <c r="CW164" s="62"/>
      <c r="CX164" s="62"/>
      <c r="CY164" s="62"/>
      <c r="CZ164" s="62"/>
      <c r="DA164" s="62"/>
      <c r="DB164" s="507"/>
      <c r="DC164" s="508"/>
      <c r="DD164" s="63"/>
      <c r="DE164" s="62"/>
      <c r="DF164" s="62"/>
      <c r="DG164" s="62"/>
      <c r="DH164" s="62"/>
      <c r="DI164" s="62"/>
      <c r="DJ164" s="507"/>
      <c r="DK164" s="508"/>
      <c r="DL164" s="476"/>
      <c r="DM164" s="476"/>
      <c r="DR164" s="59"/>
    </row>
    <row r="165" spans="1:123" s="59" customFormat="1" ht="5.25" customHeight="1">
      <c r="A165" s="515"/>
      <c r="B165" s="516"/>
      <c r="C165" s="58"/>
      <c r="E165" s="60"/>
      <c r="F165" s="60"/>
      <c r="H165" s="913"/>
      <c r="I165" s="913"/>
      <c r="J165" s="913"/>
      <c r="K165" s="913"/>
      <c r="L165" s="913"/>
      <c r="M165" s="913"/>
      <c r="N165" s="913"/>
      <c r="O165" s="913"/>
      <c r="P165" s="913"/>
      <c r="Q165" s="913"/>
      <c r="R165" s="913"/>
      <c r="S165" s="913"/>
      <c r="T165" s="612"/>
      <c r="U165" s="612"/>
      <c r="V165" s="612"/>
      <c r="W165" s="612"/>
      <c r="X165" s="612"/>
      <c r="Y165" s="612"/>
      <c r="Z165" s="612"/>
      <c r="AA165" s="612"/>
      <c r="AB165" s="612"/>
      <c r="AC165" s="612"/>
      <c r="AD165" s="612"/>
      <c r="AE165" s="612"/>
      <c r="AF165" s="612"/>
      <c r="AG165" s="612"/>
      <c r="AH165" s="612"/>
      <c r="AI165" s="612"/>
      <c r="AJ165" s="612"/>
      <c r="AK165" s="612"/>
      <c r="AL165" s="612"/>
      <c r="AM165" s="612"/>
      <c r="AN165" s="612"/>
      <c r="AO165" s="612"/>
      <c r="AP165" s="612"/>
      <c r="AQ165" s="612"/>
      <c r="AR165" s="612"/>
      <c r="AS165" s="612"/>
      <c r="AT165" s="612"/>
      <c r="AU165" s="612"/>
      <c r="AV165" s="612"/>
      <c r="AW165" s="612"/>
      <c r="AX165" s="612"/>
      <c r="AY165" s="612"/>
      <c r="AZ165" s="612"/>
      <c r="BA165" s="612"/>
      <c r="BB165" s="612"/>
      <c r="BC165" s="612"/>
      <c r="BD165" s="497"/>
      <c r="BE165" s="497"/>
      <c r="BF165" s="497"/>
      <c r="BG165" s="497"/>
      <c r="BH165" s="497"/>
      <c r="BI165" s="497"/>
      <c r="BJ165" s="497"/>
      <c r="BK165" s="497"/>
      <c r="BL165" s="497"/>
      <c r="BM165" s="497"/>
      <c r="BN165" s="497"/>
      <c r="BO165" s="497"/>
      <c r="BP165" s="497"/>
      <c r="BQ165" s="497"/>
      <c r="BR165" s="497"/>
      <c r="BS165" s="497"/>
      <c r="BT165" s="497"/>
      <c r="BU165" s="497"/>
      <c r="BV165" s="497"/>
      <c r="BW165" s="497"/>
      <c r="BX165" s="497"/>
      <c r="BY165" s="497"/>
      <c r="BZ165" s="497"/>
      <c r="CA165" s="497"/>
      <c r="CB165" s="497"/>
      <c r="CC165" s="497"/>
      <c r="CD165" s="497"/>
      <c r="CE165" s="497"/>
      <c r="CF165" s="669"/>
      <c r="CG165" s="669"/>
      <c r="CH165" s="669"/>
      <c r="CI165" s="669"/>
      <c r="CJ165" s="669"/>
      <c r="CK165" s="669"/>
      <c r="CL165" s="669"/>
      <c r="CM165" s="669"/>
      <c r="CN165" s="497"/>
      <c r="CO165" s="497"/>
      <c r="CP165" s="497"/>
      <c r="CQ165" s="497"/>
      <c r="CR165" s="497"/>
      <c r="CS165" s="497"/>
      <c r="CT165" s="497"/>
      <c r="CU165" s="497"/>
      <c r="CV165" s="497"/>
      <c r="CW165" s="497"/>
      <c r="CX165" s="497"/>
      <c r="CY165" s="497"/>
      <c r="CZ165" s="497"/>
      <c r="DA165" s="497"/>
      <c r="DB165" s="497"/>
      <c r="DC165" s="497"/>
      <c r="DD165" s="497"/>
      <c r="DE165" s="497"/>
      <c r="DF165" s="497"/>
      <c r="DG165" s="497"/>
      <c r="DH165" s="497"/>
      <c r="DI165" s="497"/>
      <c r="DJ165" s="497"/>
      <c r="DK165" s="497"/>
      <c r="DL165" s="476"/>
      <c r="DM165" s="476"/>
    </row>
    <row r="166" spans="1:123" s="59" customFormat="1" ht="5.25" customHeight="1">
      <c r="A166" s="515"/>
      <c r="B166" s="516"/>
      <c r="C166" s="58"/>
      <c r="E166" s="60"/>
      <c r="F166" s="60"/>
      <c r="H166" s="883"/>
      <c r="I166" s="883"/>
      <c r="J166" s="883"/>
      <c r="K166" s="883"/>
      <c r="L166" s="883"/>
      <c r="M166" s="883"/>
      <c r="N166" s="883"/>
      <c r="O166" s="883"/>
      <c r="P166" s="883"/>
      <c r="Q166" s="883"/>
      <c r="R166" s="883"/>
      <c r="S166" s="883"/>
      <c r="T166" s="914"/>
      <c r="U166" s="914"/>
      <c r="V166" s="914"/>
      <c r="W166" s="914"/>
      <c r="X166" s="914"/>
      <c r="Y166" s="914"/>
      <c r="Z166" s="914"/>
      <c r="AA166" s="914"/>
      <c r="AB166" s="914"/>
      <c r="AC166" s="914"/>
      <c r="AD166" s="914"/>
      <c r="AE166" s="914"/>
      <c r="AF166" s="914"/>
      <c r="AG166" s="914"/>
      <c r="AH166" s="914"/>
      <c r="AI166" s="914"/>
      <c r="AJ166" s="914"/>
      <c r="AK166" s="914"/>
      <c r="AL166" s="914"/>
      <c r="AM166" s="914"/>
      <c r="AN166" s="914"/>
      <c r="AO166" s="914"/>
      <c r="AP166" s="914"/>
      <c r="AQ166" s="914"/>
      <c r="AR166" s="914"/>
      <c r="AS166" s="914"/>
      <c r="AT166" s="914"/>
      <c r="AU166" s="914"/>
      <c r="AV166" s="914"/>
      <c r="AW166" s="914"/>
      <c r="AX166" s="914"/>
      <c r="AY166" s="914"/>
      <c r="AZ166" s="914"/>
      <c r="BA166" s="914"/>
      <c r="BB166" s="914"/>
      <c r="BC166" s="914"/>
      <c r="BD166" s="498"/>
      <c r="BE166" s="498"/>
      <c r="BF166" s="498"/>
      <c r="BG166" s="498"/>
      <c r="BH166" s="498"/>
      <c r="BI166" s="498"/>
      <c r="BJ166" s="498"/>
      <c r="BK166" s="498"/>
      <c r="BL166" s="498"/>
      <c r="BM166" s="498"/>
      <c r="BN166" s="498"/>
      <c r="BO166" s="498"/>
      <c r="BP166" s="498"/>
      <c r="BQ166" s="498"/>
      <c r="BR166" s="498"/>
      <c r="BS166" s="498"/>
      <c r="BT166" s="498"/>
      <c r="BU166" s="498"/>
      <c r="BV166" s="498"/>
      <c r="BW166" s="498"/>
      <c r="BX166" s="498"/>
      <c r="BY166" s="498"/>
      <c r="BZ166" s="498"/>
      <c r="CA166" s="498"/>
      <c r="CB166" s="498"/>
      <c r="CC166" s="498"/>
      <c r="CD166" s="498"/>
      <c r="CE166" s="498"/>
      <c r="CF166" s="671"/>
      <c r="CG166" s="671"/>
      <c r="CH166" s="671"/>
      <c r="CI166" s="671"/>
      <c r="CJ166" s="671"/>
      <c r="CK166" s="671"/>
      <c r="CL166" s="671"/>
      <c r="CM166" s="671"/>
      <c r="CN166" s="498"/>
      <c r="CO166" s="498"/>
      <c r="CP166" s="498"/>
      <c r="CQ166" s="498"/>
      <c r="CR166" s="498"/>
      <c r="CS166" s="498"/>
      <c r="CT166" s="498"/>
      <c r="CU166" s="498"/>
      <c r="CV166" s="498"/>
      <c r="CW166" s="498"/>
      <c r="CX166" s="498"/>
      <c r="CY166" s="498"/>
      <c r="CZ166" s="498"/>
      <c r="DA166" s="498"/>
      <c r="DB166" s="498"/>
      <c r="DC166" s="498"/>
      <c r="DD166" s="498"/>
      <c r="DE166" s="498"/>
      <c r="DF166" s="498"/>
      <c r="DG166" s="498"/>
      <c r="DH166" s="498"/>
      <c r="DI166" s="498"/>
      <c r="DJ166" s="498"/>
      <c r="DK166" s="498"/>
      <c r="DL166" s="476"/>
      <c r="DM166" s="476"/>
    </row>
    <row r="167" spans="1:123" s="59" customFormat="1" ht="7.5" customHeight="1">
      <c r="A167" s="515"/>
      <c r="B167" s="516"/>
      <c r="C167" s="58"/>
      <c r="E167" s="60"/>
      <c r="F167" s="60"/>
      <c r="H167" s="883"/>
      <c r="I167" s="883"/>
      <c r="J167" s="883"/>
      <c r="K167" s="883"/>
      <c r="L167" s="883"/>
      <c r="M167" s="883"/>
      <c r="N167" s="883"/>
      <c r="O167" s="883"/>
      <c r="P167" s="883"/>
      <c r="Q167" s="883"/>
      <c r="R167" s="883"/>
      <c r="S167" s="883"/>
      <c r="T167" s="589"/>
      <c r="U167" s="589"/>
      <c r="V167" s="589"/>
      <c r="W167" s="589"/>
      <c r="X167" s="589"/>
      <c r="Y167" s="589"/>
      <c r="Z167" s="589"/>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c r="AV167" s="589"/>
      <c r="AW167" s="589"/>
      <c r="AX167" s="589"/>
      <c r="AY167" s="589"/>
      <c r="AZ167" s="589"/>
      <c r="BA167" s="589"/>
      <c r="BB167" s="589"/>
      <c r="BC167" s="589"/>
      <c r="BD167" s="589"/>
      <c r="BE167" s="589"/>
      <c r="BF167" s="589"/>
      <c r="BG167" s="589"/>
      <c r="BH167" s="589"/>
      <c r="BI167" s="589"/>
      <c r="BJ167" s="589"/>
      <c r="BK167" s="589"/>
      <c r="BL167" s="589"/>
      <c r="BM167" s="589"/>
      <c r="BN167" s="589"/>
      <c r="BO167" s="589"/>
      <c r="BP167" s="912"/>
      <c r="BQ167" s="912"/>
      <c r="BR167" s="912"/>
      <c r="BS167" s="912"/>
      <c r="BT167" s="912"/>
      <c r="BU167" s="912"/>
      <c r="BV167" s="912"/>
      <c r="BW167" s="912"/>
      <c r="BX167" s="912"/>
      <c r="BY167" s="912"/>
      <c r="BZ167" s="912"/>
      <c r="CA167" s="912"/>
      <c r="CB167" s="912"/>
      <c r="CC167" s="912"/>
      <c r="CD167" s="912"/>
      <c r="CE167" s="912"/>
      <c r="CF167" s="671"/>
      <c r="CG167" s="671"/>
      <c r="CH167" s="671"/>
      <c r="CI167" s="671"/>
      <c r="CJ167" s="671"/>
      <c r="CK167" s="671"/>
      <c r="CL167" s="671"/>
      <c r="CM167" s="671"/>
      <c r="CN167" s="589"/>
      <c r="CO167" s="589"/>
      <c r="CP167" s="589"/>
      <c r="CQ167" s="589"/>
      <c r="CR167" s="589"/>
      <c r="CS167" s="589"/>
      <c r="CT167" s="589"/>
      <c r="CU167" s="589"/>
      <c r="CV167" s="589"/>
      <c r="CW167" s="589"/>
      <c r="CX167" s="589"/>
      <c r="CY167" s="589"/>
      <c r="CZ167" s="912"/>
      <c r="DA167" s="912"/>
      <c r="DB167" s="912"/>
      <c r="DC167" s="912"/>
      <c r="DD167" s="912"/>
      <c r="DE167" s="912"/>
      <c r="DF167" s="912"/>
      <c r="DG167" s="912"/>
      <c r="DH167" s="912"/>
      <c r="DI167" s="912"/>
      <c r="DJ167" s="912"/>
      <c r="DK167" s="912"/>
      <c r="DL167" s="476"/>
      <c r="DM167" s="476"/>
    </row>
    <row r="168" spans="1:123" s="59" customFormat="1" ht="7.5" customHeight="1">
      <c r="A168" s="515"/>
      <c r="B168" s="516"/>
      <c r="C168" s="58"/>
      <c r="E168" s="60"/>
      <c r="F168" s="60"/>
      <c r="H168" s="883"/>
      <c r="I168" s="883"/>
      <c r="J168" s="883"/>
      <c r="K168" s="883"/>
      <c r="L168" s="883"/>
      <c r="M168" s="883"/>
      <c r="N168" s="883"/>
      <c r="O168" s="883"/>
      <c r="P168" s="883"/>
      <c r="Q168" s="883"/>
      <c r="R168" s="883"/>
      <c r="S168" s="883"/>
      <c r="T168" s="589"/>
      <c r="U168" s="589"/>
      <c r="V168" s="589"/>
      <c r="W168" s="589"/>
      <c r="X168" s="589"/>
      <c r="Y168" s="589"/>
      <c r="Z168" s="589"/>
      <c r="AA168" s="589"/>
      <c r="AB168" s="589"/>
      <c r="AC168" s="589"/>
      <c r="AD168" s="589"/>
      <c r="AE168" s="589"/>
      <c r="AF168" s="589"/>
      <c r="AG168" s="589"/>
      <c r="AH168" s="589"/>
      <c r="AI168" s="589"/>
      <c r="AJ168" s="589"/>
      <c r="AK168" s="589"/>
      <c r="AL168" s="589"/>
      <c r="AM168" s="589"/>
      <c r="AN168" s="589"/>
      <c r="AO168" s="589"/>
      <c r="AP168" s="589"/>
      <c r="AQ168" s="589"/>
      <c r="AR168" s="589"/>
      <c r="AS168" s="589"/>
      <c r="AT168" s="589"/>
      <c r="AU168" s="589"/>
      <c r="AV168" s="589"/>
      <c r="AW168" s="589"/>
      <c r="AX168" s="589"/>
      <c r="AY168" s="589"/>
      <c r="AZ168" s="589"/>
      <c r="BA168" s="589"/>
      <c r="BB168" s="589"/>
      <c r="BC168" s="589"/>
      <c r="BD168" s="589"/>
      <c r="BE168" s="589"/>
      <c r="BF168" s="589"/>
      <c r="BG168" s="589"/>
      <c r="BH168" s="589"/>
      <c r="BI168" s="589"/>
      <c r="BJ168" s="589"/>
      <c r="BK168" s="589"/>
      <c r="BL168" s="589"/>
      <c r="BM168" s="589"/>
      <c r="BN168" s="589"/>
      <c r="BO168" s="589"/>
      <c r="BP168" s="912"/>
      <c r="BQ168" s="912"/>
      <c r="BR168" s="912"/>
      <c r="BS168" s="912"/>
      <c r="BT168" s="912"/>
      <c r="BU168" s="912"/>
      <c r="BV168" s="912"/>
      <c r="BW168" s="912"/>
      <c r="BX168" s="912"/>
      <c r="BY168" s="912"/>
      <c r="BZ168" s="912"/>
      <c r="CA168" s="912"/>
      <c r="CB168" s="912"/>
      <c r="CC168" s="912"/>
      <c r="CD168" s="912"/>
      <c r="CE168" s="912"/>
      <c r="CF168" s="671"/>
      <c r="CG168" s="671"/>
      <c r="CH168" s="671"/>
      <c r="CI168" s="671"/>
      <c r="CJ168" s="671"/>
      <c r="CK168" s="671"/>
      <c r="CL168" s="671"/>
      <c r="CM168" s="671"/>
      <c r="CN168" s="589"/>
      <c r="CO168" s="589"/>
      <c r="CP168" s="589"/>
      <c r="CQ168" s="589"/>
      <c r="CR168" s="589"/>
      <c r="CS168" s="589"/>
      <c r="CT168" s="589"/>
      <c r="CU168" s="589"/>
      <c r="CV168" s="589"/>
      <c r="CW168" s="589"/>
      <c r="CX168" s="589"/>
      <c r="CY168" s="589"/>
      <c r="CZ168" s="912"/>
      <c r="DA168" s="912"/>
      <c r="DB168" s="912"/>
      <c r="DC168" s="912"/>
      <c r="DD168" s="912"/>
      <c r="DE168" s="912"/>
      <c r="DF168" s="912"/>
      <c r="DG168" s="912"/>
      <c r="DH168" s="912"/>
      <c r="DI168" s="912"/>
      <c r="DJ168" s="912"/>
      <c r="DK168" s="912"/>
      <c r="DL168" s="476"/>
      <c r="DM168" s="476"/>
    </row>
    <row r="169" spans="1:123" s="59" customFormat="1" ht="5.25" customHeight="1">
      <c r="A169" s="515"/>
      <c r="B169" s="516"/>
      <c r="C169" s="58"/>
      <c r="E169" s="60"/>
      <c r="F169" s="60"/>
      <c r="H169" s="883"/>
      <c r="I169" s="883"/>
      <c r="J169" s="883"/>
      <c r="K169" s="883"/>
      <c r="L169" s="883"/>
      <c r="M169" s="883"/>
      <c r="N169" s="883"/>
      <c r="O169" s="883"/>
      <c r="P169" s="883"/>
      <c r="Q169" s="883"/>
      <c r="R169" s="883"/>
      <c r="S169" s="883"/>
      <c r="T169" s="619"/>
      <c r="U169" s="619"/>
      <c r="V169" s="619"/>
      <c r="W169" s="619"/>
      <c r="X169" s="619"/>
      <c r="Y169" s="619"/>
      <c r="Z169" s="619"/>
      <c r="AA169" s="619"/>
      <c r="AB169" s="619"/>
      <c r="AC169" s="498"/>
      <c r="AD169" s="498"/>
      <c r="AE169" s="498"/>
      <c r="AF169" s="498"/>
      <c r="AG169" s="498"/>
      <c r="AH169" s="498"/>
      <c r="AI169" s="498"/>
      <c r="AJ169" s="498"/>
      <c r="AK169" s="498"/>
      <c r="AL169" s="498"/>
      <c r="AM169" s="498"/>
      <c r="AN169" s="498"/>
      <c r="AO169" s="498"/>
      <c r="AP169" s="498"/>
      <c r="AQ169" s="498"/>
      <c r="AR169" s="498"/>
      <c r="AS169" s="498"/>
      <c r="AT169" s="498"/>
      <c r="AU169" s="498"/>
      <c r="AV169" s="498"/>
      <c r="AW169" s="498"/>
      <c r="AX169" s="498"/>
      <c r="AY169" s="498"/>
      <c r="AZ169" s="498"/>
      <c r="BA169" s="498"/>
      <c r="BB169" s="498"/>
      <c r="BC169" s="498"/>
      <c r="BD169" s="498"/>
      <c r="BE169" s="498"/>
      <c r="BF169" s="498"/>
      <c r="BG169" s="498"/>
      <c r="BH169" s="498"/>
      <c r="BI169" s="498"/>
      <c r="BJ169" s="498"/>
      <c r="BK169" s="498"/>
      <c r="BL169" s="498"/>
      <c r="BM169" s="498"/>
      <c r="BN169" s="498"/>
      <c r="BO169" s="498"/>
      <c r="BP169" s="498"/>
      <c r="BQ169" s="498"/>
      <c r="BR169" s="498"/>
      <c r="BS169" s="498"/>
      <c r="BT169" s="498"/>
      <c r="BU169" s="498"/>
      <c r="BV169" s="498"/>
      <c r="BW169" s="498"/>
      <c r="BX169" s="498"/>
      <c r="BY169" s="498"/>
      <c r="BZ169" s="498"/>
      <c r="CA169" s="498"/>
      <c r="CB169" s="498"/>
      <c r="CC169" s="498"/>
      <c r="CD169" s="498"/>
      <c r="CE169" s="498"/>
      <c r="CF169" s="498"/>
      <c r="CG169" s="498"/>
      <c r="CH169" s="498"/>
      <c r="CI169" s="498"/>
      <c r="CJ169" s="498"/>
      <c r="CK169" s="498"/>
      <c r="CL169" s="498"/>
      <c r="CM169" s="498"/>
      <c r="CN169" s="498"/>
      <c r="CO169" s="498"/>
      <c r="CP169" s="498"/>
      <c r="CQ169" s="498"/>
      <c r="CR169" s="498"/>
      <c r="CS169" s="498"/>
      <c r="CT169" s="498"/>
      <c r="CU169" s="498"/>
      <c r="CV169" s="498"/>
      <c r="CW169" s="498"/>
      <c r="CX169" s="498"/>
      <c r="CY169" s="498"/>
      <c r="CZ169" s="498"/>
      <c r="DA169" s="498"/>
      <c r="DB169" s="498"/>
      <c r="DC169" s="498"/>
      <c r="DD169" s="498"/>
      <c r="DE169" s="498"/>
      <c r="DF169" s="498"/>
      <c r="DG169" s="498"/>
      <c r="DH169" s="498"/>
      <c r="DI169" s="498"/>
      <c r="DJ169" s="498"/>
      <c r="DK169" s="498"/>
      <c r="DL169" s="476"/>
      <c r="DM169" s="476"/>
    </row>
    <row r="170" spans="1:123" s="59" customFormat="1" ht="5.25" customHeight="1">
      <c r="A170" s="515"/>
      <c r="B170" s="516"/>
      <c r="C170" s="58"/>
      <c r="E170" s="60"/>
      <c r="F170" s="60"/>
      <c r="H170" s="883"/>
      <c r="I170" s="883"/>
      <c r="J170" s="883"/>
      <c r="K170" s="883"/>
      <c r="L170" s="883"/>
      <c r="M170" s="883"/>
      <c r="N170" s="883"/>
      <c r="O170" s="883"/>
      <c r="P170" s="883"/>
      <c r="Q170" s="883"/>
      <c r="R170" s="883"/>
      <c r="S170" s="883"/>
      <c r="T170" s="619"/>
      <c r="U170" s="619"/>
      <c r="V170" s="619"/>
      <c r="W170" s="619"/>
      <c r="X170" s="619"/>
      <c r="Y170" s="619"/>
      <c r="Z170" s="619"/>
      <c r="AA170" s="619"/>
      <c r="AB170" s="619"/>
      <c r="AC170" s="498"/>
      <c r="AD170" s="498"/>
      <c r="AE170" s="498"/>
      <c r="AF170" s="498"/>
      <c r="AG170" s="498"/>
      <c r="AH170" s="498"/>
      <c r="AI170" s="498"/>
      <c r="AJ170" s="498"/>
      <c r="AK170" s="498"/>
      <c r="AL170" s="498"/>
      <c r="AM170" s="498"/>
      <c r="AN170" s="498"/>
      <c r="AO170" s="498"/>
      <c r="AP170" s="498"/>
      <c r="AQ170" s="498"/>
      <c r="AR170" s="498"/>
      <c r="AS170" s="498"/>
      <c r="AT170" s="498"/>
      <c r="AU170" s="498"/>
      <c r="AV170" s="498"/>
      <c r="AW170" s="498"/>
      <c r="AX170" s="498"/>
      <c r="AY170" s="498"/>
      <c r="AZ170" s="498"/>
      <c r="BA170" s="498"/>
      <c r="BB170" s="498"/>
      <c r="BC170" s="498"/>
      <c r="BD170" s="498"/>
      <c r="BE170" s="498"/>
      <c r="BF170" s="498"/>
      <c r="BG170" s="498"/>
      <c r="BH170" s="498"/>
      <c r="BI170" s="498"/>
      <c r="BJ170" s="498"/>
      <c r="BK170" s="498"/>
      <c r="BL170" s="498"/>
      <c r="BM170" s="498"/>
      <c r="BN170" s="498"/>
      <c r="BO170" s="498"/>
      <c r="BP170" s="498"/>
      <c r="BQ170" s="498"/>
      <c r="BR170" s="498"/>
      <c r="BS170" s="498"/>
      <c r="BT170" s="498"/>
      <c r="BU170" s="498"/>
      <c r="BV170" s="498"/>
      <c r="BW170" s="498"/>
      <c r="BX170" s="498"/>
      <c r="BY170" s="498"/>
      <c r="BZ170" s="498"/>
      <c r="CA170" s="498"/>
      <c r="CB170" s="498"/>
      <c r="CC170" s="498"/>
      <c r="CD170" s="498"/>
      <c r="CE170" s="498"/>
      <c r="CF170" s="498"/>
      <c r="CG170" s="498"/>
      <c r="CH170" s="498"/>
      <c r="CI170" s="498"/>
      <c r="CJ170" s="498"/>
      <c r="CK170" s="498"/>
      <c r="CL170" s="498"/>
      <c r="CM170" s="498"/>
      <c r="CN170" s="498"/>
      <c r="CO170" s="498"/>
      <c r="CP170" s="498"/>
      <c r="CQ170" s="498"/>
      <c r="CR170" s="498"/>
      <c r="CS170" s="498"/>
      <c r="CT170" s="498"/>
      <c r="CU170" s="498"/>
      <c r="CV170" s="498"/>
      <c r="CW170" s="498"/>
      <c r="CX170" s="498"/>
      <c r="CY170" s="498"/>
      <c r="CZ170" s="498"/>
      <c r="DA170" s="498"/>
      <c r="DB170" s="498"/>
      <c r="DC170" s="498"/>
      <c r="DD170" s="498"/>
      <c r="DE170" s="498"/>
      <c r="DF170" s="498"/>
      <c r="DG170" s="498"/>
      <c r="DH170" s="498"/>
      <c r="DI170" s="498"/>
      <c r="DJ170" s="498"/>
      <c r="DK170" s="498"/>
      <c r="DL170" s="476"/>
      <c r="DM170" s="476"/>
    </row>
    <row r="171" spans="1:123" s="59" customFormat="1" ht="7.5" customHeight="1">
      <c r="A171" s="515"/>
      <c r="B171" s="516"/>
      <c r="C171" s="58"/>
      <c r="E171" s="60"/>
      <c r="F171" s="60"/>
      <c r="H171" s="883"/>
      <c r="I171" s="883"/>
      <c r="J171" s="883"/>
      <c r="K171" s="883"/>
      <c r="L171" s="883"/>
      <c r="M171" s="883"/>
      <c r="N171" s="883"/>
      <c r="O171" s="883"/>
      <c r="P171" s="883"/>
      <c r="Q171" s="883"/>
      <c r="R171" s="883"/>
      <c r="S171" s="883"/>
      <c r="T171" s="619"/>
      <c r="U171" s="619"/>
      <c r="V171" s="619"/>
      <c r="W171" s="619"/>
      <c r="X171" s="619"/>
      <c r="Y171" s="619"/>
      <c r="Z171" s="619"/>
      <c r="AA171" s="619"/>
      <c r="AB171" s="61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c r="AY171" s="589"/>
      <c r="AZ171" s="589"/>
      <c r="BA171" s="589"/>
      <c r="BB171" s="589"/>
      <c r="BC171" s="589"/>
      <c r="BD171" s="589"/>
      <c r="BE171" s="589"/>
      <c r="BF171" s="589"/>
      <c r="BG171" s="589"/>
      <c r="BH171" s="589"/>
      <c r="BI171" s="589"/>
      <c r="BJ171" s="589"/>
      <c r="BK171" s="589"/>
      <c r="BL171" s="589"/>
      <c r="BM171" s="589"/>
      <c r="BN171" s="589"/>
      <c r="BO171" s="589"/>
      <c r="BP171" s="589"/>
      <c r="BQ171" s="589"/>
      <c r="BR171" s="589"/>
      <c r="BS171" s="589"/>
      <c r="BT171" s="589"/>
      <c r="BU171" s="589"/>
      <c r="BV171" s="589"/>
      <c r="BW171" s="589"/>
      <c r="BX171" s="589"/>
      <c r="BY171" s="589"/>
      <c r="BZ171" s="589"/>
      <c r="CA171" s="589"/>
      <c r="CB171" s="589"/>
      <c r="CC171" s="589"/>
      <c r="CD171" s="589"/>
      <c r="CE171" s="589"/>
      <c r="CF171" s="589"/>
      <c r="CG171" s="589"/>
      <c r="CH171" s="589"/>
      <c r="CI171" s="589"/>
      <c r="CJ171" s="589"/>
      <c r="CK171" s="589"/>
      <c r="CL171" s="589"/>
      <c r="CM171" s="589"/>
      <c r="CN171" s="589"/>
      <c r="CO171" s="589"/>
      <c r="CP171" s="589"/>
      <c r="CQ171" s="589"/>
      <c r="CR171" s="589"/>
      <c r="CS171" s="589"/>
      <c r="CT171" s="589"/>
      <c r="CU171" s="589"/>
      <c r="CV171" s="589"/>
      <c r="CW171" s="589"/>
      <c r="CX171" s="589"/>
      <c r="CY171" s="589"/>
      <c r="CZ171" s="589"/>
      <c r="DA171" s="589"/>
      <c r="DB171" s="589"/>
      <c r="DC171" s="589"/>
      <c r="DD171" s="589"/>
      <c r="DE171" s="589"/>
      <c r="DF171" s="589"/>
      <c r="DG171" s="589"/>
      <c r="DH171" s="589"/>
      <c r="DI171" s="589"/>
      <c r="DJ171" s="589"/>
      <c r="DK171" s="589"/>
      <c r="DL171" s="476"/>
      <c r="DM171" s="476"/>
    </row>
    <row r="172" spans="1:123" s="59" customFormat="1" ht="9.75" customHeight="1">
      <c r="A172" s="515"/>
      <c r="B172" s="516"/>
      <c r="C172" s="58"/>
      <c r="E172" s="60"/>
      <c r="F172" s="60"/>
      <c r="H172" s="884"/>
      <c r="I172" s="884"/>
      <c r="J172" s="884"/>
      <c r="K172" s="884"/>
      <c r="L172" s="884"/>
      <c r="M172" s="884"/>
      <c r="N172" s="884"/>
      <c r="O172" s="884"/>
      <c r="P172" s="884"/>
      <c r="Q172" s="884"/>
      <c r="R172" s="884"/>
      <c r="S172" s="884"/>
      <c r="T172" s="622"/>
      <c r="U172" s="622"/>
      <c r="V172" s="622"/>
      <c r="W172" s="622"/>
      <c r="X172" s="622"/>
      <c r="Y172" s="622"/>
      <c r="Z172" s="622"/>
      <c r="AA172" s="622"/>
      <c r="AB172" s="622"/>
      <c r="AC172" s="600"/>
      <c r="AD172" s="600"/>
      <c r="AE172" s="600"/>
      <c r="AF172" s="600"/>
      <c r="AG172" s="600"/>
      <c r="AH172" s="600"/>
      <c r="AI172" s="600"/>
      <c r="AJ172" s="600"/>
      <c r="AK172" s="600"/>
      <c r="AL172" s="600"/>
      <c r="AM172" s="600"/>
      <c r="AN172" s="600"/>
      <c r="AO172" s="600"/>
      <c r="AP172" s="600"/>
      <c r="AQ172" s="600"/>
      <c r="AR172" s="600"/>
      <c r="AS172" s="600"/>
      <c r="AT172" s="600"/>
      <c r="AU172" s="600"/>
      <c r="AV172" s="600"/>
      <c r="AW172" s="600"/>
      <c r="AX172" s="600"/>
      <c r="AY172" s="600"/>
      <c r="AZ172" s="600"/>
      <c r="BA172" s="600"/>
      <c r="BB172" s="600"/>
      <c r="BC172" s="600"/>
      <c r="BD172" s="600"/>
      <c r="BE172" s="600"/>
      <c r="BF172" s="600"/>
      <c r="BG172" s="600"/>
      <c r="BH172" s="600"/>
      <c r="BI172" s="600"/>
      <c r="BJ172" s="600"/>
      <c r="BK172" s="600"/>
      <c r="BL172" s="600"/>
      <c r="BM172" s="600"/>
      <c r="BN172" s="600"/>
      <c r="BO172" s="600"/>
      <c r="BP172" s="600"/>
      <c r="BQ172" s="600"/>
      <c r="BR172" s="600"/>
      <c r="BS172" s="600"/>
      <c r="BT172" s="600"/>
      <c r="BU172" s="600"/>
      <c r="BV172" s="600"/>
      <c r="BW172" s="600"/>
      <c r="BX172" s="600"/>
      <c r="BY172" s="600"/>
      <c r="BZ172" s="600"/>
      <c r="CA172" s="600"/>
      <c r="CB172" s="600"/>
      <c r="CC172" s="600"/>
      <c r="CD172" s="600"/>
      <c r="CE172" s="600"/>
      <c r="CF172" s="600"/>
      <c r="CG172" s="600"/>
      <c r="CH172" s="600"/>
      <c r="CI172" s="600"/>
      <c r="CJ172" s="600"/>
      <c r="CK172" s="600"/>
      <c r="CL172" s="600"/>
      <c r="CM172" s="600"/>
      <c r="CN172" s="600"/>
      <c r="CO172" s="600"/>
      <c r="CP172" s="600"/>
      <c r="CQ172" s="600"/>
      <c r="CR172" s="600"/>
      <c r="CS172" s="600"/>
      <c r="CT172" s="600"/>
      <c r="CU172" s="600"/>
      <c r="CV172" s="600"/>
      <c r="CW172" s="600"/>
      <c r="CX172" s="600"/>
      <c r="CY172" s="600"/>
      <c r="CZ172" s="600"/>
      <c r="DA172" s="600"/>
      <c r="DB172" s="600"/>
      <c r="DC172" s="600"/>
      <c r="DD172" s="600"/>
      <c r="DE172" s="600"/>
      <c r="DF172" s="600"/>
      <c r="DG172" s="600"/>
      <c r="DH172" s="600"/>
      <c r="DI172" s="600"/>
      <c r="DJ172" s="600"/>
      <c r="DK172" s="600"/>
      <c r="DL172" s="476"/>
      <c r="DM172" s="476"/>
      <c r="DR172" s="53"/>
    </row>
    <row r="173" spans="1:123" ht="5.25" customHeight="1">
      <c r="A173" s="515"/>
      <c r="B173" s="516"/>
      <c r="C173" s="58"/>
      <c r="G173" s="55"/>
      <c r="H173" s="512" t="s">
        <v>87</v>
      </c>
      <c r="I173" s="512"/>
      <c r="J173" s="512"/>
      <c r="K173" s="512"/>
      <c r="L173" s="512"/>
      <c r="M173" s="512"/>
      <c r="N173" s="512"/>
      <c r="O173" s="512"/>
      <c r="P173" s="512"/>
      <c r="Q173" s="512"/>
      <c r="R173" s="512"/>
      <c r="S173" s="512"/>
      <c r="T173" s="512"/>
      <c r="U173" s="512"/>
      <c r="V173" s="512"/>
      <c r="W173" s="512"/>
      <c r="X173" s="512"/>
      <c r="Y173" s="512"/>
      <c r="Z173" s="512" t="s">
        <v>86</v>
      </c>
      <c r="AA173" s="512"/>
      <c r="AB173" s="512"/>
      <c r="AC173" s="512"/>
      <c r="AD173" s="512"/>
      <c r="AE173" s="512"/>
      <c r="AF173" s="512"/>
      <c r="AG173" s="512"/>
      <c r="AH173" s="512"/>
      <c r="AI173" s="512"/>
      <c r="AJ173" s="512"/>
      <c r="AK173" s="512"/>
      <c r="AL173" s="512"/>
      <c r="AM173" s="512"/>
      <c r="AN173" s="512"/>
      <c r="AO173" s="512"/>
      <c r="AP173" s="512"/>
      <c r="AQ173" s="512"/>
      <c r="AR173" s="512" t="s">
        <v>85</v>
      </c>
      <c r="AS173" s="512"/>
      <c r="AT173" s="512"/>
      <c r="AU173" s="512"/>
      <c r="AV173" s="512"/>
      <c r="AW173" s="512"/>
      <c r="AX173" s="512"/>
      <c r="AY173" s="512"/>
      <c r="AZ173" s="512"/>
      <c r="BA173" s="512"/>
      <c r="BB173" s="512"/>
      <c r="BC173" s="512"/>
      <c r="BD173" s="512"/>
      <c r="BE173" s="512"/>
      <c r="BF173" s="512"/>
      <c r="BG173" s="512"/>
      <c r="BH173" s="512"/>
      <c r="BI173" s="512"/>
      <c r="BJ173" s="512" t="s">
        <v>84</v>
      </c>
      <c r="BK173" s="512"/>
      <c r="BL173" s="512"/>
      <c r="BM173" s="512"/>
      <c r="BN173" s="512"/>
      <c r="BO173" s="512"/>
      <c r="BP173" s="512"/>
      <c r="BQ173" s="512"/>
      <c r="BR173" s="512"/>
      <c r="BS173" s="512"/>
      <c r="BT173" s="512"/>
      <c r="BU173" s="512"/>
      <c r="BV173" s="512"/>
      <c r="BW173" s="512"/>
      <c r="BX173" s="512"/>
      <c r="BY173" s="512"/>
      <c r="BZ173" s="512"/>
      <c r="CA173" s="512"/>
      <c r="CB173" s="512" t="s">
        <v>83</v>
      </c>
      <c r="CC173" s="512"/>
      <c r="CD173" s="512"/>
      <c r="CE173" s="512"/>
      <c r="CF173" s="512"/>
      <c r="CG173" s="512"/>
      <c r="CH173" s="512"/>
      <c r="CI173" s="512"/>
      <c r="CJ173" s="512"/>
      <c r="CK173" s="512"/>
      <c r="CL173" s="512"/>
      <c r="CM173" s="512"/>
      <c r="CN173" s="512"/>
      <c r="CO173" s="512"/>
      <c r="CP173" s="512"/>
      <c r="CQ173" s="512"/>
      <c r="CR173" s="512"/>
      <c r="CS173" s="512"/>
      <c r="CT173" s="512" t="s">
        <v>82</v>
      </c>
      <c r="CU173" s="512"/>
      <c r="CV173" s="512"/>
      <c r="CW173" s="512"/>
      <c r="CX173" s="512"/>
      <c r="CY173" s="512"/>
      <c r="CZ173" s="512"/>
      <c r="DA173" s="512"/>
      <c r="DB173" s="512"/>
      <c r="DC173" s="512"/>
      <c r="DD173" s="512"/>
      <c r="DE173" s="512"/>
      <c r="DF173" s="512"/>
      <c r="DG173" s="512"/>
      <c r="DH173" s="512"/>
      <c r="DI173" s="512"/>
      <c r="DJ173" s="512"/>
      <c r="DK173" s="512"/>
      <c r="DL173" s="476"/>
      <c r="DM173" s="476"/>
    </row>
    <row r="174" spans="1:123" ht="5.25" customHeight="1">
      <c r="A174" s="515"/>
      <c r="B174" s="516"/>
      <c r="C174" s="56"/>
      <c r="F174" s="57"/>
      <c r="G174" s="55"/>
      <c r="H174" s="512"/>
      <c r="I174" s="512"/>
      <c r="J174" s="512"/>
      <c r="K174" s="512"/>
      <c r="L174" s="512"/>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512"/>
      <c r="AY174" s="512"/>
      <c r="AZ174" s="512"/>
      <c r="BA174" s="512"/>
      <c r="BB174" s="512"/>
      <c r="BC174" s="512"/>
      <c r="BD174" s="512"/>
      <c r="BE174" s="512"/>
      <c r="BF174" s="512"/>
      <c r="BG174" s="512"/>
      <c r="BH174" s="512"/>
      <c r="BI174" s="512"/>
      <c r="BJ174" s="512"/>
      <c r="BK174" s="512"/>
      <c r="BL174" s="512"/>
      <c r="BM174" s="512"/>
      <c r="BN174" s="512"/>
      <c r="BO174" s="512"/>
      <c r="BP174" s="512"/>
      <c r="BQ174" s="512"/>
      <c r="BR174" s="512"/>
      <c r="BS174" s="512"/>
      <c r="BT174" s="512"/>
      <c r="BU174" s="512"/>
      <c r="BV174" s="512"/>
      <c r="BW174" s="512"/>
      <c r="BX174" s="512"/>
      <c r="BY174" s="512"/>
      <c r="BZ174" s="512"/>
      <c r="CA174" s="512"/>
      <c r="CB174" s="512"/>
      <c r="CC174" s="512"/>
      <c r="CD174" s="512"/>
      <c r="CE174" s="512"/>
      <c r="CF174" s="512"/>
      <c r="CG174" s="512"/>
      <c r="CH174" s="512"/>
      <c r="CI174" s="512"/>
      <c r="CJ174" s="512"/>
      <c r="CK174" s="512"/>
      <c r="CL174" s="512"/>
      <c r="CM174" s="512"/>
      <c r="CN174" s="512"/>
      <c r="CO174" s="512"/>
      <c r="CP174" s="512"/>
      <c r="CQ174" s="512"/>
      <c r="CR174" s="512"/>
      <c r="CS174" s="512"/>
      <c r="CT174" s="512"/>
      <c r="CU174" s="512"/>
      <c r="CV174" s="512"/>
      <c r="CW174" s="512"/>
      <c r="CX174" s="512"/>
      <c r="CY174" s="512"/>
      <c r="CZ174" s="512"/>
      <c r="DA174" s="512"/>
      <c r="DB174" s="512"/>
      <c r="DC174" s="512"/>
      <c r="DD174" s="512"/>
      <c r="DE174" s="512"/>
      <c r="DF174" s="512"/>
      <c r="DG174" s="512"/>
      <c r="DH174" s="512"/>
      <c r="DI174" s="512"/>
      <c r="DJ174" s="512"/>
      <c r="DK174" s="512"/>
      <c r="DL174" s="476"/>
      <c r="DM174" s="476"/>
    </row>
    <row r="175" spans="1:123" ht="7.5" customHeight="1">
      <c r="A175" s="515"/>
      <c r="B175" s="516"/>
      <c r="C175" s="56"/>
      <c r="G175" s="55"/>
      <c r="H175" s="634"/>
      <c r="I175" s="634"/>
      <c r="J175" s="634"/>
      <c r="K175" s="634"/>
      <c r="L175" s="634"/>
      <c r="M175" s="634"/>
      <c r="N175" s="634"/>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34"/>
      <c r="AL175" s="634"/>
      <c r="AM175" s="634"/>
      <c r="AN175" s="634"/>
      <c r="AO175" s="634"/>
      <c r="AP175" s="634"/>
      <c r="AQ175" s="634"/>
      <c r="AR175" s="634"/>
      <c r="AS175" s="634"/>
      <c r="AT175" s="634"/>
      <c r="AU175" s="634"/>
      <c r="AV175" s="634"/>
      <c r="AW175" s="634"/>
      <c r="AX175" s="634"/>
      <c r="AY175" s="634"/>
      <c r="AZ175" s="634"/>
      <c r="BA175" s="634"/>
      <c r="BB175" s="634"/>
      <c r="BC175" s="634"/>
      <c r="BD175" s="634"/>
      <c r="BE175" s="634"/>
      <c r="BF175" s="634"/>
      <c r="BG175" s="634"/>
      <c r="BH175" s="634"/>
      <c r="BI175" s="634"/>
      <c r="BJ175" s="634"/>
      <c r="BK175" s="634"/>
      <c r="BL175" s="634"/>
      <c r="BM175" s="634"/>
      <c r="BN175" s="634"/>
      <c r="BO175" s="634"/>
      <c r="BP175" s="634"/>
      <c r="BQ175" s="634"/>
      <c r="BR175" s="634"/>
      <c r="BS175" s="634"/>
      <c r="BT175" s="634"/>
      <c r="BU175" s="634"/>
      <c r="BV175" s="634"/>
      <c r="BW175" s="634"/>
      <c r="BX175" s="634"/>
      <c r="BY175" s="634"/>
      <c r="BZ175" s="634"/>
      <c r="CA175" s="634"/>
      <c r="CB175" s="634"/>
      <c r="CC175" s="634"/>
      <c r="CD175" s="634"/>
      <c r="CE175" s="634"/>
      <c r="CF175" s="634"/>
      <c r="CG175" s="634"/>
      <c r="CH175" s="634"/>
      <c r="CI175" s="634"/>
      <c r="CJ175" s="634"/>
      <c r="CK175" s="634"/>
      <c r="CL175" s="634"/>
      <c r="CM175" s="634"/>
      <c r="CN175" s="634"/>
      <c r="CO175" s="634"/>
      <c r="CP175" s="634"/>
      <c r="CQ175" s="634"/>
      <c r="CR175" s="634"/>
      <c r="CS175" s="634"/>
      <c r="CT175" s="634"/>
      <c r="CU175" s="634"/>
      <c r="CV175" s="634"/>
      <c r="CW175" s="634"/>
      <c r="CX175" s="634"/>
      <c r="CY175" s="634"/>
      <c r="CZ175" s="634"/>
      <c r="DA175" s="634"/>
      <c r="DB175" s="634"/>
      <c r="DC175" s="634"/>
      <c r="DD175" s="634"/>
      <c r="DE175" s="634"/>
      <c r="DF175" s="634"/>
      <c r="DG175" s="634"/>
      <c r="DH175" s="634"/>
      <c r="DI175" s="634"/>
      <c r="DJ175" s="634"/>
      <c r="DK175" s="634"/>
      <c r="DL175" s="476"/>
      <c r="DM175" s="476"/>
    </row>
    <row r="176" spans="1:123" ht="7.5" customHeight="1">
      <c r="A176" s="515"/>
      <c r="B176" s="516"/>
      <c r="C176" s="56"/>
      <c r="G176" s="55"/>
      <c r="H176" s="634"/>
      <c r="I176" s="634"/>
      <c r="J176" s="634"/>
      <c r="K176" s="634"/>
      <c r="L176" s="634"/>
      <c r="M176" s="634"/>
      <c r="N176" s="634"/>
      <c r="O176" s="634"/>
      <c r="P176" s="634"/>
      <c r="Q176" s="634"/>
      <c r="R176" s="634"/>
      <c r="S176" s="634"/>
      <c r="T176" s="634"/>
      <c r="U176" s="634"/>
      <c r="V176" s="634"/>
      <c r="W176" s="634"/>
      <c r="X176" s="634"/>
      <c r="Y176" s="634"/>
      <c r="Z176" s="634"/>
      <c r="AA176" s="634"/>
      <c r="AB176" s="634"/>
      <c r="AC176" s="634"/>
      <c r="AD176" s="634"/>
      <c r="AE176" s="634"/>
      <c r="AF176" s="634"/>
      <c r="AG176" s="634"/>
      <c r="AH176" s="634"/>
      <c r="AI176" s="634"/>
      <c r="AJ176" s="634"/>
      <c r="AK176" s="634"/>
      <c r="AL176" s="634"/>
      <c r="AM176" s="634"/>
      <c r="AN176" s="634"/>
      <c r="AO176" s="634"/>
      <c r="AP176" s="634"/>
      <c r="AQ176" s="634"/>
      <c r="AR176" s="634"/>
      <c r="AS176" s="634"/>
      <c r="AT176" s="634"/>
      <c r="AU176" s="634"/>
      <c r="AV176" s="634"/>
      <c r="AW176" s="634"/>
      <c r="AX176" s="634"/>
      <c r="AY176" s="634"/>
      <c r="AZ176" s="634"/>
      <c r="BA176" s="634"/>
      <c r="BB176" s="634"/>
      <c r="BC176" s="634"/>
      <c r="BD176" s="634"/>
      <c r="BE176" s="634"/>
      <c r="BF176" s="634"/>
      <c r="BG176" s="634"/>
      <c r="BH176" s="634"/>
      <c r="BI176" s="634"/>
      <c r="BJ176" s="634"/>
      <c r="BK176" s="634"/>
      <c r="BL176" s="634"/>
      <c r="BM176" s="634"/>
      <c r="BN176" s="634"/>
      <c r="BO176" s="634"/>
      <c r="BP176" s="634"/>
      <c r="BQ176" s="634"/>
      <c r="BR176" s="634"/>
      <c r="BS176" s="634"/>
      <c r="BT176" s="634"/>
      <c r="BU176" s="634"/>
      <c r="BV176" s="634"/>
      <c r="BW176" s="634"/>
      <c r="BX176" s="634"/>
      <c r="BY176" s="634"/>
      <c r="BZ176" s="634"/>
      <c r="CA176" s="634"/>
      <c r="CB176" s="634"/>
      <c r="CC176" s="634"/>
      <c r="CD176" s="634"/>
      <c r="CE176" s="634"/>
      <c r="CF176" s="634"/>
      <c r="CG176" s="634"/>
      <c r="CH176" s="634"/>
      <c r="CI176" s="634"/>
      <c r="CJ176" s="634"/>
      <c r="CK176" s="634"/>
      <c r="CL176" s="634"/>
      <c r="CM176" s="634"/>
      <c r="CN176" s="634"/>
      <c r="CO176" s="634"/>
      <c r="CP176" s="634"/>
      <c r="CQ176" s="634"/>
      <c r="CR176" s="634"/>
      <c r="CS176" s="634"/>
      <c r="CT176" s="634"/>
      <c r="CU176" s="634"/>
      <c r="CV176" s="634"/>
      <c r="CW176" s="634"/>
      <c r="CX176" s="634"/>
      <c r="CY176" s="634"/>
      <c r="CZ176" s="634"/>
      <c r="DA176" s="634"/>
      <c r="DB176" s="634"/>
      <c r="DC176" s="634"/>
      <c r="DD176" s="634"/>
      <c r="DE176" s="634"/>
      <c r="DF176" s="634"/>
      <c r="DG176" s="634"/>
      <c r="DH176" s="634"/>
      <c r="DI176" s="634"/>
      <c r="DJ176" s="634"/>
      <c r="DK176" s="634"/>
      <c r="DL176" s="476"/>
      <c r="DM176" s="476"/>
    </row>
    <row r="177" spans="1:117" ht="5.25" customHeight="1">
      <c r="A177" s="517"/>
      <c r="B177" s="518"/>
      <c r="C177" s="56"/>
      <c r="G177" s="55"/>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c r="AF177" s="634"/>
      <c r="AG177" s="634"/>
      <c r="AH177" s="634"/>
      <c r="AI177" s="634"/>
      <c r="AJ177" s="634"/>
      <c r="AK177" s="634"/>
      <c r="AL177" s="634"/>
      <c r="AM177" s="634"/>
      <c r="AN177" s="634"/>
      <c r="AO177" s="634"/>
      <c r="AP177" s="634"/>
      <c r="AQ177" s="634"/>
      <c r="AR177" s="634"/>
      <c r="AS177" s="634"/>
      <c r="AT177" s="634"/>
      <c r="AU177" s="634"/>
      <c r="AV177" s="634"/>
      <c r="AW177" s="634"/>
      <c r="AX177" s="634"/>
      <c r="AY177" s="634"/>
      <c r="AZ177" s="634"/>
      <c r="BA177" s="634"/>
      <c r="BB177" s="634"/>
      <c r="BC177" s="634"/>
      <c r="BD177" s="634"/>
      <c r="BE177" s="634"/>
      <c r="BF177" s="634"/>
      <c r="BG177" s="634"/>
      <c r="BH177" s="634"/>
      <c r="BI177" s="634"/>
      <c r="BJ177" s="634"/>
      <c r="BK177" s="634"/>
      <c r="BL177" s="634"/>
      <c r="BM177" s="634"/>
      <c r="BN177" s="634"/>
      <c r="BO177" s="634"/>
      <c r="BP177" s="634"/>
      <c r="BQ177" s="634"/>
      <c r="BR177" s="634"/>
      <c r="BS177" s="634"/>
      <c r="BT177" s="634"/>
      <c r="BU177" s="634"/>
      <c r="BV177" s="634"/>
      <c r="BW177" s="634"/>
      <c r="BX177" s="634"/>
      <c r="BY177" s="634"/>
      <c r="BZ177" s="634"/>
      <c r="CA177" s="634"/>
      <c r="CB177" s="634"/>
      <c r="CC177" s="634"/>
      <c r="CD177" s="634"/>
      <c r="CE177" s="634"/>
      <c r="CF177" s="634"/>
      <c r="CG177" s="634"/>
      <c r="CH177" s="634"/>
      <c r="CI177" s="634"/>
      <c r="CJ177" s="634"/>
      <c r="CK177" s="634"/>
      <c r="CL177" s="634"/>
      <c r="CM177" s="634"/>
      <c r="CN177" s="634"/>
      <c r="CO177" s="634"/>
      <c r="CP177" s="634"/>
      <c r="CQ177" s="634"/>
      <c r="CR177" s="634"/>
      <c r="CS177" s="634"/>
      <c r="CT177" s="634"/>
      <c r="CU177" s="634"/>
      <c r="CV177" s="634"/>
      <c r="CW177" s="634"/>
      <c r="CX177" s="634"/>
      <c r="CY177" s="634"/>
      <c r="CZ177" s="634"/>
      <c r="DA177" s="634"/>
      <c r="DB177" s="634"/>
      <c r="DC177" s="634"/>
      <c r="DD177" s="634"/>
      <c r="DE177" s="634"/>
      <c r="DF177" s="634"/>
      <c r="DG177" s="634"/>
      <c r="DH177" s="634"/>
      <c r="DI177" s="634"/>
      <c r="DJ177" s="634"/>
      <c r="DK177" s="634"/>
      <c r="DL177" s="54"/>
      <c r="DM177" s="54"/>
    </row>
    <row r="178" spans="1:117" ht="7.5" customHeight="1">
      <c r="A178" s="513" t="s">
        <v>283</v>
      </c>
      <c r="B178" s="514"/>
      <c r="E178" s="153"/>
      <c r="F178" s="153"/>
      <c r="G178" s="153"/>
      <c r="H178" s="153"/>
      <c r="I178" s="153"/>
      <c r="J178" s="153"/>
      <c r="K178" s="153"/>
      <c r="L178" s="153"/>
      <c r="M178" s="153"/>
      <c r="N178" s="153"/>
      <c r="O178" s="153"/>
      <c r="P178" s="150"/>
      <c r="Q178" s="150"/>
      <c r="R178" s="150"/>
      <c r="S178" s="151"/>
      <c r="T178" s="151"/>
      <c r="U178" s="151"/>
      <c r="V178" s="151"/>
      <c r="W178" s="151"/>
      <c r="X178" s="151"/>
      <c r="Y178" s="151"/>
      <c r="Z178" s="151"/>
      <c r="AA178" s="151"/>
      <c r="AB178" s="151"/>
      <c r="AC178" s="151"/>
      <c r="AD178" s="873" t="s">
        <v>191</v>
      </c>
      <c r="AE178" s="873"/>
      <c r="AF178" s="873"/>
      <c r="AG178" s="873"/>
      <c r="AH178" s="873"/>
      <c r="AI178" s="873"/>
      <c r="AJ178" s="873"/>
      <c r="AK178" s="873"/>
      <c r="AL178" s="873"/>
      <c r="AM178" s="873"/>
      <c r="AN178" s="873"/>
      <c r="AO178" s="873"/>
      <c r="AP178" s="873"/>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3"/>
      <c r="CD178" s="153"/>
      <c r="CE178" s="153"/>
      <c r="CF178" s="153"/>
      <c r="CG178" s="153"/>
      <c r="DJ178" s="842" t="s">
        <v>190</v>
      </c>
      <c r="DK178" s="843"/>
      <c r="DL178" s="843"/>
    </row>
    <row r="179" spans="1:117" ht="7.5" customHeight="1">
      <c r="A179" s="515"/>
      <c r="B179" s="516"/>
      <c r="E179" s="153"/>
      <c r="F179" s="153"/>
      <c r="G179" s="153"/>
      <c r="H179" s="153"/>
      <c r="I179" s="153"/>
      <c r="J179" s="153"/>
      <c r="K179" s="153"/>
      <c r="L179" s="153"/>
      <c r="M179" s="153"/>
      <c r="N179" s="153"/>
      <c r="O179" s="153"/>
      <c r="P179" s="150"/>
      <c r="Q179" s="150"/>
      <c r="R179" s="150"/>
      <c r="S179" s="151"/>
      <c r="T179" s="151"/>
      <c r="U179" s="151"/>
      <c r="V179" s="151"/>
      <c r="W179" s="151"/>
      <c r="X179" s="151"/>
      <c r="Y179" s="151"/>
      <c r="Z179" s="151"/>
      <c r="AA179" s="151"/>
      <c r="AB179" s="151"/>
      <c r="AC179" s="151"/>
      <c r="AD179" s="873"/>
      <c r="AE179" s="873"/>
      <c r="AF179" s="873"/>
      <c r="AG179" s="873"/>
      <c r="AH179" s="873"/>
      <c r="AI179" s="873"/>
      <c r="AJ179" s="873"/>
      <c r="AK179" s="873"/>
      <c r="AL179" s="873"/>
      <c r="AM179" s="873"/>
      <c r="AN179" s="873"/>
      <c r="AO179" s="873"/>
      <c r="AP179" s="873"/>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3"/>
      <c r="CD179" s="153"/>
      <c r="CE179" s="153"/>
      <c r="CF179" s="153"/>
      <c r="CG179" s="153"/>
      <c r="DJ179" s="842"/>
      <c r="DK179" s="843"/>
      <c r="DL179" s="843"/>
    </row>
    <row r="180" spans="1:117" ht="7.5" customHeight="1">
      <c r="A180" s="515"/>
      <c r="B180" s="516"/>
      <c r="E180" s="153"/>
      <c r="F180" s="153"/>
      <c r="G180" s="153"/>
      <c r="H180" s="153"/>
      <c r="I180" s="153"/>
      <c r="J180" s="153"/>
      <c r="K180" s="153"/>
      <c r="L180" s="153"/>
      <c r="M180" s="153"/>
      <c r="N180" s="153"/>
      <c r="O180" s="153"/>
      <c r="P180" s="873" t="s">
        <v>189</v>
      </c>
      <c r="Q180" s="873"/>
      <c r="R180" s="873"/>
      <c r="S180" s="873"/>
      <c r="T180" s="873"/>
      <c r="U180" s="873"/>
      <c r="V180" s="873"/>
      <c r="W180" s="873"/>
      <c r="X180" s="873"/>
      <c r="Y180" s="873"/>
      <c r="Z180" s="873"/>
      <c r="AA180" s="873"/>
      <c r="AB180" s="873"/>
      <c r="AC180" s="873"/>
      <c r="AD180" s="873"/>
      <c r="AE180" s="873"/>
      <c r="AF180" s="873"/>
      <c r="AG180" s="873"/>
      <c r="AH180" s="873"/>
      <c r="AI180" s="873"/>
      <c r="AJ180" s="873"/>
      <c r="AK180" s="873"/>
      <c r="AL180" s="873"/>
      <c r="AM180" s="873"/>
      <c r="AN180" s="873"/>
      <c r="AO180" s="873"/>
      <c r="AP180" s="873"/>
      <c r="AQ180" s="150"/>
      <c r="AR180" s="900" t="s">
        <v>188</v>
      </c>
      <c r="AS180" s="900"/>
      <c r="AT180" s="900"/>
      <c r="AU180" s="900"/>
      <c r="AV180" s="900"/>
      <c r="AW180" s="900"/>
      <c r="AX180" s="900"/>
      <c r="AY180" s="900"/>
      <c r="AZ180" s="900"/>
      <c r="BA180" s="900"/>
      <c r="BB180" s="900"/>
      <c r="BC180" s="900"/>
      <c r="BD180" s="900"/>
      <c r="BE180" s="900"/>
      <c r="BF180" s="900"/>
      <c r="BG180" s="900"/>
      <c r="BH180" s="900"/>
      <c r="BI180" s="900"/>
      <c r="BJ180" s="900"/>
      <c r="BK180" s="900"/>
      <c r="BL180" s="900"/>
      <c r="BM180" s="900"/>
      <c r="BN180" s="900"/>
      <c r="BO180" s="900"/>
      <c r="BP180" s="900"/>
      <c r="BQ180" s="900"/>
      <c r="BR180" s="900"/>
      <c r="BS180" s="900"/>
      <c r="BT180" s="900"/>
      <c r="BU180" s="900"/>
      <c r="BV180" s="900"/>
      <c r="BW180" s="900"/>
      <c r="BX180" s="900"/>
      <c r="BY180" s="900"/>
      <c r="BZ180" s="900"/>
      <c r="CA180" s="900"/>
      <c r="CB180" s="900"/>
      <c r="CC180" s="148"/>
      <c r="CD180" s="148"/>
      <c r="CE180" s="148"/>
      <c r="CF180" s="148"/>
      <c r="CG180" s="148"/>
      <c r="DJ180" s="843"/>
      <c r="DK180" s="843"/>
      <c r="DL180" s="843"/>
    </row>
    <row r="181" spans="1:117" ht="7.5" customHeight="1">
      <c r="A181" s="515"/>
      <c r="B181" s="516"/>
      <c r="E181" s="152"/>
      <c r="F181" s="152"/>
      <c r="G181" s="152"/>
      <c r="H181" s="152"/>
      <c r="I181" s="152"/>
      <c r="J181" s="152"/>
      <c r="K181" s="152"/>
      <c r="L181" s="152"/>
      <c r="M181" s="152"/>
      <c r="N181" s="152"/>
      <c r="O181" s="152"/>
      <c r="P181" s="873"/>
      <c r="Q181" s="873"/>
      <c r="R181" s="873"/>
      <c r="S181" s="873"/>
      <c r="T181" s="873"/>
      <c r="U181" s="873"/>
      <c r="V181" s="873"/>
      <c r="W181" s="873"/>
      <c r="X181" s="873"/>
      <c r="Y181" s="873"/>
      <c r="Z181" s="873"/>
      <c r="AA181" s="873"/>
      <c r="AB181" s="873"/>
      <c r="AC181" s="873"/>
      <c r="AD181" s="952" t="s">
        <v>187</v>
      </c>
      <c r="AE181" s="952"/>
      <c r="AF181" s="952"/>
      <c r="AG181" s="952"/>
      <c r="AH181" s="952"/>
      <c r="AI181" s="952"/>
      <c r="AJ181" s="952"/>
      <c r="AK181" s="952"/>
      <c r="AL181" s="952"/>
      <c r="AM181" s="952"/>
      <c r="AN181" s="952"/>
      <c r="AO181" s="952"/>
      <c r="AP181" s="952"/>
      <c r="AQ181" s="150"/>
      <c r="AR181" s="900"/>
      <c r="AS181" s="900"/>
      <c r="AT181" s="900"/>
      <c r="AU181" s="900"/>
      <c r="AV181" s="900"/>
      <c r="AW181" s="900"/>
      <c r="AX181" s="900"/>
      <c r="AY181" s="900"/>
      <c r="AZ181" s="900"/>
      <c r="BA181" s="900"/>
      <c r="BB181" s="900"/>
      <c r="BC181" s="900"/>
      <c r="BD181" s="900"/>
      <c r="BE181" s="900"/>
      <c r="BF181" s="900"/>
      <c r="BG181" s="900"/>
      <c r="BH181" s="900"/>
      <c r="BI181" s="900"/>
      <c r="BJ181" s="900"/>
      <c r="BK181" s="900"/>
      <c r="BL181" s="900"/>
      <c r="BM181" s="900"/>
      <c r="BN181" s="900"/>
      <c r="BO181" s="900"/>
      <c r="BP181" s="900"/>
      <c r="BQ181" s="900"/>
      <c r="BR181" s="900"/>
      <c r="BS181" s="900"/>
      <c r="BT181" s="900"/>
      <c r="BU181" s="900"/>
      <c r="BV181" s="900"/>
      <c r="BW181" s="900"/>
      <c r="BX181" s="900"/>
      <c r="BY181" s="900"/>
      <c r="BZ181" s="900"/>
      <c r="CA181" s="900"/>
      <c r="CB181" s="900"/>
      <c r="CC181" s="148"/>
      <c r="CD181" s="148"/>
      <c r="CE181" s="148"/>
      <c r="CF181" s="148"/>
      <c r="CG181" s="148"/>
      <c r="CH181" s="871" t="s">
        <v>186</v>
      </c>
      <c r="CI181" s="871"/>
      <c r="CJ181" s="871"/>
      <c r="CK181" s="871"/>
      <c r="CL181" s="871"/>
      <c r="CM181" s="871"/>
      <c r="CN181" s="871"/>
      <c r="CO181" s="871"/>
      <c r="CP181" s="871"/>
      <c r="CQ181" s="871"/>
      <c r="CR181" s="871"/>
      <c r="CS181" s="885"/>
      <c r="CT181" s="885"/>
      <c r="CU181" s="885"/>
      <c r="CV181" s="885"/>
      <c r="CW181" s="885"/>
      <c r="CX181" s="885"/>
      <c r="CY181" s="885"/>
      <c r="CZ181" s="885"/>
      <c r="DA181" s="885"/>
      <c r="DB181" s="885"/>
      <c r="DC181" s="885"/>
      <c r="DD181" s="885"/>
      <c r="DE181" s="885"/>
      <c r="DF181" s="885"/>
      <c r="DG181" s="885"/>
      <c r="DH181" s="885"/>
      <c r="DI181" s="885"/>
      <c r="DJ181" s="885"/>
      <c r="DK181" s="885"/>
      <c r="DL181" s="476" t="s">
        <v>282</v>
      </c>
      <c r="DM181" s="476"/>
    </row>
    <row r="182" spans="1:117" ht="7.5" customHeight="1">
      <c r="A182" s="515"/>
      <c r="B182" s="516"/>
      <c r="E182" s="152"/>
      <c r="F182" s="152"/>
      <c r="G182" s="152"/>
      <c r="H182" s="152"/>
      <c r="I182" s="152"/>
      <c r="J182" s="152"/>
      <c r="K182" s="152"/>
      <c r="L182" s="152"/>
      <c r="M182" s="152"/>
      <c r="N182" s="152"/>
      <c r="O182" s="152"/>
      <c r="P182" s="151"/>
      <c r="Q182" s="151"/>
      <c r="R182" s="151"/>
      <c r="S182" s="151"/>
      <c r="T182" s="151"/>
      <c r="U182" s="151"/>
      <c r="V182" s="151"/>
      <c r="W182" s="151"/>
      <c r="X182" s="151"/>
      <c r="Y182" s="151"/>
      <c r="Z182" s="151"/>
      <c r="AA182" s="151"/>
      <c r="AB182" s="151"/>
      <c r="AC182" s="151"/>
      <c r="AD182" s="952"/>
      <c r="AE182" s="952"/>
      <c r="AF182" s="952"/>
      <c r="AG182" s="952"/>
      <c r="AH182" s="952"/>
      <c r="AI182" s="952"/>
      <c r="AJ182" s="952"/>
      <c r="AK182" s="952"/>
      <c r="AL182" s="952"/>
      <c r="AM182" s="952"/>
      <c r="AN182" s="952"/>
      <c r="AO182" s="952"/>
      <c r="AP182" s="952"/>
      <c r="AQ182" s="150"/>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8"/>
      <c r="CD182" s="148"/>
      <c r="CE182" s="148"/>
      <c r="CF182" s="148"/>
      <c r="CG182" s="148"/>
      <c r="CH182" s="872"/>
      <c r="CI182" s="872"/>
      <c r="CJ182" s="872"/>
      <c r="CK182" s="872"/>
      <c r="CL182" s="872"/>
      <c r="CM182" s="872"/>
      <c r="CN182" s="872"/>
      <c r="CO182" s="872"/>
      <c r="CP182" s="872"/>
      <c r="CQ182" s="872"/>
      <c r="CR182" s="872"/>
      <c r="CS182" s="886"/>
      <c r="CT182" s="886"/>
      <c r="CU182" s="886"/>
      <c r="CV182" s="886"/>
      <c r="CW182" s="886"/>
      <c r="CX182" s="886"/>
      <c r="CY182" s="886"/>
      <c r="CZ182" s="886"/>
      <c r="DA182" s="886"/>
      <c r="DB182" s="886"/>
      <c r="DC182" s="886"/>
      <c r="DD182" s="886"/>
      <c r="DE182" s="886"/>
      <c r="DF182" s="886"/>
      <c r="DG182" s="886"/>
      <c r="DH182" s="886"/>
      <c r="DI182" s="886"/>
      <c r="DJ182" s="886"/>
      <c r="DK182" s="886"/>
      <c r="DL182" s="476"/>
      <c r="DM182" s="476"/>
    </row>
    <row r="183" spans="1:117" ht="7.5" customHeight="1">
      <c r="A183" s="515"/>
      <c r="B183" s="516"/>
      <c r="E183" s="59"/>
      <c r="F183" s="59"/>
      <c r="G183" s="1209" t="str">
        <f>CR190</f>
        <v/>
      </c>
      <c r="H183" s="1209"/>
      <c r="I183" s="1209"/>
      <c r="J183" s="1209"/>
      <c r="K183" s="59"/>
      <c r="L183" s="59"/>
      <c r="M183" s="59"/>
      <c r="N183" s="59"/>
      <c r="O183" s="59"/>
      <c r="P183" s="145"/>
      <c r="Q183" s="145"/>
      <c r="R183" s="145"/>
      <c r="S183" s="147"/>
      <c r="T183" s="147"/>
      <c r="U183" s="147"/>
      <c r="V183" s="147"/>
      <c r="W183" s="147"/>
      <c r="X183" s="147"/>
      <c r="Y183" s="147"/>
      <c r="Z183" s="147"/>
      <c r="AA183" s="147"/>
      <c r="AB183" s="147"/>
      <c r="AC183" s="147"/>
      <c r="AD183" s="953"/>
      <c r="AE183" s="953"/>
      <c r="AF183" s="953"/>
      <c r="AG183" s="953"/>
      <c r="AH183" s="953"/>
      <c r="AI183" s="953"/>
      <c r="AJ183" s="953"/>
      <c r="AK183" s="953"/>
      <c r="AL183" s="953"/>
      <c r="AM183" s="953"/>
      <c r="AN183" s="953"/>
      <c r="AO183" s="953"/>
      <c r="AP183" s="953"/>
      <c r="AQ183" s="146"/>
      <c r="AR183" s="146"/>
      <c r="AS183" s="146"/>
      <c r="AT183" s="146"/>
      <c r="AU183" s="146"/>
      <c r="AV183" s="146"/>
      <c r="AW183" s="146"/>
      <c r="AX183" s="146"/>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c r="CA183" s="145"/>
      <c r="CB183" s="145"/>
      <c r="CC183" s="59"/>
      <c r="CD183" s="59"/>
      <c r="CE183" s="59"/>
      <c r="CF183" s="59"/>
      <c r="CG183" s="59"/>
      <c r="CH183" s="872"/>
      <c r="CI183" s="872"/>
      <c r="CJ183" s="872"/>
      <c r="CK183" s="872"/>
      <c r="CL183" s="872"/>
      <c r="CM183" s="872"/>
      <c r="CN183" s="872"/>
      <c r="CO183" s="872"/>
      <c r="CP183" s="872"/>
      <c r="CQ183" s="872"/>
      <c r="CR183" s="872"/>
      <c r="CS183" s="886"/>
      <c r="CT183" s="886"/>
      <c r="CU183" s="886"/>
      <c r="CV183" s="886"/>
      <c r="CW183" s="886"/>
      <c r="CX183" s="886"/>
      <c r="CY183" s="886"/>
      <c r="CZ183" s="886"/>
      <c r="DA183" s="886"/>
      <c r="DB183" s="886"/>
      <c r="DC183" s="886"/>
      <c r="DD183" s="886"/>
      <c r="DE183" s="886"/>
      <c r="DF183" s="886"/>
      <c r="DG183" s="886"/>
      <c r="DH183" s="886"/>
      <c r="DI183" s="886"/>
      <c r="DJ183" s="886"/>
      <c r="DK183" s="886"/>
      <c r="DL183" s="476"/>
      <c r="DM183" s="476"/>
    </row>
    <row r="184" spans="1:117" ht="7.5" customHeight="1">
      <c r="A184" s="515"/>
      <c r="B184" s="516"/>
      <c r="E184" s="269"/>
      <c r="F184" s="269"/>
      <c r="G184" s="1209"/>
      <c r="H184" s="1209"/>
      <c r="I184" s="1209"/>
      <c r="J184" s="1209"/>
      <c r="K184" s="269"/>
      <c r="L184" s="269"/>
      <c r="M184" s="269"/>
      <c r="N184" s="144"/>
      <c r="O184" s="144"/>
      <c r="P184" s="144"/>
      <c r="Q184" s="144"/>
      <c r="R184" s="144"/>
      <c r="S184" s="144"/>
      <c r="T184" s="144"/>
      <c r="U184" s="144"/>
      <c r="V184" s="144"/>
      <c r="W184" s="144"/>
      <c r="X184" s="144"/>
      <c r="Y184" s="144"/>
      <c r="Z184" s="144"/>
      <c r="AA184" s="144"/>
      <c r="AB184" s="143"/>
      <c r="AC184" s="143"/>
      <c r="AD184" s="143"/>
      <c r="AE184" s="836" t="s">
        <v>185</v>
      </c>
      <c r="AF184" s="837"/>
      <c r="AG184" s="901" t="s">
        <v>184</v>
      </c>
      <c r="AH184" s="901"/>
      <c r="AI184" s="903" t="s">
        <v>183</v>
      </c>
      <c r="AJ184" s="904"/>
      <c r="AK184" s="904"/>
      <c r="AL184" s="904"/>
      <c r="AM184" s="904"/>
      <c r="AN184" s="905"/>
      <c r="AO184" s="897" t="str">
        <f>IF(AO11&lt;&gt;"",AO11,"")</f>
        <v/>
      </c>
      <c r="AP184" s="897"/>
      <c r="AQ184" s="897"/>
      <c r="AR184" s="897"/>
      <c r="AS184" s="897"/>
      <c r="AT184" s="897"/>
      <c r="AU184" s="897"/>
      <c r="AV184" s="897"/>
      <c r="AW184" s="897"/>
      <c r="AX184" s="897"/>
      <c r="AY184" s="897"/>
      <c r="AZ184" s="897"/>
      <c r="BA184" s="897"/>
      <c r="BB184" s="897"/>
      <c r="BC184" s="897"/>
      <c r="BD184" s="897"/>
      <c r="BE184" s="897"/>
      <c r="BF184" s="897"/>
      <c r="BG184" s="897"/>
      <c r="BH184" s="897"/>
      <c r="BI184" s="897"/>
      <c r="BJ184" s="897"/>
      <c r="BK184" s="897"/>
      <c r="BL184" s="897"/>
      <c r="BM184" s="897"/>
      <c r="BN184" s="897"/>
      <c r="BO184" s="897"/>
      <c r="BP184" s="897"/>
      <c r="BQ184" s="141"/>
      <c r="BR184" s="142"/>
      <c r="BS184" s="141"/>
      <c r="BT184" s="141"/>
      <c r="BU184" s="140"/>
      <c r="BV184" s="887" t="s">
        <v>182</v>
      </c>
      <c r="BW184" s="888"/>
      <c r="BX184" s="889"/>
      <c r="BY184" s="980" t="str">
        <f>IF(BY11&lt;&gt;"",BY11,"")</f>
        <v/>
      </c>
      <c r="BZ184" s="980"/>
      <c r="CA184" s="980"/>
      <c r="CB184" s="980"/>
      <c r="CC184" s="980"/>
      <c r="CD184" s="980"/>
      <c r="CE184" s="980"/>
      <c r="CF184" s="980"/>
      <c r="CG184" s="980"/>
      <c r="CH184" s="980"/>
      <c r="CI184" s="980"/>
      <c r="CJ184" s="980"/>
      <c r="CK184" s="980"/>
      <c r="CL184" s="980"/>
      <c r="CM184" s="980"/>
      <c r="CN184" s="980"/>
      <c r="CO184" s="980"/>
      <c r="CP184" s="141"/>
      <c r="CQ184" s="140"/>
      <c r="CR184" s="874" t="str">
        <f>IF(CR11&lt;&gt;"",CR11,"")</f>
        <v/>
      </c>
      <c r="CS184" s="875"/>
      <c r="CT184" s="870" t="s">
        <v>179</v>
      </c>
      <c r="CU184" s="870"/>
      <c r="CV184" s="870"/>
      <c r="CW184" s="870"/>
      <c r="CX184" s="870"/>
      <c r="CY184" s="870"/>
      <c r="CZ184" s="878" t="str">
        <f>IF(CZ11&lt;&gt;"",CZ11,"")</f>
        <v/>
      </c>
      <c r="DA184" s="879"/>
      <c r="DB184" s="879"/>
      <c r="DC184" s="879"/>
      <c r="DD184" s="879"/>
      <c r="DE184" s="879"/>
      <c r="DF184" s="879"/>
      <c r="DG184" s="879"/>
      <c r="DH184" s="879"/>
      <c r="DI184" s="879"/>
      <c r="DJ184" s="879"/>
      <c r="DK184" s="880"/>
      <c r="DL184" s="476"/>
      <c r="DM184" s="476"/>
    </row>
    <row r="185" spans="1:117" ht="7.5" customHeight="1">
      <c r="A185" s="515"/>
      <c r="B185" s="516"/>
      <c r="E185" s="269"/>
      <c r="F185" s="97"/>
      <c r="G185" s="1209"/>
      <c r="H185" s="1209"/>
      <c r="I185" s="1209"/>
      <c r="J185" s="1209"/>
      <c r="K185" s="97"/>
      <c r="L185" s="97"/>
      <c r="M185" s="97"/>
      <c r="N185" s="97"/>
      <c r="O185" s="97"/>
      <c r="P185" s="97"/>
      <c r="Q185" s="97"/>
      <c r="R185" s="97"/>
      <c r="S185" s="97"/>
      <c r="T185" s="97"/>
      <c r="U185" s="97"/>
      <c r="V185" s="97"/>
      <c r="W185" s="97"/>
      <c r="X185" s="97"/>
      <c r="Y185" s="97"/>
      <c r="Z185" s="97"/>
      <c r="AA185" s="97"/>
      <c r="AB185" s="139"/>
      <c r="AC185" s="139"/>
      <c r="AD185" s="139"/>
      <c r="AE185" s="838"/>
      <c r="AF185" s="839"/>
      <c r="AG185" s="902"/>
      <c r="AH185" s="902"/>
      <c r="AI185" s="906"/>
      <c r="AJ185" s="907"/>
      <c r="AK185" s="907"/>
      <c r="AL185" s="907"/>
      <c r="AM185" s="907"/>
      <c r="AN185" s="908"/>
      <c r="AO185" s="898"/>
      <c r="AP185" s="898"/>
      <c r="AQ185" s="898"/>
      <c r="AR185" s="898"/>
      <c r="AS185" s="898"/>
      <c r="AT185" s="898"/>
      <c r="AU185" s="898"/>
      <c r="AV185" s="898"/>
      <c r="AW185" s="898"/>
      <c r="AX185" s="898"/>
      <c r="AY185" s="898"/>
      <c r="AZ185" s="898"/>
      <c r="BA185" s="898"/>
      <c r="BB185" s="898"/>
      <c r="BC185" s="898"/>
      <c r="BD185" s="898"/>
      <c r="BE185" s="898"/>
      <c r="BF185" s="898"/>
      <c r="BG185" s="898"/>
      <c r="BH185" s="898"/>
      <c r="BI185" s="898"/>
      <c r="BJ185" s="898"/>
      <c r="BK185" s="898"/>
      <c r="BL185" s="898"/>
      <c r="BM185" s="898"/>
      <c r="BN185" s="898"/>
      <c r="BO185" s="898"/>
      <c r="BP185" s="898"/>
      <c r="BQ185" s="59"/>
      <c r="BR185" s="138"/>
      <c r="BS185" s="59"/>
      <c r="BT185" s="59"/>
      <c r="BU185" s="81"/>
      <c r="BV185" s="890"/>
      <c r="BW185" s="891"/>
      <c r="BX185" s="892"/>
      <c r="BY185" s="472"/>
      <c r="BZ185" s="472"/>
      <c r="CA185" s="472"/>
      <c r="CB185" s="472"/>
      <c r="CC185" s="472"/>
      <c r="CD185" s="472"/>
      <c r="CE185" s="472"/>
      <c r="CF185" s="472"/>
      <c r="CG185" s="472"/>
      <c r="CH185" s="472"/>
      <c r="CI185" s="472"/>
      <c r="CJ185" s="472"/>
      <c r="CK185" s="472"/>
      <c r="CL185" s="472"/>
      <c r="CM185" s="472"/>
      <c r="CN185" s="472"/>
      <c r="CO185" s="472"/>
      <c r="CP185" s="59"/>
      <c r="CQ185" s="81"/>
      <c r="CR185" s="876"/>
      <c r="CS185" s="877"/>
      <c r="CT185" s="788"/>
      <c r="CU185" s="788"/>
      <c r="CV185" s="788"/>
      <c r="CW185" s="788"/>
      <c r="CX185" s="788"/>
      <c r="CY185" s="788"/>
      <c r="CZ185" s="480"/>
      <c r="DA185" s="481"/>
      <c r="DB185" s="481"/>
      <c r="DC185" s="481"/>
      <c r="DD185" s="481"/>
      <c r="DE185" s="481"/>
      <c r="DF185" s="481"/>
      <c r="DG185" s="481"/>
      <c r="DH185" s="481"/>
      <c r="DI185" s="481"/>
      <c r="DJ185" s="481"/>
      <c r="DK185" s="482"/>
      <c r="DL185" s="476"/>
      <c r="DM185" s="476"/>
    </row>
    <row r="186" spans="1:117" ht="7.5" customHeight="1">
      <c r="A186" s="515"/>
      <c r="B186" s="516"/>
      <c r="E186" s="269"/>
      <c r="F186" s="97"/>
      <c r="G186" s="1209"/>
      <c r="H186" s="1209"/>
      <c r="I186" s="1209"/>
      <c r="J186" s="1209"/>
      <c r="K186" s="97"/>
      <c r="L186" s="55"/>
      <c r="M186" s="134"/>
      <c r="N186" s="134"/>
      <c r="O186" s="134"/>
      <c r="P186" s="134"/>
      <c r="Q186" s="134"/>
      <c r="R186" s="134"/>
      <c r="S186" s="134"/>
      <c r="T186" s="134"/>
      <c r="U186" s="134"/>
      <c r="V186" s="134"/>
      <c r="W186" s="134"/>
      <c r="X186" s="134"/>
      <c r="Y186" s="134"/>
      <c r="Z186" s="134"/>
      <c r="AA186" s="134"/>
      <c r="AB186" s="134"/>
      <c r="AC186" s="134"/>
      <c r="AD186" s="134"/>
      <c r="AE186" s="838"/>
      <c r="AF186" s="839"/>
      <c r="AG186" s="902"/>
      <c r="AH186" s="902"/>
      <c r="AI186" s="906"/>
      <c r="AJ186" s="907"/>
      <c r="AK186" s="907"/>
      <c r="AL186" s="907"/>
      <c r="AM186" s="907"/>
      <c r="AN186" s="908"/>
      <c r="AO186" s="898"/>
      <c r="AP186" s="898"/>
      <c r="AQ186" s="898"/>
      <c r="AR186" s="898"/>
      <c r="AS186" s="898"/>
      <c r="AT186" s="898"/>
      <c r="AU186" s="898"/>
      <c r="AV186" s="898"/>
      <c r="AW186" s="898"/>
      <c r="AX186" s="898"/>
      <c r="AY186" s="898"/>
      <c r="AZ186" s="898"/>
      <c r="BA186" s="898"/>
      <c r="BB186" s="898"/>
      <c r="BC186" s="898"/>
      <c r="BD186" s="898"/>
      <c r="BE186" s="898"/>
      <c r="BF186" s="898"/>
      <c r="BG186" s="898"/>
      <c r="BH186" s="898"/>
      <c r="BI186" s="898"/>
      <c r="BJ186" s="898"/>
      <c r="BK186" s="898"/>
      <c r="BL186" s="898"/>
      <c r="BM186" s="898"/>
      <c r="BN186" s="898"/>
      <c r="BO186" s="898"/>
      <c r="BP186" s="898"/>
      <c r="BQ186" s="59"/>
      <c r="BR186" s="138"/>
      <c r="BS186" s="59"/>
      <c r="BT186" s="59"/>
      <c r="BU186" s="81"/>
      <c r="BV186" s="890"/>
      <c r="BW186" s="891"/>
      <c r="BX186" s="892"/>
      <c r="BY186" s="472"/>
      <c r="BZ186" s="472"/>
      <c r="CA186" s="472"/>
      <c r="CB186" s="472"/>
      <c r="CC186" s="472"/>
      <c r="CD186" s="472"/>
      <c r="CE186" s="472"/>
      <c r="CF186" s="472"/>
      <c r="CG186" s="472"/>
      <c r="CH186" s="472"/>
      <c r="CI186" s="472"/>
      <c r="CJ186" s="472"/>
      <c r="CK186" s="472"/>
      <c r="CL186" s="472"/>
      <c r="CM186" s="472"/>
      <c r="CN186" s="472"/>
      <c r="CO186" s="472"/>
      <c r="CP186" s="526" t="s">
        <v>181</v>
      </c>
      <c r="CQ186" s="533"/>
      <c r="CR186" s="781" t="s">
        <v>177</v>
      </c>
      <c r="CS186" s="782"/>
      <c r="CT186" s="788"/>
      <c r="CU186" s="788"/>
      <c r="CV186" s="788"/>
      <c r="CW186" s="788"/>
      <c r="CX186" s="788"/>
      <c r="CY186" s="788"/>
      <c r="CZ186" s="480"/>
      <c r="DA186" s="481"/>
      <c r="DB186" s="481"/>
      <c r="DC186" s="481"/>
      <c r="DD186" s="481"/>
      <c r="DE186" s="481"/>
      <c r="DF186" s="481"/>
      <c r="DG186" s="481"/>
      <c r="DH186" s="481"/>
      <c r="DI186" s="481"/>
      <c r="DJ186" s="481"/>
      <c r="DK186" s="482"/>
      <c r="DL186" s="476"/>
      <c r="DM186" s="476"/>
    </row>
    <row r="187" spans="1:117" ht="7.5" customHeight="1">
      <c r="A187" s="515"/>
      <c r="B187" s="516"/>
      <c r="C187" s="56"/>
      <c r="E187" s="131"/>
      <c r="F187" s="97"/>
      <c r="G187" s="97"/>
      <c r="H187" s="97"/>
      <c r="I187" s="97"/>
      <c r="J187" s="97"/>
      <c r="K187" s="97"/>
      <c r="L187" s="134"/>
      <c r="M187" s="134"/>
      <c r="N187" s="134"/>
      <c r="O187" s="134"/>
      <c r="P187" s="134"/>
      <c r="Q187" s="134"/>
      <c r="R187" s="134"/>
      <c r="S187" s="134"/>
      <c r="T187" s="134"/>
      <c r="U187" s="134"/>
      <c r="V187" s="134"/>
      <c r="W187" s="134"/>
      <c r="X187" s="134"/>
      <c r="Y187" s="134"/>
      <c r="Z187" s="134"/>
      <c r="AA187" s="134"/>
      <c r="AB187" s="134"/>
      <c r="AC187" s="134"/>
      <c r="AD187" s="134"/>
      <c r="AE187" s="838"/>
      <c r="AF187" s="839"/>
      <c r="AG187" s="902"/>
      <c r="AH187" s="902"/>
      <c r="AI187" s="906"/>
      <c r="AJ187" s="907"/>
      <c r="AK187" s="907"/>
      <c r="AL187" s="907"/>
      <c r="AM187" s="907"/>
      <c r="AN187" s="908"/>
      <c r="AO187" s="898"/>
      <c r="AP187" s="898"/>
      <c r="AQ187" s="898"/>
      <c r="AR187" s="898"/>
      <c r="AS187" s="898"/>
      <c r="AT187" s="898"/>
      <c r="AU187" s="898"/>
      <c r="AV187" s="898"/>
      <c r="AW187" s="898"/>
      <c r="AX187" s="898"/>
      <c r="AY187" s="898"/>
      <c r="AZ187" s="898"/>
      <c r="BA187" s="898"/>
      <c r="BB187" s="898"/>
      <c r="BC187" s="898"/>
      <c r="BD187" s="898"/>
      <c r="BE187" s="898"/>
      <c r="BF187" s="898"/>
      <c r="BG187" s="898"/>
      <c r="BH187" s="898"/>
      <c r="BI187" s="898"/>
      <c r="BJ187" s="898"/>
      <c r="BK187" s="898"/>
      <c r="BL187" s="898"/>
      <c r="BM187" s="898"/>
      <c r="BN187" s="898"/>
      <c r="BO187" s="898"/>
      <c r="BP187" s="898"/>
      <c r="BQ187" s="59"/>
      <c r="BR187" s="138"/>
      <c r="BS187" s="59"/>
      <c r="BT187" s="59"/>
      <c r="BU187" s="81"/>
      <c r="BV187" s="890"/>
      <c r="BW187" s="891"/>
      <c r="BX187" s="892"/>
      <c r="BY187" s="474"/>
      <c r="BZ187" s="474"/>
      <c r="CA187" s="474"/>
      <c r="CB187" s="474"/>
      <c r="CC187" s="474"/>
      <c r="CD187" s="474"/>
      <c r="CE187" s="474"/>
      <c r="CF187" s="474"/>
      <c r="CG187" s="474"/>
      <c r="CH187" s="474"/>
      <c r="CI187" s="474"/>
      <c r="CJ187" s="474"/>
      <c r="CK187" s="474"/>
      <c r="CL187" s="474"/>
      <c r="CM187" s="474"/>
      <c r="CN187" s="474"/>
      <c r="CO187" s="474"/>
      <c r="CP187" s="696"/>
      <c r="CQ187" s="697"/>
      <c r="CR187" s="781"/>
      <c r="CS187" s="782"/>
      <c r="CT187" s="788"/>
      <c r="CU187" s="788"/>
      <c r="CV187" s="788"/>
      <c r="CW187" s="788"/>
      <c r="CX187" s="788"/>
      <c r="CY187" s="788"/>
      <c r="CZ187" s="483"/>
      <c r="DA187" s="484"/>
      <c r="DB187" s="484"/>
      <c r="DC187" s="484"/>
      <c r="DD187" s="484"/>
      <c r="DE187" s="484"/>
      <c r="DF187" s="484"/>
      <c r="DG187" s="484"/>
      <c r="DH187" s="484"/>
      <c r="DI187" s="484"/>
      <c r="DJ187" s="484"/>
      <c r="DK187" s="485"/>
      <c r="DL187" s="476"/>
      <c r="DM187" s="476"/>
    </row>
    <row r="188" spans="1:117" ht="7.5" customHeight="1">
      <c r="A188" s="515"/>
      <c r="B188" s="516"/>
      <c r="C188" s="56"/>
      <c r="E188" s="131"/>
      <c r="F188" s="97"/>
      <c r="G188" s="97"/>
      <c r="H188" s="97"/>
      <c r="I188" s="97"/>
      <c r="J188" s="134"/>
      <c r="K188" s="519" t="s">
        <v>280</v>
      </c>
      <c r="L188" s="519"/>
      <c r="M188" s="519"/>
      <c r="N188" s="519"/>
      <c r="O188" s="519"/>
      <c r="P188" s="519"/>
      <c r="Q188" s="519"/>
      <c r="R188" s="527" t="str">
        <f>+R15</f>
        <v>大阪市長</v>
      </c>
      <c r="S188" s="527"/>
      <c r="T188" s="527"/>
      <c r="U188" s="527"/>
      <c r="V188" s="527"/>
      <c r="W188" s="527"/>
      <c r="X188" s="527"/>
      <c r="Y188" s="527"/>
      <c r="Z188" s="527"/>
      <c r="AA188" s="527"/>
      <c r="AB188" s="527"/>
      <c r="AC188" s="527"/>
      <c r="AD188" s="528"/>
      <c r="AE188" s="838"/>
      <c r="AF188" s="839"/>
      <c r="AG188" s="902"/>
      <c r="AH188" s="902"/>
      <c r="AI188" s="909"/>
      <c r="AJ188" s="910"/>
      <c r="AK188" s="910"/>
      <c r="AL188" s="910"/>
      <c r="AM188" s="910"/>
      <c r="AN188" s="911"/>
      <c r="AO188" s="899"/>
      <c r="AP188" s="899"/>
      <c r="AQ188" s="899"/>
      <c r="AR188" s="899"/>
      <c r="AS188" s="899"/>
      <c r="AT188" s="899"/>
      <c r="AU188" s="899"/>
      <c r="AV188" s="899"/>
      <c r="AW188" s="899"/>
      <c r="AX188" s="899"/>
      <c r="AY188" s="899"/>
      <c r="AZ188" s="899"/>
      <c r="BA188" s="899"/>
      <c r="BB188" s="899"/>
      <c r="BC188" s="899"/>
      <c r="BD188" s="899"/>
      <c r="BE188" s="899"/>
      <c r="BF188" s="899"/>
      <c r="BG188" s="899"/>
      <c r="BH188" s="899"/>
      <c r="BI188" s="899"/>
      <c r="BJ188" s="899"/>
      <c r="BK188" s="899"/>
      <c r="BL188" s="899"/>
      <c r="BM188" s="899"/>
      <c r="BN188" s="899"/>
      <c r="BO188" s="899"/>
      <c r="BP188" s="899"/>
      <c r="BQ188" s="135"/>
      <c r="BR188" s="137"/>
      <c r="BS188" s="135"/>
      <c r="BT188" s="135"/>
      <c r="BU188" s="136"/>
      <c r="BV188" s="890"/>
      <c r="BW188" s="891"/>
      <c r="BX188" s="892"/>
      <c r="BY188" s="523" t="s">
        <v>167</v>
      </c>
      <c r="BZ188" s="524"/>
      <c r="CA188" s="524"/>
      <c r="CB188" s="470" t="str">
        <f>IF(CB15&lt;&gt;"",CB15,"")</f>
        <v/>
      </c>
      <c r="CC188" s="470"/>
      <c r="CD188" s="470"/>
      <c r="CE188" s="470"/>
      <c r="CF188" s="470"/>
      <c r="CG188" s="470"/>
      <c r="CH188" s="470"/>
      <c r="CI188" s="470"/>
      <c r="CJ188" s="470"/>
      <c r="CK188" s="470"/>
      <c r="CL188" s="470"/>
      <c r="CM188" s="470"/>
      <c r="CN188" s="470"/>
      <c r="CO188" s="470"/>
      <c r="CP188" s="470"/>
      <c r="CQ188" s="471"/>
      <c r="CR188" s="781"/>
      <c r="CS188" s="782"/>
      <c r="CT188" s="492" t="s">
        <v>286</v>
      </c>
      <c r="CU188" s="492"/>
      <c r="CV188" s="492"/>
      <c r="CW188" s="492"/>
      <c r="CX188" s="492"/>
      <c r="CY188" s="492"/>
      <c r="CZ188" s="477" t="str">
        <f>IF(CZ15&lt;&gt;"",CZ15,"")</f>
        <v/>
      </c>
      <c r="DA188" s="478"/>
      <c r="DB188" s="478"/>
      <c r="DC188" s="478"/>
      <c r="DD188" s="478"/>
      <c r="DE188" s="478"/>
      <c r="DF188" s="478"/>
      <c r="DG188" s="478"/>
      <c r="DH188" s="478"/>
      <c r="DI188" s="478"/>
      <c r="DJ188" s="478"/>
      <c r="DK188" s="479"/>
      <c r="DL188" s="476"/>
      <c r="DM188" s="476"/>
    </row>
    <row r="189" spans="1:117" ht="7.5" customHeight="1">
      <c r="A189" s="515"/>
      <c r="B189" s="516"/>
      <c r="C189" s="58"/>
      <c r="E189" s="131"/>
      <c r="F189" s="97"/>
      <c r="G189" s="97"/>
      <c r="H189" s="55"/>
      <c r="I189" s="55"/>
      <c r="J189" s="55"/>
      <c r="K189" s="519"/>
      <c r="L189" s="519"/>
      <c r="M189" s="519"/>
      <c r="N189" s="519"/>
      <c r="O189" s="519"/>
      <c r="P189" s="519"/>
      <c r="Q189" s="519"/>
      <c r="R189" s="527"/>
      <c r="S189" s="527"/>
      <c r="T189" s="527"/>
      <c r="U189" s="527"/>
      <c r="V189" s="527"/>
      <c r="W189" s="527"/>
      <c r="X189" s="527"/>
      <c r="Y189" s="527"/>
      <c r="Z189" s="527"/>
      <c r="AA189" s="527"/>
      <c r="AB189" s="527"/>
      <c r="AC189" s="527"/>
      <c r="AD189" s="528"/>
      <c r="AE189" s="838"/>
      <c r="AF189" s="839"/>
      <c r="AG189" s="902"/>
      <c r="AH189" s="902"/>
      <c r="AI189" s="844" t="s">
        <v>180</v>
      </c>
      <c r="AJ189" s="845"/>
      <c r="AK189" s="845"/>
      <c r="AL189" s="845"/>
      <c r="AM189" s="845"/>
      <c r="AN189" s="846"/>
      <c r="AO189" s="847" t="str">
        <f>IF(AO16&lt;&gt;"",AO16,"")</f>
        <v/>
      </c>
      <c r="AP189" s="848"/>
      <c r="AQ189" s="848"/>
      <c r="AR189" s="848"/>
      <c r="AS189" s="848"/>
      <c r="AT189" s="848"/>
      <c r="AU189" s="848"/>
      <c r="AV189" s="848"/>
      <c r="AW189" s="848"/>
      <c r="AX189" s="848"/>
      <c r="AY189" s="848"/>
      <c r="AZ189" s="848"/>
      <c r="BA189" s="848"/>
      <c r="BB189" s="848"/>
      <c r="BC189" s="848"/>
      <c r="BD189" s="848"/>
      <c r="BE189" s="848"/>
      <c r="BF189" s="848"/>
      <c r="BG189" s="848"/>
      <c r="BH189" s="848"/>
      <c r="BI189" s="848"/>
      <c r="BJ189" s="848"/>
      <c r="BK189" s="848"/>
      <c r="BL189" s="848"/>
      <c r="BM189" s="848"/>
      <c r="BN189" s="848"/>
      <c r="BO189" s="848"/>
      <c r="BP189" s="848"/>
      <c r="BQ189" s="848"/>
      <c r="BR189" s="848"/>
      <c r="BS189" s="848"/>
      <c r="BT189" s="848"/>
      <c r="BU189" s="849"/>
      <c r="BV189" s="890"/>
      <c r="BW189" s="891"/>
      <c r="BX189" s="892"/>
      <c r="BY189" s="525"/>
      <c r="BZ189" s="526"/>
      <c r="CA189" s="526"/>
      <c r="CB189" s="472"/>
      <c r="CC189" s="472"/>
      <c r="CD189" s="472"/>
      <c r="CE189" s="472"/>
      <c r="CF189" s="472"/>
      <c r="CG189" s="472"/>
      <c r="CH189" s="472"/>
      <c r="CI189" s="472"/>
      <c r="CJ189" s="472"/>
      <c r="CK189" s="472"/>
      <c r="CL189" s="472"/>
      <c r="CM189" s="472"/>
      <c r="CN189" s="472"/>
      <c r="CO189" s="472"/>
      <c r="CP189" s="472"/>
      <c r="CQ189" s="473"/>
      <c r="CR189" s="783"/>
      <c r="CS189" s="784"/>
      <c r="CT189" s="492"/>
      <c r="CU189" s="492"/>
      <c r="CV189" s="492"/>
      <c r="CW189" s="492"/>
      <c r="CX189" s="492"/>
      <c r="CY189" s="492"/>
      <c r="CZ189" s="483"/>
      <c r="DA189" s="484"/>
      <c r="DB189" s="484"/>
      <c r="DC189" s="484"/>
      <c r="DD189" s="484"/>
      <c r="DE189" s="484"/>
      <c r="DF189" s="484"/>
      <c r="DG189" s="484"/>
      <c r="DH189" s="484"/>
      <c r="DI189" s="484"/>
      <c r="DJ189" s="484"/>
      <c r="DK189" s="485"/>
      <c r="DL189" s="476"/>
      <c r="DM189" s="476"/>
    </row>
    <row r="190" spans="1:117" ht="7.5" customHeight="1">
      <c r="A190" s="515"/>
      <c r="B190" s="516"/>
      <c r="C190" s="58"/>
      <c r="E190" s="131"/>
      <c r="F190" s="97"/>
      <c r="G190" s="97"/>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838"/>
      <c r="AF190" s="839"/>
      <c r="AG190" s="902"/>
      <c r="AH190" s="902"/>
      <c r="AI190" s="755"/>
      <c r="AJ190" s="753"/>
      <c r="AK190" s="753"/>
      <c r="AL190" s="753"/>
      <c r="AM190" s="753"/>
      <c r="AN190" s="754"/>
      <c r="AO190" s="850"/>
      <c r="AP190" s="851"/>
      <c r="AQ190" s="851"/>
      <c r="AR190" s="851"/>
      <c r="AS190" s="851"/>
      <c r="AT190" s="851"/>
      <c r="AU190" s="851"/>
      <c r="AV190" s="851"/>
      <c r="AW190" s="851"/>
      <c r="AX190" s="851"/>
      <c r="AY190" s="851"/>
      <c r="AZ190" s="851"/>
      <c r="BA190" s="851"/>
      <c r="BB190" s="851"/>
      <c r="BC190" s="851"/>
      <c r="BD190" s="851"/>
      <c r="BE190" s="851"/>
      <c r="BF190" s="851"/>
      <c r="BG190" s="851"/>
      <c r="BH190" s="851"/>
      <c r="BI190" s="851"/>
      <c r="BJ190" s="851"/>
      <c r="BK190" s="851"/>
      <c r="BL190" s="851"/>
      <c r="BM190" s="851"/>
      <c r="BN190" s="851"/>
      <c r="BO190" s="851"/>
      <c r="BP190" s="851"/>
      <c r="BQ190" s="851"/>
      <c r="BR190" s="851"/>
      <c r="BS190" s="851"/>
      <c r="BT190" s="851"/>
      <c r="BU190" s="852"/>
      <c r="BV190" s="890"/>
      <c r="BW190" s="891"/>
      <c r="BX190" s="892"/>
      <c r="BY190" s="133"/>
      <c r="BZ190" s="133"/>
      <c r="CB190" s="472"/>
      <c r="CC190" s="472"/>
      <c r="CD190" s="472"/>
      <c r="CE190" s="472"/>
      <c r="CF190" s="472"/>
      <c r="CG190" s="472"/>
      <c r="CH190" s="472"/>
      <c r="CI190" s="472"/>
      <c r="CJ190" s="472"/>
      <c r="CK190" s="472"/>
      <c r="CL190" s="472"/>
      <c r="CM190" s="472"/>
      <c r="CN190" s="472"/>
      <c r="CO190" s="472"/>
      <c r="CP190" s="472"/>
      <c r="CQ190" s="473"/>
      <c r="CR190" s="881" t="str">
        <f>IF(CR17&lt;&gt;"",CR17,"")</f>
        <v/>
      </c>
      <c r="CS190" s="882"/>
      <c r="CT190" s="788" t="s">
        <v>179</v>
      </c>
      <c r="CU190" s="788"/>
      <c r="CV190" s="788"/>
      <c r="CW190" s="788"/>
      <c r="CX190" s="788"/>
      <c r="CY190" s="788"/>
      <c r="CZ190" s="477" t="str">
        <f>IF(CZ17&lt;&gt;"",CZ17,"")</f>
        <v/>
      </c>
      <c r="DA190" s="478"/>
      <c r="DB190" s="478"/>
      <c r="DC190" s="478"/>
      <c r="DD190" s="478"/>
      <c r="DE190" s="478"/>
      <c r="DF190" s="478"/>
      <c r="DG190" s="478"/>
      <c r="DH190" s="478"/>
      <c r="DI190" s="478"/>
      <c r="DJ190" s="478"/>
      <c r="DK190" s="479"/>
      <c r="DL190" s="476"/>
      <c r="DM190" s="476"/>
    </row>
    <row r="191" spans="1:117" ht="7.5" customHeight="1">
      <c r="A191" s="515"/>
      <c r="B191" s="516"/>
      <c r="C191" s="58"/>
      <c r="E191" s="131"/>
      <c r="F191" s="97"/>
      <c r="G191" s="97"/>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838"/>
      <c r="AF191" s="839"/>
      <c r="AG191" s="902"/>
      <c r="AH191" s="902"/>
      <c r="AI191" s="755"/>
      <c r="AJ191" s="753"/>
      <c r="AK191" s="753"/>
      <c r="AL191" s="753"/>
      <c r="AM191" s="753"/>
      <c r="AN191" s="754"/>
      <c r="AO191" s="850"/>
      <c r="AP191" s="851"/>
      <c r="AQ191" s="851"/>
      <c r="AR191" s="851"/>
      <c r="AS191" s="851"/>
      <c r="AT191" s="851"/>
      <c r="AU191" s="851"/>
      <c r="AV191" s="851"/>
      <c r="AW191" s="851"/>
      <c r="AX191" s="851"/>
      <c r="AY191" s="851"/>
      <c r="AZ191" s="851"/>
      <c r="BA191" s="851"/>
      <c r="BB191" s="851"/>
      <c r="BC191" s="851"/>
      <c r="BD191" s="851"/>
      <c r="BE191" s="851"/>
      <c r="BF191" s="851"/>
      <c r="BG191" s="851"/>
      <c r="BH191" s="851"/>
      <c r="BI191" s="851"/>
      <c r="BJ191" s="851"/>
      <c r="BK191" s="851"/>
      <c r="BL191" s="851"/>
      <c r="BM191" s="851"/>
      <c r="BN191" s="851"/>
      <c r="BO191" s="851"/>
      <c r="BP191" s="851"/>
      <c r="BQ191" s="851"/>
      <c r="BR191" s="851"/>
      <c r="BS191" s="851"/>
      <c r="BT191" s="851"/>
      <c r="BU191" s="852"/>
      <c r="BV191" s="890"/>
      <c r="BW191" s="891"/>
      <c r="BX191" s="892"/>
      <c r="BY191" s="132"/>
      <c r="BZ191" s="132"/>
      <c r="CB191" s="474"/>
      <c r="CC191" s="474"/>
      <c r="CD191" s="474"/>
      <c r="CE191" s="474"/>
      <c r="CF191" s="474"/>
      <c r="CG191" s="474"/>
      <c r="CH191" s="474"/>
      <c r="CI191" s="474"/>
      <c r="CJ191" s="474"/>
      <c r="CK191" s="474"/>
      <c r="CL191" s="474"/>
      <c r="CM191" s="474"/>
      <c r="CN191" s="474"/>
      <c r="CO191" s="474"/>
      <c r="CP191" s="474"/>
      <c r="CQ191" s="475"/>
      <c r="CR191" s="876"/>
      <c r="CS191" s="877"/>
      <c r="CT191" s="788"/>
      <c r="CU191" s="788"/>
      <c r="CV191" s="788"/>
      <c r="CW191" s="788"/>
      <c r="CX191" s="788"/>
      <c r="CY191" s="788"/>
      <c r="CZ191" s="480"/>
      <c r="DA191" s="481"/>
      <c r="DB191" s="481"/>
      <c r="DC191" s="481"/>
      <c r="DD191" s="481"/>
      <c r="DE191" s="481"/>
      <c r="DF191" s="481"/>
      <c r="DG191" s="481"/>
      <c r="DH191" s="481"/>
      <c r="DI191" s="481"/>
      <c r="DJ191" s="481"/>
      <c r="DK191" s="482"/>
      <c r="DL191" s="476"/>
      <c r="DM191" s="476"/>
    </row>
    <row r="192" spans="1:117" ht="7.5" customHeight="1">
      <c r="A192" s="515"/>
      <c r="B192" s="516"/>
      <c r="C192" s="58"/>
      <c r="E192" s="131"/>
      <c r="F192" s="97"/>
      <c r="G192" s="97"/>
      <c r="H192" s="641" t="s">
        <v>161</v>
      </c>
      <c r="I192" s="641"/>
      <c r="J192" s="641"/>
      <c r="K192" s="641"/>
      <c r="L192" s="896" t="str">
        <f>IF(L19&lt;&gt;"",L19,"")</f>
        <v/>
      </c>
      <c r="M192" s="896"/>
      <c r="N192" s="896"/>
      <c r="O192" s="641" t="s">
        <v>40</v>
      </c>
      <c r="P192" s="641"/>
      <c r="Q192" s="896" t="str">
        <f>IF(Q19&lt;&gt;"",Q19,"")</f>
        <v/>
      </c>
      <c r="R192" s="896"/>
      <c r="S192" s="896"/>
      <c r="T192" s="641" t="s">
        <v>12</v>
      </c>
      <c r="U192" s="641"/>
      <c r="V192" s="896" t="str">
        <f>IF(V19&lt;&gt;"",V19,"")</f>
        <v/>
      </c>
      <c r="W192" s="896"/>
      <c r="X192" s="896"/>
      <c r="Y192" s="641" t="s">
        <v>76</v>
      </c>
      <c r="Z192" s="641"/>
      <c r="AA192" s="641" t="s">
        <v>178</v>
      </c>
      <c r="AB192" s="641"/>
      <c r="AC192" s="641"/>
      <c r="AD192" s="641"/>
      <c r="AE192" s="838"/>
      <c r="AF192" s="839"/>
      <c r="AG192" s="902"/>
      <c r="AH192" s="902"/>
      <c r="AI192" s="755"/>
      <c r="AJ192" s="753"/>
      <c r="AK192" s="753"/>
      <c r="AL192" s="753"/>
      <c r="AM192" s="753"/>
      <c r="AN192" s="754"/>
      <c r="AO192" s="850"/>
      <c r="AP192" s="851"/>
      <c r="AQ192" s="851"/>
      <c r="AR192" s="851"/>
      <c r="AS192" s="851"/>
      <c r="AT192" s="851"/>
      <c r="AU192" s="851"/>
      <c r="AV192" s="851"/>
      <c r="AW192" s="851"/>
      <c r="AX192" s="851"/>
      <c r="AY192" s="851"/>
      <c r="AZ192" s="851"/>
      <c r="BA192" s="851"/>
      <c r="BB192" s="851"/>
      <c r="BC192" s="851"/>
      <c r="BD192" s="851"/>
      <c r="BE192" s="851"/>
      <c r="BF192" s="851"/>
      <c r="BG192" s="851"/>
      <c r="BH192" s="851"/>
      <c r="BI192" s="851"/>
      <c r="BJ192" s="851"/>
      <c r="BK192" s="851"/>
      <c r="BL192" s="851"/>
      <c r="BM192" s="851"/>
      <c r="BN192" s="851"/>
      <c r="BO192" s="851"/>
      <c r="BP192" s="851"/>
      <c r="BQ192" s="851"/>
      <c r="BR192" s="851"/>
      <c r="BS192" s="851"/>
      <c r="BT192" s="851"/>
      <c r="BU192" s="852"/>
      <c r="BV192" s="890"/>
      <c r="BW192" s="891"/>
      <c r="BX192" s="892"/>
      <c r="BY192" s="523" t="s">
        <v>149</v>
      </c>
      <c r="BZ192" s="524"/>
      <c r="CA192" s="524"/>
      <c r="CB192" s="77"/>
      <c r="CF192" s="77"/>
      <c r="CG192" s="77"/>
      <c r="CH192" s="77"/>
      <c r="CI192" s="77"/>
      <c r="CJ192" s="77"/>
      <c r="CK192" s="77"/>
      <c r="CL192" s="77"/>
      <c r="CM192" s="785" t="str">
        <f>IF(CM19&lt;&gt;"",CM19,"")</f>
        <v/>
      </c>
      <c r="CN192" s="786"/>
      <c r="CO192" s="786"/>
      <c r="CP192" s="786"/>
      <c r="CQ192" s="787"/>
      <c r="CR192" s="781" t="s">
        <v>177</v>
      </c>
      <c r="CS192" s="782"/>
      <c r="CT192" s="788"/>
      <c r="CU192" s="788"/>
      <c r="CV192" s="788"/>
      <c r="CW192" s="788"/>
      <c r="CX192" s="788"/>
      <c r="CY192" s="788"/>
      <c r="CZ192" s="480"/>
      <c r="DA192" s="481"/>
      <c r="DB192" s="481"/>
      <c r="DC192" s="481"/>
      <c r="DD192" s="481"/>
      <c r="DE192" s="481"/>
      <c r="DF192" s="481"/>
      <c r="DG192" s="481"/>
      <c r="DH192" s="481"/>
      <c r="DI192" s="481"/>
      <c r="DJ192" s="481"/>
      <c r="DK192" s="482"/>
      <c r="DL192" s="476"/>
      <c r="DM192" s="476"/>
    </row>
    <row r="193" spans="1:117" ht="7.5" customHeight="1">
      <c r="A193" s="515"/>
      <c r="B193" s="516"/>
      <c r="C193" s="58"/>
      <c r="E193" s="131"/>
      <c r="F193" s="97"/>
      <c r="G193" s="97"/>
      <c r="H193" s="641"/>
      <c r="I193" s="641"/>
      <c r="J193" s="641"/>
      <c r="K193" s="641"/>
      <c r="L193" s="896"/>
      <c r="M193" s="896"/>
      <c r="N193" s="896"/>
      <c r="O193" s="641"/>
      <c r="P193" s="641"/>
      <c r="Q193" s="896"/>
      <c r="R193" s="896"/>
      <c r="S193" s="896"/>
      <c r="T193" s="641"/>
      <c r="U193" s="641"/>
      <c r="V193" s="896"/>
      <c r="W193" s="896"/>
      <c r="X193" s="896"/>
      <c r="Y193" s="641"/>
      <c r="Z193" s="641"/>
      <c r="AA193" s="641"/>
      <c r="AB193" s="641"/>
      <c r="AC193" s="641"/>
      <c r="AD193" s="641"/>
      <c r="AE193" s="838"/>
      <c r="AF193" s="839"/>
      <c r="AG193" s="902"/>
      <c r="AH193" s="902"/>
      <c r="AI193" s="755"/>
      <c r="AJ193" s="753"/>
      <c r="AK193" s="753"/>
      <c r="AL193" s="753"/>
      <c r="AM193" s="753"/>
      <c r="AN193" s="754"/>
      <c r="AO193" s="850"/>
      <c r="AP193" s="851"/>
      <c r="AQ193" s="851"/>
      <c r="AR193" s="851"/>
      <c r="AS193" s="851"/>
      <c r="AT193" s="851"/>
      <c r="AU193" s="851"/>
      <c r="AV193" s="851"/>
      <c r="AW193" s="851"/>
      <c r="AX193" s="851"/>
      <c r="AY193" s="851"/>
      <c r="AZ193" s="851"/>
      <c r="BA193" s="851"/>
      <c r="BB193" s="851"/>
      <c r="BC193" s="851"/>
      <c r="BD193" s="851"/>
      <c r="BE193" s="851"/>
      <c r="BF193" s="851"/>
      <c r="BG193" s="851"/>
      <c r="BH193" s="851"/>
      <c r="BI193" s="851"/>
      <c r="BJ193" s="851"/>
      <c r="BK193" s="851"/>
      <c r="BL193" s="851"/>
      <c r="BM193" s="851"/>
      <c r="BN193" s="851"/>
      <c r="BO193" s="851"/>
      <c r="BP193" s="851"/>
      <c r="BQ193" s="851"/>
      <c r="BR193" s="851"/>
      <c r="BS193" s="851"/>
      <c r="BT193" s="851"/>
      <c r="BU193" s="852"/>
      <c r="BV193" s="890"/>
      <c r="BW193" s="891"/>
      <c r="BX193" s="892"/>
      <c r="BY193" s="525"/>
      <c r="BZ193" s="526"/>
      <c r="CA193" s="526"/>
      <c r="CB193" s="59"/>
      <c r="CF193" s="59"/>
      <c r="CG193" s="59"/>
      <c r="CH193" s="59"/>
      <c r="CI193" s="59"/>
      <c r="CJ193" s="59"/>
      <c r="CK193" s="59"/>
      <c r="CL193" s="59"/>
      <c r="CM193" s="750"/>
      <c r="CN193" s="750"/>
      <c r="CO193" s="750"/>
      <c r="CP193" s="750"/>
      <c r="CQ193" s="777"/>
      <c r="CR193" s="781"/>
      <c r="CS193" s="782"/>
      <c r="CT193" s="788"/>
      <c r="CU193" s="788"/>
      <c r="CV193" s="788"/>
      <c r="CW193" s="788"/>
      <c r="CX193" s="788"/>
      <c r="CY193" s="788"/>
      <c r="CZ193" s="483"/>
      <c r="DA193" s="484"/>
      <c r="DB193" s="484"/>
      <c r="DC193" s="484"/>
      <c r="DD193" s="484"/>
      <c r="DE193" s="484"/>
      <c r="DF193" s="484"/>
      <c r="DG193" s="484"/>
      <c r="DH193" s="484"/>
      <c r="DI193" s="484"/>
      <c r="DJ193" s="484"/>
      <c r="DK193" s="485"/>
      <c r="DL193" s="476"/>
      <c r="DM193" s="476"/>
    </row>
    <row r="194" spans="1:117" ht="7.5" customHeight="1">
      <c r="A194" s="515"/>
      <c r="B194" s="516"/>
      <c r="C194" s="58"/>
      <c r="E194" s="131"/>
      <c r="F194" s="97"/>
      <c r="G194" s="97"/>
      <c r="H194" s="97"/>
      <c r="I194" s="97"/>
      <c r="J194" s="55"/>
      <c r="K194" s="55"/>
      <c r="L194" s="55"/>
      <c r="M194" s="55"/>
      <c r="N194" s="55"/>
      <c r="O194" s="55"/>
      <c r="P194" s="55"/>
      <c r="Q194" s="55"/>
      <c r="R194" s="55"/>
      <c r="S194" s="55"/>
      <c r="T194" s="55"/>
      <c r="U194" s="55"/>
      <c r="V194" s="55"/>
      <c r="W194" s="55"/>
      <c r="X194" s="55"/>
      <c r="Y194" s="55"/>
      <c r="Z194" s="55"/>
      <c r="AA194" s="55"/>
      <c r="AB194" s="55"/>
      <c r="AC194" s="55"/>
      <c r="AD194" s="55"/>
      <c r="AE194" s="838"/>
      <c r="AF194" s="839"/>
      <c r="AG194" s="902"/>
      <c r="AH194" s="902"/>
      <c r="AI194" s="853" t="s">
        <v>285</v>
      </c>
      <c r="AJ194" s="854"/>
      <c r="AK194" s="854"/>
      <c r="AL194" s="854"/>
      <c r="AM194" s="854"/>
      <c r="AN194" s="854"/>
      <c r="AO194" s="854"/>
      <c r="AP194" s="854"/>
      <c r="AQ194" s="854"/>
      <c r="AR194" s="854"/>
      <c r="AS194" s="854"/>
      <c r="AT194" s="854"/>
      <c r="AU194" s="854"/>
      <c r="AV194" s="856" t="str">
        <f>IF(AV21&lt;&gt;"",AV21,"")</f>
        <v/>
      </c>
      <c r="AW194" s="857"/>
      <c r="AX194" s="860" t="str">
        <f t="shared" ref="AX194" si="23">IF(AX21&lt;&gt;"",AX21,"")</f>
        <v/>
      </c>
      <c r="AY194" s="861"/>
      <c r="AZ194" s="863" t="str">
        <f t="shared" ref="AZ194" si="24">IF(AZ21&lt;&gt;"",AZ21,"")</f>
        <v/>
      </c>
      <c r="BA194" s="864"/>
      <c r="BB194" s="863" t="str">
        <f t="shared" ref="BB194" si="25">IF(BB21&lt;&gt;"",BB21,"")</f>
        <v/>
      </c>
      <c r="BC194" s="864"/>
      <c r="BD194" s="856" t="str">
        <f t="shared" ref="BD194" si="26">IF(BD21&lt;&gt;"",BD21,"")</f>
        <v/>
      </c>
      <c r="BE194" s="857"/>
      <c r="BF194" s="860" t="str">
        <f t="shared" ref="BF194" si="27">IF(BF21&lt;&gt;"",BF21,"")</f>
        <v/>
      </c>
      <c r="BG194" s="861"/>
      <c r="BH194" s="863" t="str">
        <f t="shared" ref="BH194" si="28">IF(BH21&lt;&gt;"",BH21,"")</f>
        <v/>
      </c>
      <c r="BI194" s="864"/>
      <c r="BJ194" s="866" t="str">
        <f t="shared" ref="BJ194" si="29">IF(BJ21&lt;&gt;"",BJ21,"")</f>
        <v/>
      </c>
      <c r="BK194" s="867"/>
      <c r="BL194" s="856" t="str">
        <f t="shared" ref="BL194" si="30">IF(BL21&lt;&gt;"",BL21,"")</f>
        <v/>
      </c>
      <c r="BM194" s="857"/>
      <c r="BN194" s="860" t="str">
        <f t="shared" ref="BN194" si="31">IF(BN21&lt;&gt;"",BN21,"")</f>
        <v/>
      </c>
      <c r="BO194" s="861"/>
      <c r="BP194" s="863" t="str">
        <f t="shared" ref="BP194" si="32">IF(BP21&lt;&gt;"",BP21,"")</f>
        <v/>
      </c>
      <c r="BQ194" s="864"/>
      <c r="BR194" s="863" t="str">
        <f t="shared" ref="BR194" si="33">IF(BR21&lt;&gt;"",BR21,"")</f>
        <v/>
      </c>
      <c r="BS194" s="864"/>
      <c r="BT194" s="863" t="str">
        <f t="shared" ref="BT194" si="34">IF(BT21&lt;&gt;"",BT21,"")</f>
        <v/>
      </c>
      <c r="BU194" s="864"/>
      <c r="BV194" s="890"/>
      <c r="BW194" s="891"/>
      <c r="BX194" s="892"/>
      <c r="BY194" s="749" t="str">
        <f>IF(BY21&lt;&gt;"",BY21,"")</f>
        <v/>
      </c>
      <c r="BZ194" s="750"/>
      <c r="CA194" s="750"/>
      <c r="CB194" s="750"/>
      <c r="CC194" s="750"/>
      <c r="CD194" s="548" t="s">
        <v>148</v>
      </c>
      <c r="CE194" s="548"/>
      <c r="CF194" s="749" t="str">
        <f>IF(CF21&lt;&gt;"",CF21,"")</f>
        <v/>
      </c>
      <c r="CG194" s="750"/>
      <c r="CH194" s="750"/>
      <c r="CI194" s="750"/>
      <c r="CJ194" s="750"/>
      <c r="CK194" s="548" t="s">
        <v>148</v>
      </c>
      <c r="CL194" s="548"/>
      <c r="CM194" s="750" t="str">
        <f>IF(CM21&lt;&gt;"",CM21,"")</f>
        <v/>
      </c>
      <c r="CN194" s="750"/>
      <c r="CO194" s="750"/>
      <c r="CP194" s="750"/>
      <c r="CQ194" s="777"/>
      <c r="CR194" s="781"/>
      <c r="CS194" s="782"/>
      <c r="CT194" s="492" t="s">
        <v>286</v>
      </c>
      <c r="CU194" s="492"/>
      <c r="CV194" s="492"/>
      <c r="CW194" s="492"/>
      <c r="CX194" s="492"/>
      <c r="CY194" s="492"/>
      <c r="CZ194" s="477" t="str">
        <f>IF(CZ21&lt;&gt;"",CZ21,"")</f>
        <v/>
      </c>
      <c r="DA194" s="478"/>
      <c r="DB194" s="478"/>
      <c r="DC194" s="478"/>
      <c r="DD194" s="478"/>
      <c r="DE194" s="478"/>
      <c r="DF194" s="478"/>
      <c r="DG194" s="478"/>
      <c r="DH194" s="478"/>
      <c r="DI194" s="478"/>
      <c r="DJ194" s="478"/>
      <c r="DK194" s="479"/>
      <c r="DL194" s="476"/>
      <c r="DM194" s="476"/>
    </row>
    <row r="195" spans="1:117" ht="7.5" customHeight="1">
      <c r="A195" s="515"/>
      <c r="B195" s="516"/>
      <c r="C195" s="58"/>
      <c r="E195" s="131"/>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840"/>
      <c r="AF195" s="841"/>
      <c r="AG195" s="902"/>
      <c r="AH195" s="902"/>
      <c r="AI195" s="855"/>
      <c r="AJ195" s="855"/>
      <c r="AK195" s="855"/>
      <c r="AL195" s="855"/>
      <c r="AM195" s="855"/>
      <c r="AN195" s="855"/>
      <c r="AO195" s="855"/>
      <c r="AP195" s="855"/>
      <c r="AQ195" s="855"/>
      <c r="AR195" s="855"/>
      <c r="AS195" s="855"/>
      <c r="AT195" s="855"/>
      <c r="AU195" s="855"/>
      <c r="AV195" s="858"/>
      <c r="AW195" s="859"/>
      <c r="AX195" s="859"/>
      <c r="AY195" s="862"/>
      <c r="AZ195" s="865"/>
      <c r="BA195" s="865"/>
      <c r="BB195" s="865"/>
      <c r="BC195" s="865"/>
      <c r="BD195" s="858"/>
      <c r="BE195" s="859"/>
      <c r="BF195" s="859"/>
      <c r="BG195" s="862"/>
      <c r="BH195" s="865"/>
      <c r="BI195" s="865"/>
      <c r="BJ195" s="868"/>
      <c r="BK195" s="869"/>
      <c r="BL195" s="858"/>
      <c r="BM195" s="859"/>
      <c r="BN195" s="859"/>
      <c r="BO195" s="862"/>
      <c r="BP195" s="865"/>
      <c r="BQ195" s="865"/>
      <c r="BR195" s="865"/>
      <c r="BS195" s="865"/>
      <c r="BT195" s="865"/>
      <c r="BU195" s="865"/>
      <c r="BV195" s="893"/>
      <c r="BW195" s="894"/>
      <c r="BX195" s="895"/>
      <c r="BY195" s="751"/>
      <c r="BZ195" s="751"/>
      <c r="CA195" s="751"/>
      <c r="CB195" s="751"/>
      <c r="CC195" s="751"/>
      <c r="CD195" s="779"/>
      <c r="CE195" s="779"/>
      <c r="CF195" s="751"/>
      <c r="CG195" s="751"/>
      <c r="CH195" s="751"/>
      <c r="CI195" s="751"/>
      <c r="CJ195" s="751"/>
      <c r="CK195" s="779"/>
      <c r="CL195" s="779"/>
      <c r="CM195" s="751"/>
      <c r="CN195" s="751"/>
      <c r="CO195" s="751"/>
      <c r="CP195" s="751"/>
      <c r="CQ195" s="778"/>
      <c r="CR195" s="783"/>
      <c r="CS195" s="784"/>
      <c r="CT195" s="492"/>
      <c r="CU195" s="492"/>
      <c r="CV195" s="492"/>
      <c r="CW195" s="492"/>
      <c r="CX195" s="492"/>
      <c r="CY195" s="492"/>
      <c r="CZ195" s="483"/>
      <c r="DA195" s="484"/>
      <c r="DB195" s="484"/>
      <c r="DC195" s="484"/>
      <c r="DD195" s="484"/>
      <c r="DE195" s="484"/>
      <c r="DF195" s="484"/>
      <c r="DG195" s="484"/>
      <c r="DH195" s="484"/>
      <c r="DI195" s="484"/>
      <c r="DJ195" s="484"/>
      <c r="DK195" s="485"/>
      <c r="DL195" s="476"/>
      <c r="DM195" s="476"/>
    </row>
    <row r="196" spans="1:117" ht="11.25" customHeight="1">
      <c r="A196" s="515"/>
      <c r="B196" s="516"/>
      <c r="C196" s="58"/>
      <c r="E196" s="757" t="s">
        <v>176</v>
      </c>
      <c r="F196" s="550"/>
      <c r="G196" s="756" t="s">
        <v>175</v>
      </c>
      <c r="H196" s="658"/>
      <c r="I196" s="658"/>
      <c r="J196" s="658"/>
      <c r="K196" s="658"/>
      <c r="L196" s="658"/>
      <c r="M196" s="659"/>
      <c r="N196" s="810" t="str">
        <f>IF(N23&lt;&gt;"",N23,"")</f>
        <v/>
      </c>
      <c r="O196" s="811"/>
      <c r="P196" s="811"/>
      <c r="Q196" s="811"/>
      <c r="R196" s="811"/>
      <c r="S196" s="811"/>
      <c r="T196" s="811"/>
      <c r="U196" s="811"/>
      <c r="V196" s="811"/>
      <c r="W196" s="811"/>
      <c r="X196" s="811"/>
      <c r="Y196" s="811"/>
      <c r="Z196" s="811"/>
      <c r="AA196" s="811"/>
      <c r="AB196" s="811"/>
      <c r="AC196" s="811"/>
      <c r="AD196" s="812"/>
      <c r="AE196" s="549" t="s">
        <v>174</v>
      </c>
      <c r="AF196" s="813"/>
      <c r="AG196" s="810" t="str">
        <f>IF(AG23&lt;&gt;"",AG23,"")</f>
        <v/>
      </c>
      <c r="AH196" s="811"/>
      <c r="AI196" s="811"/>
      <c r="AJ196" s="811"/>
      <c r="AK196" s="811"/>
      <c r="AL196" s="811"/>
      <c r="AM196" s="811"/>
      <c r="AN196" s="812"/>
      <c r="AO196" s="789" t="s">
        <v>173</v>
      </c>
      <c r="AP196" s="790"/>
      <c r="AQ196" s="790"/>
      <c r="AR196" s="790"/>
      <c r="AS196" s="790"/>
      <c r="AT196" s="790"/>
      <c r="AU196" s="790"/>
      <c r="AV196" s="790"/>
      <c r="AW196" s="790"/>
      <c r="AX196" s="790"/>
      <c r="AY196" s="790"/>
      <c r="AZ196" s="789" t="s">
        <v>172</v>
      </c>
      <c r="BA196" s="790"/>
      <c r="BB196" s="790"/>
      <c r="BC196" s="790"/>
      <c r="BD196" s="790"/>
      <c r="BE196" s="790"/>
      <c r="BF196" s="790"/>
      <c r="BG196" s="790"/>
      <c r="BH196" s="790"/>
      <c r="BI196" s="791"/>
      <c r="BJ196" s="789" t="s">
        <v>171</v>
      </c>
      <c r="BK196" s="790"/>
      <c r="BL196" s="790"/>
      <c r="BM196" s="790"/>
      <c r="BN196" s="790"/>
      <c r="BO196" s="790"/>
      <c r="BP196" s="790"/>
      <c r="BQ196" s="790"/>
      <c r="BR196" s="790"/>
      <c r="BS196" s="791"/>
      <c r="BT196" s="520" t="s">
        <v>57</v>
      </c>
      <c r="BU196" s="520"/>
      <c r="BV196" s="520"/>
      <c r="BW196" s="520"/>
      <c r="BX196" s="520"/>
      <c r="BY196" s="520"/>
      <c r="BZ196" s="520"/>
      <c r="CA196" s="520"/>
      <c r="CB196" s="520" t="s">
        <v>170</v>
      </c>
      <c r="CC196" s="520"/>
      <c r="CD196" s="520"/>
      <c r="CE196" s="520"/>
      <c r="CF196" s="520"/>
      <c r="CG196" s="520"/>
      <c r="CH196" s="520"/>
      <c r="CI196" s="520"/>
      <c r="CJ196" s="520"/>
      <c r="CK196" s="520"/>
      <c r="CL196" s="520"/>
      <c r="CM196" s="520"/>
      <c r="CN196" s="774" t="s">
        <v>169</v>
      </c>
      <c r="CO196" s="774"/>
      <c r="CP196" s="774"/>
      <c r="CQ196" s="774"/>
      <c r="CR196" s="774"/>
      <c r="CS196" s="774"/>
      <c r="CT196" s="774"/>
      <c r="CU196" s="774"/>
      <c r="CV196" s="774"/>
      <c r="CW196" s="774"/>
      <c r="CX196" s="774"/>
      <c r="CY196" s="774"/>
      <c r="CZ196" s="774" t="s">
        <v>168</v>
      </c>
      <c r="DA196" s="774"/>
      <c r="DB196" s="774"/>
      <c r="DC196" s="774"/>
      <c r="DD196" s="774"/>
      <c r="DE196" s="774"/>
      <c r="DF196" s="774"/>
      <c r="DG196" s="774"/>
      <c r="DH196" s="774"/>
      <c r="DI196" s="774"/>
      <c r="DJ196" s="774"/>
      <c r="DK196" s="833"/>
      <c r="DL196" s="476"/>
      <c r="DM196" s="476"/>
    </row>
    <row r="197" spans="1:117" ht="7.5" customHeight="1">
      <c r="A197" s="515"/>
      <c r="B197" s="516"/>
      <c r="C197" s="58"/>
      <c r="E197" s="534"/>
      <c r="F197" s="546"/>
      <c r="G197" s="724" t="s">
        <v>167</v>
      </c>
      <c r="H197" s="725"/>
      <c r="I197" s="725"/>
      <c r="J197" s="725"/>
      <c r="K197" s="725"/>
      <c r="L197" s="725"/>
      <c r="M197" s="726"/>
      <c r="N197" s="798" t="str">
        <f>IF(N24&lt;&gt;"",N24,"")</f>
        <v/>
      </c>
      <c r="O197" s="799"/>
      <c r="P197" s="799"/>
      <c r="Q197" s="799"/>
      <c r="R197" s="799"/>
      <c r="S197" s="799"/>
      <c r="T197" s="799"/>
      <c r="U197" s="799"/>
      <c r="V197" s="799"/>
      <c r="W197" s="799"/>
      <c r="X197" s="799"/>
      <c r="Y197" s="799"/>
      <c r="Z197" s="799"/>
      <c r="AA197" s="799"/>
      <c r="AB197" s="799"/>
      <c r="AC197" s="799"/>
      <c r="AD197" s="800"/>
      <c r="AE197" s="545"/>
      <c r="AF197" s="535"/>
      <c r="AG197" s="798" t="str">
        <f>IF(AG24&lt;&gt;"",AG24,"")</f>
        <v/>
      </c>
      <c r="AH197" s="799"/>
      <c r="AI197" s="799"/>
      <c r="AJ197" s="799"/>
      <c r="AK197" s="799"/>
      <c r="AL197" s="799"/>
      <c r="AM197" s="799"/>
      <c r="AN197" s="800"/>
      <c r="AO197" s="792"/>
      <c r="AP197" s="793"/>
      <c r="AQ197" s="793"/>
      <c r="AR197" s="793"/>
      <c r="AS197" s="793"/>
      <c r="AT197" s="793"/>
      <c r="AU197" s="793"/>
      <c r="AV197" s="793"/>
      <c r="AW197" s="793"/>
      <c r="AX197" s="793"/>
      <c r="AY197" s="793"/>
      <c r="AZ197" s="792"/>
      <c r="BA197" s="793"/>
      <c r="BB197" s="793"/>
      <c r="BC197" s="793"/>
      <c r="BD197" s="793"/>
      <c r="BE197" s="793"/>
      <c r="BF197" s="793"/>
      <c r="BG197" s="793"/>
      <c r="BH197" s="793"/>
      <c r="BI197" s="794"/>
      <c r="BJ197" s="792"/>
      <c r="BK197" s="793"/>
      <c r="BL197" s="793"/>
      <c r="BM197" s="793"/>
      <c r="BN197" s="793"/>
      <c r="BO197" s="793"/>
      <c r="BP197" s="793"/>
      <c r="BQ197" s="793"/>
      <c r="BR197" s="793"/>
      <c r="BS197" s="794"/>
      <c r="BT197" s="521"/>
      <c r="BU197" s="521"/>
      <c r="BV197" s="521"/>
      <c r="BW197" s="521"/>
      <c r="BX197" s="521"/>
      <c r="BY197" s="521"/>
      <c r="BZ197" s="521"/>
      <c r="CA197" s="521"/>
      <c r="CB197" s="521"/>
      <c r="CC197" s="521"/>
      <c r="CD197" s="521"/>
      <c r="CE197" s="521"/>
      <c r="CF197" s="521"/>
      <c r="CG197" s="521"/>
      <c r="CH197" s="521"/>
      <c r="CI197" s="521"/>
      <c r="CJ197" s="521"/>
      <c r="CK197" s="521"/>
      <c r="CL197" s="521"/>
      <c r="CM197" s="521"/>
      <c r="CN197" s="775"/>
      <c r="CO197" s="775"/>
      <c r="CP197" s="775"/>
      <c r="CQ197" s="775"/>
      <c r="CR197" s="775"/>
      <c r="CS197" s="775"/>
      <c r="CT197" s="775"/>
      <c r="CU197" s="775"/>
      <c r="CV197" s="775"/>
      <c r="CW197" s="775"/>
      <c r="CX197" s="775"/>
      <c r="CY197" s="775"/>
      <c r="CZ197" s="775"/>
      <c r="DA197" s="775"/>
      <c r="DB197" s="775"/>
      <c r="DC197" s="775"/>
      <c r="DD197" s="775"/>
      <c r="DE197" s="775"/>
      <c r="DF197" s="775"/>
      <c r="DG197" s="775"/>
      <c r="DH197" s="775"/>
      <c r="DI197" s="775"/>
      <c r="DJ197" s="775"/>
      <c r="DK197" s="834"/>
      <c r="DL197" s="476"/>
      <c r="DM197" s="476"/>
    </row>
    <row r="198" spans="1:117" ht="7.5" customHeight="1">
      <c r="A198" s="515"/>
      <c r="B198" s="516"/>
      <c r="C198" s="58"/>
      <c r="E198" s="534"/>
      <c r="F198" s="546"/>
      <c r="G198" s="724"/>
      <c r="H198" s="725"/>
      <c r="I198" s="725"/>
      <c r="J198" s="725"/>
      <c r="K198" s="725"/>
      <c r="L198" s="725"/>
      <c r="M198" s="726"/>
      <c r="N198" s="798"/>
      <c r="O198" s="799"/>
      <c r="P198" s="799"/>
      <c r="Q198" s="799"/>
      <c r="R198" s="799"/>
      <c r="S198" s="799"/>
      <c r="T198" s="799"/>
      <c r="U198" s="799"/>
      <c r="V198" s="799"/>
      <c r="W198" s="799"/>
      <c r="X198" s="799"/>
      <c r="Y198" s="799"/>
      <c r="Z198" s="799"/>
      <c r="AA198" s="799"/>
      <c r="AB198" s="799"/>
      <c r="AC198" s="799"/>
      <c r="AD198" s="800"/>
      <c r="AE198" s="545"/>
      <c r="AF198" s="535"/>
      <c r="AG198" s="798"/>
      <c r="AH198" s="799"/>
      <c r="AI198" s="799"/>
      <c r="AJ198" s="799"/>
      <c r="AK198" s="799"/>
      <c r="AL198" s="799"/>
      <c r="AM198" s="799"/>
      <c r="AN198" s="800"/>
      <c r="AO198" s="792"/>
      <c r="AP198" s="793"/>
      <c r="AQ198" s="793"/>
      <c r="AR198" s="793"/>
      <c r="AS198" s="793"/>
      <c r="AT198" s="793"/>
      <c r="AU198" s="793"/>
      <c r="AV198" s="793"/>
      <c r="AW198" s="793"/>
      <c r="AX198" s="793"/>
      <c r="AY198" s="793"/>
      <c r="AZ198" s="792"/>
      <c r="BA198" s="793"/>
      <c r="BB198" s="793"/>
      <c r="BC198" s="793"/>
      <c r="BD198" s="793"/>
      <c r="BE198" s="793"/>
      <c r="BF198" s="793"/>
      <c r="BG198" s="793"/>
      <c r="BH198" s="793"/>
      <c r="BI198" s="794"/>
      <c r="BJ198" s="792"/>
      <c r="BK198" s="793"/>
      <c r="BL198" s="793"/>
      <c r="BM198" s="793"/>
      <c r="BN198" s="793"/>
      <c r="BO198" s="793"/>
      <c r="BP198" s="793"/>
      <c r="BQ198" s="793"/>
      <c r="BR198" s="793"/>
      <c r="BS198" s="794"/>
      <c r="BT198" s="521"/>
      <c r="BU198" s="521"/>
      <c r="BV198" s="521"/>
      <c r="BW198" s="521"/>
      <c r="BX198" s="521"/>
      <c r="BY198" s="521"/>
      <c r="BZ198" s="521"/>
      <c r="CA198" s="521"/>
      <c r="CB198" s="521"/>
      <c r="CC198" s="521"/>
      <c r="CD198" s="521"/>
      <c r="CE198" s="521"/>
      <c r="CF198" s="521"/>
      <c r="CG198" s="521"/>
      <c r="CH198" s="521"/>
      <c r="CI198" s="521"/>
      <c r="CJ198" s="521"/>
      <c r="CK198" s="521"/>
      <c r="CL198" s="521"/>
      <c r="CM198" s="521"/>
      <c r="CN198" s="775"/>
      <c r="CO198" s="775"/>
      <c r="CP198" s="775"/>
      <c r="CQ198" s="775"/>
      <c r="CR198" s="775"/>
      <c r="CS198" s="775"/>
      <c r="CT198" s="775"/>
      <c r="CU198" s="775"/>
      <c r="CV198" s="775"/>
      <c r="CW198" s="775"/>
      <c r="CX198" s="775"/>
      <c r="CY198" s="775"/>
      <c r="CZ198" s="775"/>
      <c r="DA198" s="775"/>
      <c r="DB198" s="775"/>
      <c r="DC198" s="775"/>
      <c r="DD198" s="775"/>
      <c r="DE198" s="775"/>
      <c r="DF198" s="775"/>
      <c r="DG198" s="775"/>
      <c r="DH198" s="775"/>
      <c r="DI198" s="775"/>
      <c r="DJ198" s="775"/>
      <c r="DK198" s="834"/>
      <c r="DL198" s="476"/>
      <c r="DM198" s="476"/>
    </row>
    <row r="199" spans="1:117" ht="7.5" customHeight="1">
      <c r="A199" s="515"/>
      <c r="B199" s="516"/>
      <c r="C199" s="58"/>
      <c r="E199" s="534"/>
      <c r="F199" s="546"/>
      <c r="G199" s="677"/>
      <c r="H199" s="678"/>
      <c r="I199" s="678"/>
      <c r="J199" s="678"/>
      <c r="K199" s="678"/>
      <c r="L199" s="678"/>
      <c r="M199" s="727"/>
      <c r="N199" s="801"/>
      <c r="O199" s="802"/>
      <c r="P199" s="802"/>
      <c r="Q199" s="802"/>
      <c r="R199" s="802"/>
      <c r="S199" s="802"/>
      <c r="T199" s="802"/>
      <c r="U199" s="802"/>
      <c r="V199" s="802"/>
      <c r="W199" s="802"/>
      <c r="X199" s="802"/>
      <c r="Y199" s="802"/>
      <c r="Z199" s="802"/>
      <c r="AA199" s="802"/>
      <c r="AB199" s="802"/>
      <c r="AC199" s="802"/>
      <c r="AD199" s="803"/>
      <c r="AE199" s="814"/>
      <c r="AF199" s="815"/>
      <c r="AG199" s="801"/>
      <c r="AH199" s="802"/>
      <c r="AI199" s="802"/>
      <c r="AJ199" s="802"/>
      <c r="AK199" s="802"/>
      <c r="AL199" s="802"/>
      <c r="AM199" s="802"/>
      <c r="AN199" s="803"/>
      <c r="AO199" s="792"/>
      <c r="AP199" s="793"/>
      <c r="AQ199" s="793"/>
      <c r="AR199" s="793"/>
      <c r="AS199" s="793"/>
      <c r="AT199" s="793"/>
      <c r="AU199" s="793"/>
      <c r="AV199" s="793"/>
      <c r="AW199" s="793"/>
      <c r="AX199" s="793"/>
      <c r="AY199" s="793"/>
      <c r="AZ199" s="795"/>
      <c r="BA199" s="796"/>
      <c r="BB199" s="796"/>
      <c r="BC199" s="796"/>
      <c r="BD199" s="796"/>
      <c r="BE199" s="796"/>
      <c r="BF199" s="796"/>
      <c r="BG199" s="796"/>
      <c r="BH199" s="796"/>
      <c r="BI199" s="797"/>
      <c r="BJ199" s="795"/>
      <c r="BK199" s="796"/>
      <c r="BL199" s="796"/>
      <c r="BM199" s="796"/>
      <c r="BN199" s="796"/>
      <c r="BO199" s="796"/>
      <c r="BP199" s="796"/>
      <c r="BQ199" s="796"/>
      <c r="BR199" s="796"/>
      <c r="BS199" s="797"/>
      <c r="BT199" s="522"/>
      <c r="BU199" s="522"/>
      <c r="BV199" s="522"/>
      <c r="BW199" s="522"/>
      <c r="BX199" s="522"/>
      <c r="BY199" s="522"/>
      <c r="BZ199" s="522"/>
      <c r="CA199" s="522"/>
      <c r="CB199" s="522"/>
      <c r="CC199" s="522"/>
      <c r="CD199" s="522"/>
      <c r="CE199" s="522"/>
      <c r="CF199" s="522"/>
      <c r="CG199" s="522"/>
      <c r="CH199" s="522"/>
      <c r="CI199" s="522"/>
      <c r="CJ199" s="522"/>
      <c r="CK199" s="522"/>
      <c r="CL199" s="522"/>
      <c r="CM199" s="522"/>
      <c r="CN199" s="776"/>
      <c r="CO199" s="776"/>
      <c r="CP199" s="776"/>
      <c r="CQ199" s="776"/>
      <c r="CR199" s="776"/>
      <c r="CS199" s="776"/>
      <c r="CT199" s="776"/>
      <c r="CU199" s="776"/>
      <c r="CV199" s="776"/>
      <c r="CW199" s="776"/>
      <c r="CX199" s="776"/>
      <c r="CY199" s="776"/>
      <c r="CZ199" s="776"/>
      <c r="DA199" s="776"/>
      <c r="DB199" s="776"/>
      <c r="DC199" s="776"/>
      <c r="DD199" s="776"/>
      <c r="DE199" s="776"/>
      <c r="DF199" s="776"/>
      <c r="DG199" s="776"/>
      <c r="DH199" s="776"/>
      <c r="DI199" s="776"/>
      <c r="DJ199" s="776"/>
      <c r="DK199" s="835"/>
      <c r="DL199" s="476"/>
      <c r="DM199" s="476"/>
    </row>
    <row r="200" spans="1:117" ht="7.5" customHeight="1">
      <c r="A200" s="515"/>
      <c r="B200" s="516"/>
      <c r="C200" s="58"/>
      <c r="E200" s="534"/>
      <c r="F200" s="546"/>
      <c r="G200" s="816" t="s">
        <v>166</v>
      </c>
      <c r="H200" s="845"/>
      <c r="I200" s="845"/>
      <c r="J200" s="845"/>
      <c r="K200" s="845"/>
      <c r="L200" s="845"/>
      <c r="M200" s="846"/>
      <c r="N200" s="923" t="str">
        <f>IF(N27&lt;&gt;"",N27,"")</f>
        <v>明・大・昭・平</v>
      </c>
      <c r="O200" s="817"/>
      <c r="P200" s="817"/>
      <c r="Q200" s="817"/>
      <c r="R200" s="817"/>
      <c r="S200" s="817"/>
      <c r="T200" s="817"/>
      <c r="U200" s="817"/>
      <c r="V200" s="817"/>
      <c r="W200" s="817"/>
      <c r="X200" s="921" t="str">
        <f>IF(X27&lt;&gt;"",X27,"")</f>
        <v/>
      </c>
      <c r="Y200" s="823"/>
      <c r="Z200" s="823"/>
      <c r="AA200" s="927" t="s">
        <v>40</v>
      </c>
      <c r="AB200" s="817"/>
      <c r="AC200" s="921" t="str">
        <f>IF(AC27&lt;&gt;"",AC27,"")</f>
        <v/>
      </c>
      <c r="AD200" s="823"/>
      <c r="AE200" s="823"/>
      <c r="AF200" s="927" t="s">
        <v>39</v>
      </c>
      <c r="AG200" s="817"/>
      <c r="AH200" s="921" t="str">
        <f>IF(AH27&lt;&gt;"",AH27,"")</f>
        <v/>
      </c>
      <c r="AI200" s="823"/>
      <c r="AJ200" s="823"/>
      <c r="AK200" s="667" t="s">
        <v>165</v>
      </c>
      <c r="AL200" s="990"/>
      <c r="AM200" s="990"/>
      <c r="AN200" s="991"/>
      <c r="AO200" s="107"/>
      <c r="AP200" s="69"/>
      <c r="AQ200" s="69"/>
      <c r="AR200" s="69"/>
      <c r="AS200" s="69"/>
      <c r="AT200" s="69"/>
      <c r="AU200" s="69"/>
      <c r="AV200" s="69"/>
      <c r="AW200" s="69"/>
      <c r="AX200" s="667" t="s">
        <v>17</v>
      </c>
      <c r="AY200" s="667"/>
      <c r="AZ200" s="804" t="str">
        <f>IF(AZ27&lt;&gt;"",AZ27,"")</f>
        <v/>
      </c>
      <c r="BA200" s="780"/>
      <c r="BB200" s="780"/>
      <c r="BC200" s="780"/>
      <c r="BD200" s="524" t="s">
        <v>164</v>
      </c>
      <c r="BE200" s="524"/>
      <c r="BF200" s="524"/>
      <c r="BG200" s="524"/>
      <c r="BH200" s="524"/>
      <c r="BI200" s="758"/>
      <c r="BJ200" s="804" t="str">
        <f>IF(BJ27&lt;&gt;"",BJ27,"")</f>
        <v/>
      </c>
      <c r="BK200" s="780"/>
      <c r="BL200" s="780"/>
      <c r="BM200" s="780"/>
      <c r="BN200" s="524" t="s">
        <v>164</v>
      </c>
      <c r="BO200" s="524"/>
      <c r="BP200" s="524"/>
      <c r="BQ200" s="524"/>
      <c r="BR200" s="524"/>
      <c r="BS200" s="758"/>
      <c r="BT200" s="124"/>
      <c r="BU200" s="124"/>
      <c r="BV200" s="124"/>
      <c r="BW200" s="124"/>
      <c r="BX200" s="124"/>
      <c r="BY200" s="124"/>
      <c r="BZ200" s="124"/>
      <c r="CA200" s="124"/>
      <c r="CB200" s="107"/>
      <c r="CC200" s="780" t="str">
        <f>IF(CC27&lt;&gt;"",CC27,"")</f>
        <v/>
      </c>
      <c r="CD200" s="780"/>
      <c r="CE200" s="780"/>
      <c r="CF200" s="780"/>
      <c r="CG200" s="780"/>
      <c r="CH200" s="780"/>
      <c r="CI200" s="780"/>
      <c r="CJ200" s="780"/>
      <c r="CK200" s="780"/>
      <c r="CL200" s="780"/>
      <c r="CM200" s="106"/>
      <c r="CN200" s="130"/>
      <c r="CO200" s="69"/>
      <c r="CP200" s="69"/>
      <c r="CQ200" s="69"/>
      <c r="CR200" s="69"/>
      <c r="CS200" s="69"/>
      <c r="CT200" s="69"/>
      <c r="CU200" s="69"/>
      <c r="CV200" s="69"/>
      <c r="CW200" s="69"/>
      <c r="CX200" s="69"/>
      <c r="CY200" s="69"/>
      <c r="CZ200" s="107"/>
      <c r="DA200" s="69"/>
      <c r="DB200" s="69"/>
      <c r="DC200" s="69"/>
      <c r="DD200" s="69"/>
      <c r="DE200" s="69"/>
      <c r="DF200" s="69"/>
      <c r="DG200" s="69"/>
      <c r="DH200" s="69"/>
      <c r="DI200" s="69"/>
      <c r="DJ200" s="493" t="s">
        <v>17</v>
      </c>
      <c r="DK200" s="494"/>
      <c r="DL200" s="476"/>
      <c r="DM200" s="476"/>
    </row>
    <row r="201" spans="1:117" ht="7.5" customHeight="1">
      <c r="A201" s="515"/>
      <c r="B201" s="516"/>
      <c r="C201" s="58"/>
      <c r="E201" s="534"/>
      <c r="F201" s="546"/>
      <c r="G201" s="755"/>
      <c r="H201" s="753"/>
      <c r="I201" s="753"/>
      <c r="J201" s="753"/>
      <c r="K201" s="753"/>
      <c r="L201" s="753"/>
      <c r="M201" s="754"/>
      <c r="N201" s="989"/>
      <c r="O201" s="919"/>
      <c r="P201" s="919"/>
      <c r="Q201" s="919"/>
      <c r="R201" s="919"/>
      <c r="S201" s="919"/>
      <c r="T201" s="919"/>
      <c r="U201" s="919"/>
      <c r="V201" s="919"/>
      <c r="W201" s="919"/>
      <c r="X201" s="922"/>
      <c r="Y201" s="922"/>
      <c r="Z201" s="922"/>
      <c r="AA201" s="919"/>
      <c r="AB201" s="919"/>
      <c r="AC201" s="922"/>
      <c r="AD201" s="922"/>
      <c r="AE201" s="922"/>
      <c r="AF201" s="919"/>
      <c r="AG201" s="919"/>
      <c r="AH201" s="922"/>
      <c r="AI201" s="922"/>
      <c r="AJ201" s="922"/>
      <c r="AK201" s="992"/>
      <c r="AL201" s="992"/>
      <c r="AM201" s="992"/>
      <c r="AN201" s="993"/>
      <c r="AO201" s="249"/>
      <c r="AP201" s="250"/>
      <c r="AQ201" s="250"/>
      <c r="AR201" s="250"/>
      <c r="AS201" s="250"/>
      <c r="AT201" s="250"/>
      <c r="AU201" s="250"/>
      <c r="AV201" s="250"/>
      <c r="AW201" s="250"/>
      <c r="AX201" s="641"/>
      <c r="AY201" s="641"/>
      <c r="AZ201" s="722"/>
      <c r="BA201" s="723"/>
      <c r="BB201" s="723"/>
      <c r="BC201" s="723"/>
      <c r="BD201" s="526"/>
      <c r="BE201" s="526"/>
      <c r="BF201" s="526"/>
      <c r="BG201" s="526"/>
      <c r="BH201" s="526"/>
      <c r="BI201" s="533"/>
      <c r="BJ201" s="722"/>
      <c r="BK201" s="723"/>
      <c r="BL201" s="723"/>
      <c r="BM201" s="723"/>
      <c r="BN201" s="526"/>
      <c r="BO201" s="526"/>
      <c r="BP201" s="526"/>
      <c r="BQ201" s="526"/>
      <c r="BR201" s="526"/>
      <c r="BS201" s="533"/>
      <c r="BT201" s="124"/>
      <c r="BU201" s="124"/>
      <c r="BV201" s="124"/>
      <c r="BW201" s="124"/>
      <c r="BX201" s="124"/>
      <c r="BY201" s="124"/>
      <c r="BZ201" s="124"/>
      <c r="CA201" s="124"/>
      <c r="CB201" s="249"/>
      <c r="CC201" s="723"/>
      <c r="CD201" s="723"/>
      <c r="CE201" s="723"/>
      <c r="CF201" s="723"/>
      <c r="CG201" s="723"/>
      <c r="CH201" s="723"/>
      <c r="CI201" s="723"/>
      <c r="CJ201" s="723"/>
      <c r="CK201" s="723"/>
      <c r="CL201" s="723"/>
      <c r="CM201" s="251"/>
      <c r="CN201" s="253"/>
      <c r="CO201" s="250"/>
      <c r="CP201" s="250"/>
      <c r="CQ201" s="250"/>
      <c r="CR201" s="250"/>
      <c r="CS201" s="250"/>
      <c r="CT201" s="250"/>
      <c r="CU201" s="250"/>
      <c r="CV201" s="250"/>
      <c r="CW201" s="250"/>
      <c r="CX201" s="250"/>
      <c r="CY201" s="250"/>
      <c r="CZ201" s="249"/>
      <c r="DA201" s="250"/>
      <c r="DB201" s="250"/>
      <c r="DC201" s="250"/>
      <c r="DD201" s="250"/>
      <c r="DE201" s="250"/>
      <c r="DF201" s="250"/>
      <c r="DG201" s="250"/>
      <c r="DH201" s="250"/>
      <c r="DI201" s="250"/>
      <c r="DJ201" s="495"/>
      <c r="DK201" s="496"/>
      <c r="DL201" s="476"/>
      <c r="DM201" s="476"/>
    </row>
    <row r="202" spans="1:117" ht="7.5" customHeight="1">
      <c r="A202" s="515"/>
      <c r="B202" s="516"/>
      <c r="C202" s="58"/>
      <c r="E202" s="534"/>
      <c r="F202" s="546"/>
      <c r="G202" s="816" t="s">
        <v>284</v>
      </c>
      <c r="H202" s="817"/>
      <c r="I202" s="817"/>
      <c r="J202" s="817"/>
      <c r="K202" s="817"/>
      <c r="L202" s="817"/>
      <c r="M202" s="818"/>
      <c r="N202" s="822" t="str">
        <f>IF(N29&lt;&gt;"",N29,"")</f>
        <v/>
      </c>
      <c r="O202" s="823"/>
      <c r="P202" s="822" t="str">
        <f t="shared" ref="P202" si="35">IF(P29&lt;&gt;"",P29,"")</f>
        <v/>
      </c>
      <c r="Q202" s="823"/>
      <c r="R202" s="822" t="str">
        <f t="shared" ref="R202" si="36">IF(R29&lt;&gt;"",R29,"")</f>
        <v/>
      </c>
      <c r="S202" s="823"/>
      <c r="T202" s="826" t="str">
        <f t="shared" ref="T202" si="37">IF(T29&lt;&gt;"",T29,"")</f>
        <v/>
      </c>
      <c r="U202" s="827"/>
      <c r="V202" s="830" t="str">
        <f t="shared" ref="V202" si="38">IF(V29&lt;&gt;"",V29,"")</f>
        <v/>
      </c>
      <c r="W202" s="831"/>
      <c r="X202" s="822" t="str">
        <f t="shared" ref="X202" si="39">IF(X29&lt;&gt;"",X29,"")</f>
        <v/>
      </c>
      <c r="Y202" s="823"/>
      <c r="Z202" s="822" t="str">
        <f t="shared" ref="Z202" si="40">IF(Z29&lt;&gt;"",Z29,"")</f>
        <v/>
      </c>
      <c r="AA202" s="823"/>
      <c r="AB202" s="826" t="str">
        <f t="shared" ref="AB202" si="41">IF(AB29&lt;&gt;"",AB29,"")</f>
        <v/>
      </c>
      <c r="AC202" s="827"/>
      <c r="AD202" s="830" t="str">
        <f t="shared" ref="AD202" si="42">IF(AD29&lt;&gt;"",AD29,"")</f>
        <v/>
      </c>
      <c r="AE202" s="831"/>
      <c r="AF202" s="822" t="str">
        <f t="shared" ref="AF202" si="43">IF(AF29&lt;&gt;"",AF29,"")</f>
        <v/>
      </c>
      <c r="AG202" s="823"/>
      <c r="AH202" s="822" t="str">
        <f t="shared" ref="AH202" si="44">IF(AH29&lt;&gt;"",AH29,"")</f>
        <v/>
      </c>
      <c r="AI202" s="823"/>
      <c r="AJ202" s="955" t="str">
        <f t="shared" ref="AJ202" si="45">IF(AJ29&lt;&gt;"",AJ29,"")</f>
        <v/>
      </c>
      <c r="AK202" s="956"/>
      <c r="AL202" s="958"/>
      <c r="AM202" s="959"/>
      <c r="AN202" s="959"/>
      <c r="AO202" s="103"/>
      <c r="AP202" s="97"/>
      <c r="AQ202" s="97"/>
      <c r="AR202" s="97"/>
      <c r="AS202" s="97"/>
      <c r="AT202" s="97"/>
      <c r="AU202" s="59"/>
      <c r="AV202" s="59"/>
      <c r="AW202" s="97"/>
      <c r="AX202" s="641"/>
      <c r="AY202" s="641"/>
      <c r="AZ202" s="722"/>
      <c r="BA202" s="723"/>
      <c r="BB202" s="723"/>
      <c r="BC202" s="723"/>
      <c r="BD202" s="526"/>
      <c r="BE202" s="526"/>
      <c r="BF202" s="526"/>
      <c r="BG202" s="526"/>
      <c r="BH202" s="526"/>
      <c r="BI202" s="533"/>
      <c r="BJ202" s="722"/>
      <c r="BK202" s="723"/>
      <c r="BL202" s="723"/>
      <c r="BM202" s="723"/>
      <c r="BN202" s="526"/>
      <c r="BO202" s="526"/>
      <c r="BP202" s="526"/>
      <c r="BQ202" s="526"/>
      <c r="BR202" s="526"/>
      <c r="BS202" s="533"/>
      <c r="BT202" s="124"/>
      <c r="BU202" s="124"/>
      <c r="BV202" s="124"/>
      <c r="BW202" s="124"/>
      <c r="BX202" s="124"/>
      <c r="BY202" s="124"/>
      <c r="BZ202" s="124"/>
      <c r="CA202" s="124"/>
      <c r="CB202" s="103"/>
      <c r="CC202" s="723"/>
      <c r="CD202" s="723"/>
      <c r="CE202" s="723"/>
      <c r="CF202" s="723"/>
      <c r="CG202" s="723"/>
      <c r="CH202" s="723"/>
      <c r="CI202" s="723"/>
      <c r="CJ202" s="723"/>
      <c r="CK202" s="723"/>
      <c r="CL202" s="723"/>
      <c r="CM202" s="102"/>
      <c r="CN202" s="500" t="str">
        <f>IF(CN29&lt;&gt;"",CN29,"")</f>
        <v/>
      </c>
      <c r="CO202" s="472"/>
      <c r="CP202" s="472"/>
      <c r="CQ202" s="472"/>
      <c r="CR202" s="472"/>
      <c r="CS202" s="472"/>
      <c r="CT202" s="472"/>
      <c r="CU202" s="472"/>
      <c r="CV202" s="472"/>
      <c r="CW202" s="472"/>
      <c r="CX202" s="472"/>
      <c r="CY202" s="473"/>
      <c r="CZ202" s="103"/>
      <c r="DA202" s="97"/>
      <c r="DB202" s="97"/>
      <c r="DC202" s="97"/>
      <c r="DD202" s="97"/>
      <c r="DE202" s="97"/>
      <c r="DF202" s="97"/>
      <c r="DG202" s="97"/>
      <c r="DH202" s="97"/>
      <c r="DI202" s="97"/>
      <c r="DJ202" s="495"/>
      <c r="DK202" s="496"/>
      <c r="DL202" s="476"/>
      <c r="DM202" s="476"/>
    </row>
    <row r="203" spans="1:117" ht="7.5" customHeight="1">
      <c r="A203" s="515"/>
      <c r="B203" s="516"/>
      <c r="C203" s="58"/>
      <c r="E203" s="534"/>
      <c r="F203" s="535"/>
      <c r="G203" s="819"/>
      <c r="H203" s="820"/>
      <c r="I203" s="820"/>
      <c r="J203" s="820"/>
      <c r="K203" s="820"/>
      <c r="L203" s="820"/>
      <c r="M203" s="821"/>
      <c r="N203" s="824"/>
      <c r="O203" s="825"/>
      <c r="P203" s="824"/>
      <c r="Q203" s="825"/>
      <c r="R203" s="824"/>
      <c r="S203" s="825"/>
      <c r="T203" s="828"/>
      <c r="U203" s="829"/>
      <c r="V203" s="829"/>
      <c r="W203" s="832"/>
      <c r="X203" s="824"/>
      <c r="Y203" s="825"/>
      <c r="Z203" s="824"/>
      <c r="AA203" s="825"/>
      <c r="AB203" s="828"/>
      <c r="AC203" s="829"/>
      <c r="AD203" s="829"/>
      <c r="AE203" s="832"/>
      <c r="AF203" s="824"/>
      <c r="AG203" s="825"/>
      <c r="AH203" s="824"/>
      <c r="AI203" s="825"/>
      <c r="AJ203" s="957"/>
      <c r="AK203" s="957"/>
      <c r="AL203" s="959"/>
      <c r="AM203" s="959"/>
      <c r="AN203" s="959"/>
      <c r="AO203" s="97"/>
      <c r="AP203" s="97"/>
      <c r="AQ203" s="97"/>
      <c r="AR203" s="97"/>
      <c r="AS203" s="97"/>
      <c r="AT203" s="97"/>
      <c r="AU203" s="59"/>
      <c r="AV203" s="59"/>
      <c r="AW203" s="97"/>
      <c r="AX203" s="59"/>
      <c r="AY203" s="59"/>
      <c r="AZ203" s="722" t="str">
        <f>IF(AZ30&lt;&gt;"",AZ30,"")</f>
        <v/>
      </c>
      <c r="BA203" s="723"/>
      <c r="BB203" s="723"/>
      <c r="BC203" s="723"/>
      <c r="BD203" s="526" t="s">
        <v>162</v>
      </c>
      <c r="BE203" s="526"/>
      <c r="BF203" s="526"/>
      <c r="BG203" s="526"/>
      <c r="BH203" s="526"/>
      <c r="BI203" s="533"/>
      <c r="BJ203" s="722" t="str">
        <f>IF(BJ30&lt;&gt;"",BJ30,"")</f>
        <v/>
      </c>
      <c r="BK203" s="723"/>
      <c r="BL203" s="723"/>
      <c r="BM203" s="723"/>
      <c r="BN203" s="526" t="s">
        <v>162</v>
      </c>
      <c r="BO203" s="526"/>
      <c r="BP203" s="526"/>
      <c r="BQ203" s="526"/>
      <c r="BR203" s="526"/>
      <c r="BS203" s="533"/>
      <c r="BT203" s="773" t="s">
        <v>161</v>
      </c>
      <c r="BU203" s="641"/>
      <c r="BV203" s="641"/>
      <c r="BW203" s="748" t="str">
        <f>IF(BW30&lt;&gt;"",BW30,"")</f>
        <v/>
      </c>
      <c r="BX203" s="748"/>
      <c r="BY203" s="748"/>
      <c r="BZ203" s="728" t="s">
        <v>40</v>
      </c>
      <c r="CA203" s="728"/>
      <c r="CB203" s="103"/>
      <c r="CC203" s="723"/>
      <c r="CD203" s="723"/>
      <c r="CE203" s="723"/>
      <c r="CF203" s="723"/>
      <c r="CG203" s="723"/>
      <c r="CH203" s="723"/>
      <c r="CI203" s="723"/>
      <c r="CJ203" s="723"/>
      <c r="CK203" s="723"/>
      <c r="CL203" s="723"/>
      <c r="CM203" s="102"/>
      <c r="CN203" s="500"/>
      <c r="CO203" s="472"/>
      <c r="CP203" s="472"/>
      <c r="CQ203" s="472"/>
      <c r="CR203" s="472"/>
      <c r="CS203" s="472"/>
      <c r="CT203" s="472"/>
      <c r="CU203" s="472"/>
      <c r="CV203" s="472"/>
      <c r="CW203" s="472"/>
      <c r="CX203" s="472"/>
      <c r="CY203" s="473"/>
      <c r="CZ203" s="731" t="str">
        <f>IF(CZ30&lt;&gt;"",CZ30,"")</f>
        <v/>
      </c>
      <c r="DA203" s="732"/>
      <c r="DB203" s="732"/>
      <c r="DC203" s="732"/>
      <c r="DD203" s="732"/>
      <c r="DE203" s="732"/>
      <c r="DF203" s="732"/>
      <c r="DG203" s="732"/>
      <c r="DH203" s="732"/>
      <c r="DI203" s="732"/>
      <c r="DJ203" s="732"/>
      <c r="DK203" s="733"/>
      <c r="DL203" s="476"/>
      <c r="DM203" s="476"/>
    </row>
    <row r="204" spans="1:117" ht="7.5" customHeight="1">
      <c r="A204" s="515"/>
      <c r="B204" s="516"/>
      <c r="C204" s="58"/>
      <c r="E204" s="534"/>
      <c r="F204" s="535"/>
      <c r="G204" s="249"/>
      <c r="H204" s="251"/>
      <c r="I204" s="752" t="s">
        <v>163</v>
      </c>
      <c r="J204" s="753"/>
      <c r="K204" s="753"/>
      <c r="L204" s="753"/>
      <c r="M204" s="754"/>
      <c r="N204" s="741" t="str">
        <f>IF(N31&lt;&gt;"",N31,"")</f>
        <v>大阪市区</v>
      </c>
      <c r="O204" s="742"/>
      <c r="P204" s="742"/>
      <c r="Q204" s="742"/>
      <c r="R204" s="742"/>
      <c r="S204" s="742"/>
      <c r="T204" s="742"/>
      <c r="U204" s="742"/>
      <c r="V204" s="742"/>
      <c r="W204" s="742"/>
      <c r="X204" s="742"/>
      <c r="Y204" s="742"/>
      <c r="Z204" s="742"/>
      <c r="AA204" s="742"/>
      <c r="AB204" s="742"/>
      <c r="AC204" s="742"/>
      <c r="AD204" s="742"/>
      <c r="AE204" s="742"/>
      <c r="AF204" s="742"/>
      <c r="AG204" s="742"/>
      <c r="AH204" s="742"/>
      <c r="AI204" s="742"/>
      <c r="AJ204" s="742"/>
      <c r="AK204" s="742"/>
      <c r="AL204" s="742"/>
      <c r="AM204" s="742"/>
      <c r="AN204" s="743"/>
      <c r="AO204" s="250"/>
      <c r="AP204" s="250"/>
      <c r="AQ204" s="250"/>
      <c r="AR204" s="250"/>
      <c r="AS204" s="250"/>
      <c r="AT204" s="250"/>
      <c r="AU204" s="59"/>
      <c r="AV204" s="59"/>
      <c r="AW204" s="250"/>
      <c r="AX204" s="59"/>
      <c r="AY204" s="59"/>
      <c r="AZ204" s="722"/>
      <c r="BA204" s="723"/>
      <c r="BB204" s="723"/>
      <c r="BC204" s="723"/>
      <c r="BD204" s="526"/>
      <c r="BE204" s="526"/>
      <c r="BF204" s="526"/>
      <c r="BG204" s="526"/>
      <c r="BH204" s="526"/>
      <c r="BI204" s="533"/>
      <c r="BJ204" s="722"/>
      <c r="BK204" s="723"/>
      <c r="BL204" s="723"/>
      <c r="BM204" s="723"/>
      <c r="BN204" s="526"/>
      <c r="BO204" s="526"/>
      <c r="BP204" s="526"/>
      <c r="BQ204" s="526"/>
      <c r="BR204" s="526"/>
      <c r="BS204" s="533"/>
      <c r="BT204" s="773"/>
      <c r="BU204" s="641"/>
      <c r="BV204" s="641"/>
      <c r="BW204" s="748"/>
      <c r="BX204" s="748"/>
      <c r="BY204" s="748"/>
      <c r="BZ204" s="728"/>
      <c r="CA204" s="728"/>
      <c r="CB204" s="249"/>
      <c r="CC204" s="248"/>
      <c r="CD204" s="248"/>
      <c r="CE204" s="248"/>
      <c r="CF204" s="248"/>
      <c r="CG204" s="248"/>
      <c r="CH204" s="248"/>
      <c r="CI204" s="248"/>
      <c r="CJ204" s="248"/>
      <c r="CK204" s="248"/>
      <c r="CL204" s="248"/>
      <c r="CM204" s="251"/>
      <c r="CN204" s="500"/>
      <c r="CO204" s="472"/>
      <c r="CP204" s="472"/>
      <c r="CQ204" s="472"/>
      <c r="CR204" s="472"/>
      <c r="CS204" s="472"/>
      <c r="CT204" s="472"/>
      <c r="CU204" s="472"/>
      <c r="CV204" s="472"/>
      <c r="CW204" s="472"/>
      <c r="CX204" s="472"/>
      <c r="CY204" s="473"/>
      <c r="CZ204" s="731"/>
      <c r="DA204" s="732"/>
      <c r="DB204" s="732"/>
      <c r="DC204" s="732"/>
      <c r="DD204" s="732"/>
      <c r="DE204" s="732"/>
      <c r="DF204" s="732"/>
      <c r="DG204" s="732"/>
      <c r="DH204" s="732"/>
      <c r="DI204" s="732"/>
      <c r="DJ204" s="732"/>
      <c r="DK204" s="733"/>
      <c r="DL204" s="476"/>
      <c r="DM204" s="476"/>
    </row>
    <row r="205" spans="1:117" ht="7.5" customHeight="1">
      <c r="A205" s="515"/>
      <c r="B205" s="516"/>
      <c r="C205" s="58"/>
      <c r="E205" s="534"/>
      <c r="F205" s="535"/>
      <c r="G205" s="805" t="s">
        <v>160</v>
      </c>
      <c r="H205" s="806"/>
      <c r="I205" s="755"/>
      <c r="J205" s="753"/>
      <c r="K205" s="753"/>
      <c r="L205" s="753"/>
      <c r="M205" s="754"/>
      <c r="N205" s="744"/>
      <c r="O205" s="742"/>
      <c r="P205" s="742"/>
      <c r="Q205" s="742"/>
      <c r="R205" s="742"/>
      <c r="S205" s="742"/>
      <c r="T205" s="742"/>
      <c r="U205" s="742"/>
      <c r="V205" s="742"/>
      <c r="W205" s="742"/>
      <c r="X205" s="742"/>
      <c r="Y205" s="742"/>
      <c r="Z205" s="742"/>
      <c r="AA205" s="742"/>
      <c r="AB205" s="742"/>
      <c r="AC205" s="742"/>
      <c r="AD205" s="742"/>
      <c r="AE205" s="742"/>
      <c r="AF205" s="742"/>
      <c r="AG205" s="742"/>
      <c r="AH205" s="742"/>
      <c r="AI205" s="742"/>
      <c r="AJ205" s="742"/>
      <c r="AK205" s="742"/>
      <c r="AL205" s="742"/>
      <c r="AM205" s="742"/>
      <c r="AN205" s="743"/>
      <c r="AO205" s="97"/>
      <c r="AP205" s="97"/>
      <c r="AQ205" s="97"/>
      <c r="AR205" s="97"/>
      <c r="AS205" s="97"/>
      <c r="AT205" s="97"/>
      <c r="AU205" s="97"/>
      <c r="AV205" s="97"/>
      <c r="AW205" s="97"/>
      <c r="AX205" s="97"/>
      <c r="AY205" s="97"/>
      <c r="AZ205" s="722"/>
      <c r="BA205" s="723"/>
      <c r="BB205" s="723"/>
      <c r="BC205" s="723"/>
      <c r="BD205" s="526"/>
      <c r="BE205" s="526"/>
      <c r="BF205" s="526"/>
      <c r="BG205" s="526"/>
      <c r="BH205" s="526"/>
      <c r="BI205" s="533"/>
      <c r="BJ205" s="722"/>
      <c r="BK205" s="723"/>
      <c r="BL205" s="723"/>
      <c r="BM205" s="723"/>
      <c r="BN205" s="526"/>
      <c r="BO205" s="526"/>
      <c r="BP205" s="526"/>
      <c r="BQ205" s="526"/>
      <c r="BR205" s="526"/>
      <c r="BS205" s="533"/>
      <c r="BT205" s="773"/>
      <c r="BU205" s="641"/>
      <c r="BV205" s="641"/>
      <c r="BW205" s="748"/>
      <c r="BX205" s="748"/>
      <c r="BY205" s="748"/>
      <c r="BZ205" s="728"/>
      <c r="CA205" s="728"/>
      <c r="CB205" s="103"/>
      <c r="CC205" s="570" t="str">
        <f>IF(CC32&lt;&gt;"",CC32,"")</f>
        <v/>
      </c>
      <c r="CD205" s="570"/>
      <c r="CE205" s="570"/>
      <c r="CF205" s="570"/>
      <c r="CG205" s="570"/>
      <c r="CH205" s="570"/>
      <c r="CI205" s="570"/>
      <c r="CJ205" s="570"/>
      <c r="CK205" s="570"/>
      <c r="CL205" s="570"/>
      <c r="CM205" s="102"/>
      <c r="CN205" s="500"/>
      <c r="CO205" s="472"/>
      <c r="CP205" s="472"/>
      <c r="CQ205" s="472"/>
      <c r="CR205" s="472"/>
      <c r="CS205" s="472"/>
      <c r="CT205" s="472"/>
      <c r="CU205" s="472"/>
      <c r="CV205" s="472"/>
      <c r="CW205" s="472"/>
      <c r="CX205" s="472"/>
      <c r="CY205" s="473"/>
      <c r="CZ205" s="737"/>
      <c r="DA205" s="738"/>
      <c r="DB205" s="738"/>
      <c r="DC205" s="738"/>
      <c r="DD205" s="738"/>
      <c r="DE205" s="738"/>
      <c r="DF205" s="738"/>
      <c r="DG205" s="738"/>
      <c r="DH205" s="738"/>
      <c r="DI205" s="738"/>
      <c r="DJ205" s="738"/>
      <c r="DK205" s="739"/>
      <c r="DL205" s="476"/>
      <c r="DM205" s="476"/>
    </row>
    <row r="206" spans="1:117" ht="7.5" customHeight="1">
      <c r="A206" s="515"/>
      <c r="B206" s="516"/>
      <c r="C206" s="58"/>
      <c r="E206" s="534"/>
      <c r="F206" s="535"/>
      <c r="G206" s="805"/>
      <c r="H206" s="806"/>
      <c r="I206" s="771" t="s">
        <v>159</v>
      </c>
      <c r="J206" s="770"/>
      <c r="K206" s="770"/>
      <c r="L206" s="770"/>
      <c r="M206" s="772"/>
      <c r="N206" s="744"/>
      <c r="O206" s="742"/>
      <c r="P206" s="742"/>
      <c r="Q206" s="742"/>
      <c r="R206" s="742"/>
      <c r="S206" s="742"/>
      <c r="T206" s="742"/>
      <c r="U206" s="742"/>
      <c r="V206" s="742"/>
      <c r="W206" s="742"/>
      <c r="X206" s="742"/>
      <c r="Y206" s="742"/>
      <c r="Z206" s="742"/>
      <c r="AA206" s="742"/>
      <c r="AB206" s="742"/>
      <c r="AC206" s="742"/>
      <c r="AD206" s="742"/>
      <c r="AE206" s="742"/>
      <c r="AF206" s="742"/>
      <c r="AG206" s="742"/>
      <c r="AH206" s="742"/>
      <c r="AI206" s="742"/>
      <c r="AJ206" s="742"/>
      <c r="AK206" s="742"/>
      <c r="AL206" s="742"/>
      <c r="AM206" s="742"/>
      <c r="AN206" s="743"/>
      <c r="AO206" s="97"/>
      <c r="AP206" s="97"/>
      <c r="AQ206" s="97"/>
      <c r="AR206" s="97"/>
      <c r="AS206" s="97"/>
      <c r="AT206" s="97"/>
      <c r="AU206" s="97"/>
      <c r="AV206" s="97"/>
      <c r="AW206" s="97"/>
      <c r="AX206" s="97"/>
      <c r="AY206" s="97"/>
      <c r="AZ206" s="103"/>
      <c r="BA206" s="97"/>
      <c r="BB206" s="97"/>
      <c r="BC206" s="97"/>
      <c r="BD206" s="97"/>
      <c r="BE206" s="97"/>
      <c r="BF206" s="97"/>
      <c r="BG206" s="97"/>
      <c r="BH206" s="641" t="s">
        <v>17</v>
      </c>
      <c r="BI206" s="642"/>
      <c r="BJ206" s="103"/>
      <c r="BK206" s="97"/>
      <c r="BL206" s="97"/>
      <c r="BM206" s="97"/>
      <c r="BN206" s="97"/>
      <c r="BO206" s="97"/>
      <c r="BP206" s="97"/>
      <c r="BQ206" s="97"/>
      <c r="BR206" s="641" t="s">
        <v>17</v>
      </c>
      <c r="BS206" s="642"/>
      <c r="BT206" s="124"/>
      <c r="BU206" s="124"/>
      <c r="BV206" s="124"/>
      <c r="BW206" s="124"/>
      <c r="BX206" s="124"/>
      <c r="BY206" s="124"/>
      <c r="BZ206" s="124"/>
      <c r="CA206" s="124"/>
      <c r="CB206" s="103"/>
      <c r="CC206" s="570"/>
      <c r="CD206" s="570"/>
      <c r="CE206" s="570"/>
      <c r="CF206" s="570"/>
      <c r="CG206" s="570"/>
      <c r="CH206" s="570"/>
      <c r="CI206" s="570"/>
      <c r="CJ206" s="570"/>
      <c r="CK206" s="570"/>
      <c r="CL206" s="570"/>
      <c r="CM206" s="102"/>
      <c r="CN206" s="500"/>
      <c r="CO206" s="472"/>
      <c r="CP206" s="472"/>
      <c r="CQ206" s="472"/>
      <c r="CR206" s="472"/>
      <c r="CS206" s="472"/>
      <c r="CT206" s="472"/>
      <c r="CU206" s="472"/>
      <c r="CV206" s="472"/>
      <c r="CW206" s="472"/>
      <c r="CX206" s="472"/>
      <c r="CY206" s="473"/>
      <c r="CZ206" s="486" t="s">
        <v>158</v>
      </c>
      <c r="DA206" s="487"/>
      <c r="DB206" s="487"/>
      <c r="DC206" s="487"/>
      <c r="DD206" s="487"/>
      <c r="DE206" s="487"/>
      <c r="DF206" s="487"/>
      <c r="DG206" s="487"/>
      <c r="DH206" s="487"/>
      <c r="DI206" s="487"/>
      <c r="DJ206" s="487"/>
      <c r="DK206" s="488"/>
      <c r="DL206" s="476"/>
      <c r="DM206" s="476"/>
    </row>
    <row r="207" spans="1:117" ht="7.5" customHeight="1">
      <c r="A207" s="515"/>
      <c r="B207" s="516"/>
      <c r="C207" s="58"/>
      <c r="E207" s="534"/>
      <c r="F207" s="535"/>
      <c r="G207" s="805"/>
      <c r="H207" s="806"/>
      <c r="I207" s="807"/>
      <c r="J207" s="808"/>
      <c r="K207" s="808"/>
      <c r="L207" s="808"/>
      <c r="M207" s="809"/>
      <c r="N207" s="745"/>
      <c r="O207" s="746"/>
      <c r="P207" s="746"/>
      <c r="Q207" s="746"/>
      <c r="R207" s="746"/>
      <c r="S207" s="746"/>
      <c r="T207" s="746"/>
      <c r="U207" s="746"/>
      <c r="V207" s="746"/>
      <c r="W207" s="746"/>
      <c r="X207" s="746"/>
      <c r="Y207" s="746"/>
      <c r="Z207" s="746"/>
      <c r="AA207" s="746"/>
      <c r="AB207" s="746"/>
      <c r="AC207" s="746"/>
      <c r="AD207" s="746"/>
      <c r="AE207" s="746"/>
      <c r="AF207" s="746"/>
      <c r="AG207" s="746"/>
      <c r="AH207" s="746"/>
      <c r="AI207" s="746"/>
      <c r="AJ207" s="746"/>
      <c r="AK207" s="746"/>
      <c r="AL207" s="746"/>
      <c r="AM207" s="746"/>
      <c r="AN207" s="747"/>
      <c r="AO207" s="97"/>
      <c r="AP207" s="97"/>
      <c r="AQ207" s="97"/>
      <c r="AR207" s="97"/>
      <c r="AS207" s="97"/>
      <c r="AT207" s="97"/>
      <c r="AU207" s="97"/>
      <c r="AV207" s="97"/>
      <c r="AW207" s="97"/>
      <c r="AX207" s="97"/>
      <c r="AY207" s="97"/>
      <c r="AZ207" s="103"/>
      <c r="BA207" s="97"/>
      <c r="BB207" s="97"/>
      <c r="BC207" s="97"/>
      <c r="BD207" s="97"/>
      <c r="BE207" s="97"/>
      <c r="BF207" s="97"/>
      <c r="BG207" s="97"/>
      <c r="BH207" s="641"/>
      <c r="BI207" s="642"/>
      <c r="BJ207" s="103"/>
      <c r="BK207" s="97"/>
      <c r="BL207" s="97"/>
      <c r="BM207" s="97"/>
      <c r="BN207" s="97"/>
      <c r="BO207" s="97"/>
      <c r="BP207" s="97"/>
      <c r="BQ207" s="97"/>
      <c r="BR207" s="641"/>
      <c r="BS207" s="642"/>
      <c r="BT207" s="124"/>
      <c r="BU207" s="124"/>
      <c r="BV207" s="124"/>
      <c r="BW207" s="124"/>
      <c r="BX207" s="124"/>
      <c r="BY207" s="124"/>
      <c r="BZ207" s="124"/>
      <c r="CA207" s="124"/>
      <c r="CB207" s="103"/>
      <c r="CC207" s="570"/>
      <c r="CD207" s="570"/>
      <c r="CE207" s="570"/>
      <c r="CF207" s="570"/>
      <c r="CG207" s="570"/>
      <c r="CH207" s="570"/>
      <c r="CI207" s="570"/>
      <c r="CJ207" s="570"/>
      <c r="CK207" s="570"/>
      <c r="CL207" s="570"/>
      <c r="CM207" s="102"/>
      <c r="CN207" s="500"/>
      <c r="CO207" s="472"/>
      <c r="CP207" s="472"/>
      <c r="CQ207" s="472"/>
      <c r="CR207" s="472"/>
      <c r="CS207" s="472"/>
      <c r="CT207" s="472"/>
      <c r="CU207" s="472"/>
      <c r="CV207" s="472"/>
      <c r="CW207" s="472"/>
      <c r="CX207" s="472"/>
      <c r="CY207" s="473"/>
      <c r="CZ207" s="489"/>
      <c r="DA207" s="490"/>
      <c r="DB207" s="490"/>
      <c r="DC207" s="490"/>
      <c r="DD207" s="490"/>
      <c r="DE207" s="490"/>
      <c r="DF207" s="490"/>
      <c r="DG207" s="490"/>
      <c r="DH207" s="490"/>
      <c r="DI207" s="490"/>
      <c r="DJ207" s="490"/>
      <c r="DK207" s="491"/>
      <c r="DL207" s="476"/>
      <c r="DM207" s="476"/>
    </row>
    <row r="208" spans="1:117" ht="7.5" customHeight="1">
      <c r="A208" s="515"/>
      <c r="B208" s="516"/>
      <c r="C208" s="58"/>
      <c r="E208" s="534"/>
      <c r="F208" s="535"/>
      <c r="G208" s="805"/>
      <c r="H208" s="806"/>
      <c r="I208" s="128"/>
      <c r="J208" s="127"/>
      <c r="K208" s="127"/>
      <c r="L208" s="127"/>
      <c r="M208" s="126"/>
      <c r="N208" s="759" t="str">
        <f>IF(N35&lt;&gt;"",N35,"")</f>
        <v/>
      </c>
      <c r="O208" s="760"/>
      <c r="P208" s="760"/>
      <c r="Q208" s="760"/>
      <c r="R208" s="760"/>
      <c r="S208" s="760"/>
      <c r="T208" s="760"/>
      <c r="U208" s="760"/>
      <c r="V208" s="760"/>
      <c r="W208" s="760"/>
      <c r="X208" s="760"/>
      <c r="Y208" s="760"/>
      <c r="Z208" s="760"/>
      <c r="AA208" s="760"/>
      <c r="AB208" s="760"/>
      <c r="AC208" s="760"/>
      <c r="AD208" s="760"/>
      <c r="AE208" s="760"/>
      <c r="AF208" s="760"/>
      <c r="AG208" s="760"/>
      <c r="AH208" s="760"/>
      <c r="AI208" s="760"/>
      <c r="AJ208" s="760"/>
      <c r="AK208" s="760"/>
      <c r="AL208" s="760"/>
      <c r="AM208" s="760"/>
      <c r="AN208" s="761"/>
      <c r="AO208" s="684" t="str">
        <f>IF(AO35&lt;&gt;"",AO35,"")</f>
        <v/>
      </c>
      <c r="AP208" s="684"/>
      <c r="AQ208" s="684"/>
      <c r="AR208" s="684"/>
      <c r="AS208" s="684"/>
      <c r="AT208" s="684"/>
      <c r="AU208" s="684"/>
      <c r="AV208" s="684"/>
      <c r="AW208" s="684"/>
      <c r="AX208" s="684"/>
      <c r="AY208" s="684"/>
      <c r="AZ208" s="683" t="str">
        <f>IF(AZ35&lt;&gt;"",AZ35,"")</f>
        <v/>
      </c>
      <c r="BA208" s="684"/>
      <c r="BB208" s="684"/>
      <c r="BC208" s="684"/>
      <c r="BD208" s="684"/>
      <c r="BE208" s="684"/>
      <c r="BF208" s="684"/>
      <c r="BG208" s="684"/>
      <c r="BH208" s="684"/>
      <c r="BI208" s="685"/>
      <c r="BJ208" s="683" t="str">
        <f>IF(BJ35&lt;&gt;"",BJ35,"")</f>
        <v/>
      </c>
      <c r="BK208" s="684"/>
      <c r="BL208" s="684"/>
      <c r="BM208" s="684"/>
      <c r="BN208" s="684"/>
      <c r="BO208" s="684"/>
      <c r="BP208" s="684"/>
      <c r="BQ208" s="684"/>
      <c r="BR208" s="684"/>
      <c r="BS208" s="685"/>
      <c r="BT208" s="481" t="str">
        <f>IF(BT35&lt;&gt;"",BT35,"")</f>
        <v/>
      </c>
      <c r="BU208" s="481"/>
      <c r="BV208" s="641" t="s">
        <v>12</v>
      </c>
      <c r="BW208" s="641"/>
      <c r="BX208" s="481" t="str">
        <f>IF(BX35&lt;&gt;"",BX35,"")</f>
        <v/>
      </c>
      <c r="BY208" s="481"/>
      <c r="BZ208" s="641" t="s">
        <v>76</v>
      </c>
      <c r="CA208" s="641"/>
      <c r="CB208" s="103"/>
      <c r="CC208" s="570"/>
      <c r="CD208" s="570"/>
      <c r="CE208" s="570"/>
      <c r="CF208" s="570"/>
      <c r="CG208" s="570"/>
      <c r="CH208" s="570"/>
      <c r="CI208" s="570"/>
      <c r="CJ208" s="570"/>
      <c r="CK208" s="570"/>
      <c r="CL208" s="570"/>
      <c r="CM208" s="102"/>
      <c r="CN208" s="500"/>
      <c r="CO208" s="472"/>
      <c r="CP208" s="472"/>
      <c r="CQ208" s="472"/>
      <c r="CR208" s="472"/>
      <c r="CS208" s="472"/>
      <c r="CT208" s="472"/>
      <c r="CU208" s="472"/>
      <c r="CV208" s="472"/>
      <c r="CW208" s="472"/>
      <c r="CX208" s="472"/>
      <c r="CY208" s="473"/>
      <c r="CZ208" s="103"/>
      <c r="DA208" s="97"/>
      <c r="DB208" s="97"/>
      <c r="DC208" s="97"/>
      <c r="DD208" s="97"/>
      <c r="DE208" s="97"/>
      <c r="DF208" s="97"/>
      <c r="DG208" s="97"/>
      <c r="DH208" s="97"/>
      <c r="DI208" s="97"/>
      <c r="DJ208" s="495" t="s">
        <v>17</v>
      </c>
      <c r="DK208" s="496"/>
      <c r="DL208" s="476"/>
      <c r="DM208" s="476"/>
    </row>
    <row r="209" spans="1:117" ht="7.5" customHeight="1">
      <c r="A209" s="515"/>
      <c r="B209" s="516"/>
      <c r="C209" s="58"/>
      <c r="E209" s="534"/>
      <c r="F209" s="535"/>
      <c r="G209" s="805"/>
      <c r="H209" s="806"/>
      <c r="I209" s="771" t="s">
        <v>157</v>
      </c>
      <c r="J209" s="770"/>
      <c r="K209" s="770"/>
      <c r="L209" s="770"/>
      <c r="M209" s="772"/>
      <c r="N209" s="741"/>
      <c r="O209" s="762"/>
      <c r="P209" s="762"/>
      <c r="Q209" s="762"/>
      <c r="R209" s="762"/>
      <c r="S209" s="762"/>
      <c r="T209" s="762"/>
      <c r="U209" s="762"/>
      <c r="V209" s="762"/>
      <c r="W209" s="762"/>
      <c r="X209" s="762"/>
      <c r="Y209" s="762"/>
      <c r="Z209" s="762"/>
      <c r="AA209" s="762"/>
      <c r="AB209" s="762"/>
      <c r="AC209" s="762"/>
      <c r="AD209" s="762"/>
      <c r="AE209" s="762"/>
      <c r="AF209" s="762"/>
      <c r="AG209" s="762"/>
      <c r="AH209" s="762"/>
      <c r="AI209" s="762"/>
      <c r="AJ209" s="762"/>
      <c r="AK209" s="762"/>
      <c r="AL209" s="762"/>
      <c r="AM209" s="762"/>
      <c r="AN209" s="763"/>
      <c r="AO209" s="684"/>
      <c r="AP209" s="684"/>
      <c r="AQ209" s="684"/>
      <c r="AR209" s="684"/>
      <c r="AS209" s="684"/>
      <c r="AT209" s="684"/>
      <c r="AU209" s="684"/>
      <c r="AV209" s="684"/>
      <c r="AW209" s="684"/>
      <c r="AX209" s="684"/>
      <c r="AY209" s="684"/>
      <c r="AZ209" s="683"/>
      <c r="BA209" s="684"/>
      <c r="BB209" s="684"/>
      <c r="BC209" s="684"/>
      <c r="BD209" s="684"/>
      <c r="BE209" s="684"/>
      <c r="BF209" s="684"/>
      <c r="BG209" s="684"/>
      <c r="BH209" s="684"/>
      <c r="BI209" s="685"/>
      <c r="BJ209" s="683"/>
      <c r="BK209" s="684"/>
      <c r="BL209" s="684"/>
      <c r="BM209" s="684"/>
      <c r="BN209" s="684"/>
      <c r="BO209" s="684"/>
      <c r="BP209" s="684"/>
      <c r="BQ209" s="684"/>
      <c r="BR209" s="684"/>
      <c r="BS209" s="685"/>
      <c r="BT209" s="481"/>
      <c r="BU209" s="481"/>
      <c r="BV209" s="641"/>
      <c r="BW209" s="641"/>
      <c r="BX209" s="481"/>
      <c r="BY209" s="481"/>
      <c r="BZ209" s="641"/>
      <c r="CA209" s="641"/>
      <c r="CB209" s="103"/>
      <c r="CC209" s="570"/>
      <c r="CD209" s="570"/>
      <c r="CE209" s="570"/>
      <c r="CF209" s="570"/>
      <c r="CG209" s="570"/>
      <c r="CH209" s="570"/>
      <c r="CI209" s="570"/>
      <c r="CJ209" s="570"/>
      <c r="CK209" s="570"/>
      <c r="CL209" s="570"/>
      <c r="CM209" s="102"/>
      <c r="CN209" s="500"/>
      <c r="CO209" s="472"/>
      <c r="CP209" s="472"/>
      <c r="CQ209" s="472"/>
      <c r="CR209" s="472"/>
      <c r="CS209" s="472"/>
      <c r="CT209" s="472"/>
      <c r="CU209" s="472"/>
      <c r="CV209" s="472"/>
      <c r="CW209" s="472"/>
      <c r="CX209" s="472"/>
      <c r="CY209" s="473"/>
      <c r="CZ209" s="103"/>
      <c r="DA209" s="97"/>
      <c r="DB209" s="97"/>
      <c r="DC209" s="97"/>
      <c r="DD209" s="97"/>
      <c r="DE209" s="97"/>
      <c r="DF209" s="97"/>
      <c r="DG209" s="97"/>
      <c r="DH209" s="97"/>
      <c r="DI209" s="97"/>
      <c r="DJ209" s="495"/>
      <c r="DK209" s="496"/>
      <c r="DL209" s="476"/>
      <c r="DM209" s="476"/>
    </row>
    <row r="210" spans="1:117" ht="7.5" customHeight="1">
      <c r="A210" s="515"/>
      <c r="B210" s="516"/>
      <c r="C210" s="58"/>
      <c r="E210" s="534"/>
      <c r="F210" s="535"/>
      <c r="G210" s="805"/>
      <c r="H210" s="806"/>
      <c r="I210" s="771"/>
      <c r="J210" s="770"/>
      <c r="K210" s="770"/>
      <c r="L210" s="770"/>
      <c r="M210" s="772"/>
      <c r="N210" s="741"/>
      <c r="O210" s="762"/>
      <c r="P210" s="762"/>
      <c r="Q210" s="762"/>
      <c r="R210" s="762"/>
      <c r="S210" s="762"/>
      <c r="T210" s="762"/>
      <c r="U210" s="762"/>
      <c r="V210" s="762"/>
      <c r="W210" s="762"/>
      <c r="X210" s="762"/>
      <c r="Y210" s="762"/>
      <c r="Z210" s="762"/>
      <c r="AA210" s="762"/>
      <c r="AB210" s="762"/>
      <c r="AC210" s="762"/>
      <c r="AD210" s="762"/>
      <c r="AE210" s="762"/>
      <c r="AF210" s="762"/>
      <c r="AG210" s="762"/>
      <c r="AH210" s="762"/>
      <c r="AI210" s="762"/>
      <c r="AJ210" s="762"/>
      <c r="AK210" s="762"/>
      <c r="AL210" s="762"/>
      <c r="AM210" s="762"/>
      <c r="AN210" s="763"/>
      <c r="AO210" s="684"/>
      <c r="AP210" s="684"/>
      <c r="AQ210" s="684"/>
      <c r="AR210" s="684"/>
      <c r="AS210" s="684"/>
      <c r="AT210" s="684"/>
      <c r="AU210" s="684"/>
      <c r="AV210" s="684"/>
      <c r="AW210" s="684"/>
      <c r="AX210" s="684"/>
      <c r="AY210" s="684"/>
      <c r="AZ210" s="683"/>
      <c r="BA210" s="684"/>
      <c r="BB210" s="684"/>
      <c r="BC210" s="684"/>
      <c r="BD210" s="684"/>
      <c r="BE210" s="684"/>
      <c r="BF210" s="684"/>
      <c r="BG210" s="684"/>
      <c r="BH210" s="684"/>
      <c r="BI210" s="685"/>
      <c r="BJ210" s="683"/>
      <c r="BK210" s="684"/>
      <c r="BL210" s="684"/>
      <c r="BM210" s="684"/>
      <c r="BN210" s="684"/>
      <c r="BO210" s="684"/>
      <c r="BP210" s="684"/>
      <c r="BQ210" s="684"/>
      <c r="BR210" s="684"/>
      <c r="BS210" s="685"/>
      <c r="BT210" s="124"/>
      <c r="BU210" s="124"/>
      <c r="BV210" s="124"/>
      <c r="BW210" s="125"/>
      <c r="BX210" s="124"/>
      <c r="BY210" s="124"/>
      <c r="BZ210" s="124"/>
      <c r="CA210" s="124"/>
      <c r="CB210" s="103"/>
      <c r="CC210" s="570"/>
      <c r="CD210" s="570"/>
      <c r="CE210" s="570"/>
      <c r="CF210" s="570"/>
      <c r="CG210" s="570"/>
      <c r="CH210" s="570"/>
      <c r="CI210" s="570"/>
      <c r="CJ210" s="570"/>
      <c r="CK210" s="570"/>
      <c r="CL210" s="570"/>
      <c r="CM210" s="102"/>
      <c r="CN210" s="500"/>
      <c r="CO210" s="472"/>
      <c r="CP210" s="472"/>
      <c r="CQ210" s="472"/>
      <c r="CR210" s="472"/>
      <c r="CS210" s="472"/>
      <c r="CT210" s="472"/>
      <c r="CU210" s="472"/>
      <c r="CV210" s="472"/>
      <c r="CW210" s="472"/>
      <c r="CX210" s="472"/>
      <c r="CY210" s="473"/>
      <c r="CZ210" s="731" t="str">
        <f>IF(CZ37&lt;&gt;"",CZ37,"")</f>
        <v/>
      </c>
      <c r="DA210" s="732"/>
      <c r="DB210" s="732"/>
      <c r="DC210" s="732"/>
      <c r="DD210" s="732"/>
      <c r="DE210" s="732"/>
      <c r="DF210" s="732"/>
      <c r="DG210" s="732"/>
      <c r="DH210" s="732"/>
      <c r="DI210" s="732"/>
      <c r="DJ210" s="732"/>
      <c r="DK210" s="733"/>
      <c r="DL210" s="476"/>
      <c r="DM210" s="476"/>
    </row>
    <row r="211" spans="1:117" ht="7.5" customHeight="1">
      <c r="A211" s="515"/>
      <c r="B211" s="516"/>
      <c r="C211" s="58"/>
      <c r="E211" s="534"/>
      <c r="F211" s="535"/>
      <c r="G211" s="103"/>
      <c r="H211" s="102"/>
      <c r="I211" s="103"/>
      <c r="J211" s="97"/>
      <c r="K211" s="97"/>
      <c r="L211" s="97"/>
      <c r="M211" s="102"/>
      <c r="N211" s="741"/>
      <c r="O211" s="762"/>
      <c r="P211" s="762"/>
      <c r="Q211" s="762"/>
      <c r="R211" s="762"/>
      <c r="S211" s="762"/>
      <c r="T211" s="762"/>
      <c r="U211" s="762"/>
      <c r="V211" s="762"/>
      <c r="W211" s="762"/>
      <c r="X211" s="762"/>
      <c r="Y211" s="762"/>
      <c r="Z211" s="762"/>
      <c r="AA211" s="762"/>
      <c r="AB211" s="762"/>
      <c r="AC211" s="762"/>
      <c r="AD211" s="762"/>
      <c r="AE211" s="762"/>
      <c r="AF211" s="762"/>
      <c r="AG211" s="762"/>
      <c r="AH211" s="762"/>
      <c r="AI211" s="762"/>
      <c r="AJ211" s="762"/>
      <c r="AK211" s="762"/>
      <c r="AL211" s="762"/>
      <c r="AM211" s="762"/>
      <c r="AN211" s="763"/>
      <c r="AO211" s="684"/>
      <c r="AP211" s="684"/>
      <c r="AQ211" s="684"/>
      <c r="AR211" s="684"/>
      <c r="AS211" s="684"/>
      <c r="AT211" s="684"/>
      <c r="AU211" s="684"/>
      <c r="AV211" s="684"/>
      <c r="AW211" s="684"/>
      <c r="AX211" s="684"/>
      <c r="AY211" s="684"/>
      <c r="AZ211" s="683"/>
      <c r="BA211" s="684"/>
      <c r="BB211" s="684"/>
      <c r="BC211" s="684"/>
      <c r="BD211" s="684"/>
      <c r="BE211" s="684"/>
      <c r="BF211" s="684"/>
      <c r="BG211" s="684"/>
      <c r="BH211" s="684"/>
      <c r="BI211" s="685"/>
      <c r="BJ211" s="683"/>
      <c r="BK211" s="684"/>
      <c r="BL211" s="684"/>
      <c r="BM211" s="684"/>
      <c r="BN211" s="684"/>
      <c r="BO211" s="684"/>
      <c r="BP211" s="684"/>
      <c r="BQ211" s="684"/>
      <c r="BR211" s="684"/>
      <c r="BS211" s="685"/>
      <c r="BT211" s="124"/>
      <c r="BU211" s="124"/>
      <c r="BV211" s="124"/>
      <c r="BW211" s="125"/>
      <c r="BX211" s="124"/>
      <c r="BY211" s="124"/>
      <c r="BZ211" s="124"/>
      <c r="CA211" s="124"/>
      <c r="CB211" s="122"/>
      <c r="CC211" s="740"/>
      <c r="CD211" s="740"/>
      <c r="CE211" s="740"/>
      <c r="CF211" s="740"/>
      <c r="CG211" s="740"/>
      <c r="CH211" s="740"/>
      <c r="CI211" s="740"/>
      <c r="CJ211" s="740"/>
      <c r="CK211" s="740"/>
      <c r="CL211" s="740"/>
      <c r="CM211" s="123"/>
      <c r="CN211" s="122"/>
      <c r="CO211" s="121"/>
      <c r="CP211" s="121"/>
      <c r="CQ211" s="121"/>
      <c r="CR211" s="121"/>
      <c r="CS211" s="121"/>
      <c r="CT211" s="121"/>
      <c r="CU211" s="121"/>
      <c r="CV211" s="121"/>
      <c r="CW211" s="121"/>
      <c r="CX211" s="121"/>
      <c r="CY211" s="121"/>
      <c r="CZ211" s="734"/>
      <c r="DA211" s="735"/>
      <c r="DB211" s="735"/>
      <c r="DC211" s="735"/>
      <c r="DD211" s="735"/>
      <c r="DE211" s="735"/>
      <c r="DF211" s="735"/>
      <c r="DG211" s="735"/>
      <c r="DH211" s="735"/>
      <c r="DI211" s="735"/>
      <c r="DJ211" s="735"/>
      <c r="DK211" s="736"/>
      <c r="DL211" s="476"/>
      <c r="DM211" s="476"/>
    </row>
    <row r="212" spans="1:117" ht="7.5" customHeight="1">
      <c r="A212" s="515"/>
      <c r="B212" s="516"/>
      <c r="C212" s="58"/>
      <c r="E212" s="764" t="s">
        <v>156</v>
      </c>
      <c r="F212" s="765"/>
      <c r="G212" s="765"/>
      <c r="H212" s="765"/>
      <c r="I212" s="765"/>
      <c r="J212" s="765"/>
      <c r="K212" s="765"/>
      <c r="L212" s="765"/>
      <c r="M212" s="765"/>
      <c r="N212" s="765"/>
      <c r="O212" s="765"/>
      <c r="P212" s="765"/>
      <c r="Q212" s="765"/>
      <c r="R212" s="765"/>
      <c r="S212" s="765"/>
      <c r="T212" s="765"/>
      <c r="U212" s="765"/>
      <c r="V212" s="765"/>
      <c r="W212" s="765"/>
      <c r="X212" s="765"/>
      <c r="Y212" s="765"/>
      <c r="Z212" s="765"/>
      <c r="AA212" s="765"/>
      <c r="AB212" s="765"/>
      <c r="AC212" s="765"/>
      <c r="AD212" s="765"/>
      <c r="AE212" s="765"/>
      <c r="AF212" s="765"/>
      <c r="AG212" s="765"/>
      <c r="AH212" s="765"/>
      <c r="AI212" s="765"/>
      <c r="AJ212" s="765"/>
      <c r="AK212" s="765"/>
      <c r="AL212" s="765"/>
      <c r="AM212" s="765"/>
      <c r="AN212" s="765"/>
      <c r="AO212" s="765"/>
      <c r="AP212" s="765"/>
      <c r="AQ212" s="765"/>
      <c r="AR212" s="765"/>
      <c r="AS212" s="765"/>
      <c r="AT212" s="765"/>
      <c r="AU212" s="765"/>
      <c r="AV212" s="765"/>
      <c r="AW212" s="765"/>
      <c r="AX212" s="765"/>
      <c r="AY212" s="765"/>
      <c r="AZ212" s="765"/>
      <c r="BA212" s="765"/>
      <c r="BB212" s="765"/>
      <c r="BC212" s="765"/>
      <c r="BD212" s="765"/>
      <c r="BE212" s="765"/>
      <c r="BF212" s="765"/>
      <c r="BG212" s="765"/>
      <c r="BH212" s="765"/>
      <c r="BI212" s="765"/>
      <c r="BJ212" s="765"/>
      <c r="BK212" s="765"/>
      <c r="BL212" s="765"/>
      <c r="BM212" s="765"/>
      <c r="BN212" s="765"/>
      <c r="BO212" s="765"/>
      <c r="BP212" s="765"/>
      <c r="BQ212" s="765"/>
      <c r="BR212" s="765"/>
      <c r="BS212" s="765"/>
      <c r="BT212" s="765"/>
      <c r="BU212" s="765"/>
      <c r="BV212" s="765"/>
      <c r="BW212" s="765"/>
      <c r="BX212" s="765"/>
      <c r="BY212" s="765"/>
      <c r="BZ212" s="765"/>
      <c r="CA212" s="765"/>
      <c r="CB212" s="765"/>
      <c r="CC212" s="765"/>
      <c r="CD212" s="765"/>
      <c r="CE212" s="765"/>
      <c r="CF212" s="765"/>
      <c r="CG212" s="765"/>
      <c r="CH212" s="765"/>
      <c r="CI212" s="765"/>
      <c r="CJ212" s="765"/>
      <c r="CK212" s="765"/>
      <c r="CL212" s="765"/>
      <c r="CM212" s="765"/>
      <c r="CN212" s="765"/>
      <c r="CO212" s="765"/>
      <c r="CP212" s="765"/>
      <c r="CQ212" s="765"/>
      <c r="CR212" s="765"/>
      <c r="CS212" s="765"/>
      <c r="CT212" s="765"/>
      <c r="CU212" s="765"/>
      <c r="CV212" s="765"/>
      <c r="CW212" s="765"/>
      <c r="CX212" s="765"/>
      <c r="CY212" s="765"/>
      <c r="CZ212" s="765"/>
      <c r="DA212" s="765"/>
      <c r="DB212" s="765"/>
      <c r="DC212" s="765"/>
      <c r="DD212" s="765"/>
      <c r="DE212" s="765"/>
      <c r="DF212" s="765"/>
      <c r="DG212" s="765"/>
      <c r="DH212" s="765"/>
      <c r="DI212" s="765"/>
      <c r="DJ212" s="765"/>
      <c r="DK212" s="766"/>
      <c r="DL212" s="476"/>
      <c r="DM212" s="476"/>
    </row>
    <row r="213" spans="1:117" ht="7.5" customHeight="1">
      <c r="A213" s="515"/>
      <c r="B213" s="516"/>
      <c r="C213" s="58"/>
      <c r="E213" s="767"/>
      <c r="F213" s="768"/>
      <c r="G213" s="768"/>
      <c r="H213" s="768"/>
      <c r="I213" s="768"/>
      <c r="J213" s="768"/>
      <c r="K213" s="768"/>
      <c r="L213" s="768"/>
      <c r="M213" s="768"/>
      <c r="N213" s="768"/>
      <c r="O213" s="768"/>
      <c r="P213" s="768"/>
      <c r="Q213" s="768"/>
      <c r="R213" s="768"/>
      <c r="S213" s="768"/>
      <c r="T213" s="768"/>
      <c r="U213" s="768"/>
      <c r="V213" s="768"/>
      <c r="W213" s="768"/>
      <c r="X213" s="768"/>
      <c r="Y213" s="768"/>
      <c r="Z213" s="768"/>
      <c r="AA213" s="768"/>
      <c r="AB213" s="768"/>
      <c r="AC213" s="768"/>
      <c r="AD213" s="768"/>
      <c r="AE213" s="768"/>
      <c r="AF213" s="768"/>
      <c r="AG213" s="768"/>
      <c r="AH213" s="768"/>
      <c r="AI213" s="768"/>
      <c r="AJ213" s="768"/>
      <c r="AK213" s="768"/>
      <c r="AL213" s="768"/>
      <c r="AM213" s="768"/>
      <c r="AN213" s="768"/>
      <c r="AO213" s="768"/>
      <c r="AP213" s="768"/>
      <c r="AQ213" s="768"/>
      <c r="AR213" s="768"/>
      <c r="AS213" s="768"/>
      <c r="AT213" s="768"/>
      <c r="AU213" s="768"/>
      <c r="AV213" s="768"/>
      <c r="AW213" s="768"/>
      <c r="AX213" s="768"/>
      <c r="AY213" s="768"/>
      <c r="AZ213" s="768"/>
      <c r="BA213" s="768"/>
      <c r="BB213" s="768"/>
      <c r="BC213" s="768"/>
      <c r="BD213" s="768"/>
      <c r="BE213" s="768"/>
      <c r="BF213" s="768"/>
      <c r="BG213" s="768"/>
      <c r="BH213" s="768"/>
      <c r="BI213" s="768"/>
      <c r="BJ213" s="768"/>
      <c r="BK213" s="768"/>
      <c r="BL213" s="768"/>
      <c r="BM213" s="768"/>
      <c r="BN213" s="768"/>
      <c r="BO213" s="768"/>
      <c r="BP213" s="768"/>
      <c r="BQ213" s="768"/>
      <c r="BR213" s="768"/>
      <c r="BS213" s="768"/>
      <c r="BT213" s="768"/>
      <c r="BU213" s="768"/>
      <c r="BV213" s="768"/>
      <c r="BW213" s="768"/>
      <c r="BX213" s="768"/>
      <c r="BY213" s="768"/>
      <c r="BZ213" s="768"/>
      <c r="CA213" s="768"/>
      <c r="CB213" s="768"/>
      <c r="CC213" s="768"/>
      <c r="CD213" s="768"/>
      <c r="CE213" s="768"/>
      <c r="CF213" s="768"/>
      <c r="CG213" s="768"/>
      <c r="CH213" s="768"/>
      <c r="CI213" s="768"/>
      <c r="CJ213" s="768"/>
      <c r="CK213" s="768"/>
      <c r="CL213" s="768"/>
      <c r="CM213" s="768"/>
      <c r="CN213" s="768"/>
      <c r="CO213" s="768"/>
      <c r="CP213" s="768"/>
      <c r="CQ213" s="768"/>
      <c r="CR213" s="768"/>
      <c r="CS213" s="768"/>
      <c r="CT213" s="768"/>
      <c r="CU213" s="768"/>
      <c r="CV213" s="768"/>
      <c r="CW213" s="768"/>
      <c r="CX213" s="768"/>
      <c r="CY213" s="768"/>
      <c r="CZ213" s="768"/>
      <c r="DA213" s="768"/>
      <c r="DB213" s="768"/>
      <c r="DC213" s="768"/>
      <c r="DD213" s="768"/>
      <c r="DE213" s="768"/>
      <c r="DF213" s="768"/>
      <c r="DG213" s="768"/>
      <c r="DH213" s="768"/>
      <c r="DI213" s="768"/>
      <c r="DJ213" s="768"/>
      <c r="DK213" s="769"/>
      <c r="DL213" s="476"/>
      <c r="DM213" s="476"/>
    </row>
    <row r="214" spans="1:117" ht="7.5" customHeight="1">
      <c r="A214" s="515"/>
      <c r="B214" s="516"/>
      <c r="C214" s="58"/>
      <c r="E214" s="557" t="s">
        <v>155</v>
      </c>
      <c r="F214" s="558"/>
      <c r="G214" s="558"/>
      <c r="H214" s="558"/>
      <c r="I214" s="558"/>
      <c r="J214" s="558"/>
      <c r="K214" s="558"/>
      <c r="L214" s="558"/>
      <c r="M214" s="559"/>
      <c r="N214" s="524" t="s">
        <v>32</v>
      </c>
      <c r="O214" s="524"/>
      <c r="P214" s="524"/>
      <c r="Q214" s="524"/>
      <c r="R214" s="524"/>
      <c r="S214" s="547" t="s">
        <v>154</v>
      </c>
      <c r="T214" s="547"/>
      <c r="U214" s="687" t="str">
        <f>IF(U41&lt;&gt;"",U41,"")</f>
        <v/>
      </c>
      <c r="V214" s="687"/>
      <c r="W214" s="687"/>
      <c r="X214" s="687"/>
      <c r="Y214" s="547" t="s">
        <v>153</v>
      </c>
      <c r="Z214" s="547"/>
      <c r="AA214" s="687" t="str">
        <f>IF(AA41&lt;&gt;"",AA41,"")</f>
        <v/>
      </c>
      <c r="AB214" s="687"/>
      <c r="AC214" s="687"/>
      <c r="AD214" s="687"/>
      <c r="AE214" s="119"/>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118"/>
      <c r="CD214" s="107"/>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117"/>
      <c r="DL214" s="476"/>
      <c r="DM214" s="476"/>
    </row>
    <row r="215" spans="1:117" ht="7.5" customHeight="1">
      <c r="A215" s="515"/>
      <c r="B215" s="516"/>
      <c r="C215" s="58"/>
      <c r="E215" s="560"/>
      <c r="F215" s="561"/>
      <c r="G215" s="561"/>
      <c r="H215" s="561"/>
      <c r="I215" s="561"/>
      <c r="J215" s="561"/>
      <c r="K215" s="561"/>
      <c r="L215" s="561"/>
      <c r="M215" s="562"/>
      <c r="N215" s="526"/>
      <c r="O215" s="526"/>
      <c r="P215" s="526"/>
      <c r="Q215" s="526"/>
      <c r="R215" s="526"/>
      <c r="S215" s="548"/>
      <c r="T215" s="548"/>
      <c r="U215" s="688"/>
      <c r="V215" s="688"/>
      <c r="W215" s="688"/>
      <c r="X215" s="688"/>
      <c r="Y215" s="548"/>
      <c r="Z215" s="548"/>
      <c r="AA215" s="688"/>
      <c r="AB215" s="688"/>
      <c r="AC215" s="688"/>
      <c r="AD215" s="688"/>
      <c r="AE215" s="116"/>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770" t="s">
        <v>152</v>
      </c>
      <c r="BI215" s="770"/>
      <c r="BJ215" s="770"/>
      <c r="BK215" s="770"/>
      <c r="BL215" s="770"/>
      <c r="BM215" s="770"/>
      <c r="BN215" s="770"/>
      <c r="BO215" s="770"/>
      <c r="BP215" s="770"/>
      <c r="BQ215" s="770"/>
      <c r="BR215" s="770"/>
      <c r="BS215" s="770"/>
      <c r="BT215" s="770"/>
      <c r="BU215" s="679" t="str">
        <f>IF(BU42&lt;&gt;"",BU42,"")</f>
        <v/>
      </c>
      <c r="BV215" s="679"/>
      <c r="BW215" s="679"/>
      <c r="BX215" s="679"/>
      <c r="BY215" s="679"/>
      <c r="BZ215" s="679"/>
      <c r="CA215" s="679"/>
      <c r="CB215" s="679"/>
      <c r="CC215" s="680"/>
      <c r="CD215" s="115"/>
      <c r="CE215" s="641" t="s">
        <v>151</v>
      </c>
      <c r="CF215" s="641"/>
      <c r="CG215" s="641"/>
      <c r="CH215" s="641"/>
      <c r="CI215" s="641"/>
      <c r="CJ215" s="641"/>
      <c r="CK215" s="641"/>
      <c r="CL215" s="641"/>
      <c r="CM215" s="641"/>
      <c r="CN215" s="641"/>
      <c r="CO215" s="641"/>
      <c r="CP215" s="641"/>
      <c r="CQ215" s="641"/>
      <c r="CR215" s="641"/>
      <c r="CS215" s="641"/>
      <c r="CT215" s="641"/>
      <c r="CU215" s="641"/>
      <c r="CV215" s="641"/>
      <c r="CW215" s="641"/>
      <c r="CX215" s="641"/>
      <c r="CY215" s="499" t="str">
        <f>IF(CY42&lt;&gt;"",CY42,"")</f>
        <v/>
      </c>
      <c r="CZ215" s="499"/>
      <c r="DA215" s="499"/>
      <c r="DB215" s="499"/>
      <c r="DC215" s="499"/>
      <c r="DD215" s="499"/>
      <c r="DE215" s="499"/>
      <c r="DF215" s="499"/>
      <c r="DG215" s="641" t="s">
        <v>150</v>
      </c>
      <c r="DH215" s="641"/>
      <c r="DI215" s="641"/>
      <c r="DJ215" s="641"/>
      <c r="DK215" s="90"/>
      <c r="DL215" s="476"/>
      <c r="DM215" s="476"/>
    </row>
    <row r="216" spans="1:117" ht="7.5" customHeight="1">
      <c r="A216" s="515"/>
      <c r="B216" s="516"/>
      <c r="C216" s="58"/>
      <c r="E216" s="560"/>
      <c r="F216" s="561"/>
      <c r="G216" s="561"/>
      <c r="H216" s="561"/>
      <c r="I216" s="561"/>
      <c r="J216" s="561"/>
      <c r="K216" s="561"/>
      <c r="L216" s="561"/>
      <c r="M216" s="562"/>
      <c r="N216" s="526"/>
      <c r="O216" s="526"/>
      <c r="P216" s="526"/>
      <c r="Q216" s="526"/>
      <c r="R216" s="526"/>
      <c r="S216" s="729" t="str">
        <f>IF(S43&lt;&gt;"",S43,"")</f>
        <v/>
      </c>
      <c r="T216" s="729"/>
      <c r="U216" s="729"/>
      <c r="V216" s="729"/>
      <c r="W216" s="729"/>
      <c r="X216" s="729"/>
      <c r="Y216" s="729"/>
      <c r="Z216" s="729"/>
      <c r="AA216" s="729"/>
      <c r="AB216" s="729"/>
      <c r="AC216" s="729"/>
      <c r="AD216" s="729"/>
      <c r="AE216" s="729"/>
      <c r="AF216" s="729"/>
      <c r="AG216" s="729"/>
      <c r="AH216" s="729"/>
      <c r="AI216" s="729"/>
      <c r="AJ216" s="729"/>
      <c r="AK216" s="729"/>
      <c r="AL216" s="729"/>
      <c r="AM216" s="729"/>
      <c r="AN216" s="729"/>
      <c r="AO216" s="729"/>
      <c r="AP216" s="729"/>
      <c r="AQ216" s="729"/>
      <c r="AR216" s="729"/>
      <c r="AS216" s="729"/>
      <c r="AT216" s="729"/>
      <c r="AU216" s="729"/>
      <c r="AV216" s="729"/>
      <c r="AW216" s="729"/>
      <c r="AX216" s="729"/>
      <c r="AY216" s="729"/>
      <c r="AZ216" s="729"/>
      <c r="BA216" s="729"/>
      <c r="BB216" s="729"/>
      <c r="BC216" s="729"/>
      <c r="BD216" s="729"/>
      <c r="BE216" s="729"/>
      <c r="BF216" s="729"/>
      <c r="BG216" s="729"/>
      <c r="BH216" s="770"/>
      <c r="BI216" s="770"/>
      <c r="BJ216" s="770"/>
      <c r="BK216" s="770"/>
      <c r="BL216" s="770"/>
      <c r="BM216" s="770"/>
      <c r="BN216" s="770"/>
      <c r="BO216" s="770"/>
      <c r="BP216" s="770"/>
      <c r="BQ216" s="770"/>
      <c r="BR216" s="770"/>
      <c r="BS216" s="770"/>
      <c r="BT216" s="770"/>
      <c r="BU216" s="681"/>
      <c r="BV216" s="681"/>
      <c r="BW216" s="681"/>
      <c r="BX216" s="681"/>
      <c r="BY216" s="681"/>
      <c r="BZ216" s="681"/>
      <c r="CA216" s="681"/>
      <c r="CB216" s="681"/>
      <c r="CC216" s="682"/>
      <c r="CD216" s="115"/>
      <c r="CE216" s="641"/>
      <c r="CF216" s="641"/>
      <c r="CG216" s="641"/>
      <c r="CH216" s="641"/>
      <c r="CI216" s="641"/>
      <c r="CJ216" s="641"/>
      <c r="CK216" s="641"/>
      <c r="CL216" s="641"/>
      <c r="CM216" s="641"/>
      <c r="CN216" s="641"/>
      <c r="CO216" s="641"/>
      <c r="CP216" s="641"/>
      <c r="CQ216" s="641"/>
      <c r="CR216" s="641"/>
      <c r="CS216" s="641"/>
      <c r="CT216" s="641"/>
      <c r="CU216" s="641"/>
      <c r="CV216" s="641"/>
      <c r="CW216" s="641"/>
      <c r="CX216" s="641"/>
      <c r="CY216" s="499"/>
      <c r="CZ216" s="499"/>
      <c r="DA216" s="499"/>
      <c r="DB216" s="499"/>
      <c r="DC216" s="499"/>
      <c r="DD216" s="499"/>
      <c r="DE216" s="499"/>
      <c r="DF216" s="499"/>
      <c r="DG216" s="641"/>
      <c r="DH216" s="641"/>
      <c r="DI216" s="641"/>
      <c r="DJ216" s="641"/>
      <c r="DK216" s="90"/>
      <c r="DL216" s="476"/>
      <c r="DM216" s="476"/>
    </row>
    <row r="217" spans="1:117" ht="7.5" customHeight="1">
      <c r="A217" s="515"/>
      <c r="B217" s="516"/>
      <c r="C217" s="58"/>
      <c r="E217" s="560"/>
      <c r="F217" s="561"/>
      <c r="G217" s="561"/>
      <c r="H217" s="561"/>
      <c r="I217" s="561"/>
      <c r="J217" s="561"/>
      <c r="K217" s="561"/>
      <c r="L217" s="561"/>
      <c r="M217" s="562"/>
      <c r="N217" s="526"/>
      <c r="O217" s="526"/>
      <c r="P217" s="526"/>
      <c r="Q217" s="526"/>
      <c r="R217" s="526"/>
      <c r="S217" s="729"/>
      <c r="T217" s="729"/>
      <c r="U217" s="729"/>
      <c r="V217" s="729"/>
      <c r="W217" s="729"/>
      <c r="X217" s="729"/>
      <c r="Y217" s="729"/>
      <c r="Z217" s="729"/>
      <c r="AA217" s="729"/>
      <c r="AB217" s="729"/>
      <c r="AC217" s="729"/>
      <c r="AD217" s="729"/>
      <c r="AE217" s="729"/>
      <c r="AF217" s="729"/>
      <c r="AG217" s="729"/>
      <c r="AH217" s="729"/>
      <c r="AI217" s="729"/>
      <c r="AJ217" s="729"/>
      <c r="AK217" s="729"/>
      <c r="AL217" s="729"/>
      <c r="AM217" s="729"/>
      <c r="AN217" s="729"/>
      <c r="AO217" s="729"/>
      <c r="AP217" s="729"/>
      <c r="AQ217" s="729"/>
      <c r="AR217" s="729"/>
      <c r="AS217" s="729"/>
      <c r="AT217" s="729"/>
      <c r="AU217" s="729"/>
      <c r="AV217" s="729"/>
      <c r="AW217" s="729"/>
      <c r="AX217" s="729"/>
      <c r="AY217" s="729"/>
      <c r="AZ217" s="729"/>
      <c r="BA217" s="729"/>
      <c r="BB217" s="729"/>
      <c r="BC217" s="729"/>
      <c r="BD217" s="729"/>
      <c r="BE217" s="729"/>
      <c r="BF217" s="729"/>
      <c r="BG217" s="729"/>
      <c r="BH217" s="712" t="s">
        <v>149</v>
      </c>
      <c r="BI217" s="712"/>
      <c r="BJ217" s="712"/>
      <c r="BK217" s="686" t="str">
        <f>IF(BK44&lt;&gt;"",BK44,"")</f>
        <v/>
      </c>
      <c r="BL217" s="686"/>
      <c r="BM217" s="686"/>
      <c r="BN217" s="686"/>
      <c r="BO217" s="526" t="s">
        <v>148</v>
      </c>
      <c r="BP217" s="686" t="str">
        <f>IF(BP44&lt;&gt;"",BP44,"")</f>
        <v/>
      </c>
      <c r="BQ217" s="686"/>
      <c r="BR217" s="686"/>
      <c r="BS217" s="686"/>
      <c r="BT217" s="686"/>
      <c r="BU217" s="526" t="s">
        <v>148</v>
      </c>
      <c r="BV217" s="686" t="str">
        <f>IF(BV44&lt;&gt;"",BV44,"")</f>
        <v/>
      </c>
      <c r="BW217" s="686"/>
      <c r="BX217" s="686"/>
      <c r="BY217" s="686"/>
      <c r="BZ217" s="698" t="str">
        <f>IF(BZ44&lt;&gt;"",BZ44,"")</f>
        <v/>
      </c>
      <c r="CA217" s="698"/>
      <c r="CB217" s="698"/>
      <c r="CC217" s="699"/>
      <c r="CD217" s="115"/>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90"/>
      <c r="DL217" s="476"/>
      <c r="DM217" s="476"/>
    </row>
    <row r="218" spans="1:117" ht="7.5" customHeight="1">
      <c r="A218" s="515"/>
      <c r="B218" s="516"/>
      <c r="C218" s="58"/>
      <c r="E218" s="560"/>
      <c r="F218" s="561"/>
      <c r="G218" s="561"/>
      <c r="H218" s="561"/>
      <c r="I218" s="561"/>
      <c r="J218" s="561"/>
      <c r="K218" s="561"/>
      <c r="L218" s="561"/>
      <c r="M218" s="562"/>
      <c r="N218" s="526"/>
      <c r="O218" s="526"/>
      <c r="P218" s="526"/>
      <c r="Q218" s="526"/>
      <c r="R218" s="526"/>
      <c r="S218" s="729"/>
      <c r="T218" s="729"/>
      <c r="U218" s="729"/>
      <c r="V218" s="729"/>
      <c r="W218" s="729"/>
      <c r="X218" s="729"/>
      <c r="Y218" s="729"/>
      <c r="Z218" s="729"/>
      <c r="AA218" s="729"/>
      <c r="AB218" s="729"/>
      <c r="AC218" s="729"/>
      <c r="AD218" s="729"/>
      <c r="AE218" s="729"/>
      <c r="AF218" s="729"/>
      <c r="AG218" s="729"/>
      <c r="AH218" s="729"/>
      <c r="AI218" s="729"/>
      <c r="AJ218" s="729"/>
      <c r="AK218" s="729"/>
      <c r="AL218" s="729"/>
      <c r="AM218" s="729"/>
      <c r="AN218" s="729"/>
      <c r="AO218" s="729"/>
      <c r="AP218" s="729"/>
      <c r="AQ218" s="729"/>
      <c r="AR218" s="729"/>
      <c r="AS218" s="729"/>
      <c r="AT218" s="729"/>
      <c r="AU218" s="729"/>
      <c r="AV218" s="729"/>
      <c r="AW218" s="729"/>
      <c r="AX218" s="729"/>
      <c r="AY218" s="729"/>
      <c r="AZ218" s="729"/>
      <c r="BA218" s="729"/>
      <c r="BB218" s="729"/>
      <c r="BC218" s="729"/>
      <c r="BD218" s="729"/>
      <c r="BE218" s="729"/>
      <c r="BF218" s="729"/>
      <c r="BG218" s="729"/>
      <c r="BH218" s="712"/>
      <c r="BI218" s="712"/>
      <c r="BJ218" s="712"/>
      <c r="BK218" s="686"/>
      <c r="BL218" s="686"/>
      <c r="BM218" s="686"/>
      <c r="BN218" s="686"/>
      <c r="BO218" s="526"/>
      <c r="BP218" s="686"/>
      <c r="BQ218" s="686"/>
      <c r="BR218" s="686"/>
      <c r="BS218" s="686"/>
      <c r="BT218" s="686"/>
      <c r="BU218" s="526"/>
      <c r="BV218" s="686"/>
      <c r="BW218" s="686"/>
      <c r="BX218" s="686"/>
      <c r="BY218" s="686"/>
      <c r="BZ218" s="698"/>
      <c r="CA218" s="698"/>
      <c r="CB218" s="698"/>
      <c r="CC218" s="699"/>
      <c r="CD218" s="115"/>
      <c r="CE218" s="481" t="str">
        <f>IF(CE45&lt;&gt;"",CE45,"")</f>
        <v/>
      </c>
      <c r="CF218" s="481"/>
      <c r="CG218" s="481"/>
      <c r="CH218" s="481"/>
      <c r="CI218" s="481"/>
      <c r="CJ218" s="481"/>
      <c r="CK218" s="481"/>
      <c r="CL218" s="704" t="s">
        <v>147</v>
      </c>
      <c r="CM218" s="704"/>
      <c r="CN218" s="704"/>
      <c r="CO218" s="704"/>
      <c r="CP218" s="704"/>
      <c r="CQ218" s="704"/>
      <c r="CR218" s="704"/>
      <c r="CS218" s="704"/>
      <c r="CT218" s="704"/>
      <c r="CU218" s="704"/>
      <c r="CV218" s="704"/>
      <c r="CW218" s="704"/>
      <c r="CX218" s="704"/>
      <c r="CY218" s="704"/>
      <c r="CZ218" s="704"/>
      <c r="DA218" s="704"/>
      <c r="DB218" s="704"/>
      <c r="DC218" s="704"/>
      <c r="DD218" s="704"/>
      <c r="DE218" s="704"/>
      <c r="DF218" s="704"/>
      <c r="DG218" s="704"/>
      <c r="DH218" s="704"/>
      <c r="DI218" s="704"/>
      <c r="DJ218" s="704"/>
      <c r="DK218" s="90"/>
      <c r="DL218" s="476"/>
      <c r="DM218" s="476"/>
    </row>
    <row r="219" spans="1:117" ht="7.5" customHeight="1">
      <c r="A219" s="515"/>
      <c r="B219" s="516"/>
      <c r="C219" s="58"/>
      <c r="E219" s="560"/>
      <c r="F219" s="561"/>
      <c r="G219" s="561"/>
      <c r="H219" s="561"/>
      <c r="I219" s="561"/>
      <c r="J219" s="561"/>
      <c r="K219" s="561"/>
      <c r="L219" s="561"/>
      <c r="M219" s="562"/>
      <c r="N219" s="526" t="s">
        <v>146</v>
      </c>
      <c r="O219" s="526"/>
      <c r="P219" s="526"/>
      <c r="Q219" s="526"/>
      <c r="R219" s="526"/>
      <c r="S219" s="555" t="str">
        <f>IF(S46&lt;&gt;"",S46,"")</f>
        <v/>
      </c>
      <c r="T219" s="555"/>
      <c r="U219" s="555"/>
      <c r="V219" s="555"/>
      <c r="W219" s="555"/>
      <c r="X219" s="555"/>
      <c r="Y219" s="555"/>
      <c r="Z219" s="555"/>
      <c r="AA219" s="555"/>
      <c r="AB219" s="555"/>
      <c r="AC219" s="555"/>
      <c r="AD219" s="555"/>
      <c r="AE219" s="555"/>
      <c r="AF219" s="555"/>
      <c r="AG219" s="555"/>
      <c r="AH219" s="555"/>
      <c r="AI219" s="555"/>
      <c r="AJ219" s="555"/>
      <c r="AK219" s="555"/>
      <c r="AL219" s="555"/>
      <c r="AM219" s="555"/>
      <c r="AN219" s="555"/>
      <c r="AO219" s="555"/>
      <c r="AP219" s="555"/>
      <c r="AQ219" s="555"/>
      <c r="AR219" s="555"/>
      <c r="AS219" s="555"/>
      <c r="AT219" s="555"/>
      <c r="AU219" s="555"/>
      <c r="AV219" s="555"/>
      <c r="AW219" s="555"/>
      <c r="AX219" s="555"/>
      <c r="AY219" s="555"/>
      <c r="AZ219" s="555"/>
      <c r="BA219" s="555"/>
      <c r="BB219" s="555"/>
      <c r="BC219" s="555"/>
      <c r="BD219" s="555"/>
      <c r="BE219" s="555"/>
      <c r="BF219" s="555"/>
      <c r="BG219" s="555"/>
      <c r="BH219" s="712" t="s">
        <v>145</v>
      </c>
      <c r="BI219" s="712"/>
      <c r="BJ219" s="712"/>
      <c r="BK219" s="529" t="str">
        <f>IF(BK46&lt;&gt;"",BK46,"")</f>
        <v/>
      </c>
      <c r="BL219" s="529"/>
      <c r="BM219" s="529"/>
      <c r="BN219" s="529"/>
      <c r="BO219" s="529"/>
      <c r="BP219" s="529"/>
      <c r="BQ219" s="529"/>
      <c r="BR219" s="529"/>
      <c r="BS219" s="529"/>
      <c r="BT219" s="529"/>
      <c r="BU219" s="529"/>
      <c r="BV219" s="529"/>
      <c r="BW219" s="529"/>
      <c r="BX219" s="529"/>
      <c r="BY219" s="529"/>
      <c r="BZ219" s="529"/>
      <c r="CA219" s="529"/>
      <c r="CB219" s="529"/>
      <c r="CC219" s="530"/>
      <c r="CD219" s="114"/>
      <c r="CE219" s="481"/>
      <c r="CF219" s="481"/>
      <c r="CG219" s="481"/>
      <c r="CH219" s="481"/>
      <c r="CI219" s="481"/>
      <c r="CJ219" s="481"/>
      <c r="CK219" s="481"/>
      <c r="CL219" s="704"/>
      <c r="CM219" s="704"/>
      <c r="CN219" s="704"/>
      <c r="CO219" s="704"/>
      <c r="CP219" s="704"/>
      <c r="CQ219" s="704"/>
      <c r="CR219" s="704"/>
      <c r="CS219" s="704"/>
      <c r="CT219" s="704"/>
      <c r="CU219" s="704"/>
      <c r="CV219" s="704"/>
      <c r="CW219" s="704"/>
      <c r="CX219" s="704"/>
      <c r="CY219" s="704"/>
      <c r="CZ219" s="704"/>
      <c r="DA219" s="704"/>
      <c r="DB219" s="704"/>
      <c r="DC219" s="704"/>
      <c r="DD219" s="704"/>
      <c r="DE219" s="704"/>
      <c r="DF219" s="704"/>
      <c r="DG219" s="704"/>
      <c r="DH219" s="704"/>
      <c r="DI219" s="704"/>
      <c r="DJ219" s="704"/>
      <c r="DK219" s="113"/>
      <c r="DL219" s="476"/>
      <c r="DM219" s="476"/>
    </row>
    <row r="220" spans="1:117" ht="7.5" customHeight="1">
      <c r="A220" s="515"/>
      <c r="B220" s="516"/>
      <c r="C220" s="58"/>
      <c r="E220" s="563"/>
      <c r="F220" s="564"/>
      <c r="G220" s="564"/>
      <c r="H220" s="564"/>
      <c r="I220" s="564"/>
      <c r="J220" s="564"/>
      <c r="K220" s="564"/>
      <c r="L220" s="564"/>
      <c r="M220" s="565"/>
      <c r="N220" s="554"/>
      <c r="O220" s="554"/>
      <c r="P220" s="554"/>
      <c r="Q220" s="554"/>
      <c r="R220" s="554"/>
      <c r="S220" s="556"/>
      <c r="T220" s="556"/>
      <c r="U220" s="556"/>
      <c r="V220" s="556"/>
      <c r="W220" s="556"/>
      <c r="X220" s="556"/>
      <c r="Y220" s="556"/>
      <c r="Z220" s="556"/>
      <c r="AA220" s="556"/>
      <c r="AB220" s="556"/>
      <c r="AC220" s="556"/>
      <c r="AD220" s="556"/>
      <c r="AE220" s="556"/>
      <c r="AF220" s="556"/>
      <c r="AG220" s="556"/>
      <c r="AH220" s="556"/>
      <c r="AI220" s="556"/>
      <c r="AJ220" s="556"/>
      <c r="AK220" s="556"/>
      <c r="AL220" s="556"/>
      <c r="AM220" s="556"/>
      <c r="AN220" s="556"/>
      <c r="AO220" s="556"/>
      <c r="AP220" s="556"/>
      <c r="AQ220" s="556"/>
      <c r="AR220" s="556"/>
      <c r="AS220" s="556"/>
      <c r="AT220" s="556"/>
      <c r="AU220" s="556"/>
      <c r="AV220" s="556"/>
      <c r="AW220" s="556"/>
      <c r="AX220" s="556"/>
      <c r="AY220" s="556"/>
      <c r="AZ220" s="556"/>
      <c r="BA220" s="556"/>
      <c r="BB220" s="556"/>
      <c r="BC220" s="556"/>
      <c r="BD220" s="556"/>
      <c r="BE220" s="556"/>
      <c r="BF220" s="556"/>
      <c r="BG220" s="556"/>
      <c r="BH220" s="730"/>
      <c r="BI220" s="730"/>
      <c r="BJ220" s="730"/>
      <c r="BK220" s="531"/>
      <c r="BL220" s="531"/>
      <c r="BM220" s="531"/>
      <c r="BN220" s="531"/>
      <c r="BO220" s="531"/>
      <c r="BP220" s="531"/>
      <c r="BQ220" s="531"/>
      <c r="BR220" s="531"/>
      <c r="BS220" s="531"/>
      <c r="BT220" s="531"/>
      <c r="BU220" s="531"/>
      <c r="BV220" s="531"/>
      <c r="BW220" s="531"/>
      <c r="BX220" s="531"/>
      <c r="BY220" s="531"/>
      <c r="BZ220" s="531"/>
      <c r="CA220" s="531"/>
      <c r="CB220" s="531"/>
      <c r="CC220" s="532"/>
      <c r="CD220" s="112"/>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111"/>
      <c r="DL220" s="476"/>
      <c r="DM220" s="476"/>
    </row>
    <row r="221" spans="1:117" ht="7.5" customHeight="1">
      <c r="A221" s="515"/>
      <c r="B221" s="516"/>
      <c r="C221" s="58"/>
      <c r="E221" s="689" t="s">
        <v>144</v>
      </c>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689"/>
      <c r="AJ221" s="689"/>
      <c r="AK221" s="689"/>
      <c r="AL221" s="689"/>
      <c r="AM221" s="689"/>
      <c r="AN221" s="689"/>
      <c r="AO221" s="689"/>
      <c r="AP221" s="689"/>
      <c r="AQ221" s="689"/>
      <c r="AR221" s="689"/>
      <c r="AS221" s="689"/>
      <c r="AT221" s="689"/>
      <c r="AU221" s="689"/>
      <c r="AV221" s="689"/>
      <c r="AW221" s="689"/>
      <c r="AX221" s="689"/>
      <c r="AY221" s="689"/>
      <c r="AZ221" s="689"/>
      <c r="BA221" s="689"/>
      <c r="BB221" s="689"/>
      <c r="BC221" s="689"/>
      <c r="BD221" s="689"/>
      <c r="BE221" s="689"/>
      <c r="BF221" s="689"/>
      <c r="BG221" s="689"/>
      <c r="BH221" s="689"/>
      <c r="BI221" s="689"/>
      <c r="BJ221" s="689"/>
      <c r="BK221" s="689"/>
      <c r="BL221" s="689"/>
      <c r="BM221" s="689"/>
      <c r="BN221" s="689"/>
      <c r="BO221" s="689"/>
      <c r="BP221" s="689"/>
      <c r="BQ221" s="689"/>
      <c r="BR221" s="689"/>
      <c r="BS221" s="689"/>
      <c r="BT221" s="689"/>
      <c r="BU221" s="689"/>
      <c r="BV221" s="689"/>
      <c r="BW221" s="689"/>
      <c r="BX221" s="689"/>
      <c r="BY221" s="689"/>
      <c r="BZ221" s="689"/>
      <c r="CA221" s="689"/>
      <c r="CB221" s="689"/>
      <c r="CC221" s="689"/>
      <c r="CD221" s="689"/>
      <c r="CE221" s="689"/>
      <c r="CF221" s="689"/>
      <c r="CG221" s="689"/>
      <c r="CH221" s="689"/>
      <c r="CI221" s="689"/>
      <c r="CJ221" s="689"/>
      <c r="CK221" s="689"/>
      <c r="CL221" s="689"/>
      <c r="CM221" s="689"/>
      <c r="CN221" s="689"/>
      <c r="CO221" s="689"/>
      <c r="CP221" s="689"/>
      <c r="CQ221" s="689"/>
      <c r="CR221" s="689"/>
      <c r="CS221" s="689"/>
      <c r="CT221" s="689"/>
      <c r="CU221" s="689"/>
      <c r="CV221" s="689"/>
      <c r="CW221" s="689"/>
      <c r="CX221" s="689"/>
      <c r="CY221" s="689"/>
      <c r="CZ221" s="689"/>
      <c r="DA221" s="689"/>
      <c r="DB221" s="689"/>
      <c r="DC221" s="689"/>
      <c r="DD221" s="689"/>
      <c r="DE221" s="689"/>
      <c r="DF221" s="689"/>
      <c r="DG221" s="689"/>
      <c r="DH221" s="689"/>
      <c r="DI221" s="689"/>
      <c r="DJ221" s="689"/>
      <c r="DK221" s="689"/>
      <c r="DL221" s="476"/>
      <c r="DM221" s="476"/>
    </row>
    <row r="222" spans="1:117" ht="7.5" customHeight="1">
      <c r="A222" s="515"/>
      <c r="B222" s="516"/>
      <c r="C222" s="58"/>
      <c r="E222" s="689"/>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689"/>
      <c r="AJ222" s="689"/>
      <c r="AK222" s="689"/>
      <c r="AL222" s="689"/>
      <c r="AM222" s="689"/>
      <c r="AN222" s="689"/>
      <c r="AO222" s="689"/>
      <c r="AP222" s="689"/>
      <c r="AQ222" s="689"/>
      <c r="AR222" s="689"/>
      <c r="AS222" s="689"/>
      <c r="AT222" s="689"/>
      <c r="AU222" s="689"/>
      <c r="AV222" s="689"/>
      <c r="AW222" s="689"/>
      <c r="AX222" s="689"/>
      <c r="AY222" s="689"/>
      <c r="AZ222" s="689"/>
      <c r="BA222" s="689"/>
      <c r="BB222" s="689"/>
      <c r="BC222" s="689"/>
      <c r="BD222" s="689"/>
      <c r="BE222" s="689"/>
      <c r="BF222" s="689"/>
      <c r="BG222" s="689"/>
      <c r="BH222" s="689"/>
      <c r="BI222" s="689"/>
      <c r="BJ222" s="689"/>
      <c r="BK222" s="689"/>
      <c r="BL222" s="689"/>
      <c r="BM222" s="689"/>
      <c r="BN222" s="689"/>
      <c r="BO222" s="689"/>
      <c r="BP222" s="689"/>
      <c r="BQ222" s="689"/>
      <c r="BR222" s="689"/>
      <c r="BS222" s="689"/>
      <c r="BT222" s="689"/>
      <c r="BU222" s="689"/>
      <c r="BV222" s="689"/>
      <c r="BW222" s="689"/>
      <c r="BX222" s="689"/>
      <c r="BY222" s="689"/>
      <c r="BZ222" s="689"/>
      <c r="CA222" s="689"/>
      <c r="CB222" s="689"/>
      <c r="CC222" s="689"/>
      <c r="CD222" s="689"/>
      <c r="CE222" s="689"/>
      <c r="CF222" s="689"/>
      <c r="CG222" s="689"/>
      <c r="CH222" s="689"/>
      <c r="CI222" s="689"/>
      <c r="CJ222" s="689"/>
      <c r="CK222" s="689"/>
      <c r="CL222" s="689"/>
      <c r="CM222" s="689"/>
      <c r="CN222" s="689"/>
      <c r="CO222" s="689"/>
      <c r="CP222" s="689"/>
      <c r="CQ222" s="689"/>
      <c r="CR222" s="689"/>
      <c r="CS222" s="689"/>
      <c r="CT222" s="689"/>
      <c r="CU222" s="689"/>
      <c r="CV222" s="689"/>
      <c r="CW222" s="689"/>
      <c r="CX222" s="689"/>
      <c r="CY222" s="689"/>
      <c r="CZ222" s="689"/>
      <c r="DA222" s="689"/>
      <c r="DB222" s="689"/>
      <c r="DC222" s="689"/>
      <c r="DD222" s="689"/>
      <c r="DE222" s="689"/>
      <c r="DF222" s="689"/>
      <c r="DG222" s="689"/>
      <c r="DH222" s="689"/>
      <c r="DI222" s="689"/>
      <c r="DJ222" s="689"/>
      <c r="DK222" s="689"/>
      <c r="DL222" s="476"/>
      <c r="DM222" s="476"/>
    </row>
    <row r="223" spans="1:117" ht="7.5" customHeight="1">
      <c r="A223" s="515"/>
      <c r="B223" s="516"/>
      <c r="C223" s="58"/>
      <c r="E223" s="110"/>
      <c r="F223" s="109"/>
      <c r="G223" s="690" t="s">
        <v>143</v>
      </c>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1"/>
      <c r="AP223" s="691"/>
      <c r="AQ223" s="691"/>
      <c r="AR223" s="691"/>
      <c r="AS223" s="691"/>
      <c r="AT223" s="692" t="s">
        <v>41</v>
      </c>
      <c r="AU223" s="693"/>
      <c r="AV223" s="693"/>
      <c r="AW223" s="693"/>
      <c r="AX223" s="693"/>
      <c r="AY223" s="693"/>
      <c r="AZ223" s="693"/>
      <c r="BA223" s="694"/>
      <c r="BB223" s="693" t="s">
        <v>142</v>
      </c>
      <c r="BC223" s="693"/>
      <c r="BD223" s="693"/>
      <c r="BE223" s="693"/>
      <c r="BF223" s="693"/>
      <c r="BG223" s="693"/>
      <c r="BH223" s="693"/>
      <c r="BI223" s="693"/>
      <c r="BJ223" s="693"/>
      <c r="BK223" s="693"/>
      <c r="BL223" s="693"/>
      <c r="BM223" s="693"/>
      <c r="BN223" s="705" t="s">
        <v>141</v>
      </c>
      <c r="BO223" s="706"/>
      <c r="BP223" s="706"/>
      <c r="BQ223" s="706"/>
      <c r="BR223" s="706"/>
      <c r="BS223" s="706"/>
      <c r="BT223" s="706"/>
      <c r="BU223" s="706"/>
      <c r="BV223" s="706"/>
      <c r="BW223" s="706"/>
      <c r="BX223" s="706"/>
      <c r="BY223" s="706" t="s">
        <v>140</v>
      </c>
      <c r="BZ223" s="706"/>
      <c r="CA223" s="706"/>
      <c r="CB223" s="706"/>
      <c r="CC223" s="706"/>
      <c r="CD223" s="706"/>
      <c r="CE223" s="706"/>
      <c r="CF223" s="706"/>
      <c r="CG223" s="706"/>
      <c r="CH223" s="706"/>
      <c r="CI223" s="706"/>
      <c r="CJ223" s="706"/>
      <c r="CK223" s="706"/>
      <c r="CL223" s="706"/>
      <c r="CM223" s="706"/>
      <c r="CN223" s="706"/>
      <c r="CO223" s="706"/>
      <c r="CP223" s="706"/>
      <c r="CQ223" s="706"/>
      <c r="CR223" s="706"/>
      <c r="CS223" s="706"/>
      <c r="CT223" s="706"/>
      <c r="CU223" s="706"/>
      <c r="CV223" s="706"/>
      <c r="CW223" s="706"/>
      <c r="CX223" s="706"/>
      <c r="CY223" s="706"/>
      <c r="CZ223" s="706"/>
      <c r="DA223" s="706"/>
      <c r="DB223" s="706"/>
      <c r="DC223" s="706"/>
      <c r="DD223" s="706"/>
      <c r="DE223" s="706"/>
      <c r="DF223" s="706"/>
      <c r="DG223" s="706"/>
      <c r="DH223" s="706"/>
      <c r="DI223" s="706"/>
      <c r="DJ223" s="706"/>
      <c r="DK223" s="709"/>
      <c r="DL223" s="476"/>
      <c r="DM223" s="476"/>
    </row>
    <row r="224" spans="1:117" ht="7.5" customHeight="1">
      <c r="A224" s="515"/>
      <c r="B224" s="516"/>
      <c r="C224" s="58"/>
      <c r="E224" s="534" t="s">
        <v>44</v>
      </c>
      <c r="F224" s="535"/>
      <c r="G224" s="677"/>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678"/>
      <c r="AE224" s="678"/>
      <c r="AF224" s="678"/>
      <c r="AG224" s="678"/>
      <c r="AH224" s="678"/>
      <c r="AI224" s="678"/>
      <c r="AJ224" s="678"/>
      <c r="AK224" s="678"/>
      <c r="AL224" s="678"/>
      <c r="AM224" s="678"/>
      <c r="AN224" s="678"/>
      <c r="AO224" s="678"/>
      <c r="AP224" s="678"/>
      <c r="AQ224" s="678"/>
      <c r="AR224" s="678"/>
      <c r="AS224" s="678"/>
      <c r="AT224" s="525"/>
      <c r="AU224" s="526"/>
      <c r="AV224" s="526"/>
      <c r="AW224" s="526"/>
      <c r="AX224" s="526"/>
      <c r="AY224" s="526"/>
      <c r="AZ224" s="526"/>
      <c r="BA224" s="533"/>
      <c r="BB224" s="526"/>
      <c r="BC224" s="526"/>
      <c r="BD224" s="526"/>
      <c r="BE224" s="526"/>
      <c r="BF224" s="526"/>
      <c r="BG224" s="526"/>
      <c r="BH224" s="526"/>
      <c r="BI224" s="526"/>
      <c r="BJ224" s="526"/>
      <c r="BK224" s="526"/>
      <c r="BL224" s="526"/>
      <c r="BM224" s="526"/>
      <c r="BN224" s="707"/>
      <c r="BO224" s="707"/>
      <c r="BP224" s="707"/>
      <c r="BQ224" s="707"/>
      <c r="BR224" s="707"/>
      <c r="BS224" s="707"/>
      <c r="BT224" s="707"/>
      <c r="BU224" s="707"/>
      <c r="BV224" s="707"/>
      <c r="BW224" s="707"/>
      <c r="BX224" s="707"/>
      <c r="BY224" s="707"/>
      <c r="BZ224" s="707"/>
      <c r="CA224" s="707"/>
      <c r="CB224" s="707"/>
      <c r="CC224" s="707"/>
      <c r="CD224" s="707"/>
      <c r="CE224" s="707"/>
      <c r="CF224" s="707"/>
      <c r="CG224" s="707"/>
      <c r="CH224" s="707"/>
      <c r="CI224" s="707"/>
      <c r="CJ224" s="707"/>
      <c r="CK224" s="707"/>
      <c r="CL224" s="707"/>
      <c r="CM224" s="707"/>
      <c r="CN224" s="707"/>
      <c r="CO224" s="707"/>
      <c r="CP224" s="707"/>
      <c r="CQ224" s="707"/>
      <c r="CR224" s="707"/>
      <c r="CS224" s="707"/>
      <c r="CT224" s="707"/>
      <c r="CU224" s="707"/>
      <c r="CV224" s="707"/>
      <c r="CW224" s="707"/>
      <c r="CX224" s="707"/>
      <c r="CY224" s="707"/>
      <c r="CZ224" s="707"/>
      <c r="DA224" s="707"/>
      <c r="DB224" s="707"/>
      <c r="DC224" s="707"/>
      <c r="DD224" s="707"/>
      <c r="DE224" s="707"/>
      <c r="DF224" s="707"/>
      <c r="DG224" s="707"/>
      <c r="DH224" s="707"/>
      <c r="DI224" s="707"/>
      <c r="DJ224" s="707"/>
      <c r="DK224" s="710"/>
      <c r="DL224" s="476"/>
      <c r="DM224" s="476"/>
    </row>
    <row r="225" spans="1:117" ht="7.5" customHeight="1">
      <c r="A225" s="515"/>
      <c r="B225" s="516"/>
      <c r="C225" s="58"/>
      <c r="E225" s="534"/>
      <c r="F225" s="535"/>
      <c r="G225" s="107"/>
      <c r="H225" s="106"/>
      <c r="I225" s="101"/>
      <c r="J225" s="566" t="str">
        <f>IF(J52&lt;&gt;"",J52,"")</f>
        <v/>
      </c>
      <c r="K225" s="566"/>
      <c r="L225" s="569" t="str">
        <f>IF(L52&lt;&gt;"",L52,"")</f>
        <v/>
      </c>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69"/>
      <c r="AL225" s="569"/>
      <c r="AM225" s="97"/>
      <c r="AN225" s="720" t="s">
        <v>139</v>
      </c>
      <c r="AO225" s="720"/>
      <c r="AP225" s="720"/>
      <c r="AQ225" s="720"/>
      <c r="AR225" s="720"/>
      <c r="AS225" s="59"/>
      <c r="AT225" s="525"/>
      <c r="AU225" s="526"/>
      <c r="AV225" s="526"/>
      <c r="AW225" s="526"/>
      <c r="AX225" s="526"/>
      <c r="AY225" s="526"/>
      <c r="AZ225" s="526"/>
      <c r="BA225" s="533"/>
      <c r="BB225" s="526"/>
      <c r="BC225" s="526"/>
      <c r="BD225" s="526"/>
      <c r="BE225" s="526"/>
      <c r="BF225" s="526"/>
      <c r="BG225" s="526"/>
      <c r="BH225" s="526"/>
      <c r="BI225" s="526"/>
      <c r="BJ225" s="526"/>
      <c r="BK225" s="526"/>
      <c r="BL225" s="526"/>
      <c r="BM225" s="526"/>
      <c r="BN225" s="707"/>
      <c r="BO225" s="707"/>
      <c r="BP225" s="707"/>
      <c r="BQ225" s="707"/>
      <c r="BR225" s="707"/>
      <c r="BS225" s="707"/>
      <c r="BT225" s="707"/>
      <c r="BU225" s="707"/>
      <c r="BV225" s="707"/>
      <c r="BW225" s="707"/>
      <c r="BX225" s="707"/>
      <c r="BY225" s="707"/>
      <c r="BZ225" s="707"/>
      <c r="CA225" s="707"/>
      <c r="CB225" s="707"/>
      <c r="CC225" s="707"/>
      <c r="CD225" s="707"/>
      <c r="CE225" s="707"/>
      <c r="CF225" s="707"/>
      <c r="CG225" s="707"/>
      <c r="CH225" s="707"/>
      <c r="CI225" s="707"/>
      <c r="CJ225" s="707"/>
      <c r="CK225" s="707"/>
      <c r="CL225" s="707"/>
      <c r="CM225" s="707"/>
      <c r="CN225" s="707"/>
      <c r="CO225" s="707"/>
      <c r="CP225" s="707"/>
      <c r="CQ225" s="707"/>
      <c r="CR225" s="707"/>
      <c r="CS225" s="707"/>
      <c r="CT225" s="707"/>
      <c r="CU225" s="707"/>
      <c r="CV225" s="707"/>
      <c r="CW225" s="707"/>
      <c r="CX225" s="707"/>
      <c r="CY225" s="707"/>
      <c r="CZ225" s="707"/>
      <c r="DA225" s="707"/>
      <c r="DB225" s="707"/>
      <c r="DC225" s="707"/>
      <c r="DD225" s="707"/>
      <c r="DE225" s="707"/>
      <c r="DF225" s="707"/>
      <c r="DG225" s="707"/>
      <c r="DH225" s="707"/>
      <c r="DI225" s="707"/>
      <c r="DJ225" s="707"/>
      <c r="DK225" s="710"/>
      <c r="DL225" s="476"/>
      <c r="DM225" s="476"/>
    </row>
    <row r="226" spans="1:117" ht="7.5" customHeight="1">
      <c r="A226" s="515"/>
      <c r="B226" s="516"/>
      <c r="C226" s="58"/>
      <c r="E226" s="534"/>
      <c r="F226" s="535"/>
      <c r="G226" s="545" t="s">
        <v>134</v>
      </c>
      <c r="H226" s="546"/>
      <c r="I226" s="101"/>
      <c r="J226" s="567"/>
      <c r="K226" s="567"/>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0"/>
      <c r="AL226" s="570"/>
      <c r="AM226" s="97"/>
      <c r="AN226" s="721"/>
      <c r="AO226" s="721"/>
      <c r="AP226" s="721"/>
      <c r="AQ226" s="721"/>
      <c r="AR226" s="721"/>
      <c r="AS226" s="59"/>
      <c r="AT226" s="695"/>
      <c r="AU226" s="696"/>
      <c r="AV226" s="696"/>
      <c r="AW226" s="696"/>
      <c r="AX226" s="696"/>
      <c r="AY226" s="696"/>
      <c r="AZ226" s="696"/>
      <c r="BA226" s="697"/>
      <c r="BB226" s="696"/>
      <c r="BC226" s="696"/>
      <c r="BD226" s="696"/>
      <c r="BE226" s="696"/>
      <c r="BF226" s="696"/>
      <c r="BG226" s="696"/>
      <c r="BH226" s="696"/>
      <c r="BI226" s="696"/>
      <c r="BJ226" s="696"/>
      <c r="BK226" s="696"/>
      <c r="BL226" s="696"/>
      <c r="BM226" s="696"/>
      <c r="BN226" s="708"/>
      <c r="BO226" s="708"/>
      <c r="BP226" s="708"/>
      <c r="BQ226" s="708"/>
      <c r="BR226" s="708"/>
      <c r="BS226" s="708"/>
      <c r="BT226" s="708"/>
      <c r="BU226" s="708"/>
      <c r="BV226" s="708"/>
      <c r="BW226" s="708"/>
      <c r="BX226" s="708"/>
      <c r="BY226" s="708"/>
      <c r="BZ226" s="708"/>
      <c r="CA226" s="708"/>
      <c r="CB226" s="708"/>
      <c r="CC226" s="708"/>
      <c r="CD226" s="708"/>
      <c r="CE226" s="708"/>
      <c r="CF226" s="708"/>
      <c r="CG226" s="708"/>
      <c r="CH226" s="708"/>
      <c r="CI226" s="708"/>
      <c r="CJ226" s="708"/>
      <c r="CK226" s="708"/>
      <c r="CL226" s="708"/>
      <c r="CM226" s="708"/>
      <c r="CN226" s="708"/>
      <c r="CO226" s="708"/>
      <c r="CP226" s="708"/>
      <c r="CQ226" s="708"/>
      <c r="CR226" s="708"/>
      <c r="CS226" s="708"/>
      <c r="CT226" s="708"/>
      <c r="CU226" s="708"/>
      <c r="CV226" s="708"/>
      <c r="CW226" s="708"/>
      <c r="CX226" s="708"/>
      <c r="CY226" s="708"/>
      <c r="CZ226" s="708"/>
      <c r="DA226" s="708"/>
      <c r="DB226" s="708"/>
      <c r="DC226" s="708"/>
      <c r="DD226" s="708"/>
      <c r="DE226" s="708"/>
      <c r="DF226" s="708"/>
      <c r="DG226" s="708"/>
      <c r="DH226" s="708"/>
      <c r="DI226" s="708"/>
      <c r="DJ226" s="708"/>
      <c r="DK226" s="711"/>
      <c r="DL226" s="476"/>
      <c r="DM226" s="476"/>
    </row>
    <row r="227" spans="1:117" ht="7.5" customHeight="1">
      <c r="A227" s="515"/>
      <c r="B227" s="516"/>
      <c r="C227" s="58"/>
      <c r="E227" s="534"/>
      <c r="F227" s="535"/>
      <c r="G227" s="545"/>
      <c r="H227" s="546"/>
      <c r="I227" s="101"/>
      <c r="J227" s="567"/>
      <c r="K227" s="567"/>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0"/>
      <c r="AL227" s="570"/>
      <c r="AN227" s="536"/>
      <c r="AO227" s="537"/>
      <c r="AP227" s="537"/>
      <c r="AQ227" s="537"/>
      <c r="AR227" s="538"/>
      <c r="AS227" s="59"/>
      <c r="AT227" s="477" t="str">
        <f>IF(AT54&lt;&gt;"",AT54,"")</f>
        <v/>
      </c>
      <c r="AU227" s="478"/>
      <c r="AV227" s="667" t="s">
        <v>12</v>
      </c>
      <c r="AW227" s="667"/>
      <c r="AX227" s="478" t="str">
        <f>IF(AX54&lt;&gt;"",AX54,"")</f>
        <v/>
      </c>
      <c r="AY227" s="478"/>
      <c r="AZ227" s="667" t="s">
        <v>76</v>
      </c>
      <c r="BA227" s="674"/>
      <c r="BB227" s="651" t="str">
        <f>IF(BB54&lt;&gt;"",BB54,"")</f>
        <v/>
      </c>
      <c r="BC227" s="652"/>
      <c r="BD227" s="652"/>
      <c r="BE227" s="652"/>
      <c r="BF227" s="652"/>
      <c r="BG227" s="652"/>
      <c r="BH227" s="652"/>
      <c r="BI227" s="652"/>
      <c r="BJ227" s="652"/>
      <c r="BK227" s="652"/>
      <c r="BL227" s="653" t="s">
        <v>17</v>
      </c>
      <c r="BM227" s="654"/>
      <c r="BN227" s="103"/>
      <c r="BO227" s="97"/>
      <c r="BP227" s="97"/>
      <c r="BQ227" s="97"/>
      <c r="BR227" s="97"/>
      <c r="BS227" s="97"/>
      <c r="BT227" s="97"/>
      <c r="BU227" s="97"/>
      <c r="BV227" s="97"/>
      <c r="BW227" s="641" t="s">
        <v>17</v>
      </c>
      <c r="BX227" s="642"/>
      <c r="BY227" s="645" t="s">
        <v>138</v>
      </c>
      <c r="BZ227" s="646"/>
      <c r="CA227" s="646"/>
      <c r="CB227" s="646"/>
      <c r="CC227" s="646"/>
      <c r="CD227" s="646"/>
      <c r="CE227" s="646"/>
      <c r="CF227" s="646"/>
      <c r="CG227" s="646"/>
      <c r="CH227" s="646"/>
      <c r="CI227" s="646"/>
      <c r="CJ227" s="646"/>
      <c r="CK227" s="646"/>
      <c r="CL227" s="646"/>
      <c r="CM227" s="646"/>
      <c r="CN227" s="470" t="str">
        <f>IF(CM54&lt;&gt;"",CM54,"")</f>
        <v/>
      </c>
      <c r="CO227" s="470"/>
      <c r="CP227" s="470"/>
      <c r="CQ227" s="470"/>
      <c r="CR227" s="470"/>
      <c r="CS227" s="915" t="s">
        <v>137</v>
      </c>
      <c r="CT227" s="915"/>
      <c r="CU227" s="915"/>
      <c r="CV227" s="915"/>
      <c r="CW227" s="915"/>
      <c r="CX227" s="915"/>
      <c r="CY227" s="915"/>
      <c r="CZ227" s="915"/>
      <c r="DA227" s="915"/>
      <c r="DB227" s="915"/>
      <c r="DC227" s="915"/>
      <c r="DD227" s="915"/>
      <c r="DE227" s="915"/>
      <c r="DF227" s="915"/>
      <c r="DG227" s="915"/>
      <c r="DH227" s="915"/>
      <c r="DI227" s="915"/>
      <c r="DJ227" s="915"/>
      <c r="DK227" s="916"/>
      <c r="DL227" s="476"/>
      <c r="DM227" s="476"/>
    </row>
    <row r="228" spans="1:117" ht="7.5" customHeight="1">
      <c r="A228" s="515"/>
      <c r="B228" s="516"/>
      <c r="C228" s="58"/>
      <c r="E228" s="534"/>
      <c r="F228" s="535"/>
      <c r="G228" s="545"/>
      <c r="H228" s="546"/>
      <c r="I228" s="101"/>
      <c r="J228" s="567"/>
      <c r="K228" s="567"/>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0"/>
      <c r="AL228" s="570"/>
      <c r="AN228" s="539"/>
      <c r="AO228" s="540"/>
      <c r="AP228" s="540"/>
      <c r="AQ228" s="540"/>
      <c r="AR228" s="541"/>
      <c r="AS228" s="59"/>
      <c r="AT228" s="480"/>
      <c r="AU228" s="481"/>
      <c r="AV228" s="641"/>
      <c r="AW228" s="641"/>
      <c r="AX228" s="481"/>
      <c r="AY228" s="481"/>
      <c r="AZ228" s="641"/>
      <c r="BA228" s="642"/>
      <c r="BB228" s="625"/>
      <c r="BC228" s="626"/>
      <c r="BD228" s="626"/>
      <c r="BE228" s="626"/>
      <c r="BF228" s="626"/>
      <c r="BG228" s="626"/>
      <c r="BH228" s="626"/>
      <c r="BI228" s="626"/>
      <c r="BJ228" s="626"/>
      <c r="BK228" s="626"/>
      <c r="BL228" s="655"/>
      <c r="BM228" s="656"/>
      <c r="BN228" s="103"/>
      <c r="BO228" s="97"/>
      <c r="BP228" s="97"/>
      <c r="BQ228" s="97"/>
      <c r="BR228" s="97"/>
      <c r="BS228" s="97"/>
      <c r="BT228" s="97"/>
      <c r="BU228" s="97"/>
      <c r="BV228" s="97"/>
      <c r="BW228" s="641"/>
      <c r="BX228" s="642"/>
      <c r="BY228" s="647"/>
      <c r="BZ228" s="648"/>
      <c r="CA228" s="648"/>
      <c r="CB228" s="648"/>
      <c r="CC228" s="648"/>
      <c r="CD228" s="648"/>
      <c r="CE228" s="648"/>
      <c r="CF228" s="648"/>
      <c r="CG228" s="648"/>
      <c r="CH228" s="648"/>
      <c r="CI228" s="648"/>
      <c r="CJ228" s="648"/>
      <c r="CK228" s="648"/>
      <c r="CL228" s="648"/>
      <c r="CM228" s="648"/>
      <c r="CN228" s="472"/>
      <c r="CO228" s="472"/>
      <c r="CP228" s="472"/>
      <c r="CQ228" s="472"/>
      <c r="CR228" s="472"/>
      <c r="CS228" s="917"/>
      <c r="CT228" s="917"/>
      <c r="CU228" s="917"/>
      <c r="CV228" s="917"/>
      <c r="CW228" s="917"/>
      <c r="CX228" s="917"/>
      <c r="CY228" s="917"/>
      <c r="CZ228" s="917"/>
      <c r="DA228" s="917"/>
      <c r="DB228" s="917"/>
      <c r="DC228" s="917"/>
      <c r="DD228" s="917"/>
      <c r="DE228" s="917"/>
      <c r="DF228" s="917"/>
      <c r="DG228" s="917"/>
      <c r="DH228" s="917"/>
      <c r="DI228" s="917"/>
      <c r="DJ228" s="917"/>
      <c r="DK228" s="918"/>
      <c r="DL228" s="476"/>
      <c r="DM228" s="476"/>
    </row>
    <row r="229" spans="1:117" ht="7.5" customHeight="1">
      <c r="A229" s="515"/>
      <c r="B229" s="516"/>
      <c r="C229" s="58"/>
      <c r="E229" s="534"/>
      <c r="F229" s="535"/>
      <c r="G229" s="545"/>
      <c r="H229" s="546"/>
      <c r="I229" s="101"/>
      <c r="J229" s="567"/>
      <c r="K229" s="567"/>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0"/>
      <c r="AL229" s="570"/>
      <c r="AM229" s="97"/>
      <c r="AN229" s="539"/>
      <c r="AO229" s="540"/>
      <c r="AP229" s="540"/>
      <c r="AQ229" s="540"/>
      <c r="AR229" s="541"/>
      <c r="AS229" s="59"/>
      <c r="AT229" s="480"/>
      <c r="AU229" s="481"/>
      <c r="AV229" s="641"/>
      <c r="AW229" s="641"/>
      <c r="AX229" s="481"/>
      <c r="AY229" s="481"/>
      <c r="AZ229" s="641"/>
      <c r="BA229" s="642"/>
      <c r="BB229" s="625"/>
      <c r="BC229" s="626"/>
      <c r="BD229" s="626"/>
      <c r="BE229" s="626"/>
      <c r="BF229" s="626"/>
      <c r="BG229" s="626"/>
      <c r="BH229" s="626"/>
      <c r="BI229" s="626"/>
      <c r="BJ229" s="626"/>
      <c r="BK229" s="626"/>
      <c r="BL229" s="105"/>
      <c r="BM229" s="104"/>
      <c r="BN229" s="625" t="str">
        <f>IF(BN56&lt;&gt;"",BN56,"")</f>
        <v/>
      </c>
      <c r="BO229" s="626"/>
      <c r="BP229" s="626"/>
      <c r="BQ229" s="626"/>
      <c r="BR229" s="626"/>
      <c r="BS229" s="626"/>
      <c r="BT229" s="626"/>
      <c r="BU229" s="626"/>
      <c r="BV229" s="626"/>
      <c r="BW229" s="626"/>
      <c r="BX229" s="665"/>
      <c r="BY229" s="649"/>
      <c r="BZ229" s="650"/>
      <c r="CA229" s="650"/>
      <c r="CB229" s="650"/>
      <c r="CC229" s="650"/>
      <c r="CD229" s="650"/>
      <c r="CE229" s="650"/>
      <c r="CF229" s="650"/>
      <c r="CG229" s="650"/>
      <c r="CH229" s="650"/>
      <c r="CI229" s="650"/>
      <c r="CJ229" s="650"/>
      <c r="CK229" s="650"/>
      <c r="CL229" s="650"/>
      <c r="CM229" s="650"/>
      <c r="CN229" s="472"/>
      <c r="CO229" s="472"/>
      <c r="CP229" s="472"/>
      <c r="CQ229" s="472"/>
      <c r="CR229" s="472"/>
      <c r="CS229" s="917"/>
      <c r="CT229" s="917"/>
      <c r="CU229" s="917"/>
      <c r="CV229" s="917"/>
      <c r="CW229" s="917"/>
      <c r="CX229" s="917"/>
      <c r="CY229" s="917"/>
      <c r="CZ229" s="917"/>
      <c r="DA229" s="917"/>
      <c r="DB229" s="917"/>
      <c r="DC229" s="917"/>
      <c r="DD229" s="917"/>
      <c r="DE229" s="917"/>
      <c r="DF229" s="917"/>
      <c r="DG229" s="917"/>
      <c r="DH229" s="917"/>
      <c r="DI229" s="917"/>
      <c r="DJ229" s="917"/>
      <c r="DK229" s="918"/>
      <c r="DL229" s="476"/>
      <c r="DM229" s="476"/>
    </row>
    <row r="230" spans="1:117" ht="7.5" customHeight="1">
      <c r="A230" s="515"/>
      <c r="B230" s="516"/>
      <c r="C230" s="58"/>
      <c r="E230" s="534"/>
      <c r="F230" s="535"/>
      <c r="G230" s="545"/>
      <c r="H230" s="546"/>
      <c r="I230" s="101"/>
      <c r="J230" s="567"/>
      <c r="K230" s="567"/>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97"/>
      <c r="AN230" s="539"/>
      <c r="AO230" s="540"/>
      <c r="AP230" s="540"/>
      <c r="AQ230" s="540"/>
      <c r="AR230" s="541"/>
      <c r="AS230" s="59"/>
      <c r="AT230" s="480" t="str">
        <f>IF(AT57&lt;&gt;"",AT57,"")</f>
        <v/>
      </c>
      <c r="AU230" s="481"/>
      <c r="AV230" s="641" t="s">
        <v>12</v>
      </c>
      <c r="AW230" s="641"/>
      <c r="AX230" s="481" t="str">
        <f>IF(AX57&lt;&gt;"",AX57,"")</f>
        <v/>
      </c>
      <c r="AY230" s="481"/>
      <c r="AZ230" s="641" t="s">
        <v>76</v>
      </c>
      <c r="BA230" s="642"/>
      <c r="BB230" s="625" t="str">
        <f>IF(BB57&lt;&gt;"",BB57,"")</f>
        <v/>
      </c>
      <c r="BC230" s="626"/>
      <c r="BD230" s="626"/>
      <c r="BE230" s="626"/>
      <c r="BF230" s="626"/>
      <c r="BG230" s="626"/>
      <c r="BH230" s="626"/>
      <c r="BI230" s="626"/>
      <c r="BJ230" s="626"/>
      <c r="BK230" s="626"/>
      <c r="BL230" s="655" t="s">
        <v>17</v>
      </c>
      <c r="BM230" s="656"/>
      <c r="BN230" s="625"/>
      <c r="BO230" s="626"/>
      <c r="BP230" s="626"/>
      <c r="BQ230" s="626"/>
      <c r="BR230" s="626"/>
      <c r="BS230" s="626"/>
      <c r="BT230" s="626"/>
      <c r="BU230" s="626"/>
      <c r="BV230" s="626"/>
      <c r="BW230" s="626"/>
      <c r="BX230" s="665"/>
      <c r="BY230" s="700" t="s">
        <v>138</v>
      </c>
      <c r="BZ230" s="701"/>
      <c r="CA230" s="701"/>
      <c r="CB230" s="701"/>
      <c r="CC230" s="701"/>
      <c r="CD230" s="701"/>
      <c r="CE230" s="701"/>
      <c r="CF230" s="701"/>
      <c r="CG230" s="701"/>
      <c r="CH230" s="701"/>
      <c r="CI230" s="701"/>
      <c r="CJ230" s="701"/>
      <c r="CK230" s="701"/>
      <c r="CL230" s="701"/>
      <c r="CM230" s="701"/>
      <c r="CN230" s="472" t="str">
        <f>IF(CM57&lt;&gt;"",CM57,"")</f>
        <v/>
      </c>
      <c r="CO230" s="472"/>
      <c r="CP230" s="472"/>
      <c r="CQ230" s="472"/>
      <c r="CR230" s="472"/>
      <c r="CS230" s="714" t="s">
        <v>137</v>
      </c>
      <c r="CT230" s="714"/>
      <c r="CU230" s="714"/>
      <c r="CV230" s="714"/>
      <c r="CW230" s="714"/>
      <c r="CX230" s="714"/>
      <c r="CY230" s="714"/>
      <c r="CZ230" s="714"/>
      <c r="DA230" s="714"/>
      <c r="DB230" s="714"/>
      <c r="DC230" s="714"/>
      <c r="DD230" s="714"/>
      <c r="DE230" s="714"/>
      <c r="DF230" s="714"/>
      <c r="DG230" s="714"/>
      <c r="DH230" s="714"/>
      <c r="DI230" s="714"/>
      <c r="DJ230" s="714"/>
      <c r="DK230" s="715"/>
      <c r="DL230" s="476"/>
      <c r="DM230" s="476"/>
    </row>
    <row r="231" spans="1:117" ht="7.5" customHeight="1">
      <c r="A231" s="515"/>
      <c r="B231" s="516"/>
      <c r="C231" s="58"/>
      <c r="E231" s="534"/>
      <c r="F231" s="535"/>
      <c r="G231" s="545"/>
      <c r="H231" s="546"/>
      <c r="I231" s="101"/>
      <c r="J231" s="567"/>
      <c r="K231" s="567"/>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0"/>
      <c r="AL231" s="570"/>
      <c r="AM231" s="97"/>
      <c r="AN231" s="542"/>
      <c r="AO231" s="543"/>
      <c r="AP231" s="543"/>
      <c r="AQ231" s="543"/>
      <c r="AR231" s="544"/>
      <c r="AS231" s="59"/>
      <c r="AT231" s="480"/>
      <c r="AU231" s="481"/>
      <c r="AV231" s="641"/>
      <c r="AW231" s="641"/>
      <c r="AX231" s="481"/>
      <c r="AY231" s="481"/>
      <c r="AZ231" s="641"/>
      <c r="BA231" s="642"/>
      <c r="BB231" s="625"/>
      <c r="BC231" s="626"/>
      <c r="BD231" s="626"/>
      <c r="BE231" s="626"/>
      <c r="BF231" s="626"/>
      <c r="BG231" s="626"/>
      <c r="BH231" s="626"/>
      <c r="BI231" s="626"/>
      <c r="BJ231" s="626"/>
      <c r="BK231" s="626"/>
      <c r="BL231" s="655"/>
      <c r="BM231" s="656"/>
      <c r="BN231" s="625"/>
      <c r="BO231" s="626"/>
      <c r="BP231" s="626"/>
      <c r="BQ231" s="626"/>
      <c r="BR231" s="626"/>
      <c r="BS231" s="626"/>
      <c r="BT231" s="626"/>
      <c r="BU231" s="626"/>
      <c r="BV231" s="626"/>
      <c r="BW231" s="626"/>
      <c r="BX231" s="665"/>
      <c r="BY231" s="647"/>
      <c r="BZ231" s="648"/>
      <c r="CA231" s="648"/>
      <c r="CB231" s="648"/>
      <c r="CC231" s="648"/>
      <c r="CD231" s="648"/>
      <c r="CE231" s="648"/>
      <c r="CF231" s="648"/>
      <c r="CG231" s="648"/>
      <c r="CH231" s="648"/>
      <c r="CI231" s="648"/>
      <c r="CJ231" s="648"/>
      <c r="CK231" s="648"/>
      <c r="CL231" s="648"/>
      <c r="CM231" s="648"/>
      <c r="CN231" s="472"/>
      <c r="CO231" s="472"/>
      <c r="CP231" s="472"/>
      <c r="CQ231" s="472"/>
      <c r="CR231" s="472"/>
      <c r="CS231" s="716"/>
      <c r="CT231" s="716"/>
      <c r="CU231" s="716"/>
      <c r="CV231" s="716"/>
      <c r="CW231" s="716"/>
      <c r="CX231" s="716"/>
      <c r="CY231" s="716"/>
      <c r="CZ231" s="716"/>
      <c r="DA231" s="716"/>
      <c r="DB231" s="716"/>
      <c r="DC231" s="716"/>
      <c r="DD231" s="716"/>
      <c r="DE231" s="716"/>
      <c r="DF231" s="716"/>
      <c r="DG231" s="716"/>
      <c r="DH231" s="716"/>
      <c r="DI231" s="716"/>
      <c r="DJ231" s="716"/>
      <c r="DK231" s="717"/>
      <c r="DL231" s="476"/>
      <c r="DM231" s="476"/>
    </row>
    <row r="232" spans="1:117" ht="7.5" customHeight="1">
      <c r="A232" s="515"/>
      <c r="B232" s="516"/>
      <c r="C232" s="58"/>
      <c r="E232" s="534"/>
      <c r="F232" s="535"/>
      <c r="G232" s="103"/>
      <c r="H232" s="102"/>
      <c r="I232" s="101"/>
      <c r="J232" s="568"/>
      <c r="K232" s="568"/>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71"/>
      <c r="AL232" s="571"/>
      <c r="AM232" s="97"/>
      <c r="AN232" s="97"/>
      <c r="AO232" s="97"/>
      <c r="AP232" s="97"/>
      <c r="AQ232" s="97"/>
      <c r="AR232" s="97"/>
      <c r="AS232" s="59"/>
      <c r="AT232" s="483"/>
      <c r="AU232" s="484"/>
      <c r="AV232" s="643"/>
      <c r="AW232" s="643"/>
      <c r="AX232" s="484"/>
      <c r="AY232" s="484"/>
      <c r="AZ232" s="643"/>
      <c r="BA232" s="644"/>
      <c r="BB232" s="627"/>
      <c r="BC232" s="628"/>
      <c r="BD232" s="628"/>
      <c r="BE232" s="628"/>
      <c r="BF232" s="628"/>
      <c r="BG232" s="628"/>
      <c r="BH232" s="628"/>
      <c r="BI232" s="628"/>
      <c r="BJ232" s="628"/>
      <c r="BK232" s="628"/>
      <c r="BL232" s="100"/>
      <c r="BM232" s="99"/>
      <c r="BN232" s="627"/>
      <c r="BO232" s="628"/>
      <c r="BP232" s="628"/>
      <c r="BQ232" s="628"/>
      <c r="BR232" s="628"/>
      <c r="BS232" s="628"/>
      <c r="BT232" s="628"/>
      <c r="BU232" s="628"/>
      <c r="BV232" s="628"/>
      <c r="BW232" s="628"/>
      <c r="BX232" s="666"/>
      <c r="BY232" s="702"/>
      <c r="BZ232" s="703"/>
      <c r="CA232" s="703"/>
      <c r="CB232" s="703"/>
      <c r="CC232" s="703"/>
      <c r="CD232" s="703"/>
      <c r="CE232" s="703"/>
      <c r="CF232" s="703"/>
      <c r="CG232" s="703"/>
      <c r="CH232" s="703"/>
      <c r="CI232" s="703"/>
      <c r="CJ232" s="703"/>
      <c r="CK232" s="703"/>
      <c r="CL232" s="703"/>
      <c r="CM232" s="703"/>
      <c r="CN232" s="713"/>
      <c r="CO232" s="713"/>
      <c r="CP232" s="713"/>
      <c r="CQ232" s="713"/>
      <c r="CR232" s="713"/>
      <c r="CS232" s="718"/>
      <c r="CT232" s="718"/>
      <c r="CU232" s="718"/>
      <c r="CV232" s="718"/>
      <c r="CW232" s="718"/>
      <c r="CX232" s="718"/>
      <c r="CY232" s="718"/>
      <c r="CZ232" s="718"/>
      <c r="DA232" s="718"/>
      <c r="DB232" s="718"/>
      <c r="DC232" s="718"/>
      <c r="DD232" s="718"/>
      <c r="DE232" s="718"/>
      <c r="DF232" s="718"/>
      <c r="DG232" s="718"/>
      <c r="DH232" s="718"/>
      <c r="DI232" s="718"/>
      <c r="DJ232" s="718"/>
      <c r="DK232" s="719"/>
      <c r="DL232" s="476"/>
      <c r="DM232" s="476"/>
    </row>
    <row r="233" spans="1:117" ht="7.5" customHeight="1">
      <c r="A233" s="515"/>
      <c r="B233" s="516"/>
      <c r="C233" s="58"/>
      <c r="E233" s="534"/>
      <c r="F233" s="535"/>
      <c r="G233" s="675" t="s">
        <v>136</v>
      </c>
      <c r="H233" s="676"/>
      <c r="I233" s="676"/>
      <c r="J233" s="676"/>
      <c r="K233" s="676"/>
      <c r="L233" s="676"/>
      <c r="M233" s="676"/>
      <c r="N233" s="676"/>
      <c r="O233" s="676"/>
      <c r="P233" s="676"/>
      <c r="Q233" s="676"/>
      <c r="R233" s="676"/>
      <c r="S233" s="676"/>
      <c r="T233" s="676"/>
      <c r="U233" s="676"/>
      <c r="V233" s="676"/>
      <c r="W233" s="676"/>
      <c r="X233" s="676"/>
      <c r="Y233" s="676"/>
      <c r="Z233" s="676"/>
      <c r="AA233" s="676"/>
      <c r="AB233" s="676"/>
      <c r="AC233" s="676"/>
      <c r="AD233" s="676"/>
      <c r="AE233" s="676"/>
      <c r="AF233" s="676"/>
      <c r="AG233" s="676"/>
      <c r="AH233" s="676"/>
      <c r="AI233" s="676"/>
      <c r="AJ233" s="676"/>
      <c r="AK233" s="676"/>
      <c r="AL233" s="676"/>
      <c r="AM233" s="676"/>
      <c r="AN233" s="676"/>
      <c r="AO233" s="676"/>
      <c r="AP233" s="676"/>
      <c r="AQ233" s="676"/>
      <c r="AR233" s="676"/>
      <c r="AS233" s="676"/>
      <c r="AT233" s="98"/>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88"/>
      <c r="CE233" s="97"/>
      <c r="CF233" s="97"/>
      <c r="CG233" s="97"/>
      <c r="CH233" s="97"/>
      <c r="CI233" s="97"/>
      <c r="CJ233" s="97"/>
      <c r="CK233" s="97"/>
      <c r="CL233" s="97"/>
      <c r="CM233" s="97"/>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476"/>
      <c r="DM233" s="476"/>
    </row>
    <row r="234" spans="1:117" ht="7.5" customHeight="1">
      <c r="A234" s="515"/>
      <c r="B234" s="516"/>
      <c r="C234" s="58"/>
      <c r="E234" s="534"/>
      <c r="F234" s="535"/>
      <c r="G234" s="677"/>
      <c r="H234" s="678"/>
      <c r="I234" s="678"/>
      <c r="J234" s="678"/>
      <c r="K234" s="678"/>
      <c r="L234" s="678"/>
      <c r="M234" s="678"/>
      <c r="N234" s="678"/>
      <c r="O234" s="678"/>
      <c r="P234" s="678"/>
      <c r="Q234" s="678"/>
      <c r="R234" s="678"/>
      <c r="S234" s="678"/>
      <c r="T234" s="678"/>
      <c r="U234" s="678"/>
      <c r="V234" s="678"/>
      <c r="W234" s="678"/>
      <c r="X234" s="678"/>
      <c r="Y234" s="678"/>
      <c r="Z234" s="678"/>
      <c r="AA234" s="678"/>
      <c r="AB234" s="678"/>
      <c r="AC234" s="678"/>
      <c r="AD234" s="678"/>
      <c r="AE234" s="678"/>
      <c r="AF234" s="678"/>
      <c r="AG234" s="678"/>
      <c r="AH234" s="678"/>
      <c r="AI234" s="678"/>
      <c r="AJ234" s="678"/>
      <c r="AK234" s="678"/>
      <c r="AL234" s="678"/>
      <c r="AM234" s="678"/>
      <c r="AN234" s="678"/>
      <c r="AO234" s="678"/>
      <c r="AP234" s="678"/>
      <c r="AQ234" s="678"/>
      <c r="AR234" s="678"/>
      <c r="AS234" s="678"/>
      <c r="AT234" s="96"/>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95"/>
      <c r="BZ234" s="657" t="s">
        <v>135</v>
      </c>
      <c r="CA234" s="657"/>
      <c r="CB234" s="492" t="str">
        <f>IF(CB61&lt;&gt;"",CB61,"")</f>
        <v>　年度</v>
      </c>
      <c r="CC234" s="492"/>
      <c r="CD234" s="492"/>
      <c r="CE234" s="492"/>
      <c r="CF234" s="492"/>
      <c r="CG234" s="630" t="s">
        <v>132</v>
      </c>
      <c r="CH234" s="630"/>
      <c r="CI234" s="630"/>
      <c r="CJ234" s="630"/>
      <c r="CK234" s="630"/>
      <c r="CL234" s="630"/>
      <c r="CM234" s="630"/>
      <c r="CN234" s="630"/>
      <c r="CO234" s="631"/>
      <c r="CP234" s="632" t="s">
        <v>131</v>
      </c>
      <c r="CQ234" s="633"/>
      <c r="CR234" s="633"/>
      <c r="CS234" s="633"/>
      <c r="CT234" s="633"/>
      <c r="CU234" s="633"/>
      <c r="CV234" s="633"/>
      <c r="CW234" s="633"/>
      <c r="CX234" s="633"/>
      <c r="CY234" s="633"/>
      <c r="CZ234" s="633"/>
      <c r="DA234" s="633"/>
      <c r="DB234" s="633"/>
      <c r="DC234" s="633"/>
      <c r="DD234" s="633"/>
      <c r="DE234" s="633"/>
      <c r="DF234" s="629" t="s">
        <v>130</v>
      </c>
      <c r="DG234" s="629"/>
      <c r="DH234" s="629"/>
      <c r="DI234" s="629"/>
      <c r="DJ234" s="629"/>
      <c r="DK234" s="629"/>
      <c r="DL234" s="476"/>
      <c r="DM234" s="476"/>
    </row>
    <row r="235" spans="1:117" ht="7.5" customHeight="1">
      <c r="A235" s="515"/>
      <c r="B235" s="516"/>
      <c r="C235" s="58"/>
      <c r="E235" s="534"/>
      <c r="F235" s="535"/>
      <c r="G235" s="549" t="s">
        <v>134</v>
      </c>
      <c r="H235" s="550"/>
      <c r="I235" s="94" t="s">
        <v>133</v>
      </c>
      <c r="J235" s="662" t="str">
        <f>IF(J149&lt;&gt;"",J149,"")</f>
        <v/>
      </c>
      <c r="K235" s="662"/>
      <c r="L235" s="575" t="str">
        <f>IF(L62&lt;&gt;"",L62,"")</f>
        <v/>
      </c>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5"/>
      <c r="AL235" s="575"/>
      <c r="AM235" s="575"/>
      <c r="AN235" s="575"/>
      <c r="AO235" s="575"/>
      <c r="AP235" s="575"/>
      <c r="AQ235" s="575"/>
      <c r="AR235" s="575"/>
      <c r="AS235" s="575"/>
      <c r="AT235" s="575"/>
      <c r="AU235" s="575"/>
      <c r="AV235" s="575"/>
      <c r="AW235" s="575"/>
      <c r="AX235" s="575"/>
      <c r="AY235" s="575"/>
      <c r="AZ235" s="575"/>
      <c r="BA235" s="575"/>
      <c r="BB235" s="575"/>
      <c r="BC235" s="575"/>
      <c r="BD235" s="575"/>
      <c r="BE235" s="575"/>
      <c r="BF235" s="575"/>
      <c r="BG235" s="575"/>
      <c r="BH235" s="575"/>
      <c r="BI235" s="575"/>
      <c r="BJ235" s="575"/>
      <c r="BK235" s="575"/>
      <c r="BL235" s="575"/>
      <c r="BM235" s="575"/>
      <c r="BN235" s="575"/>
      <c r="BO235" s="575"/>
      <c r="BP235" s="575"/>
      <c r="BQ235" s="575"/>
      <c r="BR235" s="575"/>
      <c r="BS235" s="575"/>
      <c r="BT235" s="575"/>
      <c r="BU235" s="575"/>
      <c r="BV235" s="575"/>
      <c r="BW235" s="575"/>
      <c r="BX235" s="93"/>
      <c r="BZ235" s="657"/>
      <c r="CA235" s="657"/>
      <c r="CB235" s="492"/>
      <c r="CC235" s="492"/>
      <c r="CD235" s="492"/>
      <c r="CE235" s="492"/>
      <c r="CF235" s="492"/>
      <c r="CG235" s="630"/>
      <c r="CH235" s="630"/>
      <c r="CI235" s="630"/>
      <c r="CJ235" s="630"/>
      <c r="CK235" s="630"/>
      <c r="CL235" s="630"/>
      <c r="CM235" s="630"/>
      <c r="CN235" s="630"/>
      <c r="CO235" s="631"/>
      <c r="CP235" s="632"/>
      <c r="CQ235" s="633"/>
      <c r="CR235" s="633"/>
      <c r="CS235" s="633"/>
      <c r="CT235" s="633"/>
      <c r="CU235" s="633"/>
      <c r="CV235" s="633"/>
      <c r="CW235" s="633"/>
      <c r="CX235" s="633"/>
      <c r="CY235" s="633"/>
      <c r="CZ235" s="633"/>
      <c r="DA235" s="633"/>
      <c r="DB235" s="633"/>
      <c r="DC235" s="633"/>
      <c r="DD235" s="633"/>
      <c r="DE235" s="633"/>
      <c r="DF235" s="629"/>
      <c r="DG235" s="629"/>
      <c r="DH235" s="629"/>
      <c r="DI235" s="629"/>
      <c r="DJ235" s="629"/>
      <c r="DK235" s="629"/>
      <c r="DL235" s="476"/>
      <c r="DM235" s="476"/>
    </row>
    <row r="236" spans="1:117" ht="7.5" customHeight="1">
      <c r="A236" s="515"/>
      <c r="B236" s="516"/>
      <c r="C236" s="58"/>
      <c r="E236" s="534"/>
      <c r="F236" s="535"/>
      <c r="G236" s="545"/>
      <c r="H236" s="546"/>
      <c r="I236" s="92"/>
      <c r="J236" s="663"/>
      <c r="K236" s="663"/>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6"/>
      <c r="AL236" s="576"/>
      <c r="AM236" s="576"/>
      <c r="AN236" s="576"/>
      <c r="AO236" s="576"/>
      <c r="AP236" s="576"/>
      <c r="AQ236" s="576"/>
      <c r="AR236" s="576"/>
      <c r="AS236" s="576"/>
      <c r="AT236" s="576"/>
      <c r="AU236" s="576"/>
      <c r="AV236" s="576"/>
      <c r="AW236" s="576"/>
      <c r="AX236" s="576"/>
      <c r="AY236" s="576"/>
      <c r="AZ236" s="576"/>
      <c r="BA236" s="576"/>
      <c r="BB236" s="576"/>
      <c r="BC236" s="576"/>
      <c r="BD236" s="576"/>
      <c r="BE236" s="576"/>
      <c r="BF236" s="576"/>
      <c r="BG236" s="576"/>
      <c r="BH236" s="576"/>
      <c r="BI236" s="576"/>
      <c r="BJ236" s="576"/>
      <c r="BK236" s="576"/>
      <c r="BL236" s="576"/>
      <c r="BM236" s="576"/>
      <c r="BN236" s="576"/>
      <c r="BO236" s="576"/>
      <c r="BP236" s="576"/>
      <c r="BQ236" s="576"/>
      <c r="BR236" s="576"/>
      <c r="BS236" s="576"/>
      <c r="BT236" s="576"/>
      <c r="BU236" s="576"/>
      <c r="BV236" s="576"/>
      <c r="BW236" s="576"/>
      <c r="BX236" s="91"/>
      <c r="BZ236" s="657"/>
      <c r="CA236" s="657"/>
      <c r="CB236" s="492"/>
      <c r="CC236" s="492"/>
      <c r="CD236" s="492"/>
      <c r="CE236" s="492"/>
      <c r="CF236" s="492"/>
      <c r="CG236" s="630"/>
      <c r="CH236" s="630"/>
      <c r="CI236" s="630"/>
      <c r="CJ236" s="630"/>
      <c r="CK236" s="630"/>
      <c r="CL236" s="630"/>
      <c r="CM236" s="630"/>
      <c r="CN236" s="630"/>
      <c r="CO236" s="631"/>
      <c r="CP236" s="632"/>
      <c r="CQ236" s="633"/>
      <c r="CR236" s="633"/>
      <c r="CS236" s="633"/>
      <c r="CT236" s="633"/>
      <c r="CU236" s="633"/>
      <c r="CV236" s="633"/>
      <c r="CW236" s="633"/>
      <c r="CX236" s="633"/>
      <c r="CY236" s="633"/>
      <c r="CZ236" s="633"/>
      <c r="DA236" s="633"/>
      <c r="DB236" s="633"/>
      <c r="DC236" s="633"/>
      <c r="DD236" s="633"/>
      <c r="DE236" s="633"/>
      <c r="DF236" s="492"/>
      <c r="DG236" s="492"/>
      <c r="DH236" s="492"/>
      <c r="DI236" s="492"/>
      <c r="DJ236" s="492"/>
      <c r="DK236" s="492"/>
      <c r="DL236" s="476"/>
      <c r="DM236" s="476"/>
    </row>
    <row r="237" spans="1:117" ht="7.5" customHeight="1">
      <c r="A237" s="515"/>
      <c r="B237" s="516"/>
      <c r="C237" s="58"/>
      <c r="E237" s="534"/>
      <c r="F237" s="535"/>
      <c r="G237" s="545"/>
      <c r="H237" s="546"/>
      <c r="I237" s="89"/>
      <c r="J237" s="663"/>
      <c r="K237" s="663"/>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6"/>
      <c r="AL237" s="576"/>
      <c r="AM237" s="576"/>
      <c r="AN237" s="576"/>
      <c r="AO237" s="576"/>
      <c r="AP237" s="576"/>
      <c r="AQ237" s="576"/>
      <c r="AR237" s="576"/>
      <c r="AS237" s="576"/>
      <c r="AT237" s="576"/>
      <c r="AU237" s="576"/>
      <c r="AV237" s="576"/>
      <c r="AW237" s="576"/>
      <c r="AX237" s="576"/>
      <c r="AY237" s="576"/>
      <c r="AZ237" s="576"/>
      <c r="BA237" s="576"/>
      <c r="BB237" s="576"/>
      <c r="BC237" s="576"/>
      <c r="BD237" s="576"/>
      <c r="BE237" s="576"/>
      <c r="BF237" s="576"/>
      <c r="BG237" s="576"/>
      <c r="BH237" s="576"/>
      <c r="BI237" s="576"/>
      <c r="BJ237" s="576"/>
      <c r="BK237" s="576"/>
      <c r="BL237" s="576"/>
      <c r="BM237" s="576"/>
      <c r="BN237" s="576"/>
      <c r="BO237" s="576"/>
      <c r="BP237" s="576"/>
      <c r="BQ237" s="576"/>
      <c r="BR237" s="576"/>
      <c r="BS237" s="576"/>
      <c r="BT237" s="576"/>
      <c r="BU237" s="576"/>
      <c r="BV237" s="576"/>
      <c r="BW237" s="576"/>
      <c r="BX237" s="91"/>
      <c r="BZ237" s="657"/>
      <c r="CA237" s="657"/>
      <c r="CB237" s="492"/>
      <c r="CC237" s="492"/>
      <c r="CD237" s="492"/>
      <c r="CE237" s="492"/>
      <c r="CF237" s="492"/>
      <c r="CG237" s="630"/>
      <c r="CH237" s="630"/>
      <c r="CI237" s="630"/>
      <c r="CJ237" s="630"/>
      <c r="CK237" s="630"/>
      <c r="CL237" s="630"/>
      <c r="CM237" s="630"/>
      <c r="CN237" s="630"/>
      <c r="CO237" s="631"/>
      <c r="CP237" s="632"/>
      <c r="CQ237" s="633"/>
      <c r="CR237" s="633"/>
      <c r="CS237" s="633"/>
      <c r="CT237" s="633"/>
      <c r="CU237" s="633"/>
      <c r="CV237" s="633"/>
      <c r="CW237" s="633"/>
      <c r="CX237" s="633"/>
      <c r="CY237" s="633"/>
      <c r="CZ237" s="633"/>
      <c r="DA237" s="633"/>
      <c r="DB237" s="633"/>
      <c r="DC237" s="633"/>
      <c r="DD237" s="633"/>
      <c r="DE237" s="633"/>
      <c r="DF237" s="492"/>
      <c r="DG237" s="492"/>
      <c r="DH237" s="492"/>
      <c r="DI237" s="492"/>
      <c r="DJ237" s="492"/>
      <c r="DK237" s="492"/>
      <c r="DL237" s="476"/>
      <c r="DM237" s="476"/>
    </row>
    <row r="238" spans="1:117" ht="7.5" customHeight="1">
      <c r="A238" s="515"/>
      <c r="B238" s="516"/>
      <c r="C238" s="58"/>
      <c r="E238" s="534"/>
      <c r="F238" s="535"/>
      <c r="G238" s="545"/>
      <c r="H238" s="546"/>
      <c r="J238" s="663"/>
      <c r="K238" s="663"/>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6"/>
      <c r="AL238" s="576"/>
      <c r="AM238" s="576"/>
      <c r="AN238" s="576"/>
      <c r="AO238" s="576"/>
      <c r="AP238" s="576"/>
      <c r="AQ238" s="576"/>
      <c r="AR238" s="576"/>
      <c r="AS238" s="576"/>
      <c r="AT238" s="576"/>
      <c r="AU238" s="576"/>
      <c r="AV238" s="576"/>
      <c r="AW238" s="576"/>
      <c r="AX238" s="576"/>
      <c r="AY238" s="576"/>
      <c r="AZ238" s="576"/>
      <c r="BA238" s="576"/>
      <c r="BB238" s="576"/>
      <c r="BC238" s="576"/>
      <c r="BD238" s="576"/>
      <c r="BE238" s="576"/>
      <c r="BF238" s="576"/>
      <c r="BG238" s="576"/>
      <c r="BH238" s="576"/>
      <c r="BI238" s="576"/>
      <c r="BJ238" s="576"/>
      <c r="BK238" s="576"/>
      <c r="BL238" s="576"/>
      <c r="BM238" s="576"/>
      <c r="BN238" s="576"/>
      <c r="BO238" s="576"/>
      <c r="BP238" s="576"/>
      <c r="BQ238" s="576"/>
      <c r="BR238" s="576"/>
      <c r="BS238" s="576"/>
      <c r="BT238" s="576"/>
      <c r="BU238" s="576"/>
      <c r="BV238" s="576"/>
      <c r="BW238" s="576"/>
      <c r="BX238" s="90"/>
      <c r="BZ238" s="657"/>
      <c r="CA238" s="657"/>
      <c r="CB238" s="492"/>
      <c r="CC238" s="492"/>
      <c r="CD238" s="492"/>
      <c r="CE238" s="492"/>
      <c r="CF238" s="492"/>
      <c r="CG238" s="630"/>
      <c r="CH238" s="630"/>
      <c r="CI238" s="630"/>
      <c r="CJ238" s="630"/>
      <c r="CK238" s="630"/>
      <c r="CL238" s="630"/>
      <c r="CM238" s="630"/>
      <c r="CN238" s="630"/>
      <c r="CO238" s="631"/>
      <c r="CP238" s="632"/>
      <c r="CQ238" s="633"/>
      <c r="CR238" s="633"/>
      <c r="CS238" s="633"/>
      <c r="CT238" s="633"/>
      <c r="CU238" s="633"/>
      <c r="CV238" s="633"/>
      <c r="CW238" s="633"/>
      <c r="CX238" s="633"/>
      <c r="CY238" s="633"/>
      <c r="CZ238" s="633"/>
      <c r="DA238" s="633"/>
      <c r="DB238" s="633"/>
      <c r="DC238" s="633"/>
      <c r="DD238" s="633"/>
      <c r="DE238" s="633"/>
      <c r="DF238" s="492"/>
      <c r="DG238" s="492"/>
      <c r="DH238" s="492"/>
      <c r="DI238" s="492"/>
      <c r="DJ238" s="492"/>
      <c r="DK238" s="492"/>
      <c r="DL238" s="476"/>
      <c r="DM238" s="476"/>
    </row>
    <row r="239" spans="1:117" ht="7.5" customHeight="1">
      <c r="A239" s="515"/>
      <c r="B239" s="516"/>
      <c r="C239" s="58"/>
      <c r="E239" s="534"/>
      <c r="F239" s="535"/>
      <c r="G239" s="545"/>
      <c r="H239" s="546"/>
      <c r="J239" s="663"/>
      <c r="K239" s="663"/>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6"/>
      <c r="AL239" s="576"/>
      <c r="AM239" s="576"/>
      <c r="AN239" s="576"/>
      <c r="AO239" s="576"/>
      <c r="AP239" s="576"/>
      <c r="AQ239" s="576"/>
      <c r="AR239" s="576"/>
      <c r="AS239" s="576"/>
      <c r="AT239" s="576"/>
      <c r="AU239" s="576"/>
      <c r="AV239" s="576"/>
      <c r="AW239" s="576"/>
      <c r="AX239" s="576"/>
      <c r="AY239" s="576"/>
      <c r="AZ239" s="576"/>
      <c r="BA239" s="576"/>
      <c r="BB239" s="576"/>
      <c r="BC239" s="576"/>
      <c r="BD239" s="576"/>
      <c r="BE239" s="576"/>
      <c r="BF239" s="576"/>
      <c r="BG239" s="576"/>
      <c r="BH239" s="576"/>
      <c r="BI239" s="576"/>
      <c r="BJ239" s="576"/>
      <c r="BK239" s="576"/>
      <c r="BL239" s="576"/>
      <c r="BM239" s="576"/>
      <c r="BN239" s="576"/>
      <c r="BO239" s="576"/>
      <c r="BP239" s="576"/>
      <c r="BQ239" s="576"/>
      <c r="BR239" s="576"/>
      <c r="BS239" s="576"/>
      <c r="BT239" s="576"/>
      <c r="BU239" s="576"/>
      <c r="BV239" s="576"/>
      <c r="BW239" s="576"/>
      <c r="BX239" s="88"/>
      <c r="BY239" s="55"/>
      <c r="BZ239" s="657"/>
      <c r="CA239" s="657"/>
      <c r="CB239" s="492" t="str">
        <f>IF(CB66&lt;&gt;"",CB66,"")</f>
        <v>　年度</v>
      </c>
      <c r="CC239" s="492"/>
      <c r="CD239" s="492"/>
      <c r="CE239" s="492"/>
      <c r="CF239" s="492"/>
      <c r="CG239" s="630" t="s">
        <v>132</v>
      </c>
      <c r="CH239" s="630"/>
      <c r="CI239" s="630"/>
      <c r="CJ239" s="630"/>
      <c r="CK239" s="630"/>
      <c r="CL239" s="630"/>
      <c r="CM239" s="630"/>
      <c r="CN239" s="630"/>
      <c r="CO239" s="631"/>
      <c r="CP239" s="632" t="s">
        <v>131</v>
      </c>
      <c r="CQ239" s="633"/>
      <c r="CR239" s="633"/>
      <c r="CS239" s="633"/>
      <c r="CT239" s="633"/>
      <c r="CU239" s="633"/>
      <c r="CV239" s="633"/>
      <c r="CW239" s="633"/>
      <c r="CX239" s="633"/>
      <c r="CY239" s="633"/>
      <c r="CZ239" s="633"/>
      <c r="DA239" s="633"/>
      <c r="DB239" s="633"/>
      <c r="DC239" s="633"/>
      <c r="DD239" s="633"/>
      <c r="DE239" s="633"/>
      <c r="DF239" s="629" t="s">
        <v>130</v>
      </c>
      <c r="DG239" s="629"/>
      <c r="DH239" s="629"/>
      <c r="DI239" s="629"/>
      <c r="DJ239" s="629"/>
      <c r="DK239" s="629"/>
      <c r="DL239" s="476"/>
      <c r="DM239" s="476"/>
    </row>
    <row r="240" spans="1:117" ht="7.5" customHeight="1">
      <c r="A240" s="515"/>
      <c r="B240" s="516"/>
      <c r="C240" s="58"/>
      <c r="E240" s="87"/>
      <c r="F240" s="86"/>
      <c r="G240" s="551"/>
      <c r="H240" s="552"/>
      <c r="I240" s="85"/>
      <c r="J240" s="664"/>
      <c r="K240" s="664"/>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7"/>
      <c r="AL240" s="577"/>
      <c r="AM240" s="577"/>
      <c r="AN240" s="577"/>
      <c r="AO240" s="577"/>
      <c r="AP240" s="577"/>
      <c r="AQ240" s="577"/>
      <c r="AR240" s="577"/>
      <c r="AS240" s="577"/>
      <c r="AT240" s="577"/>
      <c r="AU240" s="577"/>
      <c r="AV240" s="577"/>
      <c r="AW240" s="577"/>
      <c r="AX240" s="577"/>
      <c r="AY240" s="577"/>
      <c r="AZ240" s="577"/>
      <c r="BA240" s="577"/>
      <c r="BB240" s="577"/>
      <c r="BC240" s="577"/>
      <c r="BD240" s="577"/>
      <c r="BE240" s="577"/>
      <c r="BF240" s="577"/>
      <c r="BG240" s="577"/>
      <c r="BH240" s="577"/>
      <c r="BI240" s="577"/>
      <c r="BJ240" s="577"/>
      <c r="BK240" s="577"/>
      <c r="BL240" s="577"/>
      <c r="BM240" s="577"/>
      <c r="BN240" s="577"/>
      <c r="BO240" s="577"/>
      <c r="BP240" s="577"/>
      <c r="BQ240" s="577"/>
      <c r="BR240" s="577"/>
      <c r="BS240" s="577"/>
      <c r="BT240" s="577"/>
      <c r="BU240" s="577"/>
      <c r="BV240" s="577"/>
      <c r="BW240" s="577"/>
      <c r="BX240" s="84"/>
      <c r="BY240" s="55"/>
      <c r="BZ240" s="657"/>
      <c r="CA240" s="657"/>
      <c r="CB240" s="492"/>
      <c r="CC240" s="492"/>
      <c r="CD240" s="492"/>
      <c r="CE240" s="492"/>
      <c r="CF240" s="492"/>
      <c r="CG240" s="630"/>
      <c r="CH240" s="630"/>
      <c r="CI240" s="630"/>
      <c r="CJ240" s="630"/>
      <c r="CK240" s="630"/>
      <c r="CL240" s="630"/>
      <c r="CM240" s="630"/>
      <c r="CN240" s="630"/>
      <c r="CO240" s="631"/>
      <c r="CP240" s="632"/>
      <c r="CQ240" s="633"/>
      <c r="CR240" s="633"/>
      <c r="CS240" s="633"/>
      <c r="CT240" s="633"/>
      <c r="CU240" s="633"/>
      <c r="CV240" s="633"/>
      <c r="CW240" s="633"/>
      <c r="CX240" s="633"/>
      <c r="CY240" s="633"/>
      <c r="CZ240" s="633"/>
      <c r="DA240" s="633"/>
      <c r="DB240" s="633"/>
      <c r="DC240" s="633"/>
      <c r="DD240" s="633"/>
      <c r="DE240" s="633"/>
      <c r="DF240" s="629"/>
      <c r="DG240" s="629"/>
      <c r="DH240" s="629"/>
      <c r="DI240" s="629"/>
      <c r="DJ240" s="629"/>
      <c r="DK240" s="629"/>
      <c r="DL240" s="476"/>
      <c r="DM240" s="476"/>
    </row>
    <row r="241" spans="1:123" ht="7.5" customHeight="1">
      <c r="A241" s="515"/>
      <c r="B241" s="516"/>
      <c r="C241" s="58"/>
      <c r="E241" s="66"/>
      <c r="F241" s="66"/>
      <c r="G241" s="83"/>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Z241" s="657"/>
      <c r="CA241" s="657"/>
      <c r="CB241" s="492"/>
      <c r="CC241" s="492"/>
      <c r="CD241" s="492"/>
      <c r="CE241" s="492"/>
      <c r="CF241" s="492"/>
      <c r="CG241" s="630"/>
      <c r="CH241" s="630"/>
      <c r="CI241" s="630"/>
      <c r="CJ241" s="630"/>
      <c r="CK241" s="630"/>
      <c r="CL241" s="630"/>
      <c r="CM241" s="630"/>
      <c r="CN241" s="630"/>
      <c r="CO241" s="631"/>
      <c r="CP241" s="632"/>
      <c r="CQ241" s="633"/>
      <c r="CR241" s="633"/>
      <c r="CS241" s="633"/>
      <c r="CT241" s="633"/>
      <c r="CU241" s="633"/>
      <c r="CV241" s="633"/>
      <c r="CW241" s="633"/>
      <c r="CX241" s="633"/>
      <c r="CY241" s="633"/>
      <c r="CZ241" s="633"/>
      <c r="DA241" s="633"/>
      <c r="DB241" s="633"/>
      <c r="DC241" s="633"/>
      <c r="DD241" s="633"/>
      <c r="DE241" s="633"/>
      <c r="DF241" s="492"/>
      <c r="DG241" s="492"/>
      <c r="DH241" s="492"/>
      <c r="DI241" s="492"/>
      <c r="DJ241" s="492"/>
      <c r="DK241" s="492"/>
      <c r="DL241" s="476"/>
      <c r="DM241" s="476"/>
    </row>
    <row r="242" spans="1:123" ht="7.5" customHeight="1">
      <c r="A242" s="515"/>
      <c r="B242" s="516"/>
      <c r="C242" s="58"/>
      <c r="E242" s="66"/>
      <c r="F242" s="66"/>
      <c r="G242" s="81"/>
      <c r="H242" s="658" t="s">
        <v>129</v>
      </c>
      <c r="I242" s="658"/>
      <c r="J242" s="658"/>
      <c r="K242" s="658"/>
      <c r="L242" s="658"/>
      <c r="M242" s="658"/>
      <c r="N242" s="658"/>
      <c r="O242" s="658"/>
      <c r="P242" s="658"/>
      <c r="Q242" s="658"/>
      <c r="R242" s="658"/>
      <c r="S242" s="658"/>
      <c r="T242" s="658"/>
      <c r="U242" s="658"/>
      <c r="V242" s="658"/>
      <c r="W242" s="658"/>
      <c r="X242" s="658"/>
      <c r="Y242" s="658"/>
      <c r="Z242" s="658"/>
      <c r="AA242" s="658"/>
      <c r="AB242" s="658"/>
      <c r="AC242" s="658"/>
      <c r="AD242" s="658"/>
      <c r="AE242" s="658"/>
      <c r="AF242" s="658"/>
      <c r="AG242" s="658"/>
      <c r="AH242" s="658"/>
      <c r="AI242" s="658"/>
      <c r="AJ242" s="658"/>
      <c r="AK242" s="658"/>
      <c r="AL242" s="658"/>
      <c r="AM242" s="658"/>
      <c r="AN242" s="658"/>
      <c r="AO242" s="658"/>
      <c r="AP242" s="658"/>
      <c r="AQ242" s="658"/>
      <c r="AR242" s="658"/>
      <c r="AS242" s="658"/>
      <c r="AT242" s="658"/>
      <c r="AU242" s="658"/>
      <c r="AV242" s="658"/>
      <c r="AW242" s="658"/>
      <c r="AX242" s="658"/>
      <c r="AY242" s="658"/>
      <c r="AZ242" s="658"/>
      <c r="BA242" s="658"/>
      <c r="BB242" s="658"/>
      <c r="BC242" s="658"/>
      <c r="BD242" s="658"/>
      <c r="BE242" s="658"/>
      <c r="BF242" s="658"/>
      <c r="BG242" s="658"/>
      <c r="BH242" s="658"/>
      <c r="BI242" s="658"/>
      <c r="BJ242" s="658"/>
      <c r="BK242" s="658"/>
      <c r="BL242" s="658"/>
      <c r="BM242" s="658"/>
      <c r="BN242" s="658"/>
      <c r="BO242" s="658"/>
      <c r="BP242" s="658"/>
      <c r="BQ242" s="658"/>
      <c r="BR242" s="658"/>
      <c r="BS242" s="658"/>
      <c r="BT242" s="658"/>
      <c r="BU242" s="658"/>
      <c r="BV242" s="658"/>
      <c r="BW242" s="658"/>
      <c r="BX242" s="658"/>
      <c r="BY242" s="659"/>
      <c r="BZ242" s="657"/>
      <c r="CA242" s="657"/>
      <c r="CB242" s="492"/>
      <c r="CC242" s="492"/>
      <c r="CD242" s="492"/>
      <c r="CE242" s="492"/>
      <c r="CF242" s="492"/>
      <c r="CG242" s="630"/>
      <c r="CH242" s="630"/>
      <c r="CI242" s="630"/>
      <c r="CJ242" s="630"/>
      <c r="CK242" s="630"/>
      <c r="CL242" s="630"/>
      <c r="CM242" s="630"/>
      <c r="CN242" s="630"/>
      <c r="CO242" s="631"/>
      <c r="CP242" s="632"/>
      <c r="CQ242" s="633"/>
      <c r="CR242" s="633"/>
      <c r="CS242" s="633"/>
      <c r="CT242" s="633"/>
      <c r="CU242" s="633"/>
      <c r="CV242" s="633"/>
      <c r="CW242" s="633"/>
      <c r="CX242" s="633"/>
      <c r="CY242" s="633"/>
      <c r="CZ242" s="633"/>
      <c r="DA242" s="633"/>
      <c r="DB242" s="633"/>
      <c r="DC242" s="633"/>
      <c r="DD242" s="633"/>
      <c r="DE242" s="633"/>
      <c r="DF242" s="492"/>
      <c r="DG242" s="492"/>
      <c r="DH242" s="492"/>
      <c r="DI242" s="492"/>
      <c r="DJ242" s="492"/>
      <c r="DK242" s="492"/>
      <c r="DL242" s="476"/>
      <c r="DM242" s="476"/>
    </row>
    <row r="243" spans="1:123" ht="7.5" customHeight="1">
      <c r="A243" s="515"/>
      <c r="B243" s="516"/>
      <c r="C243" s="58"/>
      <c r="E243" s="66"/>
      <c r="F243" s="66"/>
      <c r="G243" s="80"/>
      <c r="H243" s="660"/>
      <c r="I243" s="660"/>
      <c r="J243" s="660"/>
      <c r="K243" s="660"/>
      <c r="L243" s="660"/>
      <c r="M243" s="660"/>
      <c r="N243" s="660"/>
      <c r="O243" s="660"/>
      <c r="P243" s="660"/>
      <c r="Q243" s="660"/>
      <c r="R243" s="660"/>
      <c r="S243" s="660"/>
      <c r="T243" s="660"/>
      <c r="U243" s="660"/>
      <c r="V243" s="660"/>
      <c r="W243" s="660"/>
      <c r="X243" s="660"/>
      <c r="Y243" s="660"/>
      <c r="Z243" s="660"/>
      <c r="AA243" s="660"/>
      <c r="AB243" s="660"/>
      <c r="AC243" s="660"/>
      <c r="AD243" s="660"/>
      <c r="AE243" s="660"/>
      <c r="AF243" s="660"/>
      <c r="AG243" s="660"/>
      <c r="AH243" s="660"/>
      <c r="AI243" s="660"/>
      <c r="AJ243" s="660"/>
      <c r="AK243" s="660"/>
      <c r="AL243" s="660"/>
      <c r="AM243" s="660"/>
      <c r="AN243" s="660"/>
      <c r="AO243" s="660"/>
      <c r="AP243" s="660"/>
      <c r="AQ243" s="660"/>
      <c r="AR243" s="660"/>
      <c r="AS243" s="660"/>
      <c r="AT243" s="660"/>
      <c r="AU243" s="660"/>
      <c r="AV243" s="660"/>
      <c r="AW243" s="660"/>
      <c r="AX243" s="660"/>
      <c r="AY243" s="660"/>
      <c r="AZ243" s="660"/>
      <c r="BA243" s="660"/>
      <c r="BB243" s="660"/>
      <c r="BC243" s="660"/>
      <c r="BD243" s="660"/>
      <c r="BE243" s="660"/>
      <c r="BF243" s="660"/>
      <c r="BG243" s="660"/>
      <c r="BH243" s="660"/>
      <c r="BI243" s="660"/>
      <c r="BJ243" s="660"/>
      <c r="BK243" s="660"/>
      <c r="BL243" s="660"/>
      <c r="BM243" s="660"/>
      <c r="BN243" s="660"/>
      <c r="BO243" s="660"/>
      <c r="BP243" s="660"/>
      <c r="BQ243" s="660"/>
      <c r="BR243" s="660"/>
      <c r="BS243" s="660"/>
      <c r="BT243" s="660"/>
      <c r="BU243" s="660"/>
      <c r="BV243" s="660"/>
      <c r="BW243" s="660"/>
      <c r="BX243" s="660"/>
      <c r="BY243" s="661"/>
      <c r="BZ243" s="657"/>
      <c r="CA243" s="657"/>
      <c r="CB243" s="492"/>
      <c r="CC243" s="492"/>
      <c r="CD243" s="492"/>
      <c r="CE243" s="492"/>
      <c r="CF243" s="492"/>
      <c r="CG243" s="630"/>
      <c r="CH243" s="630"/>
      <c r="CI243" s="630"/>
      <c r="CJ243" s="630"/>
      <c r="CK243" s="630"/>
      <c r="CL243" s="630"/>
      <c r="CM243" s="630"/>
      <c r="CN243" s="630"/>
      <c r="CO243" s="631"/>
      <c r="CP243" s="632"/>
      <c r="CQ243" s="633"/>
      <c r="CR243" s="633"/>
      <c r="CS243" s="633"/>
      <c r="CT243" s="633"/>
      <c r="CU243" s="633"/>
      <c r="CV243" s="633"/>
      <c r="CW243" s="633"/>
      <c r="CX243" s="633"/>
      <c r="CY243" s="633"/>
      <c r="CZ243" s="633"/>
      <c r="DA243" s="633"/>
      <c r="DB243" s="633"/>
      <c r="DC243" s="633"/>
      <c r="DD243" s="633"/>
      <c r="DE243" s="633"/>
      <c r="DF243" s="492"/>
      <c r="DG243" s="492"/>
      <c r="DH243" s="492"/>
      <c r="DI243" s="492"/>
      <c r="DJ243" s="492"/>
      <c r="DK243" s="492"/>
      <c r="DL243" s="476"/>
      <c r="DM243" s="476"/>
    </row>
    <row r="244" spans="1:123" ht="10.5" customHeight="1">
      <c r="A244" s="515"/>
      <c r="B244" s="516"/>
      <c r="C244" s="58"/>
      <c r="E244" s="66"/>
      <c r="F244" s="66"/>
      <c r="H244" s="553" t="s">
        <v>128</v>
      </c>
      <c r="I244" s="498"/>
      <c r="J244" s="498"/>
      <c r="K244" s="498"/>
      <c r="L244" s="498"/>
      <c r="M244" s="498"/>
      <c r="N244" s="498"/>
      <c r="O244" s="498"/>
      <c r="P244" s="498"/>
      <c r="Q244" s="498"/>
      <c r="R244" s="498"/>
      <c r="S244" s="624"/>
      <c r="T244" s="498" t="s">
        <v>127</v>
      </c>
      <c r="U244" s="498"/>
      <c r="V244" s="498"/>
      <c r="W244" s="498"/>
      <c r="X244" s="498"/>
      <c r="Y244" s="498"/>
      <c r="Z244" s="498"/>
      <c r="AA244" s="498"/>
      <c r="AB244" s="498"/>
      <c r="AC244" s="498"/>
      <c r="AD244" s="498"/>
      <c r="AE244" s="498"/>
      <c r="AF244" s="498"/>
      <c r="AG244" s="498"/>
      <c r="AH244" s="498"/>
      <c r="AI244" s="498"/>
      <c r="AJ244" s="498"/>
      <c r="AK244" s="498"/>
      <c r="AL244" s="498"/>
      <c r="AM244" s="498"/>
      <c r="AN244" s="498"/>
      <c r="AO244" s="498"/>
      <c r="AP244" s="498"/>
      <c r="AQ244" s="624"/>
      <c r="AR244" s="498" t="s">
        <v>126</v>
      </c>
      <c r="AS244" s="498"/>
      <c r="AT244" s="498"/>
      <c r="AU244" s="498"/>
      <c r="AV244" s="498"/>
      <c r="AW244" s="498"/>
      <c r="AX244" s="498"/>
      <c r="AY244" s="498"/>
      <c r="AZ244" s="498"/>
      <c r="BA244" s="498"/>
      <c r="BB244" s="498"/>
      <c r="BC244" s="498"/>
      <c r="BD244" s="498"/>
      <c r="BE244" s="498"/>
      <c r="BF244" s="498"/>
      <c r="BG244" s="498"/>
      <c r="BH244" s="498"/>
      <c r="BI244" s="498"/>
      <c r="BJ244" s="498"/>
      <c r="BK244" s="498"/>
      <c r="BL244" s="498"/>
      <c r="BM244" s="498"/>
      <c r="BN244" s="498"/>
      <c r="BO244" s="624"/>
      <c r="BP244" s="553" t="s">
        <v>125</v>
      </c>
      <c r="BQ244" s="498"/>
      <c r="BR244" s="498"/>
      <c r="BS244" s="498"/>
      <c r="BT244" s="498"/>
      <c r="BU244" s="498"/>
      <c r="BV244" s="498"/>
      <c r="BW244" s="498"/>
      <c r="BX244" s="498"/>
      <c r="BY244" s="498"/>
      <c r="BZ244" s="497"/>
      <c r="CA244" s="497"/>
      <c r="CB244" s="497"/>
      <c r="CC244" s="497"/>
      <c r="CD244" s="497"/>
      <c r="CE244" s="502"/>
      <c r="CF244" s="501" t="s">
        <v>124</v>
      </c>
      <c r="CG244" s="497"/>
      <c r="CH244" s="497"/>
      <c r="CI244" s="497"/>
      <c r="CJ244" s="497"/>
      <c r="CK244" s="497"/>
      <c r="CL244" s="497"/>
      <c r="CM244" s="497"/>
      <c r="CN244" s="497"/>
      <c r="CO244" s="497"/>
      <c r="CP244" s="497"/>
      <c r="CQ244" s="497"/>
      <c r="CR244" s="497"/>
      <c r="CS244" s="497"/>
      <c r="CT244" s="497"/>
      <c r="CU244" s="502"/>
      <c r="CV244" s="501" t="s">
        <v>123</v>
      </c>
      <c r="CW244" s="497"/>
      <c r="CX244" s="497"/>
      <c r="CY244" s="497"/>
      <c r="CZ244" s="497"/>
      <c r="DA244" s="497"/>
      <c r="DB244" s="497"/>
      <c r="DC244" s="497"/>
      <c r="DD244" s="497"/>
      <c r="DE244" s="497"/>
      <c r="DF244" s="497"/>
      <c r="DG244" s="497"/>
      <c r="DH244" s="497"/>
      <c r="DI244" s="497"/>
      <c r="DJ244" s="497"/>
      <c r="DK244" s="502"/>
      <c r="DL244" s="476"/>
      <c r="DM244" s="476"/>
    </row>
    <row r="245" spans="1:123" ht="10.5" customHeight="1">
      <c r="A245" s="515"/>
      <c r="B245" s="516"/>
      <c r="C245" s="58"/>
      <c r="E245" s="66"/>
      <c r="F245" s="66"/>
      <c r="G245" s="79"/>
      <c r="H245" s="65"/>
      <c r="I245" s="64"/>
      <c r="J245" s="64"/>
      <c r="K245" s="64"/>
      <c r="L245" s="64"/>
      <c r="M245" s="64"/>
      <c r="N245" s="64"/>
      <c r="O245" s="64"/>
      <c r="P245" s="64"/>
      <c r="Q245" s="64"/>
      <c r="R245" s="503" t="s">
        <v>17</v>
      </c>
      <c r="S245" s="504"/>
      <c r="T245" s="572" t="s">
        <v>122</v>
      </c>
      <c r="U245" s="573"/>
      <c r="V245" s="573"/>
      <c r="W245" s="573"/>
      <c r="X245" s="573"/>
      <c r="Y245" s="573"/>
      <c r="Z245" s="573"/>
      <c r="AA245" s="573"/>
      <c r="AB245" s="573"/>
      <c r="AC245" s="573"/>
      <c r="AD245" s="573"/>
      <c r="AE245" s="573"/>
      <c r="AF245" s="573"/>
      <c r="AG245" s="573"/>
      <c r="AH245" s="573"/>
      <c r="AI245" s="574"/>
      <c r="AJ245" s="572" t="s">
        <v>121</v>
      </c>
      <c r="AK245" s="573"/>
      <c r="AL245" s="573"/>
      <c r="AM245" s="573"/>
      <c r="AN245" s="573"/>
      <c r="AO245" s="573"/>
      <c r="AP245" s="573"/>
      <c r="AQ245" s="574"/>
      <c r="AR245" s="572" t="s">
        <v>122</v>
      </c>
      <c r="AS245" s="573"/>
      <c r="AT245" s="573"/>
      <c r="AU245" s="573"/>
      <c r="AV245" s="573"/>
      <c r="AW245" s="573"/>
      <c r="AX245" s="573"/>
      <c r="AY245" s="573"/>
      <c r="AZ245" s="573"/>
      <c r="BA245" s="573"/>
      <c r="BB245" s="573"/>
      <c r="BC245" s="573"/>
      <c r="BD245" s="573"/>
      <c r="BE245" s="573"/>
      <c r="BF245" s="573"/>
      <c r="BG245" s="574"/>
      <c r="BH245" s="572" t="s">
        <v>121</v>
      </c>
      <c r="BI245" s="573"/>
      <c r="BJ245" s="573"/>
      <c r="BK245" s="573"/>
      <c r="BL245" s="573"/>
      <c r="BM245" s="573"/>
      <c r="BN245" s="573"/>
      <c r="BO245" s="574"/>
      <c r="BP245" s="78"/>
      <c r="BQ245" s="77"/>
      <c r="BR245" s="77"/>
      <c r="BS245" s="77"/>
      <c r="BT245" s="77"/>
      <c r="BU245" s="77"/>
      <c r="BV245" s="77"/>
      <c r="BW245" s="77"/>
      <c r="BX245" s="77"/>
      <c r="BY245" s="77"/>
      <c r="BZ245" s="77"/>
      <c r="CA245" s="77"/>
      <c r="CB245" s="77"/>
      <c r="CC245" s="77"/>
      <c r="CD245" s="503" t="s">
        <v>17</v>
      </c>
      <c r="CE245" s="504"/>
      <c r="CF245" s="78"/>
      <c r="CG245" s="77"/>
      <c r="CH245" s="77"/>
      <c r="CI245" s="77"/>
      <c r="CJ245" s="77"/>
      <c r="CK245" s="77"/>
      <c r="CL245" s="77"/>
      <c r="CM245" s="77"/>
      <c r="CN245" s="77"/>
      <c r="CO245" s="77"/>
      <c r="CP245" s="77"/>
      <c r="CQ245" s="77"/>
      <c r="CR245" s="77"/>
      <c r="CS245" s="77"/>
      <c r="CT245" s="503" t="s">
        <v>17</v>
      </c>
      <c r="CU245" s="504"/>
      <c r="CV245" s="78"/>
      <c r="CW245" s="77"/>
      <c r="CX245" s="77"/>
      <c r="CY245" s="77"/>
      <c r="CZ245" s="77"/>
      <c r="DA245" s="77"/>
      <c r="DB245" s="77"/>
      <c r="DC245" s="77"/>
      <c r="DD245" s="77"/>
      <c r="DE245" s="77"/>
      <c r="DF245" s="77"/>
      <c r="DG245" s="77"/>
      <c r="DH245" s="77"/>
      <c r="DI245" s="77"/>
      <c r="DJ245" s="503" t="s">
        <v>17</v>
      </c>
      <c r="DK245" s="504"/>
      <c r="DL245" s="476"/>
      <c r="DM245" s="476"/>
    </row>
    <row r="246" spans="1:123" ht="7.5" customHeight="1">
      <c r="A246" s="515"/>
      <c r="B246" s="516"/>
      <c r="C246" s="58"/>
      <c r="E246" s="66"/>
      <c r="F246" s="66"/>
      <c r="G246" s="68"/>
      <c r="H246" s="76"/>
      <c r="I246" s="75"/>
      <c r="J246" s="73"/>
      <c r="K246" s="73"/>
      <c r="L246" s="73"/>
      <c r="M246" s="73"/>
      <c r="N246" s="73"/>
      <c r="O246" s="73"/>
      <c r="P246" s="73"/>
      <c r="Q246" s="73"/>
      <c r="R246" s="73"/>
      <c r="S246" s="72"/>
      <c r="T246" s="74"/>
      <c r="U246" s="73"/>
      <c r="V246" s="73"/>
      <c r="W246" s="73"/>
      <c r="X246" s="73"/>
      <c r="Y246" s="73"/>
      <c r="Z246" s="73"/>
      <c r="AA246" s="73"/>
      <c r="AB246" s="73"/>
      <c r="AC246" s="73"/>
      <c r="AD246" s="73"/>
      <c r="AE246" s="73"/>
      <c r="AF246" s="73"/>
      <c r="AG246" s="73"/>
      <c r="AH246" s="505" t="s">
        <v>17</v>
      </c>
      <c r="AI246" s="506"/>
      <c r="AJ246" s="74"/>
      <c r="AK246" s="73"/>
      <c r="AL246" s="73"/>
      <c r="AM246" s="73"/>
      <c r="AN246" s="73"/>
      <c r="AO246" s="73"/>
      <c r="AP246" s="505" t="s">
        <v>17</v>
      </c>
      <c r="AQ246" s="506"/>
      <c r="AR246" s="74"/>
      <c r="AS246" s="73"/>
      <c r="AT246" s="73"/>
      <c r="AU246" s="73"/>
      <c r="AV246" s="73"/>
      <c r="AW246" s="73"/>
      <c r="AX246" s="73"/>
      <c r="AY246" s="73"/>
      <c r="AZ246" s="73"/>
      <c r="BA246" s="73"/>
      <c r="BB246" s="73"/>
      <c r="BC246" s="73"/>
      <c r="BD246" s="73"/>
      <c r="BE246" s="73"/>
      <c r="BF246" s="505" t="s">
        <v>17</v>
      </c>
      <c r="BG246" s="506"/>
      <c r="BH246" s="74"/>
      <c r="BI246" s="73"/>
      <c r="BJ246" s="73"/>
      <c r="BK246" s="73"/>
      <c r="BL246" s="73"/>
      <c r="BM246" s="73"/>
      <c r="BN246" s="505" t="s">
        <v>17</v>
      </c>
      <c r="BO246" s="506"/>
      <c r="BP246" s="74"/>
      <c r="BQ246" s="73"/>
      <c r="BR246" s="73"/>
      <c r="BS246" s="73"/>
      <c r="BT246" s="73"/>
      <c r="BU246" s="73"/>
      <c r="BV246" s="73"/>
      <c r="BW246" s="73"/>
      <c r="BX246" s="73"/>
      <c r="BY246" s="73"/>
      <c r="BZ246" s="73"/>
      <c r="CA246" s="73"/>
      <c r="CB246" s="73"/>
      <c r="CC246" s="73"/>
      <c r="CD246" s="73"/>
      <c r="CE246" s="72"/>
      <c r="CF246" s="74"/>
      <c r="CG246" s="73"/>
      <c r="CH246" s="73"/>
      <c r="CI246" s="73"/>
      <c r="CJ246" s="73"/>
      <c r="CK246" s="73"/>
      <c r="CL246" s="73"/>
      <c r="CM246" s="73"/>
      <c r="CN246" s="73"/>
      <c r="CO246" s="73"/>
      <c r="CP246" s="73"/>
      <c r="CQ246" s="73"/>
      <c r="CR246" s="73"/>
      <c r="CS246" s="73"/>
      <c r="CT246" s="73"/>
      <c r="CU246" s="72"/>
      <c r="CV246" s="74"/>
      <c r="CW246" s="73"/>
      <c r="CX246" s="73"/>
      <c r="CY246" s="73"/>
      <c r="CZ246" s="73"/>
      <c r="DA246" s="73"/>
      <c r="DB246" s="73"/>
      <c r="DC246" s="73"/>
      <c r="DD246" s="73"/>
      <c r="DE246" s="73"/>
      <c r="DF246" s="73"/>
      <c r="DG246" s="73"/>
      <c r="DH246" s="73"/>
      <c r="DI246" s="73"/>
      <c r="DJ246" s="73"/>
      <c r="DK246" s="72"/>
      <c r="DL246" s="476"/>
      <c r="DM246" s="476"/>
      <c r="DR246" s="68"/>
    </row>
    <row r="247" spans="1:123" ht="7.5" customHeight="1">
      <c r="A247" s="515"/>
      <c r="B247" s="516"/>
      <c r="C247" s="58"/>
      <c r="E247" s="66"/>
      <c r="F247" s="66"/>
      <c r="G247" s="68"/>
      <c r="H247" s="71"/>
      <c r="I247" s="70"/>
      <c r="J247" s="62"/>
      <c r="K247" s="61"/>
      <c r="L247" s="62"/>
      <c r="M247" s="62"/>
      <c r="N247" s="62"/>
      <c r="O247" s="61"/>
      <c r="P247" s="62"/>
      <c r="Q247" s="62"/>
      <c r="R247" s="62"/>
      <c r="S247" s="61"/>
      <c r="T247" s="63"/>
      <c r="U247" s="62"/>
      <c r="V247" s="62"/>
      <c r="W247" s="62"/>
      <c r="X247" s="62"/>
      <c r="Y247" s="63"/>
      <c r="Z247" s="62"/>
      <c r="AA247" s="62"/>
      <c r="AB247" s="62"/>
      <c r="AC247" s="61"/>
      <c r="AD247" s="63"/>
      <c r="AE247" s="62"/>
      <c r="AF247" s="62"/>
      <c r="AG247" s="62"/>
      <c r="AH247" s="507"/>
      <c r="AI247" s="508"/>
      <c r="AJ247" s="63"/>
      <c r="AK247" s="62"/>
      <c r="AL247" s="63"/>
      <c r="AM247" s="62"/>
      <c r="AN247" s="62"/>
      <c r="AO247" s="62"/>
      <c r="AP247" s="507"/>
      <c r="AQ247" s="508"/>
      <c r="AR247" s="63"/>
      <c r="AS247" s="62"/>
      <c r="AT247" s="62"/>
      <c r="AU247" s="62"/>
      <c r="AV247" s="62"/>
      <c r="AW247" s="63"/>
      <c r="AX247" s="62"/>
      <c r="AY247" s="62"/>
      <c r="AZ247" s="62"/>
      <c r="BA247" s="61"/>
      <c r="BB247" s="63"/>
      <c r="BC247" s="62"/>
      <c r="BD247" s="62"/>
      <c r="BE247" s="62"/>
      <c r="BF247" s="507"/>
      <c r="BG247" s="508"/>
      <c r="BH247" s="63"/>
      <c r="BI247" s="62"/>
      <c r="BJ247" s="63"/>
      <c r="BK247" s="62"/>
      <c r="BL247" s="62"/>
      <c r="BM247" s="62"/>
      <c r="BN247" s="507"/>
      <c r="BO247" s="508"/>
      <c r="BP247" s="63"/>
      <c r="BQ247" s="62"/>
      <c r="BR247" s="62"/>
      <c r="BS247" s="62"/>
      <c r="BT247" s="62"/>
      <c r="BU247" s="61"/>
      <c r="BV247" s="63"/>
      <c r="BW247" s="62"/>
      <c r="BX247" s="62"/>
      <c r="BY247" s="62"/>
      <c r="BZ247" s="61"/>
      <c r="CA247" s="62"/>
      <c r="CB247" s="62"/>
      <c r="CC247" s="62"/>
      <c r="CD247" s="62"/>
      <c r="CE247" s="61"/>
      <c r="CF247" s="63"/>
      <c r="CG247" s="62"/>
      <c r="CH247" s="62"/>
      <c r="CI247" s="62"/>
      <c r="CJ247" s="62"/>
      <c r="CK247" s="61"/>
      <c r="CL247" s="63"/>
      <c r="CM247" s="62"/>
      <c r="CN247" s="62"/>
      <c r="CO247" s="62"/>
      <c r="CP247" s="61"/>
      <c r="CQ247" s="62"/>
      <c r="CR247" s="62"/>
      <c r="CS247" s="62"/>
      <c r="CT247" s="62"/>
      <c r="CU247" s="61"/>
      <c r="CV247" s="63"/>
      <c r="CW247" s="62"/>
      <c r="CX247" s="62"/>
      <c r="CY247" s="62"/>
      <c r="CZ247" s="62"/>
      <c r="DA247" s="61"/>
      <c r="DB247" s="63"/>
      <c r="DC247" s="62"/>
      <c r="DD247" s="62"/>
      <c r="DE247" s="62"/>
      <c r="DF247" s="61"/>
      <c r="DG247" s="62"/>
      <c r="DH247" s="62"/>
      <c r="DI247" s="62"/>
      <c r="DJ247" s="62"/>
      <c r="DK247" s="61"/>
      <c r="DL247" s="476"/>
      <c r="DM247" s="476"/>
      <c r="DP247" s="68"/>
      <c r="DQ247" s="68"/>
      <c r="DR247" s="68"/>
      <c r="DS247" s="68"/>
    </row>
    <row r="248" spans="1:123" ht="5.25" customHeight="1">
      <c r="A248" s="515"/>
      <c r="B248" s="516"/>
      <c r="C248" s="58"/>
      <c r="E248" s="66"/>
      <c r="F248" s="66"/>
      <c r="H248" s="635" t="s">
        <v>120</v>
      </c>
      <c r="I248" s="636"/>
      <c r="J248" s="636"/>
      <c r="K248" s="69"/>
      <c r="L248" s="69"/>
      <c r="M248" s="69"/>
      <c r="N248" s="69"/>
      <c r="O248" s="69"/>
      <c r="P248" s="69"/>
      <c r="Q248" s="503" t="s">
        <v>119</v>
      </c>
      <c r="R248" s="503"/>
      <c r="S248" s="504"/>
      <c r="T248" s="501" t="s">
        <v>118</v>
      </c>
      <c r="U248" s="497"/>
      <c r="V248" s="497"/>
      <c r="W248" s="497"/>
      <c r="X248" s="497"/>
      <c r="Y248" s="497"/>
      <c r="Z248" s="497"/>
      <c r="AA248" s="502"/>
      <c r="AB248" s="501" t="s">
        <v>117</v>
      </c>
      <c r="AC248" s="497"/>
      <c r="AD248" s="497"/>
      <c r="AE248" s="497"/>
      <c r="AF248" s="497"/>
      <c r="AG248" s="497"/>
      <c r="AH248" s="497"/>
      <c r="AI248" s="502"/>
      <c r="AJ248" s="501" t="s">
        <v>116</v>
      </c>
      <c r="AK248" s="497"/>
      <c r="AL248" s="497"/>
      <c r="AM248" s="497"/>
      <c r="AN248" s="497"/>
      <c r="AO248" s="497"/>
      <c r="AP248" s="497"/>
      <c r="AQ248" s="502"/>
      <c r="AR248" s="501" t="s">
        <v>115</v>
      </c>
      <c r="AS248" s="497"/>
      <c r="AT248" s="497"/>
      <c r="AU248" s="497"/>
      <c r="AV248" s="497"/>
      <c r="AW248" s="497"/>
      <c r="AX248" s="497"/>
      <c r="AY248" s="502"/>
      <c r="AZ248" s="501" t="s">
        <v>114</v>
      </c>
      <c r="BA248" s="497"/>
      <c r="BB248" s="497"/>
      <c r="BC248" s="497"/>
      <c r="BD248" s="497"/>
      <c r="BE248" s="497"/>
      <c r="BF248" s="497"/>
      <c r="BG248" s="502"/>
      <c r="BH248" s="501" t="s">
        <v>113</v>
      </c>
      <c r="BI248" s="497"/>
      <c r="BJ248" s="497"/>
      <c r="BK248" s="497"/>
      <c r="BL248" s="497"/>
      <c r="BM248" s="497"/>
      <c r="BN248" s="497"/>
      <c r="BO248" s="502"/>
      <c r="BP248" s="501" t="s">
        <v>112</v>
      </c>
      <c r="BQ248" s="497"/>
      <c r="BR248" s="497"/>
      <c r="BS248" s="497"/>
      <c r="BT248" s="497"/>
      <c r="BU248" s="497"/>
      <c r="BV248" s="497"/>
      <c r="BW248" s="502"/>
      <c r="BX248" s="501" t="s">
        <v>111</v>
      </c>
      <c r="BY248" s="497"/>
      <c r="BZ248" s="497"/>
      <c r="CA248" s="497"/>
      <c r="CB248" s="497"/>
      <c r="CC248" s="497"/>
      <c r="CD248" s="497"/>
      <c r="CE248" s="502"/>
      <c r="CF248" s="501" t="s">
        <v>110</v>
      </c>
      <c r="CG248" s="497"/>
      <c r="CH248" s="497"/>
      <c r="CI248" s="497"/>
      <c r="CJ248" s="497"/>
      <c r="CK248" s="497"/>
      <c r="CL248" s="497"/>
      <c r="CM248" s="502"/>
      <c r="CN248" s="501" t="s">
        <v>109</v>
      </c>
      <c r="CO248" s="497"/>
      <c r="CP248" s="497"/>
      <c r="CQ248" s="497"/>
      <c r="CR248" s="497"/>
      <c r="CS248" s="497"/>
      <c r="CT248" s="497"/>
      <c r="CU248" s="502"/>
      <c r="CV248" s="501" t="s">
        <v>108</v>
      </c>
      <c r="CW248" s="497"/>
      <c r="CX248" s="497"/>
      <c r="CY248" s="497"/>
      <c r="CZ248" s="497"/>
      <c r="DA248" s="497"/>
      <c r="DB248" s="497"/>
      <c r="DC248" s="502"/>
      <c r="DD248" s="501" t="s">
        <v>107</v>
      </c>
      <c r="DE248" s="497"/>
      <c r="DF248" s="497"/>
      <c r="DG248" s="497"/>
      <c r="DH248" s="497"/>
      <c r="DI248" s="497"/>
      <c r="DJ248" s="497"/>
      <c r="DK248" s="502"/>
      <c r="DL248" s="476"/>
      <c r="DM248" s="476"/>
      <c r="DP248" s="68"/>
      <c r="DQ248" s="68"/>
      <c r="DS248" s="68"/>
    </row>
    <row r="249" spans="1:123" ht="5.25" customHeight="1">
      <c r="A249" s="515"/>
      <c r="B249" s="516"/>
      <c r="C249" s="58"/>
      <c r="E249" s="66"/>
      <c r="F249" s="66"/>
      <c r="H249" s="637"/>
      <c r="I249" s="638"/>
      <c r="J249" s="638"/>
      <c r="K249" s="67"/>
      <c r="L249" s="67"/>
      <c r="M249" s="67"/>
      <c r="N249" s="67"/>
      <c r="O249" s="67"/>
      <c r="P249" s="67"/>
      <c r="Q249" s="507"/>
      <c r="R249" s="507"/>
      <c r="S249" s="508"/>
      <c r="T249" s="509"/>
      <c r="U249" s="510"/>
      <c r="V249" s="510"/>
      <c r="W249" s="510"/>
      <c r="X249" s="510"/>
      <c r="Y249" s="510"/>
      <c r="Z249" s="510"/>
      <c r="AA249" s="511"/>
      <c r="AB249" s="509"/>
      <c r="AC249" s="510"/>
      <c r="AD249" s="510"/>
      <c r="AE249" s="510"/>
      <c r="AF249" s="510"/>
      <c r="AG249" s="510"/>
      <c r="AH249" s="510"/>
      <c r="AI249" s="511"/>
      <c r="AJ249" s="509"/>
      <c r="AK249" s="510"/>
      <c r="AL249" s="510"/>
      <c r="AM249" s="510"/>
      <c r="AN249" s="510"/>
      <c r="AO249" s="510"/>
      <c r="AP249" s="510"/>
      <c r="AQ249" s="511"/>
      <c r="AR249" s="509"/>
      <c r="AS249" s="510"/>
      <c r="AT249" s="510"/>
      <c r="AU249" s="510"/>
      <c r="AV249" s="510"/>
      <c r="AW249" s="510"/>
      <c r="AX249" s="510"/>
      <c r="AY249" s="511"/>
      <c r="AZ249" s="509"/>
      <c r="BA249" s="510"/>
      <c r="BB249" s="510"/>
      <c r="BC249" s="510"/>
      <c r="BD249" s="510"/>
      <c r="BE249" s="510"/>
      <c r="BF249" s="510"/>
      <c r="BG249" s="511"/>
      <c r="BH249" s="509"/>
      <c r="BI249" s="510"/>
      <c r="BJ249" s="510"/>
      <c r="BK249" s="510"/>
      <c r="BL249" s="510"/>
      <c r="BM249" s="510"/>
      <c r="BN249" s="510"/>
      <c r="BO249" s="511"/>
      <c r="BP249" s="509"/>
      <c r="BQ249" s="510"/>
      <c r="BR249" s="510"/>
      <c r="BS249" s="510"/>
      <c r="BT249" s="510"/>
      <c r="BU249" s="510"/>
      <c r="BV249" s="510"/>
      <c r="BW249" s="511"/>
      <c r="BX249" s="509"/>
      <c r="BY249" s="510"/>
      <c r="BZ249" s="510"/>
      <c r="CA249" s="510"/>
      <c r="CB249" s="510"/>
      <c r="CC249" s="510"/>
      <c r="CD249" s="510"/>
      <c r="CE249" s="511"/>
      <c r="CF249" s="509"/>
      <c r="CG249" s="510"/>
      <c r="CH249" s="510"/>
      <c r="CI249" s="510"/>
      <c r="CJ249" s="510"/>
      <c r="CK249" s="510"/>
      <c r="CL249" s="510"/>
      <c r="CM249" s="511"/>
      <c r="CN249" s="509"/>
      <c r="CO249" s="510"/>
      <c r="CP249" s="510"/>
      <c r="CQ249" s="510"/>
      <c r="CR249" s="510"/>
      <c r="CS249" s="510"/>
      <c r="CT249" s="510"/>
      <c r="CU249" s="511"/>
      <c r="CV249" s="509"/>
      <c r="CW249" s="510"/>
      <c r="CX249" s="510"/>
      <c r="CY249" s="510"/>
      <c r="CZ249" s="510"/>
      <c r="DA249" s="510"/>
      <c r="DB249" s="510"/>
      <c r="DC249" s="511"/>
      <c r="DD249" s="509"/>
      <c r="DE249" s="510"/>
      <c r="DF249" s="510"/>
      <c r="DG249" s="510"/>
      <c r="DH249" s="510"/>
      <c r="DI249" s="510"/>
      <c r="DJ249" s="510"/>
      <c r="DK249" s="511"/>
      <c r="DL249" s="476"/>
      <c r="DM249" s="476"/>
    </row>
    <row r="250" spans="1:123" ht="7.5" customHeight="1">
      <c r="A250" s="515"/>
      <c r="B250" s="516"/>
      <c r="C250" s="58"/>
      <c r="E250" s="66"/>
      <c r="F250" s="66"/>
      <c r="H250" s="590" t="s">
        <v>106</v>
      </c>
      <c r="I250" s="591"/>
      <c r="J250" s="591"/>
      <c r="K250" s="591"/>
      <c r="L250" s="591"/>
      <c r="M250" s="591"/>
      <c r="N250" s="591"/>
      <c r="O250" s="591"/>
      <c r="P250" s="591"/>
      <c r="Q250" s="591"/>
      <c r="R250" s="591"/>
      <c r="S250" s="592"/>
      <c r="T250" s="65"/>
      <c r="U250" s="64"/>
      <c r="V250" s="64"/>
      <c r="W250" s="64"/>
      <c r="X250" s="64"/>
      <c r="Y250" s="64"/>
      <c r="Z250" s="505" t="s">
        <v>17</v>
      </c>
      <c r="AA250" s="506"/>
      <c r="AB250" s="65"/>
      <c r="AC250" s="64"/>
      <c r="AD250" s="64"/>
      <c r="AE250" s="64"/>
      <c r="AF250" s="64"/>
      <c r="AG250" s="64"/>
      <c r="AH250" s="505" t="s">
        <v>17</v>
      </c>
      <c r="AI250" s="506"/>
      <c r="AJ250" s="65"/>
      <c r="AK250" s="64"/>
      <c r="AL250" s="64"/>
      <c r="AM250" s="64"/>
      <c r="AN250" s="64"/>
      <c r="AO250" s="64"/>
      <c r="AP250" s="505" t="s">
        <v>17</v>
      </c>
      <c r="AQ250" s="506"/>
      <c r="AR250" s="65"/>
      <c r="AS250" s="64"/>
      <c r="AT250" s="64"/>
      <c r="AU250" s="64"/>
      <c r="AV250" s="64"/>
      <c r="AW250" s="64"/>
      <c r="AX250" s="505" t="s">
        <v>17</v>
      </c>
      <c r="AY250" s="506"/>
      <c r="AZ250" s="65"/>
      <c r="BA250" s="64"/>
      <c r="BB250" s="64"/>
      <c r="BC250" s="64"/>
      <c r="BD250" s="64"/>
      <c r="BE250" s="64"/>
      <c r="BF250" s="505" t="s">
        <v>17</v>
      </c>
      <c r="BG250" s="506"/>
      <c r="BH250" s="65"/>
      <c r="BI250" s="64"/>
      <c r="BJ250" s="64"/>
      <c r="BK250" s="64"/>
      <c r="BL250" s="64"/>
      <c r="BM250" s="64"/>
      <c r="BN250" s="505" t="s">
        <v>17</v>
      </c>
      <c r="BO250" s="506"/>
      <c r="BP250" s="65"/>
      <c r="BQ250" s="64"/>
      <c r="BR250" s="64"/>
      <c r="BS250" s="64"/>
      <c r="BT250" s="64"/>
      <c r="BU250" s="64"/>
      <c r="BV250" s="505" t="s">
        <v>17</v>
      </c>
      <c r="BW250" s="506"/>
      <c r="BX250" s="65"/>
      <c r="BY250" s="64"/>
      <c r="BZ250" s="64"/>
      <c r="CA250" s="64"/>
      <c r="CB250" s="64"/>
      <c r="CC250" s="64"/>
      <c r="CD250" s="505" t="s">
        <v>17</v>
      </c>
      <c r="CE250" s="506"/>
      <c r="CF250" s="65"/>
      <c r="CG250" s="64"/>
      <c r="CH250" s="64"/>
      <c r="CI250" s="64"/>
      <c r="CJ250" s="64"/>
      <c r="CK250" s="64"/>
      <c r="CL250" s="505" t="s">
        <v>17</v>
      </c>
      <c r="CM250" s="506"/>
      <c r="CN250" s="65"/>
      <c r="CO250" s="64"/>
      <c r="CP250" s="64"/>
      <c r="CQ250" s="64"/>
      <c r="CR250" s="64"/>
      <c r="CS250" s="64"/>
      <c r="CT250" s="505" t="s">
        <v>17</v>
      </c>
      <c r="CU250" s="506"/>
      <c r="CV250" s="65"/>
      <c r="CW250" s="64"/>
      <c r="CX250" s="64"/>
      <c r="CY250" s="64"/>
      <c r="CZ250" s="64"/>
      <c r="DA250" s="64"/>
      <c r="DB250" s="505" t="s">
        <v>17</v>
      </c>
      <c r="DC250" s="506"/>
      <c r="DD250" s="65"/>
      <c r="DE250" s="64"/>
      <c r="DF250" s="64"/>
      <c r="DG250" s="64"/>
      <c r="DH250" s="64"/>
      <c r="DI250" s="64"/>
      <c r="DJ250" s="505" t="s">
        <v>17</v>
      </c>
      <c r="DK250" s="506"/>
      <c r="DL250" s="476"/>
      <c r="DM250" s="476"/>
    </row>
    <row r="251" spans="1:123" ht="7.5" customHeight="1">
      <c r="A251" s="515"/>
      <c r="B251" s="516"/>
      <c r="C251" s="58"/>
      <c r="E251" s="66"/>
      <c r="F251" s="66"/>
      <c r="H251" s="593"/>
      <c r="I251" s="594"/>
      <c r="J251" s="594"/>
      <c r="K251" s="594"/>
      <c r="L251" s="594"/>
      <c r="M251" s="594"/>
      <c r="N251" s="594"/>
      <c r="O251" s="594"/>
      <c r="P251" s="594"/>
      <c r="Q251" s="594"/>
      <c r="R251" s="594"/>
      <c r="S251" s="595"/>
      <c r="T251" s="63"/>
      <c r="U251" s="62"/>
      <c r="V251" s="62"/>
      <c r="W251" s="62"/>
      <c r="X251" s="62"/>
      <c r="Y251" s="62"/>
      <c r="Z251" s="507"/>
      <c r="AA251" s="508"/>
      <c r="AB251" s="63"/>
      <c r="AC251" s="62"/>
      <c r="AD251" s="62"/>
      <c r="AE251" s="62"/>
      <c r="AF251" s="62"/>
      <c r="AG251" s="62"/>
      <c r="AH251" s="507"/>
      <c r="AI251" s="508"/>
      <c r="AJ251" s="63"/>
      <c r="AK251" s="62"/>
      <c r="AL251" s="62"/>
      <c r="AM251" s="62"/>
      <c r="AN251" s="62"/>
      <c r="AO251" s="62"/>
      <c r="AP251" s="507"/>
      <c r="AQ251" s="508"/>
      <c r="AR251" s="63"/>
      <c r="AS251" s="62"/>
      <c r="AT251" s="62"/>
      <c r="AU251" s="62"/>
      <c r="AV251" s="62"/>
      <c r="AW251" s="62"/>
      <c r="AX251" s="507"/>
      <c r="AY251" s="508"/>
      <c r="AZ251" s="63"/>
      <c r="BA251" s="62"/>
      <c r="BB251" s="62"/>
      <c r="BC251" s="62"/>
      <c r="BD251" s="62"/>
      <c r="BE251" s="62"/>
      <c r="BF251" s="507"/>
      <c r="BG251" s="508"/>
      <c r="BH251" s="63"/>
      <c r="BI251" s="62"/>
      <c r="BJ251" s="62"/>
      <c r="BK251" s="62"/>
      <c r="BL251" s="62"/>
      <c r="BM251" s="62"/>
      <c r="BN251" s="507"/>
      <c r="BO251" s="508"/>
      <c r="BP251" s="63"/>
      <c r="BQ251" s="62"/>
      <c r="BR251" s="62"/>
      <c r="BS251" s="62"/>
      <c r="BT251" s="62"/>
      <c r="BU251" s="62"/>
      <c r="BV251" s="507"/>
      <c r="BW251" s="508"/>
      <c r="BX251" s="63"/>
      <c r="BY251" s="62"/>
      <c r="BZ251" s="62"/>
      <c r="CA251" s="62"/>
      <c r="CB251" s="62"/>
      <c r="CC251" s="62"/>
      <c r="CD251" s="507"/>
      <c r="CE251" s="508"/>
      <c r="CF251" s="63"/>
      <c r="CG251" s="62"/>
      <c r="CH251" s="62"/>
      <c r="CI251" s="62"/>
      <c r="CJ251" s="62"/>
      <c r="CK251" s="62"/>
      <c r="CL251" s="507"/>
      <c r="CM251" s="508"/>
      <c r="CN251" s="63"/>
      <c r="CO251" s="62"/>
      <c r="CP251" s="62"/>
      <c r="CQ251" s="62"/>
      <c r="CR251" s="62"/>
      <c r="CS251" s="62"/>
      <c r="CT251" s="507"/>
      <c r="CU251" s="508"/>
      <c r="CV251" s="63"/>
      <c r="CW251" s="62"/>
      <c r="CX251" s="62"/>
      <c r="CY251" s="62"/>
      <c r="CZ251" s="62"/>
      <c r="DA251" s="62"/>
      <c r="DB251" s="507"/>
      <c r="DC251" s="508"/>
      <c r="DD251" s="63"/>
      <c r="DE251" s="62"/>
      <c r="DF251" s="62"/>
      <c r="DG251" s="62"/>
      <c r="DH251" s="62"/>
      <c r="DI251" s="62"/>
      <c r="DJ251" s="507"/>
      <c r="DK251" s="508"/>
      <c r="DL251" s="476"/>
      <c r="DM251" s="476"/>
      <c r="DR251" s="59"/>
    </row>
    <row r="252" spans="1:123" s="59" customFormat="1" ht="5.25" customHeight="1">
      <c r="A252" s="515"/>
      <c r="B252" s="516"/>
      <c r="C252" s="58"/>
      <c r="E252" s="60"/>
      <c r="F252" s="60"/>
      <c r="H252" s="608" t="s">
        <v>105</v>
      </c>
      <c r="I252" s="609"/>
      <c r="J252" s="609"/>
      <c r="K252" s="609"/>
      <c r="L252" s="609"/>
      <c r="M252" s="609"/>
      <c r="N252" s="609"/>
      <c r="O252" s="609"/>
      <c r="P252" s="609"/>
      <c r="Q252" s="609"/>
      <c r="R252" s="609"/>
      <c r="S252" s="610"/>
      <c r="T252" s="611" t="s">
        <v>104</v>
      </c>
      <c r="U252" s="612"/>
      <c r="V252" s="612"/>
      <c r="W252" s="612"/>
      <c r="X252" s="612"/>
      <c r="Y252" s="612"/>
      <c r="Z252" s="612"/>
      <c r="AA252" s="612"/>
      <c r="AB252" s="612"/>
      <c r="AC252" s="612"/>
      <c r="AD252" s="612"/>
      <c r="AE252" s="612"/>
      <c r="AF252" s="611" t="s">
        <v>104</v>
      </c>
      <c r="AG252" s="612"/>
      <c r="AH252" s="612"/>
      <c r="AI252" s="612"/>
      <c r="AJ252" s="612"/>
      <c r="AK252" s="612"/>
      <c r="AL252" s="612"/>
      <c r="AM252" s="612"/>
      <c r="AN252" s="612"/>
      <c r="AO252" s="612"/>
      <c r="AP252" s="612"/>
      <c r="AQ252" s="612"/>
      <c r="AR252" s="611" t="s">
        <v>103</v>
      </c>
      <c r="AS252" s="612"/>
      <c r="AT252" s="612"/>
      <c r="AU252" s="612"/>
      <c r="AV252" s="612"/>
      <c r="AW252" s="612"/>
      <c r="AX252" s="612"/>
      <c r="AY252" s="612"/>
      <c r="AZ252" s="612"/>
      <c r="BA252" s="612"/>
      <c r="BB252" s="612"/>
      <c r="BC252" s="612"/>
      <c r="BD252" s="501" t="s">
        <v>100</v>
      </c>
      <c r="BE252" s="497"/>
      <c r="BF252" s="497"/>
      <c r="BG252" s="497"/>
      <c r="BH252" s="497"/>
      <c r="BI252" s="497"/>
      <c r="BJ252" s="497"/>
      <c r="BK252" s="497"/>
      <c r="BL252" s="497"/>
      <c r="BM252" s="497"/>
      <c r="BN252" s="497"/>
      <c r="BO252" s="497"/>
      <c r="BP252" s="501" t="s">
        <v>286</v>
      </c>
      <c r="BQ252" s="497"/>
      <c r="BR252" s="497"/>
      <c r="BS252" s="497"/>
      <c r="BT252" s="497"/>
      <c r="BU252" s="497"/>
      <c r="BV252" s="497"/>
      <c r="BW252" s="502"/>
      <c r="BX252" s="501" t="s">
        <v>102</v>
      </c>
      <c r="BY252" s="497"/>
      <c r="BZ252" s="497"/>
      <c r="CA252" s="497"/>
      <c r="CB252" s="497"/>
      <c r="CC252" s="497"/>
      <c r="CD252" s="497"/>
      <c r="CE252" s="502"/>
      <c r="CF252" s="668" t="s">
        <v>101</v>
      </c>
      <c r="CG252" s="669"/>
      <c r="CH252" s="669"/>
      <c r="CI252" s="669"/>
      <c r="CJ252" s="669"/>
      <c r="CK252" s="669"/>
      <c r="CL252" s="669"/>
      <c r="CM252" s="669"/>
      <c r="CN252" s="501" t="s">
        <v>100</v>
      </c>
      <c r="CO252" s="497"/>
      <c r="CP252" s="497"/>
      <c r="CQ252" s="497"/>
      <c r="CR252" s="497"/>
      <c r="CS252" s="497"/>
      <c r="CT252" s="497"/>
      <c r="CU252" s="497"/>
      <c r="CV252" s="497"/>
      <c r="CW252" s="497"/>
      <c r="CX252" s="497"/>
      <c r="CY252" s="497"/>
      <c r="CZ252" s="501" t="s">
        <v>99</v>
      </c>
      <c r="DA252" s="497"/>
      <c r="DB252" s="497"/>
      <c r="DC252" s="497"/>
      <c r="DD252" s="497"/>
      <c r="DE252" s="502"/>
      <c r="DF252" s="639" t="s">
        <v>98</v>
      </c>
      <c r="DG252" s="639"/>
      <c r="DH252" s="639"/>
      <c r="DI252" s="639"/>
      <c r="DJ252" s="639"/>
      <c r="DK252" s="639"/>
      <c r="DL252" s="476"/>
      <c r="DM252" s="476"/>
    </row>
    <row r="253" spans="1:123" s="59" customFormat="1" ht="5.25" customHeight="1">
      <c r="A253" s="515"/>
      <c r="B253" s="516"/>
      <c r="C253" s="58"/>
      <c r="E253" s="60"/>
      <c r="F253" s="60"/>
      <c r="H253" s="608"/>
      <c r="I253" s="609"/>
      <c r="J253" s="609"/>
      <c r="K253" s="609"/>
      <c r="L253" s="609"/>
      <c r="M253" s="609"/>
      <c r="N253" s="609"/>
      <c r="O253" s="609"/>
      <c r="P253" s="609"/>
      <c r="Q253" s="609"/>
      <c r="R253" s="609"/>
      <c r="S253" s="610"/>
      <c r="T253" s="613"/>
      <c r="U253" s="614"/>
      <c r="V253" s="614"/>
      <c r="W253" s="614"/>
      <c r="X253" s="614"/>
      <c r="Y253" s="614"/>
      <c r="Z253" s="614"/>
      <c r="AA253" s="614"/>
      <c r="AB253" s="614"/>
      <c r="AC253" s="614"/>
      <c r="AD253" s="614"/>
      <c r="AE253" s="614"/>
      <c r="AF253" s="613"/>
      <c r="AG253" s="614"/>
      <c r="AH253" s="614"/>
      <c r="AI253" s="614"/>
      <c r="AJ253" s="614"/>
      <c r="AK253" s="614"/>
      <c r="AL253" s="614"/>
      <c r="AM253" s="614"/>
      <c r="AN253" s="614"/>
      <c r="AO253" s="614"/>
      <c r="AP253" s="614"/>
      <c r="AQ253" s="614"/>
      <c r="AR253" s="613"/>
      <c r="AS253" s="614"/>
      <c r="AT253" s="614"/>
      <c r="AU253" s="614"/>
      <c r="AV253" s="614"/>
      <c r="AW253" s="614"/>
      <c r="AX253" s="614"/>
      <c r="AY253" s="614"/>
      <c r="AZ253" s="614"/>
      <c r="BA253" s="614"/>
      <c r="BB253" s="614"/>
      <c r="BC253" s="614"/>
      <c r="BD253" s="509"/>
      <c r="BE253" s="510"/>
      <c r="BF253" s="510"/>
      <c r="BG253" s="510"/>
      <c r="BH253" s="510"/>
      <c r="BI253" s="510"/>
      <c r="BJ253" s="510"/>
      <c r="BK253" s="510"/>
      <c r="BL253" s="510"/>
      <c r="BM253" s="510"/>
      <c r="BN253" s="510"/>
      <c r="BO253" s="510"/>
      <c r="BP253" s="509"/>
      <c r="BQ253" s="510"/>
      <c r="BR253" s="510"/>
      <c r="BS253" s="510"/>
      <c r="BT253" s="510"/>
      <c r="BU253" s="510"/>
      <c r="BV253" s="510"/>
      <c r="BW253" s="511"/>
      <c r="BX253" s="509"/>
      <c r="BY253" s="510"/>
      <c r="BZ253" s="510"/>
      <c r="CA253" s="510"/>
      <c r="CB253" s="510"/>
      <c r="CC253" s="510"/>
      <c r="CD253" s="510"/>
      <c r="CE253" s="511"/>
      <c r="CF253" s="670"/>
      <c r="CG253" s="671"/>
      <c r="CH253" s="671"/>
      <c r="CI253" s="671"/>
      <c r="CJ253" s="671"/>
      <c r="CK253" s="671"/>
      <c r="CL253" s="671"/>
      <c r="CM253" s="671"/>
      <c r="CN253" s="509"/>
      <c r="CO253" s="510"/>
      <c r="CP253" s="510"/>
      <c r="CQ253" s="510"/>
      <c r="CR253" s="510"/>
      <c r="CS253" s="510"/>
      <c r="CT253" s="510"/>
      <c r="CU253" s="510"/>
      <c r="CV253" s="510"/>
      <c r="CW253" s="510"/>
      <c r="CX253" s="510"/>
      <c r="CY253" s="510"/>
      <c r="CZ253" s="509"/>
      <c r="DA253" s="510"/>
      <c r="DB253" s="510"/>
      <c r="DC253" s="510"/>
      <c r="DD253" s="510"/>
      <c r="DE253" s="511"/>
      <c r="DF253" s="639"/>
      <c r="DG253" s="639"/>
      <c r="DH253" s="639"/>
      <c r="DI253" s="639"/>
      <c r="DJ253" s="639"/>
      <c r="DK253" s="639"/>
      <c r="DL253" s="476"/>
      <c r="DM253" s="476"/>
    </row>
    <row r="254" spans="1:123" s="59" customFormat="1" ht="7.5" customHeight="1">
      <c r="A254" s="515"/>
      <c r="B254" s="516"/>
      <c r="C254" s="58"/>
      <c r="E254" s="60"/>
      <c r="F254" s="60"/>
      <c r="H254" s="608"/>
      <c r="I254" s="609"/>
      <c r="J254" s="609"/>
      <c r="K254" s="609"/>
      <c r="L254" s="609"/>
      <c r="M254" s="609"/>
      <c r="N254" s="609"/>
      <c r="O254" s="609"/>
      <c r="P254" s="609"/>
      <c r="Q254" s="609"/>
      <c r="R254" s="609"/>
      <c r="S254" s="610"/>
      <c r="T254" s="596"/>
      <c r="U254" s="597"/>
      <c r="V254" s="597"/>
      <c r="W254" s="597"/>
      <c r="X254" s="597"/>
      <c r="Y254" s="597"/>
      <c r="Z254" s="597"/>
      <c r="AA254" s="597"/>
      <c r="AB254" s="597"/>
      <c r="AC254" s="597"/>
      <c r="AD254" s="597"/>
      <c r="AE254" s="598"/>
      <c r="AF254" s="596"/>
      <c r="AG254" s="597"/>
      <c r="AH254" s="597"/>
      <c r="AI254" s="597"/>
      <c r="AJ254" s="597"/>
      <c r="AK254" s="597"/>
      <c r="AL254" s="597"/>
      <c r="AM254" s="597"/>
      <c r="AN254" s="597"/>
      <c r="AO254" s="597"/>
      <c r="AP254" s="597"/>
      <c r="AQ254" s="598"/>
      <c r="AR254" s="596"/>
      <c r="AS254" s="597"/>
      <c r="AT254" s="597"/>
      <c r="AU254" s="597"/>
      <c r="AV254" s="597"/>
      <c r="AW254" s="597"/>
      <c r="AX254" s="597"/>
      <c r="AY254" s="597"/>
      <c r="AZ254" s="597"/>
      <c r="BA254" s="597"/>
      <c r="BB254" s="597"/>
      <c r="BC254" s="598"/>
      <c r="BD254" s="596"/>
      <c r="BE254" s="597"/>
      <c r="BF254" s="597"/>
      <c r="BG254" s="597"/>
      <c r="BH254" s="597"/>
      <c r="BI254" s="597"/>
      <c r="BJ254" s="597"/>
      <c r="BK254" s="597"/>
      <c r="BL254" s="597"/>
      <c r="BM254" s="597"/>
      <c r="BN254" s="597"/>
      <c r="BO254" s="598"/>
      <c r="BP254" s="602"/>
      <c r="BQ254" s="603"/>
      <c r="BR254" s="603"/>
      <c r="BS254" s="603"/>
      <c r="BT254" s="603"/>
      <c r="BU254" s="603"/>
      <c r="BV254" s="603"/>
      <c r="BW254" s="604"/>
      <c r="BX254" s="602"/>
      <c r="BY254" s="603"/>
      <c r="BZ254" s="603"/>
      <c r="CA254" s="603"/>
      <c r="CB254" s="603"/>
      <c r="CC254" s="603"/>
      <c r="CD254" s="603"/>
      <c r="CE254" s="604"/>
      <c r="CF254" s="670"/>
      <c r="CG254" s="671"/>
      <c r="CH254" s="671"/>
      <c r="CI254" s="671"/>
      <c r="CJ254" s="671"/>
      <c r="CK254" s="671"/>
      <c r="CL254" s="671"/>
      <c r="CM254" s="671"/>
      <c r="CN254" s="596"/>
      <c r="CO254" s="597"/>
      <c r="CP254" s="597"/>
      <c r="CQ254" s="597"/>
      <c r="CR254" s="597"/>
      <c r="CS254" s="597"/>
      <c r="CT254" s="597"/>
      <c r="CU254" s="597"/>
      <c r="CV254" s="597"/>
      <c r="CW254" s="597"/>
      <c r="CX254" s="597"/>
      <c r="CY254" s="597"/>
      <c r="CZ254" s="640"/>
      <c r="DA254" s="640"/>
      <c r="DB254" s="640"/>
      <c r="DC254" s="640"/>
      <c r="DD254" s="640"/>
      <c r="DE254" s="640"/>
      <c r="DF254" s="640"/>
      <c r="DG254" s="640"/>
      <c r="DH254" s="640"/>
      <c r="DI254" s="640"/>
      <c r="DJ254" s="640"/>
      <c r="DK254" s="640"/>
      <c r="DL254" s="476"/>
      <c r="DM254" s="476"/>
    </row>
    <row r="255" spans="1:123" s="59" customFormat="1" ht="7.5" customHeight="1">
      <c r="A255" s="515"/>
      <c r="B255" s="516"/>
      <c r="C255" s="58"/>
      <c r="E255" s="60"/>
      <c r="F255" s="60"/>
      <c r="H255" s="608"/>
      <c r="I255" s="609"/>
      <c r="J255" s="609"/>
      <c r="K255" s="609"/>
      <c r="L255" s="609"/>
      <c r="M255" s="609"/>
      <c r="N255" s="609"/>
      <c r="O255" s="609"/>
      <c r="P255" s="609"/>
      <c r="Q255" s="609"/>
      <c r="R255" s="609"/>
      <c r="S255" s="610"/>
      <c r="T255" s="599"/>
      <c r="U255" s="600"/>
      <c r="V255" s="600"/>
      <c r="W255" s="600"/>
      <c r="X255" s="600"/>
      <c r="Y255" s="600"/>
      <c r="Z255" s="600"/>
      <c r="AA255" s="600"/>
      <c r="AB255" s="600"/>
      <c r="AC255" s="600"/>
      <c r="AD255" s="600"/>
      <c r="AE255" s="601"/>
      <c r="AF255" s="599"/>
      <c r="AG255" s="600"/>
      <c r="AH255" s="600"/>
      <c r="AI255" s="600"/>
      <c r="AJ255" s="600"/>
      <c r="AK255" s="600"/>
      <c r="AL255" s="600"/>
      <c r="AM255" s="600"/>
      <c r="AN255" s="600"/>
      <c r="AO255" s="600"/>
      <c r="AP255" s="600"/>
      <c r="AQ255" s="601"/>
      <c r="AR255" s="599"/>
      <c r="AS255" s="600"/>
      <c r="AT255" s="600"/>
      <c r="AU255" s="600"/>
      <c r="AV255" s="600"/>
      <c r="AW255" s="600"/>
      <c r="AX255" s="600"/>
      <c r="AY255" s="600"/>
      <c r="AZ255" s="600"/>
      <c r="BA255" s="600"/>
      <c r="BB255" s="600"/>
      <c r="BC255" s="601"/>
      <c r="BD255" s="599"/>
      <c r="BE255" s="600"/>
      <c r="BF255" s="600"/>
      <c r="BG255" s="600"/>
      <c r="BH255" s="600"/>
      <c r="BI255" s="600"/>
      <c r="BJ255" s="600"/>
      <c r="BK255" s="600"/>
      <c r="BL255" s="600"/>
      <c r="BM255" s="600"/>
      <c r="BN255" s="600"/>
      <c r="BO255" s="601"/>
      <c r="BP255" s="605"/>
      <c r="BQ255" s="606"/>
      <c r="BR255" s="606"/>
      <c r="BS255" s="606"/>
      <c r="BT255" s="606"/>
      <c r="BU255" s="606"/>
      <c r="BV255" s="606"/>
      <c r="BW255" s="607"/>
      <c r="BX255" s="605"/>
      <c r="BY255" s="606"/>
      <c r="BZ255" s="606"/>
      <c r="CA255" s="606"/>
      <c r="CB255" s="606"/>
      <c r="CC255" s="606"/>
      <c r="CD255" s="606"/>
      <c r="CE255" s="607"/>
      <c r="CF255" s="672"/>
      <c r="CG255" s="673"/>
      <c r="CH255" s="673"/>
      <c r="CI255" s="673"/>
      <c r="CJ255" s="673"/>
      <c r="CK255" s="673"/>
      <c r="CL255" s="673"/>
      <c r="CM255" s="673"/>
      <c r="CN255" s="599"/>
      <c r="CO255" s="600"/>
      <c r="CP255" s="600"/>
      <c r="CQ255" s="600"/>
      <c r="CR255" s="600"/>
      <c r="CS255" s="600"/>
      <c r="CT255" s="600"/>
      <c r="CU255" s="600"/>
      <c r="CV255" s="600"/>
      <c r="CW255" s="600"/>
      <c r="CX255" s="600"/>
      <c r="CY255" s="600"/>
      <c r="CZ255" s="640"/>
      <c r="DA255" s="640"/>
      <c r="DB255" s="640"/>
      <c r="DC255" s="640"/>
      <c r="DD255" s="640"/>
      <c r="DE255" s="640"/>
      <c r="DF255" s="640"/>
      <c r="DG255" s="640"/>
      <c r="DH255" s="640"/>
      <c r="DI255" s="640"/>
      <c r="DJ255" s="640"/>
      <c r="DK255" s="640"/>
      <c r="DL255" s="476"/>
      <c r="DM255" s="476"/>
    </row>
    <row r="256" spans="1:123" s="59" customFormat="1" ht="5.25" customHeight="1">
      <c r="A256" s="515"/>
      <c r="B256" s="516"/>
      <c r="C256" s="58"/>
      <c r="E256" s="60"/>
      <c r="F256" s="60"/>
      <c r="H256" s="608" t="s">
        <v>97</v>
      </c>
      <c r="I256" s="609"/>
      <c r="J256" s="609"/>
      <c r="K256" s="609"/>
      <c r="L256" s="609"/>
      <c r="M256" s="609"/>
      <c r="N256" s="609"/>
      <c r="O256" s="609"/>
      <c r="P256" s="609"/>
      <c r="Q256" s="609"/>
      <c r="R256" s="609"/>
      <c r="S256" s="610"/>
      <c r="T256" s="615" t="s">
        <v>96</v>
      </c>
      <c r="U256" s="616"/>
      <c r="V256" s="616"/>
      <c r="W256" s="616"/>
      <c r="X256" s="616"/>
      <c r="Y256" s="616"/>
      <c r="Z256" s="616"/>
      <c r="AA256" s="616"/>
      <c r="AB256" s="617"/>
      <c r="AC256" s="501" t="s">
        <v>95</v>
      </c>
      <c r="AD256" s="497"/>
      <c r="AE256" s="497"/>
      <c r="AF256" s="497"/>
      <c r="AG256" s="497"/>
      <c r="AH256" s="497"/>
      <c r="AI256" s="497"/>
      <c r="AJ256" s="497"/>
      <c r="AK256" s="497"/>
      <c r="AL256" s="497"/>
      <c r="AM256" s="502"/>
      <c r="AN256" s="501" t="s">
        <v>94</v>
      </c>
      <c r="AO256" s="497"/>
      <c r="AP256" s="497"/>
      <c r="AQ256" s="497"/>
      <c r="AR256" s="497"/>
      <c r="AS256" s="497"/>
      <c r="AT256" s="497"/>
      <c r="AU256" s="497"/>
      <c r="AV256" s="497"/>
      <c r="AW256" s="497"/>
      <c r="AX256" s="502"/>
      <c r="AY256" s="501" t="s">
        <v>93</v>
      </c>
      <c r="AZ256" s="497"/>
      <c r="BA256" s="497"/>
      <c r="BB256" s="497"/>
      <c r="BC256" s="497"/>
      <c r="BD256" s="497"/>
      <c r="BE256" s="497"/>
      <c r="BF256" s="497"/>
      <c r="BG256" s="497"/>
      <c r="BH256" s="497"/>
      <c r="BI256" s="502"/>
      <c r="BJ256" s="501" t="s">
        <v>92</v>
      </c>
      <c r="BK256" s="497"/>
      <c r="BL256" s="497"/>
      <c r="BM256" s="497"/>
      <c r="BN256" s="497"/>
      <c r="BO256" s="497"/>
      <c r="BP256" s="497"/>
      <c r="BQ256" s="497"/>
      <c r="BR256" s="497"/>
      <c r="BS256" s="497"/>
      <c r="BT256" s="502"/>
      <c r="BU256" s="501" t="s">
        <v>91</v>
      </c>
      <c r="BV256" s="497"/>
      <c r="BW256" s="497"/>
      <c r="BX256" s="497"/>
      <c r="BY256" s="497"/>
      <c r="BZ256" s="497"/>
      <c r="CA256" s="497"/>
      <c r="CB256" s="497"/>
      <c r="CC256" s="497"/>
      <c r="CD256" s="497"/>
      <c r="CE256" s="502"/>
      <c r="CF256" s="501" t="s">
        <v>90</v>
      </c>
      <c r="CG256" s="497"/>
      <c r="CH256" s="497"/>
      <c r="CI256" s="497"/>
      <c r="CJ256" s="497"/>
      <c r="CK256" s="497"/>
      <c r="CL256" s="497"/>
      <c r="CM256" s="497"/>
      <c r="CN256" s="497"/>
      <c r="CO256" s="497"/>
      <c r="CP256" s="502"/>
      <c r="CQ256" s="501" t="s">
        <v>89</v>
      </c>
      <c r="CR256" s="497"/>
      <c r="CS256" s="497"/>
      <c r="CT256" s="497"/>
      <c r="CU256" s="497"/>
      <c r="CV256" s="497"/>
      <c r="CW256" s="497"/>
      <c r="CX256" s="497"/>
      <c r="CY256" s="502"/>
      <c r="CZ256" s="572" t="s">
        <v>88</v>
      </c>
      <c r="DA256" s="573"/>
      <c r="DB256" s="573"/>
      <c r="DC256" s="573"/>
      <c r="DD256" s="573"/>
      <c r="DE256" s="573"/>
      <c r="DF256" s="573"/>
      <c r="DG256" s="573"/>
      <c r="DH256" s="573"/>
      <c r="DI256" s="573"/>
      <c r="DJ256" s="573"/>
      <c r="DK256" s="574"/>
      <c r="DL256" s="476"/>
      <c r="DM256" s="476"/>
    </row>
    <row r="257" spans="1:122" s="59" customFormat="1" ht="5.25" customHeight="1">
      <c r="A257" s="515"/>
      <c r="B257" s="516"/>
      <c r="C257" s="58"/>
      <c r="E257" s="60"/>
      <c r="F257" s="60"/>
      <c r="H257" s="608"/>
      <c r="I257" s="609"/>
      <c r="J257" s="609"/>
      <c r="K257" s="609"/>
      <c r="L257" s="609"/>
      <c r="M257" s="609"/>
      <c r="N257" s="609"/>
      <c r="O257" s="609"/>
      <c r="P257" s="609"/>
      <c r="Q257" s="609"/>
      <c r="R257" s="609"/>
      <c r="S257" s="610"/>
      <c r="T257" s="618"/>
      <c r="U257" s="619"/>
      <c r="V257" s="619"/>
      <c r="W257" s="619"/>
      <c r="X257" s="619"/>
      <c r="Y257" s="619"/>
      <c r="Z257" s="619"/>
      <c r="AA257" s="619"/>
      <c r="AB257" s="620"/>
      <c r="AC257" s="509"/>
      <c r="AD257" s="510"/>
      <c r="AE257" s="510"/>
      <c r="AF257" s="510"/>
      <c r="AG257" s="510"/>
      <c r="AH257" s="510"/>
      <c r="AI257" s="510"/>
      <c r="AJ257" s="510"/>
      <c r="AK257" s="510"/>
      <c r="AL257" s="510"/>
      <c r="AM257" s="511"/>
      <c r="AN257" s="509"/>
      <c r="AO257" s="510"/>
      <c r="AP257" s="510"/>
      <c r="AQ257" s="510"/>
      <c r="AR257" s="510"/>
      <c r="AS257" s="510"/>
      <c r="AT257" s="510"/>
      <c r="AU257" s="510"/>
      <c r="AV257" s="510"/>
      <c r="AW257" s="510"/>
      <c r="AX257" s="511"/>
      <c r="AY257" s="509"/>
      <c r="AZ257" s="510"/>
      <c r="BA257" s="510"/>
      <c r="BB257" s="510"/>
      <c r="BC257" s="510"/>
      <c r="BD257" s="510"/>
      <c r="BE257" s="510"/>
      <c r="BF257" s="510"/>
      <c r="BG257" s="510"/>
      <c r="BH257" s="510"/>
      <c r="BI257" s="511"/>
      <c r="BJ257" s="509"/>
      <c r="BK257" s="510"/>
      <c r="BL257" s="510"/>
      <c r="BM257" s="510"/>
      <c r="BN257" s="510"/>
      <c r="BO257" s="510"/>
      <c r="BP257" s="510"/>
      <c r="BQ257" s="510"/>
      <c r="BR257" s="510"/>
      <c r="BS257" s="510"/>
      <c r="BT257" s="511"/>
      <c r="BU257" s="509"/>
      <c r="BV257" s="510"/>
      <c r="BW257" s="510"/>
      <c r="BX257" s="510"/>
      <c r="BY257" s="510"/>
      <c r="BZ257" s="510"/>
      <c r="CA257" s="510"/>
      <c r="CB257" s="510"/>
      <c r="CC257" s="510"/>
      <c r="CD257" s="510"/>
      <c r="CE257" s="511"/>
      <c r="CF257" s="509"/>
      <c r="CG257" s="510"/>
      <c r="CH257" s="510"/>
      <c r="CI257" s="510"/>
      <c r="CJ257" s="510"/>
      <c r="CK257" s="510"/>
      <c r="CL257" s="510"/>
      <c r="CM257" s="510"/>
      <c r="CN257" s="510"/>
      <c r="CO257" s="510"/>
      <c r="CP257" s="511"/>
      <c r="CQ257" s="553"/>
      <c r="CR257" s="498"/>
      <c r="CS257" s="498"/>
      <c r="CT257" s="498"/>
      <c r="CU257" s="498"/>
      <c r="CV257" s="498"/>
      <c r="CW257" s="498"/>
      <c r="CX257" s="498"/>
      <c r="CY257" s="624"/>
      <c r="CZ257" s="572"/>
      <c r="DA257" s="573"/>
      <c r="DB257" s="573"/>
      <c r="DC257" s="573"/>
      <c r="DD257" s="573"/>
      <c r="DE257" s="573"/>
      <c r="DF257" s="573"/>
      <c r="DG257" s="573"/>
      <c r="DH257" s="573"/>
      <c r="DI257" s="573"/>
      <c r="DJ257" s="573"/>
      <c r="DK257" s="574"/>
      <c r="DL257" s="476"/>
      <c r="DM257" s="476"/>
    </row>
    <row r="258" spans="1:122" s="59" customFormat="1" ht="7.5" customHeight="1">
      <c r="A258" s="515"/>
      <c r="B258" s="516"/>
      <c r="C258" s="58"/>
      <c r="E258" s="60"/>
      <c r="F258" s="60"/>
      <c r="H258" s="608"/>
      <c r="I258" s="609"/>
      <c r="J258" s="609"/>
      <c r="K258" s="609"/>
      <c r="L258" s="609"/>
      <c r="M258" s="609"/>
      <c r="N258" s="609"/>
      <c r="O258" s="609"/>
      <c r="P258" s="609"/>
      <c r="Q258" s="609"/>
      <c r="R258" s="609"/>
      <c r="S258" s="610"/>
      <c r="T258" s="618"/>
      <c r="U258" s="619"/>
      <c r="V258" s="619"/>
      <c r="W258" s="619"/>
      <c r="X258" s="619"/>
      <c r="Y258" s="619"/>
      <c r="Z258" s="619"/>
      <c r="AA258" s="619"/>
      <c r="AB258" s="620"/>
      <c r="AC258" s="578"/>
      <c r="AD258" s="579"/>
      <c r="AE258" s="579"/>
      <c r="AF258" s="579"/>
      <c r="AG258" s="579"/>
      <c r="AH258" s="579"/>
      <c r="AI258" s="579"/>
      <c r="AJ258" s="579"/>
      <c r="AK258" s="579"/>
      <c r="AL258" s="579"/>
      <c r="AM258" s="580"/>
      <c r="AN258" s="578"/>
      <c r="AO258" s="579"/>
      <c r="AP258" s="579"/>
      <c r="AQ258" s="579"/>
      <c r="AR258" s="579"/>
      <c r="AS258" s="579"/>
      <c r="AT258" s="579"/>
      <c r="AU258" s="579"/>
      <c r="AV258" s="579"/>
      <c r="AW258" s="579"/>
      <c r="AX258" s="580"/>
      <c r="AY258" s="578"/>
      <c r="AZ258" s="579"/>
      <c r="BA258" s="579"/>
      <c r="BB258" s="579"/>
      <c r="BC258" s="579"/>
      <c r="BD258" s="579"/>
      <c r="BE258" s="579"/>
      <c r="BF258" s="579"/>
      <c r="BG258" s="579"/>
      <c r="BH258" s="579"/>
      <c r="BI258" s="580"/>
      <c r="BJ258" s="578"/>
      <c r="BK258" s="579"/>
      <c r="BL258" s="579"/>
      <c r="BM258" s="579"/>
      <c r="BN258" s="579"/>
      <c r="BO258" s="579"/>
      <c r="BP258" s="579"/>
      <c r="BQ258" s="579"/>
      <c r="BR258" s="579"/>
      <c r="BS258" s="579"/>
      <c r="BT258" s="580"/>
      <c r="BU258" s="578"/>
      <c r="BV258" s="579"/>
      <c r="BW258" s="579"/>
      <c r="BX258" s="579"/>
      <c r="BY258" s="579"/>
      <c r="BZ258" s="579"/>
      <c r="CA258" s="579"/>
      <c r="CB258" s="579"/>
      <c r="CC258" s="579"/>
      <c r="CD258" s="579"/>
      <c r="CE258" s="580"/>
      <c r="CF258" s="578"/>
      <c r="CG258" s="579"/>
      <c r="CH258" s="579"/>
      <c r="CI258" s="579"/>
      <c r="CJ258" s="579"/>
      <c r="CK258" s="579"/>
      <c r="CL258" s="579"/>
      <c r="CM258" s="579"/>
      <c r="CN258" s="579"/>
      <c r="CO258" s="579"/>
      <c r="CP258" s="580"/>
      <c r="CQ258" s="596"/>
      <c r="CR258" s="597"/>
      <c r="CS258" s="597"/>
      <c r="CT258" s="597"/>
      <c r="CU258" s="597"/>
      <c r="CV258" s="597"/>
      <c r="CW258" s="597"/>
      <c r="CX258" s="597"/>
      <c r="CY258" s="598"/>
      <c r="CZ258" s="578"/>
      <c r="DA258" s="579"/>
      <c r="DB258" s="579"/>
      <c r="DC258" s="579"/>
      <c r="DD258" s="579"/>
      <c r="DE258" s="579"/>
      <c r="DF258" s="579"/>
      <c r="DG258" s="579"/>
      <c r="DH258" s="579"/>
      <c r="DI258" s="579"/>
      <c r="DJ258" s="579"/>
      <c r="DK258" s="580"/>
      <c r="DL258" s="476"/>
      <c r="DM258" s="476"/>
    </row>
    <row r="259" spans="1:122" s="59" customFormat="1" ht="9.75" customHeight="1">
      <c r="A259" s="515"/>
      <c r="B259" s="516"/>
      <c r="C259" s="58"/>
      <c r="E259" s="60"/>
      <c r="F259" s="60"/>
      <c r="H259" s="608"/>
      <c r="I259" s="609"/>
      <c r="J259" s="609"/>
      <c r="K259" s="609"/>
      <c r="L259" s="609"/>
      <c r="M259" s="609"/>
      <c r="N259" s="609"/>
      <c r="O259" s="609"/>
      <c r="P259" s="609"/>
      <c r="Q259" s="609"/>
      <c r="R259" s="609"/>
      <c r="S259" s="610"/>
      <c r="T259" s="621"/>
      <c r="U259" s="622"/>
      <c r="V259" s="622"/>
      <c r="W259" s="622"/>
      <c r="X259" s="622"/>
      <c r="Y259" s="622"/>
      <c r="Z259" s="622"/>
      <c r="AA259" s="622"/>
      <c r="AB259" s="623"/>
      <c r="AC259" s="578"/>
      <c r="AD259" s="579"/>
      <c r="AE259" s="579"/>
      <c r="AF259" s="579"/>
      <c r="AG259" s="579"/>
      <c r="AH259" s="579"/>
      <c r="AI259" s="579"/>
      <c r="AJ259" s="579"/>
      <c r="AK259" s="579"/>
      <c r="AL259" s="579"/>
      <c r="AM259" s="580"/>
      <c r="AN259" s="578"/>
      <c r="AO259" s="579"/>
      <c r="AP259" s="579"/>
      <c r="AQ259" s="579"/>
      <c r="AR259" s="579"/>
      <c r="AS259" s="579"/>
      <c r="AT259" s="579"/>
      <c r="AU259" s="579"/>
      <c r="AV259" s="579"/>
      <c r="AW259" s="579"/>
      <c r="AX259" s="580"/>
      <c r="AY259" s="578"/>
      <c r="AZ259" s="579"/>
      <c r="BA259" s="579"/>
      <c r="BB259" s="579"/>
      <c r="BC259" s="579"/>
      <c r="BD259" s="579"/>
      <c r="BE259" s="579"/>
      <c r="BF259" s="579"/>
      <c r="BG259" s="579"/>
      <c r="BH259" s="579"/>
      <c r="BI259" s="580"/>
      <c r="BJ259" s="578"/>
      <c r="BK259" s="579"/>
      <c r="BL259" s="579"/>
      <c r="BM259" s="579"/>
      <c r="BN259" s="579"/>
      <c r="BO259" s="579"/>
      <c r="BP259" s="579"/>
      <c r="BQ259" s="579"/>
      <c r="BR259" s="579"/>
      <c r="BS259" s="579"/>
      <c r="BT259" s="580"/>
      <c r="BU259" s="578"/>
      <c r="BV259" s="579"/>
      <c r="BW259" s="579"/>
      <c r="BX259" s="579"/>
      <c r="BY259" s="579"/>
      <c r="BZ259" s="579"/>
      <c r="CA259" s="579"/>
      <c r="CB259" s="579"/>
      <c r="CC259" s="579"/>
      <c r="CD259" s="579"/>
      <c r="CE259" s="580"/>
      <c r="CF259" s="578"/>
      <c r="CG259" s="579"/>
      <c r="CH259" s="579"/>
      <c r="CI259" s="579"/>
      <c r="CJ259" s="579"/>
      <c r="CK259" s="579"/>
      <c r="CL259" s="579"/>
      <c r="CM259" s="579"/>
      <c r="CN259" s="579"/>
      <c r="CO259" s="579"/>
      <c r="CP259" s="580"/>
      <c r="CQ259" s="599"/>
      <c r="CR259" s="600"/>
      <c r="CS259" s="600"/>
      <c r="CT259" s="600"/>
      <c r="CU259" s="600"/>
      <c r="CV259" s="600"/>
      <c r="CW259" s="600"/>
      <c r="CX259" s="600"/>
      <c r="CY259" s="601"/>
      <c r="CZ259" s="578"/>
      <c r="DA259" s="579"/>
      <c r="DB259" s="579"/>
      <c r="DC259" s="579"/>
      <c r="DD259" s="579"/>
      <c r="DE259" s="579"/>
      <c r="DF259" s="579"/>
      <c r="DG259" s="579"/>
      <c r="DH259" s="579"/>
      <c r="DI259" s="579"/>
      <c r="DJ259" s="579"/>
      <c r="DK259" s="580"/>
      <c r="DL259" s="476"/>
      <c r="DM259" s="476"/>
      <c r="DR259" s="53"/>
    </row>
    <row r="260" spans="1:122" ht="5.25" customHeight="1">
      <c r="A260" s="515"/>
      <c r="B260" s="516"/>
      <c r="C260" s="58"/>
      <c r="G260" s="55"/>
      <c r="H260" s="512" t="s">
        <v>87</v>
      </c>
      <c r="I260" s="512"/>
      <c r="J260" s="512"/>
      <c r="K260" s="512"/>
      <c r="L260" s="512"/>
      <c r="M260" s="512"/>
      <c r="N260" s="512"/>
      <c r="O260" s="512"/>
      <c r="P260" s="512"/>
      <c r="Q260" s="512"/>
      <c r="R260" s="512"/>
      <c r="S260" s="512"/>
      <c r="T260" s="512"/>
      <c r="U260" s="512"/>
      <c r="V260" s="512"/>
      <c r="W260" s="512"/>
      <c r="X260" s="512"/>
      <c r="Y260" s="512"/>
      <c r="Z260" s="512" t="s">
        <v>86</v>
      </c>
      <c r="AA260" s="512"/>
      <c r="AB260" s="512"/>
      <c r="AC260" s="512"/>
      <c r="AD260" s="512"/>
      <c r="AE260" s="512"/>
      <c r="AF260" s="512"/>
      <c r="AG260" s="512"/>
      <c r="AH260" s="512"/>
      <c r="AI260" s="512"/>
      <c r="AJ260" s="512"/>
      <c r="AK260" s="512"/>
      <c r="AL260" s="512"/>
      <c r="AM260" s="512"/>
      <c r="AN260" s="512"/>
      <c r="AO260" s="512"/>
      <c r="AP260" s="512"/>
      <c r="AQ260" s="512"/>
      <c r="AR260" s="512" t="s">
        <v>85</v>
      </c>
      <c r="AS260" s="512"/>
      <c r="AT260" s="512"/>
      <c r="AU260" s="512"/>
      <c r="AV260" s="512"/>
      <c r="AW260" s="512"/>
      <c r="AX260" s="512"/>
      <c r="AY260" s="512"/>
      <c r="AZ260" s="512"/>
      <c r="BA260" s="512"/>
      <c r="BB260" s="512"/>
      <c r="BC260" s="512"/>
      <c r="BD260" s="512"/>
      <c r="BE260" s="512"/>
      <c r="BF260" s="512"/>
      <c r="BG260" s="512"/>
      <c r="BH260" s="512"/>
      <c r="BI260" s="512"/>
      <c r="BJ260" s="512" t="s">
        <v>84</v>
      </c>
      <c r="BK260" s="512"/>
      <c r="BL260" s="512"/>
      <c r="BM260" s="512"/>
      <c r="BN260" s="512"/>
      <c r="BO260" s="512"/>
      <c r="BP260" s="512"/>
      <c r="BQ260" s="512"/>
      <c r="BR260" s="512"/>
      <c r="BS260" s="512"/>
      <c r="BT260" s="512"/>
      <c r="BU260" s="512"/>
      <c r="BV260" s="512"/>
      <c r="BW260" s="512"/>
      <c r="BX260" s="512"/>
      <c r="BY260" s="512"/>
      <c r="BZ260" s="512"/>
      <c r="CA260" s="512"/>
      <c r="CB260" s="512" t="s">
        <v>83</v>
      </c>
      <c r="CC260" s="512"/>
      <c r="CD260" s="512"/>
      <c r="CE260" s="512"/>
      <c r="CF260" s="512"/>
      <c r="CG260" s="512"/>
      <c r="CH260" s="512"/>
      <c r="CI260" s="512"/>
      <c r="CJ260" s="512"/>
      <c r="CK260" s="512"/>
      <c r="CL260" s="512"/>
      <c r="CM260" s="512"/>
      <c r="CN260" s="512"/>
      <c r="CO260" s="512"/>
      <c r="CP260" s="512"/>
      <c r="CQ260" s="512"/>
      <c r="CR260" s="512"/>
      <c r="CS260" s="512"/>
      <c r="CT260" s="512" t="s">
        <v>82</v>
      </c>
      <c r="CU260" s="512"/>
      <c r="CV260" s="512"/>
      <c r="CW260" s="512"/>
      <c r="CX260" s="512"/>
      <c r="CY260" s="512"/>
      <c r="CZ260" s="512"/>
      <c r="DA260" s="512"/>
      <c r="DB260" s="512"/>
      <c r="DC260" s="512"/>
      <c r="DD260" s="512"/>
      <c r="DE260" s="512"/>
      <c r="DF260" s="512"/>
      <c r="DG260" s="512"/>
      <c r="DH260" s="512"/>
      <c r="DI260" s="512"/>
      <c r="DJ260" s="512"/>
      <c r="DK260" s="512"/>
      <c r="DL260" s="476"/>
      <c r="DM260" s="476"/>
    </row>
    <row r="261" spans="1:122" ht="5.25" customHeight="1">
      <c r="A261" s="515"/>
      <c r="B261" s="516"/>
      <c r="C261" s="56"/>
      <c r="F261" s="57"/>
      <c r="G261" s="55"/>
      <c r="H261" s="512"/>
      <c r="I261" s="512"/>
      <c r="J261" s="512"/>
      <c r="K261" s="512"/>
      <c r="L261" s="512"/>
      <c r="M261" s="512"/>
      <c r="N261" s="512"/>
      <c r="O261" s="512"/>
      <c r="P261" s="512"/>
      <c r="Q261" s="512"/>
      <c r="R261" s="512"/>
      <c r="S261" s="512"/>
      <c r="T261" s="512"/>
      <c r="U261" s="512"/>
      <c r="V261" s="512"/>
      <c r="W261" s="512"/>
      <c r="X261" s="512"/>
      <c r="Y261" s="512"/>
      <c r="Z261" s="512"/>
      <c r="AA261" s="512"/>
      <c r="AB261" s="512"/>
      <c r="AC261" s="512"/>
      <c r="AD261" s="512"/>
      <c r="AE261" s="512"/>
      <c r="AF261" s="512"/>
      <c r="AG261" s="512"/>
      <c r="AH261" s="512"/>
      <c r="AI261" s="512"/>
      <c r="AJ261" s="512"/>
      <c r="AK261" s="512"/>
      <c r="AL261" s="512"/>
      <c r="AM261" s="512"/>
      <c r="AN261" s="512"/>
      <c r="AO261" s="512"/>
      <c r="AP261" s="512"/>
      <c r="AQ261" s="512"/>
      <c r="AR261" s="512"/>
      <c r="AS261" s="512"/>
      <c r="AT261" s="512"/>
      <c r="AU261" s="512"/>
      <c r="AV261" s="512"/>
      <c r="AW261" s="512"/>
      <c r="AX261" s="512"/>
      <c r="AY261" s="512"/>
      <c r="AZ261" s="512"/>
      <c r="BA261" s="512"/>
      <c r="BB261" s="512"/>
      <c r="BC261" s="512"/>
      <c r="BD261" s="512"/>
      <c r="BE261" s="512"/>
      <c r="BF261" s="512"/>
      <c r="BG261" s="512"/>
      <c r="BH261" s="512"/>
      <c r="BI261" s="512"/>
      <c r="BJ261" s="512"/>
      <c r="BK261" s="512"/>
      <c r="BL261" s="512"/>
      <c r="BM261" s="512"/>
      <c r="BN261" s="512"/>
      <c r="BO261" s="512"/>
      <c r="BP261" s="512"/>
      <c r="BQ261" s="512"/>
      <c r="BR261" s="512"/>
      <c r="BS261" s="512"/>
      <c r="BT261" s="512"/>
      <c r="BU261" s="512"/>
      <c r="BV261" s="512"/>
      <c r="BW261" s="512"/>
      <c r="BX261" s="512"/>
      <c r="BY261" s="512"/>
      <c r="BZ261" s="512"/>
      <c r="CA261" s="512"/>
      <c r="CB261" s="512"/>
      <c r="CC261" s="512"/>
      <c r="CD261" s="512"/>
      <c r="CE261" s="512"/>
      <c r="CF261" s="512"/>
      <c r="CG261" s="512"/>
      <c r="CH261" s="512"/>
      <c r="CI261" s="512"/>
      <c r="CJ261" s="512"/>
      <c r="CK261" s="512"/>
      <c r="CL261" s="512"/>
      <c r="CM261" s="512"/>
      <c r="CN261" s="512"/>
      <c r="CO261" s="512"/>
      <c r="CP261" s="512"/>
      <c r="CQ261" s="512"/>
      <c r="CR261" s="512"/>
      <c r="CS261" s="512"/>
      <c r="CT261" s="512"/>
      <c r="CU261" s="512"/>
      <c r="CV261" s="512"/>
      <c r="CW261" s="512"/>
      <c r="CX261" s="512"/>
      <c r="CY261" s="512"/>
      <c r="CZ261" s="512"/>
      <c r="DA261" s="512"/>
      <c r="DB261" s="512"/>
      <c r="DC261" s="512"/>
      <c r="DD261" s="512"/>
      <c r="DE261" s="512"/>
      <c r="DF261" s="512"/>
      <c r="DG261" s="512"/>
      <c r="DH261" s="512"/>
      <c r="DI261" s="512"/>
      <c r="DJ261" s="512"/>
      <c r="DK261" s="512"/>
      <c r="DL261" s="476"/>
      <c r="DM261" s="476"/>
    </row>
    <row r="262" spans="1:122" ht="7.5" customHeight="1">
      <c r="A262" s="515"/>
      <c r="B262" s="516"/>
      <c r="C262" s="56"/>
      <c r="G262" s="55"/>
      <c r="H262" s="634"/>
      <c r="I262" s="634"/>
      <c r="J262" s="634"/>
      <c r="K262" s="634"/>
      <c r="L262" s="634"/>
      <c r="M262" s="634"/>
      <c r="N262" s="634"/>
      <c r="O262" s="634"/>
      <c r="P262" s="634"/>
      <c r="Q262" s="634"/>
      <c r="R262" s="634"/>
      <c r="S262" s="634"/>
      <c r="T262" s="634"/>
      <c r="U262" s="634"/>
      <c r="V262" s="634"/>
      <c r="W262" s="634"/>
      <c r="X262" s="634"/>
      <c r="Y262" s="634"/>
      <c r="Z262" s="634"/>
      <c r="AA262" s="634"/>
      <c r="AB262" s="634"/>
      <c r="AC262" s="634"/>
      <c r="AD262" s="634"/>
      <c r="AE262" s="634"/>
      <c r="AF262" s="634"/>
      <c r="AG262" s="634"/>
      <c r="AH262" s="634"/>
      <c r="AI262" s="634"/>
      <c r="AJ262" s="634"/>
      <c r="AK262" s="634"/>
      <c r="AL262" s="634"/>
      <c r="AM262" s="634"/>
      <c r="AN262" s="634"/>
      <c r="AO262" s="634"/>
      <c r="AP262" s="634"/>
      <c r="AQ262" s="634"/>
      <c r="AR262" s="634"/>
      <c r="AS262" s="634"/>
      <c r="AT262" s="634"/>
      <c r="AU262" s="634"/>
      <c r="AV262" s="634"/>
      <c r="AW262" s="634"/>
      <c r="AX262" s="634"/>
      <c r="AY262" s="634"/>
      <c r="AZ262" s="634"/>
      <c r="BA262" s="634"/>
      <c r="BB262" s="634"/>
      <c r="BC262" s="634"/>
      <c r="BD262" s="634"/>
      <c r="BE262" s="634"/>
      <c r="BF262" s="634"/>
      <c r="BG262" s="634"/>
      <c r="BH262" s="634"/>
      <c r="BI262" s="634"/>
      <c r="BJ262" s="634"/>
      <c r="BK262" s="634"/>
      <c r="BL262" s="634"/>
      <c r="BM262" s="634"/>
      <c r="BN262" s="634"/>
      <c r="BO262" s="634"/>
      <c r="BP262" s="634"/>
      <c r="BQ262" s="634"/>
      <c r="BR262" s="634"/>
      <c r="BS262" s="634"/>
      <c r="BT262" s="634"/>
      <c r="BU262" s="634"/>
      <c r="BV262" s="634"/>
      <c r="BW262" s="634"/>
      <c r="BX262" s="634"/>
      <c r="BY262" s="634"/>
      <c r="BZ262" s="634"/>
      <c r="CA262" s="634"/>
      <c r="CB262" s="634"/>
      <c r="CC262" s="634"/>
      <c r="CD262" s="634"/>
      <c r="CE262" s="634"/>
      <c r="CF262" s="634"/>
      <c r="CG262" s="634"/>
      <c r="CH262" s="634"/>
      <c r="CI262" s="634"/>
      <c r="CJ262" s="634"/>
      <c r="CK262" s="634"/>
      <c r="CL262" s="634"/>
      <c r="CM262" s="634"/>
      <c r="CN262" s="634"/>
      <c r="CO262" s="634"/>
      <c r="CP262" s="634"/>
      <c r="CQ262" s="634"/>
      <c r="CR262" s="634"/>
      <c r="CS262" s="634"/>
      <c r="CT262" s="634"/>
      <c r="CU262" s="634"/>
      <c r="CV262" s="634"/>
      <c r="CW262" s="634"/>
      <c r="CX262" s="634"/>
      <c r="CY262" s="634"/>
      <c r="CZ262" s="634"/>
      <c r="DA262" s="634"/>
      <c r="DB262" s="634"/>
      <c r="DC262" s="634"/>
      <c r="DD262" s="634"/>
      <c r="DE262" s="634"/>
      <c r="DF262" s="634"/>
      <c r="DG262" s="634"/>
      <c r="DH262" s="634"/>
      <c r="DI262" s="634"/>
      <c r="DJ262" s="634"/>
      <c r="DK262" s="634"/>
      <c r="DL262" s="476"/>
      <c r="DM262" s="476"/>
    </row>
    <row r="263" spans="1:122" ht="7.5" customHeight="1">
      <c r="A263" s="515"/>
      <c r="B263" s="516"/>
      <c r="C263" s="56"/>
      <c r="G263" s="55"/>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4"/>
      <c r="AL263" s="634"/>
      <c r="AM263" s="634"/>
      <c r="AN263" s="634"/>
      <c r="AO263" s="634"/>
      <c r="AP263" s="634"/>
      <c r="AQ263" s="634"/>
      <c r="AR263" s="634"/>
      <c r="AS263" s="634"/>
      <c r="AT263" s="634"/>
      <c r="AU263" s="634"/>
      <c r="AV263" s="634"/>
      <c r="AW263" s="634"/>
      <c r="AX263" s="634"/>
      <c r="AY263" s="634"/>
      <c r="AZ263" s="634"/>
      <c r="BA263" s="634"/>
      <c r="BB263" s="634"/>
      <c r="BC263" s="634"/>
      <c r="BD263" s="634"/>
      <c r="BE263" s="634"/>
      <c r="BF263" s="634"/>
      <c r="BG263" s="634"/>
      <c r="BH263" s="634"/>
      <c r="BI263" s="634"/>
      <c r="BJ263" s="634"/>
      <c r="BK263" s="634"/>
      <c r="BL263" s="634"/>
      <c r="BM263" s="634"/>
      <c r="BN263" s="634"/>
      <c r="BO263" s="634"/>
      <c r="BP263" s="634"/>
      <c r="BQ263" s="634"/>
      <c r="BR263" s="634"/>
      <c r="BS263" s="634"/>
      <c r="BT263" s="634"/>
      <c r="BU263" s="634"/>
      <c r="BV263" s="634"/>
      <c r="BW263" s="634"/>
      <c r="BX263" s="634"/>
      <c r="BY263" s="634"/>
      <c r="BZ263" s="634"/>
      <c r="CA263" s="634"/>
      <c r="CB263" s="634"/>
      <c r="CC263" s="634"/>
      <c r="CD263" s="634"/>
      <c r="CE263" s="634"/>
      <c r="CF263" s="634"/>
      <c r="CG263" s="634"/>
      <c r="CH263" s="634"/>
      <c r="CI263" s="634"/>
      <c r="CJ263" s="634"/>
      <c r="CK263" s="634"/>
      <c r="CL263" s="634"/>
      <c r="CM263" s="634"/>
      <c r="CN263" s="634"/>
      <c r="CO263" s="634"/>
      <c r="CP263" s="634"/>
      <c r="CQ263" s="634"/>
      <c r="CR263" s="634"/>
      <c r="CS263" s="634"/>
      <c r="CT263" s="634"/>
      <c r="CU263" s="634"/>
      <c r="CV263" s="634"/>
      <c r="CW263" s="634"/>
      <c r="CX263" s="634"/>
      <c r="CY263" s="634"/>
      <c r="CZ263" s="634"/>
      <c r="DA263" s="634"/>
      <c r="DB263" s="634"/>
      <c r="DC263" s="634"/>
      <c r="DD263" s="634"/>
      <c r="DE263" s="634"/>
      <c r="DF263" s="634"/>
      <c r="DG263" s="634"/>
      <c r="DH263" s="634"/>
      <c r="DI263" s="634"/>
      <c r="DJ263" s="634"/>
      <c r="DK263" s="634"/>
      <c r="DL263" s="476"/>
      <c r="DM263" s="476"/>
    </row>
    <row r="264" spans="1:122" ht="5.25" customHeight="1">
      <c r="A264" s="517"/>
      <c r="B264" s="518"/>
      <c r="C264" s="56"/>
      <c r="G264" s="55"/>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4"/>
      <c r="AL264" s="634"/>
      <c r="AM264" s="634"/>
      <c r="AN264" s="634"/>
      <c r="AO264" s="634"/>
      <c r="AP264" s="634"/>
      <c r="AQ264" s="634"/>
      <c r="AR264" s="634"/>
      <c r="AS264" s="634"/>
      <c r="AT264" s="634"/>
      <c r="AU264" s="634"/>
      <c r="AV264" s="634"/>
      <c r="AW264" s="634"/>
      <c r="AX264" s="634"/>
      <c r="AY264" s="634"/>
      <c r="AZ264" s="634"/>
      <c r="BA264" s="634"/>
      <c r="BB264" s="634"/>
      <c r="BC264" s="634"/>
      <c r="BD264" s="634"/>
      <c r="BE264" s="634"/>
      <c r="BF264" s="634"/>
      <c r="BG264" s="634"/>
      <c r="BH264" s="634"/>
      <c r="BI264" s="634"/>
      <c r="BJ264" s="634"/>
      <c r="BK264" s="634"/>
      <c r="BL264" s="634"/>
      <c r="BM264" s="634"/>
      <c r="BN264" s="634"/>
      <c r="BO264" s="634"/>
      <c r="BP264" s="634"/>
      <c r="BQ264" s="634"/>
      <c r="BR264" s="634"/>
      <c r="BS264" s="634"/>
      <c r="BT264" s="634"/>
      <c r="BU264" s="634"/>
      <c r="BV264" s="634"/>
      <c r="BW264" s="634"/>
      <c r="BX264" s="634"/>
      <c r="BY264" s="634"/>
      <c r="BZ264" s="634"/>
      <c r="CA264" s="634"/>
      <c r="CB264" s="634"/>
      <c r="CC264" s="634"/>
      <c r="CD264" s="634"/>
      <c r="CE264" s="634"/>
      <c r="CF264" s="634"/>
      <c r="CG264" s="634"/>
      <c r="CH264" s="634"/>
      <c r="CI264" s="634"/>
      <c r="CJ264" s="634"/>
      <c r="CK264" s="634"/>
      <c r="CL264" s="634"/>
      <c r="CM264" s="634"/>
      <c r="CN264" s="634"/>
      <c r="CO264" s="634"/>
      <c r="CP264" s="634"/>
      <c r="CQ264" s="634"/>
      <c r="CR264" s="634"/>
      <c r="CS264" s="634"/>
      <c r="CT264" s="634"/>
      <c r="CU264" s="634"/>
      <c r="CV264" s="634"/>
      <c r="CW264" s="634"/>
      <c r="CX264" s="634"/>
      <c r="CY264" s="634"/>
      <c r="CZ264" s="634"/>
      <c r="DA264" s="634"/>
      <c r="DB264" s="634"/>
      <c r="DC264" s="634"/>
      <c r="DD264" s="634"/>
      <c r="DE264" s="634"/>
      <c r="DF264" s="634"/>
      <c r="DG264" s="634"/>
      <c r="DH264" s="634"/>
      <c r="DI264" s="634"/>
      <c r="DJ264" s="634"/>
      <c r="DK264" s="634"/>
      <c r="DL264" s="54"/>
      <c r="DM264" s="54"/>
    </row>
  </sheetData>
  <sheetProtection algorithmName="SHA-512" hashValue="mH4z//Cb+fEa2AyQs+TYPJV1KlyShy6v2tQ4F3Zzzk5SS4VxqU7u+MoJzCWIE6mclM5juZ9pmJoUfip3gsjadg==" saltValue="VCEbb/rqlaAiYmm+VvQqYw==" spinCount="100000" sheet="1" objects="1" scenarios="1" selectLockedCells="1"/>
  <mergeCells count="851">
    <mergeCell ref="CE128:CX129"/>
    <mergeCell ref="G10:J13"/>
    <mergeCell ref="G96:J99"/>
    <mergeCell ref="G183:J186"/>
    <mergeCell ref="CL163:CM164"/>
    <mergeCell ref="BZ77:DK78"/>
    <mergeCell ref="AV143:AW145"/>
    <mergeCell ref="BB140:BK142"/>
    <mergeCell ref="BL143:BM144"/>
    <mergeCell ref="AX143:AY145"/>
    <mergeCell ref="AX140:AY142"/>
    <mergeCell ref="BL140:BM141"/>
    <mergeCell ref="AZ140:BA142"/>
    <mergeCell ref="BH158:BO158"/>
    <mergeCell ref="CT86:DK87"/>
    <mergeCell ref="CM105:CQ106"/>
    <mergeCell ref="CS94:DK96"/>
    <mergeCell ref="CT97:CY100"/>
    <mergeCell ref="CT103:CY106"/>
    <mergeCell ref="CZ101:DK102"/>
    <mergeCell ref="CP99:CQ100"/>
    <mergeCell ref="BY97:CO100"/>
    <mergeCell ref="CR99:CS102"/>
    <mergeCell ref="CR105:CS108"/>
    <mergeCell ref="CR97:CS98"/>
    <mergeCell ref="CR103:CS104"/>
    <mergeCell ref="DJ91:DL93"/>
    <mergeCell ref="CH94:CR96"/>
    <mergeCell ref="BP107:BQ108"/>
    <mergeCell ref="BR107:BS108"/>
    <mergeCell ref="BT107:BU108"/>
    <mergeCell ref="AZ109:BI112"/>
    <mergeCell ref="AZ113:BC115"/>
    <mergeCell ref="BP165:BW166"/>
    <mergeCell ref="BV121:BW122"/>
    <mergeCell ref="BN136:BX139"/>
    <mergeCell ref="BU130:BU131"/>
    <mergeCell ref="BN163:BO164"/>
    <mergeCell ref="BV163:BW164"/>
    <mergeCell ref="BU128:CC129"/>
    <mergeCell ref="N200:W201"/>
    <mergeCell ref="AA200:AB201"/>
    <mergeCell ref="AF200:AG201"/>
    <mergeCell ref="AK200:AN201"/>
    <mergeCell ref="X200:Z201"/>
    <mergeCell ref="AC200:AE201"/>
    <mergeCell ref="AH200:AJ201"/>
    <mergeCell ref="A178:B264"/>
    <mergeCell ref="AD181:AP183"/>
    <mergeCell ref="Q192:S193"/>
    <mergeCell ref="V192:X193"/>
    <mergeCell ref="K188:Q189"/>
    <mergeCell ref="AH246:AI247"/>
    <mergeCell ref="H250:S251"/>
    <mergeCell ref="Z250:AA251"/>
    <mergeCell ref="AH250:AI251"/>
    <mergeCell ref="R245:S245"/>
    <mergeCell ref="H244:S244"/>
    <mergeCell ref="AC258:AM259"/>
    <mergeCell ref="AN258:AX259"/>
    <mergeCell ref="AH202:AI203"/>
    <mergeCell ref="AJ202:AK203"/>
    <mergeCell ref="AL202:AN203"/>
    <mergeCell ref="CN227:CR229"/>
    <mergeCell ref="CS227:DK229"/>
    <mergeCell ref="AR157:BO157"/>
    <mergeCell ref="AX163:AY164"/>
    <mergeCell ref="BF163:BG164"/>
    <mergeCell ref="G27:M28"/>
    <mergeCell ref="I31:M32"/>
    <mergeCell ref="N27:W28"/>
    <mergeCell ref="X27:Z28"/>
    <mergeCell ref="AC27:AE28"/>
    <mergeCell ref="AH27:AJ28"/>
    <mergeCell ref="AA27:AB28"/>
    <mergeCell ref="AF27:AG28"/>
    <mergeCell ref="AK27:AN28"/>
    <mergeCell ref="G29:M30"/>
    <mergeCell ref="N29:O30"/>
    <mergeCell ref="P29:Q30"/>
    <mergeCell ref="R29:S30"/>
    <mergeCell ref="T29:U30"/>
    <mergeCell ref="V29:W30"/>
    <mergeCell ref="X29:Y30"/>
    <mergeCell ref="Z29:AA30"/>
    <mergeCell ref="CT163:CU164"/>
    <mergeCell ref="G200:M201"/>
    <mergeCell ref="CD163:CE164"/>
    <mergeCell ref="R4:Z4"/>
    <mergeCell ref="BV130:BY131"/>
    <mergeCell ref="BH132:BJ133"/>
    <mergeCell ref="E134:DK135"/>
    <mergeCell ref="CN140:CR142"/>
    <mergeCell ref="AB29:AC30"/>
    <mergeCell ref="AD29:AE30"/>
    <mergeCell ref="AF29:AG30"/>
    <mergeCell ref="AH29:AI30"/>
    <mergeCell ref="AJ29:AK30"/>
    <mergeCell ref="AL29:AN30"/>
    <mergeCell ref="N31:AN34"/>
    <mergeCell ref="AO16:BU20"/>
    <mergeCell ref="AI16:AN20"/>
    <mergeCell ref="AI21:AU22"/>
    <mergeCell ref="AV21:AW22"/>
    <mergeCell ref="AX21:AY22"/>
    <mergeCell ref="AZ21:BA22"/>
    <mergeCell ref="BB21:BC22"/>
    <mergeCell ref="DG42:DJ43"/>
    <mergeCell ref="BK44:BN45"/>
    <mergeCell ref="AU4:DM4"/>
    <mergeCell ref="BO44:BO45"/>
    <mergeCell ref="CL45:DJ46"/>
    <mergeCell ref="CE45:CK46"/>
    <mergeCell ref="I33:M34"/>
    <mergeCell ref="I36:M37"/>
    <mergeCell ref="CZ37:DK38"/>
    <mergeCell ref="U41:X42"/>
    <mergeCell ref="AO35:AY38"/>
    <mergeCell ref="E39:DK40"/>
    <mergeCell ref="CE42:CX43"/>
    <mergeCell ref="E23:F38"/>
    <mergeCell ref="DJ35:DK36"/>
    <mergeCell ref="E41:M47"/>
    <mergeCell ref="S46:BG47"/>
    <mergeCell ref="G24:M26"/>
    <mergeCell ref="G23:M23"/>
    <mergeCell ref="G32:H37"/>
    <mergeCell ref="AG23:AN23"/>
    <mergeCell ref="BU44:BU45"/>
    <mergeCell ref="N23:AD23"/>
    <mergeCell ref="N24:AD26"/>
    <mergeCell ref="AE23:AF26"/>
    <mergeCell ref="DJ27:DK29"/>
    <mergeCell ref="CZ23:DK26"/>
    <mergeCell ref="BD27:BI29"/>
    <mergeCell ref="L19:N20"/>
    <mergeCell ref="AE11:AF22"/>
    <mergeCell ref="V19:X20"/>
    <mergeCell ref="AA19:AD20"/>
    <mergeCell ref="K15:Q16"/>
    <mergeCell ref="CZ33:DK34"/>
    <mergeCell ref="AD8:AP10"/>
    <mergeCell ref="H19:K20"/>
    <mergeCell ref="O19:P20"/>
    <mergeCell ref="Q19:S20"/>
    <mergeCell ref="R15:AD16"/>
    <mergeCell ref="CK19:CL20"/>
    <mergeCell ref="BT23:CA26"/>
    <mergeCell ref="BZ30:CA32"/>
    <mergeCell ref="BD21:BE22"/>
    <mergeCell ref="BF21:BG22"/>
    <mergeCell ref="BH21:BI22"/>
    <mergeCell ref="BJ21:BK22"/>
    <mergeCell ref="BJ27:BM29"/>
    <mergeCell ref="BN27:BS29"/>
    <mergeCell ref="BW30:BY32"/>
    <mergeCell ref="BH33:BI34"/>
    <mergeCell ref="BY11:CO14"/>
    <mergeCell ref="CB15:CQ18"/>
    <mergeCell ref="P7:AC8"/>
    <mergeCell ref="AO11:BP15"/>
    <mergeCell ref="Y19:Z20"/>
    <mergeCell ref="T19:U20"/>
    <mergeCell ref="BL21:BM22"/>
    <mergeCell ref="BN21:BO22"/>
    <mergeCell ref="BP21:BQ22"/>
    <mergeCell ref="AX27:AY29"/>
    <mergeCell ref="CT17:CY20"/>
    <mergeCell ref="CC27:CL30"/>
    <mergeCell ref="CN29:CY37"/>
    <mergeCell ref="AD5:AP7"/>
    <mergeCell ref="BR21:BS22"/>
    <mergeCell ref="BT21:BU22"/>
    <mergeCell ref="BY15:CA16"/>
    <mergeCell ref="BY19:CA20"/>
    <mergeCell ref="AG11:AH22"/>
    <mergeCell ref="AI11:AN15"/>
    <mergeCell ref="AG24:AN26"/>
    <mergeCell ref="CM19:CQ20"/>
    <mergeCell ref="BJ23:BS26"/>
    <mergeCell ref="AZ23:BI26"/>
    <mergeCell ref="CK21:CL22"/>
    <mergeCell ref="CR13:CS16"/>
    <mergeCell ref="DJ5:DL7"/>
    <mergeCell ref="CS8:DK10"/>
    <mergeCell ref="CH8:CR10"/>
    <mergeCell ref="BX35:BY36"/>
    <mergeCell ref="AZ30:BC32"/>
    <mergeCell ref="AZ35:BI38"/>
    <mergeCell ref="CZ21:DK22"/>
    <mergeCell ref="CZ30:DK32"/>
    <mergeCell ref="CM21:CQ22"/>
    <mergeCell ref="BV11:BX22"/>
    <mergeCell ref="BT30:BV32"/>
    <mergeCell ref="CT11:CY14"/>
    <mergeCell ref="CZ17:DK20"/>
    <mergeCell ref="CZ15:DK16"/>
    <mergeCell ref="CF21:CJ22"/>
    <mergeCell ref="AR7:CB8"/>
    <mergeCell ref="CB23:CM26"/>
    <mergeCell ref="CT15:CY16"/>
    <mergeCell ref="CR11:CS12"/>
    <mergeCell ref="CZ11:DK14"/>
    <mergeCell ref="BY21:CC22"/>
    <mergeCell ref="CR17:CS18"/>
    <mergeCell ref="AO23:AY26"/>
    <mergeCell ref="CP13:CQ14"/>
    <mergeCell ref="E69:F84"/>
    <mergeCell ref="O105:P106"/>
    <mergeCell ref="CS54:DK56"/>
    <mergeCell ref="BB54:BK56"/>
    <mergeCell ref="AT54:AU56"/>
    <mergeCell ref="BW54:BX55"/>
    <mergeCell ref="AI97:AN101"/>
    <mergeCell ref="Z86:AQ87"/>
    <mergeCell ref="BV97:BX108"/>
    <mergeCell ref="AZ54:BA56"/>
    <mergeCell ref="AV54:AW56"/>
    <mergeCell ref="AR93:CB94"/>
    <mergeCell ref="P93:AC94"/>
    <mergeCell ref="CS57:DK59"/>
    <mergeCell ref="BY54:CL56"/>
    <mergeCell ref="CM54:CR56"/>
    <mergeCell ref="BB57:BK59"/>
    <mergeCell ref="T105:U106"/>
    <mergeCell ref="L105:N106"/>
    <mergeCell ref="V105:X106"/>
    <mergeCell ref="Y105:Z106"/>
    <mergeCell ref="AA105:AD106"/>
    <mergeCell ref="Q105:S106"/>
    <mergeCell ref="E51:F66"/>
    <mergeCell ref="AH163:AI164"/>
    <mergeCell ref="AP163:AQ164"/>
    <mergeCell ref="H155:BY156"/>
    <mergeCell ref="AZ143:BA145"/>
    <mergeCell ref="AG97:AH108"/>
    <mergeCell ref="AO109:AY112"/>
    <mergeCell ref="AX113:AY115"/>
    <mergeCell ref="BJ113:BM115"/>
    <mergeCell ref="BN113:BS115"/>
    <mergeCell ref="BJ116:BM118"/>
    <mergeCell ref="AO97:BP101"/>
    <mergeCell ref="N117:AN120"/>
    <mergeCell ref="AJ115:AK116"/>
    <mergeCell ref="AL115:AN116"/>
    <mergeCell ref="AI102:AN106"/>
    <mergeCell ref="AO102:BU106"/>
    <mergeCell ref="AI107:AU108"/>
    <mergeCell ref="AV107:AW108"/>
    <mergeCell ref="AX107:AY108"/>
    <mergeCell ref="AZ107:BA108"/>
    <mergeCell ref="BB107:BC108"/>
    <mergeCell ref="BD107:BE108"/>
    <mergeCell ref="BF107:BG108"/>
    <mergeCell ref="BN107:BO108"/>
    <mergeCell ref="G109:M109"/>
    <mergeCell ref="N109:AD109"/>
    <mergeCell ref="G110:M112"/>
    <mergeCell ref="I122:M123"/>
    <mergeCell ref="N110:AD112"/>
    <mergeCell ref="AE97:AF108"/>
    <mergeCell ref="AE109:AF112"/>
    <mergeCell ref="H105:K106"/>
    <mergeCell ref="BB136:BM139"/>
    <mergeCell ref="BH107:BI108"/>
    <mergeCell ref="BJ107:BK108"/>
    <mergeCell ref="BL107:BM108"/>
    <mergeCell ref="BJ109:BS112"/>
    <mergeCell ref="G118:H123"/>
    <mergeCell ref="I119:M120"/>
    <mergeCell ref="AG110:AN112"/>
    <mergeCell ref="N121:AN124"/>
    <mergeCell ref="AG109:AN109"/>
    <mergeCell ref="I117:M118"/>
    <mergeCell ref="G113:M114"/>
    <mergeCell ref="G115:M116"/>
    <mergeCell ref="X115:Y116"/>
    <mergeCell ref="Z115:AA116"/>
    <mergeCell ref="AB115:AC116"/>
    <mergeCell ref="AN52:AR53"/>
    <mergeCell ref="J52:K59"/>
    <mergeCell ref="G50:AS51"/>
    <mergeCell ref="L52:AL59"/>
    <mergeCell ref="AZ57:BA59"/>
    <mergeCell ref="AN54:AR58"/>
    <mergeCell ref="G53:H58"/>
    <mergeCell ref="AT57:AU59"/>
    <mergeCell ref="AV57:AW59"/>
    <mergeCell ref="AX54:AY56"/>
    <mergeCell ref="G60:AS61"/>
    <mergeCell ref="AT50:BA53"/>
    <mergeCell ref="AD91:AP93"/>
    <mergeCell ref="Z88:AQ90"/>
    <mergeCell ref="CZ97:DK100"/>
    <mergeCell ref="AD94:AP96"/>
    <mergeCell ref="AR88:BI90"/>
    <mergeCell ref="CB86:CS87"/>
    <mergeCell ref="H88:Y90"/>
    <mergeCell ref="CB61:CF65"/>
    <mergeCell ref="L62:BW67"/>
    <mergeCell ref="CG61:CO65"/>
    <mergeCell ref="J62:K67"/>
    <mergeCell ref="DF63:DK65"/>
    <mergeCell ref="BJ86:CA87"/>
    <mergeCell ref="CT88:DK90"/>
    <mergeCell ref="CB66:CF70"/>
    <mergeCell ref="BJ88:CA90"/>
    <mergeCell ref="CB88:CS90"/>
    <mergeCell ref="H86:Y87"/>
    <mergeCell ref="H69:BX70"/>
    <mergeCell ref="DF66:DK67"/>
    <mergeCell ref="H83:DI84"/>
    <mergeCell ref="AR86:BI87"/>
    <mergeCell ref="AZ27:BC29"/>
    <mergeCell ref="CN23:CY26"/>
    <mergeCell ref="CT21:CY22"/>
    <mergeCell ref="CR19:CS22"/>
    <mergeCell ref="H73:BX74"/>
    <mergeCell ref="CP61:DE65"/>
    <mergeCell ref="CD21:CE22"/>
    <mergeCell ref="BL54:BM55"/>
    <mergeCell ref="O75:BX76"/>
    <mergeCell ref="BN56:BX59"/>
    <mergeCell ref="BY50:DK53"/>
    <mergeCell ref="BK46:CC47"/>
    <mergeCell ref="BB50:BM53"/>
    <mergeCell ref="BN50:BX53"/>
    <mergeCell ref="BZ44:CD45"/>
    <mergeCell ref="BL57:BM58"/>
    <mergeCell ref="DF61:DK62"/>
    <mergeCell ref="BY57:CL59"/>
    <mergeCell ref="CM57:CR59"/>
    <mergeCell ref="BZ61:CA70"/>
    <mergeCell ref="AX57:AY59"/>
    <mergeCell ref="G62:H67"/>
    <mergeCell ref="CG66:CO70"/>
    <mergeCell ref="CP66:DE70"/>
    <mergeCell ref="E48:DK49"/>
    <mergeCell ref="BV44:BY45"/>
    <mergeCell ref="N41:R45"/>
    <mergeCell ref="AA41:AD42"/>
    <mergeCell ref="BH42:BT43"/>
    <mergeCell ref="BP44:BT45"/>
    <mergeCell ref="CY42:DF43"/>
    <mergeCell ref="BD30:BI32"/>
    <mergeCell ref="BJ30:BM32"/>
    <mergeCell ref="N46:R47"/>
    <mergeCell ref="S43:BG45"/>
    <mergeCell ref="BH44:BJ45"/>
    <mergeCell ref="BH46:BJ47"/>
    <mergeCell ref="S41:T42"/>
    <mergeCell ref="Y41:Z42"/>
    <mergeCell ref="N35:AN38"/>
    <mergeCell ref="BR33:BS34"/>
    <mergeCell ref="CC32:CL38"/>
    <mergeCell ref="BJ35:BS38"/>
    <mergeCell ref="BZ35:CA36"/>
    <mergeCell ref="BV35:BW36"/>
    <mergeCell ref="BT35:BU36"/>
    <mergeCell ref="BN30:BS32"/>
    <mergeCell ref="BU42:CD43"/>
    <mergeCell ref="H75:K76"/>
    <mergeCell ref="L75:N76"/>
    <mergeCell ref="DF68:DK70"/>
    <mergeCell ref="H71:CA72"/>
    <mergeCell ref="H77:BX78"/>
    <mergeCell ref="H79:BX80"/>
    <mergeCell ref="H81:BX82"/>
    <mergeCell ref="BZ73:DK74"/>
    <mergeCell ref="BZ75:DK76"/>
    <mergeCell ref="BY136:DK139"/>
    <mergeCell ref="BW116:BY118"/>
    <mergeCell ref="BY107:CC108"/>
    <mergeCell ref="CC113:CL116"/>
    <mergeCell ref="CC118:CL124"/>
    <mergeCell ref="CL131:DJ132"/>
    <mergeCell ref="BZ130:CC131"/>
    <mergeCell ref="CZ107:DK108"/>
    <mergeCell ref="CN109:CY112"/>
    <mergeCell ref="CF107:CJ108"/>
    <mergeCell ref="CD107:CE108"/>
    <mergeCell ref="CB109:CM112"/>
    <mergeCell ref="CZ109:DK112"/>
    <mergeCell ref="CM107:CQ108"/>
    <mergeCell ref="DJ121:DK122"/>
    <mergeCell ref="CK107:CL108"/>
    <mergeCell ref="BZ121:CA122"/>
    <mergeCell ref="BZ116:CA118"/>
    <mergeCell ref="DG128:DJ129"/>
    <mergeCell ref="BX121:BY122"/>
    <mergeCell ref="CZ123:DK124"/>
    <mergeCell ref="CZ116:DK118"/>
    <mergeCell ref="E125:DK126"/>
    <mergeCell ref="BH128:BT129"/>
    <mergeCell ref="BT116:BV118"/>
    <mergeCell ref="BJ121:BS124"/>
    <mergeCell ref="BR119:BS120"/>
    <mergeCell ref="N113:W114"/>
    <mergeCell ref="AA113:AB114"/>
    <mergeCell ref="AF113:AG114"/>
    <mergeCell ref="AO121:AY124"/>
    <mergeCell ref="N115:O116"/>
    <mergeCell ref="P115:Q116"/>
    <mergeCell ref="U127:X128"/>
    <mergeCell ref="Y127:Z128"/>
    <mergeCell ref="S129:BG131"/>
    <mergeCell ref="BD113:BI115"/>
    <mergeCell ref="AZ121:BI124"/>
    <mergeCell ref="BH119:BI120"/>
    <mergeCell ref="AA127:AD128"/>
    <mergeCell ref="BH130:BJ131"/>
    <mergeCell ref="BK130:BN131"/>
    <mergeCell ref="AK113:AN114"/>
    <mergeCell ref="AH113:AJ114"/>
    <mergeCell ref="AC113:AE114"/>
    <mergeCell ref="X113:Z114"/>
    <mergeCell ref="R115:S116"/>
    <mergeCell ref="T115:U116"/>
    <mergeCell ref="V115:W116"/>
    <mergeCell ref="AD115:AE116"/>
    <mergeCell ref="AF115:AG116"/>
    <mergeCell ref="AH115:AI116"/>
    <mergeCell ref="AZ116:BC118"/>
    <mergeCell ref="BD116:BI118"/>
    <mergeCell ref="E109:F124"/>
    <mergeCell ref="CE131:CK132"/>
    <mergeCell ref="CS140:DK142"/>
    <mergeCell ref="CB147:CF151"/>
    <mergeCell ref="BO130:BO131"/>
    <mergeCell ref="BP130:BT131"/>
    <mergeCell ref="CS143:DK145"/>
    <mergeCell ref="BW140:BX141"/>
    <mergeCell ref="CN143:CR145"/>
    <mergeCell ref="BY143:CM145"/>
    <mergeCell ref="CP147:DE151"/>
    <mergeCell ref="BY140:CM142"/>
    <mergeCell ref="BN142:BX145"/>
    <mergeCell ref="BZ147:CA156"/>
    <mergeCell ref="DF149:DK151"/>
    <mergeCell ref="CG152:CO156"/>
    <mergeCell ref="CB152:CF156"/>
    <mergeCell ref="AT136:BA139"/>
    <mergeCell ref="AN138:AR139"/>
    <mergeCell ref="G136:AS137"/>
    <mergeCell ref="BB143:BK145"/>
    <mergeCell ref="AT143:AU145"/>
    <mergeCell ref="AT140:AU142"/>
    <mergeCell ref="AV140:AW142"/>
    <mergeCell ref="DJ158:DK158"/>
    <mergeCell ref="AH159:AI160"/>
    <mergeCell ref="AR161:AY162"/>
    <mergeCell ref="CN161:CU162"/>
    <mergeCell ref="H157:S157"/>
    <mergeCell ref="DF147:DK148"/>
    <mergeCell ref="CG147:CO151"/>
    <mergeCell ref="Q161:S162"/>
    <mergeCell ref="DD161:DK162"/>
    <mergeCell ref="BF159:BG160"/>
    <mergeCell ref="BP161:BW162"/>
    <mergeCell ref="BX161:CE162"/>
    <mergeCell ref="AR158:BG158"/>
    <mergeCell ref="BN159:BO160"/>
    <mergeCell ref="CP152:DE156"/>
    <mergeCell ref="DF152:DK153"/>
    <mergeCell ref="DF154:DK156"/>
    <mergeCell ref="J148:K153"/>
    <mergeCell ref="H161:J162"/>
    <mergeCell ref="T157:AQ157"/>
    <mergeCell ref="R158:S158"/>
    <mergeCell ref="G146:AS147"/>
    <mergeCell ref="DF167:DK168"/>
    <mergeCell ref="H165:S168"/>
    <mergeCell ref="CF165:CM168"/>
    <mergeCell ref="BD167:BO168"/>
    <mergeCell ref="T165:AE166"/>
    <mergeCell ref="AF165:AQ166"/>
    <mergeCell ref="BP167:BW168"/>
    <mergeCell ref="BX167:CE168"/>
    <mergeCell ref="T167:AE168"/>
    <mergeCell ref="AF167:AQ168"/>
    <mergeCell ref="CZ167:DE168"/>
    <mergeCell ref="CN165:CY166"/>
    <mergeCell ref="CN167:CY168"/>
    <mergeCell ref="AR165:BC166"/>
    <mergeCell ref="BX165:CE166"/>
    <mergeCell ref="AO184:BP188"/>
    <mergeCell ref="AD178:AP180"/>
    <mergeCell ref="CB188:CQ191"/>
    <mergeCell ref="AR180:CB181"/>
    <mergeCell ref="AG184:AH195"/>
    <mergeCell ref="AI184:AN188"/>
    <mergeCell ref="AA192:AD193"/>
    <mergeCell ref="BY194:CC195"/>
    <mergeCell ref="R188:AD189"/>
    <mergeCell ref="BY188:CA189"/>
    <mergeCell ref="BR194:BS195"/>
    <mergeCell ref="BT194:BU195"/>
    <mergeCell ref="BP194:BQ195"/>
    <mergeCell ref="BY184:CO187"/>
    <mergeCell ref="CZ171:DK172"/>
    <mergeCell ref="Z175:AQ177"/>
    <mergeCell ref="AC169:AM170"/>
    <mergeCell ref="AC171:AM172"/>
    <mergeCell ref="AY169:BI170"/>
    <mergeCell ref="BJ169:BT170"/>
    <mergeCell ref="Z173:AQ174"/>
    <mergeCell ref="AR173:BI174"/>
    <mergeCell ref="BJ173:CA174"/>
    <mergeCell ref="T169:AB172"/>
    <mergeCell ref="CZ169:DK170"/>
    <mergeCell ref="CQ169:CY170"/>
    <mergeCell ref="CF171:CP172"/>
    <mergeCell ref="CB173:CS174"/>
    <mergeCell ref="AN171:AX172"/>
    <mergeCell ref="BJ175:CA177"/>
    <mergeCell ref="AR175:BI177"/>
    <mergeCell ref="BJ171:BT172"/>
    <mergeCell ref="BU171:CE172"/>
    <mergeCell ref="BU169:CE170"/>
    <mergeCell ref="CB175:CS177"/>
    <mergeCell ref="CT184:CY187"/>
    <mergeCell ref="CR186:CS189"/>
    <mergeCell ref="CQ171:CY172"/>
    <mergeCell ref="CT173:DK174"/>
    <mergeCell ref="CH181:CR183"/>
    <mergeCell ref="T192:U193"/>
    <mergeCell ref="Y192:Z193"/>
    <mergeCell ref="P180:AC181"/>
    <mergeCell ref="CR184:CS185"/>
    <mergeCell ref="CZ184:DK187"/>
    <mergeCell ref="CR190:CS191"/>
    <mergeCell ref="CZ190:DK193"/>
    <mergeCell ref="CZ188:DK189"/>
    <mergeCell ref="H169:S172"/>
    <mergeCell ref="H173:Y174"/>
    <mergeCell ref="AN169:AX170"/>
    <mergeCell ref="CS181:DK183"/>
    <mergeCell ref="BV184:BX195"/>
    <mergeCell ref="H175:Y177"/>
    <mergeCell ref="H192:K193"/>
    <mergeCell ref="L192:N193"/>
    <mergeCell ref="O192:P193"/>
    <mergeCell ref="CF169:CP170"/>
    <mergeCell ref="AY171:BI172"/>
    <mergeCell ref="CZ196:DK199"/>
    <mergeCell ref="AE184:AF195"/>
    <mergeCell ref="BT196:CA199"/>
    <mergeCell ref="AO196:AY199"/>
    <mergeCell ref="BY192:CA193"/>
    <mergeCell ref="CP186:CQ187"/>
    <mergeCell ref="CT175:DK177"/>
    <mergeCell ref="CT188:CY189"/>
    <mergeCell ref="DJ178:DL180"/>
    <mergeCell ref="CZ194:DK195"/>
    <mergeCell ref="CB196:CM199"/>
    <mergeCell ref="AI189:AN193"/>
    <mergeCell ref="AO189:BU193"/>
    <mergeCell ref="AI194:AU195"/>
    <mergeCell ref="AV194:AW195"/>
    <mergeCell ref="AX194:AY195"/>
    <mergeCell ref="AZ194:BA195"/>
    <mergeCell ref="BB194:BC195"/>
    <mergeCell ref="BD194:BE195"/>
    <mergeCell ref="BF194:BG195"/>
    <mergeCell ref="BH194:BI195"/>
    <mergeCell ref="BJ194:BK195"/>
    <mergeCell ref="BL194:BM195"/>
    <mergeCell ref="BN194:BO195"/>
    <mergeCell ref="BJ196:BS199"/>
    <mergeCell ref="AG197:AN199"/>
    <mergeCell ref="AZ196:BI199"/>
    <mergeCell ref="AZ200:BC202"/>
    <mergeCell ref="AX200:AY202"/>
    <mergeCell ref="BD200:BI202"/>
    <mergeCell ref="BJ200:BM202"/>
    <mergeCell ref="G205:H210"/>
    <mergeCell ref="I206:M207"/>
    <mergeCell ref="N196:AD196"/>
    <mergeCell ref="AE196:AF199"/>
    <mergeCell ref="AG196:AN196"/>
    <mergeCell ref="N197:AD199"/>
    <mergeCell ref="G202:M203"/>
    <mergeCell ref="N202:O203"/>
    <mergeCell ref="P202:Q203"/>
    <mergeCell ref="R202:S203"/>
    <mergeCell ref="T202:U203"/>
    <mergeCell ref="V202:W203"/>
    <mergeCell ref="X202:Y203"/>
    <mergeCell ref="Z202:AA203"/>
    <mergeCell ref="AB202:AC203"/>
    <mergeCell ref="AD202:AE203"/>
    <mergeCell ref="AF202:AG203"/>
    <mergeCell ref="CN196:CY199"/>
    <mergeCell ref="CM194:CQ195"/>
    <mergeCell ref="CK194:CL195"/>
    <mergeCell ref="CT194:CY195"/>
    <mergeCell ref="CD194:CE195"/>
    <mergeCell ref="CC200:CL203"/>
    <mergeCell ref="CR192:CS195"/>
    <mergeCell ref="CM192:CQ193"/>
    <mergeCell ref="CT190:CY193"/>
    <mergeCell ref="BW203:BY205"/>
    <mergeCell ref="CF194:CJ195"/>
    <mergeCell ref="I204:M205"/>
    <mergeCell ref="G196:M196"/>
    <mergeCell ref="E196:F211"/>
    <mergeCell ref="BN200:BS202"/>
    <mergeCell ref="BN203:BS205"/>
    <mergeCell ref="N219:R220"/>
    <mergeCell ref="S219:BG220"/>
    <mergeCell ref="BH206:BI207"/>
    <mergeCell ref="BR206:BS207"/>
    <mergeCell ref="N208:AN211"/>
    <mergeCell ref="BK219:CC220"/>
    <mergeCell ref="E212:DK213"/>
    <mergeCell ref="AZ208:BI211"/>
    <mergeCell ref="BH215:BT216"/>
    <mergeCell ref="I209:M210"/>
    <mergeCell ref="BX208:BY209"/>
    <mergeCell ref="BZ208:CA209"/>
    <mergeCell ref="E214:M220"/>
    <mergeCell ref="BT203:BV205"/>
    <mergeCell ref="BT208:BU209"/>
    <mergeCell ref="BV208:BW209"/>
    <mergeCell ref="BD203:BI205"/>
    <mergeCell ref="BJ203:BM205"/>
    <mergeCell ref="G197:M199"/>
    <mergeCell ref="AZ203:BC205"/>
    <mergeCell ref="BZ203:CA205"/>
    <mergeCell ref="CE215:CX216"/>
    <mergeCell ref="CY215:DF216"/>
    <mergeCell ref="S216:BG218"/>
    <mergeCell ref="CE218:CK219"/>
    <mergeCell ref="AA214:AD215"/>
    <mergeCell ref="BU217:BU218"/>
    <mergeCell ref="BH219:BJ220"/>
    <mergeCell ref="CZ210:DK211"/>
    <mergeCell ref="DG215:DJ216"/>
    <mergeCell ref="AO208:AY211"/>
    <mergeCell ref="CN202:CY210"/>
    <mergeCell ref="CZ203:DK205"/>
    <mergeCell ref="DJ208:DK209"/>
    <mergeCell ref="BK217:BN218"/>
    <mergeCell ref="BO217:BO218"/>
    <mergeCell ref="BP217:BT218"/>
    <mergeCell ref="CZ206:DK207"/>
    <mergeCell ref="DJ200:DK202"/>
    <mergeCell ref="CC205:CL211"/>
    <mergeCell ref="N204:AN207"/>
    <mergeCell ref="BU215:CC216"/>
    <mergeCell ref="BJ208:BS211"/>
    <mergeCell ref="BV217:BY218"/>
    <mergeCell ref="AX230:AY232"/>
    <mergeCell ref="N214:R218"/>
    <mergeCell ref="S214:T215"/>
    <mergeCell ref="U214:X215"/>
    <mergeCell ref="Y214:Z215"/>
    <mergeCell ref="E221:DK222"/>
    <mergeCell ref="G223:AS224"/>
    <mergeCell ref="AT223:BA226"/>
    <mergeCell ref="BZ217:CC218"/>
    <mergeCell ref="BL230:BM231"/>
    <mergeCell ref="BY230:CM232"/>
    <mergeCell ref="CL218:DJ219"/>
    <mergeCell ref="BB223:BM226"/>
    <mergeCell ref="BN223:BX226"/>
    <mergeCell ref="BY223:DK226"/>
    <mergeCell ref="BH217:BJ218"/>
    <mergeCell ref="J225:K232"/>
    <mergeCell ref="CN230:CR232"/>
    <mergeCell ref="CS230:DK232"/>
    <mergeCell ref="E224:F239"/>
    <mergeCell ref="AN225:AR226"/>
    <mergeCell ref="BP244:CE244"/>
    <mergeCell ref="G235:H240"/>
    <mergeCell ref="AT227:AU229"/>
    <mergeCell ref="CB239:CF243"/>
    <mergeCell ref="AV230:AW232"/>
    <mergeCell ref="T245:AI245"/>
    <mergeCell ref="AZ227:BA229"/>
    <mergeCell ref="G233:AS234"/>
    <mergeCell ref="AP246:AQ247"/>
    <mergeCell ref="BF246:BG247"/>
    <mergeCell ref="BN246:BO247"/>
    <mergeCell ref="AN227:AR231"/>
    <mergeCell ref="AT230:AU232"/>
    <mergeCell ref="CZ252:DE253"/>
    <mergeCell ref="BX252:CE253"/>
    <mergeCell ref="BX248:CE249"/>
    <mergeCell ref="BH248:BO249"/>
    <mergeCell ref="CT250:CU251"/>
    <mergeCell ref="CF248:CM249"/>
    <mergeCell ref="BD252:BO253"/>
    <mergeCell ref="BN250:BO251"/>
    <mergeCell ref="CF252:CM255"/>
    <mergeCell ref="BP252:BW253"/>
    <mergeCell ref="CZ254:DE255"/>
    <mergeCell ref="DJ245:DK245"/>
    <mergeCell ref="DF239:DK240"/>
    <mergeCell ref="CB234:CF238"/>
    <mergeCell ref="CV248:DC249"/>
    <mergeCell ref="CN248:CU249"/>
    <mergeCell ref="AZ230:BA232"/>
    <mergeCell ref="BY227:CM229"/>
    <mergeCell ref="CD245:CE245"/>
    <mergeCell ref="BP248:BW249"/>
    <mergeCell ref="BB227:BK229"/>
    <mergeCell ref="BL227:BM228"/>
    <mergeCell ref="BW227:BX228"/>
    <mergeCell ref="CF244:CU244"/>
    <mergeCell ref="BH245:BO245"/>
    <mergeCell ref="BZ234:CA243"/>
    <mergeCell ref="AR245:BG245"/>
    <mergeCell ref="AR244:BO244"/>
    <mergeCell ref="H242:BY243"/>
    <mergeCell ref="J235:K240"/>
    <mergeCell ref="CG234:CO238"/>
    <mergeCell ref="BN229:BX232"/>
    <mergeCell ref="AV227:AW229"/>
    <mergeCell ref="G226:H231"/>
    <mergeCell ref="L235:BW240"/>
    <mergeCell ref="CB262:CS264"/>
    <mergeCell ref="CT262:DK264"/>
    <mergeCell ref="CQ258:CY259"/>
    <mergeCell ref="CZ258:DK259"/>
    <mergeCell ref="CZ256:DK257"/>
    <mergeCell ref="BU256:CE257"/>
    <mergeCell ref="AJ248:AQ249"/>
    <mergeCell ref="AR254:BC255"/>
    <mergeCell ref="AF254:AQ255"/>
    <mergeCell ref="DJ250:DK251"/>
    <mergeCell ref="BJ256:BT257"/>
    <mergeCell ref="AN256:AX257"/>
    <mergeCell ref="BD254:BO255"/>
    <mergeCell ref="BP254:BW255"/>
    <mergeCell ref="BV250:BW251"/>
    <mergeCell ref="CQ256:CY257"/>
    <mergeCell ref="AY256:BI257"/>
    <mergeCell ref="AX250:AY251"/>
    <mergeCell ref="AP250:AQ251"/>
    <mergeCell ref="DF252:DK253"/>
    <mergeCell ref="DB250:DC251"/>
    <mergeCell ref="CD250:CE251"/>
    <mergeCell ref="DF254:DK255"/>
    <mergeCell ref="CL250:CM251"/>
    <mergeCell ref="DF234:DK235"/>
    <mergeCell ref="CG239:CO243"/>
    <mergeCell ref="DF236:DK238"/>
    <mergeCell ref="DD248:DK249"/>
    <mergeCell ref="CT245:CU245"/>
    <mergeCell ref="CP234:DE238"/>
    <mergeCell ref="CP239:DE243"/>
    <mergeCell ref="H262:Y264"/>
    <mergeCell ref="Z262:AQ264"/>
    <mergeCell ref="AR262:BI264"/>
    <mergeCell ref="BJ260:CA261"/>
    <mergeCell ref="H260:Y261"/>
    <mergeCell ref="Z260:AQ261"/>
    <mergeCell ref="AR260:BI261"/>
    <mergeCell ref="BJ262:CA264"/>
    <mergeCell ref="AZ248:BG249"/>
    <mergeCell ref="BF250:BG251"/>
    <mergeCell ref="AR252:BC253"/>
    <mergeCell ref="AR248:AY249"/>
    <mergeCell ref="H248:J249"/>
    <mergeCell ref="Q248:S249"/>
    <mergeCell ref="T248:AA249"/>
    <mergeCell ref="AB248:AI249"/>
    <mergeCell ref="AY258:BI259"/>
    <mergeCell ref="BU258:CE259"/>
    <mergeCell ref="CF258:CP259"/>
    <mergeCell ref="C4:M4"/>
    <mergeCell ref="N4:Q4"/>
    <mergeCell ref="AA4:AT4"/>
    <mergeCell ref="AR167:BC168"/>
    <mergeCell ref="H163:S164"/>
    <mergeCell ref="T254:AE255"/>
    <mergeCell ref="BX254:CE255"/>
    <mergeCell ref="CF256:CP257"/>
    <mergeCell ref="CN254:CY255"/>
    <mergeCell ref="CN252:CY253"/>
    <mergeCell ref="BJ258:BT259"/>
    <mergeCell ref="H252:S255"/>
    <mergeCell ref="T252:AE253"/>
    <mergeCell ref="AF252:AQ253"/>
    <mergeCell ref="H256:S259"/>
    <mergeCell ref="T256:AB259"/>
    <mergeCell ref="AC256:AM257"/>
    <mergeCell ref="AJ245:AQ245"/>
    <mergeCell ref="T244:AQ244"/>
    <mergeCell ref="AX227:AY229"/>
    <mergeCell ref="L225:AL232"/>
    <mergeCell ref="BB230:BK232"/>
    <mergeCell ref="J138:K145"/>
    <mergeCell ref="L138:AL145"/>
    <mergeCell ref="AZ161:BG162"/>
    <mergeCell ref="BH161:BO162"/>
    <mergeCell ref="T158:AI158"/>
    <mergeCell ref="AJ158:AQ158"/>
    <mergeCell ref="T161:AA162"/>
    <mergeCell ref="L148:BW153"/>
    <mergeCell ref="AB161:AI162"/>
    <mergeCell ref="AJ161:AQ162"/>
    <mergeCell ref="Z163:AA164"/>
    <mergeCell ref="A5:B90"/>
    <mergeCell ref="A91:B177"/>
    <mergeCell ref="K101:Q102"/>
    <mergeCell ref="BT121:BU122"/>
    <mergeCell ref="BT109:CA112"/>
    <mergeCell ref="BY105:CA106"/>
    <mergeCell ref="BY101:CA102"/>
    <mergeCell ref="AP159:AQ160"/>
    <mergeCell ref="R101:AD102"/>
    <mergeCell ref="BK132:CC133"/>
    <mergeCell ref="BN116:BS118"/>
    <mergeCell ref="BD165:BO166"/>
    <mergeCell ref="E137:F152"/>
    <mergeCell ref="AN140:AR144"/>
    <mergeCell ref="G139:H144"/>
    <mergeCell ref="N127:R131"/>
    <mergeCell ref="S127:T128"/>
    <mergeCell ref="G148:H153"/>
    <mergeCell ref="BP157:CE157"/>
    <mergeCell ref="CD158:CE158"/>
    <mergeCell ref="N132:R133"/>
    <mergeCell ref="S132:BG133"/>
    <mergeCell ref="E127:M133"/>
    <mergeCell ref="CB101:CQ104"/>
    <mergeCell ref="DL8:DM90"/>
    <mergeCell ref="DL94:DM176"/>
    <mergeCell ref="DL181:DM263"/>
    <mergeCell ref="CZ103:DK106"/>
    <mergeCell ref="CZ119:DK120"/>
    <mergeCell ref="CT107:CY108"/>
    <mergeCell ref="DJ113:DK115"/>
    <mergeCell ref="CZ165:DE166"/>
    <mergeCell ref="DF165:DK166"/>
    <mergeCell ref="CT101:CY102"/>
    <mergeCell ref="CY128:DF129"/>
    <mergeCell ref="CN115:CY123"/>
    <mergeCell ref="CV157:DK157"/>
    <mergeCell ref="CF157:CU157"/>
    <mergeCell ref="CT158:CU158"/>
    <mergeCell ref="DJ163:DK164"/>
    <mergeCell ref="DB163:DC164"/>
    <mergeCell ref="CF161:CM162"/>
    <mergeCell ref="CV161:DC162"/>
    <mergeCell ref="CT260:DK261"/>
    <mergeCell ref="CB260:CS261"/>
    <mergeCell ref="DF241:DK243"/>
    <mergeCell ref="CV244:DK244"/>
  </mergeCells>
  <phoneticPr fontId="2"/>
  <conditionalFormatting sqref="AN54:AR58 AN140:AR144 AN227:AR231">
    <cfRule type="expression" dxfId="68" priority="1" stopIfTrue="1">
      <formula>J52=1</formula>
    </cfRule>
  </conditionalFormatting>
  <dataValidations disablePrompts="1" count="2">
    <dataValidation imeMode="disabled" allowBlank="1" showInputMessage="1" showErrorMessage="1" sqref="N109:AD109"/>
    <dataValidation imeMode="halfAlpha" allowBlank="1" showInputMessage="1" showErrorMessage="1" sqref="BK44:BN45"/>
  </dataValidations>
  <printOptions horizontalCentered="1"/>
  <pageMargins left="0.27559055118110237" right="0.27559055118110237" top="7.874015748031496E-2" bottom="7.874015748031496E-2" header="0" footer="0"/>
  <pageSetup paperSize="9" scale="98" fitToHeight="0" orientation="landscape" r:id="rId1"/>
  <headerFooter alignWithMargins="0"/>
  <rowBreaks count="2" manualBreakCount="2">
    <brk id="90" max="16383" man="1"/>
    <brk id="17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Z92"/>
  <sheetViews>
    <sheetView showGridLines="0" showRowColHeaders="0" showOutlineSymbols="0" zoomScale="90" zoomScaleNormal="90" zoomScaleSheetLayoutView="85" workbookViewId="0">
      <selection activeCell="P49" sqref="P49"/>
    </sheetView>
  </sheetViews>
  <sheetFormatPr defaultColWidth="3.875" defaultRowHeight="12" outlineLevelRow="1"/>
  <cols>
    <col min="1" max="1" width="9" style="1" customWidth="1"/>
    <col min="2" max="3" width="4.375" style="1" customWidth="1"/>
    <col min="4" max="5" width="3.125" style="1" customWidth="1"/>
    <col min="6" max="6" width="13.75" style="1" customWidth="1"/>
    <col min="7" max="245" width="4.125" style="1" customWidth="1"/>
    <col min="246" max="16384" width="3.875" style="1"/>
  </cols>
  <sheetData>
    <row r="1" spans="1:52" ht="24.75" thickBot="1">
      <c r="A1" s="1177" t="s">
        <v>274</v>
      </c>
      <c r="B1" s="1178"/>
      <c r="C1" s="1178"/>
      <c r="D1" s="1178"/>
      <c r="E1" s="1178"/>
      <c r="F1" s="1178"/>
      <c r="G1" s="1178"/>
      <c r="H1" s="1178"/>
      <c r="I1" s="1178"/>
      <c r="J1" s="1178"/>
      <c r="K1" s="1179"/>
      <c r="L1" s="177"/>
      <c r="M1" s="177"/>
      <c r="N1" s="177"/>
      <c r="O1" s="177"/>
      <c r="P1" s="177"/>
      <c r="Q1" s="177"/>
      <c r="R1" s="177"/>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row>
    <row r="2" spans="1:52" s="51" customFormat="1" ht="22.5" hidden="1" customHeight="1">
      <c r="A2" s="179" t="s">
        <v>80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row>
    <row r="3" spans="1:52" s="51" customFormat="1" ht="22.5" hidden="1" customHeight="1">
      <c r="A3" s="179" t="s">
        <v>79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row>
    <row r="4" spans="1:52" s="51" customFormat="1" ht="22.5" hidden="1" customHeight="1" thickBot="1">
      <c r="A4" s="179" t="s">
        <v>78</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row>
    <row r="5" spans="1:52" s="51" customFormat="1" ht="22.5" customHeight="1" thickBot="1">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row>
    <row r="6" spans="1:52" ht="26.25" customHeight="1" thickBot="1">
      <c r="A6" s="1180" t="s">
        <v>77</v>
      </c>
      <c r="B6" s="1181"/>
      <c r="C6" s="1181"/>
      <c r="D6" s="1181"/>
      <c r="E6" s="1181"/>
      <c r="F6" s="1181"/>
      <c r="G6" s="181">
        <v>29</v>
      </c>
      <c r="H6" s="182" t="s">
        <v>40</v>
      </c>
      <c r="I6" s="183">
        <v>11</v>
      </c>
      <c r="J6" s="182" t="s">
        <v>39</v>
      </c>
      <c r="K6" s="183">
        <v>4</v>
      </c>
      <c r="L6" s="184" t="s">
        <v>76</v>
      </c>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row>
    <row r="7" spans="1:52" ht="26.25" customHeight="1" thickBot="1">
      <c r="A7" s="1182" t="s">
        <v>221</v>
      </c>
      <c r="B7" s="1185" t="s">
        <v>75</v>
      </c>
      <c r="C7" s="1188" t="s">
        <v>74</v>
      </c>
      <c r="D7" s="1188"/>
      <c r="E7" s="1188"/>
      <c r="F7" s="1188"/>
      <c r="G7" s="185">
        <v>1</v>
      </c>
      <c r="H7" s="186">
        <v>2</v>
      </c>
      <c r="I7" s="186">
        <v>3</v>
      </c>
      <c r="J7" s="186">
        <v>4</v>
      </c>
      <c r="K7" s="186">
        <v>5</v>
      </c>
      <c r="L7" s="187">
        <v>6</v>
      </c>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row>
    <row r="8" spans="1:52" ht="30" customHeight="1">
      <c r="A8" s="1183"/>
      <c r="B8" s="1186"/>
      <c r="C8" s="1189" t="s">
        <v>73</v>
      </c>
      <c r="D8" s="1189"/>
      <c r="E8" s="1189"/>
      <c r="F8" s="1189"/>
      <c r="G8" s="1190" t="s">
        <v>231</v>
      </c>
      <c r="H8" s="1190"/>
      <c r="I8" s="1190"/>
      <c r="J8" s="1190"/>
      <c r="K8" s="1190"/>
      <c r="L8" s="1190"/>
      <c r="M8" s="1191"/>
      <c r="N8" s="1191"/>
      <c r="O8" s="1191"/>
      <c r="P8" s="1191"/>
      <c r="Q8" s="1191"/>
      <c r="R8" s="1191"/>
      <c r="S8" s="1191"/>
      <c r="T8" s="1191"/>
      <c r="U8" s="1191"/>
      <c r="V8" s="1191"/>
      <c r="W8" s="1191"/>
      <c r="X8" s="1191"/>
      <c r="Y8" s="1191"/>
      <c r="Z8" s="1191"/>
      <c r="AA8" s="1191"/>
      <c r="AB8" s="1192"/>
      <c r="AC8" s="178"/>
      <c r="AD8" s="178"/>
      <c r="AE8" s="178"/>
      <c r="AF8" s="178"/>
      <c r="AG8" s="178"/>
      <c r="AH8" s="178"/>
      <c r="AI8" s="178"/>
      <c r="AJ8" s="178"/>
      <c r="AK8" s="178"/>
      <c r="AL8" s="178"/>
      <c r="AM8" s="178"/>
      <c r="AN8" s="178"/>
      <c r="AO8" s="178"/>
      <c r="AP8" s="178"/>
      <c r="AQ8" s="178"/>
      <c r="AR8" s="178"/>
      <c r="AS8" s="178"/>
      <c r="AT8" s="178"/>
      <c r="AU8" s="178"/>
      <c r="AV8" s="178"/>
      <c r="AW8" s="178"/>
      <c r="AX8" s="178"/>
      <c r="AY8" s="178"/>
    </row>
    <row r="9" spans="1:52" ht="30" customHeight="1">
      <c r="A9" s="1183"/>
      <c r="B9" s="1186"/>
      <c r="C9" s="1189" t="s">
        <v>72</v>
      </c>
      <c r="D9" s="1189"/>
      <c r="E9" s="1189"/>
      <c r="F9" s="1189"/>
      <c r="G9" s="1193" t="s">
        <v>232</v>
      </c>
      <c r="H9" s="1193"/>
      <c r="I9" s="1193"/>
      <c r="J9" s="1193"/>
      <c r="K9" s="1193"/>
      <c r="L9" s="1193"/>
      <c r="M9" s="1193"/>
      <c r="N9" s="1193"/>
      <c r="O9" s="1193"/>
      <c r="P9" s="1193"/>
      <c r="Q9" s="1193"/>
      <c r="R9" s="1193"/>
      <c r="S9" s="1193"/>
      <c r="T9" s="1193"/>
      <c r="U9" s="1193"/>
      <c r="V9" s="1193"/>
      <c r="W9" s="1193"/>
      <c r="X9" s="1193"/>
      <c r="Y9" s="1193"/>
      <c r="Z9" s="1193"/>
      <c r="AA9" s="1193"/>
      <c r="AB9" s="1194"/>
      <c r="AC9" s="178"/>
      <c r="AD9" s="178"/>
      <c r="AE9" s="178"/>
      <c r="AF9" s="178"/>
      <c r="AG9" s="178"/>
      <c r="AH9" s="178"/>
      <c r="AI9" s="178"/>
      <c r="AJ9" s="178"/>
      <c r="AK9" s="178"/>
      <c r="AL9" s="178"/>
      <c r="AM9" s="178"/>
      <c r="AN9" s="178"/>
      <c r="AO9" s="178"/>
      <c r="AP9" s="178"/>
      <c r="AQ9" s="178"/>
      <c r="AR9" s="178"/>
      <c r="AS9" s="178"/>
      <c r="AT9" s="178"/>
      <c r="AU9" s="178"/>
      <c r="AV9" s="178"/>
      <c r="AW9" s="178"/>
      <c r="AX9" s="178"/>
      <c r="AY9" s="178"/>
    </row>
    <row r="10" spans="1:52" ht="30" customHeight="1">
      <c r="A10" s="1183"/>
      <c r="B10" s="1186"/>
      <c r="C10" s="1197" t="s">
        <v>288</v>
      </c>
      <c r="D10" s="1198"/>
      <c r="E10" s="1198"/>
      <c r="F10" s="1199"/>
      <c r="G10" s="258" t="s">
        <v>289</v>
      </c>
      <c r="H10" s="259" t="s">
        <v>290</v>
      </c>
      <c r="I10" s="260" t="s">
        <v>291</v>
      </c>
      <c r="J10" s="260" t="s">
        <v>292</v>
      </c>
      <c r="K10" s="258" t="s">
        <v>293</v>
      </c>
      <c r="L10" s="259" t="s">
        <v>294</v>
      </c>
      <c r="M10" s="260" t="s">
        <v>295</v>
      </c>
      <c r="N10" s="260" t="s">
        <v>296</v>
      </c>
      <c r="O10" s="258" t="s">
        <v>297</v>
      </c>
      <c r="P10" s="259" t="s">
        <v>298</v>
      </c>
      <c r="Q10" s="260" t="s">
        <v>299</v>
      </c>
      <c r="R10" s="260" t="s">
        <v>300</v>
      </c>
      <c r="S10" s="261" t="s">
        <v>301</v>
      </c>
      <c r="T10" s="460" t="s">
        <v>302</v>
      </c>
      <c r="U10" s="461"/>
      <c r="V10" s="461"/>
      <c r="W10" s="461"/>
      <c r="X10" s="461"/>
      <c r="Y10" s="461"/>
      <c r="Z10" s="461"/>
      <c r="AA10" s="461"/>
      <c r="AB10" s="462"/>
    </row>
    <row r="11" spans="1:52" ht="18.75" customHeight="1">
      <c r="A11" s="1183"/>
      <c r="B11" s="1186"/>
      <c r="C11" s="1195" t="s">
        <v>71</v>
      </c>
      <c r="D11" s="1195"/>
      <c r="E11" s="1195"/>
      <c r="F11" s="1195"/>
      <c r="G11" s="1200" t="s">
        <v>23</v>
      </c>
      <c r="H11" s="1201"/>
      <c r="I11" s="1201"/>
      <c r="J11" s="1201"/>
      <c r="K11" s="1201"/>
      <c r="L11" s="1202"/>
      <c r="M11" s="1200" t="s">
        <v>22</v>
      </c>
      <c r="N11" s="1201"/>
      <c r="O11" s="1201"/>
      <c r="P11" s="1201"/>
      <c r="Q11" s="1201"/>
      <c r="R11" s="1202"/>
      <c r="S11" s="1200" t="s">
        <v>21</v>
      </c>
      <c r="T11" s="1201"/>
      <c r="U11" s="1201"/>
      <c r="V11" s="1201"/>
      <c r="W11" s="1201"/>
      <c r="X11" s="1201"/>
      <c r="Y11" s="1201"/>
      <c r="Z11" s="1201"/>
      <c r="AA11" s="1203" t="s">
        <v>20</v>
      </c>
      <c r="AB11" s="1204"/>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row>
    <row r="12" spans="1:52" ht="26.25" customHeight="1" thickBot="1">
      <c r="A12" s="1184"/>
      <c r="B12" s="1187"/>
      <c r="C12" s="1196"/>
      <c r="D12" s="1196"/>
      <c r="E12" s="1196"/>
      <c r="F12" s="1196"/>
      <c r="G12" s="1205" t="s">
        <v>233</v>
      </c>
      <c r="H12" s="1206"/>
      <c r="I12" s="1206"/>
      <c r="J12" s="1206"/>
      <c r="K12" s="1206"/>
      <c r="L12" s="1207"/>
      <c r="M12" s="1205" t="s">
        <v>254</v>
      </c>
      <c r="N12" s="1206"/>
      <c r="O12" s="1206"/>
      <c r="P12" s="1206"/>
      <c r="Q12" s="1206"/>
      <c r="R12" s="1207"/>
      <c r="S12" s="1205" t="s">
        <v>234</v>
      </c>
      <c r="T12" s="1206"/>
      <c r="U12" s="188" t="s">
        <v>30</v>
      </c>
      <c r="V12" s="1206" t="s">
        <v>235</v>
      </c>
      <c r="W12" s="1206"/>
      <c r="X12" s="188" t="s">
        <v>30</v>
      </c>
      <c r="Y12" s="1206" t="s">
        <v>236</v>
      </c>
      <c r="Z12" s="1207"/>
      <c r="AA12" s="1205" t="s">
        <v>236</v>
      </c>
      <c r="AB12" s="120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row>
    <row r="13" spans="1:52" ht="18.75" customHeight="1" thickBot="1">
      <c r="A13" s="178"/>
      <c r="B13" s="178"/>
      <c r="C13" s="178"/>
      <c r="D13" s="178"/>
      <c r="E13" s="178"/>
      <c r="F13" s="178"/>
      <c r="G13" s="1145"/>
      <c r="H13" s="1145"/>
      <c r="I13" s="1145"/>
      <c r="J13" s="1145"/>
      <c r="K13" s="1145"/>
      <c r="L13" s="1145"/>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row>
    <row r="14" spans="1:52" ht="18.75" customHeight="1" thickBot="1">
      <c r="A14" s="1146" t="s">
        <v>69</v>
      </c>
      <c r="B14" s="1149" t="s">
        <v>68</v>
      </c>
      <c r="C14" s="1150"/>
      <c r="D14" s="1150"/>
      <c r="E14" s="1150"/>
      <c r="F14" s="1151"/>
      <c r="G14" s="1152">
        <v>1</v>
      </c>
      <c r="H14" s="1003"/>
      <c r="I14" s="1003"/>
      <c r="J14" s="1003"/>
      <c r="K14" s="1003"/>
      <c r="L14" s="1153"/>
      <c r="M14" s="1152">
        <v>2</v>
      </c>
      <c r="N14" s="1003"/>
      <c r="O14" s="1003"/>
      <c r="P14" s="1003"/>
      <c r="Q14" s="1003"/>
      <c r="R14" s="1153"/>
      <c r="S14" s="1152">
        <v>3</v>
      </c>
      <c r="T14" s="1003"/>
      <c r="U14" s="1003"/>
      <c r="V14" s="1003"/>
      <c r="W14" s="1003"/>
      <c r="X14" s="1004"/>
      <c r="Y14" s="178"/>
      <c r="Z14" s="1002" t="s">
        <v>270</v>
      </c>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3"/>
      <c r="AY14" s="1004"/>
    </row>
    <row r="15" spans="1:52" ht="18.75" hidden="1" customHeight="1" outlineLevel="1">
      <c r="A15" s="1147"/>
      <c r="B15" s="1171" t="s">
        <v>67</v>
      </c>
      <c r="C15" s="1172"/>
      <c r="D15" s="1172"/>
      <c r="E15" s="1172"/>
      <c r="F15" s="1173"/>
      <c r="G15" s="190">
        <f>TEXT(G14&amp;1,"#,##0")*1</f>
        <v>11</v>
      </c>
      <c r="H15" s="191">
        <f>+G15+1</f>
        <v>12</v>
      </c>
      <c r="I15" s="191">
        <f>+H15+1</f>
        <v>13</v>
      </c>
      <c r="J15" s="191">
        <f>+I15+1</f>
        <v>14</v>
      </c>
      <c r="K15" s="191">
        <f>+J15+1</f>
        <v>15</v>
      </c>
      <c r="L15" s="192">
        <f>+K15+1</f>
        <v>16</v>
      </c>
      <c r="M15" s="190">
        <f>TEXT(M14&amp;1,"#,##0")*1</f>
        <v>21</v>
      </c>
      <c r="N15" s="191">
        <f>+M15+1</f>
        <v>22</v>
      </c>
      <c r="O15" s="191">
        <f>+N15+1</f>
        <v>23</v>
      </c>
      <c r="P15" s="191">
        <f>+O15+1</f>
        <v>24</v>
      </c>
      <c r="Q15" s="191">
        <f>+P15+1</f>
        <v>25</v>
      </c>
      <c r="R15" s="192">
        <f>+Q15+1</f>
        <v>26</v>
      </c>
      <c r="S15" s="190">
        <f>TEXT(S14&amp;1,"#,##0")*1</f>
        <v>31</v>
      </c>
      <c r="T15" s="191">
        <f>+S15+1</f>
        <v>32</v>
      </c>
      <c r="U15" s="191">
        <f>+T15+1</f>
        <v>33</v>
      </c>
      <c r="V15" s="191">
        <f>+U15+1</f>
        <v>34</v>
      </c>
      <c r="W15" s="191">
        <f>+V15+1</f>
        <v>35</v>
      </c>
      <c r="X15" s="193">
        <f>+W15+1</f>
        <v>36</v>
      </c>
      <c r="Y15" s="178"/>
      <c r="Z15" s="194"/>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95"/>
    </row>
    <row r="16" spans="1:52" ht="18.75" customHeight="1" collapsed="1">
      <c r="A16" s="1147"/>
      <c r="B16" s="1174" t="s">
        <v>66</v>
      </c>
      <c r="C16" s="1175"/>
      <c r="D16" s="1175"/>
      <c r="E16" s="1175"/>
      <c r="F16" s="1176"/>
      <c r="G16" s="1127">
        <v>8</v>
      </c>
      <c r="H16" s="1128"/>
      <c r="I16" s="1128"/>
      <c r="J16" s="1128"/>
      <c r="K16" s="1128"/>
      <c r="L16" s="1129"/>
      <c r="M16" s="1127">
        <v>10</v>
      </c>
      <c r="N16" s="1128"/>
      <c r="O16" s="1128"/>
      <c r="P16" s="1128"/>
      <c r="Q16" s="1128"/>
      <c r="R16" s="1129"/>
      <c r="S16" s="1127">
        <v>13</v>
      </c>
      <c r="T16" s="1128"/>
      <c r="U16" s="1128"/>
      <c r="V16" s="1128"/>
      <c r="W16" s="1128"/>
      <c r="X16" s="1130"/>
      <c r="Y16" s="178"/>
      <c r="Z16" s="196"/>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8"/>
      <c r="AZ16" s="176"/>
    </row>
    <row r="17" spans="1:52" ht="18.75" customHeight="1">
      <c r="A17" s="1147"/>
      <c r="B17" s="1169" t="s">
        <v>64</v>
      </c>
      <c r="C17" s="1170"/>
      <c r="D17" s="1170"/>
      <c r="E17" s="1170"/>
      <c r="F17" s="1170"/>
      <c r="G17" s="1140" t="s">
        <v>237</v>
      </c>
      <c r="H17" s="1141"/>
      <c r="I17" s="1141"/>
      <c r="J17" s="1141"/>
      <c r="K17" s="1141"/>
      <c r="L17" s="1142"/>
      <c r="M17" s="1140" t="s">
        <v>255</v>
      </c>
      <c r="N17" s="1141"/>
      <c r="O17" s="1141"/>
      <c r="P17" s="1141"/>
      <c r="Q17" s="1141"/>
      <c r="R17" s="1142"/>
      <c r="S17" s="1140" t="s">
        <v>263</v>
      </c>
      <c r="T17" s="1141"/>
      <c r="U17" s="1141"/>
      <c r="V17" s="1141"/>
      <c r="W17" s="1141"/>
      <c r="X17" s="1144"/>
      <c r="Y17" s="178"/>
      <c r="Z17" s="19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95"/>
      <c r="AZ17" s="176"/>
    </row>
    <row r="18" spans="1:52" ht="18.75" customHeight="1">
      <c r="A18" s="1147"/>
      <c r="B18" s="1166" t="s">
        <v>65</v>
      </c>
      <c r="C18" s="1167"/>
      <c r="D18" s="1167"/>
      <c r="E18" s="1167"/>
      <c r="F18" s="1168"/>
      <c r="G18" s="1157" t="s">
        <v>238</v>
      </c>
      <c r="H18" s="1158"/>
      <c r="I18" s="1158"/>
      <c r="J18" s="1158"/>
      <c r="K18" s="1158"/>
      <c r="L18" s="1159"/>
      <c r="M18" s="1157" t="s">
        <v>256</v>
      </c>
      <c r="N18" s="1158"/>
      <c r="O18" s="1158"/>
      <c r="P18" s="1158"/>
      <c r="Q18" s="1158"/>
      <c r="R18" s="1159"/>
      <c r="S18" s="1157" t="s">
        <v>264</v>
      </c>
      <c r="T18" s="1158"/>
      <c r="U18" s="1158"/>
      <c r="V18" s="1158"/>
      <c r="W18" s="1158"/>
      <c r="X18" s="1161"/>
      <c r="Y18" s="178"/>
      <c r="Z18" s="1000" t="s">
        <v>271</v>
      </c>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95"/>
      <c r="AZ18" s="176"/>
    </row>
    <row r="19" spans="1:52" ht="18.75" customHeight="1">
      <c r="A19" s="1147"/>
      <c r="B19" s="200"/>
      <c r="C19" s="1137" t="s">
        <v>64</v>
      </c>
      <c r="D19" s="1138"/>
      <c r="E19" s="1138"/>
      <c r="F19" s="1139"/>
      <c r="G19" s="1140"/>
      <c r="H19" s="1141"/>
      <c r="I19" s="1141"/>
      <c r="J19" s="1141"/>
      <c r="K19" s="1141"/>
      <c r="L19" s="1142"/>
      <c r="M19" s="1143"/>
      <c r="N19" s="1141"/>
      <c r="O19" s="1141"/>
      <c r="P19" s="1141"/>
      <c r="Q19" s="1141"/>
      <c r="R19" s="1142"/>
      <c r="S19" s="1143"/>
      <c r="T19" s="1141"/>
      <c r="U19" s="1141"/>
      <c r="V19" s="1141"/>
      <c r="W19" s="1141"/>
      <c r="X19" s="1144"/>
      <c r="Y19" s="178"/>
      <c r="Z19" s="1000"/>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5"/>
      <c r="AZ19" s="176"/>
    </row>
    <row r="20" spans="1:52" ht="18.75" customHeight="1">
      <c r="A20" s="1147"/>
      <c r="B20" s="201"/>
      <c r="C20" s="1154" t="s">
        <v>63</v>
      </c>
      <c r="D20" s="1155"/>
      <c r="E20" s="1155"/>
      <c r="F20" s="1156"/>
      <c r="G20" s="1157"/>
      <c r="H20" s="1158"/>
      <c r="I20" s="1158"/>
      <c r="J20" s="1158"/>
      <c r="K20" s="1158"/>
      <c r="L20" s="1159"/>
      <c r="M20" s="1160"/>
      <c r="N20" s="1158"/>
      <c r="O20" s="1158"/>
      <c r="P20" s="1158"/>
      <c r="Q20" s="1158"/>
      <c r="R20" s="1159"/>
      <c r="S20" s="1160"/>
      <c r="T20" s="1158"/>
      <c r="U20" s="1158"/>
      <c r="V20" s="1158"/>
      <c r="W20" s="1158"/>
      <c r="X20" s="1161"/>
      <c r="Y20" s="178"/>
      <c r="Z20" s="1000"/>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95"/>
      <c r="AZ20" s="176"/>
    </row>
    <row r="21" spans="1:52" ht="18.75" customHeight="1">
      <c r="A21" s="1147"/>
      <c r="B21" s="1125" t="s">
        <v>62</v>
      </c>
      <c r="C21" s="1126"/>
      <c r="D21" s="1126"/>
      <c r="E21" s="1126"/>
      <c r="F21" s="1126"/>
      <c r="G21" s="202" t="s">
        <v>242</v>
      </c>
      <c r="H21" s="203" t="s">
        <v>40</v>
      </c>
      <c r="I21" s="204">
        <v>2</v>
      </c>
      <c r="J21" s="205" t="s">
        <v>216</v>
      </c>
      <c r="K21" s="204">
        <v>5</v>
      </c>
      <c r="L21" s="206" t="s">
        <v>217</v>
      </c>
      <c r="M21" s="202" t="s">
        <v>257</v>
      </c>
      <c r="N21" s="203" t="s">
        <v>40</v>
      </c>
      <c r="O21" s="204">
        <v>3</v>
      </c>
      <c r="P21" s="205" t="s">
        <v>216</v>
      </c>
      <c r="Q21" s="204">
        <v>17</v>
      </c>
      <c r="R21" s="206" t="s">
        <v>217</v>
      </c>
      <c r="S21" s="202" t="s">
        <v>268</v>
      </c>
      <c r="T21" s="203" t="s">
        <v>40</v>
      </c>
      <c r="U21" s="204">
        <v>5</v>
      </c>
      <c r="V21" s="205" t="s">
        <v>216</v>
      </c>
      <c r="W21" s="204">
        <v>7</v>
      </c>
      <c r="X21" s="207" t="s">
        <v>217</v>
      </c>
      <c r="Y21" s="178"/>
      <c r="Z21" s="1000"/>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95"/>
      <c r="AZ21" s="176"/>
    </row>
    <row r="22" spans="1:52" ht="18.75" customHeight="1">
      <c r="A22" s="1147"/>
      <c r="B22" s="1162" t="s">
        <v>287</v>
      </c>
      <c r="C22" s="1163"/>
      <c r="D22" s="1163"/>
      <c r="E22" s="1163"/>
      <c r="F22" s="1163"/>
      <c r="G22" s="425" t="s">
        <v>303</v>
      </c>
      <c r="H22" s="1164"/>
      <c r="I22" s="1164"/>
      <c r="J22" s="1164"/>
      <c r="K22" s="1164"/>
      <c r="L22" s="1165"/>
      <c r="M22" s="425" t="s">
        <v>304</v>
      </c>
      <c r="N22" s="1164"/>
      <c r="O22" s="1164"/>
      <c r="P22" s="1164"/>
      <c r="Q22" s="1164"/>
      <c r="R22" s="1165"/>
      <c r="S22" s="425" t="s">
        <v>305</v>
      </c>
      <c r="T22" s="1164"/>
      <c r="U22" s="1164"/>
      <c r="V22" s="1164"/>
      <c r="W22" s="1164"/>
      <c r="X22" s="1165"/>
      <c r="Y22" s="178"/>
      <c r="Z22" s="1000"/>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195"/>
      <c r="AZ22" s="176"/>
    </row>
    <row r="23" spans="1:52" ht="18.75" customHeight="1">
      <c r="A23" s="1147"/>
      <c r="B23" s="1131" t="s">
        <v>220</v>
      </c>
      <c r="C23" s="1058" t="s">
        <v>61</v>
      </c>
      <c r="D23" s="1041" t="s">
        <v>60</v>
      </c>
      <c r="E23" s="1041"/>
      <c r="F23" s="1041"/>
      <c r="G23" s="1134" t="s">
        <v>59</v>
      </c>
      <c r="H23" s="1135"/>
      <c r="I23" s="1124" t="s">
        <v>239</v>
      </c>
      <c r="J23" s="1124"/>
      <c r="K23" s="1124"/>
      <c r="L23" s="209" t="s">
        <v>58</v>
      </c>
      <c r="M23" s="1134" t="s">
        <v>59</v>
      </c>
      <c r="N23" s="1135"/>
      <c r="O23" s="1136" t="s">
        <v>258</v>
      </c>
      <c r="P23" s="1124"/>
      <c r="Q23" s="1124"/>
      <c r="R23" s="209" t="s">
        <v>58</v>
      </c>
      <c r="S23" s="1134" t="s">
        <v>59</v>
      </c>
      <c r="T23" s="1135"/>
      <c r="U23" s="1124" t="s">
        <v>265</v>
      </c>
      <c r="V23" s="1124"/>
      <c r="W23" s="1124"/>
      <c r="X23" s="210" t="s">
        <v>58</v>
      </c>
      <c r="Y23" s="178"/>
      <c r="Z23" s="1000"/>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95"/>
      <c r="AZ23" s="176"/>
    </row>
    <row r="24" spans="1:52" ht="18.75" customHeight="1">
      <c r="A24" s="1147"/>
      <c r="B24" s="1132"/>
      <c r="C24" s="1058"/>
      <c r="D24" s="1021" t="s">
        <v>27</v>
      </c>
      <c r="E24" s="1021"/>
      <c r="F24" s="1021"/>
      <c r="G24" s="1101" t="s">
        <v>240</v>
      </c>
      <c r="H24" s="1102"/>
      <c r="I24" s="1102"/>
      <c r="J24" s="1102"/>
      <c r="K24" s="1102"/>
      <c r="L24" s="1103"/>
      <c r="M24" s="1101" t="s">
        <v>259</v>
      </c>
      <c r="N24" s="1102"/>
      <c r="O24" s="1102"/>
      <c r="P24" s="1102"/>
      <c r="Q24" s="1102"/>
      <c r="R24" s="1103"/>
      <c r="S24" s="1101" t="s">
        <v>266</v>
      </c>
      <c r="T24" s="1102"/>
      <c r="U24" s="1102"/>
      <c r="V24" s="1102"/>
      <c r="W24" s="1102"/>
      <c r="X24" s="1104"/>
      <c r="Y24" s="178"/>
      <c r="Z24" s="1000"/>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95"/>
      <c r="AZ24" s="176"/>
    </row>
    <row r="25" spans="1:52" ht="18.75" customHeight="1">
      <c r="A25" s="1147"/>
      <c r="B25" s="1132"/>
      <c r="C25" s="1058"/>
      <c r="D25" s="1021" t="s">
        <v>26</v>
      </c>
      <c r="E25" s="1021"/>
      <c r="F25" s="1021"/>
      <c r="G25" s="1101" t="s">
        <v>241</v>
      </c>
      <c r="H25" s="1102"/>
      <c r="I25" s="1102"/>
      <c r="J25" s="1102"/>
      <c r="K25" s="1102"/>
      <c r="L25" s="1103"/>
      <c r="M25" s="1101" t="s">
        <v>260</v>
      </c>
      <c r="N25" s="1102"/>
      <c r="O25" s="1102"/>
      <c r="P25" s="1102"/>
      <c r="Q25" s="1102"/>
      <c r="R25" s="1103"/>
      <c r="S25" s="1101" t="s">
        <v>267</v>
      </c>
      <c r="T25" s="1102"/>
      <c r="U25" s="1102"/>
      <c r="V25" s="1102"/>
      <c r="W25" s="1102"/>
      <c r="X25" s="1104"/>
      <c r="Y25" s="178"/>
      <c r="Z25" s="1000"/>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95"/>
      <c r="AZ25" s="176"/>
    </row>
    <row r="26" spans="1:52" ht="18.75" customHeight="1">
      <c r="A26" s="1147"/>
      <c r="B26" s="1132"/>
      <c r="C26" s="1058"/>
      <c r="D26" s="1016" t="s">
        <v>25</v>
      </c>
      <c r="E26" s="1016"/>
      <c r="F26" s="1016"/>
      <c r="G26" s="1120"/>
      <c r="H26" s="1121"/>
      <c r="I26" s="1121"/>
      <c r="J26" s="1121"/>
      <c r="K26" s="1121"/>
      <c r="L26" s="1122"/>
      <c r="M26" s="1120"/>
      <c r="N26" s="1121"/>
      <c r="O26" s="1121"/>
      <c r="P26" s="1121"/>
      <c r="Q26" s="1121"/>
      <c r="R26" s="1122"/>
      <c r="S26" s="1120"/>
      <c r="T26" s="1121"/>
      <c r="U26" s="1121"/>
      <c r="V26" s="1121"/>
      <c r="W26" s="1121"/>
      <c r="X26" s="1123"/>
      <c r="Y26" s="178"/>
      <c r="Z26" s="1000"/>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95"/>
      <c r="AZ26" s="176"/>
    </row>
    <row r="27" spans="1:52" ht="18.75" customHeight="1">
      <c r="A27" s="1147"/>
      <c r="B27" s="1132"/>
      <c r="C27" s="1056" t="s">
        <v>219</v>
      </c>
      <c r="D27" s="1041" t="s">
        <v>29</v>
      </c>
      <c r="E27" s="1041"/>
      <c r="F27" s="1041"/>
      <c r="G27" s="1116"/>
      <c r="H27" s="1117"/>
      <c r="I27" s="1117"/>
      <c r="J27" s="1117"/>
      <c r="K27" s="1117"/>
      <c r="L27" s="1118"/>
      <c r="M27" s="1116"/>
      <c r="N27" s="1117"/>
      <c r="O27" s="1117"/>
      <c r="P27" s="1117"/>
      <c r="Q27" s="1117"/>
      <c r="R27" s="1118"/>
      <c r="S27" s="1116"/>
      <c r="T27" s="1117"/>
      <c r="U27" s="1117"/>
      <c r="V27" s="1117"/>
      <c r="W27" s="1117"/>
      <c r="X27" s="1119"/>
      <c r="Y27" s="178"/>
      <c r="Z27" s="1000"/>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95"/>
      <c r="AZ27" s="176"/>
    </row>
    <row r="28" spans="1:52" ht="18.75" customHeight="1">
      <c r="A28" s="1147"/>
      <c r="B28" s="1132"/>
      <c r="C28" s="1056"/>
      <c r="D28" s="1021" t="s">
        <v>28</v>
      </c>
      <c r="E28" s="1021"/>
      <c r="F28" s="1021"/>
      <c r="G28" s="1101"/>
      <c r="H28" s="1102"/>
      <c r="I28" s="1102"/>
      <c r="J28" s="1102"/>
      <c r="K28" s="1102"/>
      <c r="L28" s="1103"/>
      <c r="M28" s="1101"/>
      <c r="N28" s="1102"/>
      <c r="O28" s="1102"/>
      <c r="P28" s="1102"/>
      <c r="Q28" s="1102"/>
      <c r="R28" s="1103"/>
      <c r="S28" s="1101"/>
      <c r="T28" s="1102"/>
      <c r="U28" s="1102"/>
      <c r="V28" s="1102"/>
      <c r="W28" s="1102"/>
      <c r="X28" s="1104"/>
      <c r="Y28" s="178"/>
      <c r="Z28" s="1000"/>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95"/>
      <c r="AZ28" s="176"/>
    </row>
    <row r="29" spans="1:52" ht="18.75" customHeight="1">
      <c r="A29" s="1147"/>
      <c r="B29" s="1132"/>
      <c r="C29" s="1056"/>
      <c r="D29" s="1021" t="s">
        <v>27</v>
      </c>
      <c r="E29" s="1021"/>
      <c r="F29" s="1021"/>
      <c r="G29" s="1101"/>
      <c r="H29" s="1102"/>
      <c r="I29" s="1102"/>
      <c r="J29" s="1102"/>
      <c r="K29" s="1102"/>
      <c r="L29" s="1103"/>
      <c r="M29" s="1101"/>
      <c r="N29" s="1102"/>
      <c r="O29" s="1102"/>
      <c r="P29" s="1102"/>
      <c r="Q29" s="1102"/>
      <c r="R29" s="1103"/>
      <c r="S29" s="1101"/>
      <c r="T29" s="1102"/>
      <c r="U29" s="1102"/>
      <c r="V29" s="1102"/>
      <c r="W29" s="1102"/>
      <c r="X29" s="1104"/>
      <c r="Y29" s="178"/>
      <c r="Z29" s="1000"/>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5"/>
      <c r="AZ29" s="176"/>
    </row>
    <row r="30" spans="1:52" ht="18.75" customHeight="1">
      <c r="A30" s="1147"/>
      <c r="B30" s="1132"/>
      <c r="C30" s="1056"/>
      <c r="D30" s="1021" t="s">
        <v>26</v>
      </c>
      <c r="E30" s="1021"/>
      <c r="F30" s="1021"/>
      <c r="G30" s="1101"/>
      <c r="H30" s="1102"/>
      <c r="I30" s="1102"/>
      <c r="J30" s="1102"/>
      <c r="K30" s="1102"/>
      <c r="L30" s="1103"/>
      <c r="M30" s="1101"/>
      <c r="N30" s="1102"/>
      <c r="O30" s="1102"/>
      <c r="P30" s="1102"/>
      <c r="Q30" s="1102"/>
      <c r="R30" s="1103"/>
      <c r="S30" s="1101"/>
      <c r="T30" s="1102"/>
      <c r="U30" s="1102"/>
      <c r="V30" s="1102"/>
      <c r="W30" s="1102"/>
      <c r="X30" s="1104"/>
      <c r="Y30" s="178"/>
      <c r="Z30" s="1000"/>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95"/>
      <c r="AZ30" s="176"/>
    </row>
    <row r="31" spans="1:52" ht="18.75" customHeight="1">
      <c r="A31" s="1147"/>
      <c r="B31" s="1133"/>
      <c r="C31" s="1056"/>
      <c r="D31" s="1016" t="s">
        <v>25</v>
      </c>
      <c r="E31" s="1016"/>
      <c r="F31" s="1016"/>
      <c r="G31" s="1120"/>
      <c r="H31" s="1121"/>
      <c r="I31" s="1121"/>
      <c r="J31" s="1121"/>
      <c r="K31" s="1121"/>
      <c r="L31" s="1122"/>
      <c r="M31" s="1120"/>
      <c r="N31" s="1121"/>
      <c r="O31" s="1121"/>
      <c r="P31" s="1121"/>
      <c r="Q31" s="1121"/>
      <c r="R31" s="1122"/>
      <c r="S31" s="1120"/>
      <c r="T31" s="1121"/>
      <c r="U31" s="1121"/>
      <c r="V31" s="1121"/>
      <c r="W31" s="1121"/>
      <c r="X31" s="1123"/>
      <c r="Y31" s="178"/>
      <c r="Z31" s="1000"/>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95"/>
      <c r="AZ31" s="176"/>
    </row>
    <row r="32" spans="1:52" ht="18.75" customHeight="1">
      <c r="A32" s="1147"/>
      <c r="B32" s="1108" t="s">
        <v>57</v>
      </c>
      <c r="C32" s="1066"/>
      <c r="D32" s="1066"/>
      <c r="E32" s="1066"/>
      <c r="F32" s="1066"/>
      <c r="G32" s="202">
        <v>29</v>
      </c>
      <c r="H32" s="205" t="s">
        <v>218</v>
      </c>
      <c r="I32" s="204">
        <v>12</v>
      </c>
      <c r="J32" s="205" t="s">
        <v>216</v>
      </c>
      <c r="K32" s="204">
        <v>2</v>
      </c>
      <c r="L32" s="206" t="s">
        <v>217</v>
      </c>
      <c r="M32" s="202">
        <v>29</v>
      </c>
      <c r="N32" s="205" t="s">
        <v>218</v>
      </c>
      <c r="O32" s="204">
        <v>9</v>
      </c>
      <c r="P32" s="205" t="s">
        <v>216</v>
      </c>
      <c r="Q32" s="204">
        <v>30</v>
      </c>
      <c r="R32" s="206" t="s">
        <v>217</v>
      </c>
      <c r="S32" s="202">
        <v>29</v>
      </c>
      <c r="T32" s="205" t="s">
        <v>218</v>
      </c>
      <c r="U32" s="204">
        <v>10</v>
      </c>
      <c r="V32" s="205" t="s">
        <v>216</v>
      </c>
      <c r="W32" s="204">
        <v>29</v>
      </c>
      <c r="X32" s="207" t="s">
        <v>217</v>
      </c>
      <c r="Y32" s="178"/>
      <c r="Z32" s="19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95"/>
      <c r="AZ32" s="176"/>
    </row>
    <row r="33" spans="1:52" ht="18.75" customHeight="1">
      <c r="A33" s="1147"/>
      <c r="B33" s="1109" t="s">
        <v>56</v>
      </c>
      <c r="C33" s="1110"/>
      <c r="D33" s="1110"/>
      <c r="E33" s="1110"/>
      <c r="F33" s="1111"/>
      <c r="G33" s="1112" t="s">
        <v>11</v>
      </c>
      <c r="H33" s="1113"/>
      <c r="I33" s="1113"/>
      <c r="J33" s="1113"/>
      <c r="K33" s="1113"/>
      <c r="L33" s="1114"/>
      <c r="M33" s="1112" t="s">
        <v>10</v>
      </c>
      <c r="N33" s="1113"/>
      <c r="O33" s="1113"/>
      <c r="P33" s="1113"/>
      <c r="Q33" s="1113"/>
      <c r="R33" s="1114"/>
      <c r="S33" s="1112" t="s">
        <v>10</v>
      </c>
      <c r="T33" s="1113"/>
      <c r="U33" s="1113"/>
      <c r="V33" s="1113"/>
      <c r="W33" s="1113"/>
      <c r="X33" s="1115"/>
      <c r="Y33" s="178"/>
      <c r="Z33" s="19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5"/>
      <c r="AZ33" s="176"/>
    </row>
    <row r="34" spans="1:52" ht="26.25" customHeight="1" thickBot="1">
      <c r="A34" s="1147"/>
      <c r="B34" s="211"/>
      <c r="C34" s="1105" t="s">
        <v>230</v>
      </c>
      <c r="D34" s="1106"/>
      <c r="E34" s="1106"/>
      <c r="F34" s="1107"/>
      <c r="G34" s="1060"/>
      <c r="H34" s="1061"/>
      <c r="I34" s="1061"/>
      <c r="J34" s="1061"/>
      <c r="K34" s="1061"/>
      <c r="L34" s="1062"/>
      <c r="M34" s="1060"/>
      <c r="N34" s="1061"/>
      <c r="O34" s="1061"/>
      <c r="P34" s="1061"/>
      <c r="Q34" s="1061"/>
      <c r="R34" s="1062"/>
      <c r="S34" s="1060"/>
      <c r="T34" s="1061"/>
      <c r="U34" s="1061"/>
      <c r="V34" s="1061"/>
      <c r="W34" s="1061"/>
      <c r="X34" s="1063"/>
      <c r="Y34" s="178"/>
      <c r="Z34" s="212"/>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5"/>
      <c r="AZ34" s="176"/>
    </row>
    <row r="35" spans="1:52" ht="30" customHeight="1">
      <c r="A35" s="1147"/>
      <c r="B35" s="1071" t="s">
        <v>55</v>
      </c>
      <c r="C35" s="1066"/>
      <c r="D35" s="1066"/>
      <c r="E35" s="1066"/>
      <c r="F35" s="1066"/>
      <c r="G35" s="320">
        <v>138000</v>
      </c>
      <c r="H35" s="321"/>
      <c r="I35" s="321"/>
      <c r="J35" s="321"/>
      <c r="K35" s="321"/>
      <c r="L35" s="213" t="s">
        <v>17</v>
      </c>
      <c r="M35" s="320">
        <v>179500</v>
      </c>
      <c r="N35" s="321"/>
      <c r="O35" s="321"/>
      <c r="P35" s="321"/>
      <c r="Q35" s="321"/>
      <c r="R35" s="213" t="s">
        <v>17</v>
      </c>
      <c r="S35" s="320">
        <v>120000</v>
      </c>
      <c r="T35" s="321"/>
      <c r="U35" s="321"/>
      <c r="V35" s="321"/>
      <c r="W35" s="321"/>
      <c r="X35" s="214" t="s">
        <v>17</v>
      </c>
      <c r="Y35" s="178"/>
      <c r="Z35" s="215"/>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8"/>
      <c r="AZ35" s="176"/>
    </row>
    <row r="36" spans="1:52" ht="26.25" customHeight="1">
      <c r="A36" s="1147"/>
      <c r="B36" s="1098"/>
      <c r="C36" s="1100" t="s">
        <v>54</v>
      </c>
      <c r="D36" s="1100"/>
      <c r="E36" s="1100"/>
      <c r="F36" s="1100"/>
      <c r="G36" s="1092">
        <v>80500</v>
      </c>
      <c r="H36" s="1093"/>
      <c r="I36" s="1093"/>
      <c r="J36" s="1093"/>
      <c r="K36" s="1093"/>
      <c r="L36" s="209" t="s">
        <v>17</v>
      </c>
      <c r="M36" s="1092">
        <v>60300</v>
      </c>
      <c r="N36" s="1093"/>
      <c r="O36" s="1093"/>
      <c r="P36" s="1093"/>
      <c r="Q36" s="1093"/>
      <c r="R36" s="209" t="s">
        <v>17</v>
      </c>
      <c r="S36" s="1092">
        <v>50000</v>
      </c>
      <c r="T36" s="1093"/>
      <c r="U36" s="1093"/>
      <c r="V36" s="1093"/>
      <c r="W36" s="1093"/>
      <c r="X36" s="210" t="s">
        <v>17</v>
      </c>
      <c r="Y36" s="178"/>
      <c r="Z36" s="216"/>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95"/>
      <c r="AZ36" s="176"/>
    </row>
    <row r="37" spans="1:52" ht="18.75" customHeight="1">
      <c r="A37" s="1147"/>
      <c r="B37" s="1098"/>
      <c r="C37" s="1094" t="s">
        <v>53</v>
      </c>
      <c r="D37" s="1095"/>
      <c r="E37" s="1095"/>
      <c r="F37" s="1096"/>
      <c r="G37" s="218">
        <v>6</v>
      </c>
      <c r="H37" s="1095" t="s">
        <v>52</v>
      </c>
      <c r="I37" s="1095"/>
      <c r="J37" s="219">
        <v>12</v>
      </c>
      <c r="K37" s="1095" t="s">
        <v>51</v>
      </c>
      <c r="L37" s="1096"/>
      <c r="M37" s="218">
        <v>6</v>
      </c>
      <c r="N37" s="1095" t="s">
        <v>52</v>
      </c>
      <c r="O37" s="1095"/>
      <c r="P37" s="219">
        <v>9</v>
      </c>
      <c r="Q37" s="1095" t="s">
        <v>51</v>
      </c>
      <c r="R37" s="1096"/>
      <c r="S37" s="218">
        <v>6</v>
      </c>
      <c r="T37" s="1095" t="s">
        <v>52</v>
      </c>
      <c r="U37" s="1095"/>
      <c r="V37" s="219">
        <v>10</v>
      </c>
      <c r="W37" s="1095" t="s">
        <v>51</v>
      </c>
      <c r="X37" s="1097"/>
      <c r="Y37" s="178"/>
      <c r="Z37" s="1000" t="s">
        <v>272</v>
      </c>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95"/>
      <c r="AZ37" s="176"/>
    </row>
    <row r="38" spans="1:52" ht="22.5" customHeight="1">
      <c r="A38" s="1147"/>
      <c r="B38" s="1099"/>
      <c r="C38" s="1091" t="s">
        <v>50</v>
      </c>
      <c r="D38" s="1091"/>
      <c r="E38" s="1091"/>
      <c r="F38" s="1091"/>
      <c r="G38" s="320">
        <f>+G35-G36</f>
        <v>57500</v>
      </c>
      <c r="H38" s="321"/>
      <c r="I38" s="321"/>
      <c r="J38" s="321"/>
      <c r="K38" s="321"/>
      <c r="L38" s="213" t="s">
        <v>17</v>
      </c>
      <c r="M38" s="320">
        <f>+M35-M36</f>
        <v>119200</v>
      </c>
      <c r="N38" s="321"/>
      <c r="O38" s="321"/>
      <c r="P38" s="321"/>
      <c r="Q38" s="321"/>
      <c r="R38" s="213" t="s">
        <v>17</v>
      </c>
      <c r="S38" s="320">
        <f>+S35-S36</f>
        <v>70000</v>
      </c>
      <c r="T38" s="321"/>
      <c r="U38" s="321"/>
      <c r="V38" s="321"/>
      <c r="W38" s="321"/>
      <c r="X38" s="214" t="s">
        <v>17</v>
      </c>
      <c r="Y38" s="178"/>
      <c r="Z38" s="1000"/>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95"/>
      <c r="AZ38" s="176"/>
    </row>
    <row r="39" spans="1:52" ht="30" customHeight="1">
      <c r="A39" s="1147"/>
      <c r="B39" s="1087" t="s">
        <v>49</v>
      </c>
      <c r="C39" s="1088"/>
      <c r="D39" s="1088"/>
      <c r="E39" s="1088"/>
      <c r="F39" s="1088"/>
      <c r="G39" s="1089">
        <v>2173600</v>
      </c>
      <c r="H39" s="1089"/>
      <c r="I39" s="1089"/>
      <c r="J39" s="1089"/>
      <c r="K39" s="1090"/>
      <c r="L39" s="209" t="s">
        <v>17</v>
      </c>
      <c r="M39" s="1089">
        <v>2120400</v>
      </c>
      <c r="N39" s="1089"/>
      <c r="O39" s="1089"/>
      <c r="P39" s="1089"/>
      <c r="Q39" s="1090"/>
      <c r="R39" s="209" t="s">
        <v>17</v>
      </c>
      <c r="S39" s="1089">
        <v>2561900</v>
      </c>
      <c r="T39" s="1089"/>
      <c r="U39" s="1089"/>
      <c r="V39" s="1089"/>
      <c r="W39" s="1090"/>
      <c r="X39" s="210" t="s">
        <v>17</v>
      </c>
      <c r="Y39" s="178"/>
      <c r="Z39" s="1000"/>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95"/>
      <c r="AZ39" s="176"/>
    </row>
    <row r="40" spans="1:52" ht="30" customHeight="1">
      <c r="A40" s="1147"/>
      <c r="B40" s="1083" t="s">
        <v>48</v>
      </c>
      <c r="C40" s="1084"/>
      <c r="D40" s="1084"/>
      <c r="E40" s="1084"/>
      <c r="F40" s="1084"/>
      <c r="G40" s="1085">
        <v>153800</v>
      </c>
      <c r="H40" s="1085"/>
      <c r="I40" s="1085"/>
      <c r="J40" s="1085"/>
      <c r="K40" s="1086"/>
      <c r="L40" s="217" t="s">
        <v>17</v>
      </c>
      <c r="M40" s="1085">
        <v>150100</v>
      </c>
      <c r="N40" s="1085"/>
      <c r="O40" s="1085"/>
      <c r="P40" s="1085"/>
      <c r="Q40" s="1086"/>
      <c r="R40" s="217" t="s">
        <v>17</v>
      </c>
      <c r="S40" s="1085">
        <v>190226</v>
      </c>
      <c r="T40" s="1085"/>
      <c r="U40" s="1085"/>
      <c r="V40" s="1085"/>
      <c r="W40" s="1086"/>
      <c r="X40" s="220" t="s">
        <v>17</v>
      </c>
      <c r="Y40" s="178"/>
      <c r="Z40" s="1000"/>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95"/>
      <c r="AZ40" s="176"/>
    </row>
    <row r="41" spans="1:52" ht="26.25" customHeight="1">
      <c r="A41" s="1147"/>
      <c r="B41" s="1071" t="s">
        <v>47</v>
      </c>
      <c r="C41" s="1066"/>
      <c r="D41" s="1066"/>
      <c r="E41" s="1066"/>
      <c r="F41" s="1066"/>
      <c r="G41" s="1072" t="s">
        <v>243</v>
      </c>
      <c r="H41" s="1073"/>
      <c r="I41" s="1073"/>
      <c r="J41" s="1073"/>
      <c r="K41" s="1073"/>
      <c r="L41" s="1074"/>
      <c r="M41" s="1072" t="s">
        <v>261</v>
      </c>
      <c r="N41" s="1073"/>
      <c r="O41" s="1073"/>
      <c r="P41" s="1073"/>
      <c r="Q41" s="1073"/>
      <c r="R41" s="1074"/>
      <c r="S41" s="1072" t="s">
        <v>269</v>
      </c>
      <c r="T41" s="1073"/>
      <c r="U41" s="1073"/>
      <c r="V41" s="1073"/>
      <c r="W41" s="1073"/>
      <c r="X41" s="1075"/>
      <c r="Y41" s="178"/>
      <c r="Z41" s="1001"/>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195"/>
      <c r="AZ41" s="176"/>
    </row>
    <row r="42" spans="1:52" ht="26.25" customHeight="1">
      <c r="A42" s="1147"/>
      <c r="B42" s="211"/>
      <c r="C42" s="1066" t="s">
        <v>46</v>
      </c>
      <c r="D42" s="1066"/>
      <c r="E42" s="1066"/>
      <c r="F42" s="1066"/>
      <c r="G42" s="1067"/>
      <c r="H42" s="1068"/>
      <c r="I42" s="1068"/>
      <c r="J42" s="1068"/>
      <c r="K42" s="1068"/>
      <c r="L42" s="1069"/>
      <c r="M42" s="1067" t="s">
        <v>262</v>
      </c>
      <c r="N42" s="1068"/>
      <c r="O42" s="1068"/>
      <c r="P42" s="1068"/>
      <c r="Q42" s="1068"/>
      <c r="R42" s="1069"/>
      <c r="S42" s="1067"/>
      <c r="T42" s="1068"/>
      <c r="U42" s="1068"/>
      <c r="V42" s="1068"/>
      <c r="W42" s="1068"/>
      <c r="X42" s="1070"/>
      <c r="Y42" s="178"/>
      <c r="Z42" s="1001"/>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195"/>
      <c r="AZ42" s="176"/>
    </row>
    <row r="43" spans="1:52" ht="23.25" customHeight="1">
      <c r="A43" s="1147"/>
      <c r="B43" s="1076" t="s">
        <v>45</v>
      </c>
      <c r="C43" s="1079" t="s">
        <v>44</v>
      </c>
      <c r="D43" s="1029" t="s">
        <v>43</v>
      </c>
      <c r="E43" s="1041" t="s">
        <v>41</v>
      </c>
      <c r="F43" s="1041"/>
      <c r="G43" s="221"/>
      <c r="H43" s="208" t="s">
        <v>40</v>
      </c>
      <c r="I43" s="222"/>
      <c r="J43" s="208" t="s">
        <v>39</v>
      </c>
      <c r="K43" s="222"/>
      <c r="L43" s="209" t="s">
        <v>0</v>
      </c>
      <c r="M43" s="221"/>
      <c r="N43" s="208" t="s">
        <v>40</v>
      </c>
      <c r="O43" s="222"/>
      <c r="P43" s="208" t="s">
        <v>39</v>
      </c>
      <c r="Q43" s="222"/>
      <c r="R43" s="209" t="s">
        <v>0</v>
      </c>
      <c r="S43" s="221">
        <v>29</v>
      </c>
      <c r="T43" s="208" t="s">
        <v>40</v>
      </c>
      <c r="U43" s="222">
        <v>11</v>
      </c>
      <c r="V43" s="208" t="s">
        <v>39</v>
      </c>
      <c r="W43" s="222">
        <v>22</v>
      </c>
      <c r="X43" s="210" t="s">
        <v>0</v>
      </c>
      <c r="Y43" s="178"/>
      <c r="Z43" s="1001"/>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195"/>
      <c r="AZ43" s="176"/>
    </row>
    <row r="44" spans="1:52" ht="22.5" customHeight="1">
      <c r="A44" s="1147"/>
      <c r="B44" s="1077"/>
      <c r="C44" s="1079"/>
      <c r="D44" s="1029"/>
      <c r="E44" s="1080" t="s">
        <v>38</v>
      </c>
      <c r="F44" s="1080"/>
      <c r="G44" s="1022"/>
      <c r="H44" s="1023"/>
      <c r="I44" s="1023"/>
      <c r="J44" s="1023"/>
      <c r="K44" s="1023"/>
      <c r="L44" s="223" t="s">
        <v>17</v>
      </c>
      <c r="M44" s="1022"/>
      <c r="N44" s="1023"/>
      <c r="O44" s="1023"/>
      <c r="P44" s="1023"/>
      <c r="Q44" s="1023"/>
      <c r="R44" s="223" t="s">
        <v>17</v>
      </c>
      <c r="S44" s="1022">
        <v>70000</v>
      </c>
      <c r="T44" s="1023"/>
      <c r="U44" s="1023"/>
      <c r="V44" s="1023"/>
      <c r="W44" s="1023"/>
      <c r="X44" s="224" t="s">
        <v>17</v>
      </c>
      <c r="Y44" s="178"/>
      <c r="Z44" s="1001"/>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195"/>
      <c r="AZ44" s="176"/>
    </row>
    <row r="45" spans="1:52" ht="18.75" customHeight="1">
      <c r="A45" s="1147"/>
      <c r="B45" s="1077"/>
      <c r="C45" s="1079"/>
      <c r="D45" s="1029"/>
      <c r="E45" s="1082" t="s">
        <v>37</v>
      </c>
      <c r="F45" s="1082"/>
      <c r="G45" s="1051"/>
      <c r="H45" s="1052"/>
      <c r="I45" s="1053" t="s">
        <v>36</v>
      </c>
      <c r="J45" s="1053"/>
      <c r="K45" s="1053"/>
      <c r="L45" s="1054"/>
      <c r="M45" s="1051"/>
      <c r="N45" s="1052"/>
      <c r="O45" s="1053" t="s">
        <v>36</v>
      </c>
      <c r="P45" s="1053"/>
      <c r="Q45" s="1053"/>
      <c r="R45" s="1054"/>
      <c r="S45" s="1051" t="s">
        <v>306</v>
      </c>
      <c r="T45" s="1052"/>
      <c r="U45" s="1053" t="s">
        <v>36</v>
      </c>
      <c r="V45" s="1053"/>
      <c r="W45" s="1053"/>
      <c r="X45" s="1055"/>
      <c r="Y45" s="178"/>
      <c r="Z45" s="1001"/>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195"/>
      <c r="AZ45" s="176"/>
    </row>
    <row r="46" spans="1:52" ht="18.75" customHeight="1">
      <c r="A46" s="1147"/>
      <c r="B46" s="1077"/>
      <c r="C46" s="1079"/>
      <c r="D46" s="1029" t="s">
        <v>42</v>
      </c>
      <c r="E46" s="1041" t="s">
        <v>41</v>
      </c>
      <c r="F46" s="1041"/>
      <c r="G46" s="221"/>
      <c r="H46" s="208" t="s">
        <v>40</v>
      </c>
      <c r="I46" s="222"/>
      <c r="J46" s="208" t="s">
        <v>39</v>
      </c>
      <c r="K46" s="222"/>
      <c r="L46" s="209" t="s">
        <v>0</v>
      </c>
      <c r="M46" s="221"/>
      <c r="N46" s="208" t="s">
        <v>40</v>
      </c>
      <c r="O46" s="222"/>
      <c r="P46" s="208" t="s">
        <v>39</v>
      </c>
      <c r="Q46" s="222"/>
      <c r="R46" s="209" t="s">
        <v>0</v>
      </c>
      <c r="S46" s="221"/>
      <c r="T46" s="208" t="s">
        <v>40</v>
      </c>
      <c r="U46" s="222"/>
      <c r="V46" s="208" t="s">
        <v>39</v>
      </c>
      <c r="W46" s="222"/>
      <c r="X46" s="210" t="s">
        <v>0</v>
      </c>
      <c r="Y46" s="178"/>
      <c r="Z46" s="1001"/>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95"/>
      <c r="AZ46" s="176"/>
    </row>
    <row r="47" spans="1:52" ht="18.75" customHeight="1">
      <c r="A47" s="1147"/>
      <c r="B47" s="1077"/>
      <c r="C47" s="1079"/>
      <c r="D47" s="1029"/>
      <c r="E47" s="1080" t="s">
        <v>38</v>
      </c>
      <c r="F47" s="1080"/>
      <c r="G47" s="289" t="str">
        <f>+IF(G44&gt;0,G38-G44,"")</f>
        <v/>
      </c>
      <c r="H47" s="290"/>
      <c r="I47" s="290"/>
      <c r="J47" s="290"/>
      <c r="K47" s="290"/>
      <c r="L47" s="228" t="s">
        <v>17</v>
      </c>
      <c r="M47" s="289" t="str">
        <f>+IF(M44&gt;0,M38-M44,"")</f>
        <v/>
      </c>
      <c r="N47" s="290"/>
      <c r="O47" s="290"/>
      <c r="P47" s="290"/>
      <c r="Q47" s="290"/>
      <c r="R47" s="228" t="s">
        <v>17</v>
      </c>
      <c r="S47" s="289">
        <f>+IF(S44&gt;0,S38-S44,"")</f>
        <v>0</v>
      </c>
      <c r="T47" s="290"/>
      <c r="U47" s="290"/>
      <c r="V47" s="290"/>
      <c r="W47" s="290"/>
      <c r="X47" s="229" t="s">
        <v>17</v>
      </c>
      <c r="Y47" s="178"/>
      <c r="Z47" s="19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95"/>
      <c r="AZ47" s="176"/>
    </row>
    <row r="48" spans="1:52" ht="18.75" customHeight="1">
      <c r="A48" s="1147"/>
      <c r="B48" s="1077"/>
      <c r="C48" s="1079"/>
      <c r="D48" s="1029"/>
      <c r="E48" s="1064" t="s">
        <v>37</v>
      </c>
      <c r="F48" s="1065"/>
      <c r="G48" s="1051"/>
      <c r="H48" s="1052"/>
      <c r="I48" s="1053" t="s">
        <v>36</v>
      </c>
      <c r="J48" s="1053"/>
      <c r="K48" s="1053"/>
      <c r="L48" s="1054"/>
      <c r="M48" s="1051"/>
      <c r="N48" s="1052"/>
      <c r="O48" s="1053" t="s">
        <v>36</v>
      </c>
      <c r="P48" s="1053"/>
      <c r="Q48" s="1053"/>
      <c r="R48" s="1054"/>
      <c r="S48" s="1051"/>
      <c r="T48" s="1052"/>
      <c r="U48" s="1053" t="s">
        <v>36</v>
      </c>
      <c r="V48" s="1053"/>
      <c r="W48" s="1053"/>
      <c r="X48" s="1055"/>
      <c r="Y48" s="178"/>
      <c r="Z48" s="19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95"/>
      <c r="AZ48" s="176"/>
    </row>
    <row r="49" spans="1:52" ht="26.25" customHeight="1" thickBot="1">
      <c r="A49" s="1147"/>
      <c r="B49" s="1077"/>
      <c r="C49" s="1056" t="s">
        <v>35</v>
      </c>
      <c r="D49" s="1058" t="s">
        <v>34</v>
      </c>
      <c r="E49" s="1058"/>
      <c r="F49" s="1058"/>
      <c r="G49" s="230">
        <v>2</v>
      </c>
      <c r="H49" s="231">
        <v>0</v>
      </c>
      <c r="I49" s="231">
        <v>0</v>
      </c>
      <c r="J49" s="231">
        <v>0</v>
      </c>
      <c r="K49" s="231">
        <v>0</v>
      </c>
      <c r="L49" s="232">
        <v>0</v>
      </c>
      <c r="M49" s="230"/>
      <c r="N49" s="231"/>
      <c r="O49" s="231"/>
      <c r="P49" s="231"/>
      <c r="Q49" s="231"/>
      <c r="R49" s="232"/>
      <c r="S49" s="230"/>
      <c r="T49" s="231"/>
      <c r="U49" s="231"/>
      <c r="V49" s="231"/>
      <c r="W49" s="231"/>
      <c r="X49" s="233"/>
      <c r="Y49" s="178"/>
      <c r="Z49" s="225"/>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7"/>
      <c r="AZ49" s="176"/>
    </row>
    <row r="50" spans="1:52" ht="26.25" customHeight="1">
      <c r="A50" s="1147"/>
      <c r="B50" s="1077"/>
      <c r="C50" s="1056"/>
      <c r="D50" s="1059" t="s">
        <v>33</v>
      </c>
      <c r="E50" s="1059"/>
      <c r="F50" s="1059"/>
      <c r="G50" s="1060" t="s">
        <v>244</v>
      </c>
      <c r="H50" s="1061"/>
      <c r="I50" s="1061"/>
      <c r="J50" s="1061"/>
      <c r="K50" s="1061"/>
      <c r="L50" s="1062"/>
      <c r="M50" s="1060"/>
      <c r="N50" s="1061"/>
      <c r="O50" s="1061"/>
      <c r="P50" s="1061"/>
      <c r="Q50" s="1061"/>
      <c r="R50" s="1062"/>
      <c r="S50" s="1060"/>
      <c r="T50" s="1061"/>
      <c r="U50" s="1061"/>
      <c r="V50" s="1061"/>
      <c r="W50" s="1061"/>
      <c r="X50" s="1063"/>
      <c r="Y50" s="178"/>
      <c r="Z50" s="196"/>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95"/>
      <c r="AZ50" s="176"/>
    </row>
    <row r="51" spans="1:52" ht="18.75" customHeight="1">
      <c r="A51" s="1147"/>
      <c r="B51" s="1077"/>
      <c r="C51" s="1056"/>
      <c r="D51" s="1029" t="s">
        <v>32</v>
      </c>
      <c r="E51" s="1041" t="s">
        <v>31</v>
      </c>
      <c r="F51" s="1041"/>
      <c r="G51" s="1042" t="s">
        <v>245</v>
      </c>
      <c r="H51" s="1043"/>
      <c r="I51" s="234" t="s">
        <v>30</v>
      </c>
      <c r="J51" s="1044" t="s">
        <v>246</v>
      </c>
      <c r="K51" s="1044"/>
      <c r="L51" s="1045"/>
      <c r="M51" s="1042"/>
      <c r="N51" s="1043"/>
      <c r="O51" s="234" t="s">
        <v>30</v>
      </c>
      <c r="P51" s="1044"/>
      <c r="Q51" s="1044"/>
      <c r="R51" s="1045"/>
      <c r="S51" s="1042"/>
      <c r="T51" s="1043"/>
      <c r="U51" s="234" t="s">
        <v>30</v>
      </c>
      <c r="V51" s="1044"/>
      <c r="W51" s="1044"/>
      <c r="X51" s="1046"/>
      <c r="Y51" s="178"/>
      <c r="Z51" s="19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95"/>
      <c r="AZ51" s="176"/>
    </row>
    <row r="52" spans="1:52" ht="18.75" customHeight="1">
      <c r="A52" s="1147"/>
      <c r="B52" s="1077"/>
      <c r="C52" s="1056"/>
      <c r="D52" s="1029"/>
      <c r="E52" s="1021" t="s">
        <v>29</v>
      </c>
      <c r="F52" s="1021"/>
      <c r="G52" s="1037" t="s">
        <v>247</v>
      </c>
      <c r="H52" s="1038"/>
      <c r="I52" s="1038"/>
      <c r="J52" s="1038"/>
      <c r="K52" s="1038"/>
      <c r="L52" s="1039"/>
      <c r="M52" s="1037"/>
      <c r="N52" s="1038"/>
      <c r="O52" s="1038"/>
      <c r="P52" s="1038"/>
      <c r="Q52" s="1038"/>
      <c r="R52" s="1039"/>
      <c r="S52" s="1037"/>
      <c r="T52" s="1038"/>
      <c r="U52" s="1038"/>
      <c r="V52" s="1038"/>
      <c r="W52" s="1038"/>
      <c r="X52" s="1040"/>
      <c r="Y52" s="178"/>
      <c r="Z52" s="19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95"/>
      <c r="AZ52" s="176"/>
    </row>
    <row r="53" spans="1:52" ht="18.75" customHeight="1">
      <c r="A53" s="1147"/>
      <c r="B53" s="1077"/>
      <c r="C53" s="1056"/>
      <c r="D53" s="1029"/>
      <c r="E53" s="1021" t="s">
        <v>28</v>
      </c>
      <c r="F53" s="1021"/>
      <c r="G53" s="1047" t="s">
        <v>248</v>
      </c>
      <c r="H53" s="1048"/>
      <c r="I53" s="1048"/>
      <c r="J53" s="1048"/>
      <c r="K53" s="1048"/>
      <c r="L53" s="1049"/>
      <c r="M53" s="1047"/>
      <c r="N53" s="1048"/>
      <c r="O53" s="1048"/>
      <c r="P53" s="1048"/>
      <c r="Q53" s="1048"/>
      <c r="R53" s="1049"/>
      <c r="S53" s="1047"/>
      <c r="T53" s="1048"/>
      <c r="U53" s="1048"/>
      <c r="V53" s="1048"/>
      <c r="W53" s="1048"/>
      <c r="X53" s="1050"/>
      <c r="Y53" s="178"/>
      <c r="Z53" s="19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95"/>
      <c r="AZ53" s="176"/>
    </row>
    <row r="54" spans="1:52" ht="18.75" customHeight="1">
      <c r="A54" s="1147"/>
      <c r="B54" s="1077"/>
      <c r="C54" s="1056"/>
      <c r="D54" s="1029"/>
      <c r="E54" s="1021" t="s">
        <v>27</v>
      </c>
      <c r="F54" s="1021"/>
      <c r="G54" s="1047" t="s">
        <v>249</v>
      </c>
      <c r="H54" s="1048"/>
      <c r="I54" s="1048"/>
      <c r="J54" s="1048"/>
      <c r="K54" s="1048"/>
      <c r="L54" s="1049"/>
      <c r="M54" s="1047"/>
      <c r="N54" s="1048"/>
      <c r="O54" s="1048"/>
      <c r="P54" s="1048"/>
      <c r="Q54" s="1048"/>
      <c r="R54" s="1049"/>
      <c r="S54" s="1047"/>
      <c r="T54" s="1048"/>
      <c r="U54" s="1048"/>
      <c r="V54" s="1048"/>
      <c r="W54" s="1048"/>
      <c r="X54" s="1050"/>
      <c r="Y54" s="178"/>
      <c r="Z54" s="1000" t="s">
        <v>273</v>
      </c>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95"/>
      <c r="AZ54" s="176"/>
    </row>
    <row r="55" spans="1:52" ht="18.75" customHeight="1">
      <c r="A55" s="1147"/>
      <c r="B55" s="1077"/>
      <c r="C55" s="1056"/>
      <c r="D55" s="1029"/>
      <c r="E55" s="1021" t="s">
        <v>26</v>
      </c>
      <c r="F55" s="1021"/>
      <c r="G55" s="1047" t="s">
        <v>250</v>
      </c>
      <c r="H55" s="1048"/>
      <c r="I55" s="1048"/>
      <c r="J55" s="1048"/>
      <c r="K55" s="1048"/>
      <c r="L55" s="1049"/>
      <c r="M55" s="1047"/>
      <c r="N55" s="1048"/>
      <c r="O55" s="1048"/>
      <c r="P55" s="1048"/>
      <c r="Q55" s="1048"/>
      <c r="R55" s="1049"/>
      <c r="S55" s="1047"/>
      <c r="T55" s="1048"/>
      <c r="U55" s="1048"/>
      <c r="V55" s="1048"/>
      <c r="W55" s="1048"/>
      <c r="X55" s="1050"/>
      <c r="Y55" s="178"/>
      <c r="Z55" s="1000"/>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95"/>
      <c r="AZ55" s="176"/>
    </row>
    <row r="56" spans="1:52" ht="18.75" customHeight="1">
      <c r="A56" s="1147"/>
      <c r="B56" s="1077"/>
      <c r="C56" s="1056"/>
      <c r="D56" s="1029"/>
      <c r="E56" s="1016" t="s">
        <v>25</v>
      </c>
      <c r="F56" s="1016"/>
      <c r="G56" s="1017"/>
      <c r="H56" s="1018"/>
      <c r="I56" s="1018"/>
      <c r="J56" s="1018"/>
      <c r="K56" s="1018"/>
      <c r="L56" s="1019"/>
      <c r="M56" s="1017"/>
      <c r="N56" s="1018"/>
      <c r="O56" s="1018"/>
      <c r="P56" s="1018"/>
      <c r="Q56" s="1018"/>
      <c r="R56" s="1019"/>
      <c r="S56" s="1017"/>
      <c r="T56" s="1018"/>
      <c r="U56" s="1018"/>
      <c r="V56" s="1018"/>
      <c r="W56" s="1018"/>
      <c r="X56" s="1020"/>
      <c r="Y56" s="178"/>
      <c r="Z56" s="1000"/>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95"/>
      <c r="AZ56" s="176"/>
    </row>
    <row r="57" spans="1:52" ht="18.75" customHeight="1">
      <c r="A57" s="1147"/>
      <c r="B57" s="1077"/>
      <c r="C57" s="1056"/>
      <c r="D57" s="1029" t="s">
        <v>24</v>
      </c>
      <c r="E57" s="1030" t="s">
        <v>23</v>
      </c>
      <c r="F57" s="1030"/>
      <c r="G57" s="1031" t="s">
        <v>233</v>
      </c>
      <c r="H57" s="1032"/>
      <c r="I57" s="1032"/>
      <c r="J57" s="1032"/>
      <c r="K57" s="1032"/>
      <c r="L57" s="1033"/>
      <c r="M57" s="1031"/>
      <c r="N57" s="1032"/>
      <c r="O57" s="1032"/>
      <c r="P57" s="1032"/>
      <c r="Q57" s="1032"/>
      <c r="R57" s="1033"/>
      <c r="S57" s="1031"/>
      <c r="T57" s="1032"/>
      <c r="U57" s="1032"/>
      <c r="V57" s="1032"/>
      <c r="W57" s="1032"/>
      <c r="X57" s="1034"/>
      <c r="Y57" s="178"/>
      <c r="Z57" s="1000"/>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95"/>
      <c r="AZ57" s="176"/>
    </row>
    <row r="58" spans="1:52" ht="18.75" customHeight="1">
      <c r="A58" s="1147"/>
      <c r="B58" s="1077"/>
      <c r="C58" s="1056"/>
      <c r="D58" s="1029"/>
      <c r="E58" s="1013" t="s">
        <v>22</v>
      </c>
      <c r="F58" s="1013"/>
      <c r="G58" s="1035" t="s">
        <v>251</v>
      </c>
      <c r="H58" s="1035"/>
      <c r="I58" s="1035"/>
      <c r="J58" s="1035"/>
      <c r="K58" s="1035"/>
      <c r="L58" s="1035"/>
      <c r="M58" s="1035"/>
      <c r="N58" s="1035"/>
      <c r="O58" s="1035"/>
      <c r="P58" s="1035"/>
      <c r="Q58" s="1035"/>
      <c r="R58" s="1035"/>
      <c r="S58" s="1035"/>
      <c r="T58" s="1035"/>
      <c r="U58" s="1035"/>
      <c r="V58" s="1035"/>
      <c r="W58" s="1035"/>
      <c r="X58" s="1036"/>
      <c r="Y58" s="178"/>
      <c r="Z58" s="1000"/>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95"/>
      <c r="AZ58" s="176"/>
    </row>
    <row r="59" spans="1:52" ht="18.75" customHeight="1">
      <c r="A59" s="1147"/>
      <c r="B59" s="1077"/>
      <c r="C59" s="1056"/>
      <c r="D59" s="1029"/>
      <c r="E59" s="1013" t="s">
        <v>21</v>
      </c>
      <c r="F59" s="1013"/>
      <c r="G59" s="1014" t="s">
        <v>252</v>
      </c>
      <c r="H59" s="1011"/>
      <c r="I59" s="1011" t="s">
        <v>253</v>
      </c>
      <c r="J59" s="1011"/>
      <c r="K59" s="1011" t="s">
        <v>246</v>
      </c>
      <c r="L59" s="1015"/>
      <c r="M59" s="1014"/>
      <c r="N59" s="1011"/>
      <c r="O59" s="1011"/>
      <c r="P59" s="1011"/>
      <c r="Q59" s="1011"/>
      <c r="R59" s="1015"/>
      <c r="S59" s="1014"/>
      <c r="T59" s="1011"/>
      <c r="U59" s="1011"/>
      <c r="V59" s="1011"/>
      <c r="W59" s="1011"/>
      <c r="X59" s="1012"/>
      <c r="Y59" s="178"/>
      <c r="Z59" s="1000"/>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95"/>
      <c r="AZ59" s="176"/>
    </row>
    <row r="60" spans="1:52" ht="18.75" customHeight="1">
      <c r="A60" s="1147"/>
      <c r="B60" s="1077"/>
      <c r="C60" s="1056"/>
      <c r="D60" s="1029"/>
      <c r="E60" s="1024" t="s">
        <v>20</v>
      </c>
      <c r="F60" s="1024"/>
      <c r="G60" s="1025" t="s">
        <v>246</v>
      </c>
      <c r="H60" s="1026"/>
      <c r="I60" s="1026"/>
      <c r="J60" s="1026"/>
      <c r="K60" s="1026"/>
      <c r="L60" s="1027"/>
      <c r="M60" s="1025"/>
      <c r="N60" s="1026"/>
      <c r="O60" s="1026"/>
      <c r="P60" s="1026"/>
      <c r="Q60" s="1026"/>
      <c r="R60" s="1027"/>
      <c r="S60" s="1025"/>
      <c r="T60" s="1026"/>
      <c r="U60" s="1026"/>
      <c r="V60" s="1026"/>
      <c r="W60" s="1026"/>
      <c r="X60" s="1028"/>
      <c r="Y60" s="178"/>
      <c r="Z60" s="1000"/>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95"/>
      <c r="AZ60" s="176"/>
    </row>
    <row r="61" spans="1:52" ht="18.75" customHeight="1">
      <c r="A61" s="1147"/>
      <c r="B61" s="1077"/>
      <c r="C61" s="1056"/>
      <c r="D61" s="1029" t="s">
        <v>19</v>
      </c>
      <c r="E61" s="1059" t="s">
        <v>18</v>
      </c>
      <c r="F61" s="1059"/>
      <c r="G61" s="1022">
        <v>11500</v>
      </c>
      <c r="H61" s="1023"/>
      <c r="I61" s="1023"/>
      <c r="J61" s="1023"/>
      <c r="K61" s="1023"/>
      <c r="L61" s="213" t="s">
        <v>17</v>
      </c>
      <c r="M61" s="1022"/>
      <c r="N61" s="1023"/>
      <c r="O61" s="1023"/>
      <c r="P61" s="1023"/>
      <c r="Q61" s="1023"/>
      <c r="R61" s="213" t="s">
        <v>17</v>
      </c>
      <c r="S61" s="1022"/>
      <c r="T61" s="1023"/>
      <c r="U61" s="1023"/>
      <c r="V61" s="1023"/>
      <c r="W61" s="1023"/>
      <c r="X61" s="214" t="s">
        <v>17</v>
      </c>
      <c r="Y61" s="178"/>
      <c r="Z61" s="1000"/>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95"/>
      <c r="AZ61" s="176"/>
    </row>
    <row r="62" spans="1:52" ht="18.75" customHeight="1" thickBot="1">
      <c r="A62" s="1148"/>
      <c r="B62" s="1078"/>
      <c r="C62" s="1057"/>
      <c r="D62" s="1081"/>
      <c r="E62" s="1005" t="s">
        <v>16</v>
      </c>
      <c r="F62" s="1005"/>
      <c r="G62" s="1006" t="s">
        <v>307</v>
      </c>
      <c r="H62" s="1007"/>
      <c r="I62" s="1008" t="s">
        <v>15</v>
      </c>
      <c r="J62" s="1009"/>
      <c r="K62" s="1009"/>
      <c r="L62" s="1009"/>
      <c r="M62" s="1006"/>
      <c r="N62" s="1007"/>
      <c r="O62" s="1008" t="s">
        <v>15</v>
      </c>
      <c r="P62" s="1009"/>
      <c r="Q62" s="1009"/>
      <c r="R62" s="1009"/>
      <c r="S62" s="1006"/>
      <c r="T62" s="1007"/>
      <c r="U62" s="1008" t="s">
        <v>15</v>
      </c>
      <c r="V62" s="1009"/>
      <c r="W62" s="1009"/>
      <c r="X62" s="1010"/>
      <c r="Y62" s="178"/>
      <c r="Z62" s="1000"/>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95"/>
      <c r="AZ62" s="176"/>
    </row>
    <row r="63" spans="1:52" s="6" customFormat="1" ht="18.75" customHeight="1">
      <c r="A63" s="236"/>
      <c r="B63" s="237"/>
      <c r="C63" s="238"/>
      <c r="D63" s="239"/>
      <c r="E63" s="240"/>
      <c r="F63" s="240"/>
      <c r="G63" s="241"/>
      <c r="H63" s="241"/>
      <c r="I63" s="242"/>
      <c r="J63" s="242"/>
      <c r="K63" s="242"/>
      <c r="L63" s="242"/>
      <c r="M63" s="241"/>
      <c r="N63" s="241"/>
      <c r="O63" s="242"/>
      <c r="P63" s="242"/>
      <c r="Q63" s="242"/>
      <c r="R63" s="242"/>
      <c r="S63" s="241"/>
      <c r="T63" s="241"/>
      <c r="U63" s="242"/>
      <c r="V63" s="242"/>
      <c r="W63" s="242"/>
      <c r="X63" s="242"/>
      <c r="Y63" s="189"/>
      <c r="Z63" s="212"/>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95"/>
    </row>
    <row r="64" spans="1:52" ht="17.25" customHeight="1">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212"/>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95"/>
    </row>
    <row r="65" spans="26:51" ht="17.25" customHeight="1">
      <c r="Z65" s="212"/>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5"/>
    </row>
    <row r="66" spans="26:51" ht="17.25" customHeight="1">
      <c r="Z66" s="212"/>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95"/>
    </row>
    <row r="67" spans="26:51" ht="17.25" customHeight="1" thickBot="1">
      <c r="Z67" s="235"/>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7"/>
    </row>
    <row r="68" spans="26:51" ht="15" customHeight="1">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row>
    <row r="69" spans="26:51" ht="15" customHeight="1">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row>
    <row r="70" spans="26:51" ht="15" customHeight="1"/>
    <row r="71" spans="26:51" ht="15" customHeight="1"/>
    <row r="72" spans="26:51" ht="15" customHeight="1"/>
    <row r="73" spans="26:51" ht="15" customHeight="1"/>
    <row r="74" spans="26:51" ht="15" customHeight="1"/>
    <row r="75" spans="26:51" ht="15" customHeight="1"/>
    <row r="76" spans="26:51" ht="15" customHeight="1"/>
    <row r="77" spans="26:51" ht="15" customHeight="1"/>
    <row r="78" spans="26:51" ht="15" customHeight="1"/>
    <row r="79" spans="26:51" ht="15" customHeight="1"/>
    <row r="80" spans="26:5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password="C9E2" sheet="1" objects="1" scenarios="1" selectLockedCells="1"/>
  <mergeCells count="242">
    <mergeCell ref="A1:K1"/>
    <mergeCell ref="A6:F6"/>
    <mergeCell ref="A7:A12"/>
    <mergeCell ref="B7:B12"/>
    <mergeCell ref="C7:F7"/>
    <mergeCell ref="C8:F8"/>
    <mergeCell ref="G8:AB8"/>
    <mergeCell ref="C9:F9"/>
    <mergeCell ref="G9:AB9"/>
    <mergeCell ref="C11:F12"/>
    <mergeCell ref="C10:F10"/>
    <mergeCell ref="T10:AB10"/>
    <mergeCell ref="G11:L11"/>
    <mergeCell ref="M11:R11"/>
    <mergeCell ref="S11:Z11"/>
    <mergeCell ref="AA11:AB11"/>
    <mergeCell ref="G12:L12"/>
    <mergeCell ref="M12:R12"/>
    <mergeCell ref="S12:T12"/>
    <mergeCell ref="V12:W12"/>
    <mergeCell ref="Y12:Z12"/>
    <mergeCell ref="AA12:AB12"/>
    <mergeCell ref="G13:L13"/>
    <mergeCell ref="A14:A62"/>
    <mergeCell ref="B14:F14"/>
    <mergeCell ref="G14:L14"/>
    <mergeCell ref="M14:R14"/>
    <mergeCell ref="S14:X14"/>
    <mergeCell ref="C20:F20"/>
    <mergeCell ref="G20:L20"/>
    <mergeCell ref="M20:R20"/>
    <mergeCell ref="S20:X20"/>
    <mergeCell ref="B22:F22"/>
    <mergeCell ref="G22:L22"/>
    <mergeCell ref="M22:R22"/>
    <mergeCell ref="S22:X22"/>
    <mergeCell ref="B18:F18"/>
    <mergeCell ref="G18:L18"/>
    <mergeCell ref="M18:R18"/>
    <mergeCell ref="S18:X18"/>
    <mergeCell ref="B17:F17"/>
    <mergeCell ref="G17:L17"/>
    <mergeCell ref="M17:R17"/>
    <mergeCell ref="S17:X17"/>
    <mergeCell ref="B15:F15"/>
    <mergeCell ref="B16:F16"/>
    <mergeCell ref="G16:L16"/>
    <mergeCell ref="M16:R16"/>
    <mergeCell ref="S16:X16"/>
    <mergeCell ref="B23:B31"/>
    <mergeCell ref="C23:C26"/>
    <mergeCell ref="D23:F23"/>
    <mergeCell ref="G23:H23"/>
    <mergeCell ref="I23:K23"/>
    <mergeCell ref="M23:N23"/>
    <mergeCell ref="O23:Q23"/>
    <mergeCell ref="S23:T23"/>
    <mergeCell ref="C19:F19"/>
    <mergeCell ref="G19:L19"/>
    <mergeCell ref="M19:R19"/>
    <mergeCell ref="S19:X19"/>
    <mergeCell ref="D31:F31"/>
    <mergeCell ref="G31:L31"/>
    <mergeCell ref="M31:R31"/>
    <mergeCell ref="S31:X31"/>
    <mergeCell ref="D30:F30"/>
    <mergeCell ref="G30:L30"/>
    <mergeCell ref="M30:R30"/>
    <mergeCell ref="S30:X30"/>
    <mergeCell ref="D29:F29"/>
    <mergeCell ref="Z18:Z31"/>
    <mergeCell ref="C27:C31"/>
    <mergeCell ref="D27:F27"/>
    <mergeCell ref="G27:L27"/>
    <mergeCell ref="M27:R27"/>
    <mergeCell ref="S27:X27"/>
    <mergeCell ref="D28:F28"/>
    <mergeCell ref="G28:L28"/>
    <mergeCell ref="M28:R28"/>
    <mergeCell ref="S28:X28"/>
    <mergeCell ref="D26:F26"/>
    <mergeCell ref="G26:L26"/>
    <mergeCell ref="M26:R26"/>
    <mergeCell ref="S26:X26"/>
    <mergeCell ref="D25:F25"/>
    <mergeCell ref="G25:L25"/>
    <mergeCell ref="M25:R25"/>
    <mergeCell ref="S25:X25"/>
    <mergeCell ref="D24:F24"/>
    <mergeCell ref="G24:L24"/>
    <mergeCell ref="M24:R24"/>
    <mergeCell ref="S24:X24"/>
    <mergeCell ref="U23:W23"/>
    <mergeCell ref="B21:F21"/>
    <mergeCell ref="G29:L29"/>
    <mergeCell ref="M29:R29"/>
    <mergeCell ref="S29:X29"/>
    <mergeCell ref="C34:F34"/>
    <mergeCell ref="G34:L34"/>
    <mergeCell ref="M34:R34"/>
    <mergeCell ref="S34:X34"/>
    <mergeCell ref="B32:F32"/>
    <mergeCell ref="B33:F33"/>
    <mergeCell ref="G33:L33"/>
    <mergeCell ref="M33:R33"/>
    <mergeCell ref="S33:X33"/>
    <mergeCell ref="M36:Q36"/>
    <mergeCell ref="S36:W36"/>
    <mergeCell ref="C37:F37"/>
    <mergeCell ref="H37:I37"/>
    <mergeCell ref="K37:L37"/>
    <mergeCell ref="N37:O37"/>
    <mergeCell ref="B35:F35"/>
    <mergeCell ref="G35:K35"/>
    <mergeCell ref="M35:Q35"/>
    <mergeCell ref="S35:W35"/>
    <mergeCell ref="Q37:R37"/>
    <mergeCell ref="T37:U37"/>
    <mergeCell ref="W37:X37"/>
    <mergeCell ref="B36:B38"/>
    <mergeCell ref="C36:F36"/>
    <mergeCell ref="G36:K36"/>
    <mergeCell ref="B40:F40"/>
    <mergeCell ref="G40:K40"/>
    <mergeCell ref="M40:Q40"/>
    <mergeCell ref="S40:W40"/>
    <mergeCell ref="B39:F39"/>
    <mergeCell ref="G39:K39"/>
    <mergeCell ref="M39:Q39"/>
    <mergeCell ref="S39:W39"/>
    <mergeCell ref="C38:F38"/>
    <mergeCell ref="G38:K38"/>
    <mergeCell ref="M38:Q38"/>
    <mergeCell ref="S38:W38"/>
    <mergeCell ref="C42:F42"/>
    <mergeCell ref="G42:L42"/>
    <mergeCell ref="M42:R42"/>
    <mergeCell ref="S42:X42"/>
    <mergeCell ref="B41:F41"/>
    <mergeCell ref="G41:L41"/>
    <mergeCell ref="M41:R41"/>
    <mergeCell ref="S41:X41"/>
    <mergeCell ref="B43:B62"/>
    <mergeCell ref="C43:C48"/>
    <mergeCell ref="D43:D45"/>
    <mergeCell ref="E43:F43"/>
    <mergeCell ref="E44:F44"/>
    <mergeCell ref="G44:K44"/>
    <mergeCell ref="D46:D48"/>
    <mergeCell ref="E46:F46"/>
    <mergeCell ref="E47:F47"/>
    <mergeCell ref="G47:K47"/>
    <mergeCell ref="D61:D62"/>
    <mergeCell ref="E61:F61"/>
    <mergeCell ref="G61:K61"/>
    <mergeCell ref="E45:F45"/>
    <mergeCell ref="G45:H45"/>
    <mergeCell ref="I45:L45"/>
    <mergeCell ref="M45:N45"/>
    <mergeCell ref="O45:R45"/>
    <mergeCell ref="S45:T45"/>
    <mergeCell ref="U45:X45"/>
    <mergeCell ref="M44:Q44"/>
    <mergeCell ref="S44:W44"/>
    <mergeCell ref="Z54:Z62"/>
    <mergeCell ref="C49:C62"/>
    <mergeCell ref="D49:F49"/>
    <mergeCell ref="D50:F50"/>
    <mergeCell ref="G50:L50"/>
    <mergeCell ref="M50:R50"/>
    <mergeCell ref="S50:X50"/>
    <mergeCell ref="E52:F52"/>
    <mergeCell ref="M47:Q47"/>
    <mergeCell ref="S47:W47"/>
    <mergeCell ref="S48:T48"/>
    <mergeCell ref="U48:X48"/>
    <mergeCell ref="E48:F48"/>
    <mergeCell ref="G48:H48"/>
    <mergeCell ref="I48:L48"/>
    <mergeCell ref="M48:N48"/>
    <mergeCell ref="O48:R48"/>
    <mergeCell ref="G52:L52"/>
    <mergeCell ref="M52:R52"/>
    <mergeCell ref="S52:X52"/>
    <mergeCell ref="D51:D56"/>
    <mergeCell ref="E51:F51"/>
    <mergeCell ref="G51:H51"/>
    <mergeCell ref="J51:L51"/>
    <mergeCell ref="M51:N51"/>
    <mergeCell ref="P51:R51"/>
    <mergeCell ref="E54:F54"/>
    <mergeCell ref="S51:T51"/>
    <mergeCell ref="V51:X51"/>
    <mergeCell ref="M55:R55"/>
    <mergeCell ref="S55:X55"/>
    <mergeCell ref="G54:L54"/>
    <mergeCell ref="M54:R54"/>
    <mergeCell ref="S54:X54"/>
    <mergeCell ref="E53:F53"/>
    <mergeCell ref="G53:L53"/>
    <mergeCell ref="M53:R53"/>
    <mergeCell ref="S53:X53"/>
    <mergeCell ref="G55:L55"/>
    <mergeCell ref="M61:Q61"/>
    <mergeCell ref="S61:W61"/>
    <mergeCell ref="E60:F60"/>
    <mergeCell ref="G60:L60"/>
    <mergeCell ref="M60:R60"/>
    <mergeCell ref="S60:X60"/>
    <mergeCell ref="D57:D60"/>
    <mergeCell ref="E57:F57"/>
    <mergeCell ref="G57:L57"/>
    <mergeCell ref="M57:R57"/>
    <mergeCell ref="S57:X57"/>
    <mergeCell ref="E58:F58"/>
    <mergeCell ref="G58:L58"/>
    <mergeCell ref="M58:R58"/>
    <mergeCell ref="S58:X58"/>
    <mergeCell ref="Z37:Z46"/>
    <mergeCell ref="Z14:AY14"/>
    <mergeCell ref="E62:F62"/>
    <mergeCell ref="G62:H62"/>
    <mergeCell ref="I62:L62"/>
    <mergeCell ref="M62:N62"/>
    <mergeCell ref="O62:R62"/>
    <mergeCell ref="S62:T62"/>
    <mergeCell ref="U62:X62"/>
    <mergeCell ref="W59:X59"/>
    <mergeCell ref="E59:F59"/>
    <mergeCell ref="G59:H59"/>
    <mergeCell ref="I59:J59"/>
    <mergeCell ref="K59:L59"/>
    <mergeCell ref="M59:N59"/>
    <mergeCell ref="O59:P59"/>
    <mergeCell ref="Q59:R59"/>
    <mergeCell ref="S59:T59"/>
    <mergeCell ref="U59:V59"/>
    <mergeCell ref="E56:F56"/>
    <mergeCell ref="G56:L56"/>
    <mergeCell ref="M56:R56"/>
    <mergeCell ref="S56:X56"/>
    <mergeCell ref="E55:F55"/>
  </mergeCells>
  <phoneticPr fontId="52"/>
  <conditionalFormatting sqref="G42:X42">
    <cfRule type="cellIs" dxfId="67" priority="67" stopIfTrue="1" operator="notEqual">
      <formula>""</formula>
    </cfRule>
    <cfRule type="expression" dxfId="66" priority="68" stopIfTrue="1">
      <formula>G41="普通徴収(本人が納付)"</formula>
    </cfRule>
  </conditionalFormatting>
  <conditionalFormatting sqref="M43 S43">
    <cfRule type="cellIs" dxfId="65" priority="65" stopIfTrue="1" operator="notEqual">
      <formula>""</formula>
    </cfRule>
    <cfRule type="expression" dxfId="64" priority="66" stopIfTrue="1">
      <formula>OR(M41="一括徴収",M41="一括徴収(本人希望)")</formula>
    </cfRule>
  </conditionalFormatting>
  <conditionalFormatting sqref="O43 U43">
    <cfRule type="cellIs" dxfId="63" priority="63" stopIfTrue="1" operator="notEqual">
      <formula>""</formula>
    </cfRule>
    <cfRule type="expression" dxfId="62" priority="64" stopIfTrue="1">
      <formula>OR(M41="一括徴収",M41="一括徴収(本人希望)")</formula>
    </cfRule>
  </conditionalFormatting>
  <conditionalFormatting sqref="K43 W43 Q43">
    <cfRule type="cellIs" dxfId="61" priority="61" stopIfTrue="1" operator="notEqual">
      <formula>""</formula>
    </cfRule>
    <cfRule type="expression" dxfId="60" priority="62" stopIfTrue="1">
      <formula>OR(G41="一括徴収",G41="一括徴収(本人希望)")</formula>
    </cfRule>
  </conditionalFormatting>
  <conditionalFormatting sqref="G44:K44 M44:Q44 S44:W44">
    <cfRule type="cellIs" dxfId="59" priority="59" stopIfTrue="1" operator="notEqual">
      <formula>""</formula>
    </cfRule>
    <cfRule type="expression" dxfId="58" priority="60" stopIfTrue="1">
      <formula>OR(G41="一括徴収",G41="一括徴収(本人希望)")</formula>
    </cfRule>
  </conditionalFormatting>
  <conditionalFormatting sqref="G45:H45 M45:N45 S45:T45">
    <cfRule type="cellIs" dxfId="57" priority="57" stopIfTrue="1" operator="notEqual">
      <formula>""</formula>
    </cfRule>
    <cfRule type="expression" dxfId="56" priority="58" stopIfTrue="1">
      <formula>OR(G41="一括徴収",G41="一括徴収(本人希望)")</formula>
    </cfRule>
  </conditionalFormatting>
  <conditionalFormatting sqref="G49 M49 S49">
    <cfRule type="cellIs" dxfId="55" priority="55" stopIfTrue="1" operator="notEqual">
      <formula>""</formula>
    </cfRule>
    <cfRule type="expression" dxfId="54" priority="56" stopIfTrue="1">
      <formula>OR(G41="特別徴収継続(本人希望)",G41="特別徴収継続(転勤)")</formula>
    </cfRule>
  </conditionalFormatting>
  <conditionalFormatting sqref="H49 N49 T49">
    <cfRule type="cellIs" dxfId="53" priority="53" stopIfTrue="1" operator="notEqual">
      <formula>""</formula>
    </cfRule>
    <cfRule type="expression" dxfId="52" priority="54" stopIfTrue="1">
      <formula>OR(G41="特別徴収継続(本人希望)",G41="特別徴収継続(転勤)")</formula>
    </cfRule>
  </conditionalFormatting>
  <conditionalFormatting sqref="I49 O49 U49">
    <cfRule type="cellIs" dxfId="51" priority="51" stopIfTrue="1" operator="notEqual">
      <formula>""</formula>
    </cfRule>
    <cfRule type="expression" dxfId="50" priority="52" stopIfTrue="1">
      <formula>OR(G41="特別徴収継続(本人希望)",G41="特別徴収継続(転勤)")</formula>
    </cfRule>
  </conditionalFormatting>
  <conditionalFormatting sqref="J49 P49 V49">
    <cfRule type="cellIs" dxfId="49" priority="49" stopIfTrue="1" operator="notEqual">
      <formula>""</formula>
    </cfRule>
    <cfRule type="expression" dxfId="48" priority="50" stopIfTrue="1">
      <formula>OR(G41="特別徴収継続(本人希望)",G41="特別徴収継続(転勤)")</formula>
    </cfRule>
  </conditionalFormatting>
  <conditionalFormatting sqref="K49 Q49 W49">
    <cfRule type="cellIs" dxfId="47" priority="47" stopIfTrue="1" operator="notEqual">
      <formula>""</formula>
    </cfRule>
    <cfRule type="expression" dxfId="46" priority="48" stopIfTrue="1">
      <formula>OR(G41="特別徴収継続(本人希望)",G41="特別徴収継続(転勤)")</formula>
    </cfRule>
  </conditionalFormatting>
  <conditionalFormatting sqref="L49 R49 X49">
    <cfRule type="cellIs" dxfId="45" priority="45" stopIfTrue="1" operator="notEqual">
      <formula>""</formula>
    </cfRule>
    <cfRule type="expression" dxfId="44" priority="46" stopIfTrue="1">
      <formula>OR(G41="特別徴収継続(本人希望)",G41="特別徴収継続(転勤)")</formula>
    </cfRule>
  </conditionalFormatting>
  <conditionalFormatting sqref="G50:X50">
    <cfRule type="cellIs" dxfId="43" priority="43" stopIfTrue="1" operator="notEqual">
      <formula>""</formula>
    </cfRule>
    <cfRule type="expression" dxfId="42" priority="44" stopIfTrue="1">
      <formula>OR(G41="特別徴収継続(本人希望)",G41="特別徴収継続(転勤)")</formula>
    </cfRule>
  </conditionalFormatting>
  <conditionalFormatting sqref="G51:H51 M51:N51 S51:T51">
    <cfRule type="cellIs" dxfId="41" priority="41" stopIfTrue="1" operator="notEqual">
      <formula>""</formula>
    </cfRule>
    <cfRule type="expression" dxfId="40" priority="42" stopIfTrue="1">
      <formula>OR(G41="特別徴収継続(本人希望)",G41="特別徴収継続(転勤)")</formula>
    </cfRule>
  </conditionalFormatting>
  <conditionalFormatting sqref="J51:L51 P51:R51 V51:X51">
    <cfRule type="cellIs" dxfId="39" priority="39" stopIfTrue="1" operator="notEqual">
      <formula>""</formula>
    </cfRule>
    <cfRule type="expression" dxfId="38" priority="40" stopIfTrue="1">
      <formula>OR(G41="特別徴収継続(本人希望)",G41="特別徴収継続(転勤)")</formula>
    </cfRule>
  </conditionalFormatting>
  <conditionalFormatting sqref="G52:X52">
    <cfRule type="cellIs" dxfId="37" priority="37" stopIfTrue="1" operator="notEqual">
      <formula>""</formula>
    </cfRule>
    <cfRule type="expression" dxfId="36" priority="38" stopIfTrue="1">
      <formula>OR(G41="特別徴収継続(本人希望)",G41="特別徴収継続(転勤)")</formula>
    </cfRule>
  </conditionalFormatting>
  <conditionalFormatting sqref="G53:X53">
    <cfRule type="cellIs" dxfId="35" priority="35" stopIfTrue="1" operator="notEqual">
      <formula>""</formula>
    </cfRule>
    <cfRule type="expression" dxfId="34" priority="36" stopIfTrue="1">
      <formula>OR(G41="特別徴収継続(本人希望)",G41="特別徴収継続(転勤)")</formula>
    </cfRule>
  </conditionalFormatting>
  <conditionalFormatting sqref="G54:X54">
    <cfRule type="cellIs" dxfId="33" priority="33" stopIfTrue="1" operator="notEqual">
      <formula>""</formula>
    </cfRule>
    <cfRule type="expression" dxfId="32" priority="34" stopIfTrue="1">
      <formula>OR(G41="特別徴収継続(本人希望)",G41="特別徴収継続(転勤)")</formula>
    </cfRule>
  </conditionalFormatting>
  <conditionalFormatting sqref="G55:X55">
    <cfRule type="cellIs" dxfId="31" priority="31" stopIfTrue="1" operator="notEqual">
      <formula>""</formula>
    </cfRule>
    <cfRule type="expression" dxfId="30" priority="32" stopIfTrue="1">
      <formula>OR(G41="特別徴収継続(本人希望)",G41="特別徴収継続(転勤)")</formula>
    </cfRule>
  </conditionalFormatting>
  <conditionalFormatting sqref="G56:X56">
    <cfRule type="cellIs" dxfId="29" priority="29" stopIfTrue="1" operator="notEqual">
      <formula>""</formula>
    </cfRule>
    <cfRule type="expression" dxfId="28" priority="30" stopIfTrue="1">
      <formula>OR(G41="特別徴収継続(本人希望)",G41="特別徴収継続(転勤)")</formula>
    </cfRule>
  </conditionalFormatting>
  <conditionalFormatting sqref="G57:X57">
    <cfRule type="cellIs" dxfId="27" priority="27" stopIfTrue="1" operator="notEqual">
      <formula>""</formula>
    </cfRule>
    <cfRule type="expression" dxfId="26" priority="28" stopIfTrue="1">
      <formula>OR(G41="特別徴収継続(本人希望)",G41="特別徴収継続(転勤)")</formula>
    </cfRule>
  </conditionalFormatting>
  <conditionalFormatting sqref="G58:X58">
    <cfRule type="cellIs" dxfId="25" priority="25" stopIfTrue="1" operator="notEqual">
      <formula>""</formula>
    </cfRule>
    <cfRule type="expression" dxfId="24" priority="26" stopIfTrue="1">
      <formula>OR(G41="特別徴収継続(本人希望)",G41="特別徴収継続(転勤)")</formula>
    </cfRule>
  </conditionalFormatting>
  <conditionalFormatting sqref="G59:H59 M59:N59 S59:T59">
    <cfRule type="cellIs" dxfId="23" priority="23" stopIfTrue="1" operator="notEqual">
      <formula>""</formula>
    </cfRule>
    <cfRule type="expression" dxfId="22" priority="24" stopIfTrue="1">
      <formula>OR(G41="特別徴収継続(本人希望)",G41="特別徴収継続(転勤)")</formula>
    </cfRule>
  </conditionalFormatting>
  <conditionalFormatting sqref="I59:J59 O59:P59 U59:V59">
    <cfRule type="cellIs" dxfId="21" priority="21" stopIfTrue="1" operator="notEqual">
      <formula>""</formula>
    </cfRule>
    <cfRule type="expression" dxfId="20" priority="22" stopIfTrue="1">
      <formula>OR(G41="特別徴収継続(本人希望)",G41="特別徴収継続(転勤)")</formula>
    </cfRule>
  </conditionalFormatting>
  <conditionalFormatting sqref="K59:L59 Q59:R59 W59:X59">
    <cfRule type="cellIs" dxfId="19" priority="19" stopIfTrue="1" operator="notEqual">
      <formula>""</formula>
    </cfRule>
    <cfRule type="expression" dxfId="18" priority="20" stopIfTrue="1">
      <formula>OR(G41="特別徴収継続(本人希望)",G41="特別徴収継続(転勤)")</formula>
    </cfRule>
  </conditionalFormatting>
  <conditionalFormatting sqref="G60:X60">
    <cfRule type="cellIs" dxfId="17" priority="17" stopIfTrue="1" operator="notEqual">
      <formula>""</formula>
    </cfRule>
    <cfRule type="expression" dxfId="16" priority="18" stopIfTrue="1">
      <formula>OR(G41="特別徴収継続(本人希望)",G41="特別徴収継続(転勤)")</formula>
    </cfRule>
  </conditionalFormatting>
  <conditionalFormatting sqref="G61:K61 M61:Q61 S61:W61">
    <cfRule type="cellIs" dxfId="15" priority="15" stopIfTrue="1" operator="notEqual">
      <formula>""</formula>
    </cfRule>
    <cfRule type="expression" dxfId="14" priority="16" stopIfTrue="1">
      <formula>OR(G41="特別徴収継続(本人希望)",G41="特別徴収継続(転勤)")</formula>
    </cfRule>
  </conditionalFormatting>
  <conditionalFormatting sqref="G62:H62 M62:N62 S62:T62">
    <cfRule type="cellIs" dxfId="13" priority="13" stopIfTrue="1" operator="notEqual">
      <formula>""</formula>
    </cfRule>
    <cfRule type="expression" dxfId="12" priority="14" stopIfTrue="1">
      <formula>OR(G41="特別徴収継続(本人希望)",G41="特別徴収継続(転勤)")</formula>
    </cfRule>
  </conditionalFormatting>
  <conditionalFormatting sqref="G46 M46 S46">
    <cfRule type="cellIs" dxfId="11" priority="11" stopIfTrue="1" operator="notEqual">
      <formula>""</formula>
    </cfRule>
    <cfRule type="expression" dxfId="10" priority="12" stopIfTrue="1">
      <formula>AND(G47&lt;&gt;"",G47&gt;0)</formula>
    </cfRule>
  </conditionalFormatting>
  <conditionalFormatting sqref="I46 O46 U46">
    <cfRule type="cellIs" dxfId="9" priority="9" stopIfTrue="1" operator="notEqual">
      <formula>""</formula>
    </cfRule>
    <cfRule type="expression" dxfId="8" priority="10" stopIfTrue="1">
      <formula>AND(G47&lt;&gt;"",G47&gt;0)</formula>
    </cfRule>
  </conditionalFormatting>
  <conditionalFormatting sqref="K46 Q46 W46">
    <cfRule type="cellIs" dxfId="7" priority="7" stopIfTrue="1" operator="notEqual">
      <formula>""</formula>
    </cfRule>
    <cfRule type="expression" dxfId="6" priority="8" stopIfTrue="1">
      <formula>AND(G47&lt;&gt;"",G47&gt;0)</formula>
    </cfRule>
  </conditionalFormatting>
  <conditionalFormatting sqref="G48:H48 M48:N48 S48:T48">
    <cfRule type="cellIs" dxfId="5" priority="5" stopIfTrue="1" operator="notEqual">
      <formula>""</formula>
    </cfRule>
    <cfRule type="expression" dxfId="4" priority="6" stopIfTrue="1">
      <formula>AND(G47&lt;&gt;"",G47&gt;0)</formula>
    </cfRule>
  </conditionalFormatting>
  <conditionalFormatting sqref="I43">
    <cfRule type="cellIs" dxfId="3" priority="3" stopIfTrue="1" operator="notEqual">
      <formula>""</formula>
    </cfRule>
    <cfRule type="expression" dxfId="2" priority="4" stopIfTrue="1">
      <formula>OR(G41="一括徴収",G41="一括徴収(本人希望)")</formula>
    </cfRule>
  </conditionalFormatting>
  <conditionalFormatting sqref="G43">
    <cfRule type="cellIs" dxfId="1" priority="1" stopIfTrue="1" operator="notEqual">
      <formula>""</formula>
    </cfRule>
    <cfRule type="expression" dxfId="0" priority="2" stopIfTrue="1">
      <formula>OR(G41="一括徴収",G41="一括徴収(本人希望)")</formula>
    </cfRule>
  </conditionalFormatting>
  <dataValidations xWindow="383" yWindow="471" count="42">
    <dataValidation type="whole" imeMode="disabled" operator="lessThanOrEqual" allowBlank="1" showInputMessage="1" showErrorMessage="1" sqref="G44:K44 S44:W44 M44:Q44">
      <formula1>G38</formula1>
    </dataValidation>
    <dataValidation type="whole" imeMode="disabled" allowBlank="1" showInputMessage="1" showErrorMessage="1" error="納入年度を超えています。" sqref="G46 M46 S46 G43 M43 S43">
      <formula1>G32</formula1>
      <formula2>IF(AND(I32&gt;=1,I32&lt;=5),G32,G32+1)</formula2>
    </dataValidation>
    <dataValidation imeMode="disabled" allowBlank="1" showInputMessage="1" showErrorMessage="1" sqref="G6 J51:N51 G59:X59 G61:K61 S12:T12 Y12:AB12 M47:Q47 I6 P51:T51 M61:Q61 S47:W47 G47:K47 V51:X51 S61:W61 K6 G51:H51 V12:W12"/>
    <dataValidation imeMode="disabled" allowBlank="1" showInputMessage="1" showErrorMessage="1" promptTitle="1月1日以降退職時までの社会保険料額" prompt="異動した年の1月1日から異動日までに支払った給与等から差し引いた社会保険料の合計額を入力してください。" sqref="S40:W40 M40:Q40 G40:K40"/>
    <dataValidation imeMode="disabled" allowBlank="1" showInputMessage="1" showErrorMessage="1" promptTitle="1月1日以降退職時までの給与支払額" prompt="異動した年の1月1日から異動日までに支払った給与等の合計額(退職手当等を除く)を入力してください。_x000a_注：下記の「今後支払予定の給与支払額」欄に入力する給与支払額（退職手当等を除く）を含めて入力してください。" sqref="G39:K39 M39:Q39 S39:W39"/>
    <dataValidation imeMode="disabled" allowBlank="1" showInputMessage="1" showErrorMessage="1" promptTitle="徴収済みの税額" prompt="すでに給与等から差し引いて徴収した税額(月割額)の合計と、その月分を入力してください。" sqref="G36:K36 M36:Q36 S36:W36"/>
    <dataValidation imeMode="disabled" allowBlank="1" showInputMessage="1" showErrorMessage="1" promptTitle="特別徴収税額（年税額）" prompt="特別徴収税額決定(変更)通知書に記載の年税額を入力してください。" sqref="G35:K35 M35:Q35 S35:W35"/>
    <dataValidation allowBlank="1" showInputMessage="1" showErrorMessage="1" promptTitle="「６その他」の内容" prompt="上記異動の事由が「６その他」の場合に、その内容を具体的に入力してください。" sqref="G34:X34"/>
    <dataValidation imeMode="disabled" allowBlank="1" showInputMessage="1" showErrorMessage="1" promptTitle="異動年月日" prompt="異動年月日を和暦の年月日で入力してください。_x000a_(例)平成24年3月31日_x000a_　　　→24年3月31日" sqref="G32 M32 S32"/>
    <dataValidation imeMode="hiragana" allowBlank="1" showInputMessage="1" showErrorMessage="1" promptTitle="従業員等の現住所" prompt="上記の1月1日現在の住所と現在の住所が異なる場合に入力してください。" sqref="G27:X27"/>
    <dataValidation type="list" allowBlank="1" showInputMessage="1" showErrorMessage="1" promptTitle="従業員等の住所(1月1日現在)" prompt="次のとおり、従業員等の住所を入力してください。_x000a_○6月～12月の退職･･･_x000a_　　退職年の1月1日現在住所_x000a_○1月～ 5月の退職･･･_x000a_　　退職年の前年の1月1日現在住所" sqref="U23:W23 O23:Q23 I23:K23">
      <formula1>"北,都島,福島,此花,中央,西,港,大正,天王寺,浪速,西淀川,淀川,東淀川,東成,生野,旭,城東,鶴見,阿倍野,住之江,住吉,東住吉,平野,西成"</formula1>
    </dataValidation>
    <dataValidation imeMode="hiragana" allowBlank="1" showInputMessage="1" showErrorMessage="1" promptTitle="新姓" prompt="上記の姓と現在の姓が異なる場合に入力してください。" sqref="G20:X20"/>
    <dataValidation imeMode="hiragana" allowBlank="1" showInputMessage="1" showErrorMessage="1" promptTitle="氏名" prompt="特別徴収税額決定(変更)通知書に記載の氏名を入力してください。" sqref="G18:X18"/>
    <dataValidation imeMode="fullKatakana" allowBlank="1" showInputMessage="1" showErrorMessage="1" promptTitle="フリガナ" prompt="特別徴収税額決定(変更)通知書に記載の氏名(フリガナ)を入力してください。" sqref="G17:X17"/>
    <dataValidation imeMode="disabled" allowBlank="1" showInputMessage="1" showErrorMessage="1" promptTitle="特別徴収個人番号" prompt="特別徴収税額決定(変更)通知書に記載の個人番号を入力してください。" sqref="G16:X16"/>
    <dataValidation type="list" allowBlank="1" showInputMessage="1" showErrorMessage="1" promptTitle="リストから選択してください。" prompt="徴収済みの月分を選択してください。" sqref="V37">
      <formula1>済月3</formula1>
    </dataValidation>
    <dataValidation type="list" allowBlank="1" showInputMessage="1" showErrorMessage="1" promptTitle="リストから選択してください。" prompt="徴収済みの月分を選択してください。" sqref="P37">
      <formula1>済月2</formula1>
    </dataValidation>
    <dataValidation type="list" allowBlank="1" showInputMessage="1" showErrorMessage="1" promptTitle="リストから選択してください。" prompt="退職事由を選択してください。" sqref="G33:X33">
      <formula1>異動事由</formula1>
    </dataValidation>
    <dataValidation imeMode="fullKatakana" allowBlank="1" showInputMessage="1" showErrorMessage="1" promptTitle="新姓：フリガナ" prompt="上記の姓と現在の姓が異なる場合に入力してください。" sqref="G19:X19"/>
    <dataValidation type="whole" imeMode="disabled" allowBlank="1" showInputMessage="1" showErrorMessage="1" sqref="I21 I32 O21 O32 U32 U21">
      <formula1>1</formula1>
      <formula2>12</formula2>
    </dataValidation>
    <dataValidation type="list" allowBlank="1" showInputMessage="1" showErrorMessage="1" sqref="G21 M21 S21">
      <formula1>生年</formula1>
    </dataValidation>
    <dataValidation type="list" allowBlank="1" showInputMessage="1" showErrorMessage="1" promptTitle="リストから選択してください。" prompt="徴収済みの月分を選択してください。" sqref="J37">
      <formula1>済月1</formula1>
    </dataValidation>
    <dataValidation type="list" allowBlank="1" showInputMessage="1" showErrorMessage="1" promptTitle="リストから選択してください。" prompt="徴収済みの月分を選択してください。" sqref="G37 M37 S37">
      <formula1>"6,7,8,9,10,11,12,1,2,3,4"</formula1>
    </dataValidation>
    <dataValidation type="list" allowBlank="1" showInputMessage="1" showErrorMessage="1" promptTitle="リストから選択してください。" prompt="普通徴収の理由を選択してください。" sqref="S42:X42">
      <formula1>普徴理由3</formula1>
    </dataValidation>
    <dataValidation type="list" allowBlank="1" showInputMessage="1" showErrorMessage="1" promptTitle="リストから選択してください。" prompt="普通徴収の理由を選択してください。" sqref="M42:R42">
      <formula1>普徴理由2</formula1>
    </dataValidation>
    <dataValidation type="list" allowBlank="1" showInputMessage="1" showErrorMessage="1" promptTitle="リストから選択してください。" prompt="普通徴収の理由を選択してください。" sqref="G42:L42">
      <formula1>普徴理由1</formula1>
    </dataValidation>
    <dataValidation type="list" allowBlank="1" showInputMessage="1" showErrorMessage="1" promptTitle="リストから選択してください。" prompt="残税額の徴収方法を選択してください。" sqref="S41:X41">
      <formula1>徴収方法3</formula1>
    </dataValidation>
    <dataValidation type="list" allowBlank="1" showInputMessage="1" showErrorMessage="1" promptTitle="リストから選択してください。" prompt="残税額の徴収方法を選択してください。" sqref="M41:R41">
      <formula1>徴収方法2</formula1>
    </dataValidation>
    <dataValidation type="list" allowBlank="1" showInputMessage="1" showErrorMessage="1" promptTitle="リストから選択してください。" prompt="新しい給与支払者において徴収を開始する月分を選択してください。" sqref="S62:T62">
      <formula1>開始月3</formula1>
    </dataValidation>
    <dataValidation type="list" allowBlank="1" showInputMessage="1" showErrorMessage="1" promptTitle="リストから選択してください。" prompt="新しい給与支払者において徴収を開始する月分を選択してください。" sqref="M62:N62">
      <formula1>開始月2</formula1>
    </dataValidation>
    <dataValidation type="list" allowBlank="1" showInputMessage="1" showErrorMessage="1" promptTitle="リストから選択してください。" prompt="納入月を選択してください。" sqref="S45:T45 S48:T48">
      <formula1>納入月3</formula1>
    </dataValidation>
    <dataValidation type="list" allowBlank="1" showInputMessage="1" showErrorMessage="1" promptTitle="リストから選択してください。" prompt="納入月を選択してください。" sqref="M45:N45 M48:N48">
      <formula1>納入月2</formula1>
    </dataValidation>
    <dataValidation type="whole" imeMode="disabled" allowBlank="1" showInputMessage="1" showErrorMessage="1" sqref="G49:X49 G7:L7">
      <formula1>0</formula1>
      <formula2>9</formula2>
    </dataValidation>
    <dataValidation imeMode="hiragana" allowBlank="1" showInputMessage="1" showErrorMessage="1" sqref="G50:X50 G52:X58 G12:R12 G24:X26 G28:X31 G8:AB9 T10"/>
    <dataValidation type="whole" imeMode="disabled" allowBlank="1" showInputMessage="1" showErrorMessage="1" sqref="W46 Q46 K46 W43 Q43 K43 K32 Q21 Q32 K21 W32 W21">
      <formula1>1</formula1>
      <formula2>31</formula2>
    </dataValidation>
    <dataValidation type="list" allowBlank="1" showInputMessage="1" showErrorMessage="1" promptTitle="リストから選択してください。" prompt="新しい給与支払者において徴収を開始する月分を選択してください。" sqref="G62:H62">
      <formula1>開始月1</formula1>
    </dataValidation>
    <dataValidation type="list" allowBlank="1" showInputMessage="1" showErrorMessage="1" promptTitle="リストから選択してください。" prompt="納入月を選択してください。" sqref="G45:H45 G48:H48">
      <formula1>納入月1</formula1>
    </dataValidation>
    <dataValidation type="list" allowBlank="1" showInputMessage="1" showErrorMessage="1" promptTitle="リストから選択してください。" prompt="残税額の徴収方法を選択してください。" sqref="G41:L41">
      <formula1>徴収方法1</formula1>
    </dataValidation>
    <dataValidation type="list" allowBlank="1" showInputMessage="1" showErrorMessage="1" sqref="G63:H63">
      <formula1>開始月1</formula1>
    </dataValidation>
    <dataValidation type="whole" imeMode="hiragana" allowBlank="1" showInputMessage="1" showErrorMessage="1" sqref="G10:S10">
      <formula1>0</formula1>
      <formula2>9</formula2>
    </dataValidation>
    <dataValidation type="textLength" allowBlank="1" showInputMessage="1" showErrorMessage="1" sqref="G22:X22">
      <formula1>12</formula1>
      <formula2>12</formula2>
    </dataValidation>
    <dataValidation type="whole" imeMode="disabled" allowBlank="1" showInputMessage="1" showErrorMessage="1" error="納入年度を超えています。" sqref="I46 U43 O43 I43 U46 O46">
      <formula1>IF(G43=G32,I32,1)</formula1>
      <formula2>IF(G43&gt;G32,5,12)</formula2>
    </dataValidation>
  </dataValidations>
  <pageMargins left="0.59055118110236227" right="0.59055118110236227" top="0.39370078740157483" bottom="0.39370078740157483" header="0.31496062992125984" footer="0.31496062992125984"/>
  <pageSetup paperSize="8" scale="61" fitToHeight="0" orientation="landscape" r:id="rId1"/>
  <colBreaks count="3" manualBreakCount="3">
    <brk id="65" max="1048575" man="1"/>
    <brk id="125" max="1048575" man="1"/>
    <brk id="18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209</vt:i4>
      </vt:variant>
    </vt:vector>
  </HeadingPairs>
  <TitlesOfParts>
    <vt:vector size="212" baseType="lpstr">
      <vt:lpstr>入力シート</vt:lpstr>
      <vt:lpstr>異動届出書（印刷用）</vt:lpstr>
      <vt:lpstr>入力・作成例</vt:lpstr>
      <vt:lpstr>'異動届出書（印刷用）'!Print_Area</vt:lpstr>
      <vt:lpstr>入力・作成例!Print_Area</vt:lpstr>
      <vt:lpstr>入力シート!Print_Area</vt:lpstr>
      <vt:lpstr>入力・作成例!Print_Titles</vt:lpstr>
      <vt:lpstr>入力シート!Print_Titles</vt:lpstr>
      <vt:lpstr>異動事由</vt:lpstr>
      <vt:lpstr>開始月1</vt:lpstr>
      <vt:lpstr>開始月10</vt:lpstr>
      <vt:lpstr>開始月11</vt:lpstr>
      <vt:lpstr>開始月12</vt:lpstr>
      <vt:lpstr>開始月13</vt:lpstr>
      <vt:lpstr>開始月14</vt:lpstr>
      <vt:lpstr>開始月15</vt:lpstr>
      <vt:lpstr>開始月16</vt:lpstr>
      <vt:lpstr>開始月17</vt:lpstr>
      <vt:lpstr>開始月18</vt:lpstr>
      <vt:lpstr>開始月19</vt:lpstr>
      <vt:lpstr>開始月2</vt:lpstr>
      <vt:lpstr>開始月20</vt:lpstr>
      <vt:lpstr>開始月21</vt:lpstr>
      <vt:lpstr>開始月22</vt:lpstr>
      <vt:lpstr>開始月23</vt:lpstr>
      <vt:lpstr>開始月24</vt:lpstr>
      <vt:lpstr>開始月25</vt:lpstr>
      <vt:lpstr>開始月26</vt:lpstr>
      <vt:lpstr>開始月27</vt:lpstr>
      <vt:lpstr>開始月28</vt:lpstr>
      <vt:lpstr>開始月29</vt:lpstr>
      <vt:lpstr>開始月3</vt:lpstr>
      <vt:lpstr>開始月30</vt:lpstr>
      <vt:lpstr>開始月31</vt:lpstr>
      <vt:lpstr>開始月32</vt:lpstr>
      <vt:lpstr>開始月33</vt:lpstr>
      <vt:lpstr>開始月34</vt:lpstr>
      <vt:lpstr>開始月35</vt:lpstr>
      <vt:lpstr>開始月36</vt:lpstr>
      <vt:lpstr>開始月37</vt:lpstr>
      <vt:lpstr>開始月38</vt:lpstr>
      <vt:lpstr>開始月39</vt:lpstr>
      <vt:lpstr>開始月4</vt:lpstr>
      <vt:lpstr>開始月40</vt:lpstr>
      <vt:lpstr>開始月5</vt:lpstr>
      <vt:lpstr>開始月6</vt:lpstr>
      <vt:lpstr>開始月7</vt:lpstr>
      <vt:lpstr>開始月8</vt:lpstr>
      <vt:lpstr>開始月9</vt:lpstr>
      <vt:lpstr>済月1</vt:lpstr>
      <vt:lpstr>済月10</vt:lpstr>
      <vt:lpstr>済月11</vt:lpstr>
      <vt:lpstr>済月12</vt:lpstr>
      <vt:lpstr>済月13</vt:lpstr>
      <vt:lpstr>済月14</vt:lpstr>
      <vt:lpstr>済月15</vt:lpstr>
      <vt:lpstr>済月16</vt:lpstr>
      <vt:lpstr>済月17</vt:lpstr>
      <vt:lpstr>済月18</vt:lpstr>
      <vt:lpstr>済月19</vt:lpstr>
      <vt:lpstr>済月2</vt:lpstr>
      <vt:lpstr>済月20</vt:lpstr>
      <vt:lpstr>済月21</vt:lpstr>
      <vt:lpstr>済月22</vt:lpstr>
      <vt:lpstr>済月23</vt:lpstr>
      <vt:lpstr>済月24</vt:lpstr>
      <vt:lpstr>済月25</vt:lpstr>
      <vt:lpstr>済月26</vt:lpstr>
      <vt:lpstr>済月27</vt:lpstr>
      <vt:lpstr>済月28</vt:lpstr>
      <vt:lpstr>済月29</vt:lpstr>
      <vt:lpstr>済月3</vt:lpstr>
      <vt:lpstr>済月30</vt:lpstr>
      <vt:lpstr>済月31</vt:lpstr>
      <vt:lpstr>済月32</vt:lpstr>
      <vt:lpstr>済月33</vt:lpstr>
      <vt:lpstr>済月34</vt:lpstr>
      <vt:lpstr>済月35</vt:lpstr>
      <vt:lpstr>済月36</vt:lpstr>
      <vt:lpstr>済月37</vt:lpstr>
      <vt:lpstr>済月38</vt:lpstr>
      <vt:lpstr>済月39</vt:lpstr>
      <vt:lpstr>済月4</vt:lpstr>
      <vt:lpstr>済月40</vt:lpstr>
      <vt:lpstr>済月5</vt:lpstr>
      <vt:lpstr>済月6</vt:lpstr>
      <vt:lpstr>済月7</vt:lpstr>
      <vt:lpstr>済月8</vt:lpstr>
      <vt:lpstr>済月9</vt:lpstr>
      <vt:lpstr>生年</vt:lpstr>
      <vt:lpstr>徴収方法1</vt:lpstr>
      <vt:lpstr>徴収方法10</vt:lpstr>
      <vt:lpstr>徴収方法11</vt:lpstr>
      <vt:lpstr>徴収方法12</vt:lpstr>
      <vt:lpstr>徴収方法13</vt:lpstr>
      <vt:lpstr>徴収方法14</vt:lpstr>
      <vt:lpstr>徴収方法15</vt:lpstr>
      <vt:lpstr>徴収方法16</vt:lpstr>
      <vt:lpstr>徴収方法17</vt:lpstr>
      <vt:lpstr>徴収方法18</vt:lpstr>
      <vt:lpstr>徴収方法19</vt:lpstr>
      <vt:lpstr>徴収方法2</vt:lpstr>
      <vt:lpstr>徴収方法20</vt:lpstr>
      <vt:lpstr>徴収方法21</vt:lpstr>
      <vt:lpstr>徴収方法22</vt:lpstr>
      <vt:lpstr>徴収方法23</vt:lpstr>
      <vt:lpstr>徴収方法24</vt:lpstr>
      <vt:lpstr>徴収方法25</vt:lpstr>
      <vt:lpstr>徴収方法26</vt:lpstr>
      <vt:lpstr>徴収方法27</vt:lpstr>
      <vt:lpstr>徴収方法28</vt:lpstr>
      <vt:lpstr>徴収方法29</vt:lpstr>
      <vt:lpstr>徴収方法3</vt:lpstr>
      <vt:lpstr>徴収方法30</vt:lpstr>
      <vt:lpstr>徴収方法31</vt:lpstr>
      <vt:lpstr>徴収方法32</vt:lpstr>
      <vt:lpstr>徴収方法33</vt:lpstr>
      <vt:lpstr>徴収方法34</vt:lpstr>
      <vt:lpstr>徴収方法35</vt:lpstr>
      <vt:lpstr>徴収方法36</vt:lpstr>
      <vt:lpstr>徴収方法37</vt:lpstr>
      <vt:lpstr>徴収方法38</vt:lpstr>
      <vt:lpstr>徴収方法39</vt:lpstr>
      <vt:lpstr>徴収方法4</vt:lpstr>
      <vt:lpstr>徴収方法40</vt:lpstr>
      <vt:lpstr>徴収方法5</vt:lpstr>
      <vt:lpstr>徴収方法6</vt:lpstr>
      <vt:lpstr>徴収方法7</vt:lpstr>
      <vt:lpstr>徴収方法8</vt:lpstr>
      <vt:lpstr>徴収方法9</vt:lpstr>
      <vt:lpstr>入力番号</vt:lpstr>
      <vt:lpstr>納入月1</vt:lpstr>
      <vt:lpstr>納入月10</vt:lpstr>
      <vt:lpstr>納入月11</vt:lpstr>
      <vt:lpstr>納入月12</vt:lpstr>
      <vt:lpstr>納入月13</vt:lpstr>
      <vt:lpstr>納入月14</vt:lpstr>
      <vt:lpstr>納入月15</vt:lpstr>
      <vt:lpstr>納入月16</vt:lpstr>
      <vt:lpstr>納入月17</vt:lpstr>
      <vt:lpstr>納入月18</vt:lpstr>
      <vt:lpstr>納入月19</vt:lpstr>
      <vt:lpstr>納入月2</vt:lpstr>
      <vt:lpstr>納入月20</vt:lpstr>
      <vt:lpstr>納入月21</vt:lpstr>
      <vt:lpstr>納入月22</vt:lpstr>
      <vt:lpstr>納入月23</vt:lpstr>
      <vt:lpstr>納入月24</vt:lpstr>
      <vt:lpstr>納入月25</vt:lpstr>
      <vt:lpstr>納入月26</vt:lpstr>
      <vt:lpstr>納入月27</vt:lpstr>
      <vt:lpstr>納入月28</vt:lpstr>
      <vt:lpstr>納入月29</vt:lpstr>
      <vt:lpstr>納入月3</vt:lpstr>
      <vt:lpstr>納入月30</vt:lpstr>
      <vt:lpstr>納入月31</vt:lpstr>
      <vt:lpstr>納入月32</vt:lpstr>
      <vt:lpstr>納入月33</vt:lpstr>
      <vt:lpstr>納入月34</vt:lpstr>
      <vt:lpstr>納入月35</vt:lpstr>
      <vt:lpstr>納入月36</vt:lpstr>
      <vt:lpstr>納入月37</vt:lpstr>
      <vt:lpstr>納入月38</vt:lpstr>
      <vt:lpstr>納入月39</vt:lpstr>
      <vt:lpstr>納入月4</vt:lpstr>
      <vt:lpstr>納入月40</vt:lpstr>
      <vt:lpstr>納入月5</vt:lpstr>
      <vt:lpstr>納入月6</vt:lpstr>
      <vt:lpstr>納入月7</vt:lpstr>
      <vt:lpstr>納入月8</vt:lpstr>
      <vt:lpstr>納入月9</vt:lpstr>
      <vt:lpstr>普徴理由</vt:lpstr>
      <vt:lpstr>普徴理由1</vt:lpstr>
      <vt:lpstr>普徴理由10</vt:lpstr>
      <vt:lpstr>普徴理由11</vt:lpstr>
      <vt:lpstr>普徴理由12</vt:lpstr>
      <vt:lpstr>普徴理由13</vt:lpstr>
      <vt:lpstr>普徴理由14</vt:lpstr>
      <vt:lpstr>普徴理由15</vt:lpstr>
      <vt:lpstr>普徴理由16</vt:lpstr>
      <vt:lpstr>普徴理由17</vt:lpstr>
      <vt:lpstr>普徴理由18</vt:lpstr>
      <vt:lpstr>普徴理由19</vt:lpstr>
      <vt:lpstr>普徴理由2</vt:lpstr>
      <vt:lpstr>普徴理由20</vt:lpstr>
      <vt:lpstr>普徴理由21</vt:lpstr>
      <vt:lpstr>普徴理由22</vt:lpstr>
      <vt:lpstr>普徴理由23</vt:lpstr>
      <vt:lpstr>普徴理由24</vt:lpstr>
      <vt:lpstr>普徴理由25</vt:lpstr>
      <vt:lpstr>普徴理由26</vt:lpstr>
      <vt:lpstr>普徴理由27</vt:lpstr>
      <vt:lpstr>普徴理由28</vt:lpstr>
      <vt:lpstr>普徴理由29</vt:lpstr>
      <vt:lpstr>普徴理由3</vt:lpstr>
      <vt:lpstr>普徴理由30</vt:lpstr>
      <vt:lpstr>普徴理由31</vt:lpstr>
      <vt:lpstr>普徴理由32</vt:lpstr>
      <vt:lpstr>普徴理由33</vt:lpstr>
      <vt:lpstr>普徴理由34</vt:lpstr>
      <vt:lpstr>普徴理由35</vt:lpstr>
      <vt:lpstr>普徴理由36</vt:lpstr>
      <vt:lpstr>普徴理由37</vt:lpstr>
      <vt:lpstr>普徴理由38</vt:lpstr>
      <vt:lpstr>普徴理由39</vt:lpstr>
      <vt:lpstr>普徴理由4</vt:lpstr>
      <vt:lpstr>普徴理由40</vt:lpstr>
      <vt:lpstr>普徴理由5</vt:lpstr>
      <vt:lpstr>普徴理由6</vt:lpstr>
      <vt:lpstr>普徴理由7</vt:lpstr>
      <vt:lpstr>普徴理由8</vt:lpstr>
      <vt:lpstr>普徴理由9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大阪市</cp:lastModifiedBy>
  <cp:lastPrinted>2017-05-09T04:07:02Z</cp:lastPrinted>
  <dcterms:created xsi:type="dcterms:W3CDTF">2012-02-28T01:31:54Z</dcterms:created>
  <dcterms:modified xsi:type="dcterms:W3CDTF">2017-11-22T02:22:22Z</dcterms:modified>
</cp:coreProperties>
</file>