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63B81F7-CB19-4061-8C28-B35DE31E2BE5}" xr6:coauthVersionLast="47" xr6:coauthVersionMax="47" xr10:uidLastSave="{00000000-0000-0000-0000-000000000000}"/>
  <bookViews>
    <workbookView xWindow="-108" yWindow="-108" windowWidth="23256" windowHeight="12456" tabRatio="686" xr2:uid="{00000000-000D-0000-FFFF-FFFF00000000}"/>
  </bookViews>
  <sheets>
    <sheet name="様式５" sheetId="100" r:id="rId1"/>
    <sheet name="×様式3" sheetId="68" state="hidden" r:id="rId2"/>
    <sheet name="×様式4" sheetId="89" state="hidden" r:id="rId3"/>
    <sheet name="×様式4-2" sheetId="97" state="hidden" r:id="rId4"/>
    <sheet name="×様式4-3" sheetId="98" state="hidden" r:id="rId5"/>
    <sheet name="×様式9" sheetId="94" state="hidden" r:id="rId6"/>
    <sheet name="×★様式３リンク施策分野別一覧" sheetId="95" state="hidden" r:id="rId7"/>
    <sheet name="×" sheetId="92" state="hidden" r:id="rId8"/>
  </sheets>
  <externalReferences>
    <externalReference r:id="rId9"/>
    <externalReference r:id="rId10"/>
  </externalReferences>
  <definedNames>
    <definedName name="_xlnm._FilterDatabase" localSheetId="7" hidden="1">×!$A$2:$U$36</definedName>
    <definedName name="_xlnm._FilterDatabase" localSheetId="5" hidden="1">×様式9!$A$8:$AA$23</definedName>
    <definedName name="_xlnm._FilterDatabase" localSheetId="0" hidden="1">様式５!$A$6:$FO$32</definedName>
    <definedName name="①1" localSheetId="6">#REF!</definedName>
    <definedName name="①1" localSheetId="3">#REF!</definedName>
    <definedName name="①1" localSheetId="4">#REF!</definedName>
    <definedName name="①1">#REF!</definedName>
    <definedName name="①2" localSheetId="6">#REF!</definedName>
    <definedName name="①2" localSheetId="3">#REF!</definedName>
    <definedName name="①2" localSheetId="4">#REF!</definedName>
    <definedName name="①2">#REF!</definedName>
    <definedName name="②1" localSheetId="6">#REF!</definedName>
    <definedName name="②1" localSheetId="3">#REF!</definedName>
    <definedName name="②1" localSheetId="4">#REF!</definedName>
    <definedName name="②1">#REF!</definedName>
    <definedName name="②2" localSheetId="6">#REF!</definedName>
    <definedName name="②2" localSheetId="3">#REF!</definedName>
    <definedName name="②2" localSheetId="4">#REF!</definedName>
    <definedName name="②2">#REF!</definedName>
    <definedName name="③1" localSheetId="6">#REF!</definedName>
    <definedName name="③1" localSheetId="3">#REF!</definedName>
    <definedName name="③1" localSheetId="4">#REF!</definedName>
    <definedName name="③1">#REF!</definedName>
    <definedName name="③2" localSheetId="6">#REF!</definedName>
    <definedName name="③2" localSheetId="3">#REF!</definedName>
    <definedName name="③2" localSheetId="4">#REF!</definedName>
    <definedName name="③2">#REF!</definedName>
    <definedName name="④1" localSheetId="6">#REF!</definedName>
    <definedName name="④1" localSheetId="3">#REF!</definedName>
    <definedName name="④1" localSheetId="4">#REF!</definedName>
    <definedName name="④1">#REF!</definedName>
    <definedName name="④2" localSheetId="6">#REF!</definedName>
    <definedName name="④2" localSheetId="3">#REF!</definedName>
    <definedName name="④2" localSheetId="4">#REF!</definedName>
    <definedName name="④2">#REF!</definedName>
    <definedName name="⑥1" localSheetId="6">#REF!</definedName>
    <definedName name="⑥1" localSheetId="3">#REF!</definedName>
    <definedName name="⑥1" localSheetId="4">#REF!</definedName>
    <definedName name="⑥1">#REF!</definedName>
    <definedName name="a" localSheetId="6">#REF!</definedName>
    <definedName name="a" localSheetId="3">#REF!</definedName>
    <definedName name="a" localSheetId="4">#REF!</definedName>
    <definedName name="a">#REF!</definedName>
    <definedName name="b" localSheetId="6">#REF!</definedName>
    <definedName name="b" localSheetId="3">#REF!</definedName>
    <definedName name="b" localSheetId="4">#REF!</definedName>
    <definedName name="b">#REF!</definedName>
    <definedName name="d" localSheetId="6">#REF!</definedName>
    <definedName name="d" localSheetId="3">#REF!</definedName>
    <definedName name="d" localSheetId="4">#REF!</definedName>
    <definedName name="d">#REF!</definedName>
    <definedName name="_xlnm.Print_Area" localSheetId="7">×!$A$1:$L$46</definedName>
    <definedName name="_xlnm.Print_Area" localSheetId="6">×★様式３リンク施策分野別一覧!$A$1:$K$109</definedName>
    <definedName name="_xlnm.Print_Area" localSheetId="1">×様式3!$A$3:$CD$197</definedName>
    <definedName name="_xlnm.Print_Area" localSheetId="2">×様式4!$A$1:$K$97</definedName>
    <definedName name="_xlnm.Print_Area" localSheetId="3">'×様式4-2'!$A$1:$K$97</definedName>
    <definedName name="_xlnm.Print_Area" localSheetId="4">'×様式4-3'!$A$1:$K$97</definedName>
    <definedName name="_xlnm.Print_Area" localSheetId="5">×様式9!$A$1:$Z$117</definedName>
    <definedName name="_xlnm.Print_Area" localSheetId="0">様式５!$A$1:$K$32</definedName>
    <definedName name="_xlnm.Print_Titles" localSheetId="7">×!$1:$2</definedName>
    <definedName name="_xlnm.Print_Titles" localSheetId="6">×★様式３リンク施策分野別一覧!$5:$7</definedName>
    <definedName name="_xlnm.Print_Titles" localSheetId="1">×様式3!$8:$9</definedName>
    <definedName name="_xlnm.Print_Titles" localSheetId="2">×様式4!$5:$7</definedName>
    <definedName name="_xlnm.Print_Titles" localSheetId="3">'×様式4-2'!$5:$7</definedName>
    <definedName name="_xlnm.Print_Titles" localSheetId="4">'×様式4-3'!$5:$7</definedName>
    <definedName name="_xlnm.Print_Titles" localSheetId="5">×様式9!$6:$8</definedName>
    <definedName name="_xlnm.Print_Titles" localSheetId="0">様式５!$4:$7</definedName>
    <definedName name="Z_01EAA192_030B_4B32_8504_E8B9ACF08987_.wvu.FilterData" localSheetId="0" hidden="1">様式５!$A$6:$S$32</definedName>
    <definedName name="Z_03AE82A1_1BE2_4ECA_87A2_03B930490FC4_.wvu.FilterData" localSheetId="0" hidden="1">様式５!$A$6:$FO$32</definedName>
    <definedName name="Z_04C8A1BA_9D22_46C9_9CEB_2BC0004FC685_.wvu.FilterData" localSheetId="0" hidden="1">様式５!$B$6:$S$32</definedName>
    <definedName name="Z_04D09D8C_94A5_461B_8EBD_462A08259C45_.wvu.FilterData" localSheetId="0" hidden="1">様式５!$A$6:$FO$32</definedName>
    <definedName name="Z_052F3F11_C124_459E_99F9_1A701D48C614_.wvu.Cols" localSheetId="0" hidden="1">様式５!$Q:$R</definedName>
    <definedName name="Z_052F3F11_C124_459E_99F9_1A701D48C614_.wvu.FilterData" localSheetId="0" hidden="1">様式５!$A$6:$FO$32</definedName>
    <definedName name="Z_052F3F11_C124_459E_99F9_1A701D48C614_.wvu.PrintArea" localSheetId="0" hidden="1">様式５!$A$1:$K$34</definedName>
    <definedName name="Z_052F3F11_C124_459E_99F9_1A701D48C614_.wvu.PrintTitles" localSheetId="0" hidden="1">様式５!$4:$7</definedName>
    <definedName name="Z_06B37801_B90C_4714_B129_94818EB4F65E_.wvu.Cols" localSheetId="0" hidden="1">様式５!$L:$R</definedName>
    <definedName name="Z_06B37801_B90C_4714_B129_94818EB4F65E_.wvu.FilterData" localSheetId="0" hidden="1">様式５!$A$6:$FO$32</definedName>
    <definedName name="Z_06B37801_B90C_4714_B129_94818EB4F65E_.wvu.PrintArea" localSheetId="0" hidden="1">様式５!$A$1:$K$33</definedName>
    <definedName name="Z_06B37801_B90C_4714_B129_94818EB4F65E_.wvu.PrintTitles" localSheetId="0" hidden="1">様式５!$4:$7</definedName>
    <definedName name="Z_0984F2AA_60F2_4912_A9FF_2F9A955D5FE3_.wvu.FilterData" localSheetId="0" hidden="1">様式５!$A$7:$FO$32</definedName>
    <definedName name="Z_0C68AD9F_EAAC_4D8C_8595_325E5145CCC9_.wvu.FilterData" localSheetId="0" hidden="1">様式５!$B$6:$S$32</definedName>
    <definedName name="Z_0EC137BB_4649_439E_A306_A2900F1F636A_.wvu.FilterData" localSheetId="0" hidden="1">様式５!$B$6:$S$32</definedName>
    <definedName name="Z_1199D24E_5AB2_4E7F_AA3B_409733D51AC4_.wvu.FilterData" localSheetId="0" hidden="1">様式５!$A$6:$FO$32</definedName>
    <definedName name="Z_1E7D5732_EF56_415D_8F2A_A9A6136A4DC3_.wvu.FilterData" localSheetId="0" hidden="1">様式５!$B$6:$S$32</definedName>
    <definedName name="Z_20E8B0EC_118D_49EF_9836_FFD168BFA307_.wvu.FilterData" localSheetId="0" hidden="1">様式５!$A$6:$T$32</definedName>
    <definedName name="Z_22995149_BE93_441E_A433_BD1625B87C24_.wvu.Cols" localSheetId="0" hidden="1">様式５!$Q:$R</definedName>
    <definedName name="Z_22995149_BE93_441E_A433_BD1625B87C24_.wvu.FilterData" localSheetId="0" hidden="1">様式５!$A$6:$FO$32</definedName>
    <definedName name="Z_22995149_BE93_441E_A433_BD1625B87C24_.wvu.PrintArea" localSheetId="0" hidden="1">様式５!$A$1:$K$34</definedName>
    <definedName name="Z_22995149_BE93_441E_A433_BD1625B87C24_.wvu.PrintTitles" localSheetId="0" hidden="1">様式５!$4:$7</definedName>
    <definedName name="Z_22CA7278_0BB0_43BE_B164_268A2E7E7747_.wvu.Cols" localSheetId="0" hidden="1">様式５!$Q:$R</definedName>
    <definedName name="Z_22CA7278_0BB0_43BE_B164_268A2E7E7747_.wvu.FilterData" localSheetId="0" hidden="1">様式５!$A$6:$FO$32</definedName>
    <definedName name="Z_22CA7278_0BB0_43BE_B164_268A2E7E7747_.wvu.PrintArea" localSheetId="0" hidden="1">様式５!$A$1:$K$34</definedName>
    <definedName name="Z_22CA7278_0BB0_43BE_B164_268A2E7E7747_.wvu.PrintTitles" localSheetId="0" hidden="1">様式５!$4:$7</definedName>
    <definedName name="Z_23F43B3A_3258_499E_84AA_5934348FFA54_.wvu.FilterData" localSheetId="0" hidden="1">様式５!$A$6:$FO$32</definedName>
    <definedName name="Z_24D4AB45_3A64_4C2A_93AD_95EA6B944657_.wvu.FilterData" localSheetId="0" hidden="1">様式５!$B$6:$S$32</definedName>
    <definedName name="Z_27FE125A_CAC0_4187_BAC1_FA85A21F8068_.wvu.FilterData" localSheetId="0" hidden="1">様式５!$A$6:$FO$32</definedName>
    <definedName name="Z_291BEBD1_3E67_44D7_B7E4_9799E8B2AEED_.wvu.FilterData" localSheetId="0" hidden="1">様式５!$B$6:$S$32</definedName>
    <definedName name="Z_2AC5AF6D_E947_4E06_81E5_FE5E3908C039_.wvu.Cols" localSheetId="0" hidden="1">様式５!$Q:$R</definedName>
    <definedName name="Z_2AC5AF6D_E947_4E06_81E5_FE5E3908C039_.wvu.FilterData" localSheetId="0" hidden="1">様式５!$A$6:$FO$32</definedName>
    <definedName name="Z_2AC5AF6D_E947_4E06_81E5_FE5E3908C039_.wvu.PrintArea" localSheetId="0" hidden="1">様式５!$A$1:$K$34</definedName>
    <definedName name="Z_2AC5AF6D_E947_4E06_81E5_FE5E3908C039_.wvu.PrintTitles" localSheetId="0" hidden="1">様式５!$4:$7</definedName>
    <definedName name="Z_2C82E193_3E09_4CE3_80B4_E2A9361A46F4_.wvu.FilterData" localSheetId="0" hidden="1">様式５!$B$6:$S$32</definedName>
    <definedName name="Z_300532A4_C979_47B6_AE96_7529D1452A32_.wvu.FilterData" localSheetId="0" hidden="1">様式５!$A$6:$FO$32</definedName>
    <definedName name="Z_340A5395_F3C0_4C00_AD4A_45ABD0096A3A_.wvu.FilterData" localSheetId="0" hidden="1">様式５!$A$7:$FO$32</definedName>
    <definedName name="Z_366D8082_4247_4BD2_8EA9_CB5780D5FB7B_.wvu.Cols" localSheetId="0" hidden="1">様式５!$Q:$R</definedName>
    <definedName name="Z_366D8082_4247_4BD2_8EA9_CB5780D5FB7B_.wvu.FilterData" localSheetId="0" hidden="1">様式５!$A$6:$FO$32</definedName>
    <definedName name="Z_366D8082_4247_4BD2_8EA9_CB5780D5FB7B_.wvu.PrintArea" localSheetId="0" hidden="1">様式５!$A$1:$K$34</definedName>
    <definedName name="Z_366D8082_4247_4BD2_8EA9_CB5780D5FB7B_.wvu.PrintTitles" localSheetId="0" hidden="1">様式５!$4:$7</definedName>
    <definedName name="Z_374AF662_332C_4305_9FF2_82EBDABE1ECA_.wvu.FilterData" localSheetId="0" hidden="1">様式５!$B$6:$S$32</definedName>
    <definedName name="Z_38677CFC_38FD_428F_B2E6_28D6556AF30E_.wvu.FilterData" localSheetId="0" hidden="1">様式５!$A$6:$S$32</definedName>
    <definedName name="Z_3EED8F5F_471C_4B50_994D_BB7BEF016969_.wvu.FilterData" localSheetId="0" hidden="1">様式５!$B$6:$S$32</definedName>
    <definedName name="Z_44110B35_593F_4B4A_A409_C3E96DF3A694_.wvu.Cols" localSheetId="0" hidden="1">様式５!$Q:$R</definedName>
    <definedName name="Z_44110B35_593F_4B4A_A409_C3E96DF3A694_.wvu.FilterData" localSheetId="0" hidden="1">様式５!$A$7:$FO$32</definedName>
    <definedName name="Z_44110B35_593F_4B4A_A409_C3E96DF3A694_.wvu.PrintArea" localSheetId="0" hidden="1">様式５!$A$1:$K$34</definedName>
    <definedName name="Z_44110B35_593F_4B4A_A409_C3E96DF3A694_.wvu.PrintTitles" localSheetId="0" hidden="1">様式５!$4:$7</definedName>
    <definedName name="Z_443FC1F6_4EB0_4043_84B4_EA880B09B87F_.wvu.FilterData" localSheetId="0" hidden="1">様式５!$A$6:$T$32</definedName>
    <definedName name="Z_444B054F_1122_4B41_9106_F9A119111E6C_.wvu.Cols" localSheetId="0" hidden="1">様式５!$Q:$R</definedName>
    <definedName name="Z_444B054F_1122_4B41_9106_F9A119111E6C_.wvu.FilterData" localSheetId="0" hidden="1">様式５!$A$6:$FO$32</definedName>
    <definedName name="Z_444B054F_1122_4B41_9106_F9A119111E6C_.wvu.PrintArea" localSheetId="0" hidden="1">様式５!$A$1:$K$34</definedName>
    <definedName name="Z_444B054F_1122_4B41_9106_F9A119111E6C_.wvu.PrintTitles" localSheetId="0" hidden="1">様式５!$4:$7</definedName>
    <definedName name="Z_45D004E6_D125_4BDB_B604_8C7F9987A296_.wvu.Cols" localSheetId="0" hidden="1">様式５!$Q:$R</definedName>
    <definedName name="Z_45D004E6_D125_4BDB_B604_8C7F9987A296_.wvu.FilterData" localSheetId="0" hidden="1">様式５!$A$6:$FO$32</definedName>
    <definedName name="Z_45D004E6_D125_4BDB_B604_8C7F9987A296_.wvu.PrintArea" localSheetId="0" hidden="1">様式５!$A$1:$K$34</definedName>
    <definedName name="Z_45D004E6_D125_4BDB_B604_8C7F9987A296_.wvu.PrintTitles" localSheetId="0" hidden="1">様式５!$4:$7</definedName>
    <definedName name="Z_4697FA6B_DE17_44B8_B6B3_A9559B9E7087_.wvu.Cols" localSheetId="0" hidden="1">様式５!$Q:$R</definedName>
    <definedName name="Z_4697FA6B_DE17_44B8_B6B3_A9559B9E7087_.wvu.FilterData" localSheetId="0" hidden="1">様式５!$A$6:$FO$32</definedName>
    <definedName name="Z_4697FA6B_DE17_44B8_B6B3_A9559B9E7087_.wvu.PrintArea" localSheetId="0" hidden="1">様式５!$A$1:$K$34</definedName>
    <definedName name="Z_4697FA6B_DE17_44B8_B6B3_A9559B9E7087_.wvu.PrintTitles" localSheetId="0" hidden="1">様式５!$4:$7</definedName>
    <definedName name="Z_4FA438CA_84A7_4E4A_B647_D9C724313A30_.wvu.FilterData" localSheetId="0" hidden="1">様式５!$A$6:$S$32</definedName>
    <definedName name="Z_50AC8F9C_2188_4C12_A141_8BE304C786F0_.wvu.Cols" localSheetId="0" hidden="1">様式５!$Q:$R</definedName>
    <definedName name="Z_50AC8F9C_2188_4C12_A141_8BE304C786F0_.wvu.FilterData" localSheetId="0" hidden="1">様式５!$A$6:$FO$32</definedName>
    <definedName name="Z_50AC8F9C_2188_4C12_A141_8BE304C786F0_.wvu.PrintArea" localSheetId="0" hidden="1">様式５!$A$1:$K$33</definedName>
    <definedName name="Z_50AC8F9C_2188_4C12_A141_8BE304C786F0_.wvu.PrintTitles" localSheetId="0" hidden="1">様式５!$4:$7</definedName>
    <definedName name="Z_554CCE7A_C6CE_47E9_833C_4F6A16FE021F_.wvu.FilterData" localSheetId="0" hidden="1">様式５!$A$6:$FO$32</definedName>
    <definedName name="Z_5668B71E_8807_468B_9970_38F9A9F9382A_.wvu.FilterData" localSheetId="0" hidden="1">様式５!$B$6:$S$32</definedName>
    <definedName name="Z_56C3E958_62F0_4D5E_80EF_1B0A7490DD11_.wvu.FilterData" localSheetId="0" hidden="1">様式５!$A$6:$FO$32</definedName>
    <definedName name="Z_571E855B_8DA1_45D3_B25A_CFB379B91A2B_.wvu.FilterData" localSheetId="0" hidden="1">様式５!$A$7:$X$32</definedName>
    <definedName name="Z_57745067_BF0B_4087_B5A6_8A5691A551DD_.wvu.FilterData" localSheetId="0" hidden="1">様式５!$A$6:$T$32</definedName>
    <definedName name="Z_581BD237_B078_4701_B24C_0BFF302F5B2F_.wvu.Cols" localSheetId="0" hidden="1">様式５!$Q:$R</definedName>
    <definedName name="Z_581BD237_B078_4701_B24C_0BFF302F5B2F_.wvu.FilterData" localSheetId="0" hidden="1">様式５!$A$6:$FO$32</definedName>
    <definedName name="Z_581BD237_B078_4701_B24C_0BFF302F5B2F_.wvu.PrintArea" localSheetId="0" hidden="1">様式５!$A$1:$K$34</definedName>
    <definedName name="Z_581BD237_B078_4701_B24C_0BFF302F5B2F_.wvu.PrintTitles" localSheetId="0" hidden="1">様式５!$4:$7</definedName>
    <definedName name="Z_593CF9A4_75B1_449B_AD6A_05BC18F73933_.wvu.FilterData" localSheetId="0" hidden="1">様式５!$A$6:$FO$32</definedName>
    <definedName name="Z_5F0F1A79_0791_4C2C_8D13_6CD22FD0499B_.wvu.Cols" localSheetId="0" hidden="1">様式５!$Q:$R</definedName>
    <definedName name="Z_5F0F1A79_0791_4C2C_8D13_6CD22FD0499B_.wvu.FilterData" localSheetId="0" hidden="1">様式５!$A$6:$T$32</definedName>
    <definedName name="Z_5F0F1A79_0791_4C2C_8D13_6CD22FD0499B_.wvu.PrintArea" localSheetId="0" hidden="1">様式５!$A$1:$K$34</definedName>
    <definedName name="Z_5F0F1A79_0791_4C2C_8D13_6CD22FD0499B_.wvu.PrintTitles" localSheetId="0" hidden="1">様式５!$4:$7</definedName>
    <definedName name="Z_5F6E0A5B_1F3F_4878_8986_ED55F9EE06F4_.wvu.Cols" localSheetId="0" hidden="1">様式５!$Q:$R</definedName>
    <definedName name="Z_5F6E0A5B_1F3F_4878_8986_ED55F9EE06F4_.wvu.FilterData" localSheetId="0" hidden="1">様式５!$A$6:$FO$32</definedName>
    <definedName name="Z_5F6E0A5B_1F3F_4878_8986_ED55F9EE06F4_.wvu.PrintArea" localSheetId="0" hidden="1">様式５!$A$1:$K$34</definedName>
    <definedName name="Z_5F6E0A5B_1F3F_4878_8986_ED55F9EE06F4_.wvu.PrintTitles" localSheetId="0" hidden="1">様式５!$4:$7</definedName>
    <definedName name="Z_640D24A1_F93A_49AE_989A_09EA35DB6178_.wvu.FilterData" localSheetId="0" hidden="1">様式５!$A$7:$FO$32</definedName>
    <definedName name="Z_64D5DF4B_9089_4084_958D_1D0FB5779114_.wvu.Cols" localSheetId="0" hidden="1">様式５!$Q:$R</definedName>
    <definedName name="Z_64D5DF4B_9089_4084_958D_1D0FB5779114_.wvu.FilterData" localSheetId="0" hidden="1">様式５!$A$6:$FO$32</definedName>
    <definedName name="Z_64D5DF4B_9089_4084_958D_1D0FB5779114_.wvu.PrintArea" localSheetId="0" hidden="1">様式５!$A$1:$K$34</definedName>
    <definedName name="Z_64D5DF4B_9089_4084_958D_1D0FB5779114_.wvu.PrintTitles" localSheetId="0" hidden="1">様式５!$4:$7</definedName>
    <definedName name="Z_66224404_EA19_4356_92BE_A2F395931004_.wvu.FilterData" localSheetId="0" hidden="1">様式５!$A$6:$S$32</definedName>
    <definedName name="Z_665488CF_8ABE_4275_9644_48E5F5043390_.wvu.FilterData" localSheetId="0" hidden="1">様式５!$B$6:$S$32</definedName>
    <definedName name="Z_6989C8E8_DF8B_443A_A0DC_63D85A87347B_.wvu.Cols" localSheetId="0" hidden="1">様式５!$Q:$R</definedName>
    <definedName name="Z_6989C8E8_DF8B_443A_A0DC_63D85A87347B_.wvu.FilterData" localSheetId="0" hidden="1">様式５!$A$6:$FO$32</definedName>
    <definedName name="Z_6989C8E8_DF8B_443A_A0DC_63D85A87347B_.wvu.PrintArea" localSheetId="0" hidden="1">様式５!$A$1:$K$34</definedName>
    <definedName name="Z_6989C8E8_DF8B_443A_A0DC_63D85A87347B_.wvu.PrintTitles" localSheetId="0" hidden="1">様式５!$4:$7</definedName>
    <definedName name="Z_70837B7F_EB31_4D6D_B20E_5962F6B0E27E_.wvu.Cols" localSheetId="0" hidden="1">様式５!$Q:$R</definedName>
    <definedName name="Z_70837B7F_EB31_4D6D_B20E_5962F6B0E27E_.wvu.FilterData" localSheetId="0" hidden="1">様式５!$A$6:$FO$32</definedName>
    <definedName name="Z_70837B7F_EB31_4D6D_B20E_5962F6B0E27E_.wvu.PrintArea" localSheetId="0" hidden="1">様式５!$A$1:$K$34</definedName>
    <definedName name="Z_70837B7F_EB31_4D6D_B20E_5962F6B0E27E_.wvu.PrintTitles" localSheetId="0" hidden="1">様式５!$4:$7</definedName>
    <definedName name="Z_70924426_1D8A_405C_99DB_5F184299D133_.wvu.FilterData" localSheetId="0" hidden="1">様式５!$A$6:$FO$32</definedName>
    <definedName name="Z_749145BA_5224_4309_8744_80063D3AC2A1_.wvu.FilterData" localSheetId="0" hidden="1">様式５!$B$6:$S$32</definedName>
    <definedName name="Z_7959981C_996C_4AED_A61B_9791C16E24F0_.wvu.FilterData" localSheetId="0" hidden="1">様式５!$A$6:$FO$32</definedName>
    <definedName name="Z_7A18676E_04A4_4AFB_8334_7BB0F24E5EE3_.wvu.FilterData" localSheetId="0" hidden="1">様式５!$A$7:$FO$32</definedName>
    <definedName name="Z_7BAEEC97_8C0D_4727_9C2C_C181F26DD884_.wvu.Cols" localSheetId="0" hidden="1">様式５!$Q:$R</definedName>
    <definedName name="Z_7BAEEC97_8C0D_4727_9C2C_C181F26DD884_.wvu.FilterData" localSheetId="0" hidden="1">様式５!$A$6:$FO$32</definedName>
    <definedName name="Z_7BAEEC97_8C0D_4727_9C2C_C181F26DD884_.wvu.PrintArea" localSheetId="0" hidden="1">様式５!$A$1:$K$33</definedName>
    <definedName name="Z_7BAEEC97_8C0D_4727_9C2C_C181F26DD884_.wvu.PrintTitles" localSheetId="0" hidden="1">様式５!$4:$7</definedName>
    <definedName name="Z_7D518F9E_8A7F_4DB5_A328_AF9BA1D8A68F_.wvu.FilterData" localSheetId="0" hidden="1">様式５!$B$6:$S$32</definedName>
    <definedName name="Z_7D7B3232_DD2F_4BAD_9D61_7BB9E8FBC5D0_.wvu.FilterData" localSheetId="0" hidden="1">様式５!$A$7:$FO$32</definedName>
    <definedName name="Z_7E2DCBD7_F134_4F01_A073_369742F025BC_.wvu.FilterData" localSheetId="0" hidden="1">様式５!$B$6:$S$32</definedName>
    <definedName name="Z_7F4591BF_0F6E_463C_863C_F8DFB75D20FC_.wvu.Cols" localSheetId="0" hidden="1">様式５!$Q:$R</definedName>
    <definedName name="Z_7F4591BF_0F6E_463C_863C_F8DFB75D20FC_.wvu.FilterData" localSheetId="0" hidden="1">様式５!$A$6:$T$32</definedName>
    <definedName name="Z_7F4591BF_0F6E_463C_863C_F8DFB75D20FC_.wvu.PrintArea" localSheetId="0" hidden="1">様式５!$A$1:$K$34</definedName>
    <definedName name="Z_7F4591BF_0F6E_463C_863C_F8DFB75D20FC_.wvu.PrintTitles" localSheetId="0" hidden="1">様式５!$4:$7</definedName>
    <definedName name="Z_7F9543F0_7900_417C_8668_8D9DC3C6A87C_.wvu.FilterData" localSheetId="0" hidden="1">様式５!$B$6:$S$32</definedName>
    <definedName name="Z_81B5A484_EBF1_4915_9B07_DDCCFE2DB28C_.wvu.FilterData" localSheetId="0" hidden="1">様式５!$B$6:$S$32</definedName>
    <definedName name="Z_86736FF6_D9DA_4CB4_A1A0_805D5D48FA90_.wvu.FilterData" localSheetId="0" hidden="1">様式５!$B$6:$S$32</definedName>
    <definedName name="Z_88E44795_6332_42B5_AD03_CD37EB030AF2_.wvu.FilterData" localSheetId="0" hidden="1">様式５!$B$6:$S$32</definedName>
    <definedName name="Z_89110E34_4E32_4289_9AEB_D2891C4E270B_.wvu.FilterData" localSheetId="0" hidden="1">様式５!$A$6:$T$32</definedName>
    <definedName name="Z_89C710E6_1500_4641_966A_C6D35D6B7EB2_.wvu.FilterData" localSheetId="0" hidden="1">様式５!$B$6:$S$32</definedName>
    <definedName name="Z_8B9E1F4E_8704_47E3_AFC2_BD7B7399C304_.wvu.FilterData" localSheetId="0" hidden="1">様式５!$B$6:$S$32</definedName>
    <definedName name="Z_8DE503A8_656E_41FA_9ED6_359FA3721ACF_.wvu.Cols" localSheetId="0" hidden="1">様式５!$Q:$R</definedName>
    <definedName name="Z_8DE503A8_656E_41FA_9ED6_359FA3721ACF_.wvu.FilterData" localSheetId="0" hidden="1">様式５!$A$6:$FO$32</definedName>
    <definedName name="Z_8DE503A8_656E_41FA_9ED6_359FA3721ACF_.wvu.PrintArea" localSheetId="0" hidden="1">様式５!$A$1:$K$33</definedName>
    <definedName name="Z_8DE503A8_656E_41FA_9ED6_359FA3721ACF_.wvu.PrintTitles" localSheetId="0" hidden="1">様式５!$4:$7</definedName>
    <definedName name="Z_901A4DB5_9501_4EB6_9268_72DC5604D1B1_.wvu.FilterData" localSheetId="0" hidden="1">様式５!$A$7:$FO$32</definedName>
    <definedName name="Z_938E702C_B36A_4670_81CA_FE17F251577A_.wvu.FilterData" localSheetId="0" hidden="1">様式５!$A$7:$FO$32</definedName>
    <definedName name="Z_97250119_8D07_4D98_BD4A_0062145CE139_.wvu.FilterData" localSheetId="0" hidden="1">様式５!$A$7:$FO$32</definedName>
    <definedName name="Z_99CD74FC_8B79_402C_9E5F_4C8C844F7522_.wvu.Cols" localSheetId="0" hidden="1">様式５!$Q:$R</definedName>
    <definedName name="Z_99CD74FC_8B79_402C_9E5F_4C8C844F7522_.wvu.FilterData" localSheetId="0" hidden="1">様式５!$A$6:$T$32</definedName>
    <definedName name="Z_99CD74FC_8B79_402C_9E5F_4C8C844F7522_.wvu.PrintArea" localSheetId="0" hidden="1">様式５!$A$1:$K$34</definedName>
    <definedName name="Z_99CD74FC_8B79_402C_9E5F_4C8C844F7522_.wvu.PrintTitles" localSheetId="0" hidden="1">様式５!$4:$7</definedName>
    <definedName name="Z_9B02B18F_FBC3_4003_B64D_6BF6D2FAF148_.wvu.Cols" localSheetId="0" hidden="1">様式５!$Q:$R</definedName>
    <definedName name="Z_9B02B18F_FBC3_4003_B64D_6BF6D2FAF148_.wvu.FilterData" localSheetId="0" hidden="1">様式５!$A$6:$FO$32</definedName>
    <definedName name="Z_9B02B18F_FBC3_4003_B64D_6BF6D2FAF148_.wvu.PrintArea" localSheetId="0" hidden="1">様式５!$A$1:$K$34</definedName>
    <definedName name="Z_9B02B18F_FBC3_4003_B64D_6BF6D2FAF148_.wvu.PrintTitles" localSheetId="0" hidden="1">様式５!$4:$7</definedName>
    <definedName name="Z_9B4A25DD_435F_45A5_893D_7D8E03D5FC78_.wvu.FilterData" localSheetId="0" hidden="1">様式５!$B$6:$S$32</definedName>
    <definedName name="Z_9C01AE63_CFF0_4106_9038_7FADD737BB91_.wvu.Cols" localSheetId="0" hidden="1">様式５!$Q:$R</definedName>
    <definedName name="Z_9C01AE63_CFF0_4106_9038_7FADD737BB91_.wvu.FilterData" localSheetId="0" hidden="1">様式５!$A$6:$FO$32</definedName>
    <definedName name="Z_9C01AE63_CFF0_4106_9038_7FADD737BB91_.wvu.PrintArea" localSheetId="0" hidden="1">様式５!$A$1:$K$34</definedName>
    <definedName name="Z_9C01AE63_CFF0_4106_9038_7FADD737BB91_.wvu.PrintTitles" localSheetId="0" hidden="1">様式５!$4:$7</definedName>
    <definedName name="Z_9C40EDED_6440_486C_B2C2_1C1E7F80BEFD_.wvu.FilterData" localSheetId="0" hidden="1">様式５!$A$6:$FO$32</definedName>
    <definedName name="Z_A0CE4855_8BF5_4B09_B255_E1A19C4E3053_.wvu.Cols" localSheetId="0" hidden="1">様式５!$Q:$R</definedName>
    <definedName name="Z_A0CE4855_8BF5_4B09_B255_E1A19C4E3053_.wvu.FilterData" localSheetId="0" hidden="1">様式５!$A$7:$FO$32</definedName>
    <definedName name="Z_A0CE4855_8BF5_4B09_B255_E1A19C4E3053_.wvu.PrintArea" localSheetId="0" hidden="1">様式５!$A$1:$K$34</definedName>
    <definedName name="Z_A0CE4855_8BF5_4B09_B255_E1A19C4E3053_.wvu.PrintTitles" localSheetId="0" hidden="1">様式５!$4:$7</definedName>
    <definedName name="Z_A0D972C1_3D2C_4C11_9E56_A82C309030EE_.wvu.Cols" localSheetId="0" hidden="1">様式５!$Q:$R</definedName>
    <definedName name="Z_A0D972C1_3D2C_4C11_9E56_A82C309030EE_.wvu.FilterData" localSheetId="0" hidden="1">様式５!$A$6:$FO$32</definedName>
    <definedName name="Z_A0D972C1_3D2C_4C11_9E56_A82C309030EE_.wvu.PrintArea" localSheetId="0" hidden="1">様式５!$A$1:$K$34</definedName>
    <definedName name="Z_A0D972C1_3D2C_4C11_9E56_A82C309030EE_.wvu.PrintTitles" localSheetId="0" hidden="1">様式５!$4:$7</definedName>
    <definedName name="Z_A1410A53_A816_48E6_BA3B_34AFBECBBF89_.wvu.FilterData" localSheetId="0" hidden="1">様式５!$A$6:$FO$32</definedName>
    <definedName name="Z_A5081DD8_9472_4A84_A31C_C87428B96836_.wvu.FilterData" localSheetId="0" hidden="1">様式５!$A$6:$FO$32</definedName>
    <definedName name="Z_A62B912E_02A1_47A6_A44F_AD1D542D7EAA_.wvu.FilterData" localSheetId="0" hidden="1">様式５!$B$6:$S$32</definedName>
    <definedName name="Z_A899A51E_0321_424E_A816_E762C6453A5E_.wvu.Cols" localSheetId="0" hidden="1">様式５!$Q:$R</definedName>
    <definedName name="Z_A899A51E_0321_424E_A816_E762C6453A5E_.wvu.FilterData" localSheetId="0" hidden="1">様式５!$A$7:$FO$32</definedName>
    <definedName name="Z_A899A51E_0321_424E_A816_E762C6453A5E_.wvu.PrintArea" localSheetId="0" hidden="1">様式５!$A$1:$K$34</definedName>
    <definedName name="Z_A899A51E_0321_424E_A816_E762C6453A5E_.wvu.PrintTitles" localSheetId="0" hidden="1">様式５!$4:$7</definedName>
    <definedName name="Z_AB5F7232_79D3_4A00_BF97_AF858AB78B28_.wvu.FilterData" localSheetId="0" hidden="1">様式５!$A$6:$T$32</definedName>
    <definedName name="Z_ABE7CFFB_C659_4189_B81A_6BEE666EADF0_.wvu.FilterData" localSheetId="0" hidden="1">様式５!$B$6:$S$32</definedName>
    <definedName name="Z_AC548A2E_C48E_45CC_879A_E2EBB2B33EEA_.wvu.Cols" localSheetId="0" hidden="1">様式５!$Q:$R</definedName>
    <definedName name="Z_AC548A2E_C48E_45CC_879A_E2EBB2B33EEA_.wvu.FilterData" localSheetId="0" hidden="1">様式５!$A$6:$S$32</definedName>
    <definedName name="Z_AC548A2E_C48E_45CC_879A_E2EBB2B33EEA_.wvu.PrintArea" localSheetId="0" hidden="1">様式５!$A$1:$K$33</definedName>
    <definedName name="Z_AC548A2E_C48E_45CC_879A_E2EBB2B33EEA_.wvu.PrintTitles" localSheetId="0" hidden="1">様式５!$4:$7</definedName>
    <definedName name="Z_ACF9747A_930D_4496_B09E_8726FC61D724_.wvu.FilterData" localSheetId="0" hidden="1">様式５!$B$6:$S$32</definedName>
    <definedName name="Z_AD4EEFD1_EF9D_4286_82C0_7E3CB759B6A3_.wvu.FilterData" localSheetId="0" hidden="1">様式５!$A$7:$FO$32</definedName>
    <definedName name="Z_B02E5B7B_53CC_43E2_B229_62838E357858_.wvu.FilterData" localSheetId="0" hidden="1">様式５!$A$6:$FO$32</definedName>
    <definedName name="Z_B0B21E7F_41F6_4286_9120_7856223C7AC9_.wvu.FilterData" localSheetId="0" hidden="1">様式５!$A$6:$X$32</definedName>
    <definedName name="Z_B1C44EF9_9F01_4248_AAFB_58D37EA4F0EC_.wvu.Cols" localSheetId="0" hidden="1">様式５!$Q:$R</definedName>
    <definedName name="Z_B1C44EF9_9F01_4248_AAFB_58D37EA4F0EC_.wvu.FilterData" localSheetId="0" hidden="1">様式５!$A$6:$T$32</definedName>
    <definedName name="Z_B1C44EF9_9F01_4248_AAFB_58D37EA4F0EC_.wvu.PrintArea" localSheetId="0" hidden="1">様式５!$A$1:$K$34</definedName>
    <definedName name="Z_B1C44EF9_9F01_4248_AAFB_58D37EA4F0EC_.wvu.PrintTitles" localSheetId="0" hidden="1">様式５!$4:$7</definedName>
    <definedName name="Z_B1F42F59_5BB5_41C4_97C6_4484184E13F1_.wvu.FilterData" localSheetId="0" hidden="1">様式５!$A$6:$T$32</definedName>
    <definedName name="Z_B2687233_4AA3_4362_A023_25CC6BE303C3_.wvu.FilterData" localSheetId="0" hidden="1">様式５!$A$7:$FO$32</definedName>
    <definedName name="Z_B2D441E7_D750_4466_9F5C_BED9F80CA5C9_.wvu.Cols" localSheetId="0" hidden="1">様式５!$Q:$R</definedName>
    <definedName name="Z_B2D441E7_D750_4466_9F5C_BED9F80CA5C9_.wvu.FilterData" localSheetId="0" hidden="1">様式５!$A$6:$FO$32</definedName>
    <definedName name="Z_B2D441E7_D750_4466_9F5C_BED9F80CA5C9_.wvu.PrintArea" localSheetId="0" hidden="1">様式５!$A$1:$K$34</definedName>
    <definedName name="Z_B2D441E7_D750_4466_9F5C_BED9F80CA5C9_.wvu.PrintTitles" localSheetId="0" hidden="1">様式５!$4:$7</definedName>
    <definedName name="Z_B4678970_F49A_41CB_BDF8_35F7BBC61272_.wvu.FilterData" localSheetId="0" hidden="1">様式５!$A$6:$FO$32</definedName>
    <definedName name="Z_B46A0E73_873C_4404_B73B_B777317F5A7C_.wvu.Cols" localSheetId="0" hidden="1">様式５!$Q:$R</definedName>
    <definedName name="Z_B46A0E73_873C_4404_B73B_B777317F5A7C_.wvu.FilterData" localSheetId="0" hidden="1">様式５!$A$6:$S$32</definedName>
    <definedName name="Z_B46A0E73_873C_4404_B73B_B777317F5A7C_.wvu.PrintArea" localSheetId="0" hidden="1">様式５!$A$1:$K$33</definedName>
    <definedName name="Z_B46A0E73_873C_4404_B73B_B777317F5A7C_.wvu.PrintTitles" localSheetId="0" hidden="1">様式５!$4:$7</definedName>
    <definedName name="Z_B4B87361_AF8D_47C5_957E_E5D261105FF8_.wvu.FilterData" localSheetId="0" hidden="1">様式５!$B$6:$S$32</definedName>
    <definedName name="Z_B6553749_8496_48D9_9B28_2FAA782B16AA_.wvu.FilterData" localSheetId="0" hidden="1">様式５!$A$6:$T$32</definedName>
    <definedName name="Z_B8061F44_4299_433B_992E_389B11EF0957_.wvu.Cols" localSheetId="0" hidden="1">様式５!$Q:$R</definedName>
    <definedName name="Z_B8061F44_4299_433B_992E_389B11EF0957_.wvu.FilterData" localSheetId="0" hidden="1">様式５!$A$6:$FO$32</definedName>
    <definedName name="Z_B8061F44_4299_433B_992E_389B11EF0957_.wvu.PrintArea" localSheetId="0" hidden="1">様式５!$A$1:$K$34</definedName>
    <definedName name="Z_B8061F44_4299_433B_992E_389B11EF0957_.wvu.PrintTitles" localSheetId="0" hidden="1">様式５!$4:$7</definedName>
    <definedName name="Z_B8F489ED_1D77_4F4E_A920_2AEA32928870_.wvu.Cols" localSheetId="0" hidden="1">様式５!$Q:$R</definedName>
    <definedName name="Z_B8F489ED_1D77_4F4E_A920_2AEA32928870_.wvu.FilterData" localSheetId="0" hidden="1">様式５!$A$6:$S$32</definedName>
    <definedName name="Z_B8F489ED_1D77_4F4E_A920_2AEA32928870_.wvu.PrintArea" localSheetId="0" hidden="1">様式５!$A$1:$K$34</definedName>
    <definedName name="Z_B8F489ED_1D77_4F4E_A920_2AEA32928870_.wvu.PrintTitles" localSheetId="0" hidden="1">様式５!$4:$7</definedName>
    <definedName name="Z_BEBE1D7C_DEFF_404E_81F6_1D5210FB524E_.wvu.FilterData" localSheetId="0" hidden="1">様式５!$A$6:$X$32</definedName>
    <definedName name="Z_C0F05C73_B9DA_46F9_A090_B8FE2204D51E_.wvu.Cols" localSheetId="0" hidden="1">様式５!$Q:$R</definedName>
    <definedName name="Z_C0F05C73_B9DA_46F9_A090_B8FE2204D51E_.wvu.FilterData" localSheetId="0" hidden="1">様式５!$A$6:$FO$32</definedName>
    <definedName name="Z_C0F05C73_B9DA_46F9_A090_B8FE2204D51E_.wvu.PrintArea" localSheetId="0" hidden="1">様式５!$A$1:$K$34</definedName>
    <definedName name="Z_C0F05C73_B9DA_46F9_A090_B8FE2204D51E_.wvu.PrintTitles" localSheetId="0" hidden="1">様式５!$4:$7</definedName>
    <definedName name="Z_C16C9525_F2AB_499F_8B03_B5D0380B83C8_.wvu.FilterData" localSheetId="0" hidden="1">様式５!$A$6:$FO$32</definedName>
    <definedName name="Z_C4D82BCF_451C_40BA_B4B3_30E21386BB25_.wvu.Cols" localSheetId="0" hidden="1">様式５!$Q:$R</definedName>
    <definedName name="Z_C4D82BCF_451C_40BA_B4B3_30E21386BB25_.wvu.FilterData" localSheetId="0" hidden="1">様式５!$A$6:$T$32</definedName>
    <definedName name="Z_C4D82BCF_451C_40BA_B4B3_30E21386BB25_.wvu.PrintArea" localSheetId="0" hidden="1">様式５!$A$1:$K$34</definedName>
    <definedName name="Z_C4D82BCF_451C_40BA_B4B3_30E21386BB25_.wvu.PrintTitles" localSheetId="0" hidden="1">様式５!$4:$7</definedName>
    <definedName name="Z_C54337A2_366C_46A1_A9F7_6549EFAAF442_.wvu.FilterData" localSheetId="0" hidden="1">様式５!$A$6:$T$32</definedName>
    <definedName name="Z_C9C96EC1_4A13_433C_8CA1_D624BCDA23FB_.wvu.Cols" localSheetId="0" hidden="1">様式５!$Q:$R</definedName>
    <definedName name="Z_C9C96EC1_4A13_433C_8CA1_D624BCDA23FB_.wvu.FilterData" localSheetId="0" hidden="1">様式５!$A$6:$FO$32</definedName>
    <definedName name="Z_C9C96EC1_4A13_433C_8CA1_D624BCDA23FB_.wvu.PrintArea" localSheetId="0" hidden="1">様式５!$A$1:$K$33</definedName>
    <definedName name="Z_C9C96EC1_4A13_433C_8CA1_D624BCDA23FB_.wvu.PrintTitles" localSheetId="0" hidden="1">様式５!$4:$7</definedName>
    <definedName name="Z_CA064EC8_4D5C_43EE_BBED_E1B6AF542620_.wvu.FilterData" localSheetId="0" hidden="1">様式５!$A$6:$S$32</definedName>
    <definedName name="Z_CB304CF9_F4A6_48BF_A213_8A97A2321FFB_.wvu.FilterData" localSheetId="0" hidden="1">様式５!$A$7:$FO$32</definedName>
    <definedName name="Z_CC508307_D119_49FF_8BAA_92AABCA0A5FE_.wvu.FilterData" localSheetId="0" hidden="1">様式５!$A$6:$T$32</definedName>
    <definedName name="Z_CD5934FC_09B2_46D2_BD46_603DD634A2B3_.wvu.FilterData" localSheetId="0" hidden="1">様式５!$B$6:$S$32</definedName>
    <definedName name="Z_CF210D75_E9EC_484F_8319_9012F4240FCE_.wvu.FilterData" localSheetId="0" hidden="1">様式５!$B$6:$S$32</definedName>
    <definedName name="Z_CF3F1375_589A_425A_AD36_5AC937F02F87_.wvu.Cols" localSheetId="0" hidden="1">様式５!$Q:$R</definedName>
    <definedName name="Z_CF3F1375_589A_425A_AD36_5AC937F02F87_.wvu.FilterData" localSheetId="0" hidden="1">様式５!$A$6:$FO$32</definedName>
    <definedName name="Z_CF3F1375_589A_425A_AD36_5AC937F02F87_.wvu.PrintArea" localSheetId="0" hidden="1">様式５!$A$1:$K$33</definedName>
    <definedName name="Z_CF3F1375_589A_425A_AD36_5AC937F02F87_.wvu.PrintTitles" localSheetId="0" hidden="1">様式５!$4:$7</definedName>
    <definedName name="Z_CFAC28C4_9DA6_44BB_B6AC_1E1BA4188994_.wvu.Cols" localSheetId="0" hidden="1">様式５!$Q:$R</definedName>
    <definedName name="Z_CFAC28C4_9DA6_44BB_B6AC_1E1BA4188994_.wvu.FilterData" localSheetId="0" hidden="1">様式５!$A$6:$T$32</definedName>
    <definedName name="Z_CFAC28C4_9DA6_44BB_B6AC_1E1BA4188994_.wvu.PrintArea" localSheetId="0" hidden="1">様式５!$A$1:$K$34</definedName>
    <definedName name="Z_CFAC28C4_9DA6_44BB_B6AC_1E1BA4188994_.wvu.PrintTitles" localSheetId="0" hidden="1">様式５!$4:$7</definedName>
    <definedName name="Z_D1B1F72B_6819_4930_8144_DE97EF61D4BF_.wvu.FilterData" localSheetId="0" hidden="1">様式５!$A$6:$FO$32</definedName>
    <definedName name="Z_D1FDF22B_2638_4D49_B1CE_8C5C674E5104_.wvu.Cols" localSheetId="0" hidden="1">様式５!$Q:$R</definedName>
    <definedName name="Z_D1FDF22B_2638_4D49_B1CE_8C5C674E5104_.wvu.FilterData" localSheetId="0" hidden="1">様式５!$A$7:$FO$32</definedName>
    <definedName name="Z_D1FDF22B_2638_4D49_B1CE_8C5C674E5104_.wvu.PrintArea" localSheetId="0" hidden="1">様式５!$A$1:$K$34</definedName>
    <definedName name="Z_D1FDF22B_2638_4D49_B1CE_8C5C674E5104_.wvu.PrintTitles" localSheetId="0" hidden="1">様式５!$4:$7</definedName>
    <definedName name="Z_D256FE90_7AAC_4F17_90E9_624F563EB144_.wvu.FilterData" localSheetId="0" hidden="1">様式５!$B$6:$S$32</definedName>
    <definedName name="Z_D3F484C7_A7A8_41A6_A643_59A7212BC1DA_.wvu.Cols" localSheetId="0" hidden="1">様式５!$Q:$R</definedName>
    <definedName name="Z_D3F484C7_A7A8_41A6_A643_59A7212BC1DA_.wvu.FilterData" localSheetId="0" hidden="1">様式５!$A$6:$FO$32</definedName>
    <definedName name="Z_D3F484C7_A7A8_41A6_A643_59A7212BC1DA_.wvu.PrintArea" localSheetId="0" hidden="1">様式５!$A$1:$K$34</definedName>
    <definedName name="Z_D3F484C7_A7A8_41A6_A643_59A7212BC1DA_.wvu.PrintTitles" localSheetId="0" hidden="1">様式５!$4:$7</definedName>
    <definedName name="Z_D4EA57D4_4F86_40B9_8148_886698F83C2D_.wvu.Cols" localSheetId="0" hidden="1">様式５!$Q:$R</definedName>
    <definedName name="Z_D4EA57D4_4F86_40B9_8148_886698F83C2D_.wvu.FilterData" localSheetId="0" hidden="1">様式５!$A$7:$FO$32</definedName>
    <definedName name="Z_D4EA57D4_4F86_40B9_8148_886698F83C2D_.wvu.PrintArea" localSheetId="0" hidden="1">様式５!$A$1:$K$34</definedName>
    <definedName name="Z_D4EA57D4_4F86_40B9_8148_886698F83C2D_.wvu.PrintTitles" localSheetId="0" hidden="1">様式５!$4:$7</definedName>
    <definedName name="Z_D6BF0446_50C6_4678_A04B_32751588DCF3_.wvu.FilterData" localSheetId="0" hidden="1">様式５!$A$6:$S$32</definedName>
    <definedName name="Z_D8CB58F5_96B6_4D98_AA0B_1C30DB37037E_.wvu.FilterData" localSheetId="0" hidden="1">様式５!$A$6:$T$32</definedName>
    <definedName name="Z_DBBA8445_9E0F_40D4_9DE9_2933FE897DAF_.wvu.FilterData" localSheetId="0" hidden="1">様式５!$A$6:$T$32</definedName>
    <definedName name="Z_DCF9EBB2_7E40_4D30_A631_26C53A48C875_.wvu.FilterData" localSheetId="0" hidden="1">様式５!$A$6:$FO$32</definedName>
    <definedName name="Z_DD5041F1_D646_4B19_8029_60E491D20DFE_.wvu.FilterData" localSheetId="0" hidden="1">様式５!$B$6:$S$32</definedName>
    <definedName name="Z_DE09C4E9_0758_44B2_A8EA_EB4A253DB03B_.wvu.FilterData" localSheetId="0" hidden="1">様式５!$A$6:$T$32</definedName>
    <definedName name="Z_E021E6C9_86EB_41E0_8F9B_D09B9E304D29_.wvu.Cols" localSheetId="0" hidden="1">様式５!$Q:$R</definedName>
    <definedName name="Z_E021E6C9_86EB_41E0_8F9B_D09B9E304D29_.wvu.FilterData" localSheetId="0" hidden="1">様式５!$A$7:$FO$32</definedName>
    <definedName name="Z_E021E6C9_86EB_41E0_8F9B_D09B9E304D29_.wvu.PrintArea" localSheetId="0" hidden="1">様式５!$A$1:$K$34</definedName>
    <definedName name="Z_E021E6C9_86EB_41E0_8F9B_D09B9E304D29_.wvu.PrintTitles" localSheetId="0" hidden="1">様式５!$4:$7</definedName>
    <definedName name="Z_E0B705B4_A912_4810_9C2E_4F7E515E914E_.wvu.Cols" localSheetId="0" hidden="1">様式５!$Q:$R</definedName>
    <definedName name="Z_E0B705B4_A912_4810_9C2E_4F7E515E914E_.wvu.FilterData" localSheetId="0" hidden="1">様式５!$A$6:$S$32</definedName>
    <definedName name="Z_E0B705B4_A912_4810_9C2E_4F7E515E914E_.wvu.PrintArea" localSheetId="0" hidden="1">様式５!$A$1:$K$34</definedName>
    <definedName name="Z_E0B705B4_A912_4810_9C2E_4F7E515E914E_.wvu.PrintTitles" localSheetId="0" hidden="1">様式５!$4:$7</definedName>
    <definedName name="Z_E16630A9_77A8_489F_A623_9A8FC0379AC4_.wvu.Cols" localSheetId="0" hidden="1">様式５!$Q:$R</definedName>
    <definedName name="Z_E16630A9_77A8_489F_A623_9A8FC0379AC4_.wvu.FilterData" localSheetId="0" hidden="1">様式５!$A$6:$T$32</definedName>
    <definedName name="Z_E16630A9_77A8_489F_A623_9A8FC0379AC4_.wvu.PrintArea" localSheetId="0" hidden="1">様式５!$A$1:$K$34</definedName>
    <definedName name="Z_E16630A9_77A8_489F_A623_9A8FC0379AC4_.wvu.PrintTitles" localSheetId="0" hidden="1">様式５!$4:$7</definedName>
    <definedName name="Z_E2E7A86C_90FB_4339_8885_AFCEC833D4CF_.wvu.FilterData" localSheetId="0" hidden="1">様式５!$A$6:$FO$32</definedName>
    <definedName name="Z_E3738867_F5D5_4516_9C4E_FA0FEDF4A671_.wvu.FilterData" localSheetId="0" hidden="1">様式５!$B$6:$S$32</definedName>
    <definedName name="Z_E498E363_08C1_475C_9CD6_ECF5F8A1E761_.wvu.Cols" localSheetId="0" hidden="1">様式５!$Q:$R</definedName>
    <definedName name="Z_E498E363_08C1_475C_9CD6_ECF5F8A1E761_.wvu.FilterData" localSheetId="0" hidden="1">様式５!$A$6:$FO$32</definedName>
    <definedName name="Z_E498E363_08C1_475C_9CD6_ECF5F8A1E761_.wvu.PrintArea" localSheetId="0" hidden="1">様式５!$A$1:$K$34</definedName>
    <definedName name="Z_E498E363_08C1_475C_9CD6_ECF5F8A1E761_.wvu.PrintTitles" localSheetId="0" hidden="1">様式５!$4:$7</definedName>
    <definedName name="Z_E4D5FBE2_BDB8_47D1_B4A9_3D49381FAF5C_.wvu.Cols" localSheetId="0" hidden="1">様式５!$Q:$R</definedName>
    <definedName name="Z_E4D5FBE2_BDB8_47D1_B4A9_3D49381FAF5C_.wvu.FilterData" localSheetId="0" hidden="1">様式５!$A$6:$FO$32</definedName>
    <definedName name="Z_E4D5FBE2_BDB8_47D1_B4A9_3D49381FAF5C_.wvu.PrintArea" localSheetId="0" hidden="1">様式５!$A$1:$K$34</definedName>
    <definedName name="Z_E4D5FBE2_BDB8_47D1_B4A9_3D49381FAF5C_.wvu.PrintTitles" localSheetId="0" hidden="1">様式５!$4:$7</definedName>
    <definedName name="Z_E9599D06_5045_4F02_A405_3D6703BDDB40_.wvu.Cols" localSheetId="0" hidden="1">様式５!$Q:$R</definedName>
    <definedName name="Z_E9599D06_5045_4F02_A405_3D6703BDDB40_.wvu.FilterData" localSheetId="0" hidden="1">様式５!$A$6:$FO$32</definedName>
    <definedName name="Z_E9599D06_5045_4F02_A405_3D6703BDDB40_.wvu.PrintArea" localSheetId="0" hidden="1">様式５!$A$1:$K$34</definedName>
    <definedName name="Z_E9599D06_5045_4F02_A405_3D6703BDDB40_.wvu.PrintTitles" localSheetId="0" hidden="1">様式５!$4:$7</definedName>
    <definedName name="Z_EA41A870_F127_49E7_A3AB_BAEABD1815B4_.wvu.FilterData" localSheetId="0" hidden="1">様式５!$A$6:$T$32</definedName>
    <definedName name="Z_EC32E599_0BEF_41F1_8B76_6572A0EC043F_.wvu.Cols" localSheetId="0" hidden="1">様式５!$Q:$R</definedName>
    <definedName name="Z_EC32E599_0BEF_41F1_8B76_6572A0EC043F_.wvu.FilterData" localSheetId="0" hidden="1">様式５!$A$6:$FO$32</definedName>
    <definedName name="Z_EC32E599_0BEF_41F1_8B76_6572A0EC043F_.wvu.PrintArea" localSheetId="0" hidden="1">様式５!$A$1:$K$33</definedName>
    <definedName name="Z_EC32E599_0BEF_41F1_8B76_6572A0EC043F_.wvu.PrintTitles" localSheetId="0" hidden="1">様式５!$4:$7</definedName>
    <definedName name="Z_EC7353BA_FEB2_44C3_9BD4_FB607F8CAE56_.wvu.Cols" localSheetId="0" hidden="1">様式５!$Q:$R</definedName>
    <definedName name="Z_EC7353BA_FEB2_44C3_9BD4_FB607F8CAE56_.wvu.FilterData" localSheetId="0" hidden="1">様式５!$A$6:$FO$32</definedName>
    <definedName name="Z_EC7353BA_FEB2_44C3_9BD4_FB607F8CAE56_.wvu.PrintArea" localSheetId="0" hidden="1">様式５!$A$1:$K$34</definedName>
    <definedName name="Z_EC7353BA_FEB2_44C3_9BD4_FB607F8CAE56_.wvu.PrintTitles" localSheetId="0" hidden="1">様式５!$4:$7</definedName>
    <definedName name="Z_EC7ABD86_73FB_4738_8E62_37D9777EF768_.wvu.FilterData" localSheetId="0" hidden="1">様式５!$A$6:$T$32</definedName>
    <definedName name="Z_ECD10BCA_61B5_48D1_AFED_EA9B32A0B90E_.wvu.Cols" localSheetId="0" hidden="1">様式５!$Q:$R</definedName>
    <definedName name="Z_ECD10BCA_61B5_48D1_AFED_EA9B32A0B90E_.wvu.FilterData" localSheetId="0" hidden="1">様式５!$A$6:$T$32</definedName>
    <definedName name="Z_ECD10BCA_61B5_48D1_AFED_EA9B32A0B90E_.wvu.PrintArea" localSheetId="0" hidden="1">様式５!$A$1:$K$34</definedName>
    <definedName name="Z_ECD10BCA_61B5_48D1_AFED_EA9B32A0B90E_.wvu.PrintTitles" localSheetId="0" hidden="1">様式５!$4:$7</definedName>
    <definedName name="Z_ECE06993_6D41_42FC_98A7_AAC2020FADCC_.wvu.FilterData" localSheetId="0" hidden="1">様式５!$B$6:$S$32</definedName>
    <definedName name="Z_EDE797E3_EF62_4135_93F5_F9D63E4A645A_.wvu.FilterData" localSheetId="0" hidden="1">様式５!$A$6:$FO$32</definedName>
    <definedName name="Z_F060692F_E6DF_412F_9701_0C64A0D5BC00_.wvu.FilterData" localSheetId="0" hidden="1">様式５!$A$6:$FO$32</definedName>
    <definedName name="Z_F20F9FC5_3352_4FFB_AB07_F5B59EDE673F_.wvu.FilterData" localSheetId="0" hidden="1">様式５!$A$6:$X$32</definedName>
    <definedName name="Z_F32AF5A1_2DE1_4018_B247_AC621BD307C4_.wvu.FilterData" localSheetId="0" hidden="1">様式５!$A$7:$FO$32</definedName>
    <definedName name="Z_F4877DFA_CD25_4ACD_8FD8_51FEDFFE69C4_.wvu.FilterData" localSheetId="0" hidden="1">様式５!$A$6:$FO$32</definedName>
    <definedName name="Z_F552F5E9_56D0_45EB_BAC2_4EDB8E6C3152_.wvu.FilterData" localSheetId="0" hidden="1">様式５!$A$6:$T$32</definedName>
    <definedName name="Z_F6ADF229_4919_4DA6_81C9_9FB0BF082A60_.wvu.FilterData" localSheetId="0" hidden="1">様式５!$B$6:$S$32</definedName>
    <definedName name="Z_FC27523E_F7B2_4FC2_87C5_2688147494EC_.wvu.FilterData" localSheetId="0" hidden="1">様式５!$B$6:$S$32</definedName>
    <definedName name="Z_FE190E17_C77D_49C1_A972_F9F2A53C5F62_.wvu.FilterData" localSheetId="0" hidden="1">様式５!$A$6:$FO$32</definedName>
    <definedName name="分類">'[1]様式17(見直し一覧)'!$A$38:$A$47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00" l="1"/>
  <c r="I31" i="100"/>
  <c r="I27" i="100"/>
  <c r="I26" i="100" s="1"/>
  <c r="I25" i="100"/>
  <c r="I24" i="100" s="1"/>
  <c r="H26" i="100"/>
  <c r="P27" i="100"/>
  <c r="O27" i="100"/>
  <c r="N27" i="100"/>
  <c r="M27" i="100"/>
  <c r="L27" i="100"/>
  <c r="P26" i="100"/>
  <c r="O26" i="100"/>
  <c r="N26" i="100"/>
  <c r="M26" i="100"/>
  <c r="L26" i="100"/>
  <c r="I23" i="100" l="1"/>
  <c r="I22" i="100" s="1"/>
  <c r="P17" i="100" l="1"/>
  <c r="O17" i="100"/>
  <c r="N17" i="100"/>
  <c r="M17" i="100"/>
  <c r="L17" i="100"/>
  <c r="I17" i="100"/>
  <c r="H14" i="100"/>
  <c r="P25" i="100"/>
  <c r="O25" i="100"/>
  <c r="N25" i="100"/>
  <c r="M25" i="100"/>
  <c r="L25" i="100"/>
  <c r="P24" i="100"/>
  <c r="O24" i="100"/>
  <c r="N24" i="100"/>
  <c r="M24" i="100"/>
  <c r="L24" i="100"/>
  <c r="H24" i="100"/>
  <c r="H23" i="100" s="1"/>
  <c r="H22" i="100" s="1"/>
  <c r="P23" i="100"/>
  <c r="O23" i="100"/>
  <c r="N23" i="100"/>
  <c r="M23" i="100"/>
  <c r="L23" i="100"/>
  <c r="P22" i="100"/>
  <c r="O22" i="100"/>
  <c r="N22" i="100"/>
  <c r="M22" i="100"/>
  <c r="L22" i="100"/>
  <c r="P16" i="100" l="1"/>
  <c r="O16" i="100"/>
  <c r="N16" i="100"/>
  <c r="M16" i="100"/>
  <c r="L16" i="100"/>
  <c r="I16" i="100"/>
  <c r="I15" i="100" l="1"/>
  <c r="I14" i="100" s="1"/>
  <c r="I13" i="100" l="1"/>
  <c r="I12" i="100" s="1"/>
  <c r="H13" i="100"/>
  <c r="H12" i="100" s="1"/>
  <c r="A9" i="100" l="1"/>
  <c r="A10" i="100" s="1"/>
  <c r="A11" i="100" s="1"/>
  <c r="A12" i="100" s="1"/>
  <c r="A13" i="100" s="1"/>
  <c r="A14" i="100" s="1"/>
  <c r="A15" i="100" l="1"/>
  <c r="A16" i="100" l="1"/>
  <c r="A17" i="100" s="1"/>
  <c r="A18" i="100" s="1"/>
  <c r="I11" i="100"/>
  <c r="I10" i="100" s="1"/>
  <c r="A19" i="100" l="1"/>
  <c r="A20" i="100" s="1"/>
  <c r="H30" i="100"/>
  <c r="H29" i="100" s="1"/>
  <c r="P31" i="100"/>
  <c r="O31" i="100"/>
  <c r="N31" i="100"/>
  <c r="M31" i="100"/>
  <c r="L31" i="100"/>
  <c r="P30" i="100"/>
  <c r="O30" i="100"/>
  <c r="N30" i="100"/>
  <c r="M30" i="100"/>
  <c r="L30" i="100"/>
  <c r="P29" i="100"/>
  <c r="O29" i="100"/>
  <c r="N29" i="100"/>
  <c r="M29" i="100"/>
  <c r="L29" i="100"/>
  <c r="P28" i="100"/>
  <c r="O28" i="100"/>
  <c r="N28" i="100"/>
  <c r="M28" i="100"/>
  <c r="L28" i="100"/>
  <c r="P21" i="100"/>
  <c r="O21" i="100"/>
  <c r="N21" i="100"/>
  <c r="M21" i="100"/>
  <c r="L21" i="100"/>
  <c r="P20" i="100"/>
  <c r="O20" i="100"/>
  <c r="N20" i="100"/>
  <c r="M20" i="100"/>
  <c r="L20" i="100"/>
  <c r="P19" i="100"/>
  <c r="O19" i="100"/>
  <c r="N19" i="100"/>
  <c r="M19" i="100"/>
  <c r="L19" i="100"/>
  <c r="P18" i="100"/>
  <c r="O18" i="100"/>
  <c r="N18" i="100"/>
  <c r="M18" i="100"/>
  <c r="L18" i="100"/>
  <c r="P15" i="100"/>
  <c r="O15" i="100"/>
  <c r="N15" i="100"/>
  <c r="M15" i="100"/>
  <c r="L15" i="100"/>
  <c r="P14" i="100"/>
  <c r="O14" i="100"/>
  <c r="N14" i="100"/>
  <c r="M14" i="100"/>
  <c r="L14" i="100"/>
  <c r="P13" i="100"/>
  <c r="O13" i="100"/>
  <c r="N13" i="100"/>
  <c r="M13" i="100"/>
  <c r="L13" i="100"/>
  <c r="P12" i="100"/>
  <c r="O12" i="100"/>
  <c r="N12" i="100"/>
  <c r="M12" i="100"/>
  <c r="L12" i="100"/>
  <c r="I9" i="100"/>
  <c r="I8" i="100" s="1"/>
  <c r="P11" i="100"/>
  <c r="O11" i="100"/>
  <c r="N11" i="100"/>
  <c r="M11" i="100"/>
  <c r="L11" i="100"/>
  <c r="P10" i="100"/>
  <c r="O10" i="100"/>
  <c r="N10" i="100"/>
  <c r="M10" i="100"/>
  <c r="L10" i="100"/>
  <c r="P9" i="100"/>
  <c r="O9" i="100"/>
  <c r="N9" i="100"/>
  <c r="M9" i="100"/>
  <c r="L9" i="100"/>
  <c r="P8" i="100"/>
  <c r="O8" i="100"/>
  <c r="N8" i="100"/>
  <c r="M8" i="100"/>
  <c r="L8" i="100"/>
  <c r="G32" i="100" l="1"/>
  <c r="I30" i="100"/>
  <c r="I29" i="100" s="1"/>
  <c r="I28" i="100" s="1"/>
  <c r="H10" i="100"/>
  <c r="H9" i="100" s="1"/>
  <c r="H8" i="100" s="1"/>
  <c r="H28" i="100"/>
  <c r="I20" i="100"/>
  <c r="I19" i="100" s="1"/>
  <c r="I18" i="100" s="1"/>
  <c r="H20" i="100"/>
  <c r="H19" i="100" l="1"/>
  <c r="H18" i="100" l="1"/>
  <c r="H32" i="100" s="1"/>
  <c r="I32" i="100" s="1"/>
  <c r="H80" i="98" l="1"/>
  <c r="H81" i="98"/>
  <c r="H82" i="98"/>
  <c r="H83" i="98"/>
  <c r="I104" i="98"/>
  <c r="H104" i="98"/>
  <c r="K97" i="98"/>
  <c r="K96" i="98"/>
  <c r="J96" i="98" s="1"/>
  <c r="F95" i="98"/>
  <c r="E95" i="98"/>
  <c r="F94" i="98"/>
  <c r="E94" i="98"/>
  <c r="I93" i="98"/>
  <c r="H93" i="98"/>
  <c r="I92" i="98"/>
  <c r="H92" i="98"/>
  <c r="H91" i="98"/>
  <c r="H90" i="98"/>
  <c r="I87" i="98"/>
  <c r="I86" i="98"/>
  <c r="I85" i="98"/>
  <c r="I84" i="98"/>
  <c r="I83" i="98"/>
  <c r="I82" i="98"/>
  <c r="I81" i="98"/>
  <c r="I80" i="98"/>
  <c r="I79" i="98"/>
  <c r="H79" i="98"/>
  <c r="I78" i="98"/>
  <c r="H78" i="98"/>
  <c r="I77" i="98"/>
  <c r="H77" i="98"/>
  <c r="I76" i="98"/>
  <c r="H76" i="98"/>
  <c r="I75" i="98"/>
  <c r="H75" i="98"/>
  <c r="I74" i="98"/>
  <c r="H74" i="98"/>
  <c r="I73" i="98"/>
  <c r="H73" i="98"/>
  <c r="I72" i="98"/>
  <c r="H72" i="98"/>
  <c r="I71" i="98"/>
  <c r="H71" i="98"/>
  <c r="I70" i="98"/>
  <c r="H70" i="98"/>
  <c r="I69" i="98"/>
  <c r="H69" i="98"/>
  <c r="I68" i="98"/>
  <c r="H68" i="98"/>
  <c r="I67" i="98"/>
  <c r="H67" i="98"/>
  <c r="I66" i="98"/>
  <c r="H66" i="98"/>
  <c r="I65" i="98"/>
  <c r="H65" i="98"/>
  <c r="I64" i="98"/>
  <c r="H64" i="98"/>
  <c r="I63" i="98"/>
  <c r="H63" i="98"/>
  <c r="I62" i="98"/>
  <c r="H62" i="98"/>
  <c r="I61" i="98"/>
  <c r="H61" i="98"/>
  <c r="I60" i="98"/>
  <c r="H60" i="98"/>
  <c r="I59" i="98"/>
  <c r="H59" i="98"/>
  <c r="I58" i="98"/>
  <c r="H58" i="98"/>
  <c r="I57" i="98"/>
  <c r="H57" i="98"/>
  <c r="I56" i="98"/>
  <c r="H56" i="98"/>
  <c r="I55" i="98"/>
  <c r="H55" i="98"/>
  <c r="I54" i="98"/>
  <c r="H54" i="98"/>
  <c r="I53" i="98"/>
  <c r="H53" i="98"/>
  <c r="I52" i="98"/>
  <c r="H52" i="98"/>
  <c r="I51" i="98"/>
  <c r="H51" i="98"/>
  <c r="I50" i="98"/>
  <c r="H50" i="98"/>
  <c r="I49" i="98"/>
  <c r="H49" i="98"/>
  <c r="I48" i="98"/>
  <c r="H48" i="98"/>
  <c r="I47" i="98"/>
  <c r="H47" i="98"/>
  <c r="I46" i="98"/>
  <c r="H46" i="98"/>
  <c r="I45" i="98"/>
  <c r="H45" i="98"/>
  <c r="I44" i="98"/>
  <c r="H44" i="98"/>
  <c r="I43" i="98"/>
  <c r="H43" i="98"/>
  <c r="I42" i="98"/>
  <c r="H42" i="98"/>
  <c r="I41" i="98"/>
  <c r="H41" i="98"/>
  <c r="I40" i="98"/>
  <c r="H40" i="98"/>
  <c r="I39" i="98"/>
  <c r="H39" i="98"/>
  <c r="I38" i="98"/>
  <c r="H38" i="98"/>
  <c r="I37" i="98"/>
  <c r="H37" i="98"/>
  <c r="I36" i="98"/>
  <c r="H36" i="98"/>
  <c r="I35" i="98"/>
  <c r="H35" i="98"/>
  <c r="I34" i="98"/>
  <c r="H34" i="98"/>
  <c r="I33" i="98"/>
  <c r="H33" i="98"/>
  <c r="I32" i="98"/>
  <c r="H32" i="98"/>
  <c r="I31" i="98"/>
  <c r="H31" i="98"/>
  <c r="I30" i="98"/>
  <c r="H30" i="98"/>
  <c r="I29" i="98"/>
  <c r="H29" i="98"/>
  <c r="I28" i="98"/>
  <c r="H28" i="98"/>
  <c r="I27" i="98"/>
  <c r="H27" i="98"/>
  <c r="I26" i="98"/>
  <c r="H26" i="98"/>
  <c r="I25" i="98"/>
  <c r="H25" i="98"/>
  <c r="I24" i="98"/>
  <c r="H24" i="98"/>
  <c r="I23" i="98"/>
  <c r="H23" i="98"/>
  <c r="I22" i="98"/>
  <c r="H22" i="98"/>
  <c r="I21" i="98"/>
  <c r="H21" i="98"/>
  <c r="I20" i="98"/>
  <c r="H20" i="98"/>
  <c r="I19" i="98"/>
  <c r="H19" i="98"/>
  <c r="I18" i="98"/>
  <c r="H18" i="98"/>
  <c r="I17" i="98"/>
  <c r="H17" i="98"/>
  <c r="I16" i="98"/>
  <c r="H16" i="98"/>
  <c r="I15" i="98"/>
  <c r="H15" i="98"/>
  <c r="I14" i="98"/>
  <c r="H14" i="98"/>
  <c r="I13" i="98"/>
  <c r="H13" i="98"/>
  <c r="I12" i="98"/>
  <c r="H12" i="98"/>
  <c r="F10" i="98"/>
  <c r="E10" i="98"/>
  <c r="I10" i="98" s="1"/>
  <c r="F9" i="98"/>
  <c r="F11" i="98" s="1"/>
  <c r="E9" i="98"/>
  <c r="E11" i="98" s="1"/>
  <c r="I11" i="98" s="1"/>
  <c r="I8" i="98"/>
  <c r="H8" i="98"/>
  <c r="I104" i="97"/>
  <c r="H104" i="97"/>
  <c r="K97" i="97"/>
  <c r="K96" i="97"/>
  <c r="J96" i="97" s="1"/>
  <c r="F95" i="97"/>
  <c r="E95" i="97"/>
  <c r="I95" i="97" s="1"/>
  <c r="F94" i="97"/>
  <c r="E94" i="97"/>
  <c r="I94" i="97" s="1"/>
  <c r="I93" i="97"/>
  <c r="H93" i="97"/>
  <c r="I92" i="97"/>
  <c r="H92" i="97"/>
  <c r="H91" i="97"/>
  <c r="H90" i="97"/>
  <c r="I87" i="97"/>
  <c r="I86" i="97"/>
  <c r="I85" i="97"/>
  <c r="I84" i="97"/>
  <c r="I83" i="97"/>
  <c r="I82" i="97"/>
  <c r="I81" i="97"/>
  <c r="H81" i="97"/>
  <c r="I80" i="97"/>
  <c r="H80" i="97"/>
  <c r="I79" i="97"/>
  <c r="H79" i="97"/>
  <c r="I78" i="97"/>
  <c r="H78" i="97"/>
  <c r="I77" i="97"/>
  <c r="H77" i="97"/>
  <c r="I76" i="97"/>
  <c r="H76" i="97"/>
  <c r="I75" i="97"/>
  <c r="H75" i="97"/>
  <c r="I74" i="97"/>
  <c r="H74" i="97"/>
  <c r="I73" i="97"/>
  <c r="H73" i="97"/>
  <c r="I72" i="97"/>
  <c r="H72" i="97"/>
  <c r="I71" i="97"/>
  <c r="H71" i="97"/>
  <c r="I70" i="97"/>
  <c r="H70" i="97"/>
  <c r="I69" i="97"/>
  <c r="H69" i="97"/>
  <c r="I68" i="97"/>
  <c r="H68" i="97"/>
  <c r="I67" i="97"/>
  <c r="H67" i="97"/>
  <c r="I66" i="97"/>
  <c r="H66" i="97"/>
  <c r="I65" i="97"/>
  <c r="H65" i="97"/>
  <c r="I64" i="97"/>
  <c r="H64" i="97"/>
  <c r="I63" i="97"/>
  <c r="H63" i="97"/>
  <c r="I62" i="97"/>
  <c r="H62" i="97"/>
  <c r="I61" i="97"/>
  <c r="H61" i="97"/>
  <c r="I60" i="97"/>
  <c r="H60" i="97"/>
  <c r="I59" i="97"/>
  <c r="H59" i="97"/>
  <c r="I58" i="97"/>
  <c r="H58" i="97"/>
  <c r="I57" i="97"/>
  <c r="H57" i="97"/>
  <c r="I56" i="97"/>
  <c r="H56" i="97"/>
  <c r="I55" i="97"/>
  <c r="H55" i="97"/>
  <c r="I54" i="97"/>
  <c r="H54" i="97"/>
  <c r="I53" i="97"/>
  <c r="H53" i="97"/>
  <c r="I52" i="97"/>
  <c r="H52" i="97"/>
  <c r="I51" i="97"/>
  <c r="H51" i="97"/>
  <c r="I50" i="97"/>
  <c r="H50" i="97"/>
  <c r="I49" i="97"/>
  <c r="H49" i="97"/>
  <c r="I48" i="97"/>
  <c r="H48" i="97"/>
  <c r="I47" i="97"/>
  <c r="H47" i="97"/>
  <c r="I46" i="97"/>
  <c r="H46" i="97"/>
  <c r="I45" i="97"/>
  <c r="H45" i="97"/>
  <c r="I44" i="97"/>
  <c r="H44" i="97"/>
  <c r="I43" i="97"/>
  <c r="H43" i="97"/>
  <c r="I42" i="97"/>
  <c r="H42" i="97"/>
  <c r="I41" i="97"/>
  <c r="H41" i="97"/>
  <c r="I40" i="97"/>
  <c r="H40" i="97"/>
  <c r="I39" i="97"/>
  <c r="H39" i="97"/>
  <c r="I38" i="97"/>
  <c r="H38" i="97"/>
  <c r="I37" i="97"/>
  <c r="H37" i="97"/>
  <c r="I36" i="97"/>
  <c r="H36" i="97"/>
  <c r="I35" i="97"/>
  <c r="H35" i="97"/>
  <c r="I34" i="97"/>
  <c r="H34" i="97"/>
  <c r="I33" i="97"/>
  <c r="H33" i="97"/>
  <c r="I32" i="97"/>
  <c r="H32" i="97"/>
  <c r="I31" i="97"/>
  <c r="H31" i="97"/>
  <c r="I30" i="97"/>
  <c r="H30" i="97"/>
  <c r="I29" i="97"/>
  <c r="H29" i="97"/>
  <c r="I28" i="97"/>
  <c r="H28" i="97"/>
  <c r="I27" i="97"/>
  <c r="H27" i="97"/>
  <c r="I26" i="97"/>
  <c r="H26" i="97"/>
  <c r="I25" i="97"/>
  <c r="H25" i="97"/>
  <c r="I24" i="97"/>
  <c r="H24" i="97"/>
  <c r="I23" i="97"/>
  <c r="H23" i="97"/>
  <c r="I22" i="97"/>
  <c r="H22" i="97"/>
  <c r="I21" i="97"/>
  <c r="H21" i="97"/>
  <c r="I20" i="97"/>
  <c r="H20" i="97"/>
  <c r="I19" i="97"/>
  <c r="H19" i="97"/>
  <c r="I18" i="97"/>
  <c r="H18" i="97"/>
  <c r="I17" i="97"/>
  <c r="H17" i="97"/>
  <c r="I16" i="97"/>
  <c r="H16" i="97"/>
  <c r="I15" i="97"/>
  <c r="H15" i="97"/>
  <c r="I14" i="97"/>
  <c r="H14" i="97"/>
  <c r="I13" i="97"/>
  <c r="H13" i="97"/>
  <c r="H95" i="97" s="1"/>
  <c r="I12" i="97"/>
  <c r="H12" i="97"/>
  <c r="H94" i="97" s="1"/>
  <c r="F10" i="97"/>
  <c r="E10" i="97"/>
  <c r="F9" i="97"/>
  <c r="F11" i="97" s="1"/>
  <c r="E9" i="97"/>
  <c r="E11" i="97" s="1"/>
  <c r="I8" i="97"/>
  <c r="H8" i="97"/>
  <c r="H80" i="89"/>
  <c r="H81" i="89"/>
  <c r="I75" i="89"/>
  <c r="H75" i="89"/>
  <c r="I74" i="89"/>
  <c r="H74" i="89"/>
  <c r="I73" i="89"/>
  <c r="H73" i="89"/>
  <c r="I72" i="89"/>
  <c r="H72" i="89"/>
  <c r="E96" i="98" l="1"/>
  <c r="I96" i="98" s="1"/>
  <c r="F96" i="98"/>
  <c r="H10" i="97"/>
  <c r="H9" i="98"/>
  <c r="I9" i="98"/>
  <c r="E97" i="98"/>
  <c r="I97" i="98" s="1"/>
  <c r="H10" i="98"/>
  <c r="H95" i="98"/>
  <c r="F97" i="98"/>
  <c r="H94" i="98"/>
  <c r="I94" i="98"/>
  <c r="I95" i="98"/>
  <c r="H11" i="98"/>
  <c r="E96" i="97"/>
  <c r="I96" i="97" s="1"/>
  <c r="F97" i="97"/>
  <c r="H11" i="97"/>
  <c r="H97" i="97" s="1"/>
  <c r="I11" i="97"/>
  <c r="E97" i="97"/>
  <c r="I97" i="97" s="1"/>
  <c r="H96" i="97"/>
  <c r="H9" i="97"/>
  <c r="F96" i="97"/>
  <c r="I9" i="97"/>
  <c r="I10" i="97"/>
  <c r="H96" i="98" l="1"/>
  <c r="H97" i="98"/>
  <c r="E10" i="89" l="1"/>
  <c r="E9" i="89"/>
  <c r="E11" i="89" s="1"/>
  <c r="E94" i="89" l="1"/>
  <c r="E95" i="89"/>
  <c r="F95" i="89"/>
  <c r="F94" i="89"/>
  <c r="I71" i="89"/>
  <c r="H71" i="89"/>
  <c r="I70" i="89"/>
  <c r="H70" i="89"/>
  <c r="I19" i="89" l="1"/>
  <c r="H19" i="89"/>
  <c r="I18" i="89"/>
  <c r="H18" i="89"/>
  <c r="I17" i="89"/>
  <c r="H17" i="89"/>
  <c r="I16" i="89"/>
  <c r="H16" i="89"/>
  <c r="I15" i="89"/>
  <c r="H15" i="89"/>
  <c r="I14" i="89"/>
  <c r="H14" i="89"/>
  <c r="I13" i="89"/>
  <c r="H13" i="89"/>
  <c r="I12" i="89"/>
  <c r="H12" i="89"/>
  <c r="I31" i="89"/>
  <c r="H31" i="89"/>
  <c r="I30" i="89"/>
  <c r="H30" i="89"/>
  <c r="I29" i="89"/>
  <c r="H29" i="89"/>
  <c r="I28" i="89"/>
  <c r="H28" i="89"/>
  <c r="I27" i="89"/>
  <c r="H27" i="89"/>
  <c r="I26" i="89"/>
  <c r="H26" i="89"/>
  <c r="I47" i="89" l="1"/>
  <c r="H47" i="89"/>
  <c r="I46" i="89"/>
  <c r="H46" i="89"/>
  <c r="I45" i="89"/>
  <c r="H45" i="89"/>
  <c r="I44" i="89"/>
  <c r="H44" i="89"/>
  <c r="I53" i="89"/>
  <c r="H53" i="89"/>
  <c r="I52" i="89"/>
  <c r="H52" i="89"/>
  <c r="I51" i="89"/>
  <c r="H51" i="89"/>
  <c r="I50" i="89"/>
  <c r="H50" i="89"/>
  <c r="I25" i="89" l="1"/>
  <c r="H25" i="89"/>
  <c r="I24" i="89"/>
  <c r="H24" i="89"/>
  <c r="I21" i="89"/>
  <c r="H21" i="89"/>
  <c r="I20" i="89"/>
  <c r="H20" i="89"/>
  <c r="E96" i="89" l="1"/>
  <c r="E97" i="89"/>
  <c r="BM73" i="68" l="1"/>
  <c r="BB73" i="68"/>
  <c r="BM72" i="68"/>
  <c r="BM70" i="68"/>
  <c r="BB72" i="68"/>
  <c r="BB70" i="68"/>
  <c r="BM30" i="68" l="1"/>
  <c r="BB30" i="68"/>
  <c r="BM15" i="68" l="1"/>
  <c r="BB15" i="68"/>
  <c r="BB26" i="68"/>
  <c r="BB12" i="68"/>
  <c r="BM12" i="68"/>
  <c r="BB2" i="68"/>
  <c r="AX2" i="68"/>
  <c r="D101" i="95" l="1"/>
  <c r="BI32" i="68" s="1"/>
  <c r="D106" i="95"/>
  <c r="AX65" i="68" s="1"/>
  <c r="D104" i="95"/>
  <c r="AX54" i="68" s="1"/>
  <c r="D102" i="95"/>
  <c r="AX43" i="68" s="1"/>
  <c r="D100" i="95"/>
  <c r="AX32" i="68" s="1"/>
  <c r="D98" i="95"/>
  <c r="AX21" i="68" s="1"/>
  <c r="D96" i="95"/>
  <c r="AX10" i="68" s="1"/>
  <c r="D107" i="95"/>
  <c r="BI65" i="68" s="1"/>
  <c r="D105" i="95"/>
  <c r="BI54" i="68" s="1"/>
  <c r="D103" i="95"/>
  <c r="BI43" i="68" s="1"/>
  <c r="D99" i="95"/>
  <c r="BI21" i="68" s="1"/>
  <c r="D97" i="95"/>
  <c r="BI10" i="68" s="1"/>
  <c r="AX1" i="68" l="1"/>
  <c r="BI1" i="68"/>
  <c r="D108" i="95"/>
  <c r="D109" i="95"/>
  <c r="G111" i="95"/>
  <c r="G110" i="95"/>
  <c r="G93" i="95" l="1"/>
  <c r="G92" i="95"/>
  <c r="F83" i="95"/>
  <c r="E83" i="95"/>
  <c r="F82" i="95"/>
  <c r="E82" i="95"/>
  <c r="F81" i="95"/>
  <c r="E81" i="95"/>
  <c r="I81" i="95" s="1"/>
  <c r="F80" i="95"/>
  <c r="E80" i="95"/>
  <c r="F79" i="95"/>
  <c r="E79" i="95"/>
  <c r="I79" i="95" s="1"/>
  <c r="F78" i="95"/>
  <c r="E78" i="95"/>
  <c r="I78" i="95" s="1"/>
  <c r="F77" i="95"/>
  <c r="E77" i="95"/>
  <c r="I77" i="95" s="1"/>
  <c r="F76" i="95"/>
  <c r="E76" i="95"/>
  <c r="I76" i="95" s="1"/>
  <c r="F75" i="95"/>
  <c r="E75" i="95"/>
  <c r="I75" i="95" s="1"/>
  <c r="F74" i="95"/>
  <c r="E74" i="95"/>
  <c r="I74" i="95" s="1"/>
  <c r="F73" i="95"/>
  <c r="E73" i="95"/>
  <c r="I73" i="95" s="1"/>
  <c r="F72" i="95"/>
  <c r="E72" i="95"/>
  <c r="F71" i="95"/>
  <c r="E71" i="95"/>
  <c r="I71" i="95" s="1"/>
  <c r="F70" i="95"/>
  <c r="E70" i="95"/>
  <c r="I70" i="95" s="1"/>
  <c r="F69" i="95"/>
  <c r="E69" i="95"/>
  <c r="I69" i="95" s="1"/>
  <c r="F68" i="95"/>
  <c r="E68" i="95"/>
  <c r="I68" i="95" s="1"/>
  <c r="F67" i="95"/>
  <c r="E67" i="95"/>
  <c r="I67" i="95" s="1"/>
  <c r="F66" i="95"/>
  <c r="E66" i="95"/>
  <c r="I66" i="95" s="1"/>
  <c r="F65" i="95"/>
  <c r="E65" i="95"/>
  <c r="I65" i="95" s="1"/>
  <c r="F64" i="95"/>
  <c r="E64" i="95"/>
  <c r="F63" i="95"/>
  <c r="E63" i="95"/>
  <c r="I63" i="95" s="1"/>
  <c r="F62" i="95"/>
  <c r="E62" i="95"/>
  <c r="I62" i="95" s="1"/>
  <c r="F61" i="95"/>
  <c r="E61" i="95"/>
  <c r="F60" i="95"/>
  <c r="E60" i="95"/>
  <c r="F59" i="95"/>
  <c r="E59" i="95"/>
  <c r="I59" i="95" s="1"/>
  <c r="F58" i="95"/>
  <c r="E58" i="95"/>
  <c r="I58" i="95" s="1"/>
  <c r="F57" i="95"/>
  <c r="E57" i="95"/>
  <c r="F56" i="95"/>
  <c r="E56" i="95"/>
  <c r="F55" i="95"/>
  <c r="E55" i="95"/>
  <c r="I55" i="95" s="1"/>
  <c r="F54" i="95"/>
  <c r="E54" i="95"/>
  <c r="I54" i="95" s="1"/>
  <c r="F53" i="95"/>
  <c r="E53" i="95"/>
  <c r="I53" i="95" s="1"/>
  <c r="F52" i="95"/>
  <c r="E52" i="95"/>
  <c r="I52" i="95" s="1"/>
  <c r="F51" i="95"/>
  <c r="E51" i="95"/>
  <c r="F50" i="95"/>
  <c r="E50" i="95"/>
  <c r="F49" i="95"/>
  <c r="E49" i="95"/>
  <c r="I49" i="95" s="1"/>
  <c r="F48" i="95"/>
  <c r="E48" i="95"/>
  <c r="I48" i="95" s="1"/>
  <c r="F47" i="95"/>
  <c r="E47" i="95"/>
  <c r="I47" i="95" s="1"/>
  <c r="F46" i="95"/>
  <c r="E46" i="95"/>
  <c r="F45" i="95"/>
  <c r="E45" i="95"/>
  <c r="I45" i="95" s="1"/>
  <c r="F44" i="95"/>
  <c r="E44" i="95"/>
  <c r="I44" i="95" s="1"/>
  <c r="F43" i="95"/>
  <c r="E43" i="95"/>
  <c r="I43" i="95" s="1"/>
  <c r="F42" i="95"/>
  <c r="E42" i="95"/>
  <c r="F41" i="95"/>
  <c r="E41" i="95"/>
  <c r="I41" i="95" s="1"/>
  <c r="F40" i="95"/>
  <c r="E40" i="95"/>
  <c r="I40" i="95" s="1"/>
  <c r="F39" i="95"/>
  <c r="E39" i="95"/>
  <c r="I39" i="95" s="1"/>
  <c r="F38" i="95"/>
  <c r="E38" i="95"/>
  <c r="F37" i="95"/>
  <c r="F36" i="95"/>
  <c r="F35" i="95"/>
  <c r="E35" i="95"/>
  <c r="I35" i="95" s="1"/>
  <c r="F34" i="95"/>
  <c r="E34" i="95"/>
  <c r="I34" i="95" s="1"/>
  <c r="F33" i="95"/>
  <c r="E33" i="95"/>
  <c r="I33" i="95" s="1"/>
  <c r="F32" i="95"/>
  <c r="E32" i="95"/>
  <c r="F31" i="95"/>
  <c r="E31" i="95"/>
  <c r="F30" i="95"/>
  <c r="E30" i="95"/>
  <c r="I30" i="95" s="1"/>
  <c r="F29" i="95"/>
  <c r="E29" i="95"/>
  <c r="I29" i="95" s="1"/>
  <c r="F28" i="95"/>
  <c r="E28" i="95"/>
  <c r="I28" i="95" s="1"/>
  <c r="F27" i="95"/>
  <c r="E27" i="95"/>
  <c r="I27" i="95" s="1"/>
  <c r="F26" i="95"/>
  <c r="E26" i="95"/>
  <c r="I26" i="95" s="1"/>
  <c r="F25" i="95"/>
  <c r="E25" i="95"/>
  <c r="I25" i="95" s="1"/>
  <c r="F24" i="95"/>
  <c r="E24" i="95"/>
  <c r="F23" i="95"/>
  <c r="E23" i="95"/>
  <c r="I23" i="95" s="1"/>
  <c r="F22" i="95"/>
  <c r="E22" i="95"/>
  <c r="I22" i="95" s="1"/>
  <c r="F21" i="95"/>
  <c r="E21" i="95"/>
  <c r="F20" i="95"/>
  <c r="E20" i="95"/>
  <c r="F19" i="95"/>
  <c r="E19" i="95"/>
  <c r="I19" i="95" s="1"/>
  <c r="F18" i="95"/>
  <c r="E18" i="95"/>
  <c r="F17" i="95"/>
  <c r="E17" i="95"/>
  <c r="I17" i="95" s="1"/>
  <c r="F16" i="95"/>
  <c r="E16" i="95"/>
  <c r="I16" i="95" s="1"/>
  <c r="F15" i="95"/>
  <c r="E15" i="95"/>
  <c r="I15" i="95" s="1"/>
  <c r="F14" i="95"/>
  <c r="E14" i="95"/>
  <c r="F13" i="95"/>
  <c r="E13" i="95"/>
  <c r="F12" i="95"/>
  <c r="E12" i="95"/>
  <c r="K91" i="95"/>
  <c r="K90" i="95"/>
  <c r="J90" i="95" s="1"/>
  <c r="I87" i="95"/>
  <c r="H87" i="95"/>
  <c r="I86" i="95"/>
  <c r="H86" i="95"/>
  <c r="H85" i="95"/>
  <c r="H84" i="95"/>
  <c r="E11" i="95"/>
  <c r="I11" i="95" s="1"/>
  <c r="F10" i="95"/>
  <c r="E10" i="95"/>
  <c r="H10" i="95" s="1"/>
  <c r="I9" i="95"/>
  <c r="F9" i="95"/>
  <c r="F11" i="95" s="1"/>
  <c r="I8" i="95"/>
  <c r="H8" i="95"/>
  <c r="H9" i="95" l="1"/>
  <c r="E104" i="95"/>
  <c r="BM54" i="68" s="1"/>
  <c r="E106" i="95"/>
  <c r="BM65" i="68" s="1"/>
  <c r="F104" i="95"/>
  <c r="F102" i="95"/>
  <c r="BB43" i="68" s="1"/>
  <c r="E102" i="95"/>
  <c r="BM43" i="68" s="1"/>
  <c r="F105" i="95"/>
  <c r="F97" i="95"/>
  <c r="F106" i="95"/>
  <c r="F96" i="95"/>
  <c r="BB10" i="68" s="1"/>
  <c r="H83" i="95"/>
  <c r="F107" i="95"/>
  <c r="E97" i="95"/>
  <c r="H74" i="95"/>
  <c r="F98" i="95"/>
  <c r="BB21" i="68" s="1"/>
  <c r="F103" i="95"/>
  <c r="F100" i="95"/>
  <c r="BB32" i="68" s="1"/>
  <c r="F99" i="95"/>
  <c r="F101" i="95"/>
  <c r="H22" i="95"/>
  <c r="I60" i="95"/>
  <c r="H44" i="95"/>
  <c r="H66" i="95"/>
  <c r="H70" i="95"/>
  <c r="H78" i="95"/>
  <c r="I21" i="95"/>
  <c r="E99" i="95"/>
  <c r="I51" i="95"/>
  <c r="E103" i="95"/>
  <c r="I57" i="95"/>
  <c r="E105" i="95"/>
  <c r="I61" i="95"/>
  <c r="E107" i="95"/>
  <c r="I31" i="95"/>
  <c r="E96" i="95"/>
  <c r="I20" i="95"/>
  <c r="E98" i="95"/>
  <c r="BM21" i="68" s="1"/>
  <c r="I10" i="95"/>
  <c r="H40" i="95"/>
  <c r="H54" i="95"/>
  <c r="H69" i="95"/>
  <c r="H60" i="95"/>
  <c r="H62" i="95"/>
  <c r="H80" i="95"/>
  <c r="H82" i="95"/>
  <c r="H77" i="95"/>
  <c r="H14" i="95"/>
  <c r="H16" i="95"/>
  <c r="H18" i="95"/>
  <c r="H24" i="95"/>
  <c r="H26" i="95"/>
  <c r="H28" i="95"/>
  <c r="H30" i="95"/>
  <c r="H32" i="95"/>
  <c r="H34" i="95"/>
  <c r="H38" i="95"/>
  <c r="H42" i="95"/>
  <c r="H46" i="95"/>
  <c r="H48" i="95"/>
  <c r="H50" i="95"/>
  <c r="H56" i="95"/>
  <c r="H58" i="95"/>
  <c r="H64" i="95"/>
  <c r="H72" i="95"/>
  <c r="H20" i="95"/>
  <c r="I38" i="95"/>
  <c r="H52" i="95"/>
  <c r="I24" i="95"/>
  <c r="I32" i="95"/>
  <c r="I56" i="95"/>
  <c r="I64" i="95"/>
  <c r="I72" i="95"/>
  <c r="I80" i="95"/>
  <c r="I14" i="95"/>
  <c r="I18" i="95"/>
  <c r="I42" i="95"/>
  <c r="I46" i="95"/>
  <c r="I50" i="95"/>
  <c r="F88" i="95"/>
  <c r="F90" i="95" s="1"/>
  <c r="H63" i="95"/>
  <c r="H71" i="95"/>
  <c r="H75" i="95"/>
  <c r="H79" i="95"/>
  <c r="H81" i="95"/>
  <c r="H68" i="95"/>
  <c r="H76" i="95"/>
  <c r="H65" i="95"/>
  <c r="H73" i="95"/>
  <c r="F89" i="95"/>
  <c r="H67" i="95"/>
  <c r="H15" i="95"/>
  <c r="H21" i="95"/>
  <c r="H27" i="95"/>
  <c r="H33" i="95"/>
  <c r="H17" i="95"/>
  <c r="H23" i="95"/>
  <c r="H29" i="95"/>
  <c r="H35" i="95"/>
  <c r="H19" i="95"/>
  <c r="H25" i="95"/>
  <c r="H31" i="95"/>
  <c r="H39" i="95"/>
  <c r="H41" i="95"/>
  <c r="H43" i="95"/>
  <c r="H45" i="95"/>
  <c r="H47" i="95"/>
  <c r="H49" i="95"/>
  <c r="H51" i="95"/>
  <c r="H53" i="95"/>
  <c r="H55" i="95"/>
  <c r="H57" i="95"/>
  <c r="H59" i="95"/>
  <c r="H61" i="95"/>
  <c r="H12" i="95"/>
  <c r="I12" i="95"/>
  <c r="H11" i="95"/>
  <c r="BT96" i="68"/>
  <c r="BX74" i="68"/>
  <c r="BT74" i="68"/>
  <c r="BM162" i="68"/>
  <c r="BM140" i="68"/>
  <c r="BM118" i="68"/>
  <c r="BM96" i="68"/>
  <c r="BX96" i="68" s="1"/>
  <c r="BM85" i="68"/>
  <c r="BI85" i="68"/>
  <c r="BI2" i="68" s="1"/>
  <c r="BM2" i="68" l="1"/>
  <c r="H104" i="95"/>
  <c r="BB54" i="68"/>
  <c r="H106" i="95"/>
  <c r="H102" i="95"/>
  <c r="H105" i="95"/>
  <c r="H96" i="95"/>
  <c r="H97" i="95"/>
  <c r="H107" i="95"/>
  <c r="BB65" i="68"/>
  <c r="H99" i="95"/>
  <c r="F109" i="95"/>
  <c r="F111" i="95" s="1"/>
  <c r="F108" i="95"/>
  <c r="F110" i="95" s="1"/>
  <c r="H103" i="95"/>
  <c r="H98" i="95"/>
  <c r="BM10" i="68"/>
  <c r="BX85" i="68"/>
  <c r="BT85" i="68"/>
  <c r="F91" i="95"/>
  <c r="I13" i="95"/>
  <c r="H13" i="95"/>
  <c r="BB1" i="68" l="1"/>
  <c r="F9" i="89" l="1"/>
  <c r="F11" i="89" s="1"/>
  <c r="F97" i="89" s="1"/>
  <c r="E37" i="95"/>
  <c r="E36" i="95"/>
  <c r="H36" i="95" l="1"/>
  <c r="H88" i="95" s="1"/>
  <c r="I36" i="95"/>
  <c r="E88" i="95"/>
  <c r="E100" i="95"/>
  <c r="I37" i="95"/>
  <c r="E101" i="95"/>
  <c r="E89" i="95"/>
  <c r="H37" i="95"/>
  <c r="H89" i="95" s="1"/>
  <c r="H91" i="89"/>
  <c r="H90" i="89"/>
  <c r="I81" i="89"/>
  <c r="I80" i="89"/>
  <c r="I89" i="95" l="1"/>
  <c r="E91" i="95"/>
  <c r="H101" i="95"/>
  <c r="E109" i="95"/>
  <c r="I88" i="95"/>
  <c r="E90" i="95"/>
  <c r="H90" i="95"/>
  <c r="H91" i="95"/>
  <c r="BM32" i="68"/>
  <c r="BM1" i="68" s="1"/>
  <c r="H100" i="95"/>
  <c r="E108" i="95"/>
  <c r="M20" i="94"/>
  <c r="M102" i="94"/>
  <c r="L90" i="94"/>
  <c r="L59" i="94"/>
  <c r="Z67" i="94"/>
  <c r="Y67" i="94"/>
  <c r="X67" i="94"/>
  <c r="W67" i="94"/>
  <c r="V67" i="94"/>
  <c r="U67" i="94"/>
  <c r="T67" i="94"/>
  <c r="S67" i="94"/>
  <c r="R67" i="94"/>
  <c r="Q67" i="94"/>
  <c r="P67" i="94"/>
  <c r="O67" i="94"/>
  <c r="N67" i="94"/>
  <c r="M67" i="94"/>
  <c r="L67" i="94"/>
  <c r="Z66" i="94"/>
  <c r="Y66" i="94"/>
  <c r="X66" i="94"/>
  <c r="W66" i="94"/>
  <c r="V66" i="94"/>
  <c r="U66" i="94"/>
  <c r="T66" i="94"/>
  <c r="S66" i="94"/>
  <c r="R66" i="94"/>
  <c r="Q66" i="94"/>
  <c r="P66" i="94"/>
  <c r="O66" i="94"/>
  <c r="N66" i="94"/>
  <c r="M66" i="94"/>
  <c r="L66" i="94"/>
  <c r="Z65" i="94"/>
  <c r="Y65" i="94"/>
  <c r="X65" i="94"/>
  <c r="W65" i="94"/>
  <c r="V65" i="94"/>
  <c r="U65" i="94"/>
  <c r="T65" i="94"/>
  <c r="S65" i="94"/>
  <c r="R65" i="94"/>
  <c r="Q65" i="94"/>
  <c r="P65" i="94"/>
  <c r="O65" i="94"/>
  <c r="N65" i="94"/>
  <c r="M65" i="94"/>
  <c r="L65" i="94"/>
  <c r="L34" i="94"/>
  <c r="L31" i="94"/>
  <c r="L28" i="94"/>
  <c r="Z33" i="94"/>
  <c r="Y33" i="94"/>
  <c r="X33" i="94"/>
  <c r="W33" i="94"/>
  <c r="V33" i="94"/>
  <c r="U33" i="94"/>
  <c r="T33" i="94"/>
  <c r="S33" i="94"/>
  <c r="R33" i="94"/>
  <c r="Q33" i="94"/>
  <c r="P33" i="94"/>
  <c r="O33" i="94"/>
  <c r="N33" i="94"/>
  <c r="M33" i="94"/>
  <c r="L33" i="94"/>
  <c r="Z32" i="94"/>
  <c r="Y32" i="94"/>
  <c r="X32" i="94"/>
  <c r="W32" i="94"/>
  <c r="V32" i="94"/>
  <c r="U32" i="94"/>
  <c r="T32" i="94"/>
  <c r="S32" i="94"/>
  <c r="R32" i="94"/>
  <c r="Q32" i="94"/>
  <c r="P32" i="94"/>
  <c r="O32" i="94"/>
  <c r="N32" i="94"/>
  <c r="M32" i="94"/>
  <c r="L32" i="94"/>
  <c r="Z31" i="94"/>
  <c r="Y31" i="94"/>
  <c r="X31" i="94"/>
  <c r="W31" i="94"/>
  <c r="V31" i="94"/>
  <c r="U31" i="94"/>
  <c r="T31" i="94"/>
  <c r="S31" i="94"/>
  <c r="R31" i="94"/>
  <c r="Q31" i="94"/>
  <c r="P31" i="94"/>
  <c r="O31" i="94"/>
  <c r="N31" i="94"/>
  <c r="M31" i="94"/>
  <c r="E111" i="95" l="1"/>
  <c r="H109" i="95"/>
  <c r="H111" i="95" s="1"/>
  <c r="I90" i="95"/>
  <c r="I91" i="95"/>
  <c r="E110" i="95"/>
  <c r="H108" i="95"/>
  <c r="H110" i="95" s="1"/>
  <c r="Z104" i="94" l="1"/>
  <c r="Y104" i="94"/>
  <c r="X104" i="94"/>
  <c r="W104" i="94"/>
  <c r="V104" i="94"/>
  <c r="U104" i="94"/>
  <c r="T104" i="94"/>
  <c r="S104" i="94"/>
  <c r="R104" i="94"/>
  <c r="Q104" i="94"/>
  <c r="P104" i="94"/>
  <c r="O104" i="94"/>
  <c r="N104" i="94"/>
  <c r="M104" i="94"/>
  <c r="L104" i="94"/>
  <c r="Z103" i="94"/>
  <c r="Y103" i="94"/>
  <c r="X103" i="94"/>
  <c r="W103" i="94"/>
  <c r="V103" i="94"/>
  <c r="U103" i="94"/>
  <c r="T103" i="94"/>
  <c r="S103" i="94"/>
  <c r="R103" i="94"/>
  <c r="Q103" i="94"/>
  <c r="P103" i="94"/>
  <c r="O103" i="94"/>
  <c r="N103" i="94"/>
  <c r="M103" i="94"/>
  <c r="L103" i="94"/>
  <c r="Z102" i="94"/>
  <c r="Y102" i="94"/>
  <c r="X102" i="94"/>
  <c r="W102" i="94"/>
  <c r="V102" i="94"/>
  <c r="U102" i="94"/>
  <c r="T102" i="94"/>
  <c r="S102" i="94"/>
  <c r="R102" i="94"/>
  <c r="Q102" i="94"/>
  <c r="P102" i="94"/>
  <c r="O102" i="94"/>
  <c r="N102" i="94"/>
  <c r="L102" i="94"/>
  <c r="Z101" i="94"/>
  <c r="Y101" i="94"/>
  <c r="X101" i="94"/>
  <c r="W101" i="94"/>
  <c r="V101" i="94"/>
  <c r="U101" i="94"/>
  <c r="T101" i="94"/>
  <c r="S101" i="94"/>
  <c r="R101" i="94"/>
  <c r="Q101" i="94"/>
  <c r="P101" i="94"/>
  <c r="O101" i="94"/>
  <c r="N101" i="94"/>
  <c r="M101" i="94"/>
  <c r="L101" i="94"/>
  <c r="Z100" i="94"/>
  <c r="Y100" i="94"/>
  <c r="X100" i="94"/>
  <c r="W100" i="94"/>
  <c r="V100" i="94"/>
  <c r="U100" i="94"/>
  <c r="T100" i="94"/>
  <c r="S100" i="94"/>
  <c r="R100" i="94"/>
  <c r="Q100" i="94"/>
  <c r="P100" i="94"/>
  <c r="O100" i="94"/>
  <c r="N100" i="94"/>
  <c r="M100" i="94"/>
  <c r="L100" i="94"/>
  <c r="Z99" i="94"/>
  <c r="Y99" i="94"/>
  <c r="X99" i="94"/>
  <c r="W99" i="94"/>
  <c r="V99" i="94"/>
  <c r="U99" i="94"/>
  <c r="T99" i="94"/>
  <c r="S99" i="94"/>
  <c r="R99" i="94"/>
  <c r="Q99" i="94"/>
  <c r="P99" i="94"/>
  <c r="O99" i="94"/>
  <c r="N99" i="94"/>
  <c r="M99" i="94"/>
  <c r="L99" i="94"/>
  <c r="Z98" i="94"/>
  <c r="Y98" i="94"/>
  <c r="X98" i="94"/>
  <c r="W98" i="94"/>
  <c r="V98" i="94"/>
  <c r="U98" i="94"/>
  <c r="T98" i="94"/>
  <c r="S98" i="94"/>
  <c r="R98" i="94"/>
  <c r="Q98" i="94"/>
  <c r="P98" i="94"/>
  <c r="O98" i="94"/>
  <c r="N98" i="94"/>
  <c r="M98" i="94"/>
  <c r="L98" i="94"/>
  <c r="Z97" i="94"/>
  <c r="Y97" i="94"/>
  <c r="X97" i="94"/>
  <c r="W97" i="94"/>
  <c r="V97" i="94"/>
  <c r="U97" i="94"/>
  <c r="T97" i="94"/>
  <c r="S97" i="94"/>
  <c r="R97" i="94"/>
  <c r="Q97" i="94"/>
  <c r="P97" i="94"/>
  <c r="O97" i="94"/>
  <c r="N97" i="94"/>
  <c r="M97" i="94"/>
  <c r="L97" i="94"/>
  <c r="Z96" i="94"/>
  <c r="Y96" i="94"/>
  <c r="X96" i="94"/>
  <c r="W96" i="94"/>
  <c r="V96" i="94"/>
  <c r="U96" i="94"/>
  <c r="T96" i="94"/>
  <c r="S96" i="94"/>
  <c r="R96" i="94"/>
  <c r="Q96" i="94"/>
  <c r="P96" i="94"/>
  <c r="O96" i="94"/>
  <c r="N96" i="94"/>
  <c r="M96" i="94"/>
  <c r="L96" i="94"/>
  <c r="Z95" i="94"/>
  <c r="Y95" i="94"/>
  <c r="X95" i="94"/>
  <c r="W95" i="94"/>
  <c r="V95" i="94"/>
  <c r="U95" i="94"/>
  <c r="T95" i="94"/>
  <c r="S95" i="94"/>
  <c r="R95" i="94"/>
  <c r="Q95" i="94"/>
  <c r="P95" i="94"/>
  <c r="O95" i="94"/>
  <c r="N95" i="94"/>
  <c r="M95" i="94"/>
  <c r="L95" i="94"/>
  <c r="Z94" i="94"/>
  <c r="Y94" i="94"/>
  <c r="X94" i="94"/>
  <c r="W94" i="94"/>
  <c r="V94" i="94"/>
  <c r="U94" i="94"/>
  <c r="T94" i="94"/>
  <c r="S94" i="94"/>
  <c r="R94" i="94"/>
  <c r="Q94" i="94"/>
  <c r="P94" i="94"/>
  <c r="O94" i="94"/>
  <c r="N94" i="94"/>
  <c r="M94" i="94"/>
  <c r="L94" i="94"/>
  <c r="Z93" i="94"/>
  <c r="Y93" i="94"/>
  <c r="X93" i="94"/>
  <c r="W93" i="94"/>
  <c r="V93" i="94"/>
  <c r="U93" i="94"/>
  <c r="T93" i="94"/>
  <c r="S93" i="94"/>
  <c r="R93" i="94"/>
  <c r="Q93" i="94"/>
  <c r="P93" i="94"/>
  <c r="O93" i="94"/>
  <c r="N93" i="94"/>
  <c r="M93" i="94"/>
  <c r="L93" i="94"/>
  <c r="Z92" i="94"/>
  <c r="Y92" i="94"/>
  <c r="X92" i="94"/>
  <c r="W92" i="94"/>
  <c r="V92" i="94"/>
  <c r="U92" i="94"/>
  <c r="T92" i="94"/>
  <c r="S92" i="94"/>
  <c r="R92" i="94"/>
  <c r="Q92" i="94"/>
  <c r="P92" i="94"/>
  <c r="O92" i="94"/>
  <c r="N92" i="94"/>
  <c r="M92" i="94"/>
  <c r="L92" i="94"/>
  <c r="Z91" i="94"/>
  <c r="Y91" i="94"/>
  <c r="X91" i="94"/>
  <c r="W91" i="94"/>
  <c r="V91" i="94"/>
  <c r="U91" i="94"/>
  <c r="T91" i="94"/>
  <c r="S91" i="94"/>
  <c r="R91" i="94"/>
  <c r="Q91" i="94"/>
  <c r="P91" i="94"/>
  <c r="O91" i="94"/>
  <c r="N91" i="94"/>
  <c r="M91" i="94"/>
  <c r="L91" i="94"/>
  <c r="Z90" i="94"/>
  <c r="Y90" i="94"/>
  <c r="X90" i="94"/>
  <c r="W90" i="94"/>
  <c r="V90" i="94"/>
  <c r="U90" i="94"/>
  <c r="T90" i="94"/>
  <c r="S90" i="94"/>
  <c r="R90" i="94"/>
  <c r="Q90" i="94"/>
  <c r="P90" i="94"/>
  <c r="O90" i="94"/>
  <c r="N90" i="94"/>
  <c r="M90" i="94"/>
  <c r="Z85" i="94"/>
  <c r="Y85" i="94"/>
  <c r="X85" i="94"/>
  <c r="W85" i="94"/>
  <c r="V85" i="94"/>
  <c r="U85" i="94"/>
  <c r="T85" i="94"/>
  <c r="S85" i="94"/>
  <c r="R85" i="94"/>
  <c r="Q85" i="94"/>
  <c r="P85" i="94"/>
  <c r="O85" i="94"/>
  <c r="N85" i="94"/>
  <c r="M85" i="94"/>
  <c r="L85" i="94"/>
  <c r="Z84" i="94"/>
  <c r="Y84" i="94"/>
  <c r="X84" i="94"/>
  <c r="W84" i="94"/>
  <c r="V84" i="94"/>
  <c r="U84" i="94"/>
  <c r="T84" i="94"/>
  <c r="S84" i="94"/>
  <c r="R84" i="94"/>
  <c r="Q84" i="94"/>
  <c r="P84" i="94"/>
  <c r="O84" i="94"/>
  <c r="N84" i="94"/>
  <c r="M84" i="94"/>
  <c r="L84" i="94"/>
  <c r="Z83" i="94"/>
  <c r="Y83" i="94"/>
  <c r="X83" i="94"/>
  <c r="W83" i="94"/>
  <c r="V83" i="94"/>
  <c r="U83" i="94"/>
  <c r="T83" i="94"/>
  <c r="S83" i="94"/>
  <c r="R83" i="94"/>
  <c r="Q83" i="94"/>
  <c r="P83" i="94"/>
  <c r="O83" i="94"/>
  <c r="N83" i="94"/>
  <c r="M83" i="94"/>
  <c r="L83" i="94"/>
  <c r="Z82" i="94"/>
  <c r="Y82" i="94"/>
  <c r="X82" i="94"/>
  <c r="W82" i="94"/>
  <c r="V82" i="94"/>
  <c r="U82" i="94"/>
  <c r="T82" i="94"/>
  <c r="S82" i="94"/>
  <c r="R82" i="94"/>
  <c r="Q82" i="94"/>
  <c r="P82" i="94"/>
  <c r="O82" i="94"/>
  <c r="N82" i="94"/>
  <c r="M82" i="94"/>
  <c r="L82" i="94"/>
  <c r="Z81" i="94"/>
  <c r="Y81" i="94"/>
  <c r="X81" i="94"/>
  <c r="W81" i="94"/>
  <c r="V81" i="94"/>
  <c r="U81" i="94"/>
  <c r="T81" i="94"/>
  <c r="S81" i="94"/>
  <c r="R81" i="94"/>
  <c r="Q81" i="94"/>
  <c r="P81" i="94"/>
  <c r="O81" i="94"/>
  <c r="N81" i="94"/>
  <c r="M81" i="94"/>
  <c r="L81" i="94"/>
  <c r="Z80" i="94"/>
  <c r="Y80" i="94"/>
  <c r="X80" i="94"/>
  <c r="W80" i="94"/>
  <c r="V80" i="94"/>
  <c r="U80" i="94"/>
  <c r="T80" i="94"/>
  <c r="S80" i="94"/>
  <c r="R80" i="94"/>
  <c r="Q80" i="94"/>
  <c r="P80" i="94"/>
  <c r="O80" i="94"/>
  <c r="N80" i="94"/>
  <c r="M80" i="94"/>
  <c r="L80" i="94"/>
  <c r="Z79" i="94"/>
  <c r="Y79" i="94"/>
  <c r="X79" i="94"/>
  <c r="W79" i="94"/>
  <c r="V79" i="94"/>
  <c r="U79" i="94"/>
  <c r="T79" i="94"/>
  <c r="S79" i="94"/>
  <c r="R79" i="94"/>
  <c r="Q79" i="94"/>
  <c r="P79" i="94"/>
  <c r="O79" i="94"/>
  <c r="N79" i="94"/>
  <c r="M79" i="94"/>
  <c r="L79" i="94"/>
  <c r="Z78" i="94"/>
  <c r="Y78" i="94"/>
  <c r="X78" i="94"/>
  <c r="W78" i="94"/>
  <c r="V78" i="94"/>
  <c r="U78" i="94"/>
  <c r="T78" i="94"/>
  <c r="S78" i="94"/>
  <c r="R78" i="94"/>
  <c r="Q78" i="94"/>
  <c r="P78" i="94"/>
  <c r="O78" i="94"/>
  <c r="N78" i="94"/>
  <c r="M78" i="94"/>
  <c r="L78" i="94"/>
  <c r="Z77" i="94"/>
  <c r="Y77" i="94"/>
  <c r="X77" i="94"/>
  <c r="W77" i="94"/>
  <c r="V77" i="94"/>
  <c r="U77" i="94"/>
  <c r="T77" i="94"/>
  <c r="S77" i="94"/>
  <c r="R77" i="94"/>
  <c r="Q77" i="94"/>
  <c r="P77" i="94"/>
  <c r="O77" i="94"/>
  <c r="N77" i="94"/>
  <c r="M77" i="94"/>
  <c r="L77" i="94"/>
  <c r="Z76" i="94"/>
  <c r="Y76" i="94"/>
  <c r="X76" i="94"/>
  <c r="W76" i="94"/>
  <c r="V76" i="94"/>
  <c r="U76" i="94"/>
  <c r="T76" i="94"/>
  <c r="S76" i="94"/>
  <c r="R76" i="94"/>
  <c r="Q76" i="94"/>
  <c r="P76" i="94"/>
  <c r="O76" i="94"/>
  <c r="N76" i="94"/>
  <c r="M76" i="94"/>
  <c r="L76" i="94"/>
  <c r="Z75" i="94"/>
  <c r="Y75" i="94"/>
  <c r="X75" i="94"/>
  <c r="W75" i="94"/>
  <c r="V75" i="94"/>
  <c r="U75" i="94"/>
  <c r="T75" i="94"/>
  <c r="S75" i="94"/>
  <c r="R75" i="94"/>
  <c r="Q75" i="94"/>
  <c r="P75" i="94"/>
  <c r="O75" i="94"/>
  <c r="N75" i="94"/>
  <c r="M75" i="94"/>
  <c r="L75" i="94"/>
  <c r="Z74" i="94"/>
  <c r="Y74" i="94"/>
  <c r="X74" i="94"/>
  <c r="W74" i="94"/>
  <c r="V74" i="94"/>
  <c r="U74" i="94"/>
  <c r="T74" i="94"/>
  <c r="S74" i="94"/>
  <c r="R74" i="94"/>
  <c r="Q74" i="94"/>
  <c r="P74" i="94"/>
  <c r="O74" i="94"/>
  <c r="N74" i="94"/>
  <c r="M74" i="94"/>
  <c r="L74" i="94"/>
  <c r="Z73" i="94"/>
  <c r="Y73" i="94"/>
  <c r="X73" i="94"/>
  <c r="W73" i="94"/>
  <c r="V73" i="94"/>
  <c r="U73" i="94"/>
  <c r="T73" i="94"/>
  <c r="S73" i="94"/>
  <c r="R73" i="94"/>
  <c r="Q73" i="94"/>
  <c r="P73" i="94"/>
  <c r="O73" i="94"/>
  <c r="N73" i="94"/>
  <c r="M73" i="94"/>
  <c r="L73" i="94"/>
  <c r="Z72" i="94"/>
  <c r="Y72" i="94"/>
  <c r="X72" i="94"/>
  <c r="W72" i="94"/>
  <c r="V72" i="94"/>
  <c r="U72" i="94"/>
  <c r="T72" i="94"/>
  <c r="S72" i="94"/>
  <c r="R72" i="94"/>
  <c r="Q72" i="94"/>
  <c r="P72" i="94"/>
  <c r="O72" i="94"/>
  <c r="N72" i="94"/>
  <c r="M72" i="94"/>
  <c r="L72" i="94"/>
  <c r="Z71" i="94"/>
  <c r="Y71" i="94"/>
  <c r="X71" i="94"/>
  <c r="W71" i="94"/>
  <c r="V71" i="94"/>
  <c r="U71" i="94"/>
  <c r="T71" i="94"/>
  <c r="S71" i="94"/>
  <c r="R71" i="94"/>
  <c r="Q71" i="94"/>
  <c r="P71" i="94"/>
  <c r="O71" i="94"/>
  <c r="N71" i="94"/>
  <c r="M71" i="94"/>
  <c r="L71" i="94"/>
  <c r="Z70" i="94"/>
  <c r="Y70" i="94"/>
  <c r="X70" i="94"/>
  <c r="W70" i="94"/>
  <c r="V70" i="94"/>
  <c r="U70" i="94"/>
  <c r="T70" i="94"/>
  <c r="S70" i="94"/>
  <c r="R70" i="94"/>
  <c r="Q70" i="94"/>
  <c r="P70" i="94"/>
  <c r="O70" i="94"/>
  <c r="N70" i="94"/>
  <c r="M70" i="94"/>
  <c r="L70" i="94"/>
  <c r="Z69" i="94"/>
  <c r="Y69" i="94"/>
  <c r="X69" i="94"/>
  <c r="W69" i="94"/>
  <c r="V69" i="94"/>
  <c r="U69" i="94"/>
  <c r="T69" i="94"/>
  <c r="S69" i="94"/>
  <c r="R69" i="94"/>
  <c r="Q69" i="94"/>
  <c r="P69" i="94"/>
  <c r="O69" i="94"/>
  <c r="N69" i="94"/>
  <c r="M69" i="94"/>
  <c r="L69" i="94"/>
  <c r="Z68" i="94"/>
  <c r="Y68" i="94"/>
  <c r="X68" i="94"/>
  <c r="W68" i="94"/>
  <c r="V68" i="94"/>
  <c r="U68" i="94"/>
  <c r="T68" i="94"/>
  <c r="S68" i="94"/>
  <c r="R68" i="94"/>
  <c r="Q68" i="94"/>
  <c r="P68" i="94"/>
  <c r="O68" i="94"/>
  <c r="N68" i="94"/>
  <c r="M68" i="94"/>
  <c r="L68" i="94"/>
  <c r="Z64" i="94"/>
  <c r="Y64" i="94"/>
  <c r="X64" i="94"/>
  <c r="W64" i="94"/>
  <c r="V64" i="94"/>
  <c r="U64" i="94"/>
  <c r="T64" i="94"/>
  <c r="S64" i="94"/>
  <c r="R64" i="94"/>
  <c r="Q64" i="94"/>
  <c r="P64" i="94"/>
  <c r="O64" i="94"/>
  <c r="N64" i="94"/>
  <c r="M64" i="94"/>
  <c r="L64" i="94"/>
  <c r="Z63" i="94"/>
  <c r="Y63" i="94"/>
  <c r="X63" i="94"/>
  <c r="W63" i="94"/>
  <c r="V63" i="94"/>
  <c r="U63" i="94"/>
  <c r="T63" i="94"/>
  <c r="S63" i="94"/>
  <c r="R63" i="94"/>
  <c r="Q63" i="94"/>
  <c r="P63" i="94"/>
  <c r="O63" i="94"/>
  <c r="N63" i="94"/>
  <c r="M63" i="94"/>
  <c r="L63" i="94"/>
  <c r="Z62" i="94"/>
  <c r="Y62" i="94"/>
  <c r="X62" i="94"/>
  <c r="W62" i="94"/>
  <c r="V62" i="94"/>
  <c r="U62" i="94"/>
  <c r="T62" i="94"/>
  <c r="S62" i="94"/>
  <c r="R62" i="94"/>
  <c r="Q62" i="94"/>
  <c r="P62" i="94"/>
  <c r="O62" i="94"/>
  <c r="N62" i="94"/>
  <c r="M62" i="94"/>
  <c r="L62" i="94"/>
  <c r="Z61" i="94"/>
  <c r="Y61" i="94"/>
  <c r="X61" i="94"/>
  <c r="W61" i="94"/>
  <c r="V61" i="94"/>
  <c r="U61" i="94"/>
  <c r="T61" i="94"/>
  <c r="S61" i="94"/>
  <c r="R61" i="94"/>
  <c r="Q61" i="94"/>
  <c r="P61" i="94"/>
  <c r="O61" i="94"/>
  <c r="N61" i="94"/>
  <c r="M61" i="94"/>
  <c r="L61" i="94"/>
  <c r="Z60" i="94"/>
  <c r="Y60" i="94"/>
  <c r="X60" i="94"/>
  <c r="W60" i="94"/>
  <c r="V60" i="94"/>
  <c r="U60" i="94"/>
  <c r="T60" i="94"/>
  <c r="S60" i="94"/>
  <c r="R60" i="94"/>
  <c r="Q60" i="94"/>
  <c r="P60" i="94"/>
  <c r="O60" i="94"/>
  <c r="N60" i="94"/>
  <c r="M60" i="94"/>
  <c r="L60" i="94"/>
  <c r="Z59" i="94"/>
  <c r="Y59" i="94"/>
  <c r="X59" i="94"/>
  <c r="W59" i="94"/>
  <c r="V59" i="94"/>
  <c r="U59" i="94"/>
  <c r="T59" i="94"/>
  <c r="S59" i="94"/>
  <c r="R59" i="94"/>
  <c r="Q59" i="94"/>
  <c r="P59" i="94"/>
  <c r="O59" i="94"/>
  <c r="N59" i="94"/>
  <c r="M59" i="94"/>
  <c r="Z54" i="94"/>
  <c r="Y54" i="94"/>
  <c r="X54" i="94"/>
  <c r="W54" i="94"/>
  <c r="V54" i="94"/>
  <c r="U54" i="94"/>
  <c r="T54" i="94"/>
  <c r="S54" i="94"/>
  <c r="R54" i="94"/>
  <c r="Q54" i="94"/>
  <c r="P54" i="94"/>
  <c r="O54" i="94"/>
  <c r="N54" i="94"/>
  <c r="M54" i="94"/>
  <c r="L54" i="94"/>
  <c r="Z53" i="94"/>
  <c r="Y53" i="94"/>
  <c r="X53" i="94"/>
  <c r="W53" i="94"/>
  <c r="V53" i="94"/>
  <c r="U53" i="94"/>
  <c r="T53" i="94"/>
  <c r="S53" i="94"/>
  <c r="R53" i="94"/>
  <c r="Q53" i="94"/>
  <c r="P53" i="94"/>
  <c r="O53" i="94"/>
  <c r="N53" i="94"/>
  <c r="M53" i="94"/>
  <c r="L53" i="94"/>
  <c r="Z52" i="94"/>
  <c r="Y52" i="94"/>
  <c r="X52" i="94"/>
  <c r="W52" i="94"/>
  <c r="V52" i="94"/>
  <c r="U52" i="94"/>
  <c r="T52" i="94"/>
  <c r="S52" i="94"/>
  <c r="R52" i="94"/>
  <c r="Q52" i="94"/>
  <c r="P52" i="94"/>
  <c r="O52" i="94"/>
  <c r="N52" i="94"/>
  <c r="M52" i="94"/>
  <c r="L52" i="94"/>
  <c r="Y51" i="94"/>
  <c r="X51" i="94"/>
  <c r="W51" i="94"/>
  <c r="V51" i="94"/>
  <c r="S51" i="94"/>
  <c r="R51" i="94"/>
  <c r="Q51" i="94"/>
  <c r="P51" i="94"/>
  <c r="N51" i="94"/>
  <c r="L51" i="94"/>
  <c r="Y50" i="94"/>
  <c r="X50" i="94"/>
  <c r="W50" i="94"/>
  <c r="V50" i="94"/>
  <c r="S50" i="94"/>
  <c r="R50" i="94"/>
  <c r="Q50" i="94"/>
  <c r="P50" i="94"/>
  <c r="N50" i="94"/>
  <c r="M50" i="94"/>
  <c r="L50" i="94"/>
  <c r="Y49" i="94"/>
  <c r="X49" i="94"/>
  <c r="W49" i="94"/>
  <c r="V49" i="94"/>
  <c r="S49" i="94"/>
  <c r="R49" i="94"/>
  <c r="Q49" i="94"/>
  <c r="P49" i="94"/>
  <c r="N49" i="94"/>
  <c r="L49" i="94"/>
  <c r="Z48" i="94"/>
  <c r="Y48" i="94"/>
  <c r="X48" i="94"/>
  <c r="W48" i="94"/>
  <c r="V48" i="94"/>
  <c r="U48" i="94"/>
  <c r="T48" i="94"/>
  <c r="S48" i="94"/>
  <c r="R48" i="94"/>
  <c r="Q48" i="94"/>
  <c r="P48" i="94"/>
  <c r="O48" i="94"/>
  <c r="N48" i="94"/>
  <c r="M48" i="94"/>
  <c r="L48" i="94"/>
  <c r="Z47" i="94"/>
  <c r="Y47" i="94"/>
  <c r="X47" i="94"/>
  <c r="W47" i="94"/>
  <c r="V47" i="94"/>
  <c r="U47" i="94"/>
  <c r="T47" i="94"/>
  <c r="S47" i="94"/>
  <c r="R47" i="94"/>
  <c r="Q47" i="94"/>
  <c r="P47" i="94"/>
  <c r="O47" i="94"/>
  <c r="N47" i="94"/>
  <c r="M47" i="94"/>
  <c r="L47" i="94"/>
  <c r="Z46" i="94"/>
  <c r="Y46" i="94"/>
  <c r="X46" i="94"/>
  <c r="W46" i="94"/>
  <c r="V46" i="94"/>
  <c r="U46" i="94"/>
  <c r="T46" i="94"/>
  <c r="S46" i="94"/>
  <c r="R46" i="94"/>
  <c r="Q46" i="94"/>
  <c r="P46" i="94"/>
  <c r="O46" i="94"/>
  <c r="N46" i="94"/>
  <c r="M46" i="94"/>
  <c r="L46" i="94"/>
  <c r="Z45" i="94"/>
  <c r="Y45" i="94"/>
  <c r="X45" i="94"/>
  <c r="W45" i="94"/>
  <c r="V45" i="94"/>
  <c r="U45" i="94"/>
  <c r="T45" i="94"/>
  <c r="S45" i="94"/>
  <c r="R45" i="94"/>
  <c r="Q45" i="94"/>
  <c r="P45" i="94"/>
  <c r="O45" i="94"/>
  <c r="N45" i="94"/>
  <c r="M45" i="94"/>
  <c r="L45" i="94"/>
  <c r="Z44" i="94"/>
  <c r="Y44" i="94"/>
  <c r="X44" i="94"/>
  <c r="W44" i="94"/>
  <c r="V44" i="94"/>
  <c r="U44" i="94"/>
  <c r="T44" i="94"/>
  <c r="S44" i="94"/>
  <c r="R44" i="94"/>
  <c r="Q44" i="94"/>
  <c r="P44" i="94"/>
  <c r="O44" i="94"/>
  <c r="N44" i="94"/>
  <c r="M44" i="94"/>
  <c r="L44" i="94"/>
  <c r="Z43" i="94"/>
  <c r="Y43" i="94"/>
  <c r="X43" i="94"/>
  <c r="W43" i="94"/>
  <c r="V43" i="94"/>
  <c r="U43" i="94"/>
  <c r="T43" i="94"/>
  <c r="S43" i="94"/>
  <c r="R43" i="94"/>
  <c r="Q43" i="94"/>
  <c r="P43" i="94"/>
  <c r="O43" i="94"/>
  <c r="N43" i="94"/>
  <c r="M43" i="94"/>
  <c r="L43" i="94"/>
  <c r="Z42" i="94"/>
  <c r="Y42" i="94"/>
  <c r="X42" i="94"/>
  <c r="W42" i="94"/>
  <c r="V42" i="94"/>
  <c r="U42" i="94"/>
  <c r="T42" i="94"/>
  <c r="S42" i="94"/>
  <c r="R42" i="94"/>
  <c r="Q42" i="94"/>
  <c r="P42" i="94"/>
  <c r="O42" i="94"/>
  <c r="N42" i="94"/>
  <c r="M42" i="94"/>
  <c r="L42" i="94"/>
  <c r="Z41" i="94"/>
  <c r="Y41" i="94"/>
  <c r="X41" i="94"/>
  <c r="W41" i="94"/>
  <c r="V41" i="94"/>
  <c r="U41" i="94"/>
  <c r="T41" i="94"/>
  <c r="S41" i="94"/>
  <c r="R41" i="94"/>
  <c r="Q41" i="94"/>
  <c r="P41" i="94"/>
  <c r="O41" i="94"/>
  <c r="N41" i="94"/>
  <c r="M41" i="94"/>
  <c r="L41" i="94"/>
  <c r="Z40" i="94"/>
  <c r="Y40" i="94"/>
  <c r="X40" i="94"/>
  <c r="W40" i="94"/>
  <c r="V40" i="94"/>
  <c r="U40" i="94"/>
  <c r="T40" i="94"/>
  <c r="S40" i="94"/>
  <c r="R40" i="94"/>
  <c r="Q40" i="94"/>
  <c r="P40" i="94"/>
  <c r="O40" i="94"/>
  <c r="N40" i="94"/>
  <c r="M40" i="94"/>
  <c r="L40" i="94"/>
  <c r="Z39" i="94"/>
  <c r="Y39" i="94"/>
  <c r="X39" i="94"/>
  <c r="W39" i="94"/>
  <c r="V39" i="94"/>
  <c r="U39" i="94"/>
  <c r="T39" i="94"/>
  <c r="S39" i="94"/>
  <c r="R39" i="94"/>
  <c r="Q39" i="94"/>
  <c r="P39" i="94"/>
  <c r="O39" i="94"/>
  <c r="N39" i="94"/>
  <c r="M39" i="94"/>
  <c r="L39" i="94"/>
  <c r="Z38" i="94"/>
  <c r="Y38" i="94"/>
  <c r="X38" i="94"/>
  <c r="W38" i="94"/>
  <c r="V38" i="94"/>
  <c r="U38" i="94"/>
  <c r="T38" i="94"/>
  <c r="S38" i="94"/>
  <c r="R38" i="94"/>
  <c r="Q38" i="94"/>
  <c r="P38" i="94"/>
  <c r="O38" i="94"/>
  <c r="N38" i="94"/>
  <c r="M38" i="94"/>
  <c r="L38" i="94"/>
  <c r="Z37" i="94"/>
  <c r="Y37" i="94"/>
  <c r="X37" i="94"/>
  <c r="W37" i="94"/>
  <c r="V37" i="94"/>
  <c r="U37" i="94"/>
  <c r="T37" i="94"/>
  <c r="S37" i="94"/>
  <c r="R37" i="94"/>
  <c r="Q37" i="94"/>
  <c r="P37" i="94"/>
  <c r="O37" i="94"/>
  <c r="N37" i="94"/>
  <c r="M37" i="94"/>
  <c r="L37" i="94"/>
  <c r="Z36" i="94"/>
  <c r="Y36" i="94"/>
  <c r="X36" i="94"/>
  <c r="W36" i="94"/>
  <c r="V36" i="94"/>
  <c r="U36" i="94"/>
  <c r="T36" i="94"/>
  <c r="S36" i="94"/>
  <c r="R36" i="94"/>
  <c r="Q36" i="94"/>
  <c r="P36" i="94"/>
  <c r="O36" i="94"/>
  <c r="N36" i="94"/>
  <c r="M36" i="94"/>
  <c r="L36" i="94"/>
  <c r="Z35" i="94"/>
  <c r="Y35" i="94"/>
  <c r="X35" i="94"/>
  <c r="W35" i="94"/>
  <c r="V35" i="94"/>
  <c r="U35" i="94"/>
  <c r="T35" i="94"/>
  <c r="S35" i="94"/>
  <c r="R35" i="94"/>
  <c r="Q35" i="94"/>
  <c r="P35" i="94"/>
  <c r="O35" i="94"/>
  <c r="N35" i="94"/>
  <c r="M35" i="94"/>
  <c r="L35" i="94"/>
  <c r="Z34" i="94"/>
  <c r="Y34" i="94"/>
  <c r="X34" i="94"/>
  <c r="W34" i="94"/>
  <c r="V34" i="94"/>
  <c r="U34" i="94"/>
  <c r="T34" i="94"/>
  <c r="S34" i="94"/>
  <c r="R34" i="94"/>
  <c r="Q34" i="94"/>
  <c r="P34" i="94"/>
  <c r="O34" i="94"/>
  <c r="N34" i="94"/>
  <c r="M34" i="94"/>
  <c r="Z30" i="94"/>
  <c r="Y30" i="94"/>
  <c r="X30" i="94"/>
  <c r="W30" i="94"/>
  <c r="V30" i="94"/>
  <c r="U30" i="94"/>
  <c r="T30" i="94"/>
  <c r="S30" i="94"/>
  <c r="R30" i="94"/>
  <c r="Q30" i="94"/>
  <c r="P30" i="94"/>
  <c r="O30" i="94"/>
  <c r="N30" i="94"/>
  <c r="M30" i="94"/>
  <c r="L30" i="94"/>
  <c r="Z29" i="94"/>
  <c r="Y29" i="94"/>
  <c r="X29" i="94"/>
  <c r="W29" i="94"/>
  <c r="V29" i="94"/>
  <c r="U29" i="94"/>
  <c r="T29" i="94"/>
  <c r="S29" i="94"/>
  <c r="R29" i="94"/>
  <c r="Q29" i="94"/>
  <c r="P29" i="94"/>
  <c r="O29" i="94"/>
  <c r="N29" i="94"/>
  <c r="M29" i="94"/>
  <c r="L29" i="94"/>
  <c r="Z28" i="94"/>
  <c r="Y28" i="94"/>
  <c r="X28" i="94"/>
  <c r="W28" i="94"/>
  <c r="V28" i="94"/>
  <c r="U28" i="94"/>
  <c r="T28" i="94"/>
  <c r="S28" i="94"/>
  <c r="R28" i="94"/>
  <c r="Q28" i="94"/>
  <c r="P28" i="94"/>
  <c r="O28" i="94"/>
  <c r="N28" i="94"/>
  <c r="M28" i="94"/>
  <c r="Z27" i="94"/>
  <c r="Y27" i="94"/>
  <c r="X27" i="94"/>
  <c r="W27" i="94"/>
  <c r="V27" i="94"/>
  <c r="U27" i="94"/>
  <c r="T27" i="94"/>
  <c r="S27" i="94"/>
  <c r="R27" i="94"/>
  <c r="Q27" i="94"/>
  <c r="P27" i="94"/>
  <c r="O27" i="94"/>
  <c r="N27" i="94"/>
  <c r="M27" i="94"/>
  <c r="L27" i="94"/>
  <c r="Z26" i="94"/>
  <c r="Y26" i="94"/>
  <c r="X26" i="94"/>
  <c r="W26" i="94"/>
  <c r="V26" i="94"/>
  <c r="U26" i="94"/>
  <c r="T26" i="94"/>
  <c r="S26" i="94"/>
  <c r="R26" i="94"/>
  <c r="Q26" i="94"/>
  <c r="P26" i="94"/>
  <c r="O26" i="94"/>
  <c r="N26" i="94"/>
  <c r="M26" i="94"/>
  <c r="L26" i="94"/>
  <c r="Z25" i="94"/>
  <c r="Y25" i="94"/>
  <c r="X25" i="94"/>
  <c r="W25" i="94"/>
  <c r="V25" i="94"/>
  <c r="U25" i="94"/>
  <c r="T25" i="94"/>
  <c r="S25" i="94"/>
  <c r="R25" i="94"/>
  <c r="Q25" i="94"/>
  <c r="P25" i="94"/>
  <c r="O25" i="94"/>
  <c r="N25" i="94"/>
  <c r="M25" i="94"/>
  <c r="L25" i="94"/>
  <c r="T23" i="94"/>
  <c r="O23" i="94"/>
  <c r="T22" i="94"/>
  <c r="O22" i="94"/>
  <c r="T21" i="94"/>
  <c r="O21" i="94"/>
  <c r="T20" i="94"/>
  <c r="O20" i="94"/>
  <c r="T19" i="94"/>
  <c r="O19" i="94"/>
  <c r="T18" i="94"/>
  <c r="O18" i="94"/>
  <c r="M49" i="94"/>
  <c r="Y17" i="94"/>
  <c r="Y14" i="94" s="1"/>
  <c r="Y11" i="94" s="1"/>
  <c r="X17" i="94"/>
  <c r="X14" i="94" s="1"/>
  <c r="X11" i="94" s="1"/>
  <c r="W17" i="94"/>
  <c r="W14" i="94" s="1"/>
  <c r="W11" i="94" s="1"/>
  <c r="V17" i="94"/>
  <c r="V14" i="94" s="1"/>
  <c r="V11" i="94" s="1"/>
  <c r="S17" i="94"/>
  <c r="S14" i="94" s="1"/>
  <c r="S11" i="94" s="1"/>
  <c r="R17" i="94"/>
  <c r="R14" i="94" s="1"/>
  <c r="R11" i="94" s="1"/>
  <c r="Q17" i="94"/>
  <c r="Q14" i="94" s="1"/>
  <c r="Q11" i="94" s="1"/>
  <c r="P17" i="94"/>
  <c r="P14" i="94" s="1"/>
  <c r="P11" i="94" s="1"/>
  <c r="N17" i="94"/>
  <c r="L17" i="94"/>
  <c r="L14" i="94" s="1"/>
  <c r="L11" i="94" s="1"/>
  <c r="Y16" i="94"/>
  <c r="Y13" i="94" s="1"/>
  <c r="Y10" i="94" s="1"/>
  <c r="X16" i="94"/>
  <c r="X13" i="94" s="1"/>
  <c r="X10" i="94" s="1"/>
  <c r="W16" i="94"/>
  <c r="W13" i="94" s="1"/>
  <c r="W10" i="94" s="1"/>
  <c r="V16" i="94"/>
  <c r="V13" i="94" s="1"/>
  <c r="V10" i="94" s="1"/>
  <c r="S16" i="94"/>
  <c r="S13" i="94" s="1"/>
  <c r="S10" i="94" s="1"/>
  <c r="R16" i="94"/>
  <c r="R13" i="94" s="1"/>
  <c r="R10" i="94" s="1"/>
  <c r="Q16" i="94"/>
  <c r="Q13" i="94" s="1"/>
  <c r="Q10" i="94" s="1"/>
  <c r="P16" i="94"/>
  <c r="P13" i="94" s="1"/>
  <c r="P10" i="94" s="1"/>
  <c r="N16" i="94"/>
  <c r="N13" i="94" s="1"/>
  <c r="N10" i="94" s="1"/>
  <c r="M16" i="94"/>
  <c r="M13" i="94" s="1"/>
  <c r="M10" i="94" s="1"/>
  <c r="L16" i="94"/>
  <c r="L13" i="94" s="1"/>
  <c r="L10" i="94" s="1"/>
  <c r="Y15" i="94"/>
  <c r="X15" i="94"/>
  <c r="X12" i="94" s="1"/>
  <c r="X9" i="94" s="1"/>
  <c r="W15" i="94"/>
  <c r="W12" i="94" s="1"/>
  <c r="W9" i="94" s="1"/>
  <c r="V15" i="94"/>
  <c r="V12" i="94" s="1"/>
  <c r="V9" i="94" s="1"/>
  <c r="S15" i="94"/>
  <c r="S12" i="94" s="1"/>
  <c r="S9" i="94" s="1"/>
  <c r="R15" i="94"/>
  <c r="R12" i="94" s="1"/>
  <c r="R9" i="94" s="1"/>
  <c r="Q15" i="94"/>
  <c r="Q12" i="94" s="1"/>
  <c r="Q9" i="94" s="1"/>
  <c r="P15" i="94"/>
  <c r="P12" i="94" s="1"/>
  <c r="P9" i="94" s="1"/>
  <c r="N15" i="94"/>
  <c r="N12" i="94" s="1"/>
  <c r="N9" i="94" s="1"/>
  <c r="M15" i="94"/>
  <c r="M12" i="94" s="1"/>
  <c r="M9" i="94" s="1"/>
  <c r="L15" i="94"/>
  <c r="L12" i="94" s="1"/>
  <c r="L9" i="94" s="1"/>
  <c r="N14" i="94"/>
  <c r="N11" i="94" s="1"/>
  <c r="Y12" i="94"/>
  <c r="Y9" i="94" s="1"/>
  <c r="T50" i="94" l="1"/>
  <c r="T15" i="94"/>
  <c r="T12" i="94" s="1"/>
  <c r="T9" i="94" s="1"/>
  <c r="U23" i="94"/>
  <c r="Z23" i="94" s="1"/>
  <c r="L57" i="94"/>
  <c r="L105" i="94"/>
  <c r="L86" i="94"/>
  <c r="T16" i="94"/>
  <c r="T13" i="94" s="1"/>
  <c r="T10" i="94" s="1"/>
  <c r="U22" i="94"/>
  <c r="Z22" i="94" s="1"/>
  <c r="T51" i="94"/>
  <c r="P86" i="94"/>
  <c r="T86" i="94"/>
  <c r="X86" i="94"/>
  <c r="Q87" i="94"/>
  <c r="Y87" i="94"/>
  <c r="N88" i="94"/>
  <c r="R88" i="94"/>
  <c r="V88" i="94"/>
  <c r="P105" i="94"/>
  <c r="T105" i="94"/>
  <c r="X105" i="94"/>
  <c r="Q106" i="94"/>
  <c r="Y106" i="94"/>
  <c r="N107" i="94"/>
  <c r="R107" i="94"/>
  <c r="V107" i="94"/>
  <c r="O49" i="94"/>
  <c r="O55" i="94" s="1"/>
  <c r="M87" i="94"/>
  <c r="U87" i="94"/>
  <c r="Z88" i="94"/>
  <c r="M106" i="94"/>
  <c r="U106" i="94"/>
  <c r="Z107" i="94"/>
  <c r="L56" i="94"/>
  <c r="O50" i="94"/>
  <c r="O56" i="94" s="1"/>
  <c r="L55" i="94"/>
  <c r="L109" i="94" s="1"/>
  <c r="O16" i="94"/>
  <c r="O13" i="94" s="1"/>
  <c r="O10" i="94" s="1"/>
  <c r="P55" i="94"/>
  <c r="X55" i="94"/>
  <c r="M56" i="94"/>
  <c r="Q56" i="94"/>
  <c r="Y56" i="94"/>
  <c r="N57" i="94"/>
  <c r="N111" i="94" s="1"/>
  <c r="R57" i="94"/>
  <c r="V57" i="94"/>
  <c r="T49" i="94"/>
  <c r="T55" i="94" s="1"/>
  <c r="T109" i="94" s="1"/>
  <c r="M86" i="94"/>
  <c r="Q86" i="94"/>
  <c r="U86" i="94"/>
  <c r="Y86" i="94"/>
  <c r="N87" i="94"/>
  <c r="R87" i="94"/>
  <c r="V87" i="94"/>
  <c r="Z87" i="94"/>
  <c r="O88" i="94"/>
  <c r="S88" i="94"/>
  <c r="W88" i="94"/>
  <c r="M105" i="94"/>
  <c r="Q105" i="94"/>
  <c r="U105" i="94"/>
  <c r="Y105" i="94"/>
  <c r="N106" i="94"/>
  <c r="R106" i="94"/>
  <c r="V106" i="94"/>
  <c r="Z106" i="94"/>
  <c r="O107" i="94"/>
  <c r="S107" i="94"/>
  <c r="W107" i="94"/>
  <c r="U21" i="94"/>
  <c r="Z21" i="94" s="1"/>
  <c r="T17" i="94"/>
  <c r="T14" i="94" s="1"/>
  <c r="T11" i="94" s="1"/>
  <c r="N55" i="94"/>
  <c r="R55" i="94"/>
  <c r="V55" i="94"/>
  <c r="S56" i="94"/>
  <c r="W56" i="94"/>
  <c r="P57" i="94"/>
  <c r="T57" i="94"/>
  <c r="X57" i="94"/>
  <c r="Q55" i="94"/>
  <c r="Q109" i="94" s="1"/>
  <c r="Y55" i="94"/>
  <c r="N56" i="94"/>
  <c r="R56" i="94"/>
  <c r="V56" i="94"/>
  <c r="V110" i="94" s="1"/>
  <c r="S57" i="94"/>
  <c r="W57" i="94"/>
  <c r="N86" i="94"/>
  <c r="R86" i="94"/>
  <c r="V86" i="94"/>
  <c r="Z86" i="94"/>
  <c r="O87" i="94"/>
  <c r="S87" i="94"/>
  <c r="W87" i="94"/>
  <c r="L88" i="94"/>
  <c r="P88" i="94"/>
  <c r="T88" i="94"/>
  <c r="X88" i="94"/>
  <c r="S55" i="94"/>
  <c r="W55" i="94"/>
  <c r="P56" i="94"/>
  <c r="T56" i="94"/>
  <c r="X56" i="94"/>
  <c r="Q57" i="94"/>
  <c r="Y57" i="94"/>
  <c r="O86" i="94"/>
  <c r="S86" i="94"/>
  <c r="W86" i="94"/>
  <c r="L87" i="94"/>
  <c r="P87" i="94"/>
  <c r="T87" i="94"/>
  <c r="X87" i="94"/>
  <c r="M88" i="94"/>
  <c r="Q88" i="94"/>
  <c r="U88" i="94"/>
  <c r="Y88" i="94"/>
  <c r="O105" i="94"/>
  <c r="S105" i="94"/>
  <c r="W105" i="94"/>
  <c r="L106" i="94"/>
  <c r="P106" i="94"/>
  <c r="T106" i="94"/>
  <c r="X106" i="94"/>
  <c r="M107" i="94"/>
  <c r="Q107" i="94"/>
  <c r="U107" i="94"/>
  <c r="Y107" i="94"/>
  <c r="N105" i="94"/>
  <c r="R105" i="94"/>
  <c r="V105" i="94"/>
  <c r="Z105" i="94"/>
  <c r="O106" i="94"/>
  <c r="S106" i="94"/>
  <c r="W106" i="94"/>
  <c r="L107" i="94"/>
  <c r="P107" i="94"/>
  <c r="T107" i="94"/>
  <c r="X107" i="94"/>
  <c r="U20" i="94"/>
  <c r="O17" i="94"/>
  <c r="O14" i="94" s="1"/>
  <c r="O11" i="94" s="1"/>
  <c r="O51" i="94"/>
  <c r="O57" i="94" s="1"/>
  <c r="M55" i="94"/>
  <c r="M51" i="94"/>
  <c r="M57" i="94" s="1"/>
  <c r="O15" i="94"/>
  <c r="O12" i="94" s="1"/>
  <c r="O9" i="94" s="1"/>
  <c r="M17" i="94"/>
  <c r="M14" i="94" s="1"/>
  <c r="M11" i="94" s="1"/>
  <c r="U18" i="94"/>
  <c r="U19" i="94"/>
  <c r="M109" i="94" l="1"/>
  <c r="Y109" i="94"/>
  <c r="R111" i="94"/>
  <c r="O111" i="94"/>
  <c r="X109" i="94"/>
  <c r="R110" i="94"/>
  <c r="Y110" i="94"/>
  <c r="P109" i="94"/>
  <c r="W111" i="94"/>
  <c r="N110" i="94"/>
  <c r="V111" i="94"/>
  <c r="Q110" i="94"/>
  <c r="S111" i="94"/>
  <c r="M111" i="94"/>
  <c r="M110" i="94"/>
  <c r="O110" i="94"/>
  <c r="X110" i="94"/>
  <c r="W109" i="94"/>
  <c r="L111" i="94"/>
  <c r="R109" i="94"/>
  <c r="T110" i="94"/>
  <c r="S109" i="94"/>
  <c r="X111" i="94"/>
  <c r="W110" i="94"/>
  <c r="N109" i="94"/>
  <c r="Y111" i="94"/>
  <c r="P110" i="94"/>
  <c r="O109" i="94"/>
  <c r="T111" i="94"/>
  <c r="S110" i="94"/>
  <c r="Q111" i="94"/>
  <c r="L110" i="94"/>
  <c r="P111" i="94"/>
  <c r="V109" i="94"/>
  <c r="Z19" i="94"/>
  <c r="U16" i="94"/>
  <c r="U13" i="94" s="1"/>
  <c r="U10" i="94" s="1"/>
  <c r="U50" i="94"/>
  <c r="U56" i="94" s="1"/>
  <c r="U110" i="94" s="1"/>
  <c r="Z20" i="94"/>
  <c r="U51" i="94"/>
  <c r="U57" i="94" s="1"/>
  <c r="U111" i="94" s="1"/>
  <c r="U17" i="94"/>
  <c r="U14" i="94" s="1"/>
  <c r="U11" i="94" s="1"/>
  <c r="Z18" i="94"/>
  <c r="U15" i="94"/>
  <c r="U12" i="94" s="1"/>
  <c r="U9" i="94" s="1"/>
  <c r="U49" i="94"/>
  <c r="U55" i="94" s="1"/>
  <c r="U109" i="94" s="1"/>
  <c r="Z17" i="94" l="1"/>
  <c r="Z14" i="94" s="1"/>
  <c r="Z11" i="94" s="1"/>
  <c r="Z51" i="94"/>
  <c r="Z57" i="94" s="1"/>
  <c r="Z111" i="94" s="1"/>
  <c r="Z49" i="94"/>
  <c r="Z55" i="94" s="1"/>
  <c r="Z109" i="94" s="1"/>
  <c r="Z15" i="94"/>
  <c r="Z12" i="94" s="1"/>
  <c r="Z9" i="94" s="1"/>
  <c r="Z16" i="94"/>
  <c r="Z13" i="94" s="1"/>
  <c r="Z10" i="94" s="1"/>
  <c r="Z50" i="94"/>
  <c r="Z56" i="94" s="1"/>
  <c r="Z110" i="94" s="1"/>
  <c r="BX162" i="68" l="1"/>
  <c r="I18" i="92"/>
  <c r="BB51" i="68"/>
  <c r="BM51" i="68"/>
  <c r="H43" i="92"/>
  <c r="BB42" i="68"/>
  <c r="BB41" i="68"/>
  <c r="BM69" i="68"/>
  <c r="BM67" i="68"/>
  <c r="BM59" i="68"/>
  <c r="BB69" i="68"/>
  <c r="BB67" i="68"/>
  <c r="BB59" i="68"/>
  <c r="BM13" i="68"/>
  <c r="BM14" i="68"/>
  <c r="BM28" i="68"/>
  <c r="BM36" i="68"/>
  <c r="BM39" i="68"/>
  <c r="BB14" i="68"/>
  <c r="BB13" i="68"/>
  <c r="BB28" i="68"/>
  <c r="BB29" i="68"/>
  <c r="BB40" i="68"/>
  <c r="BB39" i="68"/>
  <c r="BB37" i="68"/>
  <c r="BB36" i="68"/>
  <c r="BB34" i="68"/>
  <c r="BX68" i="68"/>
  <c r="BX38" i="68"/>
  <c r="BX35" i="68"/>
  <c r="BX140" i="68"/>
  <c r="G43" i="92"/>
  <c r="BT43" i="68"/>
  <c r="G40" i="92"/>
  <c r="F44" i="92"/>
  <c r="F45" i="92"/>
  <c r="F42" i="92"/>
  <c r="F41" i="92"/>
  <c r="F40" i="92"/>
  <c r="G45" i="92"/>
  <c r="BT65" i="68" s="1"/>
  <c r="G44" i="92"/>
  <c r="F43" i="92"/>
  <c r="G42" i="92"/>
  <c r="G41" i="92"/>
  <c r="BT21" i="68"/>
  <c r="F36" i="92"/>
  <c r="G36" i="92"/>
  <c r="I45" i="92"/>
  <c r="BX65" i="68"/>
  <c r="H45" i="92"/>
  <c r="I44" i="92"/>
  <c r="H44" i="92"/>
  <c r="I43" i="92"/>
  <c r="J43" i="92" s="1"/>
  <c r="H42" i="92"/>
  <c r="I41" i="92"/>
  <c r="H41" i="92"/>
  <c r="I40" i="92"/>
  <c r="H40" i="92"/>
  <c r="H36" i="92"/>
  <c r="K3" i="92"/>
  <c r="K4" i="92"/>
  <c r="K5" i="92"/>
  <c r="K6" i="92"/>
  <c r="K7" i="92"/>
  <c r="K8" i="92"/>
  <c r="K9" i="92"/>
  <c r="K10" i="92"/>
  <c r="K11" i="92"/>
  <c r="K12" i="92"/>
  <c r="K13" i="92"/>
  <c r="K14" i="92"/>
  <c r="K15" i="92"/>
  <c r="K16" i="92"/>
  <c r="K17" i="92"/>
  <c r="K18" i="92"/>
  <c r="K19" i="92"/>
  <c r="K20" i="92"/>
  <c r="K21" i="92"/>
  <c r="K22" i="92"/>
  <c r="K23" i="92"/>
  <c r="K24" i="92"/>
  <c r="K25" i="92"/>
  <c r="K26" i="92"/>
  <c r="K27" i="92"/>
  <c r="K29" i="92"/>
  <c r="K28" i="92"/>
  <c r="K30" i="92"/>
  <c r="K31" i="92"/>
  <c r="K32" i="92"/>
  <c r="K33" i="92"/>
  <c r="K34" i="92"/>
  <c r="K35" i="92"/>
  <c r="J35" i="92"/>
  <c r="J34" i="92"/>
  <c r="J33" i="92"/>
  <c r="J32" i="92"/>
  <c r="J31" i="92"/>
  <c r="J30" i="92"/>
  <c r="J28" i="92"/>
  <c r="J29" i="92"/>
  <c r="J27" i="92"/>
  <c r="J26" i="92"/>
  <c r="J25" i="92"/>
  <c r="J24" i="92"/>
  <c r="J23" i="92"/>
  <c r="J22" i="92"/>
  <c r="J21" i="92"/>
  <c r="J20" i="92"/>
  <c r="J19" i="92"/>
  <c r="J17" i="92"/>
  <c r="J16" i="92"/>
  <c r="J15" i="92"/>
  <c r="J14" i="92"/>
  <c r="J13" i="92"/>
  <c r="J12" i="92"/>
  <c r="J11" i="92"/>
  <c r="J10" i="92"/>
  <c r="J9" i="92"/>
  <c r="J8" i="92"/>
  <c r="J7" i="92"/>
  <c r="J6" i="92"/>
  <c r="J5" i="92"/>
  <c r="J4" i="92"/>
  <c r="J3" i="92"/>
  <c r="H67" i="89"/>
  <c r="H66" i="89"/>
  <c r="H68" i="89"/>
  <c r="H79" i="89"/>
  <c r="H78" i="89"/>
  <c r="H63" i="89"/>
  <c r="H62" i="89"/>
  <c r="H65" i="89"/>
  <c r="H64" i="89"/>
  <c r="H59" i="89"/>
  <c r="H58" i="89"/>
  <c r="H54" i="89"/>
  <c r="H57" i="89"/>
  <c r="H56" i="89"/>
  <c r="H49" i="89"/>
  <c r="H48" i="89"/>
  <c r="H43" i="89"/>
  <c r="H42" i="89"/>
  <c r="H41" i="89"/>
  <c r="H40" i="89"/>
  <c r="H37" i="89"/>
  <c r="H36" i="89"/>
  <c r="H23" i="89"/>
  <c r="H22" i="89"/>
  <c r="I77" i="89"/>
  <c r="H76" i="89"/>
  <c r="BM42" i="68"/>
  <c r="H60" i="89"/>
  <c r="BM34" i="68"/>
  <c r="I39" i="89"/>
  <c r="I38" i="89"/>
  <c r="I35" i="89"/>
  <c r="H35" i="89"/>
  <c r="H33" i="89"/>
  <c r="I95" i="89"/>
  <c r="BX15" i="68"/>
  <c r="H9" i="89"/>
  <c r="BX118" i="68"/>
  <c r="BX173" i="68"/>
  <c r="BX184" i="68"/>
  <c r="BT184" i="68"/>
  <c r="BT173" i="68"/>
  <c r="BT162" i="68"/>
  <c r="BX151" i="68"/>
  <c r="BT151" i="68"/>
  <c r="BX129" i="68"/>
  <c r="BT129" i="68"/>
  <c r="BT118" i="68"/>
  <c r="BX107" i="68"/>
  <c r="BT107" i="68"/>
  <c r="I87" i="89"/>
  <c r="I86" i="89"/>
  <c r="I104" i="89"/>
  <c r="H104" i="89"/>
  <c r="K97" i="89"/>
  <c r="K96" i="89"/>
  <c r="J96" i="89" s="1"/>
  <c r="I93" i="89"/>
  <c r="H93" i="89"/>
  <c r="I92" i="89"/>
  <c r="H92" i="89"/>
  <c r="I67" i="89"/>
  <c r="I66" i="89"/>
  <c r="I37" i="89"/>
  <c r="I36" i="89"/>
  <c r="I83" i="89"/>
  <c r="I82" i="89"/>
  <c r="I63" i="89"/>
  <c r="I62" i="89"/>
  <c r="I76" i="89"/>
  <c r="I69" i="89"/>
  <c r="I68" i="89"/>
  <c r="I65" i="89"/>
  <c r="I64" i="89"/>
  <c r="I23" i="89"/>
  <c r="I22" i="89"/>
  <c r="I33" i="89"/>
  <c r="I32" i="89"/>
  <c r="I57" i="89"/>
  <c r="I56" i="89"/>
  <c r="I85" i="89"/>
  <c r="I84" i="89"/>
  <c r="I43" i="89"/>
  <c r="I42" i="89"/>
  <c r="I49" i="89"/>
  <c r="I48" i="89"/>
  <c r="I79" i="89"/>
  <c r="I78" i="89"/>
  <c r="I41" i="89"/>
  <c r="I40" i="89"/>
  <c r="I59" i="89"/>
  <c r="I58" i="89"/>
  <c r="E93" i="95"/>
  <c r="F10" i="89"/>
  <c r="F96" i="89" s="1"/>
  <c r="I9" i="89"/>
  <c r="I8" i="89"/>
  <c r="H8" i="89"/>
  <c r="BX194" i="68"/>
  <c r="BX193" i="68"/>
  <c r="BX192" i="68"/>
  <c r="BX191" i="68"/>
  <c r="BX190" i="68"/>
  <c r="BX189" i="68"/>
  <c r="BX188" i="68"/>
  <c r="BX187" i="68"/>
  <c r="BX186" i="68"/>
  <c r="BX183" i="68"/>
  <c r="BX182" i="68"/>
  <c r="BX181" i="68"/>
  <c r="BX180" i="68"/>
  <c r="BX179" i="68"/>
  <c r="BX178" i="68"/>
  <c r="BX177" i="68"/>
  <c r="BX176" i="68"/>
  <c r="BX175" i="68"/>
  <c r="BX172" i="68"/>
  <c r="BX171" i="68"/>
  <c r="BX170" i="68"/>
  <c r="BX169" i="68"/>
  <c r="BX168" i="68"/>
  <c r="BX167" i="68"/>
  <c r="BX166" i="68"/>
  <c r="BX165" i="68"/>
  <c r="BX164" i="68"/>
  <c r="BX73" i="68"/>
  <c r="BX72" i="68"/>
  <c r="BX71" i="68"/>
  <c r="BX70" i="68"/>
  <c r="BX64" i="68"/>
  <c r="BX63" i="68"/>
  <c r="BX62" i="68"/>
  <c r="BX61" i="68"/>
  <c r="BX60" i="68"/>
  <c r="BX58" i="68"/>
  <c r="BX57" i="68"/>
  <c r="BX56" i="68"/>
  <c r="BX50" i="68"/>
  <c r="BX49" i="68"/>
  <c r="BX48" i="68"/>
  <c r="BX47" i="68"/>
  <c r="BX46" i="68"/>
  <c r="BX45" i="68"/>
  <c r="BX84" i="68"/>
  <c r="BX83" i="68"/>
  <c r="BX82" i="68"/>
  <c r="BX81" i="68"/>
  <c r="BX80" i="68"/>
  <c r="BX79" i="68"/>
  <c r="BX78" i="68"/>
  <c r="BX77" i="68"/>
  <c r="BX76" i="68"/>
  <c r="BX117" i="68"/>
  <c r="BX116" i="68"/>
  <c r="BX115" i="68"/>
  <c r="BX114" i="68"/>
  <c r="BX113" i="68"/>
  <c r="BX112" i="68"/>
  <c r="BX111" i="68"/>
  <c r="BX110" i="68"/>
  <c r="BX109" i="68"/>
  <c r="BX106" i="68"/>
  <c r="BX105" i="68"/>
  <c r="BX104" i="68"/>
  <c r="BX103" i="68"/>
  <c r="BX102" i="68"/>
  <c r="BX101" i="68"/>
  <c r="BX100" i="68"/>
  <c r="BX99" i="68"/>
  <c r="BX98" i="68"/>
  <c r="BX95" i="68"/>
  <c r="BX94" i="68"/>
  <c r="BX93" i="68"/>
  <c r="BX92" i="68"/>
  <c r="BX91" i="68"/>
  <c r="BX90" i="68"/>
  <c r="BX89" i="68"/>
  <c r="BX88" i="68"/>
  <c r="BX87" i="68"/>
  <c r="BX20" i="68"/>
  <c r="BX19" i="68"/>
  <c r="BX18" i="68"/>
  <c r="BX17" i="68"/>
  <c r="BX16" i="68"/>
  <c r="BX31" i="68"/>
  <c r="BX30" i="68"/>
  <c r="BX27" i="68"/>
  <c r="BX25" i="68"/>
  <c r="BX24" i="68"/>
  <c r="BX23" i="68"/>
  <c r="BX128" i="68"/>
  <c r="BX127" i="68"/>
  <c r="BX126" i="68"/>
  <c r="BX125" i="68"/>
  <c r="BX124" i="68"/>
  <c r="BX123" i="68"/>
  <c r="BX122" i="68"/>
  <c r="BX121" i="68"/>
  <c r="BX120" i="68"/>
  <c r="BX145" i="68"/>
  <c r="BX131" i="68"/>
  <c r="BX161" i="68"/>
  <c r="BX160" i="68"/>
  <c r="BX159" i="68"/>
  <c r="BX158" i="68"/>
  <c r="BX157" i="68"/>
  <c r="BX156" i="68"/>
  <c r="BX155" i="68"/>
  <c r="BX154" i="68"/>
  <c r="BX153" i="68"/>
  <c r="BX150" i="68"/>
  <c r="BX149" i="68"/>
  <c r="BX148" i="68"/>
  <c r="BX147" i="68"/>
  <c r="BX146" i="68"/>
  <c r="BX144" i="68"/>
  <c r="BX143" i="68"/>
  <c r="BX142" i="68"/>
  <c r="BX139" i="68"/>
  <c r="BX138" i="68"/>
  <c r="BX137" i="68"/>
  <c r="BX136" i="68"/>
  <c r="BX135" i="68"/>
  <c r="BX134" i="68"/>
  <c r="BX133" i="68"/>
  <c r="BX132" i="68"/>
  <c r="BT54" i="68"/>
  <c r="BM26" i="68"/>
  <c r="BX26" i="68" s="1"/>
  <c r="I54" i="89"/>
  <c r="I34" i="89"/>
  <c r="H39" i="89"/>
  <c r="H34" i="89"/>
  <c r="BM195" i="68"/>
  <c r="H32" i="89"/>
  <c r="BM29" i="68"/>
  <c r="H55" i="89"/>
  <c r="I55" i="89"/>
  <c r="H38" i="89"/>
  <c r="BM37" i="68"/>
  <c r="BM41" i="68"/>
  <c r="I60" i="89"/>
  <c r="BX21" i="68"/>
  <c r="BX43" i="68"/>
  <c r="BT140" i="68"/>
  <c r="I36" i="92"/>
  <c r="J36" i="92" s="1"/>
  <c r="J18" i="92"/>
  <c r="I42" i="92"/>
  <c r="I61" i="89"/>
  <c r="H61" i="89"/>
  <c r="J45" i="92" l="1"/>
  <c r="G46" i="92"/>
  <c r="J40" i="92"/>
  <c r="H46" i="92"/>
  <c r="F46" i="92"/>
  <c r="J41" i="92"/>
  <c r="H94" i="89"/>
  <c r="K36" i="92"/>
  <c r="BX67" i="68"/>
  <c r="BX39" i="68"/>
  <c r="BX42" i="68"/>
  <c r="F92" i="95"/>
  <c r="I10" i="89"/>
  <c r="E92" i="95"/>
  <c r="BX41" i="68"/>
  <c r="H10" i="89"/>
  <c r="BX28" i="68"/>
  <c r="BX14" i="68"/>
  <c r="BX59" i="68"/>
  <c r="BX34" i="68"/>
  <c r="BX29" i="68"/>
  <c r="BX12" i="68"/>
  <c r="BX36" i="68"/>
  <c r="BX13" i="68"/>
  <c r="BX37" i="68"/>
  <c r="BX51" i="68"/>
  <c r="BX69" i="68"/>
  <c r="I97" i="89"/>
  <c r="I11" i="89"/>
  <c r="BI195" i="68"/>
  <c r="BT10" i="68"/>
  <c r="BX32" i="68"/>
  <c r="J42" i="92"/>
  <c r="I46" i="92"/>
  <c r="BX10" i="68"/>
  <c r="BM40" i="68"/>
  <c r="BX40" i="68" s="1"/>
  <c r="H77" i="89"/>
  <c r="BX54" i="68"/>
  <c r="J44" i="92"/>
  <c r="BT32" i="68"/>
  <c r="AX195" i="68"/>
  <c r="J46" i="92" l="1"/>
  <c r="H96" i="89"/>
  <c r="H92" i="95" s="1"/>
  <c r="BT195" i="68"/>
  <c r="H11" i="89"/>
  <c r="F93" i="95"/>
  <c r="H69" i="89"/>
  <c r="H95" i="89" s="1"/>
  <c r="BX195" i="68"/>
  <c r="I96" i="89"/>
  <c r="I94" i="89"/>
  <c r="BB195" i="68"/>
  <c r="H97" i="89" l="1"/>
  <c r="H93" i="95" s="1"/>
  <c r="A21" i="100"/>
  <c r="A22" i="100" l="1"/>
  <c r="A23" i="100" s="1"/>
  <c r="A24" i="100" s="1"/>
  <c r="A25" i="100" s="1"/>
  <c r="A26" i="100" l="1"/>
  <c r="A27" i="100" s="1"/>
  <c r="A28" i="100" s="1"/>
  <c r="A29" i="100" s="1"/>
  <c r="A30" i="100" s="1"/>
  <c r="A31"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M85" authorId="0" shapeId="0" xr:uid="{00000000-0006-0000-0100-000001000000}">
      <text>
        <r>
          <rPr>
            <b/>
            <sz val="11"/>
            <color indexed="81"/>
            <rFont val="ＭＳ Ｐゴシック"/>
            <family val="3"/>
            <charset val="128"/>
          </rPr>
          <t>291108
重点分追加による修正
＋未通知分の修正</t>
        </r>
      </text>
    </comment>
    <comment ref="BM96" authorId="0" shapeId="0" xr:uid="{00000000-0006-0000-0100-000002000000}">
      <text>
        <r>
          <rPr>
            <b/>
            <sz val="11"/>
            <color indexed="81"/>
            <rFont val="ＭＳ Ｐゴシック"/>
            <family val="3"/>
            <charset val="128"/>
          </rPr>
          <t>291108
点字プリンタ△24確定による減</t>
        </r>
      </text>
    </comment>
    <comment ref="BM162" authorId="0" shapeId="0" xr:uid="{00000000-0006-0000-0100-000003000000}">
      <text>
        <r>
          <rPr>
            <b/>
            <sz val="11"/>
            <color indexed="81"/>
            <rFont val="ＭＳ Ｐゴシック"/>
            <family val="3"/>
            <charset val="128"/>
          </rPr>
          <t>291108
利子補給配分移管分の調整継続にかかる一旦減△131
300109
一旦減とした利子補給の確定による復元　131
300110
利子補給の追加配分を行わない再通知による再減△131</t>
        </r>
      </text>
    </comment>
  </commentList>
</comments>
</file>

<file path=xl/sharedStrings.xml><?xml version="1.0" encoding="utf-8"?>
<sst xmlns="http://schemas.openxmlformats.org/spreadsheetml/2006/main" count="2242" uniqueCount="491">
  <si>
    <t>国庫支出金</t>
    <rPh sb="0" eb="2">
      <t>コッコ</t>
    </rPh>
    <rPh sb="2" eb="5">
      <t>シシュツキン</t>
    </rPh>
    <phoneticPr fontId="5"/>
  </si>
  <si>
    <t>反則金</t>
    <rPh sb="0" eb="3">
      <t>ハンソクキン</t>
    </rPh>
    <phoneticPr fontId="2"/>
  </si>
  <si>
    <t>（単位：千円）</t>
    <rPh sb="1" eb="3">
      <t>タンイ</t>
    </rPh>
    <rPh sb="4" eb="6">
      <t>センエン</t>
    </rPh>
    <phoneticPr fontId="5"/>
  </si>
  <si>
    <t>使用料</t>
    <rPh sb="0" eb="2">
      <t>シヨウ</t>
    </rPh>
    <rPh sb="2" eb="3">
      <t>リョウ</t>
    </rPh>
    <phoneticPr fontId="5"/>
  </si>
  <si>
    <t>（注）</t>
    <rPh sb="1" eb="2">
      <t>チュウ</t>
    </rPh>
    <phoneticPr fontId="5"/>
  </si>
  <si>
    <t>増△減</t>
    <rPh sb="0" eb="1">
      <t>ゾウ</t>
    </rPh>
    <rPh sb="2" eb="3">
      <t>ゲン</t>
    </rPh>
    <phoneticPr fontId="5"/>
  </si>
  <si>
    <t>事項数</t>
    <rPh sb="0" eb="2">
      <t>ジコウ</t>
    </rPh>
    <rPh sb="2" eb="3">
      <t>スウ</t>
    </rPh>
    <phoneticPr fontId="5"/>
  </si>
  <si>
    <t>予算額</t>
    <rPh sb="0" eb="3">
      <t>ヨサンガク</t>
    </rPh>
    <phoneticPr fontId="5"/>
  </si>
  <si>
    <t>主な新規・拡充事項</t>
    <rPh sb="0" eb="1">
      <t>オモ</t>
    </rPh>
    <rPh sb="2" eb="4">
      <t>シンキ</t>
    </rPh>
    <rPh sb="5" eb="7">
      <t>カクジュウ</t>
    </rPh>
    <rPh sb="7" eb="9">
      <t>ジコウ</t>
    </rPh>
    <phoneticPr fontId="5"/>
  </si>
  <si>
    <t>主な見直し
・廃止事項</t>
    <rPh sb="0" eb="1">
      <t>オモ</t>
    </rPh>
    <rPh sb="2" eb="4">
      <t>ミナオ</t>
    </rPh>
    <rPh sb="7" eb="9">
      <t>ハイシ</t>
    </rPh>
    <rPh sb="9" eb="11">
      <t>ジコウ</t>
    </rPh>
    <phoneticPr fontId="5"/>
  </si>
  <si>
    <t>説　　明</t>
    <rPh sb="0" eb="1">
      <t>セツ</t>
    </rPh>
    <rPh sb="3" eb="4">
      <t>メイ</t>
    </rPh>
    <phoneticPr fontId="5"/>
  </si>
  <si>
    <t>（様式 3）</t>
    <rPh sb="1" eb="3">
      <t>ヨウシキ</t>
    </rPh>
    <phoneticPr fontId="5"/>
  </si>
  <si>
    <t>２．施策の選択と集中の取組状況</t>
    <rPh sb="2" eb="4">
      <t>シサク</t>
    </rPh>
    <rPh sb="5" eb="7">
      <t>センタク</t>
    </rPh>
    <rPh sb="8" eb="10">
      <t>シュウチュウ</t>
    </rPh>
    <rPh sb="11" eb="13">
      <t>トリクミ</t>
    </rPh>
    <rPh sb="13" eb="15">
      <t>ジョウキョウ</t>
    </rPh>
    <phoneticPr fontId="5"/>
  </si>
  <si>
    <t>事項名称</t>
    <rPh sb="0" eb="2">
      <t>ジコウ</t>
    </rPh>
    <rPh sb="2" eb="4">
      <t>メイショウ</t>
    </rPh>
    <phoneticPr fontId="5"/>
  </si>
  <si>
    <t>合　　　　　計</t>
    <rPh sb="0" eb="1">
      <t>ゴウ</t>
    </rPh>
    <rPh sb="6" eb="7">
      <t>ケイ</t>
    </rPh>
    <phoneticPr fontId="5"/>
  </si>
  <si>
    <t xml:space="preserve">   説明欄には当該事項を新たに実施することとした目的や、拡充した点、見直しの概要等を簡潔に記入すること。</t>
    <rPh sb="3" eb="5">
      <t>セツメイ</t>
    </rPh>
    <rPh sb="5" eb="6">
      <t>ラン</t>
    </rPh>
    <rPh sb="8" eb="10">
      <t>トウガイ</t>
    </rPh>
    <rPh sb="10" eb="12">
      <t>ジコウ</t>
    </rPh>
    <rPh sb="13" eb="14">
      <t>アラ</t>
    </rPh>
    <rPh sb="16" eb="18">
      <t>ジッシ</t>
    </rPh>
    <rPh sb="25" eb="27">
      <t>モクテキ</t>
    </rPh>
    <rPh sb="29" eb="31">
      <t>カクジュウ</t>
    </rPh>
    <rPh sb="33" eb="34">
      <t>テン</t>
    </rPh>
    <rPh sb="35" eb="37">
      <t>ミナオ</t>
    </rPh>
    <rPh sb="39" eb="42">
      <t>ガイヨウトウ</t>
    </rPh>
    <rPh sb="43" eb="45">
      <t>カンケツ</t>
    </rPh>
    <rPh sb="46" eb="48">
      <t>キニュウ</t>
    </rPh>
    <phoneticPr fontId="5"/>
  </si>
  <si>
    <t>1　本表は、各所属における施策の選択と集中の取組状況を明らかにするものである。</t>
    <rPh sb="2" eb="3">
      <t>ホン</t>
    </rPh>
    <rPh sb="3" eb="4">
      <t>ピョウ</t>
    </rPh>
    <rPh sb="6" eb="9">
      <t>カクショゾク</t>
    </rPh>
    <rPh sb="13" eb="15">
      <t>シサク</t>
    </rPh>
    <rPh sb="16" eb="18">
      <t>センタク</t>
    </rPh>
    <rPh sb="19" eb="21">
      <t>シュウチュウ</t>
    </rPh>
    <rPh sb="22" eb="24">
      <t>トリクミ</t>
    </rPh>
    <rPh sb="24" eb="26">
      <t>ジョウキョウ</t>
    </rPh>
    <rPh sb="27" eb="28">
      <t>アキ</t>
    </rPh>
    <phoneticPr fontId="5"/>
  </si>
  <si>
    <t>施　策　分　野</t>
    <rPh sb="0" eb="1">
      <t>シ</t>
    </rPh>
    <rPh sb="2" eb="3">
      <t>サク</t>
    </rPh>
    <rPh sb="4" eb="5">
      <t>ブン</t>
    </rPh>
    <rPh sb="6" eb="7">
      <t>ノ</t>
    </rPh>
    <phoneticPr fontId="5"/>
  </si>
  <si>
    <t>5　「拡充」、「見直し」とは以下に該当するものとする。</t>
    <rPh sb="3" eb="5">
      <t>カクジュウ</t>
    </rPh>
    <rPh sb="8" eb="10">
      <t>ミナオ</t>
    </rPh>
    <rPh sb="14" eb="16">
      <t>イカ</t>
    </rPh>
    <rPh sb="17" eb="19">
      <t>ガイトウ</t>
    </rPh>
    <phoneticPr fontId="5"/>
  </si>
  <si>
    <t>主なその他
の増減事項</t>
    <rPh sb="0" eb="1">
      <t>オモ</t>
    </rPh>
    <rPh sb="4" eb="5">
      <t>タ</t>
    </rPh>
    <rPh sb="7" eb="9">
      <t>ゾウゲン</t>
    </rPh>
    <rPh sb="9" eb="11">
      <t>ジコウ</t>
    </rPh>
    <phoneticPr fontId="5"/>
  </si>
  <si>
    <t xml:space="preserve">   各施策分野における主な新規、拡充、見直し、廃止事項及びその他増減の要因となる事項の予算額を記入することにより、当該施策分野に</t>
    <rPh sb="3" eb="6">
      <t>カクシサク</t>
    </rPh>
    <rPh sb="6" eb="8">
      <t>ブンヤ</t>
    </rPh>
    <rPh sb="12" eb="13">
      <t>オモ</t>
    </rPh>
    <rPh sb="14" eb="16">
      <t>シンキ</t>
    </rPh>
    <rPh sb="17" eb="19">
      <t>カクジュウ</t>
    </rPh>
    <rPh sb="20" eb="22">
      <t>ミナオ</t>
    </rPh>
    <rPh sb="24" eb="26">
      <t>ハイシ</t>
    </rPh>
    <rPh sb="26" eb="28">
      <t>ジコウ</t>
    </rPh>
    <rPh sb="28" eb="29">
      <t>オヨ</t>
    </rPh>
    <rPh sb="32" eb="33">
      <t>タ</t>
    </rPh>
    <rPh sb="33" eb="35">
      <t>ゾウゲン</t>
    </rPh>
    <rPh sb="36" eb="38">
      <t>ヨウイン</t>
    </rPh>
    <rPh sb="41" eb="43">
      <t>ジコウ</t>
    </rPh>
    <rPh sb="44" eb="47">
      <t>ヨサンガク</t>
    </rPh>
    <rPh sb="48" eb="50">
      <t>キニュウ</t>
    </rPh>
    <rPh sb="58" eb="60">
      <t>トウガイ</t>
    </rPh>
    <rPh sb="60" eb="62">
      <t>シサク</t>
    </rPh>
    <rPh sb="62" eb="64">
      <t>ブンヤ</t>
    </rPh>
    <phoneticPr fontId="5"/>
  </si>
  <si>
    <t>おける増減を説明すること。</t>
    <rPh sb="3" eb="5">
      <t>ゾウゲン</t>
    </rPh>
    <rPh sb="6" eb="8">
      <t>セツメイ</t>
    </rPh>
    <phoneticPr fontId="5"/>
  </si>
  <si>
    <t>「拡充」　：本市の主体的判断により、事業費単価の上乗せ、事業対象範囲の拡大等を行うもの。国が定める単価の増や対象人員数の当</t>
    <rPh sb="1" eb="3">
      <t>カクジュウ</t>
    </rPh>
    <rPh sb="6" eb="7">
      <t>ホン</t>
    </rPh>
    <rPh sb="7" eb="8">
      <t>シ</t>
    </rPh>
    <rPh sb="9" eb="12">
      <t>シュタイテキ</t>
    </rPh>
    <rPh sb="12" eb="14">
      <t>ハンダン</t>
    </rPh>
    <rPh sb="18" eb="21">
      <t>ジギョウヒ</t>
    </rPh>
    <rPh sb="21" eb="23">
      <t>タンカ</t>
    </rPh>
    <rPh sb="24" eb="26">
      <t>ウワノ</t>
    </rPh>
    <rPh sb="28" eb="30">
      <t>ジギョウ</t>
    </rPh>
    <rPh sb="30" eb="32">
      <t>タイショウ</t>
    </rPh>
    <rPh sb="32" eb="34">
      <t>ハンイ</t>
    </rPh>
    <rPh sb="35" eb="37">
      <t>カクダイ</t>
    </rPh>
    <rPh sb="37" eb="38">
      <t>トウ</t>
    </rPh>
    <rPh sb="39" eb="40">
      <t>オコナ</t>
    </rPh>
    <rPh sb="44" eb="45">
      <t>クニ</t>
    </rPh>
    <rPh sb="46" eb="47">
      <t>サダ</t>
    </rPh>
    <rPh sb="49" eb="51">
      <t>タンカ</t>
    </rPh>
    <rPh sb="52" eb="53">
      <t>ゾウ</t>
    </rPh>
    <rPh sb="54" eb="56">
      <t>タイショウ</t>
    </rPh>
    <rPh sb="56" eb="58">
      <t>ジンイン</t>
    </rPh>
    <rPh sb="58" eb="59">
      <t>スウ</t>
    </rPh>
    <rPh sb="60" eb="61">
      <t>トウ</t>
    </rPh>
    <phoneticPr fontId="5"/>
  </si>
  <si>
    <t>然増など、本市の主体的判断によらないものは含めない。</t>
    <rPh sb="0" eb="1">
      <t>ゼン</t>
    </rPh>
    <rPh sb="1" eb="2">
      <t>ゾウ</t>
    </rPh>
    <rPh sb="5" eb="6">
      <t>ホン</t>
    </rPh>
    <rPh sb="6" eb="7">
      <t>シ</t>
    </rPh>
    <rPh sb="8" eb="11">
      <t>シュタイテキ</t>
    </rPh>
    <rPh sb="11" eb="13">
      <t>ハンダン</t>
    </rPh>
    <rPh sb="21" eb="22">
      <t>フク</t>
    </rPh>
    <phoneticPr fontId="5"/>
  </si>
  <si>
    <t>「見直し」：本市の主体的判断により、事業費単価の縮減、事業対象範囲の縮小、事業の統廃合、不用額圧縮の観点からの予算計上額の</t>
    <rPh sb="1" eb="3">
      <t>ミナオ</t>
    </rPh>
    <rPh sb="6" eb="7">
      <t>ホン</t>
    </rPh>
    <rPh sb="7" eb="8">
      <t>シ</t>
    </rPh>
    <rPh sb="9" eb="12">
      <t>シュタイテキ</t>
    </rPh>
    <rPh sb="12" eb="14">
      <t>ハンダン</t>
    </rPh>
    <rPh sb="18" eb="21">
      <t>ジギョウヒ</t>
    </rPh>
    <rPh sb="21" eb="23">
      <t>タンカ</t>
    </rPh>
    <rPh sb="24" eb="26">
      <t>シュクゲン</t>
    </rPh>
    <rPh sb="27" eb="29">
      <t>ジギョウ</t>
    </rPh>
    <rPh sb="29" eb="31">
      <t>タイショウ</t>
    </rPh>
    <rPh sb="31" eb="33">
      <t>ハンイ</t>
    </rPh>
    <rPh sb="34" eb="36">
      <t>シュクショウ</t>
    </rPh>
    <rPh sb="37" eb="39">
      <t>ジギョウ</t>
    </rPh>
    <rPh sb="40" eb="43">
      <t>トウハイゴウ</t>
    </rPh>
    <rPh sb="44" eb="46">
      <t>フヨウ</t>
    </rPh>
    <rPh sb="46" eb="47">
      <t>ガク</t>
    </rPh>
    <rPh sb="47" eb="49">
      <t>アッシュク</t>
    </rPh>
    <rPh sb="50" eb="52">
      <t>カンテン</t>
    </rPh>
    <rPh sb="55" eb="57">
      <t>ヨサン</t>
    </rPh>
    <rPh sb="57" eb="59">
      <t>ケイジョウ</t>
    </rPh>
    <rPh sb="59" eb="60">
      <t>ガク</t>
    </rPh>
    <phoneticPr fontId="5"/>
  </si>
  <si>
    <t>精査などを行うもの。国が定める単価の減や対象人員数の自然減による当然減は含めない。</t>
    <rPh sb="0" eb="2">
      <t>セイサ</t>
    </rPh>
    <rPh sb="5" eb="6">
      <t>オコナ</t>
    </rPh>
    <rPh sb="10" eb="11">
      <t>クニ</t>
    </rPh>
    <rPh sb="12" eb="13">
      <t>サダ</t>
    </rPh>
    <rPh sb="15" eb="17">
      <t>タンカ</t>
    </rPh>
    <rPh sb="18" eb="19">
      <t>ゲン</t>
    </rPh>
    <rPh sb="20" eb="22">
      <t>タイショウ</t>
    </rPh>
    <rPh sb="22" eb="24">
      <t>ジンイン</t>
    </rPh>
    <rPh sb="24" eb="25">
      <t>スウ</t>
    </rPh>
    <rPh sb="26" eb="29">
      <t>シゼンゲン</t>
    </rPh>
    <rPh sb="32" eb="34">
      <t>トウゼン</t>
    </rPh>
    <rPh sb="34" eb="35">
      <t>ゲン</t>
    </rPh>
    <rPh sb="36" eb="37">
      <t>フク</t>
    </rPh>
    <phoneticPr fontId="5"/>
  </si>
  <si>
    <t>3　必要に応じて行を追加、削除しつつ、極力１所属１表にまとめること。</t>
    <rPh sb="2" eb="4">
      <t>ヒツヨウ</t>
    </rPh>
    <rPh sb="5" eb="6">
      <t>オウ</t>
    </rPh>
    <rPh sb="8" eb="9">
      <t>ギョウ</t>
    </rPh>
    <rPh sb="10" eb="12">
      <t>ツイカ</t>
    </rPh>
    <rPh sb="13" eb="15">
      <t>サクジョ</t>
    </rPh>
    <rPh sb="19" eb="21">
      <t>キョクリョク</t>
    </rPh>
    <rPh sb="22" eb="24">
      <t>ショゾク</t>
    </rPh>
    <rPh sb="25" eb="26">
      <t>ヒョウ</t>
    </rPh>
    <phoneticPr fontId="5"/>
  </si>
  <si>
    <t>6　本様式は、市長ヒアリングにおいて説明を行っていただく場合もあるので留意されたい。</t>
    <rPh sb="2" eb="3">
      <t>ホン</t>
    </rPh>
    <rPh sb="3" eb="5">
      <t>ヨウシキ</t>
    </rPh>
    <rPh sb="7" eb="9">
      <t>シチョウ</t>
    </rPh>
    <rPh sb="18" eb="20">
      <t>セツメイ</t>
    </rPh>
    <rPh sb="21" eb="22">
      <t>オコナ</t>
    </rPh>
    <rPh sb="28" eb="30">
      <t>バアイ</t>
    </rPh>
    <rPh sb="35" eb="37">
      <t>リュウイ</t>
    </rPh>
    <phoneticPr fontId="5"/>
  </si>
  <si>
    <t>比較を行うこと。</t>
    <phoneticPr fontId="5"/>
  </si>
  <si>
    <t>区CM
区分</t>
    <rPh sb="0" eb="1">
      <t>ク</t>
    </rPh>
    <rPh sb="4" eb="6">
      <t>クブン</t>
    </rPh>
    <phoneticPr fontId="5"/>
  </si>
  <si>
    <t>「区長・区ＣＭ 自由経費 合計（①+②）」の歳出額と一致する。</t>
    <phoneticPr fontId="5"/>
  </si>
  <si>
    <t>2　事項名称、予算額等については、様式5予算事業一覧と一致するものである。</t>
    <rPh sb="4" eb="6">
      <t>メイショウ</t>
    </rPh>
    <rPh sb="7" eb="10">
      <t>ヨサンガク</t>
    </rPh>
    <rPh sb="10" eb="11">
      <t>トウ</t>
    </rPh>
    <rPh sb="20" eb="22">
      <t>ヨサン</t>
    </rPh>
    <rPh sb="22" eb="24">
      <t>ジギョウ</t>
    </rPh>
    <rPh sb="24" eb="26">
      <t>イチラン</t>
    </rPh>
    <phoneticPr fontId="5"/>
  </si>
  <si>
    <t>【各局・室】</t>
    <rPh sb="1" eb="2">
      <t>カク</t>
    </rPh>
    <rPh sb="2" eb="3">
      <t>キョク</t>
    </rPh>
    <rPh sb="4" eb="5">
      <t>シツ</t>
    </rPh>
    <phoneticPr fontId="5"/>
  </si>
  <si>
    <t>【各区】</t>
    <rPh sb="1" eb="2">
      <t>カク</t>
    </rPh>
    <rPh sb="2" eb="3">
      <t>ク</t>
    </rPh>
    <phoneticPr fontId="5"/>
  </si>
  <si>
    <t>【共通】</t>
    <rPh sb="1" eb="3">
      <t>キョウツウ</t>
    </rPh>
    <phoneticPr fontId="5"/>
  </si>
  <si>
    <t>7　各局・室においては、区ＣＭ自由経費対象事業を除くこと。</t>
    <rPh sb="5" eb="6">
      <t>シツ</t>
    </rPh>
    <phoneticPr fontId="5"/>
  </si>
  <si>
    <t>8　各区については、区ＣＭ自由経費対象事業を含めて記入すること。</t>
    <rPh sb="2" eb="3">
      <t>カク</t>
    </rPh>
    <rPh sb="3" eb="4">
      <t>ク</t>
    </rPh>
    <rPh sb="10" eb="11">
      <t>ク</t>
    </rPh>
    <rPh sb="13" eb="15">
      <t>ジユウ</t>
    </rPh>
    <rPh sb="15" eb="17">
      <t>ケイヒ</t>
    </rPh>
    <rPh sb="17" eb="19">
      <t>タイショウ</t>
    </rPh>
    <rPh sb="19" eb="21">
      <t>ジギョウ</t>
    </rPh>
    <rPh sb="22" eb="23">
      <t>フク</t>
    </rPh>
    <rPh sb="25" eb="27">
      <t>キニュウ</t>
    </rPh>
    <phoneticPr fontId="5"/>
  </si>
  <si>
    <t>9　区ＣＭ自由経費対象事業については、「区ＣＭ区分」欄に「○」を記入すること。</t>
    <rPh sb="2" eb="3">
      <t>ク</t>
    </rPh>
    <rPh sb="5" eb="7">
      <t>ジユウ</t>
    </rPh>
    <rPh sb="7" eb="9">
      <t>ケイヒ</t>
    </rPh>
    <rPh sb="9" eb="11">
      <t>タイショウ</t>
    </rPh>
    <rPh sb="11" eb="13">
      <t>ジギョウ</t>
    </rPh>
    <rPh sb="20" eb="21">
      <t>ク</t>
    </rPh>
    <rPh sb="23" eb="25">
      <t>クブン</t>
    </rPh>
    <rPh sb="26" eb="27">
      <t>ラン</t>
    </rPh>
    <rPh sb="32" eb="34">
      <t>キニュウ</t>
    </rPh>
    <phoneticPr fontId="5"/>
  </si>
  <si>
    <t>　 なお、平成28年度算定において、事項の統廃合を予定している場合は、27年度の事項数・予算額についても統廃合後ベースとし、実質的な</t>
    <rPh sb="5" eb="7">
      <t>ヘイセイ</t>
    </rPh>
    <rPh sb="9" eb="11">
      <t>ネンド</t>
    </rPh>
    <rPh sb="11" eb="13">
      <t>サンテイ</t>
    </rPh>
    <rPh sb="18" eb="20">
      <t>ジコウ</t>
    </rPh>
    <rPh sb="21" eb="24">
      <t>トウハイゴウ</t>
    </rPh>
    <rPh sb="25" eb="27">
      <t>ヨテイ</t>
    </rPh>
    <rPh sb="31" eb="33">
      <t>バアイ</t>
    </rPh>
    <rPh sb="37" eb="39">
      <t>ネンド</t>
    </rPh>
    <rPh sb="40" eb="42">
      <t>ジコウ</t>
    </rPh>
    <rPh sb="42" eb="43">
      <t>スウ</t>
    </rPh>
    <rPh sb="44" eb="47">
      <t>ヨサンガク</t>
    </rPh>
    <rPh sb="52" eb="55">
      <t>トウハイゴウ</t>
    </rPh>
    <rPh sb="55" eb="56">
      <t>ゴ</t>
    </rPh>
    <rPh sb="62" eb="65">
      <t>ジッシツテキ</t>
    </rPh>
    <phoneticPr fontId="5"/>
  </si>
  <si>
    <t>10 人件費・公債費等を除く所属所管事業（一般会計）を対象とし、従って、各区については、本表合計欄の28算定予算額は、様式2の</t>
    <rPh sb="3" eb="6">
      <t>ジンケンヒ</t>
    </rPh>
    <rPh sb="7" eb="11">
      <t>コウサイヒトウ</t>
    </rPh>
    <rPh sb="12" eb="13">
      <t>ノゾ</t>
    </rPh>
    <rPh sb="14" eb="16">
      <t>ショゾク</t>
    </rPh>
    <rPh sb="16" eb="18">
      <t>ショカン</t>
    </rPh>
    <rPh sb="18" eb="20">
      <t>ジギョウ</t>
    </rPh>
    <rPh sb="21" eb="23">
      <t>イッパン</t>
    </rPh>
    <rPh sb="23" eb="25">
      <t>カイケイ</t>
    </rPh>
    <rPh sb="27" eb="29">
      <t>タイショウ</t>
    </rPh>
    <rPh sb="32" eb="33">
      <t>シタガ</t>
    </rPh>
    <rPh sb="36" eb="38">
      <t>カクク</t>
    </rPh>
    <rPh sb="44" eb="45">
      <t>ホン</t>
    </rPh>
    <rPh sb="45" eb="46">
      <t>ヒョウ</t>
    </rPh>
    <rPh sb="46" eb="48">
      <t>ゴウケイ</t>
    </rPh>
    <rPh sb="48" eb="49">
      <t>ラン</t>
    </rPh>
    <rPh sb="52" eb="54">
      <t>サンテイ</t>
    </rPh>
    <rPh sb="54" eb="57">
      <t>ヨサンガク</t>
    </rPh>
    <rPh sb="59" eb="61">
      <t>ヨウシキ</t>
    </rPh>
    <phoneticPr fontId="5"/>
  </si>
  <si>
    <t>4　人件費（事業費支弁分除く）・公債費等を除く所属所管事業を施策分野別に分類し、分野ごとの事項数、予算額、その増減を記入する。</t>
    <rPh sb="2" eb="5">
      <t>ジンケンヒ</t>
    </rPh>
    <rPh sb="6" eb="9">
      <t>ジギョウヒ</t>
    </rPh>
    <rPh sb="9" eb="11">
      <t>シベン</t>
    </rPh>
    <rPh sb="11" eb="12">
      <t>ブン</t>
    </rPh>
    <rPh sb="12" eb="13">
      <t>ノゾ</t>
    </rPh>
    <rPh sb="16" eb="20">
      <t>コウサイヒトウ</t>
    </rPh>
    <rPh sb="21" eb="22">
      <t>ノゾ</t>
    </rPh>
    <rPh sb="23" eb="25">
      <t>ショゾク</t>
    </rPh>
    <rPh sb="25" eb="27">
      <t>ショカン</t>
    </rPh>
    <rPh sb="27" eb="29">
      <t>ジギョウ</t>
    </rPh>
    <rPh sb="30" eb="32">
      <t>シサク</t>
    </rPh>
    <rPh sb="32" eb="34">
      <t>ブンヤ</t>
    </rPh>
    <rPh sb="34" eb="35">
      <t>ベツ</t>
    </rPh>
    <rPh sb="36" eb="38">
      <t>ブンルイ</t>
    </rPh>
    <rPh sb="40" eb="42">
      <t>ブンヤ</t>
    </rPh>
    <rPh sb="45" eb="47">
      <t>ジコウ</t>
    </rPh>
    <rPh sb="47" eb="48">
      <t>スウ</t>
    </rPh>
    <rPh sb="49" eb="52">
      <t>ヨサンガク</t>
    </rPh>
    <rPh sb="55" eb="57">
      <t>ゾウゲン</t>
    </rPh>
    <rPh sb="58" eb="60">
      <t>キニュウ</t>
    </rPh>
    <phoneticPr fontId="5"/>
  </si>
  <si>
    <t>施策分野は昨年度を参考とするなどして、各所属において設定すること。</t>
    <rPh sb="19" eb="22">
      <t>カクショゾク</t>
    </rPh>
    <rPh sb="26" eb="28">
      <t>セッテイ</t>
    </rPh>
    <phoneticPr fontId="5"/>
  </si>
  <si>
    <t>扶助費</t>
    <rPh sb="0" eb="3">
      <t>フジョヒ</t>
    </rPh>
    <phoneticPr fontId="5"/>
  </si>
  <si>
    <t>（様式5）</t>
    <rPh sb="1" eb="3">
      <t>ヨウシキ</t>
    </rPh>
    <phoneticPr fontId="5"/>
  </si>
  <si>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2"/>
  </si>
  <si>
    <t>(単位：千円)</t>
    <phoneticPr fontId="2"/>
  </si>
  <si>
    <t>科目</t>
    <rPh sb="0" eb="2">
      <t>カモク</t>
    </rPh>
    <phoneticPr fontId="2"/>
  </si>
  <si>
    <t>担当課</t>
    <rPh sb="0" eb="2">
      <t>タントウ</t>
    </rPh>
    <rPh sb="2" eb="3">
      <t>カ</t>
    </rPh>
    <phoneticPr fontId="2"/>
  </si>
  <si>
    <t>出</t>
    <rPh sb="0" eb="1">
      <t>デ</t>
    </rPh>
    <phoneticPr fontId="2"/>
  </si>
  <si>
    <t>税</t>
    <rPh sb="0" eb="1">
      <t>ゼイ</t>
    </rPh>
    <phoneticPr fontId="2"/>
  </si>
  <si>
    <t>所属計</t>
    <rPh sb="0" eb="2">
      <t>ショゾク</t>
    </rPh>
    <phoneticPr fontId="2"/>
  </si>
  <si>
    <t>（別掲）市税の軽減措置</t>
    <rPh sb="1" eb="3">
      <t>ベッケイ</t>
    </rPh>
    <rPh sb="4" eb="6">
      <t>シゼイ</t>
    </rPh>
    <rPh sb="7" eb="9">
      <t>ケイゲン</t>
    </rPh>
    <rPh sb="9" eb="11">
      <t>ソチ</t>
    </rPh>
    <phoneticPr fontId="5"/>
  </si>
  <si>
    <t>軽　減　内　容</t>
    <rPh sb="0" eb="1">
      <t>ケイ</t>
    </rPh>
    <rPh sb="2" eb="3">
      <t>ゲン</t>
    </rPh>
    <rPh sb="4" eb="5">
      <t>ナイ</t>
    </rPh>
    <rPh sb="6" eb="7">
      <t>カタチ</t>
    </rPh>
    <phoneticPr fontId="2"/>
  </si>
  <si>
    <t>経済活性化区域に所在する固定資産に対する軽減</t>
    <rPh sb="0" eb="2">
      <t>ケイザイ</t>
    </rPh>
    <rPh sb="2" eb="5">
      <t>カッセイカ</t>
    </rPh>
    <rPh sb="5" eb="7">
      <t>クイキ</t>
    </rPh>
    <rPh sb="8" eb="10">
      <t>ショザイ</t>
    </rPh>
    <rPh sb="12" eb="14">
      <t>コテイ</t>
    </rPh>
    <rPh sb="14" eb="16">
      <t>シサン</t>
    </rPh>
    <rPh sb="17" eb="18">
      <t>タイ</t>
    </rPh>
    <rPh sb="20" eb="22">
      <t>ケイゲン</t>
    </rPh>
    <phoneticPr fontId="5"/>
  </si>
  <si>
    <t>■■課</t>
    <rPh sb="2" eb="3">
      <t>カ</t>
    </rPh>
    <phoneticPr fontId="5"/>
  </si>
  <si>
    <t>目順に並べ、目ごとに小計を、会計ごとに所属計を記載する。</t>
    <rPh sb="0" eb="1">
      <t>モク</t>
    </rPh>
    <rPh sb="1" eb="2">
      <t>ジュン</t>
    </rPh>
    <rPh sb="3" eb="4">
      <t>ナラ</t>
    </rPh>
    <rPh sb="6" eb="7">
      <t>モク</t>
    </rPh>
    <rPh sb="10" eb="12">
      <t>ショウケイ</t>
    </rPh>
    <rPh sb="14" eb="16">
      <t>カイケイ</t>
    </rPh>
    <phoneticPr fontId="5"/>
  </si>
  <si>
    <t>歳出に連動しない歳入は記載しない。(所要一般財源の計と財源表の再差引市費とは合致しない）</t>
    <rPh sb="0" eb="2">
      <t>サイシュツ</t>
    </rPh>
    <rPh sb="3" eb="5">
      <t>レンドウ</t>
    </rPh>
    <rPh sb="8" eb="10">
      <t>サイニュウ</t>
    </rPh>
    <rPh sb="11" eb="13">
      <t>キサイ</t>
    </rPh>
    <rPh sb="18" eb="20">
      <t>ショヨウ</t>
    </rPh>
    <rPh sb="20" eb="22">
      <t>イッパン</t>
    </rPh>
    <rPh sb="22" eb="24">
      <t>ザイゲン</t>
    </rPh>
    <rPh sb="25" eb="26">
      <t>ケイ</t>
    </rPh>
    <rPh sb="27" eb="29">
      <t>ザイゲン</t>
    </rPh>
    <rPh sb="29" eb="30">
      <t>ヒョウ</t>
    </rPh>
    <rPh sb="31" eb="32">
      <t>サイ</t>
    </rPh>
    <rPh sb="32" eb="34">
      <t>サシヒキ</t>
    </rPh>
    <rPh sb="34" eb="36">
      <t>シヒ</t>
    </rPh>
    <rPh sb="38" eb="40">
      <t>ガッチ</t>
    </rPh>
    <phoneticPr fontId="5"/>
  </si>
  <si>
    <t>各局・室における区ＣＭ自由経費の事業については、備考欄に区ＣＭと記載する。</t>
    <rPh sb="0" eb="1">
      <t>カク</t>
    </rPh>
    <rPh sb="1" eb="2">
      <t>キョク</t>
    </rPh>
    <rPh sb="3" eb="4">
      <t>シツ</t>
    </rPh>
    <rPh sb="8" eb="9">
      <t>ク</t>
    </rPh>
    <rPh sb="11" eb="13">
      <t>ジユウ</t>
    </rPh>
    <rPh sb="13" eb="15">
      <t>ケイヒ</t>
    </rPh>
    <rPh sb="16" eb="18">
      <t>ジギョウ</t>
    </rPh>
    <rPh sb="24" eb="26">
      <t>ビコウ</t>
    </rPh>
    <rPh sb="26" eb="27">
      <t>ラン</t>
    </rPh>
    <rPh sb="28" eb="29">
      <t>ク</t>
    </rPh>
    <rPh sb="32" eb="34">
      <t>キサイ</t>
    </rPh>
    <phoneticPr fontId="5"/>
  </si>
  <si>
    <t>(款-項-目)</t>
    <rPh sb="1" eb="2">
      <t>カン</t>
    </rPh>
    <rPh sb="3" eb="4">
      <t>コウ</t>
    </rPh>
    <rPh sb="5" eb="6">
      <t>モク</t>
    </rPh>
    <phoneticPr fontId="2"/>
  </si>
  <si>
    <t>本様式は、予算調整段階、予算案プレス発表時に公表予定。（詳細は別途通知）</t>
    <rPh sb="0" eb="1">
      <t>ホン</t>
    </rPh>
    <rPh sb="1" eb="3">
      <t>ヨウシキ</t>
    </rPh>
    <rPh sb="5" eb="7">
      <t>ヨサン</t>
    </rPh>
    <rPh sb="7" eb="9">
      <t>チョウセイ</t>
    </rPh>
    <rPh sb="9" eb="11">
      <t>ダンカイ</t>
    </rPh>
    <phoneticPr fontId="5"/>
  </si>
  <si>
    <t>（ひとつの事項を整理上分けているものは、一つにまとめる。）</t>
    <phoneticPr fontId="5"/>
  </si>
  <si>
    <t>会計名　　一般会計　　</t>
    <rPh sb="0" eb="2">
      <t>カイケイ</t>
    </rPh>
    <rPh sb="2" eb="3">
      <t>メイ</t>
    </rPh>
    <rPh sb="5" eb="7">
      <t>イッパン</t>
    </rPh>
    <rPh sb="7" eb="9">
      <t>カイケイ</t>
    </rPh>
    <phoneticPr fontId="2"/>
  </si>
  <si>
    <t>区まちづくり推進費計</t>
    <rPh sb="0" eb="1">
      <t>ク</t>
    </rPh>
    <rPh sb="6" eb="8">
      <t>スイシン</t>
    </rPh>
    <rPh sb="8" eb="9">
      <t>ヒ</t>
    </rPh>
    <rPh sb="9" eb="10">
      <t>ケイ</t>
    </rPh>
    <phoneticPr fontId="2"/>
  </si>
  <si>
    <t>青少年健全育成事業</t>
  </si>
  <si>
    <t>生涯学習推進事業</t>
  </si>
  <si>
    <t>区民レクリエーション事業</t>
  </si>
  <si>
    <t>旭区魅力発信事業</t>
  </si>
  <si>
    <t>発達障がいサポート事業</t>
  </si>
  <si>
    <t>健康づくり事業</t>
  </si>
  <si>
    <t>あさひ学び舎事業</t>
  </si>
  <si>
    <t>広聴事業</t>
  </si>
  <si>
    <t>広報事業</t>
  </si>
  <si>
    <t>区役所庁舎設備維持費</t>
  </si>
  <si>
    <t>区役所運営管理費</t>
  </si>
  <si>
    <t>区政会議運営事業</t>
  </si>
  <si>
    <t>総務課</t>
    <rPh sb="0" eb="2">
      <t>ソウム</t>
    </rPh>
    <rPh sb="2" eb="3">
      <t>カ</t>
    </rPh>
    <phoneticPr fontId="2"/>
  </si>
  <si>
    <t>市民協働課</t>
    <rPh sb="0" eb="2">
      <t>シミン</t>
    </rPh>
    <rPh sb="2" eb="4">
      <t>キョウドウ</t>
    </rPh>
    <rPh sb="4" eb="5">
      <t>カ</t>
    </rPh>
    <phoneticPr fontId="2"/>
  </si>
  <si>
    <t>保健福祉課</t>
    <rPh sb="0" eb="2">
      <t>ホケン</t>
    </rPh>
    <rPh sb="2" eb="4">
      <t>フクシ</t>
    </rPh>
    <rPh sb="4" eb="5">
      <t>カ</t>
    </rPh>
    <phoneticPr fontId="2"/>
  </si>
  <si>
    <t>府支出金</t>
    <rPh sb="0" eb="1">
      <t>フ</t>
    </rPh>
    <rPh sb="1" eb="4">
      <t>シシュツキン</t>
    </rPh>
    <phoneticPr fontId="5"/>
  </si>
  <si>
    <t>諸収入</t>
    <rPh sb="0" eb="1">
      <t>ショ</t>
    </rPh>
    <rPh sb="1" eb="3">
      <t>シュウニュウ</t>
    </rPh>
    <phoneticPr fontId="5"/>
  </si>
  <si>
    <t>区分
①</t>
    <rPh sb="0" eb="2">
      <t>クブン</t>
    </rPh>
    <phoneticPr fontId="2"/>
  </si>
  <si>
    <t>区分
②</t>
    <rPh sb="0" eb="2">
      <t>クブン</t>
    </rPh>
    <phoneticPr fontId="2"/>
  </si>
  <si>
    <t>区分
③</t>
    <rPh sb="0" eb="2">
      <t>クブン</t>
    </rPh>
    <phoneticPr fontId="2"/>
  </si>
  <si>
    <t>歳　　　　出</t>
    <rPh sb="0" eb="1">
      <t>トシ</t>
    </rPh>
    <rPh sb="5" eb="6">
      <t>デ</t>
    </rPh>
    <phoneticPr fontId="2"/>
  </si>
  <si>
    <t>人件費</t>
    <rPh sb="0" eb="3">
      <t>ジンケンヒ</t>
    </rPh>
    <phoneticPr fontId="2"/>
  </si>
  <si>
    <t>物件費</t>
    <rPh sb="0" eb="3">
      <t>ブッケンヒ</t>
    </rPh>
    <phoneticPr fontId="2"/>
  </si>
  <si>
    <t>　ア　区分①ごとの計</t>
    <rPh sb="3" eb="5">
      <t>クブン</t>
    </rPh>
    <rPh sb="9" eb="10">
      <t>ケイ</t>
    </rPh>
    <phoneticPr fontId="2"/>
  </si>
  <si>
    <t>非裁量A</t>
    <rPh sb="0" eb="1">
      <t>ヒ</t>
    </rPh>
    <rPh sb="1" eb="3">
      <t>サイリョウ</t>
    </rPh>
    <phoneticPr fontId="2"/>
  </si>
  <si>
    <t>算定</t>
    <rPh sb="0" eb="2">
      <t>サンテイ</t>
    </rPh>
    <phoneticPr fontId="2"/>
  </si>
  <si>
    <t>非裁量経費A　計</t>
    <rPh sb="0" eb="1">
      <t>ヒ</t>
    </rPh>
    <rPh sb="1" eb="3">
      <t>サイリョウ</t>
    </rPh>
    <rPh sb="3" eb="5">
      <t>ケイヒ</t>
    </rPh>
    <rPh sb="7" eb="8">
      <t>ケイ</t>
    </rPh>
    <phoneticPr fontId="2"/>
  </si>
  <si>
    <t>調整</t>
    <rPh sb="0" eb="2">
      <t>チョウセイ</t>
    </rPh>
    <phoneticPr fontId="5"/>
  </si>
  <si>
    <t>非裁量B</t>
    <rPh sb="0" eb="1">
      <t>ヒ</t>
    </rPh>
    <rPh sb="1" eb="3">
      <t>サイリョウ</t>
    </rPh>
    <phoneticPr fontId="2"/>
  </si>
  <si>
    <t>非裁量経費B　計</t>
    <rPh sb="0" eb="1">
      <t>ヒ</t>
    </rPh>
    <rPh sb="1" eb="3">
      <t>サイリョウ</t>
    </rPh>
    <rPh sb="3" eb="5">
      <t>ケイヒ</t>
    </rPh>
    <rPh sb="7" eb="8">
      <t>ケイ</t>
    </rPh>
    <phoneticPr fontId="2"/>
  </si>
  <si>
    <t>重点</t>
    <rPh sb="0" eb="2">
      <t>ジュウテン</t>
    </rPh>
    <phoneticPr fontId="2"/>
  </si>
  <si>
    <t>重点施策推進　計</t>
    <rPh sb="0" eb="2">
      <t>ジュウテン</t>
    </rPh>
    <rPh sb="2" eb="4">
      <t>シサク</t>
    </rPh>
    <rPh sb="4" eb="6">
      <t>スイシン</t>
    </rPh>
    <rPh sb="7" eb="8">
      <t>ケイ</t>
    </rPh>
    <phoneticPr fontId="2"/>
  </si>
  <si>
    <t>財売</t>
    <rPh sb="0" eb="1">
      <t>ザイ</t>
    </rPh>
    <rPh sb="1" eb="2">
      <t>バイ</t>
    </rPh>
    <phoneticPr fontId="2"/>
  </si>
  <si>
    <t>財産売却代　計</t>
    <rPh sb="0" eb="2">
      <t>ザイサン</t>
    </rPh>
    <rPh sb="2" eb="4">
      <t>バイキャク</t>
    </rPh>
    <rPh sb="4" eb="5">
      <t>ダイ</t>
    </rPh>
    <rPh sb="6" eb="7">
      <t>ケイ</t>
    </rPh>
    <phoneticPr fontId="2"/>
  </si>
  <si>
    <t>（土地、建物、有価証券売却代）</t>
    <rPh sb="1" eb="3">
      <t>トチ</t>
    </rPh>
    <rPh sb="4" eb="6">
      <t>タテモノ</t>
    </rPh>
    <rPh sb="7" eb="9">
      <t>ユウカ</t>
    </rPh>
    <rPh sb="9" eb="11">
      <t>ショウケン</t>
    </rPh>
    <rPh sb="11" eb="13">
      <t>バイキャク</t>
    </rPh>
    <rPh sb="13" eb="14">
      <t>ダイ</t>
    </rPh>
    <phoneticPr fontId="2"/>
  </si>
  <si>
    <t>歳入</t>
    <rPh sb="0" eb="2">
      <t>サイニュウ</t>
    </rPh>
    <phoneticPr fontId="2"/>
  </si>
  <si>
    <t>歳出に連動しない歳入　計</t>
    <rPh sb="0" eb="2">
      <t>サイシュツ</t>
    </rPh>
    <rPh sb="3" eb="5">
      <t>レンドウ</t>
    </rPh>
    <rPh sb="8" eb="10">
      <t>サイニュウ</t>
    </rPh>
    <rPh sb="11" eb="12">
      <t>ケイ</t>
    </rPh>
    <phoneticPr fontId="2"/>
  </si>
  <si>
    <t>公債費</t>
    <rPh sb="0" eb="2">
      <t>コウサイ</t>
    </rPh>
    <rPh sb="2" eb="3">
      <t>ヒ</t>
    </rPh>
    <phoneticPr fontId="2"/>
  </si>
  <si>
    <t>公債費財源　計</t>
    <rPh sb="0" eb="2">
      <t>コウサイ</t>
    </rPh>
    <rPh sb="2" eb="3">
      <t>ヒ</t>
    </rPh>
    <rPh sb="3" eb="5">
      <t>ザイゲン</t>
    </rPh>
    <rPh sb="6" eb="7">
      <t>ケイ</t>
    </rPh>
    <phoneticPr fontId="2"/>
  </si>
  <si>
    <t>裁量A</t>
    <rPh sb="0" eb="2">
      <t>サイリョウ</t>
    </rPh>
    <phoneticPr fontId="2"/>
  </si>
  <si>
    <t>裁量経費A　計</t>
    <rPh sb="0" eb="2">
      <t>サイリョウ</t>
    </rPh>
    <rPh sb="2" eb="4">
      <t>ケイヒ</t>
    </rPh>
    <rPh sb="6" eb="7">
      <t>ケイ</t>
    </rPh>
    <phoneticPr fontId="2"/>
  </si>
  <si>
    <t>裁量B</t>
    <rPh sb="0" eb="2">
      <t>サイリョウ</t>
    </rPh>
    <phoneticPr fontId="2"/>
  </si>
  <si>
    <t>裁量経費B　計</t>
    <rPh sb="0" eb="2">
      <t>サイリョウ</t>
    </rPh>
    <rPh sb="2" eb="4">
      <t>ケイヒ</t>
    </rPh>
    <rPh sb="6" eb="7">
      <t>ケイ</t>
    </rPh>
    <phoneticPr fontId="2"/>
  </si>
  <si>
    <t>人件費　計</t>
    <rPh sb="0" eb="3">
      <t>ジンケンヒ</t>
    </rPh>
    <rPh sb="4" eb="5">
      <t>ケイ</t>
    </rPh>
    <phoneticPr fontId="2"/>
  </si>
  <si>
    <t>危機管理室</t>
    <rPh sb="0" eb="2">
      <t>キキ</t>
    </rPh>
    <rPh sb="2" eb="4">
      <t>カンリ</t>
    </rPh>
    <rPh sb="4" eb="5">
      <t>シツ</t>
    </rPh>
    <phoneticPr fontId="5"/>
  </si>
  <si>
    <t>経済戦略局</t>
    <rPh sb="0" eb="2">
      <t>ケイザイ</t>
    </rPh>
    <rPh sb="2" eb="4">
      <t>センリャク</t>
    </rPh>
    <rPh sb="4" eb="5">
      <t>キョク</t>
    </rPh>
    <phoneticPr fontId="5"/>
  </si>
  <si>
    <t>市民局</t>
    <rPh sb="0" eb="2">
      <t>シミン</t>
    </rPh>
    <rPh sb="2" eb="3">
      <t>キョク</t>
    </rPh>
    <phoneticPr fontId="5"/>
  </si>
  <si>
    <t>都市計画局</t>
    <rPh sb="0" eb="2">
      <t>トシ</t>
    </rPh>
    <rPh sb="2" eb="4">
      <t>ケイカク</t>
    </rPh>
    <rPh sb="4" eb="5">
      <t>キョク</t>
    </rPh>
    <phoneticPr fontId="5"/>
  </si>
  <si>
    <t>福祉局</t>
    <rPh sb="0" eb="2">
      <t>フクシ</t>
    </rPh>
    <rPh sb="2" eb="3">
      <t>キョク</t>
    </rPh>
    <phoneticPr fontId="5"/>
  </si>
  <si>
    <t>健康局</t>
    <rPh sb="0" eb="2">
      <t>ケンコウ</t>
    </rPh>
    <rPh sb="2" eb="3">
      <t>キョク</t>
    </rPh>
    <phoneticPr fontId="5"/>
  </si>
  <si>
    <t>こども青少年局</t>
    <rPh sb="3" eb="6">
      <t>セイショウネン</t>
    </rPh>
    <rPh sb="6" eb="7">
      <t>キョク</t>
    </rPh>
    <phoneticPr fontId="5"/>
  </si>
  <si>
    <t>環境局</t>
    <rPh sb="0" eb="3">
      <t>カンキョウキョク</t>
    </rPh>
    <phoneticPr fontId="5"/>
  </si>
  <si>
    <t>都市整備局</t>
    <rPh sb="0" eb="2">
      <t>トシ</t>
    </rPh>
    <rPh sb="2" eb="4">
      <t>セイビ</t>
    </rPh>
    <rPh sb="4" eb="5">
      <t>キョク</t>
    </rPh>
    <phoneticPr fontId="5"/>
  </si>
  <si>
    <t>建設局</t>
    <rPh sb="0" eb="3">
      <t>ケンセツキョク</t>
    </rPh>
    <phoneticPr fontId="5"/>
  </si>
  <si>
    <t>教育委員会事務局</t>
    <rPh sb="0" eb="2">
      <t>キョウイク</t>
    </rPh>
    <rPh sb="2" eb="5">
      <t>イインカイ</t>
    </rPh>
    <rPh sb="5" eb="8">
      <t>ジムキョク</t>
    </rPh>
    <phoneticPr fontId="5"/>
  </si>
  <si>
    <t>コミュニティ育成事業</t>
  </si>
  <si>
    <t>区CM出</t>
    <rPh sb="0" eb="1">
      <t>ク</t>
    </rPh>
    <rPh sb="3" eb="4">
      <t>デ</t>
    </rPh>
    <phoneticPr fontId="5"/>
  </si>
  <si>
    <t>エ　区分③ごとの計</t>
    <rPh sb="2" eb="4">
      <t>クブン</t>
    </rPh>
    <rPh sb="8" eb="9">
      <t>ケイ</t>
    </rPh>
    <phoneticPr fontId="5"/>
  </si>
  <si>
    <t>投資（認証）</t>
    <rPh sb="0" eb="2">
      <t>トウシ</t>
    </rPh>
    <rPh sb="3" eb="5">
      <t>ニンショウ</t>
    </rPh>
    <phoneticPr fontId="5"/>
  </si>
  <si>
    <t>投資的経費（認証）計</t>
    <rPh sb="0" eb="3">
      <t>トウシテキ</t>
    </rPh>
    <rPh sb="3" eb="5">
      <t>ケイヒ</t>
    </rPh>
    <rPh sb="6" eb="8">
      <t>ニンショウ</t>
    </rPh>
    <rPh sb="9" eb="10">
      <t>ケイ</t>
    </rPh>
    <phoneticPr fontId="2"/>
  </si>
  <si>
    <t>投資（認外）</t>
    <rPh sb="0" eb="2">
      <t>トウシ</t>
    </rPh>
    <rPh sb="3" eb="4">
      <t>ニン</t>
    </rPh>
    <rPh sb="4" eb="5">
      <t>ガイ</t>
    </rPh>
    <phoneticPr fontId="5"/>
  </si>
  <si>
    <t>投資的経費（認証外）計</t>
    <rPh sb="0" eb="3">
      <t>トウシテキ</t>
    </rPh>
    <rPh sb="3" eb="5">
      <t>ケイヒ</t>
    </rPh>
    <rPh sb="6" eb="8">
      <t>ニンショウ</t>
    </rPh>
    <rPh sb="8" eb="9">
      <t>ガイ</t>
    </rPh>
    <rPh sb="10" eb="11">
      <t>ケイ</t>
    </rPh>
    <phoneticPr fontId="2"/>
  </si>
  <si>
    <t>投資（国直）</t>
    <rPh sb="0" eb="2">
      <t>トウシ</t>
    </rPh>
    <rPh sb="3" eb="4">
      <t>クニ</t>
    </rPh>
    <rPh sb="4" eb="5">
      <t>チョク</t>
    </rPh>
    <phoneticPr fontId="5"/>
  </si>
  <si>
    <t>投資的経費（国直轄事業負担金）計</t>
    <rPh sb="0" eb="3">
      <t>トウシテキ</t>
    </rPh>
    <rPh sb="3" eb="5">
      <t>ケイヒ</t>
    </rPh>
    <rPh sb="6" eb="7">
      <t>クニ</t>
    </rPh>
    <rPh sb="7" eb="9">
      <t>チョッカツ</t>
    </rPh>
    <rPh sb="9" eb="11">
      <t>ジギョウ</t>
    </rPh>
    <rPh sb="11" eb="14">
      <t>フタンキン</t>
    </rPh>
    <rPh sb="15" eb="16">
      <t>ケイ</t>
    </rPh>
    <phoneticPr fontId="2"/>
  </si>
  <si>
    <t>投資（単独）</t>
    <rPh sb="0" eb="2">
      <t>トウシ</t>
    </rPh>
    <rPh sb="3" eb="5">
      <t>タンドク</t>
    </rPh>
    <phoneticPr fontId="5"/>
  </si>
  <si>
    <t>投資的経費（単独）計</t>
    <rPh sb="0" eb="3">
      <t>トウシテキ</t>
    </rPh>
    <rPh sb="3" eb="5">
      <t>ケイヒ</t>
    </rPh>
    <rPh sb="6" eb="8">
      <t>タンドク</t>
    </rPh>
    <rPh sb="9" eb="10">
      <t>ケイ</t>
    </rPh>
    <phoneticPr fontId="2"/>
  </si>
  <si>
    <t>投資（受託）</t>
    <rPh sb="0" eb="2">
      <t>トウシ</t>
    </rPh>
    <rPh sb="3" eb="5">
      <t>ジュタク</t>
    </rPh>
    <phoneticPr fontId="5"/>
  </si>
  <si>
    <t>投資的経費（受託）計</t>
    <rPh sb="0" eb="3">
      <t>トウシテキ</t>
    </rPh>
    <rPh sb="3" eb="5">
      <t>ケイヒ</t>
    </rPh>
    <rPh sb="6" eb="8">
      <t>ジュタク</t>
    </rPh>
    <rPh sb="9" eb="10">
      <t>ケイ</t>
    </rPh>
    <phoneticPr fontId="2"/>
  </si>
  <si>
    <t>予算事業一覧</t>
    <rPh sb="0" eb="2">
      <t>ヨサン</t>
    </rPh>
    <rPh sb="2" eb="4">
      <t>ジギョウ</t>
    </rPh>
    <rPh sb="4" eb="6">
      <t>イチラン</t>
    </rPh>
    <phoneticPr fontId="5"/>
  </si>
  <si>
    <t>科 目</t>
    <rPh sb="0" eb="1">
      <t>カ</t>
    </rPh>
    <rPh sb="2" eb="3">
      <t>メ</t>
    </rPh>
    <phoneticPr fontId="2"/>
  </si>
  <si>
    <t>担 当 課</t>
    <rPh sb="0" eb="1">
      <t>タン</t>
    </rPh>
    <rPh sb="2" eb="3">
      <t>トウ</t>
    </rPh>
    <rPh sb="4" eb="5">
      <t>カ</t>
    </rPh>
    <phoneticPr fontId="2"/>
  </si>
  <si>
    <t>29 年 度</t>
    <rPh sb="3" eb="4">
      <t>ネン</t>
    </rPh>
    <rPh sb="5" eb="6">
      <t>ド</t>
    </rPh>
    <phoneticPr fontId="5"/>
  </si>
  <si>
    <t>増  減</t>
    <rPh sb="0" eb="1">
      <t>ゾウ</t>
    </rPh>
    <rPh sb="3" eb="4">
      <t>ゲン</t>
    </rPh>
    <phoneticPr fontId="2"/>
  </si>
  <si>
    <t>算 定 ②</t>
    <rPh sb="0" eb="1">
      <t>サン</t>
    </rPh>
    <rPh sb="2" eb="3">
      <t>サダム</t>
    </rPh>
    <phoneticPr fontId="2"/>
  </si>
  <si>
    <t>調 整 ③</t>
  </si>
  <si>
    <t>（③ - ①）</t>
  </si>
  <si>
    <t>　　</t>
  </si>
  <si>
    <t>職員費計</t>
    <rPh sb="0" eb="2">
      <t>ショクイン</t>
    </rPh>
    <rPh sb="2" eb="3">
      <t>ヒ</t>
    </rPh>
    <rPh sb="3" eb="4">
      <t>ケイ</t>
    </rPh>
    <phoneticPr fontId="2"/>
  </si>
  <si>
    <t>区CM税</t>
    <rPh sb="0" eb="1">
      <t>ク</t>
    </rPh>
    <rPh sb="3" eb="4">
      <t>ゼイ</t>
    </rPh>
    <phoneticPr fontId="5"/>
  </si>
  <si>
    <t>通し</t>
    <phoneticPr fontId="2"/>
  </si>
  <si>
    <t>28 年 度</t>
    <phoneticPr fontId="2"/>
  </si>
  <si>
    <t>29 年 度</t>
    <phoneticPr fontId="5"/>
  </si>
  <si>
    <t>備  考</t>
    <phoneticPr fontId="2"/>
  </si>
  <si>
    <t>番号</t>
    <phoneticPr fontId="2"/>
  </si>
  <si>
    <t>当 初 ④</t>
    <phoneticPr fontId="2"/>
  </si>
  <si>
    <t>算 定 ⑤</t>
    <rPh sb="0" eb="1">
      <t>サン</t>
    </rPh>
    <rPh sb="2" eb="3">
      <t>サダム</t>
    </rPh>
    <phoneticPr fontId="2"/>
  </si>
  <si>
    <t>調 整 ⑥</t>
    <rPh sb="0" eb="1">
      <t>チョウ</t>
    </rPh>
    <rPh sb="2" eb="3">
      <t>ヒトシ</t>
    </rPh>
    <phoneticPr fontId="2"/>
  </si>
  <si>
    <t>（⑤ - ④）</t>
    <phoneticPr fontId="2"/>
  </si>
  <si>
    <t>（⑥ - ④）</t>
    <phoneticPr fontId="2"/>
  </si>
  <si>
    <t>－</t>
    <phoneticPr fontId="5"/>
  </si>
  <si>
    <t>所属別、会計別、科目（29予算）別に記載する。</t>
    <rPh sb="0" eb="2">
      <t>ショゾク</t>
    </rPh>
    <rPh sb="2" eb="3">
      <t>ベツ</t>
    </rPh>
    <rPh sb="4" eb="6">
      <t>カイケイ</t>
    </rPh>
    <rPh sb="6" eb="7">
      <t>ベツ</t>
    </rPh>
    <rPh sb="8" eb="10">
      <t>カモク</t>
    </rPh>
    <rPh sb="13" eb="15">
      <t>ヨサン</t>
    </rPh>
    <rPh sb="16" eb="17">
      <t>ベツ</t>
    </rPh>
    <rPh sb="18" eb="20">
      <t>キサイ</t>
    </rPh>
    <phoneticPr fontId="5"/>
  </si>
  <si>
    <t>事業名は、市民・市会への各所属における説明責任の観点からも、わかりやすい分類であることが必要。別添の概要説明とともにホームページ</t>
    <rPh sb="0" eb="2">
      <t>ジギョウ</t>
    </rPh>
    <rPh sb="2" eb="3">
      <t>メイ</t>
    </rPh>
    <rPh sb="5" eb="7">
      <t>シミン</t>
    </rPh>
    <rPh sb="8" eb="10">
      <t>シカイ</t>
    </rPh>
    <rPh sb="12" eb="13">
      <t>カク</t>
    </rPh>
    <rPh sb="13" eb="15">
      <t>ショゾク</t>
    </rPh>
    <rPh sb="19" eb="21">
      <t>セツメイ</t>
    </rPh>
    <rPh sb="21" eb="23">
      <t>セキニン</t>
    </rPh>
    <rPh sb="24" eb="26">
      <t>カンテン</t>
    </rPh>
    <rPh sb="36" eb="38">
      <t>ブンルイ</t>
    </rPh>
    <rPh sb="44" eb="45">
      <t>ヒツ</t>
    </rPh>
    <phoneticPr fontId="5"/>
  </si>
  <si>
    <t>において予算要求状況等を公表していくこととしており、見やすさなどの観点から精査すること。</t>
    <phoneticPr fontId="5"/>
  </si>
  <si>
    <t>事業単位は、新公会計制度における事業別財務諸表の作成単位（施策事業及び管理事業）を踏まえたものとすること。</t>
    <rPh sb="0" eb="2">
      <t>ジギョウ</t>
    </rPh>
    <rPh sb="2" eb="4">
      <t>タンイ</t>
    </rPh>
    <rPh sb="6" eb="7">
      <t>シン</t>
    </rPh>
    <rPh sb="7" eb="8">
      <t>コウ</t>
    </rPh>
    <rPh sb="8" eb="10">
      <t>カイケイ</t>
    </rPh>
    <rPh sb="10" eb="12">
      <t>セイド</t>
    </rPh>
    <rPh sb="16" eb="18">
      <t>ジギョウ</t>
    </rPh>
    <rPh sb="18" eb="19">
      <t>ベツ</t>
    </rPh>
    <rPh sb="19" eb="21">
      <t>ザイム</t>
    </rPh>
    <rPh sb="21" eb="23">
      <t>ショヒョウ</t>
    </rPh>
    <rPh sb="24" eb="26">
      <t>サクセイ</t>
    </rPh>
    <rPh sb="26" eb="28">
      <t>タンイ</t>
    </rPh>
    <phoneticPr fontId="5"/>
  </si>
  <si>
    <t>人件費(職員費）については、事業費支弁人件費のみを本体事業費に含めて記載し、それ以外（旧1部人件費、事業費支弁分以外の旧2部</t>
    <rPh sb="0" eb="3">
      <t>ジンケンヒ</t>
    </rPh>
    <rPh sb="4" eb="6">
      <t>ショクイン</t>
    </rPh>
    <rPh sb="6" eb="7">
      <t>ヒ</t>
    </rPh>
    <rPh sb="14" eb="17">
      <t>ジギョウヒ</t>
    </rPh>
    <rPh sb="17" eb="19">
      <t>シベン</t>
    </rPh>
    <rPh sb="19" eb="22">
      <t>ジンケンヒ</t>
    </rPh>
    <rPh sb="25" eb="27">
      <t>ホンタイ</t>
    </rPh>
    <rPh sb="27" eb="30">
      <t>ジギョウヒ</t>
    </rPh>
    <rPh sb="31" eb="32">
      <t>フク</t>
    </rPh>
    <rPh sb="34" eb="36">
      <t>キサイ</t>
    </rPh>
    <phoneticPr fontId="5"/>
  </si>
  <si>
    <t>人件費）については、28年度当初欄にのみ金額を記載する。</t>
    <phoneticPr fontId="5"/>
  </si>
  <si>
    <t>政策的な新たな市税の軽減措置については、制度担当所属において、予算事業一覧に記載するものとする。</t>
    <rPh sb="0" eb="3">
      <t>セイサクテキ</t>
    </rPh>
    <rPh sb="4" eb="5">
      <t>アラ</t>
    </rPh>
    <rPh sb="7" eb="9">
      <t>シゼイ</t>
    </rPh>
    <rPh sb="10" eb="12">
      <t>ケイゲン</t>
    </rPh>
    <rPh sb="12" eb="14">
      <t>ソチ</t>
    </rPh>
    <rPh sb="20" eb="22">
      <t>セイド</t>
    </rPh>
    <rPh sb="22" eb="24">
      <t>タントウ</t>
    </rPh>
    <rPh sb="24" eb="26">
      <t>ショゾク</t>
    </rPh>
    <rPh sb="31" eb="33">
      <t>ヨサン</t>
    </rPh>
    <rPh sb="33" eb="35">
      <t>ジギョウ</t>
    </rPh>
    <rPh sb="35" eb="37">
      <t>イチラン</t>
    </rPh>
    <rPh sb="38" eb="40">
      <t>キサイ</t>
    </rPh>
    <phoneticPr fontId="5"/>
  </si>
  <si>
    <t>なお、内容については、財政局（税財政企画グループ）とも調整すること。</t>
    <rPh sb="3" eb="5">
      <t>ナイヨウ</t>
    </rPh>
    <rPh sb="11" eb="13">
      <t>ザイセイ</t>
    </rPh>
    <rPh sb="13" eb="14">
      <t>キョク</t>
    </rPh>
    <rPh sb="15" eb="16">
      <t>ゼイ</t>
    </rPh>
    <rPh sb="16" eb="18">
      <t>ザイセイ</t>
    </rPh>
    <rPh sb="18" eb="20">
      <t>キカク</t>
    </rPh>
    <rPh sb="27" eb="29">
      <t>チョウセイ</t>
    </rPh>
    <phoneticPr fontId="5"/>
  </si>
  <si>
    <t>なお、区ＣＭ自由経費が事業の一部（内数）の場合も事業は分割せず、備考欄に区ＣＭ自由経費の歳出額を上段に所要一般財源を下段（とも</t>
    <rPh sb="3" eb="4">
      <t>ク</t>
    </rPh>
    <rPh sb="6" eb="8">
      <t>ジユウ</t>
    </rPh>
    <rPh sb="8" eb="10">
      <t>ケイヒ</t>
    </rPh>
    <rPh sb="11" eb="13">
      <t>ジギョウ</t>
    </rPh>
    <rPh sb="14" eb="16">
      <t>イチブ</t>
    </rPh>
    <rPh sb="17" eb="18">
      <t>ウチ</t>
    </rPh>
    <rPh sb="18" eb="19">
      <t>スウ</t>
    </rPh>
    <rPh sb="21" eb="23">
      <t>バアイ</t>
    </rPh>
    <rPh sb="24" eb="26">
      <t>ジギョウ</t>
    </rPh>
    <rPh sb="27" eb="29">
      <t>ブンカツ</t>
    </rPh>
    <phoneticPr fontId="5"/>
  </si>
  <si>
    <t>に29算定額）に記載する。</t>
    <phoneticPr fontId="5"/>
  </si>
  <si>
    <t>29年度調整欄については、算定調書等提出段階（11月8日）では空欄とすること。</t>
    <rPh sb="2" eb="4">
      <t>ネンド</t>
    </rPh>
    <rPh sb="4" eb="6">
      <t>チョウセイ</t>
    </rPh>
    <rPh sb="6" eb="7">
      <t>ラン</t>
    </rPh>
    <rPh sb="13" eb="15">
      <t>サンテイ</t>
    </rPh>
    <rPh sb="15" eb="18">
      <t>チョウショトウ</t>
    </rPh>
    <rPh sb="18" eb="20">
      <t>テイシュツ</t>
    </rPh>
    <rPh sb="20" eb="22">
      <t>ダンカイ</t>
    </rPh>
    <rPh sb="25" eb="26">
      <t>ガツ</t>
    </rPh>
    <rPh sb="27" eb="28">
      <t>ニチ</t>
    </rPh>
    <rPh sb="31" eb="33">
      <t>クウラン</t>
    </rPh>
    <phoneticPr fontId="5"/>
  </si>
  <si>
    <t>最終的に市会提出資料にもなるため、事業数に応じた行数の追加・削除は除き、行列の幅・書式等様式の変更は行わないこと。</t>
    <rPh sb="0" eb="3">
      <t>サイシュウテキ</t>
    </rPh>
    <rPh sb="4" eb="6">
      <t>シカイ</t>
    </rPh>
    <rPh sb="6" eb="8">
      <t>テイシュツ</t>
    </rPh>
    <rPh sb="8" eb="10">
      <t>シリョウ</t>
    </rPh>
    <rPh sb="36" eb="38">
      <t>ギョウレツ</t>
    </rPh>
    <rPh sb="39" eb="40">
      <t>ハバ</t>
    </rPh>
    <rPh sb="41" eb="43">
      <t>ショシキ</t>
    </rPh>
    <rPh sb="43" eb="44">
      <t>トウ</t>
    </rPh>
    <rPh sb="44" eb="46">
      <t>ヨウシキ</t>
    </rPh>
    <rPh sb="47" eb="49">
      <t>ヘンコウ</t>
    </rPh>
    <rPh sb="50" eb="51">
      <t>オコナ</t>
    </rPh>
    <phoneticPr fontId="5"/>
  </si>
  <si>
    <t>（事業名が長く3行、4行になる場合は、3行：1行あたり30ピクセル、4行：1行あたり35ピクセルに幅を変更）</t>
    <rPh sb="23" eb="24">
      <t>ギョウ</t>
    </rPh>
    <rPh sb="38" eb="39">
      <t>ギョウ</t>
    </rPh>
    <phoneticPr fontId="5"/>
  </si>
  <si>
    <t>所属名　　旭区役所　</t>
    <rPh sb="0" eb="2">
      <t>ショゾク</t>
    </rPh>
    <rPh sb="2" eb="3">
      <t>メイ</t>
    </rPh>
    <rPh sb="5" eb="6">
      <t>アサヒ</t>
    </rPh>
    <rPh sb="6" eb="9">
      <t>クヤクショ</t>
    </rPh>
    <phoneticPr fontId="2"/>
  </si>
  <si>
    <t>2-3-3</t>
    <phoneticPr fontId="5"/>
  </si>
  <si>
    <t>総務課</t>
    <rPh sb="0" eb="2">
      <t>ソウム</t>
    </rPh>
    <rPh sb="2" eb="3">
      <t>カ</t>
    </rPh>
    <phoneticPr fontId="5"/>
  </si>
  <si>
    <t>2-3-3</t>
  </si>
  <si>
    <t>区役所附設会館管理運営</t>
  </si>
  <si>
    <t>校庭等の芝生化事業</t>
    <rPh sb="0" eb="2">
      <t>コウテイ</t>
    </rPh>
    <rPh sb="2" eb="3">
      <t>トウ</t>
    </rPh>
    <rPh sb="4" eb="6">
      <t>シバフ</t>
    </rPh>
    <rPh sb="6" eb="7">
      <t>カ</t>
    </rPh>
    <rPh sb="7" eb="9">
      <t>ジギョウ</t>
    </rPh>
    <phoneticPr fontId="3"/>
  </si>
  <si>
    <t>学校体育施設開放事業</t>
    <rPh sb="0" eb="2">
      <t>ガッコウ</t>
    </rPh>
    <rPh sb="2" eb="4">
      <t>タイイク</t>
    </rPh>
    <rPh sb="4" eb="6">
      <t>シセツ</t>
    </rPh>
    <rPh sb="6" eb="8">
      <t>カイホウ</t>
    </rPh>
    <rPh sb="8" eb="10">
      <t>ジギョウ</t>
    </rPh>
    <phoneticPr fontId="3"/>
  </si>
  <si>
    <t>窓口サービス課</t>
    <rPh sb="0" eb="2">
      <t>マドグチ</t>
    </rPh>
    <rPh sb="6" eb="7">
      <t>カ</t>
    </rPh>
    <phoneticPr fontId="5"/>
  </si>
  <si>
    <t>にぎわい創出</t>
    <rPh sb="4" eb="6">
      <t>ソウシュツ</t>
    </rPh>
    <phoneticPr fontId="2"/>
  </si>
  <si>
    <t>地域福祉</t>
    <rPh sb="0" eb="2">
      <t>チイキ</t>
    </rPh>
    <rPh sb="2" eb="4">
      <t>フクシ</t>
    </rPh>
    <phoneticPr fontId="2"/>
  </si>
  <si>
    <t>保健・子育て支援</t>
    <rPh sb="0" eb="2">
      <t>ホケン</t>
    </rPh>
    <rPh sb="3" eb="5">
      <t>コソダ</t>
    </rPh>
    <rPh sb="6" eb="8">
      <t>シエン</t>
    </rPh>
    <phoneticPr fontId="2"/>
  </si>
  <si>
    <t>生活支援</t>
    <rPh sb="0" eb="2">
      <t>セイカツ</t>
    </rPh>
    <rPh sb="2" eb="4">
      <t>シエン</t>
    </rPh>
    <phoneticPr fontId="2"/>
  </si>
  <si>
    <t>旭区役所職員の人件費</t>
    <rPh sb="0" eb="4">
      <t>アサヒクヤクショ</t>
    </rPh>
    <rPh sb="4" eb="6">
      <t>ショクイン</t>
    </rPh>
    <rPh sb="7" eb="10">
      <t>ジンケンヒ</t>
    </rPh>
    <phoneticPr fontId="5"/>
  </si>
  <si>
    <t>2款</t>
    <rPh sb="1" eb="2">
      <t>カン</t>
    </rPh>
    <phoneticPr fontId="2"/>
  </si>
  <si>
    <t>款</t>
    <phoneticPr fontId="2"/>
  </si>
  <si>
    <t>項</t>
    <phoneticPr fontId="2"/>
  </si>
  <si>
    <t>特  定  財  源</t>
    <phoneticPr fontId="2"/>
  </si>
  <si>
    <t>差引市費</t>
    <phoneticPr fontId="2"/>
  </si>
  <si>
    <t>計</t>
    <phoneticPr fontId="2"/>
  </si>
  <si>
    <t>市　債</t>
    <rPh sb="0" eb="1">
      <t>シ</t>
    </rPh>
    <rPh sb="2" eb="3">
      <t>サイ</t>
    </rPh>
    <phoneticPr fontId="2"/>
  </si>
  <si>
    <t>投資的経費　所属　計</t>
    <rPh sb="0" eb="3">
      <t>トウシテキ</t>
    </rPh>
    <rPh sb="3" eb="5">
      <t>ケイヒ</t>
    </rPh>
    <rPh sb="6" eb="8">
      <t>ショゾク</t>
    </rPh>
    <phoneticPr fontId="2"/>
  </si>
  <si>
    <t>こども食堂支援事業</t>
    <rPh sb="3" eb="5">
      <t>ショクドウ</t>
    </rPh>
    <rPh sb="5" eb="7">
      <t>シエン</t>
    </rPh>
    <rPh sb="7" eb="9">
      <t>ジギョウ</t>
    </rPh>
    <phoneticPr fontId="5"/>
  </si>
  <si>
    <t>所属名　　旭区役所　　</t>
    <rPh sb="0" eb="1">
      <t>ショ</t>
    </rPh>
    <rPh sb="1" eb="2">
      <t>ゾク</t>
    </rPh>
    <rPh sb="2" eb="3">
      <t>メイ</t>
    </rPh>
    <rPh sb="5" eb="6">
      <t>アサヒ</t>
    </rPh>
    <rPh sb="6" eb="9">
      <t>クヤクショ</t>
    </rPh>
    <phoneticPr fontId="2"/>
  </si>
  <si>
    <t>平成30</t>
    <phoneticPr fontId="5"/>
  </si>
  <si>
    <t>当初</t>
    <phoneticPr fontId="2"/>
  </si>
  <si>
    <t>所属　　計</t>
    <rPh sb="0" eb="2">
      <t>ショゾク</t>
    </rPh>
    <phoneticPr fontId="2"/>
  </si>
  <si>
    <t>通し</t>
    <phoneticPr fontId="2"/>
  </si>
  <si>
    <t>事  業  名</t>
    <phoneticPr fontId="2"/>
  </si>
  <si>
    <t>30 年 度</t>
    <rPh sb="3" eb="4">
      <t>ネン</t>
    </rPh>
    <rPh sb="5" eb="6">
      <t>ド</t>
    </rPh>
    <phoneticPr fontId="5"/>
  </si>
  <si>
    <t>備  考</t>
    <phoneticPr fontId="2"/>
  </si>
  <si>
    <t>番号</t>
    <phoneticPr fontId="2"/>
  </si>
  <si>
    <t>当 初 ①</t>
    <phoneticPr fontId="2"/>
  </si>
  <si>
    <t>（② - ①）</t>
    <phoneticPr fontId="2"/>
  </si>
  <si>
    <t>附設会館非常用自家発電機設備改修</t>
  </si>
  <si>
    <t>放課後おさらい事業</t>
  </si>
  <si>
    <t>地域福祉ビジョン推進事業</t>
    <rPh sb="0" eb="2">
      <t>チイキ</t>
    </rPh>
    <rPh sb="2" eb="4">
      <t>フクシ</t>
    </rPh>
    <rPh sb="8" eb="10">
      <t>スイシン</t>
    </rPh>
    <rPh sb="10" eb="12">
      <t>ジギョウ</t>
    </rPh>
    <phoneticPr fontId="5"/>
  </si>
  <si>
    <t>旭区バス運行補助事業</t>
    <rPh sb="6" eb="8">
      <t>ホジョ</t>
    </rPh>
    <phoneticPr fontId="5"/>
  </si>
  <si>
    <t>保健事務管理費</t>
    <rPh sb="2" eb="4">
      <t>ジム</t>
    </rPh>
    <rPh sb="4" eb="7">
      <t>カンリヒ</t>
    </rPh>
    <phoneticPr fontId="3"/>
  </si>
  <si>
    <t>地域活動支援事業</t>
    <rPh sb="0" eb="2">
      <t>チイキ</t>
    </rPh>
    <rPh sb="2" eb="4">
      <t>カツドウ</t>
    </rPh>
    <rPh sb="4" eb="6">
      <t>シエン</t>
    </rPh>
    <rPh sb="6" eb="8">
      <t>ジギョウ</t>
    </rPh>
    <phoneticPr fontId="5"/>
  </si>
  <si>
    <t>人権啓発・相談事業</t>
  </si>
  <si>
    <t>城北公園フェアの開催</t>
  </si>
  <si>
    <t>防犯対策事業</t>
  </si>
  <si>
    <t>交通安全運動事業</t>
  </si>
  <si>
    <t>地域防災事業</t>
    <rPh sb="0" eb="2">
      <t>チイキ</t>
    </rPh>
    <rPh sb="2" eb="4">
      <t>ボウサイ</t>
    </rPh>
    <rPh sb="4" eb="6">
      <t>ジギョウ</t>
    </rPh>
    <phoneticPr fontId="5"/>
  </si>
  <si>
    <t>住民情報業務等委託事業</t>
  </si>
  <si>
    <t>2-3-1</t>
    <phoneticPr fontId="2"/>
  </si>
  <si>
    <t>地域福祉事務管理費</t>
    <rPh sb="4" eb="6">
      <t>ジム</t>
    </rPh>
    <phoneticPr fontId="5"/>
  </si>
  <si>
    <t>区庁舎非常用自家発電機設備等改修</t>
    <rPh sb="14" eb="16">
      <t>カイシュウ</t>
    </rPh>
    <phoneticPr fontId="5"/>
  </si>
  <si>
    <t>前 年 比</t>
    <rPh sb="0" eb="1">
      <t>マエ</t>
    </rPh>
    <rPh sb="2" eb="3">
      <t>トシ</t>
    </rPh>
    <rPh sb="4" eb="5">
      <t>ヒ</t>
    </rPh>
    <phoneticPr fontId="2"/>
  </si>
  <si>
    <t>当 初 ②</t>
    <rPh sb="0" eb="1">
      <t>トウ</t>
    </rPh>
    <rPh sb="2" eb="3">
      <t>ショ</t>
    </rPh>
    <phoneticPr fontId="2"/>
  </si>
  <si>
    <t>予 算 案 ③</t>
  </si>
  <si>
    <t>安心して子育てできるまち</t>
    <rPh sb="0" eb="2">
      <t>アンシン</t>
    </rPh>
    <rPh sb="4" eb="6">
      <t>コソダ</t>
    </rPh>
    <phoneticPr fontId="5"/>
  </si>
  <si>
    <t>幼保合同説明会の開催や広報強化による増、ＮＰＰ開催回数の見直しによる減、ゆりかごタクシー指導員報酬の増</t>
    <rPh sb="0" eb="1">
      <t>ヨウ</t>
    </rPh>
    <rPh sb="1" eb="2">
      <t>タモツ</t>
    </rPh>
    <rPh sb="2" eb="4">
      <t>ゴウドウ</t>
    </rPh>
    <rPh sb="4" eb="7">
      <t>セツメイカイ</t>
    </rPh>
    <rPh sb="8" eb="10">
      <t>カイサイ</t>
    </rPh>
    <rPh sb="11" eb="13">
      <t>コウホウ</t>
    </rPh>
    <rPh sb="13" eb="15">
      <t>キョウカ</t>
    </rPh>
    <rPh sb="18" eb="19">
      <t>ゾウ</t>
    </rPh>
    <rPh sb="23" eb="25">
      <t>カイサイ</t>
    </rPh>
    <rPh sb="25" eb="27">
      <t>カイスウ</t>
    </rPh>
    <rPh sb="28" eb="30">
      <t>ミナオ</t>
    </rPh>
    <rPh sb="34" eb="35">
      <t>ゲン</t>
    </rPh>
    <phoneticPr fontId="5"/>
  </si>
  <si>
    <t>サポーター報酬の見直し（最低賃金対応等）による増及び回数精査による減</t>
    <rPh sb="5" eb="7">
      <t>ホウシュウ</t>
    </rPh>
    <rPh sb="8" eb="10">
      <t>ミナオ</t>
    </rPh>
    <rPh sb="12" eb="14">
      <t>サイテイ</t>
    </rPh>
    <rPh sb="14" eb="16">
      <t>チンギン</t>
    </rPh>
    <rPh sb="16" eb="18">
      <t>タイオウ</t>
    </rPh>
    <rPh sb="18" eb="19">
      <t>トウ</t>
    </rPh>
    <rPh sb="23" eb="24">
      <t>ゾウ</t>
    </rPh>
    <rPh sb="24" eb="25">
      <t>オヨ</t>
    </rPh>
    <rPh sb="26" eb="28">
      <t>カイスウ</t>
    </rPh>
    <rPh sb="28" eb="30">
      <t>セイサ</t>
    </rPh>
    <rPh sb="33" eb="34">
      <t>ゲン</t>
    </rPh>
    <phoneticPr fontId="5"/>
  </si>
  <si>
    <t>放課後おさらい事業</t>
    <phoneticPr fontId="5"/>
  </si>
  <si>
    <t>総務課（企画・広聴広報）</t>
    <rPh sb="0" eb="2">
      <t>ソウム</t>
    </rPh>
    <rPh sb="2" eb="3">
      <t>カ</t>
    </rPh>
    <rPh sb="4" eb="6">
      <t>キカク</t>
    </rPh>
    <rPh sb="7" eb="11">
      <t>コウチョウコウホウ</t>
    </rPh>
    <phoneticPr fontId="2"/>
  </si>
  <si>
    <t>指導員報酬の見直し（最低賃金対応等）による増</t>
    <rPh sb="0" eb="3">
      <t>シドウイン</t>
    </rPh>
    <phoneticPr fontId="5"/>
  </si>
  <si>
    <t>【重点予算事業】</t>
    <rPh sb="1" eb="3">
      <t>ジュウテン</t>
    </rPh>
    <rPh sb="3" eb="5">
      <t>ヨサン</t>
    </rPh>
    <rPh sb="5" eb="7">
      <t>ジギョウ</t>
    </rPh>
    <phoneticPr fontId="5"/>
  </si>
  <si>
    <t>重点等出</t>
    <rPh sb="0" eb="3">
      <t>ジュウテントウ</t>
    </rPh>
    <rPh sb="3" eb="4">
      <t>デ</t>
    </rPh>
    <phoneticPr fontId="5"/>
  </si>
  <si>
    <t>事務局職員従事日数及び学習指導員数の見直しによる減、人件費単価増、高校中退防止策実施による増（税等224増）</t>
    <rPh sb="0" eb="3">
      <t>ジムキョク</t>
    </rPh>
    <rPh sb="3" eb="5">
      <t>ショクイン</t>
    </rPh>
    <rPh sb="5" eb="7">
      <t>ジュウジ</t>
    </rPh>
    <rPh sb="7" eb="9">
      <t>ニッスウ</t>
    </rPh>
    <rPh sb="9" eb="10">
      <t>オヨ</t>
    </rPh>
    <rPh sb="11" eb="13">
      <t>ガクシュウ</t>
    </rPh>
    <rPh sb="13" eb="16">
      <t>シドウイン</t>
    </rPh>
    <rPh sb="16" eb="17">
      <t>スウ</t>
    </rPh>
    <rPh sb="18" eb="20">
      <t>ミナオ</t>
    </rPh>
    <rPh sb="24" eb="25">
      <t>ゲン</t>
    </rPh>
    <rPh sb="26" eb="29">
      <t>ジンケンヒ</t>
    </rPh>
    <rPh sb="29" eb="31">
      <t>タンカ</t>
    </rPh>
    <rPh sb="31" eb="32">
      <t>ゾウ</t>
    </rPh>
    <rPh sb="33" eb="35">
      <t>コウコウ</t>
    </rPh>
    <rPh sb="35" eb="37">
      <t>チュウタイ</t>
    </rPh>
    <rPh sb="37" eb="39">
      <t>ボウシ</t>
    </rPh>
    <rPh sb="39" eb="40">
      <t>サク</t>
    </rPh>
    <rPh sb="40" eb="42">
      <t>ジッシ</t>
    </rPh>
    <rPh sb="45" eb="46">
      <t>ゾウ</t>
    </rPh>
    <rPh sb="47" eb="48">
      <t>ゼイ</t>
    </rPh>
    <rPh sb="48" eb="49">
      <t>トウ</t>
    </rPh>
    <rPh sb="52" eb="53">
      <t>ゾウ</t>
    </rPh>
    <phoneticPr fontId="5"/>
  </si>
  <si>
    <t>やさしさあふれるまち</t>
    <phoneticPr fontId="5"/>
  </si>
  <si>
    <t>健康づくり事業</t>
    <phoneticPr fontId="5"/>
  </si>
  <si>
    <t>がん検診にかかる広報紙掲載経費の移管による増</t>
    <rPh sb="2" eb="4">
      <t>ケンシン</t>
    </rPh>
    <rPh sb="8" eb="10">
      <t>コウホウ</t>
    </rPh>
    <rPh sb="10" eb="11">
      <t>シ</t>
    </rPh>
    <rPh sb="11" eb="13">
      <t>ケイサイ</t>
    </rPh>
    <rPh sb="13" eb="15">
      <t>ケイヒ</t>
    </rPh>
    <rPh sb="16" eb="18">
      <t>イカン</t>
    </rPh>
    <rPh sb="21" eb="22">
      <t>ゾウ</t>
    </rPh>
    <phoneticPr fontId="5"/>
  </si>
  <si>
    <t>あったかきち実施場所を子育てプラザとして活用することによる見直し減、区地域福祉計画の策定</t>
    <rPh sb="6" eb="8">
      <t>ジッシ</t>
    </rPh>
    <rPh sb="8" eb="10">
      <t>バショ</t>
    </rPh>
    <rPh sb="11" eb="13">
      <t>コソダ</t>
    </rPh>
    <rPh sb="20" eb="22">
      <t>カツヨウ</t>
    </rPh>
    <rPh sb="29" eb="31">
      <t>ミナオ</t>
    </rPh>
    <rPh sb="32" eb="33">
      <t>ゲン</t>
    </rPh>
    <rPh sb="34" eb="35">
      <t>ク</t>
    </rPh>
    <rPh sb="35" eb="37">
      <t>チイキ</t>
    </rPh>
    <rPh sb="37" eb="39">
      <t>フクシ</t>
    </rPh>
    <rPh sb="39" eb="41">
      <t>ケイカク</t>
    </rPh>
    <rPh sb="42" eb="44">
      <t>サクテイ</t>
    </rPh>
    <phoneticPr fontId="5"/>
  </si>
  <si>
    <t>補助金額の見直しによる減</t>
    <rPh sb="0" eb="2">
      <t>ホジョ</t>
    </rPh>
    <rPh sb="2" eb="4">
      <t>キンガク</t>
    </rPh>
    <rPh sb="5" eb="7">
      <t>ミナオ</t>
    </rPh>
    <rPh sb="11" eb="12">
      <t>ゲン</t>
    </rPh>
    <phoneticPr fontId="5"/>
  </si>
  <si>
    <t>活力あるまち</t>
    <rPh sb="0" eb="2">
      <t>カツリョク</t>
    </rPh>
    <phoneticPr fontId="5"/>
  </si>
  <si>
    <t>食事サービス事業の統合・補助金化による増、委託事業の補助金化に伴う防災への一部財源移管</t>
    <rPh sb="19" eb="20">
      <t>ゾウ</t>
    </rPh>
    <rPh sb="31" eb="32">
      <t>トモナ</t>
    </rPh>
    <phoneticPr fontId="5"/>
  </si>
  <si>
    <t>選定委員報酬の増、委託事業費における舞台管理経費及び人件費単価の見直しによる増</t>
    <rPh sb="0" eb="2">
      <t>センテイ</t>
    </rPh>
    <rPh sb="2" eb="4">
      <t>イイン</t>
    </rPh>
    <rPh sb="4" eb="6">
      <t>ホウシュウ</t>
    </rPh>
    <rPh sb="7" eb="8">
      <t>ゾウ</t>
    </rPh>
    <rPh sb="9" eb="11">
      <t>イタク</t>
    </rPh>
    <rPh sb="11" eb="13">
      <t>ジギョウ</t>
    </rPh>
    <rPh sb="13" eb="14">
      <t>ヒ</t>
    </rPh>
    <rPh sb="18" eb="20">
      <t>ブタイ</t>
    </rPh>
    <rPh sb="20" eb="22">
      <t>カンリ</t>
    </rPh>
    <rPh sb="22" eb="24">
      <t>ケイヒ</t>
    </rPh>
    <rPh sb="24" eb="25">
      <t>オヨ</t>
    </rPh>
    <rPh sb="26" eb="29">
      <t>ジンケンヒ</t>
    </rPh>
    <rPh sb="29" eb="31">
      <t>タンカ</t>
    </rPh>
    <rPh sb="32" eb="34">
      <t>ミナオ</t>
    </rPh>
    <rPh sb="38" eb="39">
      <t>ゾウ</t>
    </rPh>
    <phoneticPr fontId="5"/>
  </si>
  <si>
    <t>参加者にかかる保険料が未積算であったため追加したことによる増</t>
    <rPh sb="0" eb="3">
      <t>サンカシャ</t>
    </rPh>
    <rPh sb="7" eb="9">
      <t>ホケン</t>
    </rPh>
    <rPh sb="9" eb="10">
      <t>リョウ</t>
    </rPh>
    <rPh sb="11" eb="12">
      <t>ミ</t>
    </rPh>
    <rPh sb="12" eb="14">
      <t>セキサン</t>
    </rPh>
    <rPh sb="20" eb="22">
      <t>ツイカ</t>
    </rPh>
    <rPh sb="29" eb="30">
      <t>ゾウ</t>
    </rPh>
    <phoneticPr fontId="5"/>
  </si>
  <si>
    <t>広報手法の変更等による見直し減（直接執行から交付金への変更）</t>
    <rPh sb="0" eb="2">
      <t>コウホウ</t>
    </rPh>
    <rPh sb="2" eb="4">
      <t>シュホウ</t>
    </rPh>
    <rPh sb="5" eb="7">
      <t>ヘンコウ</t>
    </rPh>
    <rPh sb="7" eb="8">
      <t>トウ</t>
    </rPh>
    <rPh sb="11" eb="13">
      <t>ミナオ</t>
    </rPh>
    <rPh sb="14" eb="15">
      <t>ゲン</t>
    </rPh>
    <rPh sb="16" eb="18">
      <t>チョクセツ</t>
    </rPh>
    <rPh sb="18" eb="20">
      <t>シッコウ</t>
    </rPh>
    <rPh sb="22" eb="24">
      <t>コウフ</t>
    </rPh>
    <rPh sb="27" eb="29">
      <t>ヘンコウ</t>
    </rPh>
    <phoneticPr fontId="5"/>
  </si>
  <si>
    <t>自立化支援補助金の新規増</t>
    <rPh sb="0" eb="3">
      <t>ジリツカ</t>
    </rPh>
    <rPh sb="3" eb="5">
      <t>シエン</t>
    </rPh>
    <rPh sb="5" eb="8">
      <t>ホジョキン</t>
    </rPh>
    <rPh sb="9" eb="11">
      <t>シンキ</t>
    </rPh>
    <rPh sb="11" eb="12">
      <t>ゾウ</t>
    </rPh>
    <phoneticPr fontId="5"/>
  </si>
  <si>
    <t>人権啓発・相談事業</t>
    <phoneticPr fontId="5"/>
  </si>
  <si>
    <t>城北公園フェアの開催</t>
    <phoneticPr fontId="5"/>
  </si>
  <si>
    <t>城北公園フェア分担金化、ファミリーフェア廃止による減</t>
    <rPh sb="0" eb="1">
      <t>シロ</t>
    </rPh>
    <rPh sb="1" eb="2">
      <t>キタ</t>
    </rPh>
    <rPh sb="2" eb="4">
      <t>コウエン</t>
    </rPh>
    <rPh sb="7" eb="10">
      <t>ブンタンキン</t>
    </rPh>
    <rPh sb="10" eb="11">
      <t>カ</t>
    </rPh>
    <rPh sb="20" eb="22">
      <t>ハイシ</t>
    </rPh>
    <rPh sb="25" eb="26">
      <t>ゲン</t>
    </rPh>
    <phoneticPr fontId="5"/>
  </si>
  <si>
    <t>お宝ブランド更新にかかる委託経費の新規増</t>
    <rPh sb="1" eb="2">
      <t>タカラ</t>
    </rPh>
    <rPh sb="6" eb="8">
      <t>コウシン</t>
    </rPh>
    <rPh sb="12" eb="14">
      <t>イタク</t>
    </rPh>
    <rPh sb="14" eb="16">
      <t>ケイヒ</t>
    </rPh>
    <rPh sb="17" eb="19">
      <t>シンキ</t>
    </rPh>
    <rPh sb="19" eb="20">
      <t>ゾウ</t>
    </rPh>
    <phoneticPr fontId="5"/>
  </si>
  <si>
    <t>ストリートライブフェスタ廃止による減、インバウンド誘致経費の増</t>
    <rPh sb="12" eb="14">
      <t>ハイシ</t>
    </rPh>
    <rPh sb="17" eb="18">
      <t>ゲン</t>
    </rPh>
    <rPh sb="25" eb="27">
      <t>ユウチ</t>
    </rPh>
    <rPh sb="27" eb="29">
      <t>ケイヒ</t>
    </rPh>
    <rPh sb="30" eb="31">
      <t>ゾウ</t>
    </rPh>
    <phoneticPr fontId="5"/>
  </si>
  <si>
    <t>安全に暮らせるまち</t>
    <rPh sb="0" eb="2">
      <t>アンゼン</t>
    </rPh>
    <rPh sb="3" eb="4">
      <t>ク</t>
    </rPh>
    <phoneticPr fontId="5"/>
  </si>
  <si>
    <t>事業の統合・集約化</t>
    <rPh sb="0" eb="2">
      <t>ジギョウ</t>
    </rPh>
    <rPh sb="3" eb="5">
      <t>トウゴウ</t>
    </rPh>
    <rPh sb="6" eb="9">
      <t>シュウヤクカ</t>
    </rPh>
    <phoneticPr fontId="5"/>
  </si>
  <si>
    <t>交通安全運動事業</t>
    <phoneticPr fontId="5"/>
  </si>
  <si>
    <t>事業の統合・集約化</t>
  </si>
  <si>
    <t>総務課（防災）</t>
    <rPh sb="0" eb="2">
      <t>ソウム</t>
    </rPh>
    <rPh sb="2" eb="3">
      <t>カ</t>
    </rPh>
    <rPh sb="4" eb="6">
      <t>ボウサイ</t>
    </rPh>
    <phoneticPr fontId="2"/>
  </si>
  <si>
    <t>委託事業見直し経費の移管による防災拠点強化経費の増</t>
    <rPh sb="0" eb="2">
      <t>イタク</t>
    </rPh>
    <rPh sb="2" eb="4">
      <t>ジギョウ</t>
    </rPh>
    <rPh sb="4" eb="6">
      <t>ミナオ</t>
    </rPh>
    <rPh sb="7" eb="9">
      <t>ケイヒ</t>
    </rPh>
    <rPh sb="10" eb="12">
      <t>イカン</t>
    </rPh>
    <rPh sb="15" eb="17">
      <t>ボウサイ</t>
    </rPh>
    <rPh sb="17" eb="19">
      <t>キョテン</t>
    </rPh>
    <rPh sb="19" eb="21">
      <t>キョウカ</t>
    </rPh>
    <rPh sb="21" eb="23">
      <t>ケイヒ</t>
    </rPh>
    <rPh sb="24" eb="25">
      <t>ゾウ</t>
    </rPh>
    <phoneticPr fontId="5"/>
  </si>
  <si>
    <t>総務課（一般経費）</t>
    <rPh sb="0" eb="2">
      <t>ソウム</t>
    </rPh>
    <rPh sb="2" eb="3">
      <t>カ</t>
    </rPh>
    <rPh sb="4" eb="6">
      <t>イッパン</t>
    </rPh>
    <rPh sb="6" eb="8">
      <t>ケイヒ</t>
    </rPh>
    <phoneticPr fontId="2"/>
  </si>
  <si>
    <t>清掃業務契約更新、保守点検経費の増及び経年劣化による維持補修費の増</t>
    <rPh sb="0" eb="2">
      <t>セイソウ</t>
    </rPh>
    <rPh sb="2" eb="4">
      <t>ギョウム</t>
    </rPh>
    <rPh sb="4" eb="6">
      <t>ケイヤク</t>
    </rPh>
    <rPh sb="6" eb="8">
      <t>コウシン</t>
    </rPh>
    <rPh sb="9" eb="11">
      <t>ホシュ</t>
    </rPh>
    <rPh sb="11" eb="13">
      <t>テンケン</t>
    </rPh>
    <rPh sb="13" eb="15">
      <t>ケイヒ</t>
    </rPh>
    <rPh sb="16" eb="17">
      <t>ゾウ</t>
    </rPh>
    <rPh sb="17" eb="18">
      <t>オヨ</t>
    </rPh>
    <rPh sb="19" eb="21">
      <t>ケイネン</t>
    </rPh>
    <rPh sb="21" eb="23">
      <t>レッカ</t>
    </rPh>
    <rPh sb="26" eb="28">
      <t>イジ</t>
    </rPh>
    <rPh sb="28" eb="30">
      <t>ホシュウ</t>
    </rPh>
    <rPh sb="30" eb="31">
      <t>ヒ</t>
    </rPh>
    <rPh sb="32" eb="33">
      <t>ゾウ</t>
    </rPh>
    <phoneticPr fontId="5"/>
  </si>
  <si>
    <t>住民情報業務等委託事業</t>
    <phoneticPr fontId="5"/>
  </si>
  <si>
    <t>住民情報</t>
    <rPh sb="0" eb="2">
      <t>ジュウミン</t>
    </rPh>
    <rPh sb="2" eb="4">
      <t>ジョウホウ</t>
    </rPh>
    <phoneticPr fontId="2"/>
  </si>
  <si>
    <t>繁忙期フロアマネージャーの追加による増</t>
    <rPh sb="0" eb="2">
      <t>ハンボウ</t>
    </rPh>
    <rPh sb="2" eb="3">
      <t>キ</t>
    </rPh>
    <rPh sb="13" eb="15">
      <t>ツイカ</t>
    </rPh>
    <rPh sb="18" eb="19">
      <t>ゾウ</t>
    </rPh>
    <phoneticPr fontId="5"/>
  </si>
  <si>
    <t>区役所運営管理費</t>
    <phoneticPr fontId="5"/>
  </si>
  <si>
    <t>育児休業等にかかる臨時的任用職員経費の統合、人員見直しによる嘱託職員経費の増、庁内情報端末経費の増</t>
    <rPh sb="0" eb="2">
      <t>イクジ</t>
    </rPh>
    <rPh sb="2" eb="4">
      <t>キュウギョウ</t>
    </rPh>
    <rPh sb="4" eb="5">
      <t>トウ</t>
    </rPh>
    <rPh sb="9" eb="12">
      <t>リンジテキ</t>
    </rPh>
    <rPh sb="12" eb="14">
      <t>ニンヨウ</t>
    </rPh>
    <rPh sb="14" eb="16">
      <t>ショクイン</t>
    </rPh>
    <rPh sb="16" eb="18">
      <t>ケイヒ</t>
    </rPh>
    <rPh sb="19" eb="21">
      <t>トウゴウ</t>
    </rPh>
    <rPh sb="22" eb="24">
      <t>ジンイン</t>
    </rPh>
    <rPh sb="24" eb="26">
      <t>ミナオ</t>
    </rPh>
    <rPh sb="30" eb="32">
      <t>ショクタク</t>
    </rPh>
    <rPh sb="32" eb="34">
      <t>ショクイン</t>
    </rPh>
    <rPh sb="34" eb="36">
      <t>ケイヒ</t>
    </rPh>
    <rPh sb="37" eb="38">
      <t>ゾウ</t>
    </rPh>
    <rPh sb="39" eb="41">
      <t>チョウナイ</t>
    </rPh>
    <rPh sb="41" eb="43">
      <t>ジョウホウ</t>
    </rPh>
    <rPh sb="43" eb="45">
      <t>タンマツ</t>
    </rPh>
    <rPh sb="45" eb="47">
      <t>ケイヒ</t>
    </rPh>
    <rPh sb="48" eb="49">
      <t>ゾウ</t>
    </rPh>
    <phoneticPr fontId="5"/>
  </si>
  <si>
    <t>附設会館非常用自家発電機設備改修</t>
    <phoneticPr fontId="5"/>
  </si>
  <si>
    <t>緊急安全対策（別途追加配分）</t>
    <rPh sb="0" eb="2">
      <t>キンキュウ</t>
    </rPh>
    <rPh sb="2" eb="4">
      <t>アンゼン</t>
    </rPh>
    <rPh sb="4" eb="6">
      <t>タイサク</t>
    </rPh>
    <rPh sb="7" eb="9">
      <t>ベット</t>
    </rPh>
    <rPh sb="9" eb="11">
      <t>ツイカ</t>
    </rPh>
    <rPh sb="11" eb="13">
      <t>ハイブン</t>
    </rPh>
    <phoneticPr fontId="5"/>
  </si>
  <si>
    <t>ビジョン</t>
    <phoneticPr fontId="5"/>
  </si>
  <si>
    <t>通し</t>
    <phoneticPr fontId="2"/>
  </si>
  <si>
    <t>30　事  業  名</t>
    <phoneticPr fontId="2"/>
  </si>
  <si>
    <t>備  考</t>
    <phoneticPr fontId="2"/>
  </si>
  <si>
    <t>番号</t>
    <phoneticPr fontId="2"/>
  </si>
  <si>
    <t>（② - ①）</t>
    <phoneticPr fontId="2"/>
  </si>
  <si>
    <t>（％）</t>
    <phoneticPr fontId="5"/>
  </si>
  <si>
    <t>防犯対策事業</t>
    <phoneticPr fontId="5"/>
  </si>
  <si>
    <t>主　な　増　減</t>
    <rPh sb="0" eb="1">
      <t>シュ</t>
    </rPh>
    <rPh sb="4" eb="5">
      <t>ゾウ</t>
    </rPh>
    <rPh sb="6" eb="7">
      <t>ゲン</t>
    </rPh>
    <phoneticPr fontId="5"/>
  </si>
  <si>
    <t>① 安心して子育てできるまちづくりの推進</t>
  </si>
  <si>
    <t>② やさしさあふれるまちづくりの推進</t>
    <phoneticPr fontId="5"/>
  </si>
  <si>
    <t>③ 活力あるまちづくりの推進</t>
    <phoneticPr fontId="5"/>
  </si>
  <si>
    <t>④ 安全に暮らせるまちづくりの推進</t>
    <phoneticPr fontId="5"/>
  </si>
  <si>
    <t>30　施　策　分　野</t>
    <rPh sb="3" eb="4">
      <t>シ</t>
    </rPh>
    <rPh sb="5" eb="6">
      <t>サク</t>
    </rPh>
    <rPh sb="7" eb="8">
      <t>ブン</t>
    </rPh>
    <rPh sb="9" eb="10">
      <t>ノ</t>
    </rPh>
    <phoneticPr fontId="5"/>
  </si>
  <si>
    <t>区民サービスの向上と効率的な区行政の運営</t>
    <phoneticPr fontId="5"/>
  </si>
  <si>
    <t>⑤ 区民が区政運営に参加・参画する仕組みのさらなる充実</t>
  </si>
  <si>
    <t>⑤ 区民が区政運営に参加・参画する仕組みのさらなる充実</t>
    <phoneticPr fontId="5"/>
  </si>
  <si>
    <t>⑥ 区民サービスの向上と効率的な区行政の運営</t>
  </si>
  <si>
    <t>⑥ 区民サービスの向上と効率的な区行政の運営</t>
    <phoneticPr fontId="5"/>
  </si>
  <si>
    <t>① 安心して子育てできるまちづくりの推進</t>
    <phoneticPr fontId="5"/>
  </si>
  <si>
    <t>② やさしさあふれるまちづくりの推進</t>
    <phoneticPr fontId="5"/>
  </si>
  <si>
    <t>③ 活力あるまちづくりの推進</t>
    <phoneticPr fontId="5"/>
  </si>
  <si>
    <t>④ 安全に暮らせるまちづくりの推進</t>
    <phoneticPr fontId="5"/>
  </si>
  <si>
    <t>⑤ 区民が区政運営に参加・参画する仕組みのさらなる充実</t>
    <phoneticPr fontId="5"/>
  </si>
  <si>
    <t>区民が区政運営に参加・参画する仕組みのさらなる充実</t>
    <phoneticPr fontId="5"/>
  </si>
  <si>
    <t>⑥ 区民サービスの向上と効率的な区行政の運営</t>
    <phoneticPr fontId="5"/>
  </si>
  <si>
    <t>29予</t>
    <rPh sb="2" eb="3">
      <t>ヨ</t>
    </rPh>
    <phoneticPr fontId="5"/>
  </si>
  <si>
    <t>30予</t>
    <phoneticPr fontId="5"/>
  </si>
  <si>
    <t>区長自由</t>
    <rPh sb="0" eb="2">
      <t>クチョウ</t>
    </rPh>
    <rPh sb="2" eb="4">
      <t>ジユウ</t>
    </rPh>
    <phoneticPr fontId="5"/>
  </si>
  <si>
    <t>区庁舎非常用自家発電機設備等改修</t>
    <phoneticPr fontId="5"/>
  </si>
  <si>
    <t>区ＣＭ</t>
    <rPh sb="0" eb="1">
      <t>ク</t>
    </rPh>
    <phoneticPr fontId="5"/>
  </si>
  <si>
    <t>子育て・教育環境の充実</t>
    <rPh sb="0" eb="2">
      <t>コソダ</t>
    </rPh>
    <rPh sb="4" eb="6">
      <t>キョウイク</t>
    </rPh>
    <rPh sb="6" eb="8">
      <t>カンキョウ</t>
    </rPh>
    <rPh sb="9" eb="11">
      <t>ジュウジツ</t>
    </rPh>
    <phoneticPr fontId="5"/>
  </si>
  <si>
    <t>暮らしを守る福祉等の向上</t>
    <rPh sb="0" eb="1">
      <t>ク</t>
    </rPh>
    <rPh sb="4" eb="5">
      <t>マモ</t>
    </rPh>
    <rPh sb="6" eb="8">
      <t>フクシ</t>
    </rPh>
    <rPh sb="8" eb="9">
      <t>トウ</t>
    </rPh>
    <rPh sb="10" eb="12">
      <t>コウジョウ</t>
    </rPh>
    <phoneticPr fontId="5"/>
  </si>
  <si>
    <t>地域の活性化とにぎわいの創出</t>
    <rPh sb="0" eb="2">
      <t>チイキ</t>
    </rPh>
    <rPh sb="3" eb="6">
      <t>カッセイカ</t>
    </rPh>
    <rPh sb="12" eb="14">
      <t>ソウシュツ</t>
    </rPh>
    <phoneticPr fontId="5"/>
  </si>
  <si>
    <t>地域防災力の強化</t>
    <rPh sb="0" eb="2">
      <t>チイキ</t>
    </rPh>
    <rPh sb="2" eb="5">
      <t>ボウサイリョク</t>
    </rPh>
    <rPh sb="6" eb="8">
      <t>キョウカ</t>
    </rPh>
    <phoneticPr fontId="5"/>
  </si>
  <si>
    <t>⇒</t>
    <phoneticPr fontId="5"/>
  </si>
  <si>
    <t>↓　291106変更された施策分野</t>
    <rPh sb="8" eb="10">
      <t>ヘンコウ</t>
    </rPh>
    <rPh sb="13" eb="15">
      <t>セサク</t>
    </rPh>
    <rPh sb="15" eb="17">
      <t>ブンヤ</t>
    </rPh>
    <phoneticPr fontId="5"/>
  </si>
  <si>
    <t>子育て安全ネット事業</t>
    <rPh sb="3" eb="5">
      <t>アンゼン</t>
    </rPh>
    <phoneticPr fontId="5"/>
  </si>
  <si>
    <r>
      <t>区については「区長自由経費」分を、局・室については「局事業</t>
    </r>
    <r>
      <rPr>
        <sz val="9"/>
        <color indexed="8"/>
        <rFont val="ＭＳ Ｐゴシック"/>
        <family val="3"/>
        <charset val="128"/>
      </rPr>
      <t>（区CM自由経費含む）</t>
    </r>
    <r>
      <rPr>
        <sz val="11"/>
        <color indexed="8"/>
        <rFont val="ＭＳ Ｐゴシック"/>
        <family val="3"/>
        <charset val="128"/>
      </rPr>
      <t>」分を記載。</t>
    </r>
    <rPh sb="0" eb="1">
      <t>ク</t>
    </rPh>
    <rPh sb="7" eb="9">
      <t>クチョウ</t>
    </rPh>
    <rPh sb="9" eb="11">
      <t>ジユウ</t>
    </rPh>
    <rPh sb="11" eb="13">
      <t>ケイヒ</t>
    </rPh>
    <rPh sb="14" eb="15">
      <t>ブン</t>
    </rPh>
    <rPh sb="17" eb="18">
      <t>キョク</t>
    </rPh>
    <rPh sb="19" eb="20">
      <t>シツ</t>
    </rPh>
    <rPh sb="26" eb="27">
      <t>キョク</t>
    </rPh>
    <rPh sb="27" eb="29">
      <t>ジギョウ</t>
    </rPh>
    <rPh sb="30" eb="31">
      <t>ク</t>
    </rPh>
    <rPh sb="33" eb="35">
      <t>ジユウ</t>
    </rPh>
    <rPh sb="35" eb="37">
      <t>ケイヒ</t>
    </rPh>
    <rPh sb="37" eb="38">
      <t>フク</t>
    </rPh>
    <rPh sb="41" eb="42">
      <t>ブン</t>
    </rPh>
    <rPh sb="43" eb="45">
      <t>キサイ</t>
    </rPh>
    <phoneticPr fontId="5"/>
  </si>
  <si>
    <r>
      <rPr>
        <sz val="10"/>
        <color indexed="10"/>
        <rFont val="ＭＳ Ｐゴシック"/>
        <family val="3"/>
        <charset val="128"/>
      </rPr>
      <t>商店街魅力向上</t>
    </r>
    <r>
      <rPr>
        <sz val="10"/>
        <rFont val="ＭＳ Ｐゴシック"/>
        <family val="3"/>
        <charset val="128"/>
      </rPr>
      <t>事業</t>
    </r>
    <rPh sb="0" eb="3">
      <t>ショウテンガイ</t>
    </rPh>
    <rPh sb="3" eb="5">
      <t>ミリョク</t>
    </rPh>
    <rPh sb="5" eb="7">
      <t>コウジョウ</t>
    </rPh>
    <phoneticPr fontId="5"/>
  </si>
  <si>
    <t>所属名　　旭区役所　　　　　　　</t>
    <rPh sb="0" eb="2">
      <t>ショゾク</t>
    </rPh>
    <rPh sb="2" eb="3">
      <t>メイ</t>
    </rPh>
    <rPh sb="5" eb="6">
      <t>アサヒ</t>
    </rPh>
    <rPh sb="6" eb="9">
      <t>クヤクショ</t>
    </rPh>
    <phoneticPr fontId="2"/>
  </si>
  <si>
    <t>一般会計</t>
    <rPh sb="2" eb="4">
      <t>カイケイ</t>
    </rPh>
    <phoneticPr fontId="2"/>
  </si>
  <si>
    <t>（単位：千円）</t>
    <rPh sb="1" eb="3">
      <t>タンイ</t>
    </rPh>
    <rPh sb="4" eb="6">
      <t>センエン</t>
    </rPh>
    <phoneticPr fontId="2"/>
  </si>
  <si>
    <t>平成30</t>
    <phoneticPr fontId="5"/>
  </si>
  <si>
    <t>総務費</t>
    <rPh sb="0" eb="3">
      <t>ソウムヒ</t>
    </rPh>
    <phoneticPr fontId="5"/>
  </si>
  <si>
    <t>当初</t>
    <rPh sb="0" eb="2">
      <t>トウショ</t>
    </rPh>
    <phoneticPr fontId="2"/>
  </si>
  <si>
    <t>区政推進費</t>
    <rPh sb="0" eb="2">
      <t>クセイ</t>
    </rPh>
    <rPh sb="2" eb="4">
      <t>スイシン</t>
    </rPh>
    <rPh sb="4" eb="5">
      <t>ヒ</t>
    </rPh>
    <phoneticPr fontId="5"/>
  </si>
  <si>
    <t>区まちづくり推進費</t>
    <rPh sb="0" eb="1">
      <t>ク</t>
    </rPh>
    <rPh sb="6" eb="8">
      <t>スイシン</t>
    </rPh>
    <rPh sb="8" eb="9">
      <t>ヒ</t>
    </rPh>
    <phoneticPr fontId="5"/>
  </si>
  <si>
    <t>所属　計</t>
    <rPh sb="0" eb="2">
      <t>ショゾク</t>
    </rPh>
    <rPh sb="3" eb="4">
      <t>ケイ</t>
    </rPh>
    <phoneticPr fontId="2"/>
  </si>
  <si>
    <t>イ　区分①ごとの計のうち区分②該当事業</t>
    <rPh sb="2" eb="4">
      <t>クブン</t>
    </rPh>
    <rPh sb="8" eb="9">
      <t>ケイ</t>
    </rPh>
    <rPh sb="12" eb="14">
      <t>クブン</t>
    </rPh>
    <rPh sb="15" eb="17">
      <t>ガイトウ</t>
    </rPh>
    <rPh sb="17" eb="19">
      <t>ジギョウ</t>
    </rPh>
    <phoneticPr fontId="2"/>
  </si>
  <si>
    <t>区</t>
    <rPh sb="0" eb="1">
      <t>ク</t>
    </rPh>
    <phoneticPr fontId="5"/>
  </si>
  <si>
    <t>当初</t>
    <phoneticPr fontId="2"/>
  </si>
  <si>
    <t>除く投資的経費　所属　計</t>
    <rPh sb="0" eb="1">
      <t>ノゾ</t>
    </rPh>
    <rPh sb="2" eb="5">
      <t>トウシテキ</t>
    </rPh>
    <rPh sb="5" eb="7">
      <t>ケイヒ</t>
    </rPh>
    <rPh sb="8" eb="10">
      <t>ショゾク</t>
    </rPh>
    <phoneticPr fontId="2"/>
  </si>
  <si>
    <t>（様式 9）</t>
    <rPh sb="1" eb="3">
      <t>ヨウシキ</t>
    </rPh>
    <phoneticPr fontId="2"/>
  </si>
  <si>
    <t>款項目別・事項別財源表</t>
    <phoneticPr fontId="2"/>
  </si>
  <si>
    <t>目</t>
    <phoneticPr fontId="2"/>
  </si>
  <si>
    <t>事   　 項</t>
    <phoneticPr fontId="2"/>
  </si>
  <si>
    <t>年度</t>
    <phoneticPr fontId="2"/>
  </si>
  <si>
    <t>再差引市費</t>
    <phoneticPr fontId="2"/>
  </si>
  <si>
    <t>基  金</t>
    <phoneticPr fontId="2"/>
  </si>
  <si>
    <t>左のうち特別債</t>
    <phoneticPr fontId="2"/>
  </si>
  <si>
    <t>裁量B</t>
    <rPh sb="0" eb="2">
      <t>サイリョウ</t>
    </rPh>
    <phoneticPr fontId="5"/>
  </si>
  <si>
    <t>区役所附設会館管理運営</t>
    <rPh sb="0" eb="3">
      <t>クヤクショ</t>
    </rPh>
    <rPh sb="3" eb="5">
      <t>フセツ</t>
    </rPh>
    <rPh sb="5" eb="7">
      <t>カイカン</t>
    </rPh>
    <rPh sb="7" eb="9">
      <t>カンリ</t>
    </rPh>
    <rPh sb="9" eb="11">
      <t>ウンエイ</t>
    </rPh>
    <phoneticPr fontId="5"/>
  </si>
  <si>
    <t>【区役所附設会館スケジュール管理システム】</t>
    <rPh sb="1" eb="4">
      <t>クヤクショ</t>
    </rPh>
    <rPh sb="4" eb="6">
      <t>フセツ</t>
    </rPh>
    <rPh sb="6" eb="8">
      <t>カイカン</t>
    </rPh>
    <rPh sb="14" eb="16">
      <t>カンリ</t>
    </rPh>
    <phoneticPr fontId="2"/>
  </si>
  <si>
    <t>区役所運営管理費</t>
    <phoneticPr fontId="5"/>
  </si>
  <si>
    <t>【庁内情報パソコン経費】</t>
    <phoneticPr fontId="5"/>
  </si>
  <si>
    <t>当初</t>
    <phoneticPr fontId="2"/>
  </si>
  <si>
    <t>当初</t>
    <phoneticPr fontId="2"/>
  </si>
  <si>
    <t>2  その他の注意事項は様式8に準じること。</t>
    <rPh sb="5" eb="6">
      <t>タ</t>
    </rPh>
    <rPh sb="7" eb="9">
      <t>チュウイ</t>
    </rPh>
    <rPh sb="9" eb="11">
      <t>ジコウ</t>
    </rPh>
    <rPh sb="12" eb="14">
      <t>ヨウシキ</t>
    </rPh>
    <rPh sb="16" eb="17">
      <t>ジュン</t>
    </rPh>
    <phoneticPr fontId="2"/>
  </si>
  <si>
    <t>30 年 度</t>
    <phoneticPr fontId="2"/>
  </si>
  <si>
    <t>31 年 度</t>
    <rPh sb="3" eb="4">
      <t>ネン</t>
    </rPh>
    <rPh sb="5" eb="6">
      <t>ド</t>
    </rPh>
    <phoneticPr fontId="5"/>
  </si>
  <si>
    <t>（施策・事業の見直し対象経費）</t>
    <rPh sb="1" eb="3">
      <t>セサク</t>
    </rPh>
    <rPh sb="4" eb="6">
      <t>ジギョウ</t>
    </rPh>
    <rPh sb="7" eb="9">
      <t>ミナオ</t>
    </rPh>
    <rPh sb="10" eb="12">
      <t>タイショウ</t>
    </rPh>
    <rPh sb="12" eb="14">
      <t>ケイヒ</t>
    </rPh>
    <phoneticPr fontId="2"/>
  </si>
  <si>
    <t>（その他）</t>
    <rPh sb="3" eb="4">
      <t>タ</t>
    </rPh>
    <phoneticPr fontId="5"/>
  </si>
  <si>
    <t>（市民利用施設等の緊急安全対策）</t>
    <rPh sb="1" eb="3">
      <t>シミン</t>
    </rPh>
    <rPh sb="3" eb="5">
      <t>リヨウ</t>
    </rPh>
    <rPh sb="5" eb="7">
      <t>シセツ</t>
    </rPh>
    <rPh sb="7" eb="8">
      <t>トウ</t>
    </rPh>
    <rPh sb="9" eb="11">
      <t>キンキュウ</t>
    </rPh>
    <rPh sb="11" eb="13">
      <t>アンゼン</t>
    </rPh>
    <rPh sb="13" eb="15">
      <t>タイサク</t>
    </rPh>
    <phoneticPr fontId="5"/>
  </si>
  <si>
    <t>非裁量C</t>
    <rPh sb="0" eb="1">
      <t>ヒ</t>
    </rPh>
    <rPh sb="1" eb="3">
      <t>サイリョウ</t>
    </rPh>
    <phoneticPr fontId="2"/>
  </si>
  <si>
    <t>非裁量経費C　計</t>
    <rPh sb="0" eb="1">
      <t>ヒ</t>
    </rPh>
    <rPh sb="1" eb="3">
      <t>サイリョウ</t>
    </rPh>
    <rPh sb="3" eb="5">
      <t>ケイヒ</t>
    </rPh>
    <rPh sb="7" eb="8">
      <t>ケイ</t>
    </rPh>
    <phoneticPr fontId="2"/>
  </si>
  <si>
    <t>31算定</t>
    <rPh sb="2" eb="4">
      <t>サンテイ</t>
    </rPh>
    <phoneticPr fontId="5"/>
  </si>
  <si>
    <t>30当初</t>
    <rPh sb="2" eb="4">
      <t>トウショ</t>
    </rPh>
    <phoneticPr fontId="5"/>
  </si>
  <si>
    <t>（注）</t>
    <phoneticPr fontId="2"/>
  </si>
  <si>
    <t>1  本表は、各所属のＩＣＴ関連経費予算を款項目別・区分別に総括したものであり、ＩＣＴ関連経費予算の所属別財源表となるものである。　　したがって、その合計欄は「ＩＣＴ企画統括責任者の承認書」の局合計額と一致するものである。</t>
    <rPh sb="7" eb="10">
      <t>カクショゾク</t>
    </rPh>
    <rPh sb="14" eb="16">
      <t>カンレン</t>
    </rPh>
    <rPh sb="16" eb="18">
      <t>ケイヒ</t>
    </rPh>
    <rPh sb="18" eb="20">
      <t>ヨサン</t>
    </rPh>
    <rPh sb="21" eb="22">
      <t>カン</t>
    </rPh>
    <rPh sb="22" eb="24">
      <t>コウモク</t>
    </rPh>
    <rPh sb="24" eb="25">
      <t>ベツ</t>
    </rPh>
    <rPh sb="26" eb="28">
      <t>クブン</t>
    </rPh>
    <rPh sb="28" eb="29">
      <t>ベツ</t>
    </rPh>
    <rPh sb="30" eb="32">
      <t>ソウカツ</t>
    </rPh>
    <rPh sb="50" eb="52">
      <t>ショゾク</t>
    </rPh>
    <rPh sb="52" eb="53">
      <t>ベツ</t>
    </rPh>
    <rPh sb="83" eb="85">
      <t>キカク</t>
    </rPh>
    <rPh sb="91" eb="94">
      <t>ショウニンショ</t>
    </rPh>
    <phoneticPr fontId="2"/>
  </si>
  <si>
    <t>○ＩＣＴ関連経費予算算定額調（様式8の再掲）</t>
    <rPh sb="4" eb="6">
      <t>カンレン</t>
    </rPh>
    <rPh sb="6" eb="8">
      <t>ケイヒ</t>
    </rPh>
    <rPh sb="8" eb="10">
      <t>ヨサン</t>
    </rPh>
    <rPh sb="10" eb="12">
      <t>サンテイ</t>
    </rPh>
    <rPh sb="12" eb="13">
      <t>ガク</t>
    </rPh>
    <rPh sb="13" eb="14">
      <t>シラベ</t>
    </rPh>
    <rPh sb="15" eb="17">
      <t>ヨウシキ</t>
    </rPh>
    <rPh sb="19" eb="21">
      <t>サイケイ</t>
    </rPh>
    <phoneticPr fontId="2"/>
  </si>
  <si>
    <t>平成31</t>
    <phoneticPr fontId="5"/>
  </si>
  <si>
    <t>平成31</t>
    <phoneticPr fontId="5"/>
  </si>
  <si>
    <t>子育て安全ネット事業</t>
    <rPh sb="3" eb="5">
      <t>アンゼン</t>
    </rPh>
    <phoneticPr fontId="3"/>
  </si>
  <si>
    <t>こども食堂支援事業</t>
    <rPh sb="3" eb="5">
      <t>ショクドウ</t>
    </rPh>
    <rPh sb="5" eb="7">
      <t>シエン</t>
    </rPh>
    <rPh sb="7" eb="9">
      <t>ジギョウ</t>
    </rPh>
    <phoneticPr fontId="6"/>
  </si>
  <si>
    <t>保健事務管理費</t>
    <rPh sb="2" eb="4">
      <t>ジム</t>
    </rPh>
    <rPh sb="4" eb="7">
      <t>カンリヒ</t>
    </rPh>
    <phoneticPr fontId="5"/>
  </si>
  <si>
    <t>地域福祉ビジョン推進事業</t>
    <rPh sb="0" eb="2">
      <t>チイキ</t>
    </rPh>
    <rPh sb="2" eb="4">
      <t>フクシ</t>
    </rPh>
    <rPh sb="8" eb="10">
      <t>スイシン</t>
    </rPh>
    <rPh sb="10" eb="12">
      <t>ジギョウ</t>
    </rPh>
    <phoneticPr fontId="6"/>
  </si>
  <si>
    <t>地域福祉事務管理費</t>
    <rPh sb="4" eb="6">
      <t>ジム</t>
    </rPh>
    <phoneticPr fontId="6"/>
  </si>
  <si>
    <t>旭区バス運行補助事業</t>
    <rPh sb="6" eb="8">
      <t>ホジョ</t>
    </rPh>
    <phoneticPr fontId="6"/>
  </si>
  <si>
    <t>地域活動支援事業</t>
    <rPh sb="0" eb="2">
      <t>チイキ</t>
    </rPh>
    <rPh sb="2" eb="4">
      <t>カツドウ</t>
    </rPh>
    <rPh sb="4" eb="6">
      <t>シエン</t>
    </rPh>
    <rPh sb="6" eb="8">
      <t>ジギョウ</t>
    </rPh>
    <phoneticPr fontId="6"/>
  </si>
  <si>
    <t>学校体育施設開放事業</t>
    <rPh sb="0" eb="2">
      <t>ガッコウ</t>
    </rPh>
    <rPh sb="2" eb="4">
      <t>タイイク</t>
    </rPh>
    <rPh sb="4" eb="6">
      <t>シセツ</t>
    </rPh>
    <rPh sb="6" eb="8">
      <t>カイホウ</t>
    </rPh>
    <rPh sb="8" eb="10">
      <t>ジギョウ</t>
    </rPh>
    <phoneticPr fontId="5"/>
  </si>
  <si>
    <t>商店街魅力向上事業</t>
    <rPh sb="0" eb="3">
      <t>ショウテンガイ</t>
    </rPh>
    <rPh sb="3" eb="5">
      <t>ミリョク</t>
    </rPh>
    <rPh sb="5" eb="7">
      <t>コウジョウ</t>
    </rPh>
    <phoneticPr fontId="3"/>
  </si>
  <si>
    <t>地域防災事業</t>
    <rPh sb="0" eb="2">
      <t>チイキ</t>
    </rPh>
    <rPh sb="2" eb="4">
      <t>ボウサイ</t>
    </rPh>
    <rPh sb="4" eb="6">
      <t>ジギョウ</t>
    </rPh>
    <phoneticPr fontId="6"/>
  </si>
  <si>
    <t>中・高生自立育み事業（仮称）</t>
    <rPh sb="0" eb="1">
      <t>チュウ</t>
    </rPh>
    <rPh sb="2" eb="3">
      <t>コウ</t>
    </rPh>
    <rPh sb="3" eb="4">
      <t>セイ</t>
    </rPh>
    <rPh sb="4" eb="6">
      <t>ジリツ</t>
    </rPh>
    <rPh sb="6" eb="7">
      <t>ハグク</t>
    </rPh>
    <rPh sb="8" eb="10">
      <t>ジギョウ</t>
    </rPh>
    <rPh sb="11" eb="13">
      <t>カショウ</t>
    </rPh>
    <phoneticPr fontId="3"/>
  </si>
  <si>
    <t>校庭等の芝生化事業</t>
    <rPh sb="0" eb="2">
      <t>コウテイ</t>
    </rPh>
    <rPh sb="2" eb="3">
      <t>トウ</t>
    </rPh>
    <rPh sb="4" eb="6">
      <t>シバフ</t>
    </rPh>
    <rPh sb="6" eb="7">
      <t>カ</t>
    </rPh>
    <rPh sb="7" eb="9">
      <t>ジギョウ</t>
    </rPh>
    <phoneticPr fontId="5"/>
  </si>
  <si>
    <t>区庁舎非常用自家発電機設備等改修</t>
    <rPh sb="14" eb="16">
      <t>カイシュウ</t>
    </rPh>
    <phoneticPr fontId="6"/>
  </si>
  <si>
    <t>文化芸術を通じたコミュニティ育成事業</t>
  </si>
  <si>
    <t>児童の学力向上サポート事業</t>
  </si>
  <si>
    <t>児童の運動能力向上サポート事業</t>
  </si>
  <si>
    <t>児童の学力向上サポート事業</t>
    <rPh sb="0" eb="2">
      <t>ジドウ</t>
    </rPh>
    <rPh sb="3" eb="5">
      <t>ガクリョク</t>
    </rPh>
    <rPh sb="5" eb="7">
      <t>コウジョウ</t>
    </rPh>
    <rPh sb="11" eb="13">
      <t>ジギョウ</t>
    </rPh>
    <phoneticPr fontId="5"/>
  </si>
  <si>
    <t>児童の運動能力向上サポート事業</t>
    <rPh sb="0" eb="2">
      <t>ジドウ</t>
    </rPh>
    <rPh sb="3" eb="5">
      <t>ウンドウ</t>
    </rPh>
    <rPh sb="5" eb="7">
      <t>ノウリョク</t>
    </rPh>
    <rPh sb="7" eb="9">
      <t>コウジョウ</t>
    </rPh>
    <rPh sb="13" eb="15">
      <t>ジギョウ</t>
    </rPh>
    <phoneticPr fontId="5"/>
  </si>
  <si>
    <t>中・高生自立育み事業（仮称）</t>
    <rPh sb="0" eb="1">
      <t>チュウ</t>
    </rPh>
    <rPh sb="2" eb="3">
      <t>コウ</t>
    </rPh>
    <rPh sb="3" eb="4">
      <t>セイ</t>
    </rPh>
    <rPh sb="4" eb="6">
      <t>ジリツ</t>
    </rPh>
    <rPh sb="6" eb="7">
      <t>ハグク</t>
    </rPh>
    <rPh sb="8" eb="10">
      <t>ジギョウ</t>
    </rPh>
    <rPh sb="11" eb="13">
      <t>カショウ</t>
    </rPh>
    <phoneticPr fontId="5"/>
  </si>
  <si>
    <t>校庭等の芝生化事業</t>
  </si>
  <si>
    <t>維持管理補助金の交付期間終了による皆減</t>
    <rPh sb="0" eb="2">
      <t>イジ</t>
    </rPh>
    <rPh sb="2" eb="4">
      <t>カンリ</t>
    </rPh>
    <rPh sb="4" eb="7">
      <t>ホジョキン</t>
    </rPh>
    <rPh sb="8" eb="10">
      <t>コウフ</t>
    </rPh>
    <rPh sb="10" eb="12">
      <t>キカン</t>
    </rPh>
    <rPh sb="12" eb="14">
      <t>シュウリョウ</t>
    </rPh>
    <rPh sb="17" eb="18">
      <t>ミナ</t>
    </rPh>
    <rPh sb="18" eb="19">
      <t>ゲン</t>
    </rPh>
    <phoneticPr fontId="5"/>
  </si>
  <si>
    <t>保健事務管理費</t>
    <rPh sb="0" eb="2">
      <t>ホケン</t>
    </rPh>
    <rPh sb="2" eb="4">
      <t>ジム</t>
    </rPh>
    <rPh sb="4" eb="6">
      <t>カンリ</t>
    </rPh>
    <rPh sb="6" eb="7">
      <t>ヒ</t>
    </rPh>
    <phoneticPr fontId="5"/>
  </si>
  <si>
    <t>放課後おさらい事業</t>
    <rPh sb="0" eb="3">
      <t>ホウカゴ</t>
    </rPh>
    <rPh sb="7" eb="9">
      <t>ジギョウ</t>
    </rPh>
    <phoneticPr fontId="5"/>
  </si>
  <si>
    <t>コミュニティの活性化とまちの魅力の創出</t>
    <rPh sb="7" eb="10">
      <t>カッセイカ</t>
    </rPh>
    <rPh sb="14" eb="16">
      <t>ミリョク</t>
    </rPh>
    <rPh sb="17" eb="19">
      <t>ソウシュツ</t>
    </rPh>
    <phoneticPr fontId="5"/>
  </si>
  <si>
    <t>地域防災力・地域防犯力の強化</t>
    <rPh sb="0" eb="2">
      <t>チイキ</t>
    </rPh>
    <rPh sb="2" eb="5">
      <t>ボウサイリョク</t>
    </rPh>
    <rPh sb="6" eb="8">
      <t>チイキ</t>
    </rPh>
    <rPh sb="8" eb="10">
      <t>ボウハン</t>
    </rPh>
    <rPh sb="10" eb="11">
      <t>リョク</t>
    </rPh>
    <rPh sb="12" eb="14">
      <t>キョウカ</t>
    </rPh>
    <phoneticPr fontId="5"/>
  </si>
  <si>
    <t>子育て安全ネット事業</t>
  </si>
  <si>
    <t>こども食堂支援事業</t>
  </si>
  <si>
    <t>保健事務管理費</t>
  </si>
  <si>
    <t>地域福祉ビジョン推進事業</t>
  </si>
  <si>
    <t>地域福祉事務管理費</t>
  </si>
  <si>
    <t>旭区バス運行補助事業</t>
  </si>
  <si>
    <t>地域活動支援事業</t>
  </si>
  <si>
    <t>学校体育施設開放事業</t>
  </si>
  <si>
    <t>商店街魅力向上事業</t>
  </si>
  <si>
    <t>地域防災事業</t>
  </si>
  <si>
    <t>中・高生自立育み事業（仮称）</t>
  </si>
  <si>
    <t>区庁舎非常用自家発電機設備等改修</t>
  </si>
  <si>
    <t>５　区民が区政運営に参加・参画する仕組みのさらなる充実（市政改革プラン2.0区政編　改革の柱２Ⅲ）</t>
    <rPh sb="28" eb="32">
      <t>シセイカイカク</t>
    </rPh>
    <rPh sb="38" eb="40">
      <t>クセイ</t>
    </rPh>
    <rPh sb="40" eb="41">
      <t>ヘン</t>
    </rPh>
    <phoneticPr fontId="5"/>
  </si>
  <si>
    <t>６　区民サービスの向上と効率的な区行政の運営（市政改革プラン2.0区政編　改革の柱２Ⅳ）</t>
  </si>
  <si>
    <t>６　区民サービスの向上と効率的な区行政の運営（市政改革プラン2.0区政編　改革の柱２Ⅳ）</t>
    <phoneticPr fontId="5"/>
  </si>
  <si>
    <t>１　子育て・教育環境の充実（運営方針　経営課題１）</t>
    <rPh sb="14" eb="16">
      <t>ウンエイ</t>
    </rPh>
    <rPh sb="16" eb="18">
      <t>ホウシン</t>
    </rPh>
    <rPh sb="19" eb="21">
      <t>ケイエイ</t>
    </rPh>
    <rPh sb="21" eb="23">
      <t>カダイ</t>
    </rPh>
    <phoneticPr fontId="5"/>
  </si>
  <si>
    <t>２　暮らしを守る福祉等の向上（運営方針　経営課題２）</t>
  </si>
  <si>
    <t>２　暮らしを守る福祉等の向上（運営方針　経営課題２）</t>
    <phoneticPr fontId="5"/>
  </si>
  <si>
    <t>３　コミュニティの活性化とまちの魅力の創出（運営方針　経営課題３）</t>
  </si>
  <si>
    <t>３　コミュニティの活性化とまちの魅力の創出（運営方針　経営課題３）</t>
    <phoneticPr fontId="5"/>
  </si>
  <si>
    <t>４　地域防災力・地域防犯力の強化（運営方針　経営課題４）</t>
  </si>
  <si>
    <t>４　地域防災力・地域防犯力の強化（運営方針　経営課題４）</t>
    <phoneticPr fontId="5"/>
  </si>
  <si>
    <t>地域福祉ビジョン推進事業</t>
    <rPh sb="0" eb="2">
      <t>チイキ</t>
    </rPh>
    <rPh sb="2" eb="4">
      <t>フクシ</t>
    </rPh>
    <rPh sb="8" eb="10">
      <t>スイシン</t>
    </rPh>
    <rPh sb="10" eb="12">
      <t>ジギョウ</t>
    </rPh>
    <phoneticPr fontId="5"/>
  </si>
  <si>
    <t>福祉サービス受給者アンケートの実施による経費の増等</t>
    <rPh sb="0" eb="2">
      <t>フクシ</t>
    </rPh>
    <rPh sb="6" eb="9">
      <t>ジュキュウシャ</t>
    </rPh>
    <rPh sb="15" eb="17">
      <t>ジッシ</t>
    </rPh>
    <rPh sb="20" eb="22">
      <t>ケイヒ</t>
    </rPh>
    <rPh sb="23" eb="24">
      <t>ゾウ</t>
    </rPh>
    <rPh sb="24" eb="25">
      <t>トウ</t>
    </rPh>
    <phoneticPr fontId="5"/>
  </si>
  <si>
    <t>コミュニティ育成事業</t>
    <rPh sb="6" eb="10">
      <t>イクセイジギョウ</t>
    </rPh>
    <phoneticPr fontId="5"/>
  </si>
  <si>
    <t>文化芸術を通じたコミュニティ育成事業</t>
    <rPh sb="0" eb="4">
      <t>ブンカゲイジュツ</t>
    </rPh>
    <phoneticPr fontId="5"/>
  </si>
  <si>
    <t>本事業のうち、文化芸術に親しむ事業及び児童・青少年の育成事業は「文化芸術を通じたコミュニティ育成事業」として整理・再編し、コミュニティの輪を広げる事業を平成30年度事業「区民レクリエーション事業」と統合・再編</t>
    <rPh sb="7" eb="9">
      <t>ブンカ</t>
    </rPh>
    <rPh sb="9" eb="11">
      <t>ゲイジュツ</t>
    </rPh>
    <rPh sb="12" eb="13">
      <t>シタ</t>
    </rPh>
    <rPh sb="15" eb="17">
      <t>ジギョウ</t>
    </rPh>
    <rPh sb="17" eb="18">
      <t>オヨ</t>
    </rPh>
    <rPh sb="32" eb="34">
      <t>ブンカ</t>
    </rPh>
    <rPh sb="34" eb="36">
      <t>ゲイジュツ</t>
    </rPh>
    <rPh sb="54" eb="56">
      <t>セイリ</t>
    </rPh>
    <rPh sb="57" eb="59">
      <t>サイヘン</t>
    </rPh>
    <rPh sb="76" eb="78">
      <t>ヘイセイ</t>
    </rPh>
    <rPh sb="85" eb="87">
      <t>クミン</t>
    </rPh>
    <rPh sb="95" eb="97">
      <t>ジギョウ</t>
    </rPh>
    <rPh sb="102" eb="104">
      <t>サイヘン</t>
    </rPh>
    <phoneticPr fontId="5"/>
  </si>
  <si>
    <t>平成30年度事業「コミュニティ育成事業」のうち、文化芸術に親しむ事業及び児童・青少年の育成事業を整理・再編</t>
  </si>
  <si>
    <t>区における教育関連事業を整理したことによる皆減</t>
    <phoneticPr fontId="5"/>
  </si>
  <si>
    <t>改修完了による皆減（緊急安全対策等）</t>
    <rPh sb="0" eb="2">
      <t>カイシュウ</t>
    </rPh>
    <rPh sb="2" eb="4">
      <t>カンリョウ</t>
    </rPh>
    <rPh sb="7" eb="8">
      <t>ミナ</t>
    </rPh>
    <rPh sb="8" eb="9">
      <t>ゲン</t>
    </rPh>
    <rPh sb="10" eb="12">
      <t>キンキュウ</t>
    </rPh>
    <rPh sb="12" eb="14">
      <t>アンゼン</t>
    </rPh>
    <rPh sb="14" eb="17">
      <t>タイサクナド</t>
    </rPh>
    <phoneticPr fontId="5"/>
  </si>
  <si>
    <t>十分な情操教育を受けられない中・高生に様々な職業と接する機会等を提供することにより自立心や自尊心、自己肯定感を育ませ、自らの将来像を考える力、生き抜く力を醸成させる取組みにかかる新規増（こどもの貧困対策推進事業）</t>
    <rPh sb="0" eb="2">
      <t>ジュウブン</t>
    </rPh>
    <rPh sb="3" eb="5">
      <t>ジョウソウ</t>
    </rPh>
    <rPh sb="5" eb="7">
      <t>キョウイク</t>
    </rPh>
    <rPh sb="8" eb="9">
      <t>ウ</t>
    </rPh>
    <rPh sb="14" eb="15">
      <t>チュウ</t>
    </rPh>
    <rPh sb="16" eb="17">
      <t>コウ</t>
    </rPh>
    <rPh sb="17" eb="18">
      <t>セイ</t>
    </rPh>
    <rPh sb="19" eb="21">
      <t>サマザマ</t>
    </rPh>
    <rPh sb="22" eb="24">
      <t>ショクギョウ</t>
    </rPh>
    <rPh sb="25" eb="26">
      <t>セッ</t>
    </rPh>
    <rPh sb="28" eb="31">
      <t>キカイナド</t>
    </rPh>
    <rPh sb="32" eb="34">
      <t>テイキョウ</t>
    </rPh>
    <rPh sb="41" eb="44">
      <t>ジリツシン</t>
    </rPh>
    <rPh sb="45" eb="48">
      <t>ジソンシン</t>
    </rPh>
    <rPh sb="82" eb="84">
      <t>トリク</t>
    </rPh>
    <rPh sb="89" eb="91">
      <t>シンキ</t>
    </rPh>
    <rPh sb="91" eb="92">
      <t>ゾウ</t>
    </rPh>
    <rPh sb="97" eb="99">
      <t>ヒンコン</t>
    </rPh>
    <rPh sb="99" eb="101">
      <t>タイサク</t>
    </rPh>
    <rPh sb="101" eb="103">
      <t>スイシン</t>
    </rPh>
    <rPh sb="103" eb="105">
      <t>ジギョウ</t>
    </rPh>
    <phoneticPr fontId="5"/>
  </si>
  <si>
    <t>全ての子どもたちが希望を持ってたくましく生きる力を身につけるため、教員の指導力及び児童の運動能力・体力を向上させる取組みにかかる新規増</t>
    <rPh sb="57" eb="59">
      <t>トリクミ</t>
    </rPh>
    <rPh sb="64" eb="66">
      <t>シンキ</t>
    </rPh>
    <rPh sb="66" eb="67">
      <t>ゾウ</t>
    </rPh>
    <phoneticPr fontId="5"/>
  </si>
  <si>
    <t>教員が児童のつまづきの箇所を把握し、指導や評価に速やかに対応することにより、児童の学力向上を目指す取組みにかかる新規増</t>
    <rPh sb="49" eb="50">
      <t>ト</t>
    </rPh>
    <rPh sb="50" eb="51">
      <t>ク</t>
    </rPh>
    <rPh sb="56" eb="58">
      <t>シンキ</t>
    </rPh>
    <rPh sb="58" eb="59">
      <t>ゾウ</t>
    </rPh>
    <phoneticPr fontId="5"/>
  </si>
  <si>
    <t>区役所運営管理費</t>
    <rPh sb="0" eb="3">
      <t>クヤクショ</t>
    </rPh>
    <rPh sb="3" eb="5">
      <t>ウンエイ</t>
    </rPh>
    <rPh sb="5" eb="7">
      <t>カンリ</t>
    </rPh>
    <rPh sb="7" eb="8">
      <t>ヒ</t>
    </rPh>
    <phoneticPr fontId="5"/>
  </si>
  <si>
    <t>保健事業用公用車関連経費を「区役所運営管理費」へ移行</t>
    <rPh sb="0" eb="2">
      <t>ホケン</t>
    </rPh>
    <rPh sb="2" eb="5">
      <t>ジギョウヨウ</t>
    </rPh>
    <rPh sb="5" eb="8">
      <t>コウヨウシャ</t>
    </rPh>
    <rPh sb="8" eb="10">
      <t>カンレン</t>
    </rPh>
    <rPh sb="10" eb="12">
      <t>ケイヒ</t>
    </rPh>
    <rPh sb="14" eb="17">
      <t>クヤクショ</t>
    </rPh>
    <rPh sb="17" eb="19">
      <t>ウンエイ</t>
    </rPh>
    <rPh sb="19" eb="21">
      <t>カンリ</t>
    </rPh>
    <rPh sb="21" eb="22">
      <t>ヒ</t>
    </rPh>
    <rPh sb="24" eb="26">
      <t>イコウ</t>
    </rPh>
    <phoneticPr fontId="5"/>
  </si>
  <si>
    <t>保健事業用公用車関連経費を「保健事務管理費」より移行</t>
    <rPh sb="0" eb="2">
      <t>ホケン</t>
    </rPh>
    <rPh sb="2" eb="5">
      <t>ジギョウヨウ</t>
    </rPh>
    <rPh sb="5" eb="8">
      <t>コウヨウシャ</t>
    </rPh>
    <rPh sb="8" eb="10">
      <t>カンレン</t>
    </rPh>
    <rPh sb="10" eb="12">
      <t>ケイヒ</t>
    </rPh>
    <rPh sb="14" eb="16">
      <t>ホケン</t>
    </rPh>
    <rPh sb="16" eb="18">
      <t>ジム</t>
    </rPh>
    <rPh sb="18" eb="20">
      <t>カンリ</t>
    </rPh>
    <rPh sb="20" eb="21">
      <t>ヒ</t>
    </rPh>
    <rPh sb="24" eb="26">
      <t>イコウ</t>
    </rPh>
    <phoneticPr fontId="5"/>
  </si>
  <si>
    <t>（様式4）</t>
    <rPh sb="1" eb="3">
      <t>ヨウシキ</t>
    </rPh>
    <phoneticPr fontId="5"/>
  </si>
  <si>
    <t>企画総務課</t>
    <rPh sb="0" eb="2">
      <t>キカク</t>
    </rPh>
    <rPh sb="2" eb="4">
      <t>ソウム</t>
    </rPh>
    <rPh sb="4" eb="5">
      <t>カ</t>
    </rPh>
    <phoneticPr fontId="5"/>
  </si>
  <si>
    <t>国産木材活用コミュニティ活性化事業</t>
    <phoneticPr fontId="5"/>
  </si>
  <si>
    <t>子育て支援事業</t>
    <rPh sb="0" eb="2">
      <t>コソダ</t>
    </rPh>
    <rPh sb="3" eb="5">
      <t>シエン</t>
    </rPh>
    <rPh sb="5" eb="7">
      <t>ジギョウ</t>
    </rPh>
    <phoneticPr fontId="3"/>
  </si>
  <si>
    <t>子育て支援事業</t>
    <phoneticPr fontId="3"/>
  </si>
  <si>
    <t>子育て支援事業</t>
    <phoneticPr fontId="5"/>
  </si>
  <si>
    <t>地域安全事業</t>
    <rPh sb="0" eb="2">
      <t>チイキ</t>
    </rPh>
    <rPh sb="2" eb="4">
      <t>アンゼン</t>
    </rPh>
    <rPh sb="4" eb="6">
      <t>ジギョウ</t>
    </rPh>
    <phoneticPr fontId="5"/>
  </si>
  <si>
    <t>広聴広報事業</t>
    <rPh sb="2" eb="4">
      <t>コウホウ</t>
    </rPh>
    <rPh sb="4" eb="6">
      <t>ジギョウ</t>
    </rPh>
    <phoneticPr fontId="5"/>
  </si>
  <si>
    <t>地域安全事業</t>
    <phoneticPr fontId="5"/>
  </si>
  <si>
    <t>広聴広報事業</t>
    <phoneticPr fontId="5"/>
  </si>
  <si>
    <t>区政会議等運営事業</t>
    <rPh sb="4" eb="5">
      <t>トウ</t>
    </rPh>
    <phoneticPr fontId="5"/>
  </si>
  <si>
    <t>区政会議等運営事業</t>
    <phoneticPr fontId="5"/>
  </si>
  <si>
    <t>子育て安全ネット事業</t>
    <rPh sb="0" eb="2">
      <t>コソダ</t>
    </rPh>
    <rPh sb="3" eb="5">
      <t>アンゼン</t>
    </rPh>
    <rPh sb="8" eb="10">
      <t>ジギョウ</t>
    </rPh>
    <phoneticPr fontId="3"/>
  </si>
  <si>
    <t>子育て安全ネット事業</t>
    <phoneticPr fontId="3"/>
  </si>
  <si>
    <t>子育て安全ネット事業</t>
    <phoneticPr fontId="5"/>
  </si>
  <si>
    <t>中・高生自立育み事業（キャリア教育）</t>
    <rPh sb="0" eb="1">
      <t>チュウ</t>
    </rPh>
    <rPh sb="2" eb="3">
      <t>コウ</t>
    </rPh>
    <rPh sb="3" eb="4">
      <t>セイ</t>
    </rPh>
    <rPh sb="4" eb="6">
      <t>ジリツ</t>
    </rPh>
    <rPh sb="6" eb="7">
      <t>ハグク</t>
    </rPh>
    <rPh sb="8" eb="10">
      <t>ジギョウ</t>
    </rPh>
    <rPh sb="15" eb="17">
      <t>キョウイク</t>
    </rPh>
    <phoneticPr fontId="3"/>
  </si>
  <si>
    <t>中・高生自立育み事業（キャリア教育）</t>
    <phoneticPr fontId="5"/>
  </si>
  <si>
    <t>防災教育プログラム「旭区防災マスター」育成事業</t>
    <rPh sb="0" eb="2">
      <t>ボウサイ</t>
    </rPh>
    <rPh sb="2" eb="4">
      <t>キョウイク</t>
    </rPh>
    <rPh sb="10" eb="12">
      <t>アサヒク</t>
    </rPh>
    <rPh sb="12" eb="14">
      <t>ボウサイ</t>
    </rPh>
    <rPh sb="19" eb="21">
      <t>イクセイ</t>
    </rPh>
    <rPh sb="21" eb="23">
      <t>ジギョウ</t>
    </rPh>
    <phoneticPr fontId="5"/>
  </si>
  <si>
    <t>防災教育プログラム「旭区防災マスター」育成事業</t>
    <phoneticPr fontId="5"/>
  </si>
  <si>
    <t>子育てファミリーすこやか事業</t>
    <rPh sb="0" eb="2">
      <t>コソダ</t>
    </rPh>
    <rPh sb="12" eb="14">
      <t>ジギョウ</t>
    </rPh>
    <phoneticPr fontId="3"/>
  </si>
  <si>
    <t>健康づくり推進事業</t>
    <rPh sb="5" eb="7">
      <t>スイシン</t>
    </rPh>
    <phoneticPr fontId="5"/>
  </si>
  <si>
    <t>「城北公園フェア」分担金</t>
    <rPh sb="9" eb="12">
      <t>ブンタンキン</t>
    </rPh>
    <phoneticPr fontId="5"/>
  </si>
  <si>
    <t>保健福祉センター運営管理費</t>
    <rPh sb="0" eb="2">
      <t>ホケン</t>
    </rPh>
    <rPh sb="2" eb="4">
      <t>フクシ</t>
    </rPh>
    <phoneticPr fontId="5"/>
  </si>
  <si>
    <t>区役所附設会館管理運営費</t>
    <rPh sb="11" eb="12">
      <t>ヒ</t>
    </rPh>
    <phoneticPr fontId="5"/>
  </si>
  <si>
    <t>「あさひ学び舎」事業</t>
    <phoneticPr fontId="5"/>
  </si>
  <si>
    <t>子育てファミリーすこやか事業</t>
    <rPh sb="0" eb="2">
      <t>コソダ</t>
    </rPh>
    <rPh sb="12" eb="14">
      <t>ジギョウ</t>
    </rPh>
    <phoneticPr fontId="5"/>
  </si>
  <si>
    <t>保健福祉センター運営管理費</t>
    <rPh sb="0" eb="4">
      <t>ホケンフクシ</t>
    </rPh>
    <phoneticPr fontId="5"/>
  </si>
  <si>
    <t>区役所附設会館管理運営費</t>
    <rPh sb="11" eb="12">
      <t>ヒ</t>
    </rPh>
    <phoneticPr fontId="5"/>
  </si>
  <si>
    <t>保健福祉センター運営管理費</t>
    <rPh sb="0" eb="4">
      <t>ホケンフクシ</t>
    </rPh>
    <phoneticPr fontId="5"/>
  </si>
  <si>
    <t>「重大虐待ゼロ」を目指すあさひ子育て見守り事業</t>
    <rPh sb="1" eb="5">
      <t>ジュウダイギャクタイ</t>
    </rPh>
    <rPh sb="9" eb="11">
      <t>メザ</t>
    </rPh>
    <phoneticPr fontId="5"/>
  </si>
  <si>
    <t>健康づくり推進事業</t>
    <rPh sb="5" eb="7">
      <t>スイシン</t>
    </rPh>
    <phoneticPr fontId="5"/>
  </si>
  <si>
    <t>地域福祉推進事業</t>
    <rPh sb="0" eb="2">
      <t>チイキ</t>
    </rPh>
    <rPh sb="2" eb="4">
      <t>フクシ</t>
    </rPh>
    <rPh sb="4" eb="6">
      <t>スイシン</t>
    </rPh>
    <rPh sb="6" eb="8">
      <t>ジギョウ</t>
    </rPh>
    <phoneticPr fontId="6"/>
  </si>
  <si>
    <t>地域福祉推進事業</t>
    <phoneticPr fontId="5"/>
  </si>
  <si>
    <t>児童の学力・運動能力等向上サポート事業</t>
    <phoneticPr fontId="5"/>
  </si>
  <si>
    <t>食育推進事業</t>
    <rPh sb="0" eb="2">
      <t>ショクイク</t>
    </rPh>
    <rPh sb="2" eb="4">
      <t>スイシン</t>
    </rPh>
    <rPh sb="4" eb="6">
      <t>ジギョウ</t>
    </rPh>
    <phoneticPr fontId="6"/>
  </si>
  <si>
    <t>食育推進事業</t>
    <phoneticPr fontId="6"/>
  </si>
  <si>
    <t>食育推進事業</t>
    <phoneticPr fontId="5"/>
  </si>
  <si>
    <t>命の教育プログラム「リアルケアベビー体験教室」事業</t>
    <rPh sb="23" eb="25">
      <t>ジギョウ</t>
    </rPh>
    <phoneticPr fontId="5"/>
  </si>
  <si>
    <t>３年 度</t>
    <rPh sb="1" eb="2">
      <t>ネン</t>
    </rPh>
    <phoneticPr fontId="2"/>
  </si>
  <si>
    <t>４ 年 度</t>
    <rPh sb="2" eb="3">
      <t>ネン</t>
    </rPh>
    <rPh sb="4" eb="5">
      <t>ド</t>
    </rPh>
    <phoneticPr fontId="5"/>
  </si>
  <si>
    <t>「重大虐待ゼロ」をめざすあさひ子育て見守り事業</t>
    <rPh sb="1" eb="5">
      <t>ジュウダイギャクタイ</t>
    </rPh>
    <rPh sb="15" eb="17">
      <t>コソダ</t>
    </rPh>
    <rPh sb="18" eb="20">
      <t>ミマモ</t>
    </rPh>
    <rPh sb="21" eb="23">
      <t>ジギョウ</t>
    </rPh>
    <phoneticPr fontId="5"/>
  </si>
  <si>
    <t>子育て保健事業</t>
    <rPh sb="0" eb="2">
      <t>コソダ</t>
    </rPh>
    <rPh sb="3" eb="5">
      <t>ホケン</t>
    </rPh>
    <rPh sb="5" eb="7">
      <t>ジギョウ</t>
    </rPh>
    <phoneticPr fontId="3"/>
  </si>
  <si>
    <t>「あさひ育み学び舎」事業</t>
    <rPh sb="4" eb="5">
      <t>ハグク</t>
    </rPh>
    <phoneticPr fontId="5"/>
  </si>
  <si>
    <t>旭区魅力づくり事業</t>
    <phoneticPr fontId="5"/>
  </si>
  <si>
    <t>区制90周年記念事業</t>
    <rPh sb="0" eb="2">
      <t>クセイ</t>
    </rPh>
    <rPh sb="4" eb="6">
      <t>シュウネン</t>
    </rPh>
    <rPh sb="6" eb="10">
      <t>キネンジギョウ</t>
    </rPh>
    <phoneticPr fontId="5"/>
  </si>
  <si>
    <t>中・高生自立育み事業
（キャリア教育）</t>
    <phoneticPr fontId="5"/>
  </si>
  <si>
    <t>「あさひ育み学び舎」事業に統合</t>
    <rPh sb="13" eb="15">
      <t>トウゴウ</t>
    </rPh>
    <phoneticPr fontId="5"/>
  </si>
  <si>
    <t>国産木材を活用した旭区制90周年記念事業</t>
    <rPh sb="0" eb="2">
      <t>コクサン</t>
    </rPh>
    <rPh sb="2" eb="4">
      <t>モクザイ</t>
    </rPh>
    <rPh sb="5" eb="7">
      <t>カツヨウ</t>
    </rPh>
    <rPh sb="9" eb="12">
      <t>アサヒクセイ</t>
    </rPh>
    <rPh sb="14" eb="20">
      <t>シュウネンキネンジギョウ</t>
    </rPh>
    <phoneticPr fontId="5"/>
  </si>
  <si>
    <t>備考欄の「※1」、「※2」、「※3」の使用料・手数料の改定等の内容はP.39に掲載している。</t>
    <rPh sb="0" eb="2">
      <t>ビコウ</t>
    </rPh>
    <rPh sb="2" eb="3">
      <t>ラン</t>
    </rPh>
    <rPh sb="31" eb="33">
      <t>ナイヨウ</t>
    </rPh>
    <rPh sb="39" eb="41">
      <t>ケイサイ</t>
    </rPh>
    <phoneticPr fontId="44"/>
  </si>
  <si>
    <t>1節　雑収</t>
    <rPh sb="1" eb="2">
      <t>セツ</t>
    </rPh>
    <rPh sb="3" eb="4">
      <t>ザツ</t>
    </rPh>
    <rPh sb="4" eb="5">
      <t>シュウ</t>
    </rPh>
    <phoneticPr fontId="44"/>
  </si>
  <si>
    <t>6項　雑入</t>
    <rPh sb="1" eb="2">
      <t>コウ</t>
    </rPh>
    <rPh sb="3" eb="5">
      <t>ザツニュウ</t>
    </rPh>
    <phoneticPr fontId="44"/>
  </si>
  <si>
    <t>1目　総務費府補助金</t>
    <rPh sb="1" eb="2">
      <t>モク</t>
    </rPh>
    <rPh sb="3" eb="5">
      <t>ソウム</t>
    </rPh>
    <rPh sb="5" eb="6">
      <t>ヒ</t>
    </rPh>
    <rPh sb="6" eb="7">
      <t>フ</t>
    </rPh>
    <rPh sb="7" eb="10">
      <t>ホジョキン</t>
    </rPh>
    <phoneticPr fontId="44"/>
  </si>
  <si>
    <t>2項　府補助金</t>
    <rPh sb="1" eb="2">
      <t>コウ</t>
    </rPh>
    <rPh sb="3" eb="4">
      <t>フ</t>
    </rPh>
    <rPh sb="4" eb="7">
      <t>ホジョキン</t>
    </rPh>
    <phoneticPr fontId="44"/>
  </si>
  <si>
    <t>1目　総務費国庫補助金</t>
    <rPh sb="1" eb="2">
      <t>モク</t>
    </rPh>
    <rPh sb="3" eb="5">
      <t>ソウム</t>
    </rPh>
    <rPh sb="5" eb="6">
      <t>ヒ</t>
    </rPh>
    <rPh sb="6" eb="8">
      <t>コッコ</t>
    </rPh>
    <rPh sb="8" eb="11">
      <t>ホジョキン</t>
    </rPh>
    <phoneticPr fontId="44"/>
  </si>
  <si>
    <t>2項　国庫補助金</t>
    <rPh sb="1" eb="2">
      <t>コウ</t>
    </rPh>
    <rPh sb="3" eb="5">
      <t>コッコ</t>
    </rPh>
    <rPh sb="5" eb="8">
      <t>ホジョキン</t>
    </rPh>
    <phoneticPr fontId="44"/>
  </si>
  <si>
    <t>行政財産の目的外使用料</t>
    <rPh sb="0" eb="2">
      <t>ギョウセイ</t>
    </rPh>
    <rPh sb="2" eb="4">
      <t>ザイサン</t>
    </rPh>
    <rPh sb="5" eb="7">
      <t>モクテキ</t>
    </rPh>
    <rPh sb="7" eb="8">
      <t>ガイ</t>
    </rPh>
    <rPh sb="8" eb="10">
      <t>シヨウ</t>
    </rPh>
    <rPh sb="10" eb="11">
      <t>リョウ</t>
    </rPh>
    <phoneticPr fontId="44"/>
  </si>
  <si>
    <t>1目　総務使用料</t>
    <rPh sb="1" eb="2">
      <t>モク</t>
    </rPh>
    <rPh sb="3" eb="5">
      <t>ソウム</t>
    </rPh>
    <rPh sb="5" eb="8">
      <t>シヨウリョウ</t>
    </rPh>
    <phoneticPr fontId="44"/>
  </si>
  <si>
    <t>1項　使用料</t>
    <rPh sb="1" eb="2">
      <t>コウ</t>
    </rPh>
    <rPh sb="3" eb="6">
      <t>シヨウリョウ</t>
    </rPh>
    <phoneticPr fontId="44"/>
  </si>
  <si>
    <t>(②-①)</t>
  </si>
  <si>
    <t>当初①</t>
    <rPh sb="0" eb="2">
      <t>トウショ</t>
    </rPh>
    <phoneticPr fontId="44"/>
  </si>
  <si>
    <t>備考</t>
    <phoneticPr fontId="2"/>
  </si>
  <si>
    <t>増減</t>
    <rPh sb="0" eb="2">
      <t>ゾウゲン</t>
    </rPh>
    <phoneticPr fontId="2"/>
  </si>
  <si>
    <t>説明</t>
    <rPh sb="0" eb="2">
      <t>セツメイ</t>
    </rPh>
    <phoneticPr fontId="5"/>
  </si>
  <si>
    <t>(単位：千円)</t>
    <phoneticPr fontId="44"/>
  </si>
  <si>
    <t>一般会計歳入予算一覧</t>
    <rPh sb="0" eb="2">
      <t>イッパン</t>
    </rPh>
    <rPh sb="2" eb="4">
      <t>カイケイ</t>
    </rPh>
    <rPh sb="4" eb="6">
      <t>サイニュウ</t>
    </rPh>
    <rPh sb="6" eb="8">
      <t>ヨサン</t>
    </rPh>
    <rPh sb="8" eb="10">
      <t>イチラン</t>
    </rPh>
    <phoneticPr fontId="2"/>
  </si>
  <si>
    <t>広告収入、私用光熱水費に係る収入等</t>
    <phoneticPr fontId="5"/>
  </si>
  <si>
    <t>2節　其他使用料</t>
    <rPh sb="1" eb="2">
      <t>セツ</t>
    </rPh>
    <rPh sb="3" eb="5">
      <t>ソノタ</t>
    </rPh>
    <rPh sb="5" eb="8">
      <t>シヨウリョウ</t>
    </rPh>
    <phoneticPr fontId="44"/>
  </si>
  <si>
    <t>所属名　旭区役所</t>
    <rPh sb="0" eb="2">
      <t>ショゾク</t>
    </rPh>
    <rPh sb="2" eb="3">
      <t>メイ</t>
    </rPh>
    <rPh sb="4" eb="6">
      <t>アサヒク</t>
    </rPh>
    <rPh sb="6" eb="8">
      <t>ヤクショ</t>
    </rPh>
    <phoneticPr fontId="2"/>
  </si>
  <si>
    <t>予算案②</t>
    <rPh sb="0" eb="3">
      <t>ヨサンアン</t>
    </rPh>
    <phoneticPr fontId="44"/>
  </si>
  <si>
    <t>歳入合計</t>
    <rPh sb="0" eb="2">
      <t>サイニュウ</t>
    </rPh>
    <rPh sb="2" eb="4">
      <t>ゴウケイ</t>
    </rPh>
    <rPh sb="3" eb="4">
      <t>ケイ</t>
    </rPh>
    <phoneticPr fontId="44"/>
  </si>
  <si>
    <t>７年度</t>
    <rPh sb="1" eb="3">
      <t>ネンド</t>
    </rPh>
    <phoneticPr fontId="44"/>
  </si>
  <si>
    <t>3項　蓄積基金繰入金</t>
    <rPh sb="1" eb="2">
      <t>コウ</t>
    </rPh>
    <rPh sb="3" eb="5">
      <t>チクセキ</t>
    </rPh>
    <rPh sb="5" eb="7">
      <t>キキン</t>
    </rPh>
    <rPh sb="7" eb="9">
      <t>クリイレ</t>
    </rPh>
    <rPh sb="9" eb="10">
      <t>キン</t>
    </rPh>
    <phoneticPr fontId="44"/>
  </si>
  <si>
    <t>1節　区政推進基金繰入金</t>
    <rPh sb="1" eb="2">
      <t>セツ</t>
    </rPh>
    <rPh sb="3" eb="5">
      <t>クセイ</t>
    </rPh>
    <rPh sb="5" eb="7">
      <t>スイシン</t>
    </rPh>
    <rPh sb="7" eb="9">
      <t>キキン</t>
    </rPh>
    <rPh sb="9" eb="11">
      <t>クリイレ</t>
    </rPh>
    <rPh sb="11" eb="12">
      <t>キン</t>
    </rPh>
    <phoneticPr fontId="44"/>
  </si>
  <si>
    <t>地域と支えるあさひ子育て安全・見守り事業に対する補助金等</t>
    <phoneticPr fontId="5"/>
  </si>
  <si>
    <t>８年度</t>
    <rPh sb="1" eb="3">
      <t>ネンド</t>
    </rPh>
    <phoneticPr fontId="44"/>
  </si>
  <si>
    <t>10目　環境美化運動推進基金繰入金</t>
    <rPh sb="2" eb="3">
      <t>モク</t>
    </rPh>
    <rPh sb="4" eb="6">
      <t>カンキョウ</t>
    </rPh>
    <rPh sb="6" eb="8">
      <t>ビカ</t>
    </rPh>
    <rPh sb="8" eb="10">
      <t>ウンドウ</t>
    </rPh>
    <rPh sb="10" eb="12">
      <t>スイシン</t>
    </rPh>
    <rPh sb="12" eb="14">
      <t>キキン</t>
    </rPh>
    <rPh sb="14" eb="16">
      <t>クリイレ</t>
    </rPh>
    <rPh sb="16" eb="17">
      <t>キン</t>
    </rPh>
    <phoneticPr fontId="44"/>
  </si>
  <si>
    <t>1節　環境美化運動推進基金繰入金</t>
    <rPh sb="1" eb="2">
      <t>セツ</t>
    </rPh>
    <rPh sb="3" eb="5">
      <t>カンキョウ</t>
    </rPh>
    <rPh sb="5" eb="7">
      <t>ビカ</t>
    </rPh>
    <rPh sb="7" eb="9">
      <t>ウンドウ</t>
    </rPh>
    <rPh sb="9" eb="11">
      <t>スイシン</t>
    </rPh>
    <rPh sb="11" eb="13">
      <t>キキン</t>
    </rPh>
    <rPh sb="13" eb="15">
      <t>クリイレ</t>
    </rPh>
    <rPh sb="15" eb="16">
      <t>キン</t>
    </rPh>
    <phoneticPr fontId="44"/>
  </si>
  <si>
    <t>地域と支えるあさひ子育て安全・見守り事業に対する補助金等</t>
    <rPh sb="27" eb="28">
      <t>トウ</t>
    </rPh>
    <phoneticPr fontId="5"/>
  </si>
  <si>
    <t>環境美化運動推進基金からの繰入金</t>
    <rPh sb="13" eb="16">
      <t>クリイレキン</t>
    </rPh>
    <phoneticPr fontId="5"/>
  </si>
  <si>
    <t>（区役所ＤＸ推進事業（デジタルコミュニケーションの推進）に対する補助金）</t>
    <phoneticPr fontId="5"/>
  </si>
  <si>
    <t>（区政推進基金からの繰入金）</t>
    <phoneticPr fontId="5"/>
  </si>
  <si>
    <t>15款　使用料及手数料</t>
    <rPh sb="2" eb="3">
      <t>カン</t>
    </rPh>
    <rPh sb="4" eb="7">
      <t>シヨウリョウ</t>
    </rPh>
    <rPh sb="7" eb="8">
      <t>オヨ</t>
    </rPh>
    <rPh sb="8" eb="11">
      <t>テスウリョウ</t>
    </rPh>
    <phoneticPr fontId="44"/>
  </si>
  <si>
    <t>16款　国庫支出金</t>
    <rPh sb="2" eb="3">
      <t>カン</t>
    </rPh>
    <rPh sb="4" eb="6">
      <t>コッコ</t>
    </rPh>
    <rPh sb="6" eb="9">
      <t>シシュツキン</t>
    </rPh>
    <phoneticPr fontId="44"/>
  </si>
  <si>
    <t>6節　区まちづくり推進費補助金</t>
    <rPh sb="1" eb="2">
      <t>セツ</t>
    </rPh>
    <rPh sb="3" eb="4">
      <t>ク</t>
    </rPh>
    <rPh sb="9" eb="11">
      <t>スイシン</t>
    </rPh>
    <rPh sb="11" eb="12">
      <t>ヒ</t>
    </rPh>
    <rPh sb="12" eb="15">
      <t>ホジョキン</t>
    </rPh>
    <phoneticPr fontId="44"/>
  </si>
  <si>
    <t>17款　府支出金</t>
    <rPh sb="2" eb="3">
      <t>カン</t>
    </rPh>
    <rPh sb="4" eb="5">
      <t>フ</t>
    </rPh>
    <rPh sb="5" eb="8">
      <t>シシュツキン</t>
    </rPh>
    <phoneticPr fontId="44"/>
  </si>
  <si>
    <t>3節　区まちづくり推進費補助金</t>
    <rPh sb="1" eb="2">
      <t>セツ</t>
    </rPh>
    <rPh sb="3" eb="4">
      <t>ク</t>
    </rPh>
    <rPh sb="9" eb="11">
      <t>スイシン</t>
    </rPh>
    <rPh sb="11" eb="12">
      <t>ヒ</t>
    </rPh>
    <rPh sb="12" eb="15">
      <t>ホジョキン</t>
    </rPh>
    <phoneticPr fontId="44"/>
  </si>
  <si>
    <t>21款　繰入金</t>
    <rPh sb="2" eb="3">
      <t>カン</t>
    </rPh>
    <rPh sb="4" eb="7">
      <t>クリイレキン</t>
    </rPh>
    <phoneticPr fontId="44"/>
  </si>
  <si>
    <t>3目　区政推進基金繰入金</t>
    <rPh sb="1" eb="2">
      <t>モク</t>
    </rPh>
    <rPh sb="3" eb="7">
      <t>クセイスイシン</t>
    </rPh>
    <rPh sb="7" eb="9">
      <t>キキン</t>
    </rPh>
    <rPh sb="9" eb="11">
      <t>クリイレ</t>
    </rPh>
    <rPh sb="11" eb="12">
      <t>キン</t>
    </rPh>
    <phoneticPr fontId="44"/>
  </si>
  <si>
    <t>23款　諸収入</t>
    <rPh sb="2" eb="3">
      <t>カン</t>
    </rPh>
    <rPh sb="4" eb="5">
      <t>ショ</t>
    </rPh>
    <rPh sb="5" eb="7">
      <t>シュウニュウ</t>
    </rPh>
    <phoneticPr fontId="44"/>
  </si>
  <si>
    <t>21目　雑収</t>
    <rPh sb="2" eb="3">
      <t>モク</t>
    </rPh>
    <rPh sb="4" eb="5">
      <t>ザツ</t>
    </rPh>
    <rPh sb="5" eb="6">
      <t>シュウ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</si>
</sst>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quot;△ &quot;#,##0\)"/>
    <numFmt numFmtId="179" formatCode="\(#,##0\)"/>
    <numFmt numFmtId="180" formatCode="@&quot;　区ＣＭ施策事業&quot;"/>
    <numFmt numFmtId="181" formatCode="&quot;31年度事項数&quot;\ 0&quot;件&quot;\ "/>
    <numFmt numFmtId="182" formatCode="&quot;（30予&quot;\ 0&quot;件）&quot;"/>
  </numFmts>
  <fonts count="55">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u/>
      <sz val="10.5"/>
      <name val="ＭＳ 明朝"/>
      <family val="1"/>
      <charset val="128"/>
    </font>
    <font>
      <sz val="6"/>
      <name val="ＭＳ Ｐゴシック"/>
      <family val="3"/>
      <charset val="128"/>
    </font>
    <font>
      <u/>
      <sz val="10.5"/>
      <name val="ＭＳ Ｐ明朝"/>
      <family val="1"/>
      <charset val="128"/>
    </font>
    <font>
      <sz val="12"/>
      <name val="ＭＳ 明朝"/>
      <family val="1"/>
      <charset val="128"/>
    </font>
    <font>
      <sz val="7"/>
      <name val="ＭＳ 明朝"/>
      <family val="1"/>
      <charset val="128"/>
    </font>
    <font>
      <sz val="7"/>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0.5"/>
      <name val="ＭＳ 明朝"/>
      <family val="1"/>
      <charset val="128"/>
    </font>
    <font>
      <sz val="10"/>
      <name val="ＭＳ 明朝"/>
      <family val="1"/>
      <charset val="128"/>
    </font>
    <font>
      <b/>
      <sz val="11"/>
      <color indexed="81"/>
      <name val="ＭＳ Ｐゴシック"/>
      <family val="3"/>
      <charset val="128"/>
    </font>
    <font>
      <sz val="11"/>
      <name val="ＭＳ 明朝"/>
      <family val="1"/>
      <charset val="128"/>
    </font>
    <font>
      <sz val="10"/>
      <color indexed="10"/>
      <name val="ＭＳ Ｐゴシック"/>
      <family val="3"/>
      <charset val="128"/>
    </font>
    <font>
      <sz val="9"/>
      <color indexed="8"/>
      <name val="ＭＳ Ｐゴシック"/>
      <family val="3"/>
      <charset val="128"/>
    </font>
    <font>
      <sz val="11"/>
      <color indexed="8"/>
      <name val="ＭＳ Ｐゴシック"/>
      <family val="3"/>
      <charset val="128"/>
    </font>
    <font>
      <sz val="10.5"/>
      <color theme="1"/>
      <name val="ＭＳ Ｐゴシック"/>
      <family val="3"/>
      <charset val="128"/>
    </font>
    <font>
      <sz val="10.5"/>
      <color theme="1"/>
      <name val="ＭＳ 明朝"/>
      <family val="1"/>
      <charset val="128"/>
    </font>
    <font>
      <sz val="10"/>
      <color rgb="FFFF0000"/>
      <name val="ＭＳ Ｐゴシック"/>
      <family val="3"/>
      <charset val="128"/>
    </font>
    <font>
      <b/>
      <sz val="10.5"/>
      <color theme="3"/>
      <name val="ＭＳ Ｐゴシック"/>
      <family val="3"/>
      <charset val="128"/>
    </font>
    <font>
      <sz val="10"/>
      <color theme="1"/>
      <name val="ＭＳ Ｐゴシック"/>
      <family val="3"/>
      <charset val="128"/>
    </font>
    <font>
      <sz val="10.5"/>
      <color rgb="FFFF0000"/>
      <name val="ＭＳ Ｐゴシック"/>
      <family val="3"/>
      <charset val="128"/>
    </font>
    <font>
      <b/>
      <sz val="10"/>
      <color rgb="FFFF0000"/>
      <name val="ＭＳ Ｐゴシック"/>
      <family val="3"/>
      <charset val="128"/>
    </font>
    <font>
      <b/>
      <sz val="10.5"/>
      <color rgb="FFFF0000"/>
      <name val="ＭＳ Ｐゴシック"/>
      <family val="3"/>
      <charset val="128"/>
    </font>
    <font>
      <u/>
      <sz val="10.5"/>
      <color theme="1"/>
      <name val="ＭＳ Ｐゴシック"/>
      <family val="3"/>
      <charset val="128"/>
    </font>
    <font>
      <sz val="9"/>
      <color theme="1"/>
      <name val="ＭＳ Ｐゴシック"/>
      <family val="3"/>
      <charset val="128"/>
    </font>
    <font>
      <sz val="11"/>
      <color theme="1"/>
      <name val="ＭＳ Ｐゴシック"/>
      <family val="3"/>
      <charset val="128"/>
    </font>
    <font>
      <u/>
      <sz val="11"/>
      <color theme="1"/>
      <name val="ＭＳ Ｐゴシック"/>
      <family val="3"/>
      <charset val="128"/>
    </font>
    <font>
      <b/>
      <sz val="10.5"/>
      <color rgb="FFFF0000"/>
      <name val="ＭＳ 明朝"/>
      <family val="1"/>
      <charset val="128"/>
    </font>
    <font>
      <sz val="11"/>
      <color rgb="FFFF0000"/>
      <name val="ＭＳ Ｐゴシック"/>
      <family val="3"/>
      <charset val="128"/>
    </font>
    <font>
      <sz val="12"/>
      <color theme="1"/>
      <name val="ＭＳ Ｐゴシック"/>
      <family val="3"/>
      <charset val="128"/>
    </font>
    <font>
      <sz val="10"/>
      <color theme="1"/>
      <name val="ＭＳ 明朝"/>
      <family val="1"/>
      <charset val="128"/>
    </font>
    <font>
      <sz val="14"/>
      <name val="ＭＳ 明朝"/>
      <family val="1"/>
      <charset val="128"/>
    </font>
    <font>
      <i/>
      <sz val="10.5"/>
      <color rgb="FFFF0000"/>
      <name val="ＭＳ Ｐゴシック"/>
      <family val="3"/>
      <charset val="128"/>
    </font>
    <font>
      <b/>
      <sz val="10"/>
      <color theme="1"/>
      <name val="ＭＳ Ｐゴシック"/>
      <family val="3"/>
      <charset val="128"/>
    </font>
    <font>
      <sz val="10.5"/>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2"/>
      <name val="ＭＳ Ｐゴシック"/>
      <family val="3"/>
      <charset val="128"/>
      <scheme val="minor"/>
    </font>
    <font>
      <u/>
      <sz val="11"/>
      <color theme="10"/>
      <name val="ＭＳ Ｐゴシック"/>
      <family val="2"/>
      <scheme val="minor"/>
    </font>
    <font>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u/>
      <sz val="10.5"/>
      <name val="ＭＳ Ｐゴシック"/>
      <family val="3"/>
      <charset val="128"/>
      <scheme val="minor"/>
    </font>
    <font>
      <sz val="12"/>
      <name val="ＭＳ ゴシック"/>
      <family val="3"/>
      <charset val="128"/>
    </font>
    <font>
      <u/>
      <sz val="10"/>
      <name val="ＭＳ Ｐゴシック"/>
      <family val="3"/>
      <charset val="128"/>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99"/>
        <bgColor indexed="64"/>
      </patternFill>
    </fill>
    <fill>
      <patternFill patternType="solid">
        <fgColor rgb="FFCCFF66"/>
        <bgColor indexed="64"/>
      </patternFill>
    </fill>
    <fill>
      <patternFill patternType="solid">
        <fgColor rgb="FFFFCCFF"/>
        <bgColor indexed="64"/>
      </patternFill>
    </fill>
    <fill>
      <patternFill patternType="solid">
        <fgColor rgb="FFCCFFCC"/>
        <bgColor indexed="64"/>
      </patternFill>
    </fill>
    <fill>
      <patternFill patternType="solid">
        <fgColor rgb="FFFFC000"/>
        <bgColor indexed="64"/>
      </patternFill>
    </fill>
    <fill>
      <patternFill patternType="solid">
        <fgColor rgb="FF00B0F0"/>
        <bgColor indexed="64"/>
      </patternFill>
    </fill>
    <fill>
      <patternFill patternType="solid">
        <fgColor rgb="FF99FF33"/>
        <bgColor indexed="64"/>
      </patternFill>
    </fill>
    <fill>
      <patternFill patternType="solid">
        <fgColor rgb="FFFF0000"/>
        <bgColor indexed="64"/>
      </patternFill>
    </fill>
    <fill>
      <patternFill patternType="solid">
        <fgColor rgb="FFFFCCCC"/>
        <bgColor indexed="64"/>
      </patternFill>
    </fill>
  </fills>
  <borders count="240">
    <border>
      <left/>
      <right/>
      <top/>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diagonalUp="1">
      <left style="thin">
        <color indexed="64"/>
      </left>
      <right style="thin">
        <color indexed="64"/>
      </right>
      <top/>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hair">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hair">
        <color indexed="64"/>
      </right>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hair">
        <color indexed="64"/>
      </right>
      <top style="thin">
        <color indexed="64"/>
      </top>
      <bottom/>
      <diagonal style="thin">
        <color indexed="64"/>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hair">
        <color indexed="64"/>
      </right>
      <top style="hair">
        <color indexed="64"/>
      </top>
      <bottom style="thin">
        <color indexed="64"/>
      </bottom>
      <diagonal style="thin">
        <color indexed="64"/>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hair">
        <color indexed="64"/>
      </right>
      <top style="double">
        <color indexed="64"/>
      </top>
      <bottom style="thin">
        <color indexed="64"/>
      </bottom>
      <diagonal style="thin">
        <color indexed="64"/>
      </diagonal>
    </border>
    <border diagonalUp="1">
      <left style="hair">
        <color indexed="64"/>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Up="1">
      <left/>
      <right style="thin">
        <color indexed="64"/>
      </right>
      <top style="double">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left style="hair">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right style="thin">
        <color indexed="64"/>
      </right>
      <top style="double">
        <color indexed="64"/>
      </top>
      <bottom style="medium">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style="double">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hair">
        <color indexed="64"/>
      </right>
      <top/>
      <bottom style="double">
        <color indexed="64"/>
      </bottom>
      <diagonal style="thin">
        <color indexed="64"/>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0">
    <xf numFmtId="0" fontId="0" fillId="0" borderId="0"/>
    <xf numFmtId="38" fontId="10"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45" fillId="0" borderId="0"/>
    <xf numFmtId="0" fontId="48" fillId="0" borderId="0" applyNumberFormat="0" applyFill="0" applyBorder="0" applyAlignment="0" applyProtection="0"/>
    <xf numFmtId="38" fontId="10" fillId="0" borderId="0" applyFont="0" applyFill="0" applyBorder="0" applyAlignment="0" applyProtection="0"/>
  </cellStyleXfs>
  <cellXfs count="1159">
    <xf numFmtId="0" fontId="0" fillId="0" borderId="0" xfId="0"/>
    <xf numFmtId="0" fontId="6" fillId="0" borderId="0" xfId="5" applyNumberFormat="1"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0" fillId="0" borderId="0" xfId="0" applyBorder="1" applyAlignment="1">
      <alignment vertical="center"/>
    </xf>
    <xf numFmtId="0" fontId="3" fillId="0" borderId="2" xfId="0" applyFont="1" applyBorder="1" applyAlignment="1">
      <alignment horizontal="center" vertical="center"/>
    </xf>
    <xf numFmtId="0" fontId="0" fillId="0" borderId="2" xfId="0" applyBorder="1" applyAlignment="1">
      <alignment vertical="center"/>
    </xf>
    <xf numFmtId="0" fontId="3" fillId="0" borderId="0" xfId="0" applyFont="1" applyBorder="1" applyAlignment="1">
      <alignment horizontal="center" vertical="center"/>
    </xf>
    <xf numFmtId="0" fontId="3" fillId="0" borderId="0" xfId="3" applyNumberFormat="1" applyFont="1" applyFill="1" applyBorder="1" applyAlignment="1">
      <alignment vertical="center"/>
    </xf>
    <xf numFmtId="0" fontId="3" fillId="0" borderId="0" xfId="0" applyFont="1" applyFill="1" applyAlignment="1">
      <alignment vertical="center"/>
    </xf>
    <xf numFmtId="0" fontId="11" fillId="0" borderId="0" xfId="4" applyNumberFormat="1" applyFont="1" applyFill="1" applyAlignment="1">
      <alignment vertical="center"/>
    </xf>
    <xf numFmtId="0" fontId="11" fillId="0" borderId="0" xfId="4" applyNumberFormat="1" applyFont="1" applyFill="1" applyAlignment="1">
      <alignment horizontal="center" vertical="center"/>
    </xf>
    <xf numFmtId="0" fontId="11" fillId="0" borderId="0" xfId="4" applyFont="1" applyFill="1" applyAlignment="1">
      <alignment vertical="center"/>
    </xf>
    <xf numFmtId="0" fontId="12" fillId="0" borderId="19" xfId="4" applyNumberFormat="1" applyFont="1" applyFill="1" applyBorder="1" applyAlignment="1">
      <alignment horizontal="center" vertical="center"/>
    </xf>
    <xf numFmtId="177" fontId="11" fillId="0" borderId="14" xfId="4" applyNumberFormat="1" applyFont="1" applyFill="1" applyBorder="1" applyAlignment="1">
      <alignment vertical="center" shrinkToFit="1"/>
    </xf>
    <xf numFmtId="177" fontId="22" fillId="0" borderId="14" xfId="4" applyNumberFormat="1" applyFont="1" applyFill="1" applyBorder="1" applyAlignment="1">
      <alignment vertical="center" shrinkToFit="1"/>
    </xf>
    <xf numFmtId="179" fontId="22" fillId="0" borderId="4" xfId="4" applyNumberFormat="1" applyFont="1" applyFill="1" applyBorder="1" applyAlignment="1">
      <alignment vertical="center" shrinkToFit="1"/>
    </xf>
    <xf numFmtId="0" fontId="3" fillId="2" borderId="0"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vertical="center"/>
    </xf>
    <xf numFmtId="0" fontId="3" fillId="0" borderId="0" xfId="6" applyNumberFormat="1" applyFont="1" applyFill="1" applyBorder="1" applyAlignment="1">
      <alignment vertical="center"/>
    </xf>
    <xf numFmtId="0" fontId="3" fillId="2" borderId="30" xfId="0" applyFont="1" applyFill="1" applyBorder="1" applyAlignment="1">
      <alignment horizontal="left" vertical="center"/>
    </xf>
    <xf numFmtId="0" fontId="3" fillId="2" borderId="33" xfId="0" applyFont="1" applyFill="1" applyBorder="1" applyAlignment="1">
      <alignment horizontal="left" vertical="center"/>
    </xf>
    <xf numFmtId="0" fontId="12" fillId="0" borderId="3" xfId="4" applyNumberFormat="1" applyFont="1" applyFill="1" applyBorder="1" applyAlignment="1">
      <alignment horizontal="center" vertical="center"/>
    </xf>
    <xf numFmtId="177" fontId="11" fillId="0" borderId="36" xfId="4" applyNumberFormat="1" applyFont="1" applyFill="1" applyBorder="1" applyAlignment="1">
      <alignment vertical="center" shrinkToFit="1"/>
    </xf>
    <xf numFmtId="177" fontId="22" fillId="2" borderId="14" xfId="4" applyNumberFormat="1" applyFont="1" applyFill="1" applyBorder="1" applyAlignment="1">
      <alignment vertical="center" shrinkToFit="1"/>
    </xf>
    <xf numFmtId="177" fontId="22" fillId="0" borderId="14" xfId="4" applyNumberFormat="1" applyFont="1" applyFill="1" applyBorder="1" applyAlignment="1">
      <alignment horizontal="right" vertical="center" shrinkToFit="1"/>
    </xf>
    <xf numFmtId="0" fontId="22" fillId="0" borderId="0" xfId="4" applyFont="1" applyFill="1" applyAlignment="1">
      <alignment vertical="center"/>
    </xf>
    <xf numFmtId="178" fontId="22" fillId="0" borderId="4" xfId="4" applyNumberFormat="1" applyFont="1" applyFill="1" applyBorder="1" applyAlignment="1">
      <alignment vertical="center" shrinkToFit="1"/>
    </xf>
    <xf numFmtId="177" fontId="11" fillId="3" borderId="14" xfId="4" applyNumberFormat="1" applyFont="1" applyFill="1" applyBorder="1" applyAlignment="1">
      <alignment vertical="center" shrinkToFit="1"/>
    </xf>
    <xf numFmtId="177" fontId="22" fillId="0" borderId="5" xfId="4" applyNumberFormat="1" applyFont="1" applyFill="1" applyBorder="1" applyAlignment="1">
      <alignment vertical="center" shrinkToFit="1"/>
    </xf>
    <xf numFmtId="179" fontId="22" fillId="0" borderId="5" xfId="4" applyNumberFormat="1" applyFont="1" applyFill="1" applyBorder="1" applyAlignment="1">
      <alignment vertical="center" shrinkToFit="1"/>
    </xf>
    <xf numFmtId="0" fontId="23" fillId="0" borderId="20" xfId="6" applyNumberFormat="1" applyFont="1" applyFill="1" applyBorder="1" applyAlignment="1">
      <alignment vertical="center"/>
    </xf>
    <xf numFmtId="0" fontId="23" fillId="0" borderId="0" xfId="6" applyNumberFormat="1" applyFont="1" applyFill="1" applyBorder="1" applyAlignment="1">
      <alignment vertical="center"/>
    </xf>
    <xf numFmtId="0" fontId="23" fillId="0" borderId="2" xfId="6" applyNumberFormat="1" applyFont="1" applyFill="1" applyBorder="1" applyAlignment="1">
      <alignment vertical="center"/>
    </xf>
    <xf numFmtId="176" fontId="23" fillId="0" borderId="5" xfId="6" applyNumberFormat="1" applyFont="1" applyFill="1" applyBorder="1" applyAlignment="1">
      <alignment horizontal="center" vertical="center" shrinkToFit="1"/>
    </xf>
    <xf numFmtId="176" fontId="23" fillId="0" borderId="4" xfId="6" applyNumberFormat="1" applyFont="1" applyFill="1" applyBorder="1" applyAlignment="1">
      <alignment horizontal="center" vertical="center" shrinkToFit="1"/>
    </xf>
    <xf numFmtId="0" fontId="23" fillId="0" borderId="40" xfId="6" applyNumberFormat="1" applyFont="1" applyFill="1" applyBorder="1" applyAlignment="1">
      <alignment vertical="center"/>
    </xf>
    <xf numFmtId="0" fontId="23" fillId="0" borderId="13" xfId="6" applyNumberFormat="1" applyFont="1" applyFill="1" applyBorder="1" applyAlignment="1">
      <alignment vertical="center"/>
    </xf>
    <xf numFmtId="176" fontId="23" fillId="0" borderId="18" xfId="6" applyNumberFormat="1" applyFont="1" applyFill="1" applyBorder="1" applyAlignment="1">
      <alignment vertical="center"/>
    </xf>
    <xf numFmtId="0" fontId="23" fillId="0" borderId="14" xfId="6" applyNumberFormat="1" applyFont="1" applyFill="1" applyBorder="1" applyAlignment="1">
      <alignment horizontal="center" vertical="center" shrinkToFit="1"/>
    </xf>
    <xf numFmtId="0" fontId="23" fillId="0" borderId="22" xfId="6" applyNumberFormat="1" applyFont="1" applyFill="1" applyBorder="1" applyAlignment="1">
      <alignment vertical="center"/>
    </xf>
    <xf numFmtId="0" fontId="23" fillId="0" borderId="23" xfId="6" applyNumberFormat="1" applyFont="1" applyFill="1" applyBorder="1" applyAlignment="1">
      <alignment vertical="center"/>
    </xf>
    <xf numFmtId="0" fontId="23" fillId="0" borderId="21" xfId="6" applyNumberFormat="1" applyFont="1" applyFill="1" applyBorder="1" applyAlignment="1">
      <alignment vertical="center"/>
    </xf>
    <xf numFmtId="176" fontId="23" fillId="0" borderId="2" xfId="6" applyNumberFormat="1" applyFont="1" applyFill="1" applyBorder="1" applyAlignment="1">
      <alignment vertical="center"/>
    </xf>
    <xf numFmtId="0" fontId="23" fillId="0" borderId="5" xfId="6" applyNumberFormat="1" applyFont="1" applyFill="1" applyBorder="1" applyAlignment="1">
      <alignment horizontal="center" vertical="center" shrinkToFit="1"/>
    </xf>
    <xf numFmtId="0" fontId="23" fillId="0" borderId="4" xfId="6" applyNumberFormat="1" applyFont="1" applyFill="1" applyBorder="1" applyAlignment="1">
      <alignment horizontal="center" vertical="center" shrinkToFit="1"/>
    </xf>
    <xf numFmtId="176" fontId="23" fillId="0" borderId="14" xfId="6" applyNumberFormat="1" applyFont="1" applyFill="1" applyBorder="1" applyAlignment="1">
      <alignment horizontal="center" vertical="center" shrinkToFit="1"/>
    </xf>
    <xf numFmtId="176" fontId="3" fillId="0" borderId="0" xfId="6" applyNumberFormat="1" applyFont="1" applyFill="1" applyBorder="1" applyAlignment="1">
      <alignment horizontal="center" vertical="center" shrinkToFit="1"/>
    </xf>
    <xf numFmtId="0" fontId="3" fillId="0" borderId="0" xfId="6" applyNumberFormat="1" applyFont="1" applyFill="1" applyBorder="1" applyAlignment="1">
      <alignment horizontal="center" vertical="center"/>
    </xf>
    <xf numFmtId="0" fontId="3" fillId="0" borderId="0" xfId="6" applyNumberFormat="1" applyFont="1" applyFill="1" applyBorder="1" applyAlignment="1">
      <alignment horizontal="center" vertical="center" shrinkToFit="1"/>
    </xf>
    <xf numFmtId="177" fontId="3" fillId="0" borderId="0" xfId="6" applyNumberFormat="1" applyFont="1" applyFill="1" applyBorder="1" applyAlignment="1">
      <alignment vertical="center" shrinkToFit="1"/>
    </xf>
    <xf numFmtId="0" fontId="22" fillId="0" borderId="36" xfId="0" applyFont="1" applyFill="1" applyBorder="1" applyAlignment="1">
      <alignment vertical="center"/>
    </xf>
    <xf numFmtId="178" fontId="22" fillId="0" borderId="55" xfId="4" applyNumberFormat="1" applyFont="1" applyFill="1" applyBorder="1" applyAlignment="1">
      <alignment vertical="center" shrinkToFit="1"/>
    </xf>
    <xf numFmtId="0" fontId="11" fillId="0" borderId="36" xfId="0" applyFont="1" applyFill="1" applyBorder="1" applyAlignment="1">
      <alignment vertical="center"/>
    </xf>
    <xf numFmtId="0" fontId="11" fillId="0" borderId="55" xfId="0" applyFont="1" applyFill="1" applyBorder="1" applyAlignment="1">
      <alignment vertical="center"/>
    </xf>
    <xf numFmtId="0" fontId="12" fillId="0" borderId="14" xfId="4" applyNumberFormat="1" applyFont="1" applyFill="1" applyBorder="1" applyAlignment="1">
      <alignment horizontal="left" vertical="center" wrapText="1"/>
    </xf>
    <xf numFmtId="177" fontId="12" fillId="0" borderId="6" xfId="4" applyNumberFormat="1" applyFont="1" applyFill="1" applyBorder="1" applyAlignment="1">
      <alignment horizontal="center" vertical="center" wrapText="1"/>
    </xf>
    <xf numFmtId="177" fontId="12" fillId="0" borderId="65" xfId="4" applyNumberFormat="1" applyFont="1" applyFill="1" applyBorder="1" applyAlignment="1">
      <alignment horizontal="center" vertical="center" wrapText="1"/>
    </xf>
    <xf numFmtId="0" fontId="12" fillId="0" borderId="4" xfId="4" applyNumberFormat="1" applyFont="1" applyFill="1" applyBorder="1" applyAlignment="1">
      <alignment horizontal="left" vertical="center" wrapText="1"/>
    </xf>
    <xf numFmtId="176" fontId="12" fillId="0" borderId="0" xfId="4" applyNumberFormat="1" applyFont="1" applyFill="1" applyBorder="1" applyAlignment="1">
      <alignment horizontal="center" vertical="center"/>
    </xf>
    <xf numFmtId="0" fontId="24" fillId="0" borderId="4" xfId="4" applyNumberFormat="1" applyFont="1" applyFill="1" applyBorder="1" applyAlignment="1">
      <alignment horizontal="left" vertical="center" wrapText="1"/>
    </xf>
    <xf numFmtId="179" fontId="22" fillId="0" borderId="8" xfId="4" applyNumberFormat="1" applyFont="1" applyFill="1" applyBorder="1" applyAlignment="1">
      <alignment vertical="center" shrinkToFit="1"/>
    </xf>
    <xf numFmtId="0" fontId="12" fillId="0" borderId="0" xfId="4" applyFont="1" applyFill="1" applyAlignment="1">
      <alignment vertical="center" textRotation="255"/>
    </xf>
    <xf numFmtId="0" fontId="11" fillId="0" borderId="0" xfId="4" applyNumberFormat="1" applyFont="1" applyFill="1" applyAlignment="1">
      <alignment vertical="center" shrinkToFit="1"/>
    </xf>
    <xf numFmtId="0" fontId="11" fillId="3" borderId="0" xfId="4" applyNumberFormat="1" applyFont="1" applyFill="1" applyAlignment="1">
      <alignment horizontal="center" vertical="center"/>
    </xf>
    <xf numFmtId="0" fontId="11" fillId="2" borderId="0" xfId="4" applyNumberFormat="1" applyFont="1" applyFill="1" applyAlignment="1">
      <alignment horizontal="center" vertical="center"/>
    </xf>
    <xf numFmtId="0" fontId="12" fillId="3" borderId="33" xfId="4" applyNumberFormat="1" applyFont="1" applyFill="1" applyBorder="1" applyAlignment="1">
      <alignment horizontal="center" vertical="center"/>
    </xf>
    <xf numFmtId="0" fontId="12" fillId="2" borderId="33" xfId="4" applyNumberFormat="1" applyFont="1" applyFill="1" applyBorder="1" applyAlignment="1">
      <alignment horizontal="center" vertical="center"/>
    </xf>
    <xf numFmtId="0" fontId="12" fillId="0" borderId="9" xfId="4" applyNumberFormat="1" applyFont="1" applyFill="1" applyBorder="1" applyAlignment="1">
      <alignment horizontal="center" vertical="center"/>
    </xf>
    <xf numFmtId="177" fontId="12" fillId="0" borderId="14" xfId="4" applyNumberFormat="1" applyFont="1" applyFill="1" applyBorder="1" applyAlignment="1">
      <alignment horizontal="center" vertical="center" shrinkToFit="1"/>
    </xf>
    <xf numFmtId="177" fontId="25" fillId="2" borderId="14" xfId="4" applyNumberFormat="1" applyFont="1" applyFill="1" applyBorder="1" applyAlignment="1">
      <alignment vertical="center" shrinkToFit="1"/>
    </xf>
    <xf numFmtId="10" fontId="11" fillId="0" borderId="14" xfId="4" applyNumberFormat="1" applyFont="1" applyFill="1" applyBorder="1" applyAlignment="1">
      <alignment horizontal="right" vertical="center" shrinkToFit="1"/>
    </xf>
    <xf numFmtId="177" fontId="22" fillId="3" borderId="14" xfId="4" applyNumberFormat="1" applyFont="1" applyFill="1" applyBorder="1" applyAlignment="1">
      <alignment vertical="center" shrinkToFit="1"/>
    </xf>
    <xf numFmtId="0" fontId="12" fillId="0" borderId="66" xfId="4" applyNumberFormat="1" applyFont="1" applyFill="1" applyBorder="1" applyAlignment="1">
      <alignment horizontal="center" vertical="center"/>
    </xf>
    <xf numFmtId="0" fontId="12" fillId="3" borderId="66" xfId="4" applyNumberFormat="1" applyFont="1" applyFill="1" applyBorder="1" applyAlignment="1">
      <alignment horizontal="center" vertical="center"/>
    </xf>
    <xf numFmtId="0" fontId="12" fillId="2" borderId="66" xfId="4" applyNumberFormat="1" applyFont="1" applyFill="1" applyBorder="1" applyAlignment="1">
      <alignment horizontal="center" vertical="center"/>
    </xf>
    <xf numFmtId="0" fontId="12" fillId="3" borderId="3" xfId="4" applyNumberFormat="1" applyFont="1" applyFill="1" applyBorder="1" applyAlignment="1">
      <alignment horizontal="center" vertical="center"/>
    </xf>
    <xf numFmtId="10" fontId="13" fillId="0" borderId="24" xfId="4" applyNumberFormat="1" applyFont="1" applyFill="1" applyBorder="1" applyAlignment="1">
      <alignment horizontal="left" vertical="center" wrapText="1" shrinkToFit="1"/>
    </xf>
    <xf numFmtId="10" fontId="14" fillId="0" borderId="52" xfId="4" applyNumberFormat="1" applyFont="1" applyFill="1" applyBorder="1" applyAlignment="1">
      <alignment horizontal="left" vertical="center" wrapText="1" shrinkToFit="1"/>
    </xf>
    <xf numFmtId="10" fontId="14" fillId="0" borderId="24" xfId="4" applyNumberFormat="1" applyFont="1" applyFill="1" applyBorder="1" applyAlignment="1">
      <alignment horizontal="left" vertical="center" wrapText="1" shrinkToFit="1"/>
    </xf>
    <xf numFmtId="10" fontId="13" fillId="0" borderId="52" xfId="4" applyNumberFormat="1" applyFont="1" applyFill="1" applyBorder="1" applyAlignment="1">
      <alignment horizontal="left" vertical="center" wrapText="1" shrinkToFit="1"/>
    </xf>
    <xf numFmtId="177" fontId="12" fillId="0" borderId="4" xfId="4" applyNumberFormat="1" applyFont="1" applyFill="1" applyBorder="1" applyAlignment="1">
      <alignment horizontal="center" vertical="center" shrinkToFit="1"/>
    </xf>
    <xf numFmtId="0" fontId="11" fillId="0" borderId="13" xfId="4" applyFont="1" applyFill="1" applyBorder="1" applyAlignment="1">
      <alignment horizontal="center" vertical="center"/>
    </xf>
    <xf numFmtId="0" fontId="11" fillId="0" borderId="23" xfId="4" applyFont="1" applyFill="1" applyBorder="1" applyAlignment="1">
      <alignment horizontal="center" vertical="center"/>
    </xf>
    <xf numFmtId="0" fontId="11" fillId="0" borderId="0" xfId="4" applyFont="1" applyFill="1" applyBorder="1" applyAlignment="1">
      <alignment horizontal="center" vertical="center"/>
    </xf>
    <xf numFmtId="0" fontId="22" fillId="0" borderId="13" xfId="4" applyFont="1" applyFill="1" applyBorder="1" applyAlignment="1">
      <alignment horizontal="center" vertical="center"/>
    </xf>
    <xf numFmtId="177" fontId="12" fillId="0" borderId="67" xfId="4" applyNumberFormat="1" applyFont="1" applyFill="1" applyBorder="1" applyAlignment="1">
      <alignment horizontal="center" vertical="center" wrapText="1"/>
    </xf>
    <xf numFmtId="177" fontId="12" fillId="0" borderId="12" xfId="4" applyNumberFormat="1" applyFont="1" applyFill="1" applyBorder="1" applyAlignment="1">
      <alignment horizontal="center" vertical="center" shrinkToFit="1"/>
    </xf>
    <xf numFmtId="177" fontId="11" fillId="3" borderId="12" xfId="4" applyNumberFormat="1" applyFont="1" applyFill="1" applyBorder="1" applyAlignment="1">
      <alignment vertical="center" shrinkToFit="1"/>
    </xf>
    <xf numFmtId="177" fontId="25" fillId="2" borderId="12" xfId="4" applyNumberFormat="1" applyFont="1" applyFill="1" applyBorder="1" applyAlignment="1">
      <alignment vertical="center" shrinkToFit="1"/>
    </xf>
    <xf numFmtId="177" fontId="11" fillId="0" borderId="12" xfId="4" applyNumberFormat="1" applyFont="1" applyFill="1" applyBorder="1" applyAlignment="1">
      <alignment vertical="center" shrinkToFit="1"/>
    </xf>
    <xf numFmtId="10" fontId="11" fillId="0" borderId="12" xfId="4" applyNumberFormat="1" applyFont="1" applyFill="1" applyBorder="1" applyAlignment="1">
      <alignment horizontal="right" vertical="center" shrinkToFit="1"/>
    </xf>
    <xf numFmtId="10" fontId="13" fillId="0" borderId="38" xfId="4" applyNumberFormat="1" applyFont="1" applyFill="1" applyBorder="1" applyAlignment="1">
      <alignment horizontal="left" vertical="center" wrapText="1" shrinkToFit="1"/>
    </xf>
    <xf numFmtId="0" fontId="11" fillId="0" borderId="34" xfId="4" applyFont="1" applyFill="1" applyBorder="1" applyAlignment="1">
      <alignment horizontal="center" vertical="center"/>
    </xf>
    <xf numFmtId="0" fontId="11" fillId="0" borderId="68" xfId="0" applyFont="1" applyFill="1" applyBorder="1" applyAlignment="1">
      <alignment vertical="center"/>
    </xf>
    <xf numFmtId="0" fontId="12" fillId="0" borderId="12" xfId="4" applyNumberFormat="1" applyFont="1" applyFill="1" applyBorder="1" applyAlignment="1">
      <alignment horizontal="left" vertical="center" wrapText="1"/>
    </xf>
    <xf numFmtId="177" fontId="11" fillId="3" borderId="12" xfId="4" applyNumberFormat="1" applyFont="1" applyFill="1" applyBorder="1" applyAlignment="1">
      <alignment horizontal="right" vertical="center" shrinkToFit="1"/>
    </xf>
    <xf numFmtId="10" fontId="14" fillId="0" borderId="38" xfId="4" applyNumberFormat="1" applyFont="1" applyFill="1" applyBorder="1" applyAlignment="1">
      <alignment horizontal="left" vertical="center" wrapText="1" shrinkToFit="1"/>
    </xf>
    <xf numFmtId="177" fontId="11" fillId="2" borderId="12" xfId="4" applyNumberFormat="1" applyFont="1" applyFill="1" applyBorder="1" applyAlignment="1">
      <alignment vertical="center" shrinkToFit="1"/>
    </xf>
    <xf numFmtId="177" fontId="11" fillId="0" borderId="68" xfId="4" applyNumberFormat="1" applyFont="1" applyFill="1" applyBorder="1" applyAlignment="1">
      <alignment vertical="center" shrinkToFit="1"/>
    </xf>
    <xf numFmtId="0" fontId="26" fillId="0" borderId="12" xfId="4" applyNumberFormat="1" applyFont="1" applyFill="1" applyBorder="1" applyAlignment="1">
      <alignment horizontal="left" vertical="center" wrapText="1"/>
    </xf>
    <xf numFmtId="177" fontId="22" fillId="3" borderId="12" xfId="4" applyNumberFormat="1" applyFont="1" applyFill="1" applyBorder="1" applyAlignment="1">
      <alignment vertical="center" shrinkToFit="1"/>
    </xf>
    <xf numFmtId="177" fontId="22" fillId="0" borderId="12" xfId="4" applyNumberFormat="1" applyFont="1" applyFill="1" applyBorder="1" applyAlignment="1">
      <alignment vertical="center" shrinkToFit="1"/>
    </xf>
    <xf numFmtId="0" fontId="22" fillId="0" borderId="34" xfId="4" applyFont="1" applyFill="1" applyBorder="1" applyAlignment="1">
      <alignment horizontal="center" vertical="center"/>
    </xf>
    <xf numFmtId="0" fontId="22" fillId="0" borderId="68" xfId="0" applyFont="1" applyFill="1" applyBorder="1" applyAlignment="1">
      <alignment vertical="center"/>
    </xf>
    <xf numFmtId="0" fontId="24" fillId="0" borderId="12" xfId="4" applyNumberFormat="1" applyFont="1" applyFill="1" applyBorder="1" applyAlignment="1">
      <alignment horizontal="left" vertical="center" wrapText="1"/>
    </xf>
    <xf numFmtId="10" fontId="13" fillId="0" borderId="38" xfId="4" applyNumberFormat="1" applyFont="1" applyFill="1" applyBorder="1" applyAlignment="1">
      <alignment horizontal="right" vertical="center" wrapText="1" shrinkToFit="1"/>
    </xf>
    <xf numFmtId="177" fontId="22" fillId="3" borderId="12" xfId="4" applyNumberFormat="1" applyFont="1" applyFill="1" applyBorder="1" applyAlignment="1">
      <alignment horizontal="right" vertical="center" shrinkToFit="1"/>
    </xf>
    <xf numFmtId="176" fontId="12" fillId="0" borderId="12" xfId="4" applyNumberFormat="1" applyFont="1" applyFill="1" applyBorder="1" applyAlignment="1">
      <alignment horizontal="left" vertical="center" wrapText="1"/>
    </xf>
    <xf numFmtId="177" fontId="22" fillId="2" borderId="12" xfId="4" applyNumberFormat="1" applyFont="1" applyFill="1" applyBorder="1" applyAlignment="1">
      <alignment vertical="center" shrinkToFit="1"/>
    </xf>
    <xf numFmtId="177" fontId="11" fillId="3" borderId="4" xfId="4" applyNumberFormat="1" applyFont="1" applyFill="1" applyBorder="1" applyAlignment="1">
      <alignment vertical="center" shrinkToFit="1"/>
    </xf>
    <xf numFmtId="177" fontId="25" fillId="2" borderId="4" xfId="4" applyNumberFormat="1" applyFont="1" applyFill="1" applyBorder="1" applyAlignment="1">
      <alignment vertical="center" shrinkToFit="1"/>
    </xf>
    <xf numFmtId="177" fontId="11" fillId="0" borderId="4" xfId="4" applyNumberFormat="1" applyFont="1" applyFill="1" applyBorder="1" applyAlignment="1">
      <alignment vertical="center" shrinkToFit="1"/>
    </xf>
    <xf numFmtId="10" fontId="11" fillId="0" borderId="4" xfId="4" applyNumberFormat="1" applyFont="1" applyFill="1" applyBorder="1" applyAlignment="1">
      <alignment horizontal="right" vertical="center" shrinkToFit="1"/>
    </xf>
    <xf numFmtId="0" fontId="12" fillId="0" borderId="69" xfId="4" applyNumberFormat="1" applyFont="1" applyFill="1" applyBorder="1" applyAlignment="1">
      <alignment horizontal="center" vertical="center"/>
    </xf>
    <xf numFmtId="0" fontId="12" fillId="0" borderId="70" xfId="4" applyNumberFormat="1" applyFont="1" applyFill="1" applyBorder="1" applyAlignment="1">
      <alignment horizontal="center" vertical="center"/>
    </xf>
    <xf numFmtId="0" fontId="12" fillId="0" borderId="71" xfId="4" applyNumberFormat="1" applyFont="1" applyFill="1" applyBorder="1" applyAlignment="1">
      <alignment horizontal="center" vertical="center"/>
    </xf>
    <xf numFmtId="0" fontId="24" fillId="0" borderId="12" xfId="4" applyNumberFormat="1" applyFont="1" applyFill="1" applyBorder="1" applyAlignment="1">
      <alignment vertical="center" wrapText="1"/>
    </xf>
    <xf numFmtId="176" fontId="24" fillId="0" borderId="12" xfId="4" applyNumberFormat="1" applyFont="1" applyFill="1" applyBorder="1" applyAlignment="1">
      <alignment horizontal="left" vertical="center" wrapText="1"/>
    </xf>
    <xf numFmtId="177" fontId="22" fillId="3" borderId="4" xfId="4" applyNumberFormat="1" applyFont="1" applyFill="1" applyBorder="1" applyAlignment="1">
      <alignment vertical="center" shrinkToFit="1"/>
    </xf>
    <xf numFmtId="10" fontId="13" fillId="0" borderId="24" xfId="4" applyNumberFormat="1" applyFont="1" applyFill="1" applyBorder="1" applyAlignment="1">
      <alignment horizontal="right" vertical="center" wrapText="1" shrinkToFit="1"/>
    </xf>
    <xf numFmtId="177" fontId="12" fillId="0" borderId="72" xfId="4" applyNumberFormat="1" applyFont="1" applyFill="1" applyBorder="1" applyAlignment="1">
      <alignment horizontal="center" vertical="center" wrapText="1"/>
    </xf>
    <xf numFmtId="0" fontId="24" fillId="0" borderId="73" xfId="4" applyNumberFormat="1" applyFont="1" applyFill="1" applyBorder="1" applyAlignment="1">
      <alignment horizontal="left" vertical="center" wrapText="1"/>
    </xf>
    <xf numFmtId="177" fontId="12" fillId="0" borderId="73" xfId="4" applyNumberFormat="1" applyFont="1" applyFill="1" applyBorder="1" applyAlignment="1">
      <alignment horizontal="center" vertical="center" shrinkToFit="1"/>
    </xf>
    <xf numFmtId="177" fontId="11" fillId="3" borderId="73" xfId="4" applyNumberFormat="1" applyFont="1" applyFill="1" applyBorder="1" applyAlignment="1">
      <alignment vertical="center" shrinkToFit="1"/>
    </xf>
    <xf numFmtId="177" fontId="25" fillId="2" borderId="73" xfId="4" applyNumberFormat="1" applyFont="1" applyFill="1" applyBorder="1" applyAlignment="1">
      <alignment vertical="center" shrinkToFit="1"/>
    </xf>
    <xf numFmtId="177" fontId="11" fillId="0" borderId="73" xfId="4" applyNumberFormat="1" applyFont="1" applyFill="1" applyBorder="1" applyAlignment="1">
      <alignment vertical="center" shrinkToFit="1"/>
    </xf>
    <xf numFmtId="10" fontId="11" fillId="0" borderId="73" xfId="4" applyNumberFormat="1" applyFont="1" applyFill="1" applyBorder="1" applyAlignment="1">
      <alignment horizontal="right" vertical="center" shrinkToFit="1"/>
    </xf>
    <xf numFmtId="10" fontId="13" fillId="0" borderId="74" xfId="4" applyNumberFormat="1" applyFont="1" applyFill="1" applyBorder="1" applyAlignment="1">
      <alignment horizontal="left" vertical="center" wrapText="1" shrinkToFit="1"/>
    </xf>
    <xf numFmtId="0" fontId="11" fillId="0" borderId="75" xfId="4" applyFont="1" applyFill="1" applyBorder="1" applyAlignment="1">
      <alignment horizontal="center" vertical="center"/>
    </xf>
    <xf numFmtId="177" fontId="11" fillId="0" borderId="76" xfId="4" applyNumberFormat="1" applyFont="1" applyFill="1" applyBorder="1" applyAlignment="1">
      <alignment vertical="center" shrinkToFit="1"/>
    </xf>
    <xf numFmtId="177" fontId="12" fillId="0" borderId="77" xfId="4" applyNumberFormat="1" applyFont="1" applyFill="1" applyBorder="1" applyAlignment="1">
      <alignment horizontal="center" vertical="center" wrapText="1"/>
    </xf>
    <xf numFmtId="0" fontId="24" fillId="0" borderId="78" xfId="4" applyNumberFormat="1" applyFont="1" applyFill="1" applyBorder="1" applyAlignment="1">
      <alignment horizontal="left" vertical="center" wrapText="1"/>
    </xf>
    <xf numFmtId="177" fontId="12" fillId="0" borderId="78" xfId="4" applyNumberFormat="1" applyFont="1" applyFill="1" applyBorder="1" applyAlignment="1">
      <alignment horizontal="center" vertical="center" shrinkToFit="1"/>
    </xf>
    <xf numFmtId="177" fontId="11" fillId="3" borderId="78" xfId="4" applyNumberFormat="1" applyFont="1" applyFill="1" applyBorder="1" applyAlignment="1">
      <alignment horizontal="right" vertical="center" shrinkToFit="1"/>
    </xf>
    <xf numFmtId="177" fontId="25" fillId="2" borderId="78" xfId="4" applyNumberFormat="1" applyFont="1" applyFill="1" applyBorder="1" applyAlignment="1">
      <alignment vertical="center" shrinkToFit="1"/>
    </xf>
    <xf numFmtId="177" fontId="11" fillId="0" borderId="78" xfId="4" applyNumberFormat="1" applyFont="1" applyFill="1" applyBorder="1" applyAlignment="1">
      <alignment vertical="center" shrinkToFit="1"/>
    </xf>
    <xf numFmtId="10" fontId="11" fillId="0" borderId="78" xfId="4" applyNumberFormat="1" applyFont="1" applyFill="1" applyBorder="1" applyAlignment="1">
      <alignment horizontal="right" vertical="center" shrinkToFit="1"/>
    </xf>
    <xf numFmtId="10" fontId="13" fillId="0" borderId="79" xfId="4" applyNumberFormat="1" applyFont="1" applyFill="1" applyBorder="1" applyAlignment="1">
      <alignment horizontal="right" vertical="center" wrapText="1" shrinkToFit="1"/>
    </xf>
    <xf numFmtId="0" fontId="11" fillId="0" borderId="80" xfId="4" applyFont="1" applyFill="1" applyBorder="1" applyAlignment="1">
      <alignment horizontal="center" vertical="center"/>
    </xf>
    <xf numFmtId="177" fontId="11" fillId="0" borderId="81" xfId="4" applyNumberFormat="1" applyFont="1" applyFill="1" applyBorder="1" applyAlignment="1">
      <alignment vertical="center" shrinkToFit="1"/>
    </xf>
    <xf numFmtId="177" fontId="11" fillId="2" borderId="73" xfId="4" applyNumberFormat="1" applyFont="1" applyFill="1" applyBorder="1" applyAlignment="1">
      <alignment vertical="center" shrinkToFit="1"/>
    </xf>
    <xf numFmtId="177" fontId="11" fillId="2" borderId="78" xfId="4" applyNumberFormat="1" applyFont="1" applyFill="1" applyBorder="1" applyAlignment="1">
      <alignment vertical="center" shrinkToFit="1"/>
    </xf>
    <xf numFmtId="0" fontId="12" fillId="0" borderId="0" xfId="4" applyNumberFormat="1" applyFont="1" applyFill="1" applyAlignment="1">
      <alignment horizontal="left" vertical="center"/>
    </xf>
    <xf numFmtId="177" fontId="11" fillId="3" borderId="4" xfId="4" applyNumberFormat="1" applyFont="1" applyFill="1" applyBorder="1" applyAlignment="1">
      <alignment horizontal="right" vertical="center" shrinkToFit="1"/>
    </xf>
    <xf numFmtId="0" fontId="12" fillId="0" borderId="73" xfId="4" applyNumberFormat="1" applyFont="1" applyFill="1" applyBorder="1" applyAlignment="1">
      <alignment horizontal="left" vertical="center" wrapText="1"/>
    </xf>
    <xf numFmtId="10" fontId="13" fillId="0" borderId="74" xfId="4" applyNumberFormat="1" applyFont="1" applyFill="1" applyBorder="1" applyAlignment="1">
      <alignment horizontal="right" vertical="center" wrapText="1" shrinkToFit="1"/>
    </xf>
    <xf numFmtId="0" fontId="12" fillId="0" borderId="78" xfId="4" applyNumberFormat="1" applyFont="1" applyFill="1" applyBorder="1" applyAlignment="1">
      <alignment horizontal="left" vertical="center" wrapText="1"/>
    </xf>
    <xf numFmtId="0" fontId="11" fillId="0" borderId="81" xfId="0" applyFont="1" applyFill="1" applyBorder="1" applyAlignment="1">
      <alignment vertical="center"/>
    </xf>
    <xf numFmtId="0" fontId="12" fillId="0" borderId="0" xfId="4" applyFont="1" applyFill="1" applyBorder="1" applyAlignment="1">
      <alignment vertical="center" textRotation="255"/>
    </xf>
    <xf numFmtId="10" fontId="12" fillId="0" borderId="0" xfId="4" applyNumberFormat="1" applyFont="1" applyFill="1" applyBorder="1" applyAlignment="1">
      <alignment horizontal="left" vertical="center" shrinkToFit="1"/>
    </xf>
    <xf numFmtId="177" fontId="11" fillId="0" borderId="0" xfId="4" applyNumberFormat="1" applyFont="1" applyFill="1" applyBorder="1" applyAlignment="1">
      <alignment vertical="center" shrinkToFit="1"/>
    </xf>
    <xf numFmtId="10" fontId="11" fillId="0" borderId="0" xfId="4" applyNumberFormat="1" applyFont="1" applyFill="1" applyBorder="1" applyAlignment="1">
      <alignment horizontal="right" vertical="center" shrinkToFit="1"/>
    </xf>
    <xf numFmtId="10" fontId="12" fillId="0" borderId="0" xfId="4" applyNumberFormat="1" applyFont="1" applyFill="1" applyBorder="1" applyAlignment="1">
      <alignment horizontal="right" vertical="center" wrapText="1" shrinkToFit="1"/>
    </xf>
    <xf numFmtId="0" fontId="11" fillId="0" borderId="0" xfId="0" applyFont="1" applyFill="1" applyBorder="1" applyAlignment="1">
      <alignment vertical="center"/>
    </xf>
    <xf numFmtId="0" fontId="12" fillId="0" borderId="82" xfId="4" applyFont="1" applyFill="1" applyBorder="1" applyAlignment="1">
      <alignment vertical="center" textRotation="255"/>
    </xf>
    <xf numFmtId="10" fontId="12" fillId="0" borderId="83" xfId="4" applyNumberFormat="1" applyFont="1" applyFill="1" applyBorder="1" applyAlignment="1">
      <alignment horizontal="left" vertical="center" shrinkToFit="1"/>
    </xf>
    <xf numFmtId="177" fontId="27" fillId="3" borderId="53" xfId="4" applyNumberFormat="1" applyFont="1" applyFill="1" applyBorder="1" applyAlignment="1">
      <alignment vertical="center" shrinkToFit="1"/>
    </xf>
    <xf numFmtId="177" fontId="11" fillId="0" borderId="53" xfId="4" applyNumberFormat="1" applyFont="1" applyFill="1" applyBorder="1" applyAlignment="1">
      <alignment vertical="center" shrinkToFit="1"/>
    </xf>
    <xf numFmtId="10" fontId="11" fillId="0" borderId="53" xfId="4" applyNumberFormat="1" applyFont="1" applyFill="1" applyBorder="1" applyAlignment="1">
      <alignment horizontal="right" vertical="center" shrinkToFit="1"/>
    </xf>
    <xf numFmtId="10" fontId="12" fillId="0" borderId="84" xfId="4" applyNumberFormat="1" applyFont="1" applyFill="1" applyBorder="1" applyAlignment="1">
      <alignment horizontal="right" vertical="center" wrapText="1" shrinkToFit="1"/>
    </xf>
    <xf numFmtId="0" fontId="11" fillId="0" borderId="54" xfId="4" applyFont="1" applyFill="1" applyBorder="1" applyAlignment="1">
      <alignment horizontal="center" vertical="center"/>
    </xf>
    <xf numFmtId="0" fontId="11" fillId="0" borderId="85" xfId="0" applyFont="1" applyFill="1" applyBorder="1" applyAlignment="1">
      <alignment vertical="center"/>
    </xf>
    <xf numFmtId="10" fontId="12" fillId="0" borderId="67" xfId="4" applyNumberFormat="1" applyFont="1" applyFill="1" applyBorder="1" applyAlignment="1">
      <alignment horizontal="left" vertical="center" shrinkToFit="1"/>
    </xf>
    <xf numFmtId="0" fontId="11" fillId="0" borderId="38" xfId="4" applyNumberFormat="1" applyFont="1" applyFill="1" applyBorder="1" applyAlignment="1">
      <alignment vertical="center"/>
    </xf>
    <xf numFmtId="10" fontId="12" fillId="0" borderId="65" xfId="4" applyNumberFormat="1" applyFont="1" applyFill="1" applyBorder="1" applyAlignment="1">
      <alignment horizontal="left" vertical="center" shrinkToFit="1"/>
    </xf>
    <xf numFmtId="0" fontId="11" fillId="0" borderId="24" xfId="4" applyNumberFormat="1" applyFont="1" applyFill="1" applyBorder="1" applyAlignment="1">
      <alignment vertical="center"/>
    </xf>
    <xf numFmtId="0" fontId="12" fillId="0" borderId="35" xfId="4" applyNumberFormat="1" applyFont="1" applyFill="1" applyBorder="1" applyAlignment="1">
      <alignment horizontal="left" vertical="center"/>
    </xf>
    <xf numFmtId="0" fontId="11" fillId="0" borderId="27" xfId="4" applyNumberFormat="1" applyFont="1" applyFill="1" applyBorder="1" applyAlignment="1">
      <alignment vertical="center"/>
    </xf>
    <xf numFmtId="10" fontId="12" fillId="0" borderId="86" xfId="4" applyNumberFormat="1" applyFont="1" applyFill="1" applyBorder="1" applyAlignment="1">
      <alignment horizontal="left" vertical="center" shrinkToFit="1"/>
    </xf>
    <xf numFmtId="0" fontId="11" fillId="0" borderId="87" xfId="4" applyNumberFormat="1" applyFont="1" applyFill="1" applyBorder="1" applyAlignment="1">
      <alignment vertical="center"/>
    </xf>
    <xf numFmtId="177" fontId="11" fillId="3" borderId="4" xfId="4" applyNumberFormat="1" applyFont="1" applyFill="1" applyBorder="1" applyAlignment="1">
      <alignment horizontal="right" vertical="center"/>
    </xf>
    <xf numFmtId="177" fontId="11" fillId="2" borderId="4" xfId="4" applyNumberFormat="1" applyFont="1" applyFill="1" applyBorder="1" applyAlignment="1">
      <alignment horizontal="right" vertical="center"/>
    </xf>
    <xf numFmtId="177" fontId="11" fillId="0" borderId="4" xfId="4" applyNumberFormat="1" applyFont="1" applyFill="1" applyBorder="1" applyAlignment="1">
      <alignment horizontal="right" vertical="center"/>
    </xf>
    <xf numFmtId="177" fontId="11" fillId="3" borderId="12" xfId="4" applyNumberFormat="1" applyFont="1" applyFill="1" applyBorder="1" applyAlignment="1">
      <alignment horizontal="right" vertical="center"/>
    </xf>
    <xf numFmtId="177" fontId="11" fillId="2" borderId="12" xfId="4" applyNumberFormat="1" applyFont="1" applyFill="1" applyBorder="1" applyAlignment="1">
      <alignment horizontal="right" vertical="center"/>
    </xf>
    <xf numFmtId="177" fontId="11" fillId="0" borderId="12" xfId="4" applyNumberFormat="1" applyFont="1" applyFill="1" applyBorder="1" applyAlignment="1">
      <alignment horizontal="right" vertical="center"/>
    </xf>
    <xf numFmtId="177" fontId="11" fillId="3" borderId="88" xfId="4" applyNumberFormat="1" applyFont="1" applyFill="1" applyBorder="1" applyAlignment="1">
      <alignment horizontal="right" vertical="center"/>
    </xf>
    <xf numFmtId="177" fontId="11" fillId="3" borderId="8" xfId="4" applyNumberFormat="1" applyFont="1" applyFill="1" applyBorder="1" applyAlignment="1">
      <alignment horizontal="right" vertical="center"/>
    </xf>
    <xf numFmtId="177" fontId="11" fillId="0" borderId="22" xfId="4" applyNumberFormat="1" applyFont="1" applyFill="1" applyBorder="1" applyAlignment="1">
      <alignment horizontal="center" vertical="center" shrinkToFit="1"/>
    </xf>
    <xf numFmtId="177" fontId="11" fillId="0" borderId="47" xfId="4" applyNumberFormat="1" applyFont="1" applyFill="1" applyBorder="1" applyAlignment="1">
      <alignment horizontal="center" vertical="center" shrinkToFit="1"/>
    </xf>
    <xf numFmtId="177" fontId="11" fillId="0" borderId="40" xfId="4" applyNumberFormat="1" applyFont="1" applyFill="1" applyBorder="1" applyAlignment="1">
      <alignment horizontal="center" vertical="center" shrinkToFit="1"/>
    </xf>
    <xf numFmtId="177" fontId="11" fillId="0" borderId="89" xfId="4" applyNumberFormat="1" applyFont="1" applyFill="1" applyBorder="1" applyAlignment="1">
      <alignment horizontal="center" vertical="center" shrinkToFit="1"/>
    </xf>
    <xf numFmtId="177" fontId="11" fillId="0" borderId="90" xfId="4" applyNumberFormat="1" applyFont="1" applyFill="1" applyBorder="1" applyAlignment="1">
      <alignment horizontal="center" vertical="center" shrinkToFit="1"/>
    </xf>
    <xf numFmtId="177" fontId="11" fillId="0" borderId="83" xfId="4" applyNumberFormat="1" applyFont="1" applyFill="1" applyBorder="1" applyAlignment="1">
      <alignment horizontal="center" vertical="center" shrinkToFit="1"/>
    </xf>
    <xf numFmtId="177" fontId="27" fillId="0" borderId="0" xfId="4" applyNumberFormat="1" applyFont="1" applyFill="1" applyBorder="1" applyAlignment="1">
      <alignment vertical="center" shrinkToFit="1"/>
    </xf>
    <xf numFmtId="10" fontId="12" fillId="8" borderId="22" xfId="4" applyNumberFormat="1" applyFont="1" applyFill="1" applyBorder="1" applyAlignment="1">
      <alignment horizontal="left" vertical="center" shrinkToFit="1"/>
    </xf>
    <xf numFmtId="10" fontId="12" fillId="8" borderId="20" xfId="4" applyNumberFormat="1" applyFont="1" applyFill="1" applyBorder="1" applyAlignment="1">
      <alignment horizontal="left" vertical="center" shrinkToFit="1"/>
    </xf>
    <xf numFmtId="10" fontId="12" fillId="2" borderId="89" xfId="4" applyNumberFormat="1" applyFont="1" applyFill="1" applyBorder="1" applyAlignment="1">
      <alignment horizontal="left" vertical="center" shrinkToFit="1"/>
    </xf>
    <xf numFmtId="10" fontId="12" fillId="2" borderId="22" xfId="4" applyNumberFormat="1" applyFont="1" applyFill="1" applyBorder="1" applyAlignment="1">
      <alignment horizontal="left" vertical="center" shrinkToFit="1"/>
    </xf>
    <xf numFmtId="10" fontId="12" fillId="2" borderId="91" xfId="4" applyNumberFormat="1" applyFont="1" applyFill="1" applyBorder="1" applyAlignment="1">
      <alignment horizontal="left" vertical="center" shrinkToFit="1"/>
    </xf>
    <xf numFmtId="10" fontId="12" fillId="3" borderId="22" xfId="4" applyNumberFormat="1" applyFont="1" applyFill="1" applyBorder="1" applyAlignment="1">
      <alignment horizontal="left" vertical="center" shrinkToFit="1"/>
    </xf>
    <xf numFmtId="10" fontId="12" fillId="3" borderId="20" xfId="4" applyNumberFormat="1" applyFont="1" applyFill="1" applyBorder="1" applyAlignment="1">
      <alignment horizontal="left" vertical="center" shrinkToFit="1"/>
    </xf>
    <xf numFmtId="10" fontId="12" fillId="7" borderId="89" xfId="4" applyNumberFormat="1" applyFont="1" applyFill="1" applyBorder="1" applyAlignment="1">
      <alignment horizontal="left" vertical="center" shrinkToFit="1"/>
    </xf>
    <xf numFmtId="10" fontId="12" fillId="7" borderId="91" xfId="4" applyNumberFormat="1" applyFont="1" applyFill="1" applyBorder="1" applyAlignment="1">
      <alignment horizontal="left" vertical="center" shrinkToFit="1"/>
    </xf>
    <xf numFmtId="10" fontId="12" fillId="6" borderId="22" xfId="4" applyNumberFormat="1" applyFont="1" applyFill="1" applyBorder="1" applyAlignment="1">
      <alignment horizontal="left" vertical="center" shrinkToFit="1"/>
    </xf>
    <xf numFmtId="10" fontId="12" fillId="6" borderId="20" xfId="4" applyNumberFormat="1" applyFont="1" applyFill="1" applyBorder="1" applyAlignment="1">
      <alignment horizontal="left" vertical="center" shrinkToFit="1"/>
    </xf>
    <xf numFmtId="176" fontId="24" fillId="0" borderId="14" xfId="4" applyNumberFormat="1" applyFont="1" applyFill="1" applyBorder="1" applyAlignment="1">
      <alignment horizontal="left" vertical="center" wrapText="1"/>
    </xf>
    <xf numFmtId="177" fontId="11" fillId="2" borderId="14" xfId="4" applyNumberFormat="1" applyFont="1" applyFill="1" applyBorder="1" applyAlignment="1">
      <alignment vertical="center" shrinkToFit="1"/>
    </xf>
    <xf numFmtId="0" fontId="12" fillId="0" borderId="92" xfId="4" applyFont="1" applyFill="1" applyBorder="1" applyAlignment="1">
      <alignment vertical="center" textRotation="255"/>
    </xf>
    <xf numFmtId="177" fontId="12" fillId="0" borderId="93" xfId="4" applyNumberFormat="1" applyFont="1" applyFill="1" applyBorder="1" applyAlignment="1">
      <alignment horizontal="center" vertical="center" wrapText="1"/>
    </xf>
    <xf numFmtId="0" fontId="24" fillId="0" borderId="94" xfId="4" applyNumberFormat="1" applyFont="1" applyFill="1" applyBorder="1" applyAlignment="1">
      <alignment horizontal="left" vertical="center" wrapText="1"/>
    </xf>
    <xf numFmtId="177" fontId="12" fillId="0" borderId="94" xfId="4" applyNumberFormat="1" applyFont="1" applyFill="1" applyBorder="1" applyAlignment="1">
      <alignment horizontal="center" vertical="center" shrinkToFit="1"/>
    </xf>
    <xf numFmtId="10" fontId="12" fillId="9" borderId="95" xfId="4" applyNumberFormat="1" applyFont="1" applyFill="1" applyBorder="1" applyAlignment="1">
      <alignment horizontal="left" vertical="center" shrinkToFit="1"/>
    </xf>
    <xf numFmtId="177" fontId="11" fillId="0" borderId="95" xfId="4" applyNumberFormat="1" applyFont="1" applyFill="1" applyBorder="1" applyAlignment="1">
      <alignment horizontal="center" vertical="center" shrinkToFit="1"/>
    </xf>
    <xf numFmtId="177" fontId="22" fillId="3" borderId="94" xfId="4" applyNumberFormat="1" applyFont="1" applyFill="1" applyBorder="1" applyAlignment="1">
      <alignment horizontal="right" vertical="center" shrinkToFit="1"/>
    </xf>
    <xf numFmtId="177" fontId="11" fillId="2" borderId="94" xfId="4" applyNumberFormat="1" applyFont="1" applyFill="1" applyBorder="1" applyAlignment="1">
      <alignment vertical="center" shrinkToFit="1"/>
    </xf>
    <xf numFmtId="177" fontId="11" fillId="0" borderId="94" xfId="4" applyNumberFormat="1" applyFont="1" applyFill="1" applyBorder="1" applyAlignment="1">
      <alignment vertical="center" shrinkToFit="1"/>
    </xf>
    <xf numFmtId="10" fontId="11" fillId="0" borderId="94" xfId="4" applyNumberFormat="1" applyFont="1" applyFill="1" applyBorder="1" applyAlignment="1">
      <alignment horizontal="right" vertical="center" shrinkToFit="1"/>
    </xf>
    <xf numFmtId="10" fontId="13" fillId="0" borderId="96" xfId="4" applyNumberFormat="1" applyFont="1" applyFill="1" applyBorder="1" applyAlignment="1">
      <alignment horizontal="left" vertical="center" wrapText="1" shrinkToFit="1"/>
    </xf>
    <xf numFmtId="0" fontId="11" fillId="0" borderId="97" xfId="4" applyFont="1" applyFill="1" applyBorder="1" applyAlignment="1">
      <alignment horizontal="center" vertical="center"/>
    </xf>
    <xf numFmtId="177" fontId="11" fillId="0" borderId="98" xfId="4" applyNumberFormat="1" applyFont="1" applyFill="1" applyBorder="1" applyAlignment="1">
      <alignment vertical="center" shrinkToFit="1"/>
    </xf>
    <xf numFmtId="10" fontId="28" fillId="3" borderId="12" xfId="4" applyNumberFormat="1" applyFont="1" applyFill="1" applyBorder="1" applyAlignment="1">
      <alignment horizontal="left" vertical="center" shrinkToFit="1"/>
    </xf>
    <xf numFmtId="10" fontId="28" fillId="3" borderId="20" xfId="4" applyNumberFormat="1" applyFont="1" applyFill="1" applyBorder="1" applyAlignment="1">
      <alignment horizontal="left" vertical="center" shrinkToFit="1"/>
    </xf>
    <xf numFmtId="0" fontId="0" fillId="0" borderId="23" xfId="0" applyBorder="1" applyAlignment="1">
      <alignment vertical="center"/>
    </xf>
    <xf numFmtId="0" fontId="0" fillId="0" borderId="21" xfId="0" applyBorder="1" applyAlignment="1">
      <alignment vertical="center"/>
    </xf>
    <xf numFmtId="0" fontId="3" fillId="2" borderId="99" xfId="0" applyFont="1" applyFill="1" applyBorder="1" applyAlignment="1">
      <alignment horizontal="left" vertical="center"/>
    </xf>
    <xf numFmtId="0" fontId="3" fillId="2" borderId="100" xfId="0" applyFont="1" applyFill="1" applyBorder="1" applyAlignment="1">
      <alignment horizontal="left" vertical="center"/>
    </xf>
    <xf numFmtId="177" fontId="29" fillId="2" borderId="12" xfId="4" applyNumberFormat="1" applyFont="1" applyFill="1" applyBorder="1" applyAlignment="1">
      <alignment vertical="center" shrinkToFit="1"/>
    </xf>
    <xf numFmtId="177" fontId="29" fillId="2" borderId="53" xfId="4" applyNumberFormat="1" applyFont="1" applyFill="1" applyBorder="1" applyAlignment="1">
      <alignment vertical="center" shrinkToFit="1"/>
    </xf>
    <xf numFmtId="177" fontId="29" fillId="2" borderId="88" xfId="4" applyNumberFormat="1" applyFont="1" applyFill="1" applyBorder="1" applyAlignment="1">
      <alignment horizontal="right" vertical="center"/>
    </xf>
    <xf numFmtId="177" fontId="29" fillId="0" borderId="88" xfId="4" applyNumberFormat="1" applyFont="1" applyFill="1" applyBorder="1" applyAlignment="1">
      <alignment horizontal="right" vertical="center"/>
    </xf>
    <xf numFmtId="177" fontId="29" fillId="2" borderId="8" xfId="4" applyNumberFormat="1" applyFont="1" applyFill="1" applyBorder="1" applyAlignment="1">
      <alignment horizontal="right" vertical="center"/>
    </xf>
    <xf numFmtId="177" fontId="29" fillId="0" borderId="8" xfId="4" applyNumberFormat="1" applyFont="1" applyFill="1" applyBorder="1" applyAlignment="1">
      <alignment horizontal="right" vertical="center"/>
    </xf>
    <xf numFmtId="0" fontId="22" fillId="0" borderId="0" xfId="4" applyNumberFormat="1" applyFont="1" applyFill="1" applyAlignment="1">
      <alignment vertical="center"/>
    </xf>
    <xf numFmtId="0" fontId="22" fillId="0" borderId="0" xfId="4" applyNumberFormat="1" applyFont="1" applyFill="1" applyAlignment="1">
      <alignment horizontal="center" vertical="center"/>
    </xf>
    <xf numFmtId="0" fontId="30" fillId="0" borderId="0" xfId="4" applyNumberFormat="1" applyFont="1" applyFill="1" applyAlignment="1">
      <alignment horizontal="left" vertical="center"/>
    </xf>
    <xf numFmtId="0" fontId="30" fillId="0" borderId="0" xfId="4" applyNumberFormat="1" applyFont="1" applyFill="1" applyAlignment="1">
      <alignment horizontal="right" vertical="center"/>
    </xf>
    <xf numFmtId="0" fontId="31" fillId="0" borderId="0" xfId="4" applyNumberFormat="1" applyFont="1" applyFill="1" applyBorder="1" applyAlignment="1">
      <alignment horizontal="right" vertical="center" wrapText="1"/>
    </xf>
    <xf numFmtId="0" fontId="22" fillId="0" borderId="0" xfId="4" applyNumberFormat="1" applyFont="1" applyFill="1" applyAlignment="1">
      <alignment horizontal="right" vertical="center"/>
    </xf>
    <xf numFmtId="0" fontId="31" fillId="0" borderId="0" xfId="4" applyNumberFormat="1" applyFont="1" applyFill="1" applyAlignment="1">
      <alignment horizontal="right" vertical="center"/>
    </xf>
    <xf numFmtId="0" fontId="26" fillId="0" borderId="19" xfId="4" applyNumberFormat="1" applyFont="1" applyFill="1" applyBorder="1" applyAlignment="1">
      <alignment horizontal="center" vertical="center"/>
    </xf>
    <xf numFmtId="0" fontId="26" fillId="0" borderId="33" xfId="4" applyNumberFormat="1" applyFont="1" applyFill="1" applyBorder="1" applyAlignment="1">
      <alignment horizontal="center" vertical="center"/>
    </xf>
    <xf numFmtId="0" fontId="26" fillId="0" borderId="3" xfId="4" applyNumberFormat="1" applyFont="1" applyFill="1" applyBorder="1" applyAlignment="1">
      <alignment horizontal="center" vertical="center"/>
    </xf>
    <xf numFmtId="0" fontId="26" fillId="0" borderId="65" xfId="4" applyNumberFormat="1" applyFont="1" applyFill="1" applyBorder="1" applyAlignment="1">
      <alignment horizontal="center" vertical="center"/>
    </xf>
    <xf numFmtId="0" fontId="26" fillId="0" borderId="21" xfId="4" applyNumberFormat="1" applyFont="1" applyFill="1" applyBorder="1" applyAlignment="1">
      <alignment horizontal="center" vertical="center"/>
    </xf>
    <xf numFmtId="0" fontId="26" fillId="0" borderId="4" xfId="4" applyNumberFormat="1" applyFont="1" applyFill="1" applyBorder="1" applyAlignment="1">
      <alignment horizontal="center" vertical="center"/>
    </xf>
    <xf numFmtId="0" fontId="22" fillId="0" borderId="55" xfId="0" applyFont="1" applyFill="1" applyBorder="1" applyAlignment="1">
      <alignment vertical="center"/>
    </xf>
    <xf numFmtId="177" fontId="22" fillId="0" borderId="36" xfId="4" applyNumberFormat="1" applyFont="1" applyFill="1" applyBorder="1" applyAlignment="1">
      <alignment vertical="center" shrinkToFit="1"/>
    </xf>
    <xf numFmtId="179" fontId="22" fillId="0" borderId="55" xfId="4" applyNumberFormat="1" applyFont="1" applyFill="1" applyBorder="1" applyAlignment="1">
      <alignment vertical="center" shrinkToFit="1"/>
    </xf>
    <xf numFmtId="177" fontId="22" fillId="0" borderId="5" xfId="4" applyNumberFormat="1" applyFont="1" applyFill="1" applyBorder="1" applyAlignment="1">
      <alignment horizontal="right" vertical="center" shrinkToFit="1"/>
    </xf>
    <xf numFmtId="177" fontId="22" fillId="0" borderId="56" xfId="4" applyNumberFormat="1" applyFont="1" applyFill="1" applyBorder="1" applyAlignment="1">
      <alignment vertical="center" shrinkToFit="1"/>
    </xf>
    <xf numFmtId="38" fontId="22" fillId="0" borderId="36" xfId="1" applyFont="1" applyFill="1" applyBorder="1" applyAlignment="1">
      <alignment vertical="center"/>
    </xf>
    <xf numFmtId="178" fontId="22" fillId="0" borderId="8" xfId="4" applyNumberFormat="1" applyFont="1" applyFill="1" applyBorder="1" applyAlignment="1">
      <alignment vertical="center" shrinkToFit="1"/>
    </xf>
    <xf numFmtId="178" fontId="22" fillId="0" borderId="101" xfId="4" applyNumberFormat="1" applyFont="1" applyFill="1" applyBorder="1" applyAlignment="1">
      <alignment vertical="center" shrinkToFit="1"/>
    </xf>
    <xf numFmtId="0" fontId="26" fillId="0" borderId="0" xfId="4" applyNumberFormat="1" applyFont="1" applyFill="1" applyBorder="1" applyAlignment="1">
      <alignment vertical="center"/>
    </xf>
    <xf numFmtId="0" fontId="22" fillId="0" borderId="0" xfId="4" applyNumberFormat="1" applyFont="1" applyFill="1" applyBorder="1" applyAlignment="1">
      <alignment vertical="center"/>
    </xf>
    <xf numFmtId="0" fontId="22" fillId="0" borderId="0" xfId="4" applyNumberFormat="1" applyFont="1" applyFill="1" applyBorder="1" applyAlignment="1">
      <alignment horizontal="center" vertical="center"/>
    </xf>
    <xf numFmtId="0" fontId="26" fillId="0" borderId="0" xfId="4" applyNumberFormat="1" applyFont="1" applyFill="1" applyAlignment="1">
      <alignment vertical="center"/>
    </xf>
    <xf numFmtId="0" fontId="26" fillId="0" borderId="0" xfId="4" applyFont="1" applyFill="1" applyAlignment="1">
      <alignment vertical="center"/>
    </xf>
    <xf numFmtId="0" fontId="22" fillId="0" borderId="0" xfId="4" applyNumberFormat="1" applyFont="1" applyFill="1" applyAlignment="1">
      <alignment horizontal="left" vertical="center"/>
    </xf>
    <xf numFmtId="0" fontId="26" fillId="0" borderId="21" xfId="4" applyNumberFormat="1" applyFont="1" applyFill="1" applyBorder="1" applyAlignment="1">
      <alignment horizontal="center" vertical="center" shrinkToFit="1"/>
    </xf>
    <xf numFmtId="0" fontId="26" fillId="0" borderId="4" xfId="4" applyNumberFormat="1" applyFont="1" applyFill="1" applyBorder="1" applyAlignment="1">
      <alignment horizontal="center" vertical="center" shrinkToFit="1"/>
    </xf>
    <xf numFmtId="178" fontId="22" fillId="0" borderId="8" xfId="4" applyNumberFormat="1" applyFont="1" applyFill="1" applyBorder="1" applyAlignment="1">
      <alignment horizontal="right" vertical="center" shrinkToFit="1"/>
    </xf>
    <xf numFmtId="0" fontId="32" fillId="0" borderId="0" xfId="0" applyFont="1" applyFill="1" applyAlignment="1">
      <alignment vertical="center"/>
    </xf>
    <xf numFmtId="0" fontId="32" fillId="0" borderId="0" xfId="0" applyFont="1" applyFill="1" applyAlignment="1"/>
    <xf numFmtId="0" fontId="32" fillId="0" borderId="0" xfId="0" applyFont="1" applyFill="1" applyAlignment="1">
      <alignment horizontal="center"/>
    </xf>
    <xf numFmtId="0" fontId="33" fillId="0" borderId="0" xfId="0" applyFont="1" applyFill="1" applyAlignment="1"/>
    <xf numFmtId="0" fontId="12" fillId="0" borderId="3" xfId="4" applyNumberFormat="1" applyFont="1" applyFill="1" applyBorder="1" applyAlignment="1">
      <alignment horizontal="center" vertical="center"/>
    </xf>
    <xf numFmtId="0" fontId="23" fillId="0" borderId="51" xfId="6" applyNumberFormat="1" applyFont="1" applyFill="1" applyBorder="1" applyAlignment="1">
      <alignment vertical="center"/>
    </xf>
    <xf numFmtId="0" fontId="23" fillId="0" borderId="30" xfId="6" applyNumberFormat="1" applyFont="1" applyFill="1" applyBorder="1" applyAlignment="1">
      <alignment vertical="center"/>
    </xf>
    <xf numFmtId="176" fontId="23" fillId="0" borderId="33" xfId="6" applyNumberFormat="1" applyFont="1" applyFill="1" applyBorder="1" applyAlignment="1">
      <alignment vertical="center"/>
    </xf>
    <xf numFmtId="176" fontId="23" fillId="0" borderId="3" xfId="6" applyNumberFormat="1" applyFont="1" applyFill="1" applyBorder="1" applyAlignment="1">
      <alignment horizontal="center" vertical="center" shrinkToFit="1"/>
    </xf>
    <xf numFmtId="0" fontId="37" fillId="0" borderId="23" xfId="6" applyNumberFormat="1" applyFont="1" applyFill="1" applyBorder="1" applyAlignment="1">
      <alignment vertical="center"/>
    </xf>
    <xf numFmtId="0" fontId="3" fillId="0" borderId="0" xfId="6" applyNumberFormat="1" applyFont="1" applyFill="1" applyAlignment="1">
      <alignment vertical="center"/>
    </xf>
    <xf numFmtId="0" fontId="3" fillId="0" borderId="0" xfId="6" applyNumberFormat="1" applyFont="1" applyFill="1"/>
    <xf numFmtId="177" fontId="3" fillId="0" borderId="0" xfId="6" applyNumberFormat="1" applyFont="1" applyFill="1"/>
    <xf numFmtId="177" fontId="3" fillId="0" borderId="0" xfId="6" applyNumberFormat="1" applyFont="1" applyFill="1" applyAlignment="1">
      <alignment horizontal="center" vertical="center"/>
    </xf>
    <xf numFmtId="0" fontId="3" fillId="0" borderId="0" xfId="6" applyFont="1" applyFill="1" applyAlignment="1">
      <alignment horizontal="center" vertical="center"/>
    </xf>
    <xf numFmtId="0" fontId="0" fillId="0" borderId="0" xfId="0" applyFill="1" applyAlignment="1">
      <alignment vertical="center"/>
    </xf>
    <xf numFmtId="177" fontId="3" fillId="0" borderId="0" xfId="6" applyNumberFormat="1" applyFont="1" applyFill="1" applyAlignment="1">
      <alignment horizontal="right"/>
    </xf>
    <xf numFmtId="0" fontId="7" fillId="0" borderId="0" xfId="6" applyNumberFormat="1" applyFont="1" applyFill="1" applyAlignment="1">
      <alignment vertical="center"/>
    </xf>
    <xf numFmtId="177" fontId="4" fillId="0" borderId="0" xfId="6" applyNumberFormat="1" applyFont="1" applyFill="1" applyBorder="1" applyAlignment="1">
      <alignment horizontal="left" vertical="center"/>
    </xf>
    <xf numFmtId="177" fontId="3" fillId="0" borderId="0" xfId="6" applyNumberFormat="1" applyFont="1" applyFill="1" applyBorder="1" applyAlignment="1">
      <alignment horizontal="center" vertical="center"/>
    </xf>
    <xf numFmtId="0" fontId="3" fillId="0" borderId="0" xfId="6" applyFont="1" applyFill="1"/>
    <xf numFmtId="177" fontId="3" fillId="0" borderId="32" xfId="6" applyNumberFormat="1" applyFont="1" applyFill="1" applyBorder="1" applyAlignment="1">
      <alignment horizontal="right" vertical="center"/>
    </xf>
    <xf numFmtId="177" fontId="3" fillId="0" borderId="28" xfId="6" applyNumberFormat="1" applyFont="1" applyFill="1" applyBorder="1" applyAlignment="1">
      <alignment horizontal="center" vertical="center"/>
    </xf>
    <xf numFmtId="177" fontId="3" fillId="0" borderId="29" xfId="6" applyNumberFormat="1" applyFont="1" applyFill="1" applyBorder="1" applyAlignment="1">
      <alignment horizontal="center" vertical="center"/>
    </xf>
    <xf numFmtId="177" fontId="3" fillId="0" borderId="33" xfId="6" applyNumberFormat="1" applyFont="1" applyFill="1" applyBorder="1" applyAlignment="1">
      <alignment horizontal="center" vertical="center" shrinkToFit="1"/>
    </xf>
    <xf numFmtId="177" fontId="3" fillId="0" borderId="10" xfId="6" applyNumberFormat="1" applyFont="1" applyFill="1" applyBorder="1" applyAlignment="1">
      <alignment horizontal="left" vertical="center"/>
    </xf>
    <xf numFmtId="177" fontId="3" fillId="0" borderId="22" xfId="6" applyNumberFormat="1" applyFont="1" applyFill="1" applyBorder="1" applyAlignment="1">
      <alignment horizontal="center" vertical="center" shrinkToFit="1"/>
    </xf>
    <xf numFmtId="0" fontId="3" fillId="0" borderId="13" xfId="6" applyNumberFormat="1" applyFont="1" applyFill="1" applyBorder="1" applyAlignment="1">
      <alignment horizontal="center" vertical="center"/>
    </xf>
    <xf numFmtId="0" fontId="3" fillId="0" borderId="18" xfId="6" applyNumberFormat="1" applyFont="1" applyFill="1" applyBorder="1" applyAlignment="1">
      <alignment horizontal="center" vertical="center"/>
    </xf>
    <xf numFmtId="0" fontId="3" fillId="0" borderId="18" xfId="6" applyNumberFormat="1" applyFont="1" applyFill="1" applyBorder="1" applyAlignment="1">
      <alignment horizontal="center" vertical="center" shrinkToFit="1"/>
    </xf>
    <xf numFmtId="0" fontId="3" fillId="0" borderId="12" xfId="6" applyNumberFormat="1" applyFont="1" applyFill="1" applyBorder="1" applyAlignment="1">
      <alignment horizontal="center" vertical="center"/>
    </xf>
    <xf numFmtId="177" fontId="3" fillId="10" borderId="12" xfId="6" applyNumberFormat="1" applyFont="1" applyFill="1" applyBorder="1" applyAlignment="1">
      <alignment vertical="center" shrinkToFit="1"/>
    </xf>
    <xf numFmtId="177" fontId="3" fillId="10" borderId="10" xfId="6" applyNumberFormat="1" applyFont="1" applyFill="1" applyBorder="1" applyAlignment="1">
      <alignment vertical="center" shrinkToFit="1"/>
    </xf>
    <xf numFmtId="177" fontId="3" fillId="10" borderId="38" xfId="6" applyNumberFormat="1" applyFont="1" applyFill="1" applyBorder="1" applyAlignment="1">
      <alignment vertical="center" shrinkToFit="1"/>
    </xf>
    <xf numFmtId="0" fontId="3" fillId="0" borderId="2" xfId="6" applyNumberFormat="1" applyFont="1" applyFill="1" applyBorder="1" applyAlignment="1">
      <alignment horizontal="center" vertical="center"/>
    </xf>
    <xf numFmtId="0" fontId="3" fillId="0" borderId="2" xfId="6" applyNumberFormat="1" applyFont="1" applyFill="1" applyBorder="1" applyAlignment="1">
      <alignment horizontal="center" vertical="center" shrinkToFit="1"/>
    </xf>
    <xf numFmtId="0" fontId="3" fillId="0" borderId="23" xfId="6" applyNumberFormat="1" applyFont="1" applyFill="1" applyBorder="1" applyAlignment="1">
      <alignment horizontal="center" vertical="center"/>
    </xf>
    <xf numFmtId="0" fontId="3" fillId="0" borderId="21" xfId="6" applyNumberFormat="1" applyFont="1" applyFill="1" applyBorder="1" applyAlignment="1">
      <alignment horizontal="center" vertical="center"/>
    </xf>
    <xf numFmtId="0" fontId="3" fillId="0" borderId="23" xfId="6" applyNumberFormat="1" applyFont="1" applyFill="1" applyBorder="1" applyAlignment="1">
      <alignment horizontal="center" vertical="center" shrinkToFit="1"/>
    </xf>
    <xf numFmtId="0" fontId="3" fillId="0" borderId="4" xfId="6" applyNumberFormat="1" applyFont="1" applyFill="1" applyBorder="1" applyAlignment="1">
      <alignment horizontal="center" vertical="center" shrinkToFit="1"/>
    </xf>
    <xf numFmtId="0" fontId="3" fillId="0" borderId="4" xfId="6" applyNumberFormat="1" applyFont="1" applyFill="1" applyBorder="1" applyAlignment="1">
      <alignment horizontal="center" vertical="center"/>
    </xf>
    <xf numFmtId="0" fontId="3" fillId="0" borderId="12" xfId="6" applyNumberFormat="1" applyFont="1" applyFill="1" applyBorder="1" applyAlignment="1">
      <alignment horizontal="center" vertical="center" shrinkToFit="1"/>
    </xf>
    <xf numFmtId="0" fontId="3" fillId="0" borderId="7" xfId="6" applyNumberFormat="1" applyFont="1" applyFill="1" applyBorder="1" applyAlignment="1">
      <alignment horizontal="center" vertical="center"/>
    </xf>
    <xf numFmtId="0" fontId="3" fillId="0" borderId="13" xfId="6" applyNumberFormat="1" applyFont="1" applyFill="1" applyBorder="1" applyAlignment="1">
      <alignment horizontal="center" vertical="center" shrinkToFit="1"/>
    </xf>
    <xf numFmtId="0" fontId="3" fillId="0" borderId="14" xfId="6" applyNumberFormat="1" applyFont="1" applyFill="1" applyBorder="1" applyAlignment="1">
      <alignment horizontal="center" vertical="center" shrinkToFit="1"/>
    </xf>
    <xf numFmtId="177" fontId="3" fillId="5" borderId="12" xfId="6" applyNumberFormat="1" applyFont="1" applyFill="1" applyBorder="1" applyAlignment="1">
      <alignment vertical="center" shrinkToFit="1"/>
    </xf>
    <xf numFmtId="177" fontId="3" fillId="5" borderId="10" xfId="6" applyNumberFormat="1" applyFont="1" applyFill="1" applyBorder="1" applyAlignment="1">
      <alignment vertical="center" shrinkToFit="1"/>
    </xf>
    <xf numFmtId="177" fontId="3" fillId="5" borderId="38" xfId="6" applyNumberFormat="1" applyFont="1" applyFill="1" applyBorder="1" applyAlignment="1">
      <alignment vertical="center" shrinkToFit="1"/>
    </xf>
    <xf numFmtId="0" fontId="3" fillId="0" borderId="5" xfId="6" applyNumberFormat="1" applyFont="1" applyFill="1" applyBorder="1" applyAlignment="1">
      <alignment horizontal="center" vertical="center" shrinkToFit="1"/>
    </xf>
    <xf numFmtId="177" fontId="3" fillId="4" borderId="12" xfId="6" applyNumberFormat="1" applyFont="1" applyFill="1" applyBorder="1" applyAlignment="1">
      <alignment vertical="center" shrinkToFit="1"/>
    </xf>
    <xf numFmtId="177" fontId="3" fillId="4" borderId="10" xfId="6" applyNumberFormat="1" applyFont="1" applyFill="1" applyBorder="1" applyAlignment="1">
      <alignment vertical="center" shrinkToFit="1"/>
    </xf>
    <xf numFmtId="177" fontId="3" fillId="4" borderId="38" xfId="6" applyNumberFormat="1" applyFont="1" applyFill="1" applyBorder="1" applyAlignment="1">
      <alignment vertical="center" shrinkToFit="1"/>
    </xf>
    <xf numFmtId="0" fontId="3" fillId="0" borderId="2" xfId="6" applyNumberFormat="1" applyFont="1" applyFill="1" applyBorder="1" applyAlignment="1">
      <alignment vertical="center"/>
    </xf>
    <xf numFmtId="0" fontId="3" fillId="0" borderId="5" xfId="6" applyNumberFormat="1" applyFont="1" applyFill="1" applyBorder="1" applyAlignment="1">
      <alignment horizontal="center" vertical="center"/>
    </xf>
    <xf numFmtId="0" fontId="3" fillId="0" borderId="18" xfId="6" applyNumberFormat="1" applyFont="1" applyFill="1" applyBorder="1" applyAlignment="1">
      <alignment vertical="center" wrapText="1"/>
    </xf>
    <xf numFmtId="0" fontId="3" fillId="0" borderId="20" xfId="6" applyNumberFormat="1" applyFont="1" applyFill="1" applyBorder="1" applyAlignment="1">
      <alignment horizontal="center" vertical="center" shrinkToFit="1"/>
    </xf>
    <xf numFmtId="177" fontId="3" fillId="0" borderId="12" xfId="6" applyNumberFormat="1" applyFont="1" applyFill="1" applyBorder="1" applyAlignment="1">
      <alignment horizontal="right" vertical="center"/>
    </xf>
    <xf numFmtId="177" fontId="3" fillId="0" borderId="10" xfId="6" applyNumberFormat="1" applyFont="1" applyFill="1" applyBorder="1" applyAlignment="1">
      <alignment horizontal="right" vertical="center"/>
    </xf>
    <xf numFmtId="177" fontId="3" fillId="7" borderId="12" xfId="6" applyNumberFormat="1" applyFont="1" applyFill="1" applyBorder="1" applyAlignment="1">
      <alignment horizontal="right" vertical="center"/>
    </xf>
    <xf numFmtId="177" fontId="3" fillId="7" borderId="12" xfId="6" applyNumberFormat="1" applyFont="1" applyFill="1" applyBorder="1" applyAlignment="1">
      <alignment vertical="center"/>
    </xf>
    <xf numFmtId="177" fontId="3" fillId="0" borderId="47" xfId="6" applyNumberFormat="1" applyFont="1" applyFill="1" applyBorder="1" applyAlignment="1">
      <alignment horizontal="right" vertical="center"/>
    </xf>
    <xf numFmtId="177" fontId="3" fillId="7" borderId="38" xfId="6" applyNumberFormat="1" applyFont="1" applyFill="1" applyBorder="1" applyAlignment="1">
      <alignment horizontal="right" vertical="center"/>
    </xf>
    <xf numFmtId="0" fontId="3" fillId="0" borderId="2" xfId="0" applyFont="1" applyFill="1" applyBorder="1" applyAlignment="1">
      <alignment vertical="center" wrapText="1"/>
    </xf>
    <xf numFmtId="177" fontId="3" fillId="0" borderId="12" xfId="6" applyNumberFormat="1" applyFont="1" applyFill="1" applyBorder="1" applyAlignment="1">
      <alignment horizontal="center" vertical="center"/>
    </xf>
    <xf numFmtId="177" fontId="3" fillId="0" borderId="10" xfId="6" applyNumberFormat="1" applyFont="1" applyFill="1" applyBorder="1" applyAlignment="1">
      <alignment horizontal="center" vertical="center"/>
    </xf>
    <xf numFmtId="177" fontId="3" fillId="0" borderId="47" xfId="6" applyNumberFormat="1" applyFont="1" applyFill="1" applyBorder="1" applyAlignment="1">
      <alignment horizontal="center" vertical="center"/>
    </xf>
    <xf numFmtId="0" fontId="3" fillId="0" borderId="21" xfId="6" applyNumberFormat="1" applyFont="1" applyFill="1" applyBorder="1" applyAlignment="1">
      <alignment horizontal="left" vertical="center" shrinkToFit="1"/>
    </xf>
    <xf numFmtId="177" fontId="3" fillId="0" borderId="12" xfId="6" applyNumberFormat="1" applyFont="1" applyFill="1" applyBorder="1" applyAlignment="1">
      <alignment horizontal="right" vertical="center" shrinkToFit="1"/>
    </xf>
    <xf numFmtId="177" fontId="3" fillId="0" borderId="12" xfId="6" applyNumberFormat="1" applyFont="1" applyFill="1" applyBorder="1" applyAlignment="1">
      <alignment vertical="center"/>
    </xf>
    <xf numFmtId="177" fontId="3" fillId="0" borderId="10" xfId="6" applyNumberFormat="1" applyFont="1" applyFill="1" applyBorder="1" applyAlignment="1">
      <alignment vertical="center"/>
    </xf>
    <xf numFmtId="177" fontId="3" fillId="0" borderId="47" xfId="6" applyNumberFormat="1" applyFont="1" applyFill="1" applyBorder="1" applyAlignment="1">
      <alignment vertical="center"/>
    </xf>
    <xf numFmtId="176" fontId="3" fillId="0" borderId="14" xfId="6" applyNumberFormat="1" applyFont="1" applyFill="1" applyBorder="1" applyAlignment="1">
      <alignment horizontal="center" vertical="center" shrinkToFit="1"/>
    </xf>
    <xf numFmtId="176" fontId="3" fillId="0" borderId="5" xfId="6" applyNumberFormat="1" applyFont="1" applyFill="1" applyBorder="1" applyAlignment="1">
      <alignment horizontal="center" vertical="center" shrinkToFit="1"/>
    </xf>
    <xf numFmtId="0" fontId="3" fillId="0" borderId="35" xfId="6" applyNumberFormat="1" applyFont="1" applyFill="1" applyBorder="1" applyAlignment="1">
      <alignment horizontal="center" vertical="center"/>
    </xf>
    <xf numFmtId="0" fontId="3" fillId="0" borderId="32" xfId="6" applyNumberFormat="1" applyFont="1" applyFill="1" applyBorder="1" applyAlignment="1">
      <alignment horizontal="center" vertical="center"/>
    </xf>
    <xf numFmtId="0" fontId="3" fillId="0" borderId="8" xfId="6" applyNumberFormat="1" applyFont="1" applyFill="1" applyBorder="1" applyAlignment="1">
      <alignment horizontal="center" vertical="center"/>
    </xf>
    <xf numFmtId="0" fontId="3" fillId="0" borderId="25" xfId="0" applyFont="1" applyFill="1" applyBorder="1" applyAlignment="1">
      <alignment horizontal="left" vertical="center" wrapText="1"/>
    </xf>
    <xf numFmtId="176" fontId="3" fillId="0" borderId="8" xfId="6" applyNumberFormat="1" applyFont="1" applyFill="1" applyBorder="1" applyAlignment="1">
      <alignment horizontal="center" vertical="center" shrinkToFit="1"/>
    </xf>
    <xf numFmtId="0" fontId="3" fillId="0" borderId="46" xfId="6" applyNumberFormat="1" applyFont="1" applyFill="1" applyBorder="1" applyAlignment="1">
      <alignment horizontal="center" vertical="center" shrinkToFit="1"/>
    </xf>
    <xf numFmtId="177" fontId="3" fillId="0" borderId="46" xfId="6" applyNumberFormat="1" applyFont="1" applyFill="1" applyBorder="1" applyAlignment="1">
      <alignment horizontal="right" vertical="center" shrinkToFit="1"/>
    </xf>
    <xf numFmtId="177" fontId="3" fillId="0" borderId="46" xfId="6" applyNumberFormat="1" applyFont="1" applyFill="1" applyBorder="1" applyAlignment="1">
      <alignment horizontal="right" vertical="center"/>
    </xf>
    <xf numFmtId="177" fontId="3" fillId="0" borderId="48" xfId="6" applyNumberFormat="1" applyFont="1" applyFill="1" applyBorder="1" applyAlignment="1">
      <alignment horizontal="right" vertical="center"/>
    </xf>
    <xf numFmtId="177" fontId="3" fillId="7" borderId="46" xfId="6" applyNumberFormat="1" applyFont="1" applyFill="1" applyBorder="1" applyAlignment="1">
      <alignment horizontal="right" vertical="center"/>
    </xf>
    <xf numFmtId="177" fontId="3" fillId="7" borderId="46" xfId="6" applyNumberFormat="1" applyFont="1" applyFill="1" applyBorder="1" applyAlignment="1">
      <alignment vertical="center"/>
    </xf>
    <xf numFmtId="177" fontId="3" fillId="0" borderId="49" xfId="6" applyNumberFormat="1" applyFont="1" applyFill="1" applyBorder="1" applyAlignment="1">
      <alignment horizontal="right" vertical="center"/>
    </xf>
    <xf numFmtId="177" fontId="3" fillId="7" borderId="50" xfId="6" applyNumberFormat="1" applyFont="1" applyFill="1" applyBorder="1" applyAlignment="1">
      <alignment horizontal="right" vertical="center"/>
    </xf>
    <xf numFmtId="0" fontId="0" fillId="0" borderId="0" xfId="0" applyFill="1" applyBorder="1" applyAlignment="1">
      <alignment vertical="center"/>
    </xf>
    <xf numFmtId="0" fontId="38" fillId="0" borderId="0" xfId="6" applyNumberFormat="1" applyFont="1" applyFill="1" applyBorder="1" applyAlignment="1">
      <alignment horizontal="left" vertical="center"/>
    </xf>
    <xf numFmtId="0" fontId="3" fillId="0" borderId="197" xfId="6" applyNumberFormat="1" applyFont="1" applyFill="1" applyBorder="1" applyAlignment="1">
      <alignment horizontal="center" vertical="center"/>
    </xf>
    <xf numFmtId="176" fontId="3" fillId="0" borderId="3" xfId="6" applyNumberFormat="1" applyFont="1" applyFill="1" applyBorder="1" applyAlignment="1">
      <alignment horizontal="center" vertical="center" shrinkToFit="1"/>
    </xf>
    <xf numFmtId="176" fontId="3" fillId="0" borderId="42" xfId="6" applyNumberFormat="1" applyFont="1" applyFill="1" applyBorder="1" applyAlignment="1">
      <alignment horizontal="center" vertical="center" shrinkToFit="1"/>
    </xf>
    <xf numFmtId="0" fontId="3" fillId="0" borderId="43" xfId="6" applyNumberFormat="1" applyFont="1" applyFill="1" applyBorder="1" applyAlignment="1">
      <alignment horizontal="center" vertical="center"/>
    </xf>
    <xf numFmtId="177" fontId="3" fillId="4" borderId="43" xfId="6" applyNumberFormat="1" applyFont="1" applyFill="1" applyBorder="1" applyAlignment="1">
      <alignment vertical="center" shrinkToFit="1"/>
    </xf>
    <xf numFmtId="177" fontId="3" fillId="4" borderId="31" xfId="6" applyNumberFormat="1" applyFont="1" applyFill="1" applyBorder="1" applyAlignment="1">
      <alignment vertical="center" shrinkToFit="1"/>
    </xf>
    <xf numFmtId="177" fontId="3" fillId="4" borderId="44" xfId="6" applyNumberFormat="1" applyFont="1" applyFill="1" applyBorder="1" applyAlignment="1">
      <alignment vertical="center" shrinkToFit="1"/>
    </xf>
    <xf numFmtId="176" fontId="3" fillId="0" borderId="37" xfId="6" applyNumberFormat="1" applyFont="1" applyFill="1" applyBorder="1" applyAlignment="1">
      <alignment horizontal="center" vertical="center" shrinkToFit="1"/>
    </xf>
    <xf numFmtId="176" fontId="3" fillId="0" borderId="4" xfId="6" applyNumberFormat="1" applyFont="1" applyFill="1" applyBorder="1" applyAlignment="1">
      <alignment horizontal="center" vertical="center" shrinkToFit="1"/>
    </xf>
    <xf numFmtId="176" fontId="3" fillId="0" borderId="39" xfId="6" applyNumberFormat="1" applyFont="1" applyFill="1" applyBorder="1" applyAlignment="1">
      <alignment horizontal="center" vertical="center" shrinkToFit="1"/>
    </xf>
    <xf numFmtId="0" fontId="3" fillId="0" borderId="41" xfId="6" applyNumberFormat="1" applyFont="1" applyFill="1" applyBorder="1" applyAlignment="1">
      <alignment horizontal="center" vertical="center" shrinkToFit="1"/>
    </xf>
    <xf numFmtId="0" fontId="3" fillId="0" borderId="37" xfId="6" applyNumberFormat="1" applyFont="1" applyFill="1" applyBorder="1" applyAlignment="1">
      <alignment horizontal="center" vertical="center" shrinkToFit="1"/>
    </xf>
    <xf numFmtId="0" fontId="3" fillId="0" borderId="39" xfId="6" applyNumberFormat="1" applyFont="1" applyFill="1" applyBorder="1" applyAlignment="1">
      <alignment horizontal="center" vertical="center" shrinkToFit="1"/>
    </xf>
    <xf numFmtId="176" fontId="3" fillId="0" borderId="41" xfId="6" applyNumberFormat="1" applyFont="1" applyFill="1" applyBorder="1" applyAlignment="1">
      <alignment horizontal="center" vertical="center" shrinkToFit="1"/>
    </xf>
    <xf numFmtId="177" fontId="3" fillId="4" borderId="14" xfId="6" applyNumberFormat="1" applyFont="1" applyFill="1" applyBorder="1" applyAlignment="1">
      <alignment vertical="center" shrinkToFit="1"/>
    </xf>
    <xf numFmtId="177" fontId="3" fillId="4" borderId="18" xfId="6" applyNumberFormat="1" applyFont="1" applyFill="1" applyBorder="1" applyAlignment="1">
      <alignment vertical="center" shrinkToFit="1"/>
    </xf>
    <xf numFmtId="177" fontId="3" fillId="4" borderId="52" xfId="6" applyNumberFormat="1" applyFont="1" applyFill="1" applyBorder="1" applyAlignment="1">
      <alignment vertical="center" shrinkToFit="1"/>
    </xf>
    <xf numFmtId="0" fontId="3" fillId="0" borderId="42" xfId="6" applyNumberFormat="1" applyFont="1" applyFill="1" applyBorder="1" applyAlignment="1">
      <alignment horizontal="center" vertical="center" shrinkToFit="1"/>
    </xf>
    <xf numFmtId="177" fontId="3" fillId="5" borderId="43" xfId="6" applyNumberFormat="1" applyFont="1" applyFill="1" applyBorder="1" applyAlignment="1">
      <alignment vertical="center" shrinkToFit="1"/>
    </xf>
    <xf numFmtId="177" fontId="3" fillId="5" borderId="31" xfId="6" applyNumberFormat="1" applyFont="1" applyFill="1" applyBorder="1" applyAlignment="1">
      <alignment vertical="center" shrinkToFit="1"/>
    </xf>
    <xf numFmtId="177" fontId="3" fillId="5" borderId="44" xfId="6" applyNumberFormat="1" applyFont="1" applyFill="1" applyBorder="1" applyAlignment="1">
      <alignment vertical="center" shrinkToFit="1"/>
    </xf>
    <xf numFmtId="177" fontId="3" fillId="5" borderId="4" xfId="6" applyNumberFormat="1" applyFont="1" applyFill="1" applyBorder="1" applyAlignment="1">
      <alignment vertical="center" shrinkToFit="1"/>
    </xf>
    <xf numFmtId="177" fontId="3" fillId="5" borderId="21" xfId="6" applyNumberFormat="1" applyFont="1" applyFill="1" applyBorder="1" applyAlignment="1">
      <alignment vertical="center" shrinkToFit="1"/>
    </xf>
    <xf numFmtId="177" fontId="3" fillId="5" borderId="24" xfId="6" applyNumberFormat="1" applyFont="1" applyFill="1" applyBorder="1" applyAlignment="1">
      <alignment vertical="center" shrinkToFit="1"/>
    </xf>
    <xf numFmtId="0" fontId="3" fillId="0" borderId="45" xfId="6" applyNumberFormat="1" applyFont="1" applyFill="1" applyBorder="1" applyAlignment="1">
      <alignment horizontal="center" vertical="center" shrinkToFit="1"/>
    </xf>
    <xf numFmtId="177" fontId="3" fillId="5" borderId="8" xfId="6" applyNumberFormat="1" applyFont="1" applyFill="1" applyBorder="1" applyAlignment="1">
      <alignment vertical="center" shrinkToFit="1"/>
    </xf>
    <xf numFmtId="177" fontId="3" fillId="5" borderId="25" xfId="6" applyNumberFormat="1" applyFont="1" applyFill="1" applyBorder="1" applyAlignment="1">
      <alignment vertical="center" shrinkToFit="1"/>
    </xf>
    <xf numFmtId="177" fontId="3" fillId="5" borderId="27" xfId="6" applyNumberFormat="1" applyFont="1" applyFill="1" applyBorder="1" applyAlignment="1">
      <alignment vertical="center" shrinkToFit="1"/>
    </xf>
    <xf numFmtId="0" fontId="3" fillId="0" borderId="30" xfId="6" applyNumberFormat="1" applyFont="1" applyFill="1" applyBorder="1" applyAlignment="1">
      <alignment horizontal="center" vertical="center"/>
    </xf>
    <xf numFmtId="177" fontId="3" fillId="0" borderId="30" xfId="6" applyNumberFormat="1" applyFont="1" applyFill="1" applyBorder="1" applyAlignment="1">
      <alignment vertical="center" shrinkToFit="1"/>
    </xf>
    <xf numFmtId="177" fontId="3" fillId="4" borderId="4" xfId="6" applyNumberFormat="1" applyFont="1" applyFill="1" applyBorder="1" applyAlignment="1">
      <alignment vertical="center" shrinkToFit="1"/>
    </xf>
    <xf numFmtId="177" fontId="3" fillId="4" borderId="21" xfId="6" applyNumberFormat="1" applyFont="1" applyFill="1" applyBorder="1" applyAlignment="1">
      <alignment vertical="center" shrinkToFit="1"/>
    </xf>
    <xf numFmtId="177" fontId="3" fillId="4" borderId="24" xfId="6" applyNumberFormat="1" applyFont="1" applyFill="1" applyBorder="1" applyAlignment="1">
      <alignment vertical="center" shrinkToFit="1"/>
    </xf>
    <xf numFmtId="177" fontId="3" fillId="4" borderId="5" xfId="6" applyNumberFormat="1" applyFont="1" applyFill="1" applyBorder="1" applyAlignment="1">
      <alignment vertical="center" shrinkToFit="1"/>
    </xf>
    <xf numFmtId="177" fontId="3" fillId="4" borderId="2" xfId="6" applyNumberFormat="1" applyFont="1" applyFill="1" applyBorder="1" applyAlignment="1">
      <alignment vertical="center" shrinkToFit="1"/>
    </xf>
    <xf numFmtId="177" fontId="3" fillId="4" borderId="11" xfId="6" applyNumberFormat="1" applyFont="1" applyFill="1" applyBorder="1" applyAlignment="1">
      <alignment vertical="center" shrinkToFit="1"/>
    </xf>
    <xf numFmtId="177" fontId="3" fillId="0" borderId="0" xfId="6" applyNumberFormat="1" applyFont="1" applyFill="1" applyAlignment="1">
      <alignment vertical="center" shrinkToFit="1"/>
    </xf>
    <xf numFmtId="177" fontId="3" fillId="4" borderId="28" xfId="6" applyNumberFormat="1" applyFont="1" applyFill="1" applyBorder="1" applyAlignment="1">
      <alignment vertical="center" shrinkToFit="1"/>
    </xf>
    <xf numFmtId="177" fontId="3" fillId="4" borderId="47" xfId="6" applyNumberFormat="1" applyFont="1" applyFill="1" applyBorder="1" applyAlignment="1">
      <alignment vertical="center" shrinkToFit="1"/>
    </xf>
    <xf numFmtId="177" fontId="3" fillId="4" borderId="46" xfId="6" applyNumberFormat="1" applyFont="1" applyFill="1" applyBorder="1" applyAlignment="1">
      <alignment vertical="center" shrinkToFit="1"/>
    </xf>
    <xf numFmtId="177" fontId="3" fillId="4" borderId="48" xfId="6" applyNumberFormat="1" applyFont="1" applyFill="1" applyBorder="1" applyAlignment="1">
      <alignment vertical="center" shrinkToFit="1"/>
    </xf>
    <xf numFmtId="177" fontId="3" fillId="5" borderId="28" xfId="6" applyNumberFormat="1" applyFont="1" applyFill="1" applyBorder="1" applyAlignment="1">
      <alignment vertical="center" shrinkToFit="1"/>
    </xf>
    <xf numFmtId="177" fontId="3" fillId="5" borderId="47" xfId="6" applyNumberFormat="1" applyFont="1" applyFill="1" applyBorder="1" applyAlignment="1">
      <alignment vertical="center" shrinkToFit="1"/>
    </xf>
    <xf numFmtId="177" fontId="3" fillId="5" borderId="46" xfId="6" applyNumberFormat="1" applyFont="1" applyFill="1" applyBorder="1" applyAlignment="1">
      <alignment vertical="center" shrinkToFit="1"/>
    </xf>
    <xf numFmtId="177" fontId="3" fillId="5" borderId="48" xfId="6" applyNumberFormat="1" applyFont="1" applyFill="1" applyBorder="1" applyAlignment="1">
      <alignment vertical="center" shrinkToFit="1"/>
    </xf>
    <xf numFmtId="177" fontId="3" fillId="5" borderId="49" xfId="6" applyNumberFormat="1" applyFont="1" applyFill="1" applyBorder="1" applyAlignment="1">
      <alignment vertical="center" shrinkToFit="1"/>
    </xf>
    <xf numFmtId="177" fontId="3" fillId="5" borderId="50" xfId="6" applyNumberFormat="1" applyFont="1" applyFill="1" applyBorder="1" applyAlignment="1">
      <alignment vertical="center" shrinkToFit="1"/>
    </xf>
    <xf numFmtId="0" fontId="3" fillId="0" borderId="0" xfId="6" applyNumberFormat="1" applyFont="1" applyFill="1" applyAlignment="1">
      <alignment horizontal="left" vertical="center"/>
    </xf>
    <xf numFmtId="0" fontId="3" fillId="0" borderId="0" xfId="6" applyNumberFormat="1" applyFont="1" applyFill="1" applyAlignment="1">
      <alignment horizontal="center" vertical="center"/>
    </xf>
    <xf numFmtId="0" fontId="3" fillId="0" borderId="0" xfId="6" applyNumberFormat="1" applyFont="1" applyFill="1" applyBorder="1"/>
    <xf numFmtId="0" fontId="3" fillId="0" borderId="0" xfId="6" applyNumberFormat="1" applyFont="1" applyFill="1" applyBorder="1" applyAlignment="1">
      <alignment horizontal="left" vertical="center"/>
    </xf>
    <xf numFmtId="177" fontId="3" fillId="0" borderId="0" xfId="6" applyNumberFormat="1" applyFont="1" applyFill="1" applyBorder="1"/>
    <xf numFmtId="0" fontId="3" fillId="0" borderId="0" xfId="6" applyFont="1" applyFill="1" applyBorder="1" applyAlignment="1">
      <alignment horizontal="center" vertical="center"/>
    </xf>
    <xf numFmtId="177" fontId="0" fillId="0" borderId="0" xfId="0" applyNumberFormat="1" applyFill="1" applyBorder="1" applyAlignment="1">
      <alignment vertical="center"/>
    </xf>
    <xf numFmtId="177" fontId="3" fillId="0" borderId="0" xfId="6" applyNumberFormat="1" applyFont="1" applyFill="1" applyBorder="1" applyAlignment="1">
      <alignment horizontal="left" vertical="center"/>
    </xf>
    <xf numFmtId="177" fontId="3" fillId="0" borderId="0" xfId="6" applyNumberFormat="1" applyFont="1" applyFill="1" applyBorder="1" applyAlignment="1">
      <alignment horizontal="left" vertical="center" shrinkToFit="1"/>
    </xf>
    <xf numFmtId="177" fontId="3" fillId="0" borderId="0" xfId="6" applyNumberFormat="1" applyFont="1" applyFill="1" applyBorder="1" applyAlignment="1">
      <alignment vertical="center"/>
    </xf>
    <xf numFmtId="0" fontId="3" fillId="0" borderId="0" xfId="6" applyFont="1" applyFill="1" applyBorder="1"/>
    <xf numFmtId="0" fontId="3" fillId="0" borderId="0" xfId="6" applyFont="1" applyFill="1" applyBorder="1" applyAlignment="1">
      <alignment vertical="center"/>
    </xf>
    <xf numFmtId="0" fontId="12" fillId="0" borderId="33" xfId="4" applyNumberFormat="1" applyFont="1" applyFill="1" applyBorder="1" applyAlignment="1">
      <alignment horizontal="center" vertical="center"/>
    </xf>
    <xf numFmtId="0" fontId="12" fillId="0" borderId="4" xfId="4" applyNumberFormat="1" applyFont="1" applyFill="1" applyBorder="1" applyAlignment="1">
      <alignment horizontal="center" vertical="center"/>
    </xf>
    <xf numFmtId="0" fontId="3" fillId="0" borderId="32" xfId="6" applyNumberFormat="1" applyFont="1" applyFill="1" applyBorder="1"/>
    <xf numFmtId="179" fontId="11" fillId="0" borderId="4" xfId="4" applyNumberFormat="1" applyFont="1" applyFill="1" applyBorder="1" applyAlignment="1">
      <alignment vertical="center" shrinkToFit="1"/>
    </xf>
    <xf numFmtId="0" fontId="26" fillId="0" borderId="3" xfId="4" applyNumberFormat="1" applyFont="1" applyFill="1" applyBorder="1" applyAlignment="1">
      <alignment horizontal="center" vertical="center"/>
    </xf>
    <xf numFmtId="0" fontId="26" fillId="0" borderId="4" xfId="4" applyNumberFormat="1" applyFont="1" applyFill="1" applyBorder="1" applyAlignment="1">
      <alignment horizontal="center" vertical="center"/>
    </xf>
    <xf numFmtId="0" fontId="12" fillId="0" borderId="4" xfId="4" applyNumberFormat="1" applyFont="1" applyFill="1" applyBorder="1" applyAlignment="1">
      <alignment horizontal="center" vertical="center"/>
    </xf>
    <xf numFmtId="0" fontId="26" fillId="0" borderId="14" xfId="4" applyNumberFormat="1" applyFont="1" applyFill="1" applyBorder="1" applyAlignment="1">
      <alignment horizontal="left" vertical="center" wrapText="1"/>
    </xf>
    <xf numFmtId="0" fontId="26" fillId="0" borderId="5" xfId="4" applyNumberFormat="1" applyFont="1" applyFill="1" applyBorder="1" applyAlignment="1">
      <alignment horizontal="left" vertical="center" wrapText="1"/>
    </xf>
    <xf numFmtId="0" fontId="12" fillId="0" borderId="3" xfId="4" applyNumberFormat="1" applyFont="1" applyFill="1" applyBorder="1" applyAlignment="1">
      <alignment horizontal="center" vertical="center"/>
    </xf>
    <xf numFmtId="0" fontId="12" fillId="0" borderId="9" xfId="4" applyNumberFormat="1" applyFont="1" applyFill="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24" fillId="0" borderId="5" xfId="4" applyNumberFormat="1" applyFont="1" applyFill="1" applyBorder="1" applyAlignment="1">
      <alignment horizontal="left" vertical="center" wrapText="1"/>
    </xf>
    <xf numFmtId="0" fontId="22" fillId="0" borderId="14" xfId="4" applyFont="1" applyFill="1" applyBorder="1" applyAlignment="1">
      <alignment vertical="center"/>
    </xf>
    <xf numFmtId="0" fontId="22" fillId="0" borderId="4" xfId="4" applyFont="1" applyFill="1" applyBorder="1" applyAlignment="1">
      <alignment vertical="center"/>
    </xf>
    <xf numFmtId="0" fontId="22" fillId="0" borderId="12" xfId="4" applyFont="1" applyFill="1" applyBorder="1" applyAlignment="1">
      <alignment vertical="center"/>
    </xf>
    <xf numFmtId="0" fontId="39" fillId="0" borderId="4" xfId="4" applyFont="1" applyFill="1" applyBorder="1" applyAlignment="1">
      <alignment vertical="center"/>
    </xf>
    <xf numFmtId="0" fontId="26" fillId="0" borderId="24" xfId="4" applyNumberFormat="1" applyFont="1" applyFill="1" applyBorder="1" applyAlignment="1">
      <alignment horizontal="center" vertical="center"/>
    </xf>
    <xf numFmtId="177" fontId="22" fillId="0" borderId="11" xfId="4" applyNumberFormat="1" applyFont="1" applyFill="1" applyBorder="1" applyAlignment="1">
      <alignment vertical="center" shrinkToFit="1"/>
    </xf>
    <xf numFmtId="178" fontId="22" fillId="0" borderId="24" xfId="4" applyNumberFormat="1" applyFont="1" applyFill="1" applyBorder="1" applyAlignment="1">
      <alignment vertical="center" shrinkToFit="1"/>
    </xf>
    <xf numFmtId="0" fontId="22" fillId="0" borderId="1" xfId="4" applyNumberFormat="1" applyFont="1" applyFill="1" applyBorder="1" applyAlignment="1">
      <alignment vertical="center"/>
    </xf>
    <xf numFmtId="0" fontId="22" fillId="0" borderId="15" xfId="4" applyNumberFormat="1" applyFont="1" applyFill="1" applyBorder="1" applyAlignment="1">
      <alignment vertical="center"/>
    </xf>
    <xf numFmtId="179" fontId="22" fillId="0" borderId="66" xfId="4" applyNumberFormat="1" applyFont="1" applyFill="1" applyBorder="1" applyAlignment="1">
      <alignment vertical="center" shrinkToFit="1"/>
    </xf>
    <xf numFmtId="178" fontId="22" fillId="0" borderId="71" xfId="4" applyNumberFormat="1" applyFont="1" applyFill="1" applyBorder="1" applyAlignment="1">
      <alignment vertical="center" shrinkToFit="1"/>
    </xf>
    <xf numFmtId="178" fontId="22" fillId="0" borderId="27" xfId="4" applyNumberFormat="1" applyFont="1" applyFill="1" applyBorder="1" applyAlignment="1">
      <alignment vertical="center" shrinkToFit="1"/>
    </xf>
    <xf numFmtId="0" fontId="22" fillId="0" borderId="17" xfId="4" applyFont="1" applyFill="1" applyBorder="1" applyAlignment="1">
      <alignment vertical="center" shrinkToFit="1"/>
    </xf>
    <xf numFmtId="0" fontId="39" fillId="0" borderId="16" xfId="4" applyFont="1" applyFill="1" applyBorder="1" applyAlignment="1">
      <alignment vertical="center" shrinkToFit="1"/>
    </xf>
    <xf numFmtId="0" fontId="39" fillId="0" borderId="217" xfId="4" applyFont="1" applyFill="1" applyBorder="1" applyAlignment="1">
      <alignment vertical="center" shrinkToFit="1"/>
    </xf>
    <xf numFmtId="181" fontId="40" fillId="0" borderId="218" xfId="4" applyNumberFormat="1" applyFont="1" applyFill="1" applyBorder="1" applyAlignment="1">
      <alignment vertical="center"/>
    </xf>
    <xf numFmtId="182" fontId="28" fillId="0" borderId="219" xfId="4" applyNumberFormat="1" applyFont="1" applyFill="1" applyBorder="1" applyAlignment="1">
      <alignment vertical="center"/>
    </xf>
    <xf numFmtId="182" fontId="28" fillId="0" borderId="220" xfId="4" applyNumberFormat="1" applyFont="1" applyFill="1" applyBorder="1" applyAlignment="1">
      <alignment vertical="center"/>
    </xf>
    <xf numFmtId="181" fontId="40" fillId="0" borderId="0" xfId="4" applyNumberFormat="1" applyFont="1" applyFill="1" applyBorder="1" applyAlignment="1">
      <alignment vertical="center"/>
    </xf>
    <xf numFmtId="182" fontId="28" fillId="0" borderId="32" xfId="4" applyNumberFormat="1" applyFont="1" applyFill="1" applyBorder="1" applyAlignment="1">
      <alignment vertical="center"/>
    </xf>
    <xf numFmtId="0" fontId="0" fillId="0" borderId="59" xfId="0" applyFill="1" applyBorder="1" applyAlignment="1">
      <alignment vertical="center"/>
    </xf>
    <xf numFmtId="0" fontId="0" fillId="0" borderId="60" xfId="0" applyFill="1" applyBorder="1" applyAlignment="1">
      <alignment vertical="center"/>
    </xf>
    <xf numFmtId="0" fontId="0" fillId="0" borderId="57" xfId="0" applyFill="1" applyBorder="1" applyAlignment="1">
      <alignment vertical="center"/>
    </xf>
    <xf numFmtId="0" fontId="0" fillId="0" borderId="58" xfId="0" applyFill="1" applyBorder="1" applyAlignment="1">
      <alignment vertical="center"/>
    </xf>
    <xf numFmtId="0" fontId="0" fillId="0" borderId="63" xfId="0" applyFill="1" applyBorder="1" applyAlignment="1">
      <alignment vertical="center"/>
    </xf>
    <xf numFmtId="0" fontId="0" fillId="0" borderId="64" xfId="0" applyFill="1" applyBorder="1" applyAlignment="1">
      <alignment vertical="center"/>
    </xf>
    <xf numFmtId="0" fontId="3" fillId="0" borderId="1" xfId="0" applyFont="1" applyFill="1" applyBorder="1" applyAlignment="1">
      <alignment horizontal="center" vertical="center"/>
    </xf>
    <xf numFmtId="0" fontId="0" fillId="0" borderId="2" xfId="0" applyFill="1" applyBorder="1" applyAlignment="1">
      <alignment vertical="center"/>
    </xf>
    <xf numFmtId="0" fontId="0" fillId="0" borderId="61" xfId="0" applyFill="1" applyBorder="1" applyAlignment="1">
      <alignment vertical="center"/>
    </xf>
    <xf numFmtId="0" fontId="0" fillId="0" borderId="62" xfId="0"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13" xfId="0" applyFill="1" applyBorder="1" applyAlignment="1">
      <alignment vertical="center"/>
    </xf>
    <xf numFmtId="0" fontId="0" fillId="0" borderId="18" xfId="0" applyFill="1" applyBorder="1" applyAlignment="1">
      <alignment vertical="center"/>
    </xf>
    <xf numFmtId="0" fontId="3" fillId="0" borderId="15" xfId="0" applyFont="1" applyFill="1" applyBorder="1" applyAlignment="1">
      <alignment horizontal="center" vertical="center"/>
    </xf>
    <xf numFmtId="0" fontId="0" fillId="0" borderId="32" xfId="0" applyFill="1" applyBorder="1" applyAlignment="1">
      <alignment vertical="center"/>
    </xf>
    <xf numFmtId="0" fontId="0" fillId="0" borderId="25" xfId="0" applyFill="1" applyBorder="1" applyAlignment="1">
      <alignment vertical="center"/>
    </xf>
    <xf numFmtId="0" fontId="0" fillId="0" borderId="23" xfId="0" applyFill="1" applyBorder="1" applyAlignment="1">
      <alignment vertical="center"/>
    </xf>
    <xf numFmtId="0" fontId="0" fillId="0" borderId="21" xfId="0" applyFill="1" applyBorder="1" applyAlignment="1">
      <alignment vertical="center"/>
    </xf>
    <xf numFmtId="0" fontId="0" fillId="0" borderId="13" xfId="0" applyBorder="1" applyAlignment="1">
      <alignment vertical="center"/>
    </xf>
    <xf numFmtId="0" fontId="0" fillId="0" borderId="18" xfId="0" applyBorder="1" applyAlignment="1">
      <alignment vertical="center"/>
    </xf>
    <xf numFmtId="0" fontId="3" fillId="0" borderId="69" xfId="0" applyFont="1" applyBorder="1" applyAlignment="1">
      <alignment horizontal="center" vertical="center"/>
    </xf>
    <xf numFmtId="0" fontId="0" fillId="0" borderId="204" xfId="0" applyBorder="1" applyAlignment="1">
      <alignment vertical="center"/>
    </xf>
    <xf numFmtId="0" fontId="0" fillId="0" borderId="229" xfId="0" applyBorder="1" applyAlignment="1">
      <alignment vertical="center"/>
    </xf>
    <xf numFmtId="177" fontId="27" fillId="0" borderId="14" xfId="4" applyNumberFormat="1" applyFont="1" applyFill="1" applyBorder="1" applyAlignment="1">
      <alignment vertical="center" shrinkToFit="1"/>
    </xf>
    <xf numFmtId="179" fontId="27" fillId="0" borderId="4" xfId="4" applyNumberFormat="1" applyFont="1" applyFill="1" applyBorder="1" applyAlignment="1">
      <alignment vertical="center" shrinkToFit="1"/>
    </xf>
    <xf numFmtId="179" fontId="27" fillId="0" borderId="8" xfId="4" applyNumberFormat="1" applyFont="1" applyFill="1" applyBorder="1" applyAlignment="1">
      <alignment vertical="center" shrinkToFit="1"/>
    </xf>
    <xf numFmtId="179" fontId="27" fillId="0" borderId="66" xfId="4" applyNumberFormat="1" applyFont="1" applyFill="1" applyBorder="1" applyAlignment="1">
      <alignment vertical="center" shrinkToFit="1"/>
    </xf>
    <xf numFmtId="177" fontId="27" fillId="0" borderId="5" xfId="4" applyNumberFormat="1" applyFont="1" applyFill="1" applyBorder="1" applyAlignment="1">
      <alignment vertical="center" shrinkToFit="1"/>
    </xf>
    <xf numFmtId="0" fontId="26" fillId="0" borderId="3" xfId="4" applyNumberFormat="1" applyFont="1" applyFill="1" applyBorder="1" applyAlignment="1">
      <alignment horizontal="center" vertical="center"/>
    </xf>
    <xf numFmtId="0" fontId="26" fillId="0" borderId="4" xfId="4" applyNumberFormat="1" applyFont="1" applyFill="1" applyBorder="1" applyAlignment="1">
      <alignment horizontal="center" vertical="center"/>
    </xf>
    <xf numFmtId="0" fontId="12" fillId="0" borderId="4" xfId="4" applyNumberFormat="1" applyFont="1" applyFill="1" applyBorder="1" applyAlignment="1">
      <alignment horizontal="center" vertical="center"/>
    </xf>
    <xf numFmtId="0" fontId="12" fillId="0" borderId="3" xfId="4" applyNumberFormat="1" applyFont="1" applyFill="1" applyBorder="1" applyAlignment="1">
      <alignment horizontal="center" vertical="center"/>
    </xf>
    <xf numFmtId="177" fontId="22" fillId="11" borderId="14" xfId="4" applyNumberFormat="1" applyFont="1" applyFill="1" applyBorder="1" applyAlignment="1">
      <alignment vertical="center" shrinkToFit="1"/>
    </xf>
    <xf numFmtId="177" fontId="22" fillId="11" borderId="5" xfId="4" applyNumberFormat="1" applyFont="1" applyFill="1" applyBorder="1" applyAlignment="1">
      <alignment vertical="center" shrinkToFit="1"/>
    </xf>
    <xf numFmtId="177" fontId="22" fillId="11" borderId="14" xfId="4" applyNumberFormat="1" applyFont="1" applyFill="1" applyBorder="1" applyAlignment="1">
      <alignment horizontal="right" vertical="center" shrinkToFit="1"/>
    </xf>
    <xf numFmtId="177" fontId="22" fillId="11" borderId="36" xfId="4" applyNumberFormat="1" applyFont="1" applyFill="1" applyBorder="1" applyAlignment="1">
      <alignment vertical="center" shrinkToFit="1"/>
    </xf>
    <xf numFmtId="179" fontId="22" fillId="11" borderId="4" xfId="4" applyNumberFormat="1" applyFont="1" applyFill="1" applyBorder="1" applyAlignment="1">
      <alignment vertical="center" shrinkToFit="1"/>
    </xf>
    <xf numFmtId="178" fontId="22" fillId="11" borderId="4" xfId="4" applyNumberFormat="1" applyFont="1" applyFill="1" applyBorder="1" applyAlignment="1">
      <alignment vertical="center" shrinkToFit="1"/>
    </xf>
    <xf numFmtId="179" fontId="22" fillId="11" borderId="55" xfId="4" applyNumberFormat="1" applyFont="1" applyFill="1" applyBorder="1" applyAlignment="1">
      <alignment vertical="center" shrinkToFit="1"/>
    </xf>
    <xf numFmtId="0" fontId="22" fillId="11" borderId="36" xfId="0" applyFont="1" applyFill="1" applyBorder="1" applyAlignment="1">
      <alignment vertical="center"/>
    </xf>
    <xf numFmtId="178" fontId="22" fillId="11" borderId="55" xfId="4" applyNumberFormat="1" applyFont="1" applyFill="1" applyBorder="1" applyAlignment="1">
      <alignment vertical="center" shrinkToFit="1"/>
    </xf>
    <xf numFmtId="177" fontId="22" fillId="12" borderId="14" xfId="4" applyNumberFormat="1" applyFont="1" applyFill="1" applyBorder="1" applyAlignment="1">
      <alignment vertical="center" shrinkToFit="1"/>
    </xf>
    <xf numFmtId="177" fontId="22" fillId="12" borderId="5" xfId="4" applyNumberFormat="1" applyFont="1" applyFill="1" applyBorder="1" applyAlignment="1">
      <alignment vertical="center" shrinkToFit="1"/>
    </xf>
    <xf numFmtId="177" fontId="22" fillId="12" borderId="14" xfId="4" applyNumberFormat="1" applyFont="1" applyFill="1" applyBorder="1" applyAlignment="1">
      <alignment horizontal="right" vertical="center" shrinkToFit="1"/>
    </xf>
    <xf numFmtId="179" fontId="22" fillId="12" borderId="4" xfId="4" applyNumberFormat="1" applyFont="1" applyFill="1" applyBorder="1" applyAlignment="1">
      <alignment vertical="center" shrinkToFit="1"/>
    </xf>
    <xf numFmtId="178" fontId="22" fillId="12" borderId="4" xfId="4" applyNumberFormat="1" applyFont="1" applyFill="1" applyBorder="1" applyAlignment="1">
      <alignment vertical="center" shrinkToFit="1"/>
    </xf>
    <xf numFmtId="0" fontId="41" fillId="0" borderId="0" xfId="4" applyFont="1" applyFill="1" applyAlignment="1">
      <alignment vertical="center"/>
    </xf>
    <xf numFmtId="0" fontId="41" fillId="0" borderId="0" xfId="4" applyFont="1" applyFill="1" applyAlignment="1">
      <alignment horizontal="center" vertical="center"/>
    </xf>
    <xf numFmtId="0" fontId="43" fillId="0" borderId="0" xfId="4" applyFont="1" applyFill="1" applyAlignment="1">
      <alignment vertical="center"/>
    </xf>
    <xf numFmtId="0" fontId="43" fillId="0" borderId="0" xfId="4" applyFont="1" applyFill="1" applyAlignment="1">
      <alignment horizontal="left" vertical="center"/>
    </xf>
    <xf numFmtId="177" fontId="41" fillId="0" borderId="0" xfId="4" applyNumberFormat="1" applyFont="1" applyFill="1" applyAlignment="1">
      <alignment vertical="center"/>
    </xf>
    <xf numFmtId="177" fontId="41" fillId="0" borderId="0" xfId="4" applyNumberFormat="1" applyFont="1" applyFill="1" applyAlignment="1">
      <alignment horizontal="center" vertical="center"/>
    </xf>
    <xf numFmtId="0" fontId="41" fillId="0" borderId="0" xfId="4" applyNumberFormat="1" applyFont="1" applyFill="1" applyAlignment="1">
      <alignment horizontal="center" vertical="center" wrapText="1"/>
    </xf>
    <xf numFmtId="49" fontId="41" fillId="0" borderId="0" xfId="4" applyNumberFormat="1" applyFont="1" applyFill="1" applyAlignment="1">
      <alignment vertical="center" wrapText="1"/>
    </xf>
    <xf numFmtId="49" fontId="41" fillId="0" borderId="0" xfId="4" applyNumberFormat="1" applyFont="1" applyFill="1" applyAlignment="1">
      <alignment vertical="center"/>
    </xf>
    <xf numFmtId="177" fontId="41" fillId="0" borderId="0" xfId="4" applyNumberFormat="1" applyFont="1" applyFill="1" applyBorder="1" applyAlignment="1">
      <alignment vertical="center"/>
    </xf>
    <xf numFmtId="177" fontId="41" fillId="0" borderId="0" xfId="4" applyNumberFormat="1" applyFont="1" applyFill="1" applyBorder="1" applyAlignment="1">
      <alignment horizontal="center" vertical="center"/>
    </xf>
    <xf numFmtId="0" fontId="41" fillId="0" borderId="0" xfId="4" applyNumberFormat="1" applyFont="1" applyFill="1" applyBorder="1" applyAlignment="1">
      <alignment horizontal="center" vertical="center" wrapText="1"/>
    </xf>
    <xf numFmtId="177" fontId="41" fillId="0" borderId="12" xfId="4" applyNumberFormat="1" applyFont="1" applyFill="1" applyBorder="1" applyAlignment="1">
      <alignment horizontal="right" vertical="center" shrinkToFit="1"/>
    </xf>
    <xf numFmtId="0" fontId="41" fillId="0" borderId="0" xfId="4" applyFont="1" applyFill="1" applyBorder="1" applyAlignment="1">
      <alignment vertical="center"/>
    </xf>
    <xf numFmtId="0" fontId="41" fillId="0" borderId="0" xfId="4" applyFont="1" applyFill="1" applyBorder="1" applyAlignment="1">
      <alignment horizontal="center" vertical="center"/>
    </xf>
    <xf numFmtId="0" fontId="43" fillId="0" borderId="0" xfId="4" applyFont="1" applyFill="1" applyBorder="1" applyAlignment="1">
      <alignment vertical="center"/>
    </xf>
    <xf numFmtId="49" fontId="41" fillId="0" borderId="0" xfId="4" applyNumberFormat="1" applyFont="1" applyFill="1" applyBorder="1" applyAlignment="1">
      <alignment vertical="center"/>
    </xf>
    <xf numFmtId="0" fontId="43" fillId="0" borderId="0" xfId="4" applyFont="1" applyFill="1" applyBorder="1" applyAlignment="1">
      <alignment horizontal="left" vertical="center"/>
    </xf>
    <xf numFmtId="0" fontId="46" fillId="0" borderId="0" xfId="7" applyFont="1" applyFill="1"/>
    <xf numFmtId="0" fontId="46" fillId="0" borderId="0" xfId="7" applyFont="1" applyFill="1" applyAlignment="1">
      <alignment vertical="top"/>
    </xf>
    <xf numFmtId="0" fontId="43" fillId="0" borderId="0" xfId="2" applyFont="1" applyFill="1" applyBorder="1" applyAlignment="1">
      <alignment vertical="center"/>
    </xf>
    <xf numFmtId="0" fontId="47" fillId="0" borderId="0" xfId="4" applyFont="1" applyFill="1" applyBorder="1" applyAlignment="1">
      <alignment horizontal="left" vertical="center"/>
    </xf>
    <xf numFmtId="177" fontId="41" fillId="0" borderId="0" xfId="4" applyNumberFormat="1" applyFont="1" applyFill="1" applyBorder="1" applyAlignment="1">
      <alignment horizontal="right" vertical="center" shrinkToFit="1"/>
    </xf>
    <xf numFmtId="0" fontId="43" fillId="0" borderId="0" xfId="4" applyNumberFormat="1" applyFont="1" applyFill="1" applyBorder="1" applyAlignment="1">
      <alignment horizontal="left" vertical="center" wrapText="1"/>
    </xf>
    <xf numFmtId="0" fontId="43" fillId="0" borderId="0" xfId="4" applyNumberFormat="1" applyFont="1" applyFill="1" applyBorder="1" applyAlignment="1">
      <alignment horizontal="center" vertical="center"/>
    </xf>
    <xf numFmtId="0" fontId="43" fillId="0" borderId="238" xfId="2" applyFont="1" applyFill="1" applyBorder="1" applyAlignment="1">
      <alignment vertical="center"/>
    </xf>
    <xf numFmtId="0" fontId="47" fillId="0" borderId="49" xfId="4" applyFont="1" applyFill="1" applyBorder="1" applyAlignment="1">
      <alignment horizontal="left" vertical="center"/>
    </xf>
    <xf numFmtId="177" fontId="41" fillId="0" borderId="49" xfId="4" applyNumberFormat="1" applyFont="1" applyFill="1" applyBorder="1" applyAlignment="1">
      <alignment horizontal="right" vertical="center" shrinkToFit="1"/>
    </xf>
    <xf numFmtId="177" fontId="41" fillId="0" borderId="46" xfId="4" applyNumberFormat="1" applyFont="1" applyFill="1" applyBorder="1" applyAlignment="1">
      <alignment horizontal="right" vertical="center" shrinkToFit="1"/>
    </xf>
    <xf numFmtId="0" fontId="43" fillId="0" borderId="46" xfId="4" applyNumberFormat="1" applyFont="1" applyFill="1" applyBorder="1" applyAlignment="1">
      <alignment horizontal="left" vertical="center" wrapText="1"/>
    </xf>
    <xf numFmtId="0" fontId="43" fillId="0" borderId="68" xfId="2" applyFont="1" applyFill="1" applyBorder="1" applyAlignment="1">
      <alignment vertical="center"/>
    </xf>
    <xf numFmtId="0" fontId="47" fillId="0" borderId="47" xfId="4" applyFont="1" applyFill="1" applyBorder="1" applyAlignment="1">
      <alignment horizontal="left" vertical="center"/>
    </xf>
    <xf numFmtId="0" fontId="43" fillId="0" borderId="12" xfId="4" applyNumberFormat="1" applyFont="1" applyFill="1" applyBorder="1" applyAlignment="1">
      <alignment horizontal="left" vertical="center" wrapText="1"/>
    </xf>
    <xf numFmtId="49" fontId="43" fillId="0" borderId="5" xfId="4" applyNumberFormat="1" applyFont="1" applyFill="1" applyBorder="1" applyAlignment="1">
      <alignment horizontal="center" vertical="center" wrapText="1"/>
    </xf>
    <xf numFmtId="0" fontId="43" fillId="0" borderId="67" xfId="4" applyNumberFormat="1" applyFont="1" applyFill="1" applyBorder="1" applyAlignment="1">
      <alignment horizontal="center" vertical="center" shrinkToFit="1"/>
    </xf>
    <xf numFmtId="0" fontId="43" fillId="0" borderId="55" xfId="2" applyFont="1" applyFill="1" applyBorder="1" applyAlignment="1">
      <alignment vertical="center"/>
    </xf>
    <xf numFmtId="0" fontId="47" fillId="0" borderId="22" xfId="4" applyFont="1" applyFill="1" applyBorder="1" applyAlignment="1">
      <alignment horizontal="left" vertical="center"/>
    </xf>
    <xf numFmtId="177" fontId="41" fillId="0" borderId="4" xfId="4" applyNumberFormat="1" applyFont="1" applyFill="1" applyBorder="1" applyAlignment="1">
      <alignment horizontal="right" vertical="center" shrinkToFit="1"/>
    </xf>
    <xf numFmtId="0" fontId="43" fillId="0" borderId="4" xfId="4" applyNumberFormat="1" applyFont="1" applyFill="1" applyBorder="1" applyAlignment="1">
      <alignment horizontal="left" vertical="center" wrapText="1"/>
    </xf>
    <xf numFmtId="49" fontId="43" fillId="0" borderId="12" xfId="4" applyNumberFormat="1" applyFont="1" applyFill="1" applyBorder="1" applyAlignment="1">
      <alignment vertical="center" wrapText="1"/>
    </xf>
    <xf numFmtId="49" fontId="43" fillId="0" borderId="14" xfId="4" applyNumberFormat="1" applyFont="1" applyFill="1" applyBorder="1" applyAlignment="1">
      <alignment horizontal="center" vertical="center" wrapText="1"/>
    </xf>
    <xf numFmtId="49" fontId="43" fillId="0" borderId="4" xfId="4" applyNumberFormat="1" applyFont="1" applyFill="1" applyBorder="1" applyAlignment="1">
      <alignment vertical="center" wrapText="1"/>
    </xf>
    <xf numFmtId="38" fontId="43" fillId="0" borderId="12" xfId="1" applyFont="1" applyFill="1" applyBorder="1" applyAlignment="1">
      <alignment horizontal="left" vertical="center" wrapText="1"/>
    </xf>
    <xf numFmtId="49" fontId="43" fillId="0" borderId="18" xfId="4" applyNumberFormat="1" applyFont="1" applyFill="1" applyBorder="1" applyAlignment="1">
      <alignment horizontal="center" vertical="center" wrapText="1"/>
    </xf>
    <xf numFmtId="177" fontId="43" fillId="0" borderId="68" xfId="4" applyNumberFormat="1" applyFont="1" applyFill="1" applyBorder="1" applyAlignment="1">
      <alignment horizontal="right" vertical="center" shrinkToFit="1"/>
    </xf>
    <xf numFmtId="38" fontId="43" fillId="0" borderId="4" xfId="1" applyFont="1" applyFill="1" applyBorder="1" applyAlignment="1">
      <alignment horizontal="left" vertical="center" wrapText="1"/>
    </xf>
    <xf numFmtId="0" fontId="41" fillId="0" borderId="0" xfId="4" applyNumberFormat="1" applyFont="1" applyFill="1" applyBorder="1" applyAlignment="1">
      <alignment horizontal="center" vertical="center"/>
    </xf>
    <xf numFmtId="0" fontId="43" fillId="0" borderId="65" xfId="4" applyNumberFormat="1" applyFont="1" applyFill="1" applyBorder="1" applyAlignment="1">
      <alignment horizontal="center" vertical="center"/>
    </xf>
    <xf numFmtId="0" fontId="43" fillId="0" borderId="19" xfId="4" applyNumberFormat="1" applyFont="1" applyFill="1" applyBorder="1" applyAlignment="1">
      <alignment horizontal="center" vertical="center"/>
    </xf>
    <xf numFmtId="0" fontId="49" fillId="0" borderId="0" xfId="4" applyNumberFormat="1" applyFont="1" applyFill="1" applyBorder="1" applyAlignment="1">
      <alignment horizontal="center" vertical="center"/>
    </xf>
    <xf numFmtId="0" fontId="49" fillId="0" borderId="0" xfId="4" applyNumberFormat="1" applyFont="1" applyFill="1" applyAlignment="1">
      <alignment horizontal="right" vertical="center"/>
    </xf>
    <xf numFmtId="0" fontId="50" fillId="0" borderId="0" xfId="4" applyFont="1" applyFill="1" applyAlignment="1">
      <alignment horizontal="left" vertical="center"/>
    </xf>
    <xf numFmtId="177" fontId="42" fillId="0" borderId="0" xfId="4" applyNumberFormat="1" applyFont="1" applyFill="1" applyAlignment="1">
      <alignment horizontal="right" vertical="center"/>
    </xf>
    <xf numFmtId="177" fontId="51" fillId="0" borderId="0" xfId="4" applyNumberFormat="1" applyFont="1" applyFill="1" applyBorder="1" applyAlignment="1">
      <alignment horizontal="right" vertical="center" wrapText="1"/>
    </xf>
    <xf numFmtId="0" fontId="51" fillId="0" borderId="0" xfId="4" applyFont="1" applyFill="1" applyAlignment="1">
      <alignment horizontal="center" vertical="center" wrapText="1"/>
    </xf>
    <xf numFmtId="0" fontId="41" fillId="0" borderId="0" xfId="4" applyFont="1" applyFill="1" applyAlignment="1">
      <alignment horizontal="center" vertical="center" wrapText="1"/>
    </xf>
    <xf numFmtId="177" fontId="52" fillId="0" borderId="0" xfId="4" applyNumberFormat="1" applyFont="1" applyFill="1" applyAlignment="1">
      <alignment horizontal="left" vertical="center"/>
    </xf>
    <xf numFmtId="0" fontId="52" fillId="0" borderId="0" xfId="4" applyNumberFormat="1" applyFont="1" applyFill="1" applyAlignment="1">
      <alignment horizontal="center" vertical="center" wrapText="1"/>
    </xf>
    <xf numFmtId="0" fontId="52" fillId="0" borderId="0" xfId="4" applyNumberFormat="1" applyFont="1" applyFill="1" applyAlignment="1">
      <alignment horizontal="left" vertical="center" wrapText="1"/>
    </xf>
    <xf numFmtId="0" fontId="52" fillId="0" borderId="0" xfId="4" applyNumberFormat="1" applyFont="1" applyFill="1" applyAlignment="1">
      <alignment horizontal="left" vertical="center"/>
    </xf>
    <xf numFmtId="0" fontId="41" fillId="0" borderId="0" xfId="4" applyNumberFormat="1" applyFont="1" applyFill="1" applyAlignment="1">
      <alignment vertical="center" wrapText="1"/>
    </xf>
    <xf numFmtId="0" fontId="41" fillId="0" borderId="0" xfId="4" applyNumberFormat="1" applyFont="1" applyFill="1" applyAlignment="1">
      <alignment vertical="center"/>
    </xf>
    <xf numFmtId="177" fontId="41" fillId="0" borderId="0" xfId="4" applyNumberFormat="1" applyFont="1" applyFill="1" applyAlignment="1">
      <alignment horizontal="right" vertical="center"/>
    </xf>
    <xf numFmtId="0" fontId="47" fillId="0" borderId="0" xfId="4" applyNumberFormat="1" applyFont="1" applyFill="1" applyBorder="1" applyAlignment="1">
      <alignment horizontal="center" vertical="center" wrapText="1"/>
    </xf>
    <xf numFmtId="0" fontId="47" fillId="0" borderId="0" xfId="4" applyNumberFormat="1" applyFont="1" applyFill="1" applyAlignment="1">
      <alignment vertical="center" wrapText="1"/>
    </xf>
    <xf numFmtId="0" fontId="53" fillId="0" borderId="0" xfId="4" applyNumberFormat="1" applyFont="1" applyFill="1" applyAlignment="1">
      <alignment vertical="center"/>
    </xf>
    <xf numFmtId="49" fontId="43" fillId="0" borderId="10" xfId="4" applyNumberFormat="1" applyFont="1" applyFill="1" applyBorder="1" applyAlignment="1">
      <alignment vertical="center" wrapText="1"/>
    </xf>
    <xf numFmtId="0" fontId="54" fillId="0" borderId="0" xfId="4" applyNumberFormat="1" applyFont="1" applyFill="1" applyAlignment="1">
      <alignment horizontal="right" vertical="center"/>
    </xf>
    <xf numFmtId="0" fontId="43" fillId="0" borderId="0" xfId="4" applyNumberFormat="1" applyFont="1" applyFill="1" applyAlignment="1">
      <alignment horizontal="right" vertical="center"/>
    </xf>
    <xf numFmtId="0" fontId="41" fillId="0" borderId="33" xfId="4" applyFont="1" applyBorder="1" applyAlignment="1">
      <alignment horizontal="distributed" vertical="center" justifyLastLine="1"/>
    </xf>
    <xf numFmtId="177" fontId="41" fillId="0" borderId="3" xfId="4" applyNumberFormat="1" applyFont="1" applyFill="1" applyBorder="1" applyAlignment="1">
      <alignment horizontal="distributed" vertical="center" justifyLastLine="1"/>
    </xf>
    <xf numFmtId="0" fontId="41" fillId="0" borderId="4" xfId="4" applyFont="1" applyBorder="1" applyAlignment="1">
      <alignment horizontal="distributed" vertical="center" justifyLastLine="1"/>
    </xf>
    <xf numFmtId="177" fontId="41" fillId="0" borderId="4" xfId="4" applyNumberFormat="1" applyFont="1" applyFill="1" applyBorder="1" applyAlignment="1">
      <alignment horizontal="center" vertical="center"/>
    </xf>
    <xf numFmtId="49" fontId="12" fillId="0" borderId="12" xfId="4" applyNumberFormat="1" applyFont="1" applyFill="1" applyBorder="1" applyAlignment="1">
      <alignment vertical="center" wrapText="1"/>
    </xf>
    <xf numFmtId="49" fontId="43" fillId="0" borderId="47" xfId="4" applyNumberFormat="1" applyFont="1" applyFill="1" applyBorder="1" applyAlignment="1">
      <alignment vertical="center" wrapText="1"/>
    </xf>
    <xf numFmtId="49" fontId="43" fillId="0" borderId="10" xfId="4" applyNumberFormat="1" applyFont="1" applyFill="1" applyBorder="1" applyAlignment="1">
      <alignment vertical="center" wrapText="1"/>
    </xf>
    <xf numFmtId="0" fontId="43" fillId="0" borderId="0" xfId="4" applyFont="1" applyFill="1" applyAlignment="1">
      <alignment horizontal="right" vertical="center"/>
    </xf>
    <xf numFmtId="0" fontId="49" fillId="0" borderId="0" xfId="4" applyNumberFormat="1" applyFont="1" applyFill="1" applyBorder="1" applyAlignment="1">
      <alignment horizontal="right" vertical="center" wrapText="1"/>
    </xf>
    <xf numFmtId="49" fontId="43" fillId="0" borderId="34" xfId="4" applyNumberFormat="1" applyFont="1" applyFill="1" applyBorder="1" applyAlignment="1">
      <alignment vertical="center" wrapText="1"/>
    </xf>
    <xf numFmtId="49" fontId="43" fillId="0" borderId="51" xfId="4" applyNumberFormat="1" applyFont="1" applyFill="1" applyBorder="1" applyAlignment="1">
      <alignment horizontal="distributed" vertical="center" wrapText="1" justifyLastLine="1"/>
    </xf>
    <xf numFmtId="49" fontId="43" fillId="0" borderId="30" xfId="4" applyNumberFormat="1" applyFont="1" applyFill="1" applyBorder="1" applyAlignment="1">
      <alignment horizontal="distributed" vertical="center" wrapText="1" justifyLastLine="1"/>
    </xf>
    <xf numFmtId="49" fontId="43" fillId="0" borderId="33" xfId="4" applyNumberFormat="1" applyFont="1" applyFill="1" applyBorder="1" applyAlignment="1">
      <alignment horizontal="distributed" vertical="center" wrapText="1" justifyLastLine="1"/>
    </xf>
    <xf numFmtId="49" fontId="43" fillId="0" borderId="22" xfId="4" applyNumberFormat="1" applyFont="1" applyFill="1" applyBorder="1" applyAlignment="1">
      <alignment horizontal="distributed" vertical="center" wrapText="1" justifyLastLine="1"/>
    </xf>
    <xf numFmtId="49" fontId="43" fillId="0" borderId="23" xfId="4" applyNumberFormat="1" applyFont="1" applyFill="1" applyBorder="1" applyAlignment="1">
      <alignment horizontal="distributed" vertical="center" wrapText="1" justifyLastLine="1"/>
    </xf>
    <xf numFmtId="49" fontId="43" fillId="0" borderId="21" xfId="4" applyNumberFormat="1" applyFont="1" applyFill="1" applyBorder="1" applyAlignment="1">
      <alignment horizontal="distributed" vertical="center" wrapText="1" justifyLastLine="1"/>
    </xf>
    <xf numFmtId="0" fontId="43" fillId="0" borderId="3" xfId="4" applyNumberFormat="1" applyFont="1" applyFill="1" applyBorder="1" applyAlignment="1">
      <alignment horizontal="distributed" vertical="center" wrapText="1" justifyLastLine="1"/>
    </xf>
    <xf numFmtId="0" fontId="43" fillId="0" borderId="4" xfId="4" applyNumberFormat="1" applyFont="1" applyFill="1" applyBorder="1" applyAlignment="1">
      <alignment horizontal="distributed" vertical="center" wrapText="1" justifyLastLine="1"/>
    </xf>
    <xf numFmtId="0" fontId="43" fillId="0" borderId="51" xfId="4" applyNumberFormat="1" applyFont="1" applyFill="1" applyBorder="1" applyAlignment="1">
      <alignment horizontal="distributed" vertical="center" justifyLastLine="1"/>
    </xf>
    <xf numFmtId="0" fontId="43" fillId="0" borderId="201" xfId="4" applyNumberFormat="1" applyFont="1" applyFill="1" applyBorder="1" applyAlignment="1">
      <alignment horizontal="distributed" vertical="center" justifyLastLine="1"/>
    </xf>
    <xf numFmtId="0" fontId="43" fillId="0" borderId="22" xfId="4" applyNumberFormat="1" applyFont="1" applyFill="1" applyBorder="1" applyAlignment="1">
      <alignment horizontal="distributed" vertical="center" justifyLastLine="1"/>
    </xf>
    <xf numFmtId="0" fontId="43" fillId="0" borderId="55" xfId="4" applyNumberFormat="1" applyFont="1" applyFill="1" applyBorder="1" applyAlignment="1">
      <alignment horizontal="distributed" vertical="center" justifyLastLine="1"/>
    </xf>
    <xf numFmtId="0" fontId="43" fillId="0" borderId="239" xfId="4" applyNumberFormat="1" applyFont="1" applyFill="1" applyBorder="1" applyAlignment="1">
      <alignment horizontal="center" vertical="center"/>
    </xf>
    <xf numFmtId="0" fontId="43" fillId="0" borderId="46" xfId="4" applyNumberFormat="1" applyFont="1" applyFill="1" applyBorder="1" applyAlignment="1">
      <alignment horizontal="center" vertical="center"/>
    </xf>
    <xf numFmtId="0" fontId="8" fillId="0" borderId="4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2" xfId="0" applyFont="1" applyBorder="1" applyAlignment="1">
      <alignment horizontal="center" vertical="center" wrapText="1"/>
    </xf>
    <xf numFmtId="0" fontId="3" fillId="0" borderId="5" xfId="0" applyFont="1" applyBorder="1" applyAlignment="1">
      <alignment horizontal="left" vertical="center"/>
    </xf>
    <xf numFmtId="0" fontId="3" fillId="0" borderId="20" xfId="0" applyFont="1" applyBorder="1" applyAlignment="1">
      <alignment horizontal="left"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117" xfId="0" applyFont="1"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5"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7" fontId="3" fillId="0" borderId="2" xfId="0" applyNumberFormat="1" applyFont="1" applyBorder="1" applyAlignment="1">
      <alignment vertical="center"/>
    </xf>
    <xf numFmtId="177" fontId="3" fillId="0" borderId="5" xfId="0" applyNumberFormat="1" applyFont="1" applyBorder="1" applyAlignment="1">
      <alignment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19" xfId="0" applyFont="1" applyBorder="1" applyAlignment="1">
      <alignment vertical="center"/>
    </xf>
    <xf numFmtId="0" fontId="0" fillId="0" borderId="121" xfId="0" applyBorder="1" applyAlignment="1">
      <alignment vertical="center"/>
    </xf>
    <xf numFmtId="0" fontId="0" fillId="0" borderId="122" xfId="0" applyBorder="1" applyAlignment="1">
      <alignment vertical="center"/>
    </xf>
    <xf numFmtId="0" fontId="3" fillId="0" borderId="111" xfId="0" applyFont="1" applyBorder="1" applyAlignment="1">
      <alignment horizontal="left" vertical="center"/>
    </xf>
    <xf numFmtId="0" fontId="3" fillId="0" borderId="112" xfId="0" applyFont="1" applyBorder="1" applyAlignment="1">
      <alignment horizontal="left"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3" xfId="0"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177" fontId="3" fillId="0" borderId="58" xfId="0" applyNumberFormat="1" applyFont="1" applyBorder="1" applyAlignment="1">
      <alignment vertical="center"/>
    </xf>
    <xf numFmtId="177" fontId="3" fillId="0" borderId="111" xfId="0" applyNumberFormat="1" applyFont="1" applyBorder="1" applyAlignment="1">
      <alignment vertical="center"/>
    </xf>
    <xf numFmtId="177" fontId="3" fillId="0" borderId="115" xfId="0" applyNumberFormat="1" applyFont="1" applyBorder="1" applyAlignment="1">
      <alignment vertical="center"/>
    </xf>
    <xf numFmtId="177" fontId="3" fillId="0" borderId="116" xfId="0" applyNumberFormat="1" applyFont="1" applyBorder="1" applyAlignment="1">
      <alignment vertical="center"/>
    </xf>
    <xf numFmtId="177" fontId="15" fillId="2" borderId="177" xfId="0" applyNumberFormat="1" applyFont="1" applyFill="1" applyBorder="1" applyAlignment="1">
      <alignment vertical="center"/>
    </xf>
    <xf numFmtId="177" fontId="15" fillId="2" borderId="185" xfId="0" applyNumberFormat="1" applyFont="1" applyFill="1" applyBorder="1" applyAlignment="1">
      <alignment vertical="center"/>
    </xf>
    <xf numFmtId="177" fontId="15" fillId="2" borderId="185" xfId="0" applyNumberFormat="1" applyFont="1" applyFill="1" applyBorder="1" applyAlignment="1">
      <alignment horizontal="right" vertical="center"/>
    </xf>
    <xf numFmtId="177" fontId="15" fillId="2" borderId="184" xfId="0" applyNumberFormat="1" applyFont="1" applyFill="1" applyBorder="1" applyAlignment="1">
      <alignment horizontal="right" vertical="center"/>
    </xf>
    <xf numFmtId="177" fontId="15" fillId="2" borderId="176" xfId="0" applyNumberFormat="1" applyFont="1" applyFill="1" applyBorder="1" applyAlignment="1">
      <alignment horizontal="right" vertical="center"/>
    </xf>
    <xf numFmtId="177" fontId="3" fillId="0" borderId="104" xfId="0" applyNumberFormat="1" applyFont="1" applyBorder="1" applyAlignment="1">
      <alignment vertical="center"/>
    </xf>
    <xf numFmtId="177" fontId="3" fillId="0" borderId="11" xfId="0" applyNumberFormat="1" applyFont="1" applyBorder="1" applyAlignment="1">
      <alignment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177" fontId="3" fillId="0" borderId="18" xfId="0" applyNumberFormat="1" applyFont="1" applyBorder="1" applyAlignment="1">
      <alignment vertical="center"/>
    </xf>
    <xf numFmtId="177" fontId="3" fillId="0" borderId="14" xfId="0" applyNumberFormat="1" applyFont="1" applyBorder="1" applyAlignment="1">
      <alignment vertical="center"/>
    </xf>
    <xf numFmtId="177" fontId="3" fillId="0" borderId="128" xfId="0" applyNumberFormat="1" applyFont="1" applyFill="1" applyBorder="1" applyAlignment="1">
      <alignment horizontal="right" vertical="center"/>
    </xf>
    <xf numFmtId="177" fontId="3" fillId="0" borderId="129" xfId="0" applyNumberFormat="1" applyFont="1" applyFill="1" applyBorder="1" applyAlignment="1">
      <alignment horizontal="right" vertical="center"/>
    </xf>
    <xf numFmtId="177" fontId="3" fillId="0" borderId="130" xfId="0" applyNumberFormat="1" applyFont="1" applyFill="1" applyBorder="1" applyAlignment="1">
      <alignment horizontal="right" vertical="center"/>
    </xf>
    <xf numFmtId="177" fontId="3" fillId="0" borderId="127" xfId="0" applyNumberFormat="1" applyFont="1" applyBorder="1" applyAlignment="1">
      <alignment vertical="center"/>
    </xf>
    <xf numFmtId="177" fontId="3" fillId="0" borderId="52" xfId="0" applyNumberFormat="1" applyFont="1" applyBorder="1" applyAlignment="1">
      <alignment vertical="center"/>
    </xf>
    <xf numFmtId="0" fontId="3" fillId="0" borderId="4" xfId="0" applyFont="1" applyBorder="1" applyAlignment="1">
      <alignment horizontal="left" vertical="center"/>
    </xf>
    <xf numFmtId="0" fontId="3" fillId="0" borderId="22" xfId="0" applyFont="1" applyBorder="1" applyAlignment="1">
      <alignment horizontal="left"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3" fillId="0" borderId="1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177" fontId="3" fillId="0" borderId="21" xfId="0" applyNumberFormat="1" applyFont="1" applyBorder="1" applyAlignment="1">
      <alignment vertical="center"/>
    </xf>
    <xf numFmtId="177" fontId="3" fillId="0" borderId="4" xfId="0" applyNumberFormat="1" applyFont="1" applyBorder="1" applyAlignment="1">
      <alignment vertical="center"/>
    </xf>
    <xf numFmtId="177" fontId="3" fillId="0" borderId="171" xfId="0" applyNumberFormat="1" applyFont="1" applyBorder="1" applyAlignment="1">
      <alignment vertical="center"/>
    </xf>
    <xf numFmtId="177" fontId="3" fillId="0" borderId="24" xfId="0" applyNumberFormat="1" applyFont="1" applyBorder="1" applyAlignment="1">
      <alignment vertical="center"/>
    </xf>
    <xf numFmtId="177" fontId="3" fillId="0" borderId="150" xfId="0" applyNumberFormat="1" applyFont="1" applyBorder="1" applyAlignment="1">
      <alignment vertical="center"/>
    </xf>
    <xf numFmtId="177" fontId="3" fillId="0" borderId="148" xfId="0" applyNumberFormat="1" applyFont="1" applyBorder="1" applyAlignment="1">
      <alignment vertical="center"/>
    </xf>
    <xf numFmtId="177" fontId="3" fillId="0" borderId="151" xfId="0" applyNumberFormat="1" applyFont="1" applyBorder="1" applyAlignment="1">
      <alignment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3" fillId="0" borderId="14" xfId="0" applyFont="1" applyBorder="1" applyAlignment="1">
      <alignment horizontal="left" vertical="center"/>
    </xf>
    <xf numFmtId="0" fontId="3" fillId="0" borderId="40" xfId="0" applyFont="1" applyBorder="1" applyAlignment="1">
      <alignment horizontal="left" vertical="center"/>
    </xf>
    <xf numFmtId="0" fontId="3" fillId="0" borderId="128" xfId="0" applyFont="1" applyBorder="1" applyAlignment="1">
      <alignment horizontal="center" vertical="center"/>
    </xf>
    <xf numFmtId="0" fontId="3" fillId="0" borderId="154" xfId="0" applyFont="1" applyBorder="1" applyAlignment="1">
      <alignment horizontal="center" vertical="center"/>
    </xf>
    <xf numFmtId="0" fontId="3" fillId="0" borderId="128" xfId="0" applyFont="1" applyBorder="1" applyAlignment="1">
      <alignment vertical="center"/>
    </xf>
    <xf numFmtId="0" fontId="0" fillId="0" borderId="129" xfId="0" applyBorder="1" applyAlignment="1">
      <alignment vertical="center"/>
    </xf>
    <xf numFmtId="0" fontId="0" fillId="0" borderId="130" xfId="0" applyBorder="1" applyAlignment="1">
      <alignment vertical="center"/>
    </xf>
    <xf numFmtId="177" fontId="3" fillId="0" borderId="156" xfId="0" applyNumberFormat="1" applyFont="1" applyBorder="1" applyAlignment="1">
      <alignment vertical="center"/>
    </xf>
    <xf numFmtId="177" fontId="3" fillId="2" borderId="175" xfId="0" applyNumberFormat="1" applyFont="1" applyFill="1" applyBorder="1" applyAlignment="1">
      <alignment vertical="center"/>
    </xf>
    <xf numFmtId="177" fontId="3" fillId="2" borderId="176" xfId="0" applyNumberFormat="1" applyFont="1" applyFill="1" applyBorder="1" applyAlignment="1">
      <alignment vertical="center"/>
    </xf>
    <xf numFmtId="177" fontId="3" fillId="2" borderId="177" xfId="0" applyNumberFormat="1" applyFont="1" applyFill="1" applyBorder="1" applyAlignment="1">
      <alignment vertical="center"/>
    </xf>
    <xf numFmtId="177" fontId="3" fillId="2" borderId="185" xfId="0" applyNumberFormat="1" applyFont="1" applyFill="1" applyBorder="1" applyAlignment="1">
      <alignment vertical="center"/>
    </xf>
    <xf numFmtId="177" fontId="3" fillId="2" borderId="178" xfId="0" applyNumberFormat="1" applyFont="1" applyFill="1" applyBorder="1" applyAlignment="1">
      <alignment vertical="center"/>
    </xf>
    <xf numFmtId="177" fontId="3" fillId="0" borderId="147" xfId="0" applyNumberFormat="1" applyFont="1" applyBorder="1" applyAlignment="1">
      <alignment vertical="center"/>
    </xf>
    <xf numFmtId="177" fontId="3" fillId="0" borderId="149" xfId="0" applyNumberFormat="1" applyFont="1" applyBorder="1" applyAlignment="1">
      <alignment vertical="center"/>
    </xf>
    <xf numFmtId="180" fontId="3" fillId="2" borderId="183" xfId="0" applyNumberFormat="1" applyFont="1" applyFill="1" applyBorder="1" applyAlignment="1">
      <alignment horizontal="left" vertical="center"/>
    </xf>
    <xf numFmtId="180" fontId="3" fillId="2" borderId="184" xfId="0" applyNumberFormat="1" applyFont="1" applyFill="1" applyBorder="1" applyAlignment="1">
      <alignment horizontal="left" vertical="center"/>
    </xf>
    <xf numFmtId="180" fontId="3" fillId="2" borderId="176" xfId="0" applyNumberFormat="1" applyFont="1" applyFill="1" applyBorder="1" applyAlignment="1">
      <alignment horizontal="left" vertical="center"/>
    </xf>
    <xf numFmtId="0" fontId="3" fillId="0" borderId="7" xfId="0" applyFont="1" applyBorder="1" applyAlignment="1">
      <alignment horizontal="center" vertical="center"/>
    </xf>
    <xf numFmtId="0" fontId="3" fillId="0" borderId="163"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wrapText="1"/>
    </xf>
    <xf numFmtId="0" fontId="3" fillId="0" borderId="167" xfId="0" applyFont="1" applyBorder="1" applyAlignment="1">
      <alignment horizontal="center" vertical="center" wrapText="1"/>
    </xf>
    <xf numFmtId="0" fontId="3" fillId="0" borderId="166" xfId="0" applyFont="1" applyBorder="1" applyAlignment="1">
      <alignment horizontal="center"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177" fontId="3" fillId="2" borderId="58" xfId="0" applyNumberFormat="1" applyFont="1" applyFill="1" applyBorder="1" applyAlignment="1">
      <alignment vertical="center"/>
    </xf>
    <xf numFmtId="177" fontId="3" fillId="2" borderId="111"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4" xfId="0" applyNumberFormat="1" applyFont="1" applyFill="1" applyBorder="1" applyAlignment="1">
      <alignment vertical="center"/>
    </xf>
    <xf numFmtId="0" fontId="3" fillId="2" borderId="105" xfId="0" applyFont="1" applyFill="1" applyBorder="1" applyAlignment="1">
      <alignment horizontal="center" vertical="center"/>
    </xf>
    <xf numFmtId="0" fontId="3" fillId="2" borderId="106" xfId="0" applyFont="1" applyFill="1" applyBorder="1" applyAlignment="1">
      <alignment horizontal="center" vertical="center"/>
    </xf>
    <xf numFmtId="0" fontId="0" fillId="2" borderId="106" xfId="0" applyFill="1" applyBorder="1" applyAlignment="1">
      <alignment horizontal="center" vertical="center"/>
    </xf>
    <xf numFmtId="0" fontId="0" fillId="2" borderId="107" xfId="0" applyFill="1" applyBorder="1" applyAlignment="1">
      <alignment horizontal="center" vertical="center"/>
    </xf>
    <xf numFmtId="0" fontId="0" fillId="2" borderId="105" xfId="0" applyFill="1" applyBorder="1" applyAlignment="1">
      <alignment horizontal="center" vertical="center"/>
    </xf>
    <xf numFmtId="0" fontId="0" fillId="2" borderId="108" xfId="0" applyFill="1" applyBorder="1" applyAlignment="1">
      <alignment horizontal="center" vertical="center"/>
    </xf>
    <xf numFmtId="0" fontId="0" fillId="2" borderId="109" xfId="0" applyFill="1" applyBorder="1" applyAlignment="1">
      <alignment horizontal="center" vertical="center"/>
    </xf>
    <xf numFmtId="0" fontId="0" fillId="2" borderId="110" xfId="0" applyFill="1" applyBorder="1" applyAlignment="1">
      <alignment horizontal="center" vertical="center"/>
    </xf>
    <xf numFmtId="177" fontId="3" fillId="2" borderId="2" xfId="0" applyNumberFormat="1" applyFont="1" applyFill="1" applyBorder="1" applyAlignment="1">
      <alignment vertical="center"/>
    </xf>
    <xf numFmtId="177" fontId="3" fillId="2" borderId="5" xfId="0" applyNumberFormat="1" applyFont="1" applyFill="1" applyBorder="1" applyAlignment="1">
      <alignment vertical="center"/>
    </xf>
    <xf numFmtId="0" fontId="3" fillId="2" borderId="124" xfId="0" applyFont="1" applyFill="1" applyBorder="1" applyAlignment="1">
      <alignment horizontal="center" vertical="center"/>
    </xf>
    <xf numFmtId="0" fontId="3" fillId="2" borderId="125" xfId="0" applyFont="1" applyFill="1" applyBorder="1" applyAlignment="1">
      <alignment horizontal="center" vertical="center"/>
    </xf>
    <xf numFmtId="0" fontId="0" fillId="2" borderId="125" xfId="0" applyFill="1" applyBorder="1" applyAlignment="1">
      <alignment horizontal="center" vertical="center"/>
    </xf>
    <xf numFmtId="0" fontId="0" fillId="2" borderId="126" xfId="0" applyFill="1" applyBorder="1" applyAlignment="1">
      <alignment horizontal="center" vertical="center"/>
    </xf>
    <xf numFmtId="0" fontId="0" fillId="2" borderId="172" xfId="0" applyFill="1" applyBorder="1" applyAlignment="1">
      <alignment horizontal="center" vertical="center"/>
    </xf>
    <xf numFmtId="0" fontId="0" fillId="2" borderId="173" xfId="0" applyFill="1" applyBorder="1" applyAlignment="1">
      <alignment horizontal="center" vertical="center"/>
    </xf>
    <xf numFmtId="0" fontId="0" fillId="2" borderId="174" xfId="0" applyFill="1" applyBorder="1" applyAlignment="1">
      <alignment horizontal="center" vertical="center"/>
    </xf>
    <xf numFmtId="177" fontId="3" fillId="2" borderId="18" xfId="0" applyNumberFormat="1" applyFont="1" applyFill="1" applyBorder="1" applyAlignment="1">
      <alignment vertical="center"/>
    </xf>
    <xf numFmtId="177" fontId="3" fillId="2" borderId="14" xfId="0" applyNumberFormat="1" applyFont="1" applyFill="1" applyBorder="1" applyAlignment="1">
      <alignment vertical="center"/>
    </xf>
    <xf numFmtId="177" fontId="3" fillId="2" borderId="147" xfId="0" applyNumberFormat="1" applyFont="1" applyFill="1" applyBorder="1" applyAlignment="1">
      <alignment vertical="center"/>
    </xf>
    <xf numFmtId="177" fontId="3" fillId="2" borderId="148" xfId="0" applyNumberFormat="1" applyFont="1" applyFill="1" applyBorder="1" applyAlignment="1">
      <alignment vertical="center"/>
    </xf>
    <xf numFmtId="177" fontId="3" fillId="2" borderId="149" xfId="0" applyNumberFormat="1" applyFont="1" applyFill="1" applyBorder="1" applyAlignment="1">
      <alignment vertical="center"/>
    </xf>
    <xf numFmtId="177" fontId="23" fillId="2" borderId="177" xfId="0" applyNumberFormat="1" applyFont="1" applyFill="1" applyBorder="1" applyAlignment="1">
      <alignment vertical="center"/>
    </xf>
    <xf numFmtId="177" fontId="23" fillId="2" borderId="185" xfId="0" applyNumberFormat="1" applyFont="1" applyFill="1" applyBorder="1" applyAlignment="1">
      <alignment vertical="center"/>
    </xf>
    <xf numFmtId="177" fontId="23" fillId="2" borderId="175" xfId="0" applyNumberFormat="1" applyFont="1" applyFill="1" applyBorder="1" applyAlignment="1">
      <alignment vertical="center"/>
    </xf>
    <xf numFmtId="177" fontId="23" fillId="2" borderId="176" xfId="0" applyNumberFormat="1" applyFont="1" applyFill="1" applyBorder="1" applyAlignment="1">
      <alignment vertical="center"/>
    </xf>
    <xf numFmtId="177" fontId="3" fillId="2" borderId="150" xfId="0" applyNumberFormat="1" applyFont="1" applyFill="1" applyBorder="1" applyAlignment="1">
      <alignment vertical="center"/>
    </xf>
    <xf numFmtId="177" fontId="3" fillId="2" borderId="156" xfId="0" applyNumberFormat="1" applyFont="1" applyFill="1" applyBorder="1" applyAlignment="1">
      <alignment vertical="center"/>
    </xf>
    <xf numFmtId="0" fontId="3" fillId="0" borderId="10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3" fillId="0" borderId="43" xfId="0" applyFont="1" applyBorder="1" applyAlignment="1">
      <alignment horizontal="distributed" vertical="center"/>
    </xf>
    <xf numFmtId="0" fontId="3" fillId="0" borderId="44" xfId="0" applyFont="1" applyBorder="1" applyAlignment="1">
      <alignment horizontal="distributed" vertical="center"/>
    </xf>
    <xf numFmtId="0" fontId="3" fillId="0" borderId="46" xfId="0" applyFont="1" applyBorder="1" applyAlignment="1">
      <alignment horizontal="distributed" vertical="center"/>
    </xf>
    <xf numFmtId="0" fontId="3" fillId="0" borderId="49" xfId="0" applyFont="1" applyBorder="1" applyAlignment="1">
      <alignment horizontal="distributed" vertical="center"/>
    </xf>
    <xf numFmtId="0" fontId="3" fillId="0" borderId="199" xfId="0" applyFont="1" applyBorder="1" applyAlignment="1">
      <alignment horizontal="distributed" vertical="center"/>
    </xf>
    <xf numFmtId="0" fontId="3" fillId="0" borderId="48" xfId="0" applyFont="1" applyBorder="1" applyAlignment="1">
      <alignment horizontal="distributed" vertical="center"/>
    </xf>
    <xf numFmtId="0" fontId="3" fillId="0" borderId="50" xfId="0" applyFont="1" applyBorder="1" applyAlignment="1">
      <alignment horizontal="distributed" vertical="center"/>
    </xf>
    <xf numFmtId="0" fontId="3" fillId="2" borderId="183" xfId="0" applyFont="1" applyFill="1" applyBorder="1" applyAlignment="1">
      <alignment horizontal="left" vertical="center"/>
    </xf>
    <xf numFmtId="0" fontId="3" fillId="2" borderId="184" xfId="0" applyFont="1" applyFill="1" applyBorder="1" applyAlignment="1">
      <alignment horizontal="left" vertical="center"/>
    </xf>
    <xf numFmtId="0" fontId="3" fillId="2" borderId="176" xfId="0" applyFont="1" applyFill="1" applyBorder="1" applyAlignment="1">
      <alignment horizontal="left" vertical="center"/>
    </xf>
    <xf numFmtId="0" fontId="3" fillId="0" borderId="7" xfId="0" applyFont="1" applyFill="1" applyBorder="1" applyAlignment="1">
      <alignment horizontal="center" vertical="center"/>
    </xf>
    <xf numFmtId="177" fontId="3" fillId="0" borderId="193" xfId="0" applyNumberFormat="1" applyFont="1" applyBorder="1" applyAlignment="1">
      <alignment vertical="center"/>
    </xf>
    <xf numFmtId="177" fontId="3" fillId="0" borderId="194" xfId="0" applyNumberFormat="1" applyFont="1" applyBorder="1" applyAlignment="1">
      <alignment vertical="center"/>
    </xf>
    <xf numFmtId="177" fontId="3" fillId="0" borderId="195" xfId="0" applyNumberFormat="1" applyFont="1" applyBorder="1" applyAlignment="1">
      <alignment vertical="center"/>
    </xf>
    <xf numFmtId="0" fontId="3" fillId="0" borderId="196" xfId="0" applyFont="1" applyBorder="1" applyAlignment="1">
      <alignment horizontal="center" vertical="center"/>
    </xf>
    <xf numFmtId="0" fontId="3" fillId="0" borderId="197" xfId="0" applyFont="1" applyBorder="1" applyAlignment="1">
      <alignment horizontal="center" vertical="center"/>
    </xf>
    <xf numFmtId="0" fontId="3" fillId="0" borderId="194" xfId="0" applyFont="1" applyBorder="1" applyAlignment="1">
      <alignment horizontal="center" vertical="center"/>
    </xf>
    <xf numFmtId="177" fontId="3" fillId="0" borderId="198" xfId="0" applyNumberFormat="1" applyFont="1" applyBorder="1" applyAlignment="1">
      <alignment vertical="center"/>
    </xf>
    <xf numFmtId="0" fontId="3" fillId="0" borderId="163" xfId="0" applyFont="1" applyFill="1" applyBorder="1" applyAlignment="1">
      <alignment horizontal="center" vertical="center"/>
    </xf>
    <xf numFmtId="0" fontId="3" fillId="0" borderId="164" xfId="0" applyFont="1" applyFill="1" applyBorder="1" applyAlignment="1">
      <alignment horizontal="center" vertical="center"/>
    </xf>
    <xf numFmtId="0" fontId="3" fillId="0" borderId="165" xfId="0" applyFont="1" applyFill="1" applyBorder="1" applyAlignment="1">
      <alignment horizontal="center" vertical="center"/>
    </xf>
    <xf numFmtId="0" fontId="3" fillId="0" borderId="141" xfId="0" applyFont="1" applyFill="1" applyBorder="1" applyAlignment="1">
      <alignment horizontal="left" vertical="center"/>
    </xf>
    <xf numFmtId="0" fontId="3" fillId="0" borderId="222" xfId="0" applyFont="1" applyFill="1" applyBorder="1" applyAlignment="1">
      <alignment horizontal="left" vertical="center"/>
    </xf>
    <xf numFmtId="0" fontId="3" fillId="0" borderId="128"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166" xfId="0" applyFont="1" applyFill="1" applyBorder="1" applyAlignment="1">
      <alignment horizontal="center" vertical="center" wrapText="1"/>
    </xf>
    <xf numFmtId="0" fontId="3" fillId="0" borderId="167" xfId="0" applyFont="1" applyFill="1" applyBorder="1" applyAlignment="1">
      <alignment horizontal="center" vertical="center" wrapText="1"/>
    </xf>
    <xf numFmtId="0" fontId="3" fillId="0" borderId="166" xfId="0" applyFont="1" applyFill="1" applyBorder="1" applyAlignment="1">
      <alignment horizontal="center" vertical="center"/>
    </xf>
    <xf numFmtId="0" fontId="8" fillId="0" borderId="4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177" fontId="3" fillId="0" borderId="147" xfId="0" applyNumberFormat="1" applyFont="1" applyFill="1" applyBorder="1" applyAlignment="1">
      <alignment vertical="center"/>
    </xf>
    <xf numFmtId="177" fontId="3" fillId="0" borderId="148" xfId="0" applyNumberFormat="1" applyFont="1" applyFill="1" applyBorder="1" applyAlignment="1">
      <alignment vertical="center"/>
    </xf>
    <xf numFmtId="177" fontId="3" fillId="0" borderId="149" xfId="0" applyNumberFormat="1" applyFont="1" applyFill="1" applyBorder="1" applyAlignment="1">
      <alignment vertical="center"/>
    </xf>
    <xf numFmtId="177" fontId="3" fillId="0" borderId="150" xfId="0" applyNumberFormat="1" applyFont="1" applyFill="1" applyBorder="1" applyAlignment="1">
      <alignment vertical="center"/>
    </xf>
    <xf numFmtId="177" fontId="3" fillId="0" borderId="156" xfId="0" applyNumberFormat="1" applyFont="1" applyFill="1" applyBorder="1" applyAlignment="1">
      <alignment vertical="center"/>
    </xf>
    <xf numFmtId="177" fontId="3" fillId="0" borderId="151" xfId="0" applyNumberFormat="1" applyFont="1" applyFill="1" applyBorder="1" applyAlignment="1">
      <alignment vertical="center"/>
    </xf>
    <xf numFmtId="0" fontId="3" fillId="0" borderId="152" xfId="0" applyFont="1" applyFill="1" applyBorder="1" applyAlignment="1">
      <alignment horizontal="left" vertical="center" wrapText="1"/>
    </xf>
    <xf numFmtId="0" fontId="3" fillId="0" borderId="129" xfId="0" applyFont="1" applyFill="1" applyBorder="1" applyAlignment="1">
      <alignment horizontal="left" vertical="center" wrapText="1"/>
    </xf>
    <xf numFmtId="0" fontId="3" fillId="0" borderId="154"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114" xfId="0" applyFont="1" applyFill="1" applyBorder="1" applyAlignment="1">
      <alignment horizontal="left" vertical="center" wrapText="1"/>
    </xf>
    <xf numFmtId="0" fontId="3" fillId="0" borderId="223" xfId="0" applyFont="1" applyFill="1" applyBorder="1" applyAlignment="1">
      <alignment horizontal="left" vertical="center"/>
    </xf>
    <xf numFmtId="0" fontId="3" fillId="0" borderId="224" xfId="0" applyFont="1" applyFill="1" applyBorder="1" applyAlignment="1">
      <alignment horizontal="left" vertical="center"/>
    </xf>
    <xf numFmtId="0" fontId="3" fillId="0" borderId="143" xfId="0" applyFont="1" applyFill="1" applyBorder="1" applyAlignment="1">
      <alignment horizontal="left" vertical="center"/>
    </xf>
    <xf numFmtId="0" fontId="3" fillId="0" borderId="153" xfId="0" applyFont="1" applyFill="1" applyBorder="1" applyAlignment="1">
      <alignment horizontal="left" vertical="center"/>
    </xf>
    <xf numFmtId="177" fontId="3" fillId="0" borderId="130" xfId="0" applyNumberFormat="1" applyFont="1" applyFill="1" applyBorder="1" applyAlignment="1">
      <alignment vertical="center"/>
    </xf>
    <xf numFmtId="177" fontId="3" fillId="0" borderId="141" xfId="0" applyNumberFormat="1" applyFont="1" applyFill="1" applyBorder="1" applyAlignment="1">
      <alignment vertical="center"/>
    </xf>
    <xf numFmtId="0" fontId="3" fillId="0" borderId="131" xfId="0" applyFont="1" applyFill="1" applyBorder="1" applyAlignment="1">
      <alignment horizontal="center" vertical="center"/>
    </xf>
    <xf numFmtId="0" fontId="3" fillId="0" borderId="132" xfId="0" applyFont="1" applyFill="1" applyBorder="1" applyAlignment="1">
      <alignment horizontal="center" vertical="center"/>
    </xf>
    <xf numFmtId="0" fontId="0" fillId="0" borderId="132" xfId="0"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135" xfId="0" applyFill="1" applyBorder="1" applyAlignment="1">
      <alignment horizontal="center" vertical="center"/>
    </xf>
    <xf numFmtId="0" fontId="0" fillId="0" borderId="136" xfId="0" applyFill="1" applyBorder="1" applyAlignment="1">
      <alignment horizontal="center" vertical="center"/>
    </xf>
    <xf numFmtId="0" fontId="0" fillId="0" borderId="137" xfId="0" applyFill="1" applyBorder="1" applyAlignment="1">
      <alignment horizontal="center" vertical="center"/>
    </xf>
    <xf numFmtId="0" fontId="0" fillId="0" borderId="138" xfId="0" applyFill="1" applyBorder="1" applyAlignment="1">
      <alignment horizontal="center" vertical="center"/>
    </xf>
    <xf numFmtId="0" fontId="0" fillId="0" borderId="139" xfId="0" applyFill="1" applyBorder="1" applyAlignment="1">
      <alignment horizontal="center" vertical="center"/>
    </xf>
    <xf numFmtId="0" fontId="3" fillId="0" borderId="145" xfId="0" applyFont="1" applyFill="1" applyBorder="1" applyAlignment="1">
      <alignment horizontal="center" vertical="center"/>
    </xf>
    <xf numFmtId="0" fontId="3" fillId="0" borderId="146" xfId="0" applyFont="1" applyFill="1" applyBorder="1" applyAlignment="1">
      <alignment horizontal="center" vertical="center"/>
    </xf>
    <xf numFmtId="0" fontId="16" fillId="0" borderId="157" xfId="0" applyFont="1" applyFill="1" applyBorder="1" applyAlignment="1">
      <alignment vertical="center" wrapText="1"/>
    </xf>
    <xf numFmtId="0" fontId="12" fillId="0" borderId="61" xfId="0" applyFont="1" applyFill="1" applyBorder="1" applyAlignment="1">
      <alignment vertical="center" wrapText="1"/>
    </xf>
    <xf numFmtId="0" fontId="12" fillId="0" borderId="62" xfId="0" applyFont="1" applyFill="1" applyBorder="1" applyAlignment="1">
      <alignment vertical="center" wrapText="1"/>
    </xf>
    <xf numFmtId="177" fontId="3" fillId="0" borderId="142" xfId="0" applyNumberFormat="1" applyFont="1" applyBorder="1" applyAlignment="1">
      <alignment vertical="center"/>
    </xf>
    <xf numFmtId="177" fontId="3" fillId="0" borderId="62" xfId="0" applyNumberFormat="1" applyFont="1" applyBorder="1" applyAlignment="1">
      <alignment vertical="center"/>
    </xf>
    <xf numFmtId="177" fontId="3" fillId="0" borderId="143" xfId="0" applyNumberFormat="1" applyFont="1" applyBorder="1" applyAlignment="1">
      <alignment vertical="center"/>
    </xf>
    <xf numFmtId="177" fontId="3" fillId="0" borderId="144" xfId="0" applyNumberFormat="1" applyFont="1" applyBorder="1" applyAlignment="1">
      <alignment vertical="center"/>
    </xf>
    <xf numFmtId="177" fontId="3" fillId="0" borderId="142" xfId="0" applyNumberFormat="1" applyFont="1" applyFill="1" applyBorder="1" applyAlignment="1">
      <alignment vertical="center"/>
    </xf>
    <xf numFmtId="177" fontId="3" fillId="0" borderId="62" xfId="0" applyNumberFormat="1" applyFont="1" applyFill="1" applyBorder="1" applyAlignment="1">
      <alignment vertical="center"/>
    </xf>
    <xf numFmtId="177" fontId="3" fillId="0" borderId="143" xfId="0" applyNumberFormat="1" applyFont="1" applyFill="1" applyBorder="1" applyAlignment="1">
      <alignment vertical="center"/>
    </xf>
    <xf numFmtId="177" fontId="3" fillId="0" borderId="144" xfId="0" applyNumberFormat="1" applyFont="1" applyFill="1" applyBorder="1" applyAlignment="1">
      <alignment vertical="center"/>
    </xf>
    <xf numFmtId="0" fontId="3" fillId="0" borderId="128" xfId="0" applyFont="1" applyFill="1" applyBorder="1" applyAlignment="1">
      <alignment vertical="center" wrapText="1"/>
    </xf>
    <xf numFmtId="0" fontId="11" fillId="0" borderId="129" xfId="0" applyFont="1" applyFill="1" applyBorder="1" applyAlignment="1">
      <alignment vertical="center" wrapText="1"/>
    </xf>
    <xf numFmtId="0" fontId="11" fillId="0" borderId="130" xfId="0" applyFont="1" applyFill="1" applyBorder="1" applyAlignment="1">
      <alignment vertical="center" wrapText="1"/>
    </xf>
    <xf numFmtId="0" fontId="3" fillId="0" borderId="113" xfId="0" applyFont="1" applyFill="1" applyBorder="1" applyAlignment="1">
      <alignment horizontal="center" vertical="center"/>
    </xf>
    <xf numFmtId="0" fontId="3" fillId="0" borderId="114" xfId="0" applyFont="1" applyFill="1" applyBorder="1" applyAlignment="1">
      <alignment horizontal="center" vertical="center"/>
    </xf>
    <xf numFmtId="177" fontId="3" fillId="0" borderId="140" xfId="0" applyNumberFormat="1" applyFont="1" applyFill="1" applyBorder="1" applyAlignment="1">
      <alignment vertical="center"/>
    </xf>
    <xf numFmtId="177" fontId="3" fillId="0" borderId="155" xfId="0" applyNumberFormat="1" applyFont="1" applyFill="1" applyBorder="1" applyAlignment="1">
      <alignment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0" borderId="117" xfId="0" applyFont="1" applyFill="1" applyBorder="1" applyAlignment="1">
      <alignment vertical="center"/>
    </xf>
    <xf numFmtId="0" fontId="0" fillId="0" borderId="59" xfId="0" applyFill="1" applyBorder="1" applyAlignment="1">
      <alignment vertical="center"/>
    </xf>
    <xf numFmtId="0" fontId="0" fillId="0" borderId="60" xfId="0" applyFill="1" applyBorder="1" applyAlignment="1">
      <alignment vertical="center"/>
    </xf>
    <xf numFmtId="177" fontId="3" fillId="0" borderId="58" xfId="0" applyNumberFormat="1" applyFont="1" applyFill="1" applyBorder="1" applyAlignment="1">
      <alignment vertical="center"/>
    </xf>
    <xf numFmtId="177" fontId="3" fillId="0" borderId="111" xfId="0" applyNumberFormat="1" applyFont="1" applyFill="1" applyBorder="1" applyAlignment="1">
      <alignment vertical="center"/>
    </xf>
    <xf numFmtId="177" fontId="3" fillId="0" borderId="115" xfId="0" applyNumberFormat="1" applyFont="1" applyFill="1" applyBorder="1" applyAlignment="1">
      <alignment vertical="center"/>
    </xf>
    <xf numFmtId="177" fontId="3" fillId="0" borderId="116" xfId="0" applyNumberFormat="1" applyFont="1" applyFill="1" applyBorder="1" applyAlignment="1">
      <alignment vertical="center"/>
    </xf>
    <xf numFmtId="0" fontId="18" fillId="0" borderId="128" xfId="0" applyFont="1" applyFill="1" applyBorder="1" applyAlignment="1">
      <alignment vertical="center" wrapText="1"/>
    </xf>
    <xf numFmtId="0" fontId="0" fillId="0" borderId="129" xfId="0" applyFont="1" applyFill="1" applyBorder="1" applyAlignment="1">
      <alignment vertical="center" wrapText="1"/>
    </xf>
    <xf numFmtId="0" fontId="0" fillId="0" borderId="130" xfId="0" applyFont="1" applyFill="1" applyBorder="1" applyAlignment="1">
      <alignment vertical="center" wrapText="1"/>
    </xf>
    <xf numFmtId="0" fontId="8" fillId="0" borderId="26"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21" xfId="0" applyFont="1" applyFill="1" applyBorder="1" applyAlignment="1">
      <alignment horizontal="center" vertical="center"/>
    </xf>
    <xf numFmtId="0" fontId="3" fillId="0" borderId="188" xfId="0" applyFont="1" applyFill="1" applyBorder="1" applyAlignment="1">
      <alignment horizontal="center" vertical="center"/>
    </xf>
    <xf numFmtId="0" fontId="3" fillId="0" borderId="221" xfId="0" applyFont="1" applyFill="1" applyBorder="1" applyAlignment="1">
      <alignment vertical="center" wrapText="1"/>
    </xf>
    <xf numFmtId="0" fontId="0" fillId="0" borderId="13" xfId="0" applyFill="1" applyBorder="1" applyAlignment="1">
      <alignment vertical="center" wrapText="1"/>
    </xf>
    <xf numFmtId="0" fontId="0" fillId="0" borderId="18" xfId="0" applyFill="1" applyBorder="1" applyAlignment="1">
      <alignment vertical="center" wrapText="1"/>
    </xf>
    <xf numFmtId="0" fontId="3" fillId="0" borderId="124" xfId="0" applyFont="1" applyFill="1" applyBorder="1" applyAlignment="1">
      <alignment horizontal="center" vertical="center"/>
    </xf>
    <xf numFmtId="0" fontId="3" fillId="0" borderId="125" xfId="0" applyFont="1"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05"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177" fontId="3" fillId="0" borderId="18" xfId="0" applyNumberFormat="1" applyFont="1" applyFill="1" applyBorder="1" applyAlignment="1">
      <alignment vertical="center"/>
    </xf>
    <xf numFmtId="177" fontId="3" fillId="0" borderId="14" xfId="0" applyNumberFormat="1" applyFont="1" applyFill="1" applyBorder="1" applyAlignment="1">
      <alignment vertical="center"/>
    </xf>
    <xf numFmtId="0" fontId="3" fillId="0" borderId="113" xfId="0" applyFont="1" applyFill="1" applyBorder="1" applyAlignment="1">
      <alignment vertical="center" wrapText="1"/>
    </xf>
    <xf numFmtId="0" fontId="11" fillId="0" borderId="57" xfId="0" applyFont="1" applyFill="1" applyBorder="1" applyAlignment="1">
      <alignment vertical="center" wrapText="1"/>
    </xf>
    <xf numFmtId="0" fontId="11" fillId="0" borderId="58" xfId="0" applyFont="1" applyFill="1" applyBorder="1" applyAlignment="1">
      <alignment vertical="center" wrapText="1"/>
    </xf>
    <xf numFmtId="0" fontId="3" fillId="0" borderId="153" xfId="0" applyFont="1" applyFill="1" applyBorder="1" applyAlignment="1">
      <alignment horizontal="left" vertical="center" wrapText="1"/>
    </xf>
    <xf numFmtId="0" fontId="3" fillId="0" borderId="61" xfId="0" applyFont="1" applyFill="1" applyBorder="1" applyAlignment="1">
      <alignment horizontal="left" vertical="center" wrapText="1"/>
    </xf>
    <xf numFmtId="0" fontId="3" fillId="0" borderId="158" xfId="0" applyFont="1" applyFill="1" applyBorder="1" applyAlignment="1">
      <alignment horizontal="left" vertical="center" wrapText="1"/>
    </xf>
    <xf numFmtId="0" fontId="3" fillId="0" borderId="157" xfId="0" applyFont="1" applyFill="1" applyBorder="1" applyAlignment="1">
      <alignment horizontal="center" vertical="center"/>
    </xf>
    <xf numFmtId="0" fontId="3" fillId="0" borderId="158" xfId="0" applyFont="1" applyFill="1" applyBorder="1" applyAlignment="1">
      <alignment horizontal="center" vertical="center"/>
    </xf>
    <xf numFmtId="0" fontId="3" fillId="0" borderId="157" xfId="0" applyFont="1" applyFill="1" applyBorder="1" applyAlignment="1">
      <alignment vertical="center" wrapText="1"/>
    </xf>
    <xf numFmtId="0" fontId="11" fillId="0" borderId="61" xfId="0" applyFont="1" applyFill="1" applyBorder="1" applyAlignment="1">
      <alignment vertical="center" wrapText="1"/>
    </xf>
    <xf numFmtId="0" fontId="11" fillId="0" borderId="62" xfId="0" applyFont="1" applyFill="1" applyBorder="1" applyAlignment="1">
      <alignment vertical="center" wrapText="1"/>
    </xf>
    <xf numFmtId="177" fontId="3" fillId="2" borderId="184" xfId="0" applyNumberFormat="1" applyFont="1" applyFill="1" applyBorder="1" applyAlignment="1">
      <alignment vertical="center"/>
    </xf>
    <xf numFmtId="177" fontId="3" fillId="2" borderId="187" xfId="0" applyNumberFormat="1" applyFont="1" applyFill="1" applyBorder="1" applyAlignment="1">
      <alignment vertical="center"/>
    </xf>
    <xf numFmtId="177" fontId="3" fillId="2" borderId="186" xfId="0" applyNumberFormat="1" applyFont="1" applyFill="1" applyBorder="1" applyAlignment="1">
      <alignment vertical="center"/>
    </xf>
    <xf numFmtId="177" fontId="3" fillId="0" borderId="180" xfId="0" applyNumberFormat="1" applyFont="1" applyFill="1" applyBorder="1" applyAlignment="1">
      <alignment vertical="center"/>
    </xf>
    <xf numFmtId="177" fontId="3" fillId="0" borderId="122" xfId="0" applyNumberFormat="1" applyFont="1" applyFill="1" applyBorder="1" applyAlignment="1">
      <alignment vertical="center"/>
    </xf>
    <xf numFmtId="177" fontId="3" fillId="0" borderId="181" xfId="0" applyNumberFormat="1" applyFont="1" applyFill="1" applyBorder="1" applyAlignment="1">
      <alignment vertical="center"/>
    </xf>
    <xf numFmtId="177" fontId="3" fillId="0" borderId="123"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8" xfId="0" applyNumberFormat="1" applyFont="1" applyFill="1" applyBorder="1" applyAlignment="1">
      <alignment vertical="center"/>
    </xf>
    <xf numFmtId="177" fontId="3" fillId="0" borderId="27" xfId="0" applyNumberFormat="1" applyFont="1" applyFill="1" applyBorder="1" applyAlignment="1">
      <alignment vertical="center"/>
    </xf>
    <xf numFmtId="0" fontId="3" fillId="0" borderId="181" xfId="0" applyFont="1" applyFill="1" applyBorder="1" applyAlignment="1">
      <alignment horizontal="left" vertical="center" wrapText="1"/>
    </xf>
    <xf numFmtId="0" fontId="3" fillId="0" borderId="192" xfId="0" applyFont="1" applyFill="1" applyBorder="1" applyAlignment="1">
      <alignment horizontal="left" vertical="center" wrapText="1"/>
    </xf>
    <xf numFmtId="0" fontId="3" fillId="0" borderId="119" xfId="0" applyFont="1" applyFill="1" applyBorder="1" applyAlignment="1">
      <alignment horizontal="center" vertical="center" wrapText="1"/>
    </xf>
    <xf numFmtId="0" fontId="3" fillId="0" borderId="120" xfId="0" applyFont="1" applyFill="1" applyBorder="1" applyAlignment="1">
      <alignment horizontal="center" vertical="center" wrapText="1"/>
    </xf>
    <xf numFmtId="0" fontId="3" fillId="0" borderId="119" xfId="0" applyFont="1" applyFill="1" applyBorder="1" applyAlignment="1">
      <alignment vertical="center" wrapText="1"/>
    </xf>
    <xf numFmtId="0" fontId="0" fillId="0" borderId="121" xfId="0" applyFill="1" applyBorder="1" applyAlignment="1">
      <alignment vertical="center" wrapText="1"/>
    </xf>
    <xf numFmtId="0" fontId="0" fillId="0" borderId="122" xfId="0" applyFill="1" applyBorder="1" applyAlignment="1">
      <alignment vertical="center" wrapText="1"/>
    </xf>
    <xf numFmtId="177" fontId="3" fillId="0" borderId="127" xfId="0" applyNumberFormat="1" applyFont="1" applyFill="1" applyBorder="1" applyAlignment="1">
      <alignment vertical="center"/>
    </xf>
    <xf numFmtId="0" fontId="3" fillId="0" borderId="113" xfId="0" applyFont="1" applyFill="1" applyBorder="1" applyAlignment="1">
      <alignment horizontal="center" vertical="center" wrapText="1"/>
    </xf>
    <xf numFmtId="0" fontId="3" fillId="0" borderId="114" xfId="0" applyFont="1" applyFill="1" applyBorder="1" applyAlignment="1">
      <alignment horizontal="center" vertical="center" wrapText="1"/>
    </xf>
    <xf numFmtId="0" fontId="23" fillId="0" borderId="113" xfId="0" applyFont="1" applyFill="1" applyBorder="1" applyAlignment="1">
      <alignment vertical="center" wrapText="1"/>
    </xf>
    <xf numFmtId="0" fontId="35" fillId="0" borderId="57" xfId="0" applyFont="1" applyFill="1" applyBorder="1" applyAlignment="1">
      <alignment vertical="center" wrapText="1"/>
    </xf>
    <xf numFmtId="0" fontId="35" fillId="0" borderId="58" xfId="0" applyFont="1" applyFill="1" applyBorder="1" applyAlignment="1">
      <alignment vertical="center" wrapText="1"/>
    </xf>
    <xf numFmtId="0" fontId="3" fillId="0" borderId="128" xfId="0" applyFont="1"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72" xfId="0" applyFill="1" applyBorder="1" applyAlignment="1">
      <alignment horizontal="center" vertical="center"/>
    </xf>
    <xf numFmtId="0" fontId="0" fillId="0" borderId="173" xfId="0" applyFill="1" applyBorder="1" applyAlignment="1">
      <alignment horizontal="center" vertical="center"/>
    </xf>
    <xf numFmtId="0" fontId="0" fillId="0" borderId="174" xfId="0" applyFill="1" applyBorder="1" applyAlignment="1">
      <alignment horizontal="center" vertical="center"/>
    </xf>
    <xf numFmtId="0" fontId="3" fillId="0" borderId="4" xfId="0" applyFont="1" applyFill="1" applyBorder="1" applyAlignment="1">
      <alignment horizontal="left" vertical="center"/>
    </xf>
    <xf numFmtId="0" fontId="3" fillId="0" borderId="22" xfId="0" applyFont="1" applyFill="1" applyBorder="1" applyAlignment="1">
      <alignment horizontal="left" vertical="center"/>
    </xf>
    <xf numFmtId="0" fontId="3" fillId="0" borderId="157" xfId="0" applyFont="1" applyFill="1" applyBorder="1" applyAlignment="1">
      <alignment vertical="center"/>
    </xf>
    <xf numFmtId="0" fontId="0" fillId="0" borderId="61" xfId="0" applyFill="1" applyBorder="1" applyAlignment="1">
      <alignment vertical="center"/>
    </xf>
    <xf numFmtId="0" fontId="0" fillId="0" borderId="62" xfId="0" applyFill="1" applyBorder="1" applyAlignment="1">
      <alignment vertical="center"/>
    </xf>
    <xf numFmtId="177" fontId="3" fillId="0" borderId="21"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171" xfId="0" applyNumberFormat="1" applyFont="1" applyFill="1" applyBorder="1" applyAlignment="1">
      <alignment vertical="center"/>
    </xf>
    <xf numFmtId="177" fontId="3" fillId="0" borderId="24" xfId="0" applyNumberFormat="1" applyFont="1" applyFill="1" applyBorder="1" applyAlignment="1">
      <alignment vertical="center"/>
    </xf>
    <xf numFmtId="177" fontId="3" fillId="0" borderId="52" xfId="0" applyNumberFormat="1" applyFont="1" applyFill="1" applyBorder="1" applyAlignment="1">
      <alignment vertical="center"/>
    </xf>
    <xf numFmtId="0" fontId="3" fillId="0" borderId="111" xfId="0" applyFont="1" applyFill="1" applyBorder="1" applyAlignment="1">
      <alignment horizontal="left" vertical="center"/>
    </xf>
    <xf numFmtId="0" fontId="3" fillId="0" borderId="112" xfId="0" applyFont="1" applyFill="1" applyBorder="1" applyAlignment="1">
      <alignment horizontal="left" vertical="center"/>
    </xf>
    <xf numFmtId="0" fontId="3" fillId="0" borderId="113" xfId="0" applyFont="1" applyFill="1" applyBorder="1" applyAlignment="1">
      <alignment vertical="center"/>
    </xf>
    <xf numFmtId="0" fontId="0" fillId="0" borderId="57" xfId="0" applyFill="1" applyBorder="1" applyAlignment="1">
      <alignment vertical="center"/>
    </xf>
    <xf numFmtId="0" fontId="0" fillId="0" borderId="58" xfId="0" applyFill="1" applyBorder="1" applyAlignment="1">
      <alignment vertical="center"/>
    </xf>
    <xf numFmtId="0" fontId="3" fillId="0" borderId="141" xfId="0" applyFont="1" applyFill="1" applyBorder="1" applyAlignment="1">
      <alignment horizontal="left" vertical="center" wrapText="1"/>
    </xf>
    <xf numFmtId="0" fontId="3" fillId="0" borderId="128" xfId="0" applyFont="1" applyFill="1" applyBorder="1" applyAlignment="1">
      <alignment horizontal="center" vertical="center" wrapText="1"/>
    </xf>
    <xf numFmtId="0" fontId="3" fillId="0" borderId="154" xfId="0" applyFont="1" applyFill="1" applyBorder="1" applyAlignment="1">
      <alignment horizontal="center" vertical="center" wrapText="1"/>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111" xfId="0" applyFont="1" applyFill="1" applyBorder="1" applyAlignment="1">
      <alignment horizontal="left" vertical="center" wrapText="1"/>
    </xf>
    <xf numFmtId="177" fontId="3" fillId="0" borderId="189" xfId="0" applyNumberFormat="1" applyFont="1" applyFill="1" applyBorder="1" applyAlignment="1">
      <alignment vertical="center"/>
    </xf>
    <xf numFmtId="177" fontId="3" fillId="0" borderId="64" xfId="0" applyNumberFormat="1" applyFont="1" applyFill="1" applyBorder="1" applyAlignment="1">
      <alignment vertical="center"/>
    </xf>
    <xf numFmtId="177" fontId="3" fillId="0" borderId="190" xfId="0" applyNumberFormat="1" applyFont="1" applyFill="1" applyBorder="1" applyAlignment="1">
      <alignment vertical="center"/>
    </xf>
    <xf numFmtId="177" fontId="3" fillId="0" borderId="191" xfId="0" applyNumberFormat="1" applyFont="1" applyFill="1" applyBorder="1" applyAlignment="1">
      <alignment vertical="center"/>
    </xf>
    <xf numFmtId="0" fontId="3" fillId="0" borderId="5" xfId="0" applyFont="1" applyFill="1" applyBorder="1" applyAlignment="1">
      <alignment horizontal="left" vertical="center"/>
    </xf>
    <xf numFmtId="0" fontId="3" fillId="0" borderId="20" xfId="0" applyFont="1" applyFill="1" applyBorder="1" applyAlignment="1">
      <alignment horizontal="left" vertical="center"/>
    </xf>
    <xf numFmtId="177" fontId="3" fillId="0" borderId="2" xfId="0" applyNumberFormat="1" applyFont="1" applyFill="1" applyBorder="1" applyAlignment="1">
      <alignment vertical="center"/>
    </xf>
    <xf numFmtId="177" fontId="3" fillId="0" borderId="5" xfId="0" applyNumberFormat="1" applyFont="1" applyFill="1" applyBorder="1" applyAlignment="1">
      <alignment vertical="center"/>
    </xf>
    <xf numFmtId="177" fontId="3" fillId="0" borderId="104" xfId="0" applyNumberFormat="1" applyFont="1" applyFill="1" applyBorder="1" applyAlignment="1">
      <alignment vertical="center"/>
    </xf>
    <xf numFmtId="0" fontId="0" fillId="0" borderId="129" xfId="0" applyFill="1" applyBorder="1" applyAlignment="1">
      <alignment vertical="center" wrapText="1"/>
    </xf>
    <xf numFmtId="0" fontId="0" fillId="0" borderId="130" xfId="0" applyFill="1" applyBorder="1" applyAlignment="1">
      <alignment vertical="center" wrapText="1"/>
    </xf>
    <xf numFmtId="0" fontId="3" fillId="3" borderId="7" xfId="0" applyFont="1" applyFill="1" applyBorder="1" applyAlignment="1">
      <alignment horizontal="center" vertical="center"/>
    </xf>
    <xf numFmtId="0" fontId="0" fillId="0" borderId="61" xfId="0" applyFill="1" applyBorder="1" applyAlignment="1">
      <alignment vertical="center" wrapText="1"/>
    </xf>
    <xf numFmtId="0" fontId="0" fillId="0" borderId="62" xfId="0" applyFill="1" applyBorder="1" applyAlignment="1">
      <alignment vertical="center" wrapText="1"/>
    </xf>
    <xf numFmtId="0" fontId="0" fillId="0" borderId="57" xfId="0" applyFill="1" applyBorder="1" applyAlignment="1">
      <alignment vertical="center" wrapText="1"/>
    </xf>
    <xf numFmtId="0" fontId="0" fillId="0" borderId="58" xfId="0" applyFill="1" applyBorder="1" applyAlignment="1">
      <alignment vertical="center" wrapText="1"/>
    </xf>
    <xf numFmtId="0" fontId="3" fillId="0" borderId="4"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13" xfId="0" applyFont="1" applyBorder="1" applyAlignment="1">
      <alignment horizontal="left" vertical="center" wrapText="1"/>
    </xf>
    <xf numFmtId="0" fontId="3" fillId="0" borderId="188" xfId="0" applyFont="1" applyBorder="1" applyAlignment="1">
      <alignment horizontal="left" vertical="center" wrapText="1"/>
    </xf>
    <xf numFmtId="177" fontId="23" fillId="2" borderId="186" xfId="0" applyNumberFormat="1" applyFont="1" applyFill="1" applyBorder="1" applyAlignment="1">
      <alignment vertical="center"/>
    </xf>
    <xf numFmtId="177" fontId="23" fillId="2" borderId="184" xfId="0" applyNumberFormat="1" applyFont="1" applyFill="1" applyBorder="1" applyAlignment="1">
      <alignment vertical="center"/>
    </xf>
    <xf numFmtId="0" fontId="3" fillId="0" borderId="112" xfId="0" applyFont="1" applyBorder="1" applyAlignment="1">
      <alignment horizontal="left" vertical="center" wrapText="1"/>
    </xf>
    <xf numFmtId="0" fontId="3" fillId="0" borderId="57" xfId="0" applyFont="1" applyBorder="1" applyAlignment="1">
      <alignment horizontal="left" vertical="center" wrapText="1"/>
    </xf>
    <xf numFmtId="0" fontId="3" fillId="0" borderId="114" xfId="0" applyFont="1" applyBorder="1" applyAlignment="1">
      <alignment horizontal="left" vertical="center" wrapText="1"/>
    </xf>
    <xf numFmtId="177" fontId="34" fillId="2" borderId="175" xfId="0" applyNumberFormat="1" applyFont="1" applyFill="1" applyBorder="1" applyAlignment="1">
      <alignment vertical="center"/>
    </xf>
    <xf numFmtId="177" fontId="34" fillId="2" borderId="176" xfId="0" applyNumberFormat="1" applyFont="1" applyFill="1" applyBorder="1" applyAlignment="1">
      <alignment vertical="center"/>
    </xf>
    <xf numFmtId="177" fontId="34" fillId="2" borderId="177" xfId="0" applyNumberFormat="1" applyFont="1" applyFill="1" applyBorder="1" applyAlignment="1">
      <alignment vertical="center"/>
    </xf>
    <xf numFmtId="177" fontId="34" fillId="2" borderId="178" xfId="0" applyNumberFormat="1" applyFont="1" applyFill="1" applyBorder="1" applyAlignment="1">
      <alignment vertical="center"/>
    </xf>
    <xf numFmtId="177" fontId="34" fillId="2" borderId="185" xfId="0" applyNumberFormat="1" applyFont="1" applyFill="1" applyBorder="1" applyAlignment="1">
      <alignment vertical="center"/>
    </xf>
    <xf numFmtId="177" fontId="34" fillId="2" borderId="184" xfId="0" applyNumberFormat="1" applyFont="1" applyFill="1" applyBorder="1" applyAlignment="1">
      <alignment vertical="center"/>
    </xf>
    <xf numFmtId="177" fontId="34" fillId="2" borderId="187" xfId="0" applyNumberFormat="1" applyFont="1" applyFill="1" applyBorder="1" applyAlignment="1">
      <alignment vertical="center"/>
    </xf>
    <xf numFmtId="177" fontId="34" fillId="2" borderId="186" xfId="0" applyNumberFormat="1" applyFont="1" applyFill="1" applyBorder="1" applyAlignment="1">
      <alignment vertical="center"/>
    </xf>
    <xf numFmtId="180" fontId="3" fillId="2" borderId="168" xfId="0" applyNumberFormat="1" applyFont="1" applyFill="1" applyBorder="1" applyAlignment="1">
      <alignment horizontal="left" vertical="center"/>
    </xf>
    <xf numFmtId="180" fontId="3" fillId="2" borderId="169" xfId="0" applyNumberFormat="1" applyFont="1" applyFill="1" applyBorder="1" applyAlignment="1">
      <alignment horizontal="left" vertical="center"/>
    </xf>
    <xf numFmtId="180" fontId="3" fillId="2" borderId="160" xfId="0" applyNumberFormat="1" applyFont="1" applyFill="1" applyBorder="1" applyAlignment="1">
      <alignment horizontal="left" vertical="center"/>
    </xf>
    <xf numFmtId="177" fontId="3" fillId="2" borderId="170" xfId="0" applyNumberFormat="1" applyFont="1" applyFill="1" applyBorder="1" applyAlignment="1">
      <alignment vertical="center"/>
    </xf>
    <xf numFmtId="177" fontId="3" fillId="2" borderId="169" xfId="0" applyNumberFormat="1" applyFont="1" applyFill="1" applyBorder="1" applyAlignment="1">
      <alignment vertical="center"/>
    </xf>
    <xf numFmtId="177" fontId="3" fillId="2" borderId="236" xfId="0" applyNumberFormat="1" applyFont="1" applyFill="1" applyBorder="1" applyAlignment="1">
      <alignment vertical="center"/>
    </xf>
    <xf numFmtId="177" fontId="3" fillId="2" borderId="237" xfId="0" applyNumberFormat="1" applyFont="1" applyFill="1" applyBorder="1" applyAlignment="1">
      <alignment vertical="center"/>
    </xf>
    <xf numFmtId="177" fontId="3" fillId="2" borderId="160" xfId="0" applyNumberFormat="1" applyFont="1" applyFill="1" applyBorder="1" applyAlignment="1">
      <alignment vertical="center"/>
    </xf>
    <xf numFmtId="177" fontId="3" fillId="2" borderId="161" xfId="0" applyNumberFormat="1" applyFont="1" applyFill="1" applyBorder="1" applyAlignment="1">
      <alignment vertical="center"/>
    </xf>
    <xf numFmtId="177" fontId="3" fillId="2" borderId="159" xfId="0" applyNumberFormat="1" applyFont="1" applyFill="1" applyBorder="1" applyAlignment="1">
      <alignment vertical="center"/>
    </xf>
    <xf numFmtId="177" fontId="3" fillId="2" borderId="162" xfId="0" applyNumberFormat="1" applyFont="1" applyFill="1" applyBorder="1" applyAlignment="1">
      <alignment vertical="center"/>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23" fillId="0" borderId="128" xfId="0" applyFont="1" applyFill="1" applyBorder="1" applyAlignment="1">
      <alignment vertical="center" wrapText="1"/>
    </xf>
    <xf numFmtId="0" fontId="35" fillId="0" borderId="129" xfId="0" applyFont="1" applyFill="1" applyBorder="1" applyAlignment="1">
      <alignment vertical="center" wrapText="1"/>
    </xf>
    <xf numFmtId="0" fontId="35" fillId="0" borderId="130" xfId="0" applyFont="1" applyFill="1" applyBorder="1" applyAlignment="1">
      <alignment vertical="center" wrapText="1"/>
    </xf>
    <xf numFmtId="177" fontId="3" fillId="0" borderId="182" xfId="0" applyNumberFormat="1" applyFont="1" applyFill="1" applyBorder="1" applyAlignment="1">
      <alignment vertical="center"/>
    </xf>
    <xf numFmtId="0" fontId="3" fillId="0" borderId="152" xfId="0" applyFont="1" applyBorder="1" applyAlignment="1">
      <alignment horizontal="left" vertical="center" wrapText="1"/>
    </xf>
    <xf numFmtId="0" fontId="3" fillId="0" borderId="129" xfId="0" applyFont="1" applyBorder="1" applyAlignment="1">
      <alignment horizontal="left" vertical="center" wrapText="1"/>
    </xf>
    <xf numFmtId="0" fontId="3" fillId="0" borderId="154" xfId="0" applyFont="1" applyBorder="1" applyAlignment="1">
      <alignment horizontal="left" vertical="center" wrapText="1"/>
    </xf>
    <xf numFmtId="0" fontId="3" fillId="0" borderId="128" xfId="0" applyFont="1" applyBorder="1" applyAlignment="1">
      <alignment vertical="center" wrapText="1"/>
    </xf>
    <xf numFmtId="0" fontId="0" fillId="0" borderId="129" xfId="0" applyBorder="1" applyAlignment="1">
      <alignment vertical="center" wrapText="1"/>
    </xf>
    <xf numFmtId="0" fontId="0" fillId="0" borderId="130" xfId="0" applyBorder="1" applyAlignment="1">
      <alignment vertical="center" wrapText="1"/>
    </xf>
    <xf numFmtId="0" fontId="3" fillId="0" borderId="179" xfId="0" applyFont="1" applyBorder="1" applyAlignment="1">
      <alignment horizontal="center" vertical="center"/>
    </xf>
    <xf numFmtId="0" fontId="3" fillId="0" borderId="65" xfId="0" applyFont="1" applyBorder="1" applyAlignment="1">
      <alignment horizontal="center" vertical="center"/>
    </xf>
    <xf numFmtId="0" fontId="3" fillId="0" borderId="145" xfId="0" applyFont="1" applyBorder="1" applyAlignment="1">
      <alignment vertical="center"/>
    </xf>
    <xf numFmtId="0" fontId="0" fillId="0" borderId="63" xfId="0" applyBorder="1" applyAlignment="1">
      <alignment vertical="center"/>
    </xf>
    <xf numFmtId="0" fontId="0" fillId="0" borderId="64" xfId="0" applyBorder="1" applyAlignment="1">
      <alignment vertical="center"/>
    </xf>
    <xf numFmtId="177" fontId="34" fillId="2" borderId="159" xfId="0" applyNumberFormat="1" applyFont="1" applyFill="1" applyBorder="1" applyAlignment="1">
      <alignment vertical="center"/>
    </xf>
    <xf numFmtId="177" fontId="34" fillId="2" borderId="160" xfId="0" applyNumberFormat="1" applyFont="1" applyFill="1" applyBorder="1" applyAlignment="1">
      <alignment vertical="center"/>
    </xf>
    <xf numFmtId="177" fontId="34" fillId="2" borderId="161" xfId="0" applyNumberFormat="1" applyFont="1" applyFill="1" applyBorder="1" applyAlignment="1">
      <alignment vertical="center"/>
    </xf>
    <xf numFmtId="177" fontId="34" fillId="2" borderId="162" xfId="0" applyNumberFormat="1" applyFont="1" applyFill="1" applyBorder="1" applyAlignment="1">
      <alignment vertical="center"/>
    </xf>
    <xf numFmtId="0" fontId="3" fillId="2" borderId="168" xfId="0" applyFont="1" applyFill="1" applyBorder="1" applyAlignment="1">
      <alignment horizontal="left" vertical="center"/>
    </xf>
    <xf numFmtId="0" fontId="3" fillId="2" borderId="169" xfId="0" applyFont="1" applyFill="1" applyBorder="1" applyAlignment="1">
      <alignment horizontal="left" vertical="center"/>
    </xf>
    <xf numFmtId="0" fontId="3" fillId="2" borderId="160" xfId="0" applyFont="1" applyFill="1" applyBorder="1" applyAlignment="1">
      <alignment horizontal="left" vertical="center"/>
    </xf>
    <xf numFmtId="0" fontId="0" fillId="0" borderId="226" xfId="0" applyFill="1" applyBorder="1" applyAlignment="1">
      <alignment horizontal="center" vertical="center"/>
    </xf>
    <xf numFmtId="0" fontId="0" fillId="0" borderId="227" xfId="0" applyFill="1" applyBorder="1" applyAlignment="1">
      <alignment horizontal="center" vertical="center"/>
    </xf>
    <xf numFmtId="0" fontId="0" fillId="0" borderId="228" xfId="0" applyFill="1" applyBorder="1" applyAlignment="1">
      <alignment horizontal="center" vertical="center"/>
    </xf>
    <xf numFmtId="0" fontId="8" fillId="0" borderId="152" xfId="0" applyFont="1" applyFill="1" applyBorder="1" applyAlignment="1">
      <alignment horizontal="center" vertical="center" wrapText="1"/>
    </xf>
    <xf numFmtId="0" fontId="8" fillId="0" borderId="129" xfId="0" applyFont="1" applyFill="1" applyBorder="1" applyAlignment="1">
      <alignment horizontal="center" vertical="center" wrapText="1"/>
    </xf>
    <xf numFmtId="0" fontId="9" fillId="0" borderId="130" xfId="0" applyFont="1" applyFill="1" applyBorder="1" applyAlignment="1">
      <alignment horizontal="center" vertical="center" wrapText="1"/>
    </xf>
    <xf numFmtId="0" fontId="8" fillId="0" borderId="112"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225"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3" fillId="0" borderId="145" xfId="0" applyFont="1" applyFill="1" applyBorder="1" applyAlignment="1">
      <alignment vertical="center"/>
    </xf>
    <xf numFmtId="0" fontId="0" fillId="0" borderId="63" xfId="0" applyFill="1" applyBorder="1" applyAlignment="1">
      <alignment vertical="center"/>
    </xf>
    <xf numFmtId="0" fontId="0" fillId="0" borderId="64" xfId="0" applyFill="1" applyBorder="1" applyAlignment="1">
      <alignment vertical="center"/>
    </xf>
    <xf numFmtId="0" fontId="3" fillId="0" borderId="225"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146" xfId="0" applyFont="1" applyFill="1" applyBorder="1" applyAlignment="1">
      <alignment horizontal="left" vertical="center" wrapText="1"/>
    </xf>
    <xf numFmtId="0" fontId="3" fillId="0" borderId="233" xfId="0" applyFont="1" applyBorder="1" applyAlignment="1">
      <alignment horizontal="center" vertical="center"/>
    </xf>
    <xf numFmtId="0" fontId="3" fillId="0" borderId="234" xfId="0" applyFont="1" applyBorder="1" applyAlignment="1">
      <alignment horizontal="center" vertical="center"/>
    </xf>
    <xf numFmtId="0" fontId="0" fillId="0" borderId="234" xfId="0" applyBorder="1" applyAlignment="1">
      <alignment horizontal="center" vertical="center"/>
    </xf>
    <xf numFmtId="0" fontId="0" fillId="0" borderId="235" xfId="0" applyBorder="1" applyAlignment="1">
      <alignment horizontal="center" vertical="center"/>
    </xf>
    <xf numFmtId="177" fontId="3" fillId="0" borderId="232" xfId="0" applyNumberFormat="1" applyFont="1" applyBorder="1" applyAlignment="1">
      <alignment vertical="center"/>
    </xf>
    <xf numFmtId="177" fontId="3" fillId="0" borderId="229" xfId="0" applyNumberFormat="1" applyFont="1" applyBorder="1" applyAlignment="1">
      <alignment vertical="center"/>
    </xf>
    <xf numFmtId="177" fontId="3" fillId="0" borderId="66" xfId="0" applyNumberFormat="1" applyFont="1" applyBorder="1" applyAlignment="1">
      <alignment vertical="center"/>
    </xf>
    <xf numFmtId="177" fontId="3" fillId="0" borderId="71" xfId="0" applyNumberFormat="1" applyFont="1" applyBorder="1" applyAlignment="1">
      <alignment vertical="center"/>
    </xf>
    <xf numFmtId="0" fontId="8" fillId="0" borderId="70" xfId="0" applyFont="1" applyBorder="1" applyAlignment="1">
      <alignment horizontal="center" vertical="center" wrapText="1"/>
    </xf>
    <xf numFmtId="0" fontId="8" fillId="0" borderId="204" xfId="0" applyFont="1" applyBorder="1" applyAlignment="1">
      <alignment horizontal="center" vertical="center" wrapText="1"/>
    </xf>
    <xf numFmtId="0" fontId="9" fillId="0" borderId="229" xfId="0" applyFont="1" applyBorder="1" applyAlignment="1">
      <alignment horizontal="center" vertical="center" wrapText="1"/>
    </xf>
    <xf numFmtId="0" fontId="3" fillId="0" borderId="66" xfId="0" applyFont="1" applyBorder="1" applyAlignment="1">
      <alignment horizontal="left" vertical="center"/>
    </xf>
    <xf numFmtId="0" fontId="3" fillId="0" borderId="70" xfId="0" applyFont="1" applyBorder="1" applyAlignment="1">
      <alignment horizontal="left" vertical="center"/>
    </xf>
    <xf numFmtId="0" fontId="3" fillId="0" borderId="231" xfId="0" applyFont="1" applyBorder="1" applyAlignment="1">
      <alignment horizontal="center" vertical="center"/>
    </xf>
    <xf numFmtId="0" fontId="3" fillId="0" borderId="230" xfId="0" applyFont="1" applyBorder="1" applyAlignment="1">
      <alignment horizontal="center" vertical="center"/>
    </xf>
    <xf numFmtId="0" fontId="3" fillId="0" borderId="231" xfId="0" applyFont="1" applyBorder="1" applyAlignment="1">
      <alignment vertical="center"/>
    </xf>
    <xf numFmtId="0" fontId="0" fillId="0" borderId="204" xfId="0" applyBorder="1" applyAlignment="1">
      <alignment vertical="center"/>
    </xf>
    <xf numFmtId="0" fontId="0" fillId="0" borderId="229" xfId="0" applyBorder="1" applyAlignment="1">
      <alignment vertical="center"/>
    </xf>
    <xf numFmtId="177" fontId="3" fillId="0" borderId="140" xfId="0" applyNumberFormat="1" applyFont="1" applyBorder="1" applyAlignment="1">
      <alignment vertical="center"/>
    </xf>
    <xf numFmtId="177" fontId="3" fillId="0" borderId="130" xfId="0" applyNumberFormat="1" applyFont="1" applyBorder="1" applyAlignment="1">
      <alignment vertical="center"/>
    </xf>
    <xf numFmtId="177" fontId="3" fillId="0" borderId="141" xfId="0" applyNumberFormat="1" applyFont="1" applyBorder="1" applyAlignment="1">
      <alignment vertical="center"/>
    </xf>
    <xf numFmtId="177" fontId="3" fillId="0" borderId="155" xfId="0" applyNumberFormat="1" applyFont="1" applyBorder="1" applyAlignment="1">
      <alignment vertical="center"/>
    </xf>
    <xf numFmtId="177" fontId="26" fillId="11" borderId="6" xfId="4" applyNumberFormat="1" applyFont="1" applyFill="1" applyBorder="1" applyAlignment="1">
      <alignment horizontal="center" vertical="center" wrapText="1"/>
    </xf>
    <xf numFmtId="177" fontId="26" fillId="11" borderId="65" xfId="4" applyNumberFormat="1" applyFont="1" applyFill="1" applyBorder="1" applyAlignment="1">
      <alignment horizontal="center" vertical="center" wrapText="1"/>
    </xf>
    <xf numFmtId="176" fontId="26" fillId="11" borderId="14" xfId="4" applyNumberFormat="1" applyFont="1" applyFill="1" applyBorder="1" applyAlignment="1">
      <alignment horizontal="center" vertical="center"/>
    </xf>
    <xf numFmtId="176" fontId="26" fillId="11" borderId="4" xfId="4" applyNumberFormat="1" applyFont="1" applyFill="1" applyBorder="1" applyAlignment="1">
      <alignment horizontal="center" vertical="center"/>
    </xf>
    <xf numFmtId="0" fontId="26" fillId="11" borderId="14" xfId="4" applyNumberFormat="1" applyFont="1" applyFill="1" applyBorder="1" applyAlignment="1">
      <alignment horizontal="left" vertical="center" wrapText="1"/>
    </xf>
    <xf numFmtId="0" fontId="26" fillId="11" borderId="4" xfId="4" applyNumberFormat="1" applyFont="1" applyFill="1" applyBorder="1" applyAlignment="1">
      <alignment horizontal="left" vertical="center" wrapText="1"/>
    </xf>
    <xf numFmtId="177" fontId="26" fillId="11" borderId="14" xfId="4" applyNumberFormat="1" applyFont="1" applyFill="1" applyBorder="1" applyAlignment="1">
      <alignment horizontal="center" vertical="center" wrapText="1"/>
    </xf>
    <xf numFmtId="177" fontId="26" fillId="11" borderId="4" xfId="4" applyNumberFormat="1" applyFont="1" applyFill="1" applyBorder="1" applyAlignment="1">
      <alignment horizontal="center" vertical="center" wrapText="1"/>
    </xf>
    <xf numFmtId="0" fontId="22" fillId="11" borderId="40" xfId="4" applyFont="1" applyFill="1" applyBorder="1" applyAlignment="1">
      <alignment horizontal="center" vertical="center"/>
    </xf>
    <xf numFmtId="0" fontId="22" fillId="11" borderId="22" xfId="4" applyFont="1" applyFill="1" applyBorder="1" applyAlignment="1">
      <alignment horizontal="center" vertical="center"/>
    </xf>
    <xf numFmtId="177" fontId="26" fillId="0" borderId="14" xfId="4" applyNumberFormat="1" applyFont="1" applyFill="1" applyBorder="1" applyAlignment="1">
      <alignment horizontal="center" vertical="center" wrapText="1"/>
    </xf>
    <xf numFmtId="177" fontId="26" fillId="0" borderId="4" xfId="4" applyNumberFormat="1" applyFont="1" applyFill="1" applyBorder="1" applyAlignment="1">
      <alignment horizontal="center" vertical="center" wrapText="1"/>
    </xf>
    <xf numFmtId="176" fontId="26" fillId="0" borderId="14" xfId="4" applyNumberFormat="1" applyFont="1" applyFill="1" applyBorder="1" applyAlignment="1">
      <alignment horizontal="center" vertical="center"/>
    </xf>
    <xf numFmtId="176" fontId="26" fillId="0" borderId="4" xfId="4" applyNumberFormat="1" applyFont="1" applyFill="1" applyBorder="1" applyAlignment="1">
      <alignment horizontal="center" vertical="center"/>
    </xf>
    <xf numFmtId="0" fontId="26" fillId="0" borderId="14" xfId="4" applyNumberFormat="1" applyFont="1" applyFill="1" applyBorder="1" applyAlignment="1">
      <alignment horizontal="left" vertical="center" wrapText="1"/>
    </xf>
    <xf numFmtId="0" fontId="26" fillId="0" borderId="4" xfId="4" applyNumberFormat="1" applyFont="1" applyFill="1" applyBorder="1" applyAlignment="1">
      <alignment horizontal="left" vertical="center" wrapText="1"/>
    </xf>
    <xf numFmtId="0" fontId="22" fillId="0" borderId="40" xfId="4" applyFont="1" applyFill="1" applyBorder="1" applyAlignment="1">
      <alignment horizontal="center" vertical="center"/>
    </xf>
    <xf numFmtId="0" fontId="22" fillId="0" borderId="22" xfId="4" applyFont="1" applyFill="1" applyBorder="1" applyAlignment="1">
      <alignment horizontal="center" vertical="center"/>
    </xf>
    <xf numFmtId="177" fontId="26" fillId="0" borderId="6" xfId="4" applyNumberFormat="1" applyFont="1" applyFill="1" applyBorder="1" applyAlignment="1">
      <alignment horizontal="center" vertical="center" wrapText="1"/>
    </xf>
    <xf numFmtId="177" fontId="26" fillId="0" borderId="65" xfId="4" applyNumberFormat="1" applyFont="1" applyFill="1" applyBorder="1" applyAlignment="1">
      <alignment horizontal="center" vertical="center" wrapText="1"/>
    </xf>
    <xf numFmtId="49" fontId="26" fillId="0" borderId="14" xfId="4" applyNumberFormat="1" applyFont="1" applyFill="1" applyBorder="1" applyAlignment="1">
      <alignment horizontal="center" vertical="center"/>
    </xf>
    <xf numFmtId="49" fontId="26" fillId="0" borderId="4" xfId="4" applyNumberFormat="1" applyFont="1" applyFill="1" applyBorder="1" applyAlignment="1">
      <alignment horizontal="center" vertical="center"/>
    </xf>
    <xf numFmtId="0" fontId="12" fillId="0" borderId="14" xfId="4" applyNumberFormat="1" applyFont="1" applyFill="1" applyBorder="1" applyAlignment="1">
      <alignment horizontal="left" vertical="center" wrapText="1"/>
    </xf>
    <xf numFmtId="0" fontId="12" fillId="0" borderId="4" xfId="4" applyNumberFormat="1" applyFont="1" applyFill="1" applyBorder="1" applyAlignment="1">
      <alignment horizontal="left" vertical="center" wrapText="1"/>
    </xf>
    <xf numFmtId="0" fontId="26" fillId="0" borderId="5" xfId="4" applyNumberFormat="1" applyFont="1" applyFill="1" applyBorder="1" applyAlignment="1">
      <alignment horizontal="left" vertical="center" wrapText="1"/>
    </xf>
    <xf numFmtId="0" fontId="12" fillId="0" borderId="14" xfId="4" applyNumberFormat="1" applyFont="1" applyFill="1" applyBorder="1" applyAlignment="1">
      <alignment vertical="center" wrapText="1"/>
    </xf>
    <xf numFmtId="0" fontId="12" fillId="0" borderId="4" xfId="4" applyNumberFormat="1" applyFont="1" applyFill="1" applyBorder="1" applyAlignment="1">
      <alignment vertical="center" wrapText="1"/>
    </xf>
    <xf numFmtId="176" fontId="26" fillId="0" borderId="5" xfId="4" applyNumberFormat="1" applyFont="1" applyFill="1" applyBorder="1" applyAlignment="1">
      <alignment horizontal="center" vertical="center"/>
    </xf>
    <xf numFmtId="177" fontId="26" fillId="0" borderId="5" xfId="4" applyNumberFormat="1" applyFont="1" applyFill="1" applyBorder="1" applyAlignment="1">
      <alignment horizontal="center" vertical="center" wrapText="1"/>
    </xf>
    <xf numFmtId="0" fontId="22" fillId="0" borderId="20" xfId="4" applyFont="1" applyFill="1" applyBorder="1" applyAlignment="1">
      <alignment horizontal="center" vertical="center"/>
    </xf>
    <xf numFmtId="176" fontId="26" fillId="0" borderId="202" xfId="4" applyNumberFormat="1" applyFont="1" applyFill="1" applyBorder="1" applyAlignment="1">
      <alignment horizontal="center" vertical="center"/>
    </xf>
    <xf numFmtId="176" fontId="26" fillId="0" borderId="203" xfId="4" applyNumberFormat="1" applyFont="1" applyFill="1" applyBorder="1" applyAlignment="1">
      <alignment horizontal="center" vertical="center"/>
    </xf>
    <xf numFmtId="176" fontId="26" fillId="0" borderId="41" xfId="4" applyNumberFormat="1" applyFont="1" applyFill="1" applyBorder="1" applyAlignment="1">
      <alignment horizontal="center" vertical="center"/>
    </xf>
    <xf numFmtId="176" fontId="26" fillId="0" borderId="45" xfId="4" applyNumberFormat="1" applyFont="1" applyFill="1" applyBorder="1" applyAlignment="1">
      <alignment horizontal="center" vertical="center"/>
    </xf>
    <xf numFmtId="0" fontId="26" fillId="0" borderId="8" xfId="4" applyNumberFormat="1" applyFont="1" applyFill="1" applyBorder="1" applyAlignment="1">
      <alignment horizontal="left" vertical="center" wrapText="1"/>
    </xf>
    <xf numFmtId="177" fontId="26" fillId="0" borderId="8" xfId="4" applyNumberFormat="1" applyFont="1" applyFill="1" applyBorder="1" applyAlignment="1">
      <alignment horizontal="center" vertical="center" wrapText="1"/>
    </xf>
    <xf numFmtId="0" fontId="22" fillId="0" borderId="36" xfId="4" applyFont="1" applyFill="1" applyBorder="1" applyAlignment="1">
      <alignment horizontal="center" vertical="center"/>
    </xf>
    <xf numFmtId="0" fontId="22" fillId="0" borderId="26" xfId="4" applyFont="1" applyFill="1" applyBorder="1" applyAlignment="1">
      <alignment horizontal="center" vertical="center"/>
    </xf>
    <xf numFmtId="0" fontId="22" fillId="0" borderId="101" xfId="4" applyFont="1" applyFill="1" applyBorder="1" applyAlignment="1">
      <alignment horizontal="center" vertical="center"/>
    </xf>
    <xf numFmtId="176" fontId="26" fillId="0" borderId="17" xfId="4" applyNumberFormat="1" applyFont="1" applyFill="1" applyBorder="1" applyAlignment="1">
      <alignment horizontal="center" vertical="center"/>
    </xf>
    <xf numFmtId="176" fontId="26" fillId="0" borderId="13" xfId="4" applyNumberFormat="1" applyFont="1" applyFill="1" applyBorder="1" applyAlignment="1">
      <alignment horizontal="center" vertical="center"/>
    </xf>
    <xf numFmtId="176" fontId="26" fillId="0" borderId="18" xfId="4" applyNumberFormat="1" applyFont="1" applyFill="1" applyBorder="1" applyAlignment="1">
      <alignment horizontal="center" vertical="center"/>
    </xf>
    <xf numFmtId="176" fontId="26" fillId="0" borderId="16" xfId="4" applyNumberFormat="1" applyFont="1" applyFill="1" applyBorder="1" applyAlignment="1">
      <alignment horizontal="center" vertical="center"/>
    </xf>
    <xf numFmtId="176" fontId="26" fillId="0" borderId="23" xfId="4" applyNumberFormat="1" applyFont="1" applyFill="1" applyBorder="1" applyAlignment="1">
      <alignment horizontal="center" vertical="center"/>
    </xf>
    <xf numFmtId="176" fontId="26" fillId="0" borderId="21" xfId="4" applyNumberFormat="1" applyFont="1" applyFill="1" applyBorder="1" applyAlignment="1">
      <alignment horizontal="center" vertical="center"/>
    </xf>
    <xf numFmtId="0" fontId="26" fillId="0" borderId="17" xfId="4" applyNumberFormat="1" applyFont="1" applyFill="1" applyBorder="1" applyAlignment="1">
      <alignment horizontal="center" vertical="center"/>
    </xf>
    <xf numFmtId="0" fontId="26" fillId="0" borderId="13" xfId="4" applyNumberFormat="1" applyFont="1" applyFill="1" applyBorder="1" applyAlignment="1">
      <alignment horizontal="center" vertical="center"/>
    </xf>
    <xf numFmtId="0" fontId="26" fillId="0" borderId="18" xfId="4" applyNumberFormat="1" applyFont="1" applyFill="1" applyBorder="1" applyAlignment="1">
      <alignment horizontal="center" vertical="center"/>
    </xf>
    <xf numFmtId="0" fontId="26" fillId="0" borderId="15" xfId="4" applyNumberFormat="1" applyFont="1" applyFill="1" applyBorder="1" applyAlignment="1">
      <alignment horizontal="center" vertical="center"/>
    </xf>
    <xf numFmtId="0" fontId="26" fillId="0" borderId="32" xfId="4" applyNumberFormat="1" applyFont="1" applyFill="1" applyBorder="1" applyAlignment="1">
      <alignment horizontal="center" vertical="center"/>
    </xf>
    <xf numFmtId="0" fontId="26" fillId="0" borderId="25" xfId="4" applyNumberFormat="1" applyFont="1" applyFill="1" applyBorder="1" applyAlignment="1">
      <alignment horizontal="center" vertical="center"/>
    </xf>
    <xf numFmtId="0" fontId="26" fillId="0" borderId="32" xfId="4" applyNumberFormat="1" applyFont="1" applyFill="1" applyBorder="1" applyAlignment="1">
      <alignment vertical="center"/>
    </xf>
    <xf numFmtId="0" fontId="26" fillId="0" borderId="3" xfId="4" applyNumberFormat="1" applyFont="1" applyFill="1" applyBorder="1" applyAlignment="1">
      <alignment horizontal="center" vertical="center"/>
    </xf>
    <xf numFmtId="0" fontId="26" fillId="0" borderId="4" xfId="4" applyNumberFormat="1" applyFont="1" applyFill="1" applyBorder="1" applyAlignment="1">
      <alignment horizontal="center" vertical="center"/>
    </xf>
    <xf numFmtId="0" fontId="26" fillId="0" borderId="3" xfId="4" applyNumberFormat="1" applyFont="1" applyFill="1" applyBorder="1" applyAlignment="1">
      <alignment horizontal="center" vertical="center" wrapText="1"/>
    </xf>
    <xf numFmtId="0" fontId="26" fillId="0" borderId="4" xfId="4" applyNumberFormat="1" applyFont="1" applyFill="1" applyBorder="1" applyAlignment="1">
      <alignment horizontal="center" vertical="center" wrapText="1"/>
    </xf>
    <xf numFmtId="0" fontId="26" fillId="0" borderId="51" xfId="4" applyNumberFormat="1" applyFont="1" applyFill="1" applyBorder="1" applyAlignment="1">
      <alignment horizontal="center" vertical="center"/>
    </xf>
    <xf numFmtId="0" fontId="26" fillId="0" borderId="201" xfId="4" applyNumberFormat="1" applyFont="1" applyFill="1" applyBorder="1" applyAlignment="1">
      <alignment horizontal="center" vertical="center"/>
    </xf>
    <xf numFmtId="0" fontId="26" fillId="0" borderId="22" xfId="4" applyNumberFormat="1" applyFont="1" applyFill="1" applyBorder="1" applyAlignment="1">
      <alignment horizontal="center" vertical="center"/>
    </xf>
    <xf numFmtId="0" fontId="26" fillId="0" borderId="55" xfId="4" applyNumberFormat="1" applyFont="1" applyFill="1" applyBorder="1" applyAlignment="1">
      <alignment horizontal="center" vertical="center"/>
    </xf>
    <xf numFmtId="0" fontId="36" fillId="0" borderId="0" xfId="4" applyNumberFormat="1" applyFont="1" applyFill="1" applyAlignment="1">
      <alignment vertical="center"/>
    </xf>
    <xf numFmtId="0" fontId="22" fillId="0" borderId="0" xfId="4" applyFont="1" applyFill="1" applyAlignment="1">
      <alignment horizontal="right" vertical="center"/>
    </xf>
    <xf numFmtId="0" fontId="30" fillId="0" borderId="0" xfId="4" applyNumberFormat="1" applyFont="1" applyFill="1" applyAlignment="1">
      <alignment vertical="center"/>
    </xf>
    <xf numFmtId="0" fontId="31" fillId="0" borderId="32" xfId="4" applyNumberFormat="1" applyFont="1" applyFill="1" applyBorder="1" applyAlignment="1">
      <alignment horizontal="right" vertical="center" wrapText="1"/>
    </xf>
    <xf numFmtId="0" fontId="12" fillId="0" borderId="3" xfId="4" applyNumberFormat="1" applyFont="1" applyFill="1" applyBorder="1" applyAlignment="1">
      <alignment horizontal="center" vertical="center" wrapText="1"/>
    </xf>
    <xf numFmtId="0" fontId="12" fillId="0" borderId="4" xfId="4" applyNumberFormat="1" applyFont="1" applyFill="1" applyBorder="1" applyAlignment="1">
      <alignment horizontal="center" vertical="center"/>
    </xf>
    <xf numFmtId="0" fontId="12" fillId="11" borderId="14" xfId="4" applyNumberFormat="1" applyFont="1" applyFill="1" applyBorder="1" applyAlignment="1">
      <alignment vertical="center" wrapText="1"/>
    </xf>
    <xf numFmtId="0" fontId="12" fillId="11" borderId="4" xfId="4" applyNumberFormat="1" applyFont="1" applyFill="1" applyBorder="1" applyAlignment="1">
      <alignment vertical="center" wrapText="1"/>
    </xf>
    <xf numFmtId="177" fontId="26" fillId="12" borderId="6" xfId="4" applyNumberFormat="1" applyFont="1" applyFill="1" applyBorder="1" applyAlignment="1">
      <alignment horizontal="center" vertical="center" wrapText="1"/>
    </xf>
    <xf numFmtId="177" fontId="26" fillId="12" borderId="65" xfId="4" applyNumberFormat="1" applyFont="1" applyFill="1" applyBorder="1" applyAlignment="1">
      <alignment horizontal="center" vertical="center" wrapText="1"/>
    </xf>
    <xf numFmtId="176" fontId="26" fillId="12" borderId="14" xfId="4" applyNumberFormat="1" applyFont="1" applyFill="1" applyBorder="1" applyAlignment="1">
      <alignment horizontal="center" vertical="center"/>
    </xf>
    <xf numFmtId="176" fontId="26" fillId="12" borderId="4" xfId="4" applyNumberFormat="1" applyFont="1" applyFill="1" applyBorder="1" applyAlignment="1">
      <alignment horizontal="center" vertical="center"/>
    </xf>
    <xf numFmtId="0" fontId="12" fillId="12" borderId="14" xfId="4" applyNumberFormat="1" applyFont="1" applyFill="1" applyBorder="1" applyAlignment="1">
      <alignment horizontal="left" vertical="center" wrapText="1"/>
    </xf>
    <xf numFmtId="0" fontId="12" fillId="12" borderId="4" xfId="4" applyNumberFormat="1" applyFont="1" applyFill="1" applyBorder="1" applyAlignment="1">
      <alignment horizontal="left" vertical="center" wrapText="1"/>
    </xf>
    <xf numFmtId="177" fontId="26" fillId="12" borderId="14" xfId="4" applyNumberFormat="1" applyFont="1" applyFill="1" applyBorder="1" applyAlignment="1">
      <alignment horizontal="center" vertical="center" wrapText="1"/>
    </xf>
    <xf numFmtId="177" fontId="26" fillId="12" borderId="4" xfId="4" applyNumberFormat="1" applyFont="1" applyFill="1" applyBorder="1" applyAlignment="1">
      <alignment horizontal="center" vertical="center" wrapText="1"/>
    </xf>
    <xf numFmtId="0" fontId="22" fillId="12" borderId="40" xfId="4" applyFont="1" applyFill="1" applyBorder="1" applyAlignment="1">
      <alignment horizontal="center" vertical="center" wrapText="1"/>
    </xf>
    <xf numFmtId="0" fontId="22" fillId="12" borderId="36" xfId="4" applyFont="1" applyFill="1" applyBorder="1" applyAlignment="1">
      <alignment horizontal="center" vertical="center" wrapText="1"/>
    </xf>
    <xf numFmtId="0" fontId="22" fillId="12" borderId="22" xfId="4" applyFont="1" applyFill="1" applyBorder="1" applyAlignment="1">
      <alignment horizontal="center" vertical="center" wrapText="1"/>
    </xf>
    <xf numFmtId="0" fontId="22" fillId="12" borderId="55" xfId="4" applyFont="1" applyFill="1" applyBorder="1" applyAlignment="1">
      <alignment horizontal="center" vertical="center" wrapText="1"/>
    </xf>
    <xf numFmtId="0" fontId="3" fillId="0" borderId="102" xfId="6" applyNumberFormat="1" applyFont="1" applyFill="1" applyBorder="1" applyAlignment="1">
      <alignment horizontal="center" vertical="center"/>
    </xf>
    <xf numFmtId="0" fontId="3" fillId="0" borderId="30" xfId="6" applyNumberFormat="1" applyFont="1" applyFill="1" applyBorder="1" applyAlignment="1">
      <alignment horizontal="center" vertical="center"/>
    </xf>
    <xf numFmtId="0" fontId="3" fillId="0" borderId="33" xfId="6" applyNumberFormat="1" applyFont="1" applyFill="1" applyBorder="1" applyAlignment="1">
      <alignment horizontal="center" vertical="center"/>
    </xf>
    <xf numFmtId="0" fontId="3" fillId="0" borderId="1" xfId="6" applyNumberFormat="1" applyFont="1" applyFill="1" applyBorder="1" applyAlignment="1">
      <alignment horizontal="center" vertical="center"/>
    </xf>
    <xf numFmtId="0" fontId="3" fillId="0" borderId="0" xfId="6" applyNumberFormat="1" applyFont="1" applyFill="1" applyBorder="1" applyAlignment="1">
      <alignment horizontal="center" vertical="center"/>
    </xf>
    <xf numFmtId="0" fontId="3" fillId="0" borderId="2" xfId="6" applyNumberFormat="1" applyFont="1" applyFill="1" applyBorder="1" applyAlignment="1">
      <alignment horizontal="center" vertical="center"/>
    </xf>
    <xf numFmtId="0" fontId="3" fillId="0" borderId="15" xfId="6" applyNumberFormat="1" applyFont="1" applyFill="1" applyBorder="1" applyAlignment="1">
      <alignment horizontal="center" vertical="center"/>
    </xf>
    <xf numFmtId="0" fontId="3" fillId="0" borderId="32" xfId="6" applyNumberFormat="1" applyFont="1" applyFill="1" applyBorder="1" applyAlignment="1">
      <alignment horizontal="center" vertical="center"/>
    </xf>
    <xf numFmtId="0" fontId="3" fillId="0" borderId="25" xfId="6" applyNumberFormat="1" applyFont="1" applyFill="1" applyBorder="1" applyAlignment="1">
      <alignment horizontal="center" vertical="center"/>
    </xf>
    <xf numFmtId="0" fontId="3" fillId="0" borderId="5" xfId="6" applyNumberFormat="1" applyFont="1" applyFill="1" applyBorder="1" applyAlignment="1">
      <alignment horizontal="center" vertical="center"/>
    </xf>
    <xf numFmtId="0" fontId="3" fillId="0" borderId="4" xfId="6" applyNumberFormat="1" applyFont="1" applyFill="1" applyBorder="1" applyAlignment="1">
      <alignment horizontal="center" vertical="center"/>
    </xf>
    <xf numFmtId="0" fontId="3" fillId="0" borderId="14" xfId="6" applyNumberFormat="1" applyFont="1" applyFill="1" applyBorder="1" applyAlignment="1">
      <alignment horizontal="center" vertical="center"/>
    </xf>
    <xf numFmtId="0" fontId="3" fillId="0" borderId="19" xfId="6" applyNumberFormat="1" applyFont="1"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35" xfId="0" applyFill="1" applyBorder="1" applyAlignment="1">
      <alignment horizontal="center" vertical="center" textRotation="255"/>
    </xf>
    <xf numFmtId="0" fontId="3" fillId="0" borderId="7" xfId="6" applyNumberFormat="1" applyFont="1" applyFill="1" applyBorder="1" applyAlignment="1">
      <alignment horizontal="center" vertical="center" textRotation="255"/>
    </xf>
    <xf numFmtId="0" fontId="3" fillId="0" borderId="40" xfId="6" applyNumberFormat="1" applyFont="1" applyFill="1" applyBorder="1" applyAlignment="1">
      <alignment horizontal="center" vertical="center"/>
    </xf>
    <xf numFmtId="0" fontId="3" fillId="0" borderId="20" xfId="6" applyNumberFormat="1" applyFont="1" applyFill="1" applyBorder="1" applyAlignment="1">
      <alignment horizontal="center" vertical="center"/>
    </xf>
    <xf numFmtId="0" fontId="3" fillId="0" borderId="22" xfId="6" applyNumberFormat="1" applyFont="1" applyFill="1" applyBorder="1" applyAlignment="1">
      <alignment horizontal="center" vertical="center"/>
    </xf>
    <xf numFmtId="0" fontId="3" fillId="0" borderId="26" xfId="6" applyNumberFormat="1" applyFont="1" applyFill="1" applyBorder="1" applyAlignment="1">
      <alignment horizontal="center" vertical="center"/>
    </xf>
    <xf numFmtId="0" fontId="3" fillId="0" borderId="17" xfId="6" applyNumberFormat="1" applyFont="1" applyFill="1" applyBorder="1" applyAlignment="1">
      <alignment horizontal="center" vertical="center"/>
    </xf>
    <xf numFmtId="177" fontId="3" fillId="0" borderId="10" xfId="6" applyNumberFormat="1" applyFont="1" applyFill="1" applyBorder="1" applyAlignment="1">
      <alignment horizontal="center" vertical="center"/>
    </xf>
    <xf numFmtId="0" fontId="3" fillId="0" borderId="3" xfId="6" applyNumberFormat="1" applyFont="1" applyFill="1" applyBorder="1" applyAlignment="1">
      <alignment horizontal="center" vertical="center" wrapText="1"/>
    </xf>
    <xf numFmtId="0" fontId="3" fillId="0" borderId="43" xfId="6" applyNumberFormat="1" applyFont="1" applyFill="1" applyBorder="1" applyAlignment="1">
      <alignment horizontal="center" vertical="center"/>
    </xf>
    <xf numFmtId="0" fontId="3" fillId="0" borderId="12" xfId="6" applyNumberFormat="1" applyFont="1" applyFill="1" applyBorder="1" applyAlignment="1">
      <alignment horizontal="center" vertical="center"/>
    </xf>
    <xf numFmtId="177" fontId="3" fillId="0" borderId="43" xfId="6" applyNumberFormat="1" applyFont="1" applyFill="1" applyBorder="1" applyAlignment="1">
      <alignment horizontal="center" vertical="center"/>
    </xf>
    <xf numFmtId="177" fontId="3" fillId="0" borderId="31" xfId="6" applyNumberFormat="1" applyFont="1" applyFill="1" applyBorder="1" applyAlignment="1">
      <alignment horizontal="center" vertical="center"/>
    </xf>
    <xf numFmtId="0" fontId="3" fillId="0" borderId="103" xfId="6" applyNumberFormat="1" applyFont="1" applyFill="1" applyBorder="1" applyAlignment="1">
      <alignment horizontal="center" vertical="center"/>
    </xf>
    <xf numFmtId="0" fontId="3" fillId="0" borderId="67" xfId="6" applyNumberFormat="1" applyFont="1" applyFill="1" applyBorder="1" applyAlignment="1">
      <alignment horizontal="center" vertical="center"/>
    </xf>
    <xf numFmtId="177" fontId="3" fillId="0" borderId="3" xfId="6" applyNumberFormat="1" applyFont="1" applyFill="1" applyBorder="1" applyAlignment="1">
      <alignment horizontal="center" vertical="center"/>
    </xf>
    <xf numFmtId="177" fontId="3" fillId="0" borderId="5" xfId="6" applyNumberFormat="1" applyFont="1" applyFill="1" applyBorder="1" applyAlignment="1">
      <alignment horizontal="center" vertical="center"/>
    </xf>
    <xf numFmtId="177" fontId="3" fillId="0" borderId="4" xfId="6" applyNumberFormat="1" applyFont="1" applyFill="1" applyBorder="1" applyAlignment="1">
      <alignment horizontal="center" vertical="center"/>
    </xf>
    <xf numFmtId="177" fontId="3" fillId="0" borderId="9" xfId="6" applyNumberFormat="1" applyFont="1" applyFill="1" applyBorder="1" applyAlignment="1">
      <alignment horizontal="center" vertical="center" shrinkToFit="1"/>
    </xf>
    <xf numFmtId="177" fontId="3" fillId="0" borderId="11" xfId="6" applyNumberFormat="1" applyFont="1" applyFill="1" applyBorder="1" applyAlignment="1">
      <alignment horizontal="center" vertical="center" shrinkToFit="1"/>
    </xf>
    <xf numFmtId="177" fontId="3" fillId="0" borderId="24" xfId="6" applyNumberFormat="1" applyFont="1" applyFill="1" applyBorder="1" applyAlignment="1">
      <alignment horizontal="center" vertical="center" shrinkToFit="1"/>
    </xf>
    <xf numFmtId="177" fontId="3" fillId="0" borderId="14" xfId="6" applyNumberFormat="1" applyFont="1" applyFill="1" applyBorder="1" applyAlignment="1">
      <alignment horizontal="center" vertical="center"/>
    </xf>
    <xf numFmtId="177" fontId="3" fillId="0" borderId="12" xfId="6" applyNumberFormat="1" applyFont="1" applyFill="1" applyBorder="1" applyAlignment="1">
      <alignment horizontal="center" vertical="center"/>
    </xf>
    <xf numFmtId="177" fontId="3" fillId="0" borderId="40" xfId="6" applyNumberFormat="1" applyFont="1" applyFill="1" applyBorder="1" applyAlignment="1">
      <alignment horizontal="center" vertical="center"/>
    </xf>
    <xf numFmtId="0" fontId="22" fillId="0" borderId="103" xfId="4" applyNumberFormat="1" applyFont="1" applyFill="1" applyBorder="1" applyAlignment="1">
      <alignment horizontal="center" vertical="center"/>
    </xf>
    <xf numFmtId="0" fontId="22" fillId="0" borderId="43" xfId="4" applyNumberFormat="1" applyFont="1" applyFill="1" applyBorder="1" applyAlignment="1">
      <alignment horizontal="center" vertical="center"/>
    </xf>
    <xf numFmtId="0" fontId="22" fillId="0" borderId="67" xfId="4" applyNumberFormat="1" applyFont="1" applyFill="1" applyBorder="1" applyAlignment="1">
      <alignment horizontal="center" vertical="center"/>
    </xf>
    <xf numFmtId="0" fontId="22" fillId="0" borderId="12" xfId="4" applyNumberFormat="1" applyFont="1" applyFill="1" applyBorder="1" applyAlignment="1">
      <alignment horizontal="center" vertical="center"/>
    </xf>
    <xf numFmtId="0" fontId="12" fillId="0" borderId="30" xfId="4" applyNumberFormat="1" applyFont="1" applyFill="1" applyBorder="1" applyAlignment="1">
      <alignment horizontal="center" vertical="center"/>
    </xf>
    <xf numFmtId="0" fontId="12" fillId="0" borderId="201" xfId="4" applyNumberFormat="1" applyFont="1" applyFill="1" applyBorder="1" applyAlignment="1">
      <alignment horizontal="center" vertical="center"/>
    </xf>
    <xf numFmtId="0" fontId="12" fillId="0" borderId="204" xfId="4" applyNumberFormat="1" applyFont="1" applyFill="1" applyBorder="1" applyAlignment="1">
      <alignment horizontal="center" vertical="center"/>
    </xf>
    <xf numFmtId="0" fontId="12" fillId="0" borderId="205" xfId="4" applyNumberFormat="1" applyFont="1" applyFill="1" applyBorder="1" applyAlignment="1">
      <alignment horizontal="center" vertical="center"/>
    </xf>
    <xf numFmtId="0" fontId="12" fillId="0" borderId="3" xfId="4" applyNumberFormat="1" applyFont="1" applyFill="1" applyBorder="1" applyAlignment="1">
      <alignment horizontal="center" vertical="center"/>
    </xf>
    <xf numFmtId="0" fontId="12" fillId="0" borderId="66" xfId="4" applyNumberFormat="1" applyFont="1" applyFill="1" applyBorder="1" applyAlignment="1">
      <alignment horizontal="center" vertical="center"/>
    </xf>
    <xf numFmtId="0" fontId="12" fillId="0" borderId="206" xfId="4" applyFont="1" applyFill="1" applyBorder="1" applyAlignment="1">
      <alignment horizontal="center" vertical="center" textRotation="255"/>
    </xf>
    <xf numFmtId="0" fontId="12" fillId="0" borderId="207" xfId="4" applyFont="1" applyFill="1" applyBorder="1" applyAlignment="1">
      <alignment horizontal="center" vertical="center" textRotation="255"/>
    </xf>
    <xf numFmtId="0" fontId="12" fillId="0" borderId="19" xfId="4" applyNumberFormat="1" applyFont="1" applyFill="1" applyBorder="1" applyAlignment="1">
      <alignment horizontal="center" vertical="center"/>
    </xf>
    <xf numFmtId="0" fontId="12" fillId="0" borderId="69" xfId="4" applyNumberFormat="1" applyFont="1" applyFill="1" applyBorder="1" applyAlignment="1">
      <alignment horizontal="center" vertical="center"/>
    </xf>
    <xf numFmtId="0" fontId="12" fillId="0" borderId="28" xfId="4" applyNumberFormat="1" applyFont="1" applyFill="1" applyBorder="1" applyAlignment="1">
      <alignment horizontal="center" vertical="center"/>
    </xf>
    <xf numFmtId="0" fontId="12" fillId="0" borderId="31" xfId="4" applyNumberFormat="1" applyFont="1" applyFill="1" applyBorder="1" applyAlignment="1">
      <alignment horizontal="center" vertical="center"/>
    </xf>
    <xf numFmtId="0" fontId="12" fillId="0" borderId="29" xfId="4" applyNumberFormat="1" applyFont="1" applyFill="1" applyBorder="1" applyAlignment="1">
      <alignment horizontal="center" vertical="center"/>
    </xf>
    <xf numFmtId="176" fontId="12" fillId="0" borderId="200" xfId="4" applyNumberFormat="1" applyFont="1" applyFill="1" applyBorder="1" applyAlignment="1">
      <alignment horizontal="center" vertical="center"/>
    </xf>
    <xf numFmtId="176" fontId="12" fillId="0" borderId="54" xfId="4" applyNumberFormat="1" applyFont="1" applyFill="1" applyBorder="1" applyAlignment="1">
      <alignment horizontal="center" vertical="center"/>
    </xf>
    <xf numFmtId="176" fontId="12" fillId="0" borderId="208" xfId="4" applyNumberFormat="1" applyFont="1" applyFill="1" applyBorder="1" applyAlignment="1">
      <alignment horizontal="center" vertical="center"/>
    </xf>
    <xf numFmtId="0" fontId="12" fillId="0" borderId="209" xfId="4" applyFont="1" applyFill="1" applyBorder="1" applyAlignment="1">
      <alignment horizontal="center" vertical="center" textRotation="255"/>
    </xf>
    <xf numFmtId="0" fontId="12" fillId="0" borderId="210" xfId="4" applyFont="1" applyFill="1" applyBorder="1" applyAlignment="1">
      <alignment horizontal="center" vertical="center" textRotation="255"/>
    </xf>
    <xf numFmtId="0" fontId="12" fillId="0" borderId="211" xfId="4" applyFont="1" applyFill="1" applyBorder="1" applyAlignment="1">
      <alignment horizontal="center" vertical="center" textRotation="255"/>
    </xf>
    <xf numFmtId="0" fontId="12" fillId="0" borderId="212" xfId="4" applyFont="1" applyFill="1" applyBorder="1" applyAlignment="1">
      <alignment horizontal="center" vertical="center" textRotation="255"/>
    </xf>
    <xf numFmtId="0" fontId="12" fillId="0" borderId="213" xfId="4" applyFont="1" applyFill="1" applyBorder="1" applyAlignment="1">
      <alignment horizontal="center" vertical="center" textRotation="255"/>
    </xf>
    <xf numFmtId="0" fontId="12" fillId="0" borderId="214" xfId="4" applyFont="1" applyFill="1" applyBorder="1" applyAlignment="1">
      <alignment horizontal="center" vertical="center" textRotation="255"/>
    </xf>
    <xf numFmtId="0" fontId="12" fillId="0" borderId="56" xfId="4" applyFont="1" applyFill="1" applyBorder="1" applyAlignment="1">
      <alignment horizontal="center" vertical="center" textRotation="255"/>
    </xf>
    <xf numFmtId="0" fontId="5" fillId="0" borderId="215" xfId="4" applyFont="1" applyFill="1" applyBorder="1" applyAlignment="1">
      <alignment horizontal="center" vertical="center" wrapText="1"/>
    </xf>
    <xf numFmtId="0" fontId="5" fillId="0" borderId="216" xfId="4" applyFont="1" applyFill="1" applyBorder="1" applyAlignment="1">
      <alignment horizontal="center" vertical="center" wrapText="1"/>
    </xf>
    <xf numFmtId="0" fontId="12" fillId="0" borderId="3" xfId="4" applyNumberFormat="1" applyFont="1" applyFill="1" applyBorder="1" applyAlignment="1">
      <alignment horizontal="center" vertical="center" shrinkToFit="1"/>
    </xf>
    <xf numFmtId="0" fontId="12" fillId="0" borderId="66" xfId="4" applyNumberFormat="1" applyFont="1" applyFill="1" applyBorder="1" applyAlignment="1">
      <alignment horizontal="center" vertical="center" shrinkToFit="1"/>
    </xf>
    <xf numFmtId="0" fontId="12" fillId="0" borderId="9" xfId="4" applyNumberFormat="1" applyFont="1" applyFill="1" applyBorder="1" applyAlignment="1">
      <alignment horizontal="center" vertical="center"/>
    </xf>
    <xf numFmtId="0" fontId="12" fillId="0" borderId="71" xfId="4" applyNumberFormat="1" applyFont="1" applyFill="1" applyBorder="1" applyAlignment="1">
      <alignment horizontal="center" vertical="center"/>
    </xf>
  </cellXfs>
  <cellStyles count="10">
    <cellStyle name="ハイパーリンク 2" xfId="8" xr:uid="{00000000-0005-0000-0000-000000000000}"/>
    <cellStyle name="桁区切り 2" xfId="1" xr:uid="{00000000-0005-0000-0000-000001000000}"/>
    <cellStyle name="桁区切り 2 2" xfId="9" xr:uid="{00000000-0005-0000-0000-000002000000}"/>
    <cellStyle name="標準" xfId="0" builtinId="0"/>
    <cellStyle name="標準 2" xfId="2" xr:uid="{00000000-0005-0000-0000-000004000000}"/>
    <cellStyle name="標準 3" xfId="7" xr:uid="{00000000-0005-0000-0000-000005000000}"/>
    <cellStyle name="標準_①会計別総括表" xfId="3" xr:uid="{00000000-0005-0000-0000-000006000000}"/>
    <cellStyle name="標準_③予算事業別調書(目次様式)" xfId="4" xr:uid="{00000000-0005-0000-0000-000007000000}"/>
    <cellStyle name="標準_④予算事業別調書(本体様式)" xfId="5" xr:uid="{00000000-0005-0000-0000-000008000000}"/>
    <cellStyle name="標準_参1.　款項目別･事項別財源表" xfId="6" xr:uid="{00000000-0005-0000-0000-000009000000}"/>
  </cellStyles>
  <dxfs count="11">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9" defaultPivotStyle="PivotStyleLight16"/>
  <colors>
    <mruColors>
      <color rgb="FFCCFF66"/>
      <color rgb="FFFF3F3F"/>
      <color rgb="FFFFFF99"/>
      <color rgb="FFFFCCCC"/>
      <color rgb="FFFFCCFF"/>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117</xdr:row>
          <xdr:rowOff>85725</xdr:rowOff>
        </xdr:from>
        <xdr:to>
          <xdr:col>13</xdr:col>
          <xdr:colOff>47625</xdr:colOff>
          <xdr:row>130</xdr:row>
          <xdr:rowOff>0</xdr:rowOff>
        </xdr:to>
        <xdr:pic>
          <xdr:nvPicPr>
            <xdr:cNvPr id="62599" name="図 2">
              <a:extLst>
                <a:ext uri="{FF2B5EF4-FFF2-40B4-BE49-F238E27FC236}">
                  <a16:creationId xmlns:a16="http://schemas.microsoft.com/office/drawing/2014/main" id="{00000000-0008-0000-0600-000087F40000}"/>
                </a:ext>
              </a:extLst>
            </xdr:cNvPr>
            <xdr:cNvPicPr>
              <a:picLocks noChangeAspect="1" noChangeArrowheads="1"/>
              <a:extLst>
                <a:ext uri="{84589F7E-364E-4C9E-8A38-B11213B215E9}">
                  <a14:cameraTool cellRange="[2]カメラ!$B$3:$Q$19" spid="_x0000_s8721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295275" y="19535775"/>
              <a:ext cx="9944100" cy="23907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117</xdr:row>
          <xdr:rowOff>85725</xdr:rowOff>
        </xdr:from>
        <xdr:to>
          <xdr:col>13</xdr:col>
          <xdr:colOff>47625</xdr:colOff>
          <xdr:row>130</xdr:row>
          <xdr:rowOff>0</xdr:rowOff>
        </xdr:to>
        <xdr:pic>
          <xdr:nvPicPr>
            <xdr:cNvPr id="2" name="図 2">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2]カメラ!$B$3:$Q$19" spid="_x0000_s70134"/>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295275" y="20297775"/>
              <a:ext cx="9953625" cy="23907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117</xdr:row>
          <xdr:rowOff>85725</xdr:rowOff>
        </xdr:from>
        <xdr:to>
          <xdr:col>13</xdr:col>
          <xdr:colOff>47625</xdr:colOff>
          <xdr:row>130</xdr:row>
          <xdr:rowOff>0</xdr:rowOff>
        </xdr:to>
        <xdr:pic>
          <xdr:nvPicPr>
            <xdr:cNvPr id="2" name="図 2">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2]カメラ!$B$3:$Q$19" spid="_x0000_s71158"/>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295275" y="17630775"/>
              <a:ext cx="9953625" cy="23907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9753250\AppData\Local\Microsoft\Windows\Temporary%20Internet%20Files\Content.Outlook\1QBG7IYA\&#20104;&#31639;&#32232;&#25104;&#36890;&#30693;&#27096;&#24335;&#65288;&#12481;&#12455;&#12483;&#12463;&#12471;&#12540;&#12488;&#65289;&#65288;&#26368;&#32066;&#29256;&#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FF001C\OA-da0001$\&#12518;&#12540;&#12470;&#20316;&#26989;&#29992;&#12501;&#12457;&#12523;&#12480;\&#26989;&#21209;&#21029;\&#35336;&#29702;\&#24179;&#25104;28&#24180;&#24230;&#12288;&#35336;&#29702;\&#9679;&#9313;&#20104;&#31639;&#12539;&#25919;&#31574;&#12539;&#21508;&#31278;&#29031;&#20250;\&#9632;29&#20104;&#31639;&#35201;&#27714;\280930%20&#21508;&#35506;&#25552;&#20986;&#35519;&#26360;\02%20&#21508;&#35506;&#25552;&#20986;&#20998;&#12304;&#12498;&#12450;&#24460;&#12305;\&#9675;00%20&#38598;&#32004;&#65298;&#22238;&#30446;\02%20&#35519;&#26360;&#27096;&#24335;&#65288;&#27096;&#24335;1&#65374;7&#65289;&#38598;&#35336;&#65299;&#22238;&#30446;&#29992;&#65288;28103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
      <sheetName val="様式 1（局、室）"/>
      <sheetName val="様式 2（区）"/>
      <sheetName val="様式 1,2(説明)"/>
      <sheetName val="様式 3"/>
      <sheetName val="様式4"/>
      <sheetName val="様式5○281104"/>
      <sheetName val="様式5●計数ﾋｱ用"/>
      <sheetName val="様式5●"/>
      <sheetName val="様式5"/>
      <sheetName val="様式5付属資料①"/>
      <sheetName val="様式5付属資料②"/>
      <sheetName val="様式6"/>
      <sheetName val="様式7"/>
      <sheetName val="カメ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tabSelected="1" view="pageBreakPreview" zoomScaleNormal="100" zoomScaleSheetLayoutView="100" workbookViewId="0">
      <pane xSplit="5" ySplit="7" topLeftCell="F8" activePane="bottomRight" state="frozen"/>
      <selection pane="topRight" activeCell="F1" sqref="F1"/>
      <selection pane="bottomLeft" activeCell="A8" sqref="A8"/>
      <selection pane="bottomRight" activeCell="X9" sqref="X9"/>
    </sheetView>
  </sheetViews>
  <sheetFormatPr defaultColWidth="8.6640625" defaultRowHeight="18" customHeight="1" outlineLevelCol="1"/>
  <cols>
    <col min="1" max="1" width="3.77734375" style="492" customWidth="1"/>
    <col min="2" max="4" width="1.21875" style="491" customWidth="1"/>
    <col min="5" max="5" width="25" style="491" customWidth="1"/>
    <col min="6" max="6" width="31.21875" style="490" customWidth="1"/>
    <col min="7" max="8" width="11.21875" style="489" customWidth="1"/>
    <col min="9" max="9" width="11.21875" style="488" customWidth="1"/>
    <col min="10" max="10" width="5" style="487" customWidth="1"/>
    <col min="11" max="11" width="5" style="486" customWidth="1"/>
    <col min="12" max="12" width="3.88671875" style="485" hidden="1" customWidth="1" outlineLevel="1"/>
    <col min="13" max="13" width="4" style="485" hidden="1" customWidth="1" outlineLevel="1"/>
    <col min="14" max="14" width="3.88671875" style="485" hidden="1" customWidth="1" outlineLevel="1"/>
    <col min="15" max="15" width="3.21875" style="485" hidden="1" customWidth="1" outlineLevel="1"/>
    <col min="16" max="16" width="5" style="485" hidden="1" customWidth="1" outlineLevel="1"/>
    <col min="17" max="17" width="8.6640625" style="484" hidden="1" customWidth="1" collapsed="1"/>
    <col min="18" max="18" width="8.6640625" style="484" hidden="1" customWidth="1"/>
    <col min="19" max="171" width="8.6640625" style="484" customWidth="1"/>
    <col min="172" max="16384" width="8.6640625" style="484"/>
  </cols>
  <sheetData>
    <row r="1" spans="1:16" ht="18" customHeight="1">
      <c r="A1" s="549" t="s">
        <v>465</v>
      </c>
      <c r="C1" s="548"/>
      <c r="D1" s="548"/>
      <c r="E1" s="548"/>
      <c r="F1" s="547"/>
      <c r="I1" s="546"/>
      <c r="J1" s="560"/>
      <c r="K1" s="560"/>
    </row>
    <row r="2" spans="1:16" ht="14.25" customHeight="1">
      <c r="A2" s="545"/>
      <c r="C2" s="544"/>
      <c r="D2" s="544"/>
      <c r="E2" s="544"/>
    </row>
    <row r="3" spans="1:16" ht="13.2">
      <c r="A3" s="543"/>
      <c r="C3" s="542"/>
      <c r="D3" s="542"/>
      <c r="E3" s="542"/>
      <c r="F3" s="541"/>
      <c r="I3" s="540"/>
    </row>
    <row r="4" spans="1:16" ht="15" customHeight="1">
      <c r="F4" s="539"/>
      <c r="G4" s="561"/>
      <c r="H4" s="561"/>
      <c r="I4" s="534"/>
      <c r="K4" s="551" t="s">
        <v>468</v>
      </c>
      <c r="L4" s="533"/>
      <c r="M4" s="533"/>
      <c r="N4" s="533"/>
      <c r="O4" s="498"/>
    </row>
    <row r="5" spans="1:16" ht="27.75" customHeight="1" thickBot="1">
      <c r="F5" s="538"/>
      <c r="G5" s="537"/>
      <c r="H5" s="537"/>
      <c r="I5" s="536"/>
      <c r="J5" s="535"/>
      <c r="K5" s="552" t="s">
        <v>464</v>
      </c>
      <c r="L5" s="533"/>
      <c r="M5" s="533"/>
      <c r="N5" s="533"/>
      <c r="O5" s="498"/>
    </row>
    <row r="6" spans="1:16" ht="15" customHeight="1">
      <c r="A6" s="532" t="s">
        <v>142</v>
      </c>
      <c r="B6" s="563" t="s">
        <v>46</v>
      </c>
      <c r="C6" s="564"/>
      <c r="D6" s="564"/>
      <c r="E6" s="565"/>
      <c r="F6" s="569" t="s">
        <v>463</v>
      </c>
      <c r="G6" s="553" t="s">
        <v>471</v>
      </c>
      <c r="H6" s="553" t="s">
        <v>475</v>
      </c>
      <c r="I6" s="554" t="s">
        <v>462</v>
      </c>
      <c r="J6" s="571" t="s">
        <v>461</v>
      </c>
      <c r="K6" s="572"/>
      <c r="L6" s="530"/>
      <c r="M6" s="530"/>
      <c r="N6" s="530"/>
      <c r="O6" s="498"/>
      <c r="P6" s="498"/>
    </row>
    <row r="7" spans="1:16" ht="15" customHeight="1">
      <c r="A7" s="531" t="s">
        <v>146</v>
      </c>
      <c r="B7" s="566"/>
      <c r="C7" s="567"/>
      <c r="D7" s="567"/>
      <c r="E7" s="568"/>
      <c r="F7" s="570"/>
      <c r="G7" s="555" t="s">
        <v>460</v>
      </c>
      <c r="H7" s="555" t="s">
        <v>469</v>
      </c>
      <c r="I7" s="556" t="s">
        <v>459</v>
      </c>
      <c r="J7" s="573"/>
      <c r="K7" s="574"/>
      <c r="L7" s="530"/>
      <c r="M7" s="530"/>
      <c r="N7" s="530"/>
      <c r="O7" s="498"/>
      <c r="P7" s="498"/>
    </row>
    <row r="8" spans="1:16" ht="27" customHeight="1">
      <c r="A8" s="518">
        <v>1</v>
      </c>
      <c r="B8" s="558" t="s">
        <v>482</v>
      </c>
      <c r="C8" s="562"/>
      <c r="D8" s="562"/>
      <c r="E8" s="559"/>
      <c r="F8" s="526"/>
      <c r="G8" s="496">
        <v>6828</v>
      </c>
      <c r="H8" s="496">
        <f t="shared" ref="H8:I10" si="0">SUM(H9:H9)</f>
        <v>6299</v>
      </c>
      <c r="I8" s="496">
        <f t="shared" si="0"/>
        <v>-529</v>
      </c>
      <c r="J8" s="515"/>
      <c r="K8" s="528"/>
      <c r="L8" s="498" t="str">
        <f t="shared" ref="L8:L15" si="1">IF(B8&lt;&gt;"","款","-")</f>
        <v>款</v>
      </c>
      <c r="M8" s="498" t="str">
        <f t="shared" ref="M8:M15" si="2">IF(C8&lt;&gt;"","項","-")</f>
        <v>-</v>
      </c>
      <c r="N8" s="498" t="str">
        <f t="shared" ref="N8:N15" si="3">IF(D8&lt;&gt;"","目","-")</f>
        <v>-</v>
      </c>
      <c r="O8" s="498" t="str">
        <f t="shared" ref="O8:O15" si="4">IF(E8&lt;&gt;"","節","-")</f>
        <v>-</v>
      </c>
      <c r="P8" s="498" t="str">
        <f t="shared" ref="P8:P15" si="5">IF(F8&lt;&gt;"","事項","-")</f>
        <v>-</v>
      </c>
    </row>
    <row r="9" spans="1:16" ht="27" customHeight="1">
      <c r="A9" s="518">
        <f>A8+1</f>
        <v>2</v>
      </c>
      <c r="B9" s="527"/>
      <c r="C9" s="558" t="s">
        <v>458</v>
      </c>
      <c r="D9" s="562"/>
      <c r="E9" s="559"/>
      <c r="F9" s="526"/>
      <c r="G9" s="496">
        <v>6828</v>
      </c>
      <c r="H9" s="496">
        <f t="shared" si="0"/>
        <v>6299</v>
      </c>
      <c r="I9" s="496">
        <f t="shared" si="0"/>
        <v>-529</v>
      </c>
      <c r="J9" s="515"/>
      <c r="K9" s="514"/>
      <c r="L9" s="498" t="str">
        <f t="shared" si="1"/>
        <v>-</v>
      </c>
      <c r="M9" s="498" t="str">
        <f t="shared" si="2"/>
        <v>項</v>
      </c>
      <c r="N9" s="498" t="str">
        <f t="shared" si="3"/>
        <v>-</v>
      </c>
      <c r="O9" s="498" t="str">
        <f t="shared" si="4"/>
        <v>-</v>
      </c>
      <c r="P9" s="498" t="str">
        <f t="shared" si="5"/>
        <v>-</v>
      </c>
    </row>
    <row r="10" spans="1:16" ht="27" customHeight="1">
      <c r="A10" s="518">
        <f t="shared" ref="A10:A14" si="6">A9+1</f>
        <v>3</v>
      </c>
      <c r="B10" s="517"/>
      <c r="C10" s="524"/>
      <c r="D10" s="558" t="s">
        <v>457</v>
      </c>
      <c r="E10" s="559"/>
      <c r="F10" s="516"/>
      <c r="G10" s="496">
        <v>6828</v>
      </c>
      <c r="H10" s="496">
        <f t="shared" si="0"/>
        <v>6299</v>
      </c>
      <c r="I10" s="496">
        <f>SUM(I11:I11)</f>
        <v>-529</v>
      </c>
      <c r="J10" s="515"/>
      <c r="K10" s="514"/>
      <c r="L10" s="498" t="str">
        <f t="shared" si="1"/>
        <v>-</v>
      </c>
      <c r="M10" s="498" t="str">
        <f t="shared" si="2"/>
        <v>-</v>
      </c>
      <c r="N10" s="498" t="str">
        <f t="shared" si="3"/>
        <v>目</v>
      </c>
      <c r="O10" s="498" t="str">
        <f t="shared" si="4"/>
        <v>-</v>
      </c>
      <c r="P10" s="498" t="str">
        <f t="shared" si="5"/>
        <v>-</v>
      </c>
    </row>
    <row r="11" spans="1:16" ht="27" customHeight="1">
      <c r="A11" s="518">
        <f t="shared" si="6"/>
        <v>4</v>
      </c>
      <c r="B11" s="517"/>
      <c r="C11" s="517"/>
      <c r="D11" s="517"/>
      <c r="E11" s="523" t="s">
        <v>467</v>
      </c>
      <c r="F11" s="516" t="s">
        <v>456</v>
      </c>
      <c r="G11" s="496">
        <v>6828</v>
      </c>
      <c r="H11" s="496">
        <v>6299</v>
      </c>
      <c r="I11" s="496">
        <f>+H11-G11</f>
        <v>-529</v>
      </c>
      <c r="J11" s="515"/>
      <c r="K11" s="514"/>
      <c r="L11" s="498" t="str">
        <f t="shared" si="1"/>
        <v>-</v>
      </c>
      <c r="M11" s="498" t="str">
        <f t="shared" si="2"/>
        <v>-</v>
      </c>
      <c r="N11" s="498" t="str">
        <f t="shared" si="3"/>
        <v>-</v>
      </c>
      <c r="O11" s="498" t="str">
        <f t="shared" si="4"/>
        <v>節</v>
      </c>
      <c r="P11" s="498" t="str">
        <f t="shared" si="5"/>
        <v>事項</v>
      </c>
    </row>
    <row r="12" spans="1:16" ht="27" customHeight="1">
      <c r="A12" s="518">
        <f t="shared" si="6"/>
        <v>5</v>
      </c>
      <c r="B12" s="558" t="s">
        <v>483</v>
      </c>
      <c r="C12" s="562"/>
      <c r="D12" s="562"/>
      <c r="E12" s="559"/>
      <c r="F12" s="526"/>
      <c r="G12" s="496">
        <v>11571</v>
      </c>
      <c r="H12" s="496">
        <f>SUM(H13)</f>
        <v>6702</v>
      </c>
      <c r="I12" s="496">
        <f t="shared" ref="H12:I14" si="7">SUM(I13)</f>
        <v>-4869</v>
      </c>
      <c r="J12" s="515"/>
      <c r="K12" s="528"/>
      <c r="L12" s="498" t="str">
        <f t="shared" si="1"/>
        <v>款</v>
      </c>
      <c r="M12" s="498" t="str">
        <f t="shared" si="2"/>
        <v>-</v>
      </c>
      <c r="N12" s="498" t="str">
        <f t="shared" si="3"/>
        <v>-</v>
      </c>
      <c r="O12" s="498" t="str">
        <f t="shared" si="4"/>
        <v>-</v>
      </c>
      <c r="P12" s="498" t="str">
        <f t="shared" si="5"/>
        <v>-</v>
      </c>
    </row>
    <row r="13" spans="1:16" ht="27" customHeight="1">
      <c r="A13" s="518">
        <f t="shared" si="6"/>
        <v>6</v>
      </c>
      <c r="B13" s="517"/>
      <c r="C13" s="558" t="s">
        <v>455</v>
      </c>
      <c r="D13" s="562"/>
      <c r="E13" s="559"/>
      <c r="F13" s="526"/>
      <c r="G13" s="496">
        <v>11571</v>
      </c>
      <c r="H13" s="496">
        <f t="shared" si="7"/>
        <v>6702</v>
      </c>
      <c r="I13" s="496">
        <f t="shared" si="7"/>
        <v>-4869</v>
      </c>
      <c r="J13" s="515"/>
      <c r="K13" s="514"/>
      <c r="L13" s="498" t="str">
        <f t="shared" si="1"/>
        <v>-</v>
      </c>
      <c r="M13" s="498" t="str">
        <f t="shared" si="2"/>
        <v>項</v>
      </c>
      <c r="N13" s="498" t="str">
        <f t="shared" si="3"/>
        <v>-</v>
      </c>
      <c r="O13" s="498" t="str">
        <f t="shared" si="4"/>
        <v>-</v>
      </c>
      <c r="P13" s="498" t="str">
        <f t="shared" si="5"/>
        <v>-</v>
      </c>
    </row>
    <row r="14" spans="1:16" ht="27" customHeight="1">
      <c r="A14" s="518">
        <f t="shared" si="6"/>
        <v>7</v>
      </c>
      <c r="B14" s="517"/>
      <c r="C14" s="517"/>
      <c r="D14" s="558" t="s">
        <v>454</v>
      </c>
      <c r="E14" s="559"/>
      <c r="F14" s="516"/>
      <c r="G14" s="496">
        <v>11571</v>
      </c>
      <c r="H14" s="496">
        <f>SUM(H15)</f>
        <v>6702</v>
      </c>
      <c r="I14" s="496">
        <f t="shared" si="7"/>
        <v>-4869</v>
      </c>
      <c r="J14" s="515"/>
      <c r="K14" s="514"/>
      <c r="L14" s="498" t="str">
        <f t="shared" si="1"/>
        <v>-</v>
      </c>
      <c r="M14" s="498" t="str">
        <f t="shared" si="2"/>
        <v>-</v>
      </c>
      <c r="N14" s="498" t="str">
        <f t="shared" si="3"/>
        <v>目</v>
      </c>
      <c r="O14" s="498" t="str">
        <f t="shared" si="4"/>
        <v>-</v>
      </c>
      <c r="P14" s="498" t="str">
        <f t="shared" si="5"/>
        <v>-</v>
      </c>
    </row>
    <row r="15" spans="1:16" ht="27" customHeight="1">
      <c r="A15" s="518">
        <f t="shared" ref="A15:A16" si="8">A14+1</f>
        <v>8</v>
      </c>
      <c r="B15" s="517"/>
      <c r="C15" s="517"/>
      <c r="D15" s="517"/>
      <c r="E15" s="523" t="s">
        <v>484</v>
      </c>
      <c r="F15" s="523"/>
      <c r="G15" s="496">
        <v>11571</v>
      </c>
      <c r="H15" s="496">
        <v>6702</v>
      </c>
      <c r="I15" s="521">
        <f>+H15-G15</f>
        <v>-4869</v>
      </c>
      <c r="J15" s="515"/>
      <c r="K15" s="514"/>
      <c r="L15" s="498" t="str">
        <f t="shared" si="1"/>
        <v>-</v>
      </c>
      <c r="M15" s="498" t="str">
        <f t="shared" si="2"/>
        <v>-</v>
      </c>
      <c r="N15" s="498" t="str">
        <f t="shared" si="3"/>
        <v>-</v>
      </c>
      <c r="O15" s="498" t="str">
        <f t="shared" si="4"/>
        <v>節</v>
      </c>
      <c r="P15" s="498" t="str">
        <f t="shared" si="5"/>
        <v>-</v>
      </c>
    </row>
    <row r="16" spans="1:16" ht="40.5" customHeight="1">
      <c r="A16" s="518">
        <f t="shared" si="8"/>
        <v>9</v>
      </c>
      <c r="B16" s="517"/>
      <c r="C16" s="517"/>
      <c r="D16" s="517"/>
      <c r="E16" s="523"/>
      <c r="F16" s="523" t="s">
        <v>474</v>
      </c>
      <c r="G16" s="496">
        <v>6697</v>
      </c>
      <c r="H16" s="496">
        <v>6702</v>
      </c>
      <c r="I16" s="521">
        <f>+H16-G16</f>
        <v>5</v>
      </c>
      <c r="J16" s="515"/>
      <c r="K16" s="514"/>
      <c r="L16" s="498" t="str">
        <f t="shared" ref="L16:L17" si="9">IF(B16&lt;&gt;"","款","-")</f>
        <v>-</v>
      </c>
      <c r="M16" s="498" t="str">
        <f t="shared" ref="M16:M17" si="10">IF(C16&lt;&gt;"","項","-")</f>
        <v>-</v>
      </c>
      <c r="N16" s="498" t="str">
        <f t="shared" ref="N16:N17" si="11">IF(D16&lt;&gt;"","目","-")</f>
        <v>-</v>
      </c>
      <c r="O16" s="498" t="str">
        <f t="shared" ref="O16:O17" si="12">IF(E16&lt;&gt;"","節","-")</f>
        <v>-</v>
      </c>
      <c r="P16" s="498" t="str">
        <f t="shared" ref="P16:P17" si="13">IF(F16&lt;&gt;"","事項","-")</f>
        <v>事項</v>
      </c>
    </row>
    <row r="17" spans="1:16" ht="40.5" customHeight="1">
      <c r="A17" s="518">
        <f>A16+1</f>
        <v>10</v>
      </c>
      <c r="B17" s="517"/>
      <c r="C17" s="517"/>
      <c r="D17" s="517"/>
      <c r="E17" s="523"/>
      <c r="F17" s="557" t="s">
        <v>480</v>
      </c>
      <c r="G17" s="496">
        <v>4874</v>
      </c>
      <c r="H17" s="496">
        <v>0</v>
      </c>
      <c r="I17" s="521">
        <f>+H17-G17</f>
        <v>-4874</v>
      </c>
      <c r="J17" s="515"/>
      <c r="K17" s="514"/>
      <c r="L17" s="498" t="str">
        <f t="shared" si="9"/>
        <v>-</v>
      </c>
      <c r="M17" s="498" t="str">
        <f t="shared" si="10"/>
        <v>-</v>
      </c>
      <c r="N17" s="498" t="str">
        <f t="shared" si="11"/>
        <v>-</v>
      </c>
      <c r="O17" s="498" t="str">
        <f t="shared" si="12"/>
        <v>-</v>
      </c>
      <c r="P17" s="498" t="str">
        <f t="shared" si="13"/>
        <v>事項</v>
      </c>
    </row>
    <row r="18" spans="1:16" ht="27" customHeight="1">
      <c r="A18" s="518">
        <f>A17+1</f>
        <v>11</v>
      </c>
      <c r="B18" s="558" t="s">
        <v>485</v>
      </c>
      <c r="C18" s="562"/>
      <c r="D18" s="562"/>
      <c r="E18" s="559"/>
      <c r="F18" s="526"/>
      <c r="G18" s="496">
        <v>1200</v>
      </c>
      <c r="H18" s="496">
        <f>+H19</f>
        <v>1331</v>
      </c>
      <c r="I18" s="521">
        <f t="shared" ref="I18:I20" si="14">SUM(I19)</f>
        <v>131</v>
      </c>
      <c r="J18" s="515"/>
      <c r="K18" s="528"/>
      <c r="L18" s="498" t="str">
        <f t="shared" ref="L18:L31" si="15">IF(B18&lt;&gt;"","款","-")</f>
        <v>款</v>
      </c>
      <c r="M18" s="498" t="str">
        <f t="shared" ref="M18:M31" si="16">IF(C18&lt;&gt;"","項","-")</f>
        <v>-</v>
      </c>
      <c r="N18" s="498" t="str">
        <f t="shared" ref="N18:N31" si="17">IF(D18&lt;&gt;"","目","-")</f>
        <v>-</v>
      </c>
      <c r="O18" s="498" t="str">
        <f t="shared" ref="O18:O31" si="18">IF(E18&lt;&gt;"","節","-")</f>
        <v>-</v>
      </c>
      <c r="P18" s="498" t="str">
        <f t="shared" ref="P18:P31" si="19">IF(F18&lt;&gt;"","事項","-")</f>
        <v>-</v>
      </c>
    </row>
    <row r="19" spans="1:16" ht="27" customHeight="1">
      <c r="A19" s="518">
        <f t="shared" ref="A19:A31" si="20">A18+1</f>
        <v>12</v>
      </c>
      <c r="B19" s="517"/>
      <c r="C19" s="558" t="s">
        <v>453</v>
      </c>
      <c r="D19" s="562"/>
      <c r="E19" s="559"/>
      <c r="F19" s="529"/>
      <c r="G19" s="521">
        <v>1200</v>
      </c>
      <c r="H19" s="521">
        <f>SUM(H20)</f>
        <v>1331</v>
      </c>
      <c r="I19" s="521">
        <f t="shared" si="14"/>
        <v>131</v>
      </c>
      <c r="J19" s="520"/>
      <c r="K19" s="519"/>
      <c r="L19" s="498" t="str">
        <f t="shared" si="15"/>
        <v>-</v>
      </c>
      <c r="M19" s="498" t="str">
        <f t="shared" si="16"/>
        <v>項</v>
      </c>
      <c r="N19" s="498" t="str">
        <f t="shared" si="17"/>
        <v>-</v>
      </c>
      <c r="O19" s="498" t="str">
        <f t="shared" si="18"/>
        <v>-</v>
      </c>
      <c r="P19" s="498" t="str">
        <f t="shared" si="19"/>
        <v>-</v>
      </c>
    </row>
    <row r="20" spans="1:16" ht="27" customHeight="1">
      <c r="A20" s="518">
        <f t="shared" si="20"/>
        <v>13</v>
      </c>
      <c r="B20" s="517"/>
      <c r="C20" s="524"/>
      <c r="D20" s="558" t="s">
        <v>452</v>
      </c>
      <c r="E20" s="559"/>
      <c r="F20" s="516"/>
      <c r="G20" s="496">
        <v>1200</v>
      </c>
      <c r="H20" s="496">
        <f>SUM(H21)</f>
        <v>1331</v>
      </c>
      <c r="I20" s="496">
        <f t="shared" si="14"/>
        <v>131</v>
      </c>
      <c r="J20" s="515"/>
      <c r="K20" s="514"/>
      <c r="L20" s="498" t="str">
        <f t="shared" si="15"/>
        <v>-</v>
      </c>
      <c r="M20" s="498" t="str">
        <f t="shared" si="16"/>
        <v>-</v>
      </c>
      <c r="N20" s="498" t="str">
        <f t="shared" si="17"/>
        <v>目</v>
      </c>
      <c r="O20" s="498" t="str">
        <f t="shared" si="18"/>
        <v>-</v>
      </c>
      <c r="P20" s="498" t="str">
        <f t="shared" si="19"/>
        <v>-</v>
      </c>
    </row>
    <row r="21" spans="1:16" ht="40.200000000000003" customHeight="1">
      <c r="A21" s="518">
        <f t="shared" si="20"/>
        <v>14</v>
      </c>
      <c r="B21" s="517"/>
      <c r="C21" s="517"/>
      <c r="D21" s="517"/>
      <c r="E21" s="525" t="s">
        <v>486</v>
      </c>
      <c r="F21" s="522" t="s">
        <v>478</v>
      </c>
      <c r="G21" s="521">
        <v>1200</v>
      </c>
      <c r="H21" s="521">
        <v>1331</v>
      </c>
      <c r="I21" s="521">
        <f>+H21-G21</f>
        <v>131</v>
      </c>
      <c r="J21" s="520"/>
      <c r="K21" s="519"/>
      <c r="L21" s="498" t="str">
        <f t="shared" si="15"/>
        <v>-</v>
      </c>
      <c r="M21" s="498" t="str">
        <f t="shared" si="16"/>
        <v>-</v>
      </c>
      <c r="N21" s="498" t="str">
        <f t="shared" si="17"/>
        <v>-</v>
      </c>
      <c r="O21" s="498" t="str">
        <f t="shared" si="18"/>
        <v>節</v>
      </c>
      <c r="P21" s="498" t="str">
        <f t="shared" si="19"/>
        <v>事項</v>
      </c>
    </row>
    <row r="22" spans="1:16" ht="27" customHeight="1">
      <c r="A22" s="518">
        <f>A21+1</f>
        <v>15</v>
      </c>
      <c r="B22" s="558" t="s">
        <v>487</v>
      </c>
      <c r="C22" s="562"/>
      <c r="D22" s="562"/>
      <c r="E22" s="559"/>
      <c r="F22" s="526"/>
      <c r="G22" s="521">
        <v>1152</v>
      </c>
      <c r="H22" s="496">
        <f>+H23</f>
        <v>2000</v>
      </c>
      <c r="I22" s="521">
        <f>SUM(I23)</f>
        <v>848</v>
      </c>
      <c r="J22" s="515"/>
      <c r="K22" s="528"/>
      <c r="L22" s="498" t="str">
        <f t="shared" ref="L22:L25" si="21">IF(B22&lt;&gt;"","款","-")</f>
        <v>款</v>
      </c>
      <c r="M22" s="498" t="str">
        <f t="shared" ref="M22:M25" si="22">IF(C22&lt;&gt;"","項","-")</f>
        <v>-</v>
      </c>
      <c r="N22" s="498" t="str">
        <f t="shared" ref="N22:N25" si="23">IF(D22&lt;&gt;"","目","-")</f>
        <v>-</v>
      </c>
      <c r="O22" s="498" t="str">
        <f t="shared" ref="O22:O25" si="24">IF(E22&lt;&gt;"","節","-")</f>
        <v>-</v>
      </c>
      <c r="P22" s="498" t="str">
        <f t="shared" ref="P22:P25" si="25">IF(F22&lt;&gt;"","事項","-")</f>
        <v>-</v>
      </c>
    </row>
    <row r="23" spans="1:16" ht="27" customHeight="1">
      <c r="A23" s="518">
        <f>A22+1</f>
        <v>16</v>
      </c>
      <c r="B23" s="517"/>
      <c r="C23" s="558" t="s">
        <v>472</v>
      </c>
      <c r="D23" s="562"/>
      <c r="E23" s="559"/>
      <c r="F23" s="529"/>
      <c r="G23" s="521">
        <v>1152</v>
      </c>
      <c r="H23" s="521">
        <f>SUM(H24+H26)</f>
        <v>2000</v>
      </c>
      <c r="I23" s="521">
        <f>SUM(I24+I26)</f>
        <v>848</v>
      </c>
      <c r="J23" s="520"/>
      <c r="K23" s="519"/>
      <c r="L23" s="498" t="str">
        <f t="shared" si="21"/>
        <v>-</v>
      </c>
      <c r="M23" s="498" t="str">
        <f t="shared" si="22"/>
        <v>項</v>
      </c>
      <c r="N23" s="498" t="str">
        <f t="shared" si="23"/>
        <v>-</v>
      </c>
      <c r="O23" s="498" t="str">
        <f t="shared" si="24"/>
        <v>-</v>
      </c>
      <c r="P23" s="498" t="str">
        <f t="shared" si="25"/>
        <v>-</v>
      </c>
    </row>
    <row r="24" spans="1:16" ht="27" customHeight="1">
      <c r="A24" s="518">
        <f t="shared" si="20"/>
        <v>17</v>
      </c>
      <c r="B24" s="517"/>
      <c r="C24" s="524"/>
      <c r="D24" s="558" t="s">
        <v>488</v>
      </c>
      <c r="E24" s="559"/>
      <c r="F24" s="516"/>
      <c r="G24" s="521">
        <v>1152</v>
      </c>
      <c r="H24" s="496">
        <f>SUM(H25)</f>
        <v>0</v>
      </c>
      <c r="I24" s="496">
        <f>SUM(I25)</f>
        <v>-1152</v>
      </c>
      <c r="J24" s="515"/>
      <c r="K24" s="514"/>
      <c r="L24" s="498" t="str">
        <f t="shared" si="21"/>
        <v>-</v>
      </c>
      <c r="M24" s="498" t="str">
        <f t="shared" si="22"/>
        <v>-</v>
      </c>
      <c r="N24" s="498" t="str">
        <f t="shared" si="23"/>
        <v>目</v>
      </c>
      <c r="O24" s="498" t="str">
        <f t="shared" si="24"/>
        <v>-</v>
      </c>
      <c r="P24" s="498" t="str">
        <f t="shared" si="25"/>
        <v>-</v>
      </c>
    </row>
    <row r="25" spans="1:16" ht="27" customHeight="1">
      <c r="A25" s="518">
        <f t="shared" si="20"/>
        <v>18</v>
      </c>
      <c r="B25" s="517"/>
      <c r="C25" s="517"/>
      <c r="D25" s="517"/>
      <c r="E25" s="525" t="s">
        <v>473</v>
      </c>
      <c r="F25" s="522" t="s">
        <v>481</v>
      </c>
      <c r="G25" s="521">
        <v>1152</v>
      </c>
      <c r="H25" s="521">
        <v>0</v>
      </c>
      <c r="I25" s="521">
        <f>+H25-G25</f>
        <v>-1152</v>
      </c>
      <c r="J25" s="520"/>
      <c r="K25" s="519"/>
      <c r="L25" s="498" t="str">
        <f t="shared" si="21"/>
        <v>-</v>
      </c>
      <c r="M25" s="498" t="str">
        <f t="shared" si="22"/>
        <v>-</v>
      </c>
      <c r="N25" s="498" t="str">
        <f t="shared" si="23"/>
        <v>-</v>
      </c>
      <c r="O25" s="498" t="str">
        <f t="shared" si="24"/>
        <v>節</v>
      </c>
      <c r="P25" s="498" t="str">
        <f t="shared" si="25"/>
        <v>事項</v>
      </c>
    </row>
    <row r="26" spans="1:16" ht="40.200000000000003" customHeight="1">
      <c r="A26" s="518">
        <f t="shared" si="20"/>
        <v>19</v>
      </c>
      <c r="B26" s="517"/>
      <c r="C26" s="524"/>
      <c r="D26" s="558" t="s">
        <v>476</v>
      </c>
      <c r="E26" s="559"/>
      <c r="F26" s="516"/>
      <c r="G26" s="521">
        <v>0</v>
      </c>
      <c r="H26" s="496">
        <f>SUM(H27)</f>
        <v>2000</v>
      </c>
      <c r="I26" s="496">
        <f>SUM(I27)</f>
        <v>2000</v>
      </c>
      <c r="J26" s="515"/>
      <c r="K26" s="514"/>
      <c r="L26" s="498" t="str">
        <f t="shared" ref="L26:L27" si="26">IF(B26&lt;&gt;"","款","-")</f>
        <v>-</v>
      </c>
      <c r="M26" s="498" t="str">
        <f t="shared" ref="M26:M27" si="27">IF(C26&lt;&gt;"","項","-")</f>
        <v>-</v>
      </c>
      <c r="N26" s="498" t="str">
        <f t="shared" ref="N26:N27" si="28">IF(D26&lt;&gt;"","目","-")</f>
        <v>目</v>
      </c>
      <c r="O26" s="498" t="str">
        <f t="shared" ref="O26:O27" si="29">IF(E26&lt;&gt;"","節","-")</f>
        <v>-</v>
      </c>
      <c r="P26" s="498" t="str">
        <f t="shared" ref="P26:P27" si="30">IF(F26&lt;&gt;"","事項","-")</f>
        <v>-</v>
      </c>
    </row>
    <row r="27" spans="1:16" ht="40.200000000000003" customHeight="1">
      <c r="A27" s="518">
        <f t="shared" si="20"/>
        <v>20</v>
      </c>
      <c r="B27" s="517"/>
      <c r="C27" s="517"/>
      <c r="D27" s="517"/>
      <c r="E27" s="525" t="s">
        <v>477</v>
      </c>
      <c r="F27" s="522" t="s">
        <v>479</v>
      </c>
      <c r="G27" s="521">
        <v>0</v>
      </c>
      <c r="H27" s="521">
        <v>2000</v>
      </c>
      <c r="I27" s="521">
        <f>+H27-G27</f>
        <v>2000</v>
      </c>
      <c r="J27" s="520"/>
      <c r="K27" s="519"/>
      <c r="L27" s="498" t="str">
        <f t="shared" si="26"/>
        <v>-</v>
      </c>
      <c r="M27" s="498" t="str">
        <f t="shared" si="27"/>
        <v>-</v>
      </c>
      <c r="N27" s="498" t="str">
        <f t="shared" si="28"/>
        <v>-</v>
      </c>
      <c r="O27" s="498" t="str">
        <f t="shared" si="29"/>
        <v>節</v>
      </c>
      <c r="P27" s="498" t="str">
        <f t="shared" si="30"/>
        <v>事項</v>
      </c>
    </row>
    <row r="28" spans="1:16" ht="27" customHeight="1">
      <c r="A28" s="518">
        <f>A27+1</f>
        <v>21</v>
      </c>
      <c r="B28" s="558" t="s">
        <v>489</v>
      </c>
      <c r="C28" s="562"/>
      <c r="D28" s="562"/>
      <c r="E28" s="559"/>
      <c r="F28" s="526"/>
      <c r="G28" s="496">
        <v>2770</v>
      </c>
      <c r="H28" s="496">
        <f>SUM(H29)</f>
        <v>2839</v>
      </c>
      <c r="I28" s="496">
        <f>SUM(I29)</f>
        <v>69</v>
      </c>
      <c r="J28" s="515"/>
      <c r="K28" s="528"/>
      <c r="L28" s="498" t="str">
        <f t="shared" si="15"/>
        <v>款</v>
      </c>
      <c r="M28" s="498" t="str">
        <f t="shared" si="16"/>
        <v>-</v>
      </c>
      <c r="N28" s="498" t="str">
        <f t="shared" si="17"/>
        <v>-</v>
      </c>
      <c r="O28" s="498" t="str">
        <f t="shared" si="18"/>
        <v>-</v>
      </c>
      <c r="P28" s="498" t="str">
        <f t="shared" si="19"/>
        <v>-</v>
      </c>
    </row>
    <row r="29" spans="1:16" ht="27" customHeight="1">
      <c r="A29" s="518">
        <f t="shared" si="20"/>
        <v>22</v>
      </c>
      <c r="B29" s="517"/>
      <c r="C29" s="558" t="s">
        <v>451</v>
      </c>
      <c r="D29" s="562"/>
      <c r="E29" s="559"/>
      <c r="F29" s="526"/>
      <c r="G29" s="496">
        <v>2770</v>
      </c>
      <c r="H29" s="496">
        <f t="shared" ref="H29:I30" si="31">SUM(H30)</f>
        <v>2839</v>
      </c>
      <c r="I29" s="496">
        <f t="shared" si="31"/>
        <v>69</v>
      </c>
      <c r="J29" s="515"/>
      <c r="K29" s="514"/>
      <c r="L29" s="498" t="str">
        <f t="shared" si="15"/>
        <v>-</v>
      </c>
      <c r="M29" s="498" t="str">
        <f t="shared" si="16"/>
        <v>項</v>
      </c>
      <c r="N29" s="498" t="str">
        <f t="shared" si="17"/>
        <v>-</v>
      </c>
      <c r="O29" s="498" t="str">
        <f t="shared" si="18"/>
        <v>-</v>
      </c>
      <c r="P29" s="498" t="str">
        <f t="shared" si="19"/>
        <v>-</v>
      </c>
    </row>
    <row r="30" spans="1:16" ht="27" customHeight="1">
      <c r="A30" s="518">
        <f t="shared" si="20"/>
        <v>23</v>
      </c>
      <c r="B30" s="517"/>
      <c r="C30" s="517"/>
      <c r="D30" s="558" t="s">
        <v>490</v>
      </c>
      <c r="E30" s="559"/>
      <c r="F30" s="516"/>
      <c r="G30" s="496">
        <v>2770</v>
      </c>
      <c r="H30" s="496">
        <f t="shared" si="31"/>
        <v>2839</v>
      </c>
      <c r="I30" s="496">
        <f t="shared" si="31"/>
        <v>69</v>
      </c>
      <c r="J30" s="515"/>
      <c r="K30" s="514"/>
      <c r="L30" s="498" t="str">
        <f t="shared" si="15"/>
        <v>-</v>
      </c>
      <c r="M30" s="498" t="str">
        <f t="shared" si="16"/>
        <v>-</v>
      </c>
      <c r="N30" s="498" t="str">
        <f t="shared" si="17"/>
        <v>目</v>
      </c>
      <c r="O30" s="498" t="str">
        <f t="shared" si="18"/>
        <v>-</v>
      </c>
      <c r="P30" s="498" t="str">
        <f t="shared" si="19"/>
        <v>-</v>
      </c>
    </row>
    <row r="31" spans="1:16" ht="27" customHeight="1">
      <c r="A31" s="518">
        <f t="shared" si="20"/>
        <v>24</v>
      </c>
      <c r="B31" s="517"/>
      <c r="C31" s="517"/>
      <c r="D31" s="524"/>
      <c r="E31" s="550" t="s">
        <v>450</v>
      </c>
      <c r="F31" s="516" t="s">
        <v>466</v>
      </c>
      <c r="G31" s="496">
        <v>2770</v>
      </c>
      <c r="H31" s="496">
        <v>2839</v>
      </c>
      <c r="I31" s="496">
        <f>+H31-G31</f>
        <v>69</v>
      </c>
      <c r="J31" s="515"/>
      <c r="K31" s="514"/>
      <c r="L31" s="498" t="str">
        <f t="shared" si="15"/>
        <v>-</v>
      </c>
      <c r="M31" s="498" t="str">
        <f t="shared" si="16"/>
        <v>-</v>
      </c>
      <c r="N31" s="498" t="str">
        <f t="shared" si="17"/>
        <v>-</v>
      </c>
      <c r="O31" s="498" t="str">
        <f t="shared" si="18"/>
        <v>節</v>
      </c>
      <c r="P31" s="498" t="str">
        <f t="shared" si="19"/>
        <v>事項</v>
      </c>
    </row>
    <row r="32" spans="1:16" ht="27" customHeight="1" thickBot="1">
      <c r="A32" s="575" t="s">
        <v>470</v>
      </c>
      <c r="B32" s="576"/>
      <c r="C32" s="576"/>
      <c r="D32" s="576"/>
      <c r="E32" s="576"/>
      <c r="F32" s="513"/>
      <c r="G32" s="512">
        <f>SUMIF($L:$L,"款",$G:$G)</f>
        <v>23521</v>
      </c>
      <c r="H32" s="512">
        <f>SUMIF($L:$L,"款",$H:$H)</f>
        <v>19171</v>
      </c>
      <c r="I32" s="511">
        <f>+H32-G32</f>
        <v>-4350</v>
      </c>
      <c r="J32" s="510"/>
      <c r="K32" s="509"/>
      <c r="L32" s="498"/>
      <c r="M32" s="498"/>
      <c r="N32" s="498"/>
      <c r="O32" s="498"/>
      <c r="P32" s="498"/>
    </row>
    <row r="33" spans="1:16" ht="8.25" customHeight="1">
      <c r="A33" s="508"/>
      <c r="B33" s="508"/>
      <c r="C33" s="508"/>
      <c r="D33" s="508"/>
      <c r="E33" s="508"/>
      <c r="F33" s="507"/>
      <c r="G33" s="506"/>
      <c r="H33" s="506"/>
      <c r="I33" s="506"/>
      <c r="J33" s="505"/>
      <c r="K33" s="504"/>
      <c r="L33" s="498"/>
      <c r="M33" s="498"/>
      <c r="N33" s="498"/>
      <c r="O33" s="498"/>
      <c r="P33" s="498"/>
    </row>
    <row r="34" spans="1:16" s="497" customFormat="1" ht="21.75" hidden="1" customHeight="1">
      <c r="A34" s="500"/>
      <c r="B34" s="503" t="s">
        <v>449</v>
      </c>
      <c r="C34" s="502"/>
      <c r="D34" s="502"/>
      <c r="E34" s="502"/>
      <c r="F34" s="502"/>
      <c r="G34" s="502"/>
      <c r="H34" s="502"/>
      <c r="I34" s="502"/>
      <c r="J34" s="501"/>
      <c r="K34" s="499"/>
      <c r="L34" s="498"/>
      <c r="M34" s="498"/>
      <c r="N34" s="498"/>
      <c r="O34" s="498"/>
      <c r="P34" s="498"/>
    </row>
    <row r="35" spans="1:16" s="489" customFormat="1" ht="18" customHeight="1">
      <c r="A35" s="492"/>
      <c r="B35" s="491"/>
      <c r="C35" s="491"/>
      <c r="D35" s="491"/>
      <c r="E35" s="491"/>
      <c r="F35" s="495"/>
      <c r="G35" s="494"/>
      <c r="H35" s="494"/>
      <c r="I35" s="493"/>
      <c r="J35" s="487"/>
      <c r="K35" s="486"/>
      <c r="L35" s="485"/>
      <c r="M35" s="485"/>
      <c r="N35" s="485"/>
      <c r="O35" s="485"/>
      <c r="P35" s="485"/>
    </row>
    <row r="36" spans="1:16" s="489" customFormat="1" ht="18" customHeight="1">
      <c r="A36" s="492"/>
      <c r="B36" s="491"/>
      <c r="C36" s="491"/>
      <c r="D36" s="491"/>
      <c r="E36" s="491"/>
      <c r="F36" s="495"/>
      <c r="G36" s="494"/>
      <c r="H36" s="494"/>
      <c r="I36" s="493"/>
      <c r="J36" s="487"/>
      <c r="K36" s="486"/>
      <c r="L36" s="485"/>
      <c r="M36" s="485"/>
      <c r="N36" s="485"/>
      <c r="O36" s="485"/>
      <c r="P36" s="485"/>
    </row>
    <row r="37" spans="1:16" s="489" customFormat="1" ht="18" customHeight="1">
      <c r="A37" s="492"/>
      <c r="B37" s="491"/>
      <c r="C37" s="491"/>
      <c r="D37" s="491"/>
      <c r="E37" s="491"/>
      <c r="F37" s="495"/>
      <c r="G37" s="494"/>
      <c r="H37" s="494"/>
      <c r="I37" s="493"/>
      <c r="J37" s="487"/>
      <c r="K37" s="486"/>
      <c r="L37" s="485"/>
      <c r="M37" s="485"/>
      <c r="N37" s="485"/>
      <c r="O37" s="485"/>
      <c r="P37" s="485"/>
    </row>
    <row r="38" spans="1:16" s="489" customFormat="1" ht="18" customHeight="1">
      <c r="A38" s="492"/>
      <c r="B38" s="491"/>
      <c r="C38" s="491"/>
      <c r="D38" s="491"/>
      <c r="E38" s="491"/>
      <c r="F38" s="495"/>
      <c r="G38" s="494"/>
      <c r="H38" s="494"/>
      <c r="I38" s="493"/>
      <c r="J38" s="487"/>
      <c r="K38" s="486"/>
      <c r="L38" s="485"/>
      <c r="M38" s="485"/>
      <c r="N38" s="485"/>
      <c r="O38" s="485"/>
      <c r="P38" s="485"/>
    </row>
    <row r="39" spans="1:16" s="489" customFormat="1" ht="18.75" customHeight="1">
      <c r="A39" s="492"/>
      <c r="B39" s="491"/>
      <c r="C39" s="491"/>
      <c r="D39" s="491"/>
      <c r="E39" s="491"/>
      <c r="F39" s="495"/>
      <c r="G39" s="494"/>
      <c r="H39" s="494"/>
      <c r="I39" s="493"/>
      <c r="J39" s="487"/>
      <c r="K39" s="486"/>
      <c r="L39" s="485"/>
      <c r="M39" s="485"/>
      <c r="N39" s="485"/>
      <c r="O39" s="485"/>
      <c r="P39" s="485"/>
    </row>
    <row r="40" spans="1:16" s="489" customFormat="1" ht="18.75" customHeight="1">
      <c r="A40" s="492"/>
      <c r="B40" s="491"/>
      <c r="C40" s="491"/>
      <c r="D40" s="491"/>
      <c r="E40" s="491"/>
      <c r="F40" s="495"/>
      <c r="G40" s="494"/>
      <c r="H40" s="494"/>
      <c r="I40" s="493"/>
      <c r="J40" s="487"/>
      <c r="K40" s="486"/>
      <c r="L40" s="485"/>
      <c r="M40" s="485"/>
      <c r="N40" s="485"/>
      <c r="O40" s="485"/>
      <c r="P40" s="485"/>
    </row>
    <row r="41" spans="1:16" ht="18" customHeight="1">
      <c r="F41" s="495"/>
      <c r="G41" s="494"/>
      <c r="H41" s="494"/>
      <c r="I41" s="493"/>
    </row>
  </sheetData>
  <autoFilter ref="A6:FO32" xr:uid="{00000000-0009-0000-0000-000000000000}">
    <filterColumn colId="1" showButton="0"/>
    <filterColumn colId="2" showButton="0"/>
    <filterColumn colId="3" showButton="0"/>
    <filterColumn colId="9" showButton="0"/>
  </autoFilter>
  <mergeCells count="22">
    <mergeCell ref="B28:E28"/>
    <mergeCell ref="C29:E29"/>
    <mergeCell ref="D30:E30"/>
    <mergeCell ref="A32:E32"/>
    <mergeCell ref="B18:E18"/>
    <mergeCell ref="C19:E19"/>
    <mergeCell ref="D20:E20"/>
    <mergeCell ref="B22:E22"/>
    <mergeCell ref="C23:E23"/>
    <mergeCell ref="D24:E24"/>
    <mergeCell ref="D26:E26"/>
    <mergeCell ref="D14:E14"/>
    <mergeCell ref="J1:K1"/>
    <mergeCell ref="G4:H4"/>
    <mergeCell ref="B8:E8"/>
    <mergeCell ref="C9:E9"/>
    <mergeCell ref="D10:E10"/>
    <mergeCell ref="B12:E12"/>
    <mergeCell ref="C13:E13"/>
    <mergeCell ref="B6:E7"/>
    <mergeCell ref="F6:F7"/>
    <mergeCell ref="J6:K7"/>
  </mergeCells>
  <phoneticPr fontId="5"/>
  <conditionalFormatting sqref="E8:E31">
    <cfRule type="expression" dxfId="10" priority="7">
      <formula>#REF!="○"</formula>
    </cfRule>
  </conditionalFormatting>
  <conditionalFormatting sqref="G15:H18 H21:H22 G21:G30">
    <cfRule type="expression" dxfId="9" priority="1">
      <formula>G15=""</formula>
    </cfRule>
  </conditionalFormatting>
  <conditionalFormatting sqref="G31:H32">
    <cfRule type="expression" dxfId="8" priority="24">
      <formula>G31=""</formula>
    </cfRule>
  </conditionalFormatting>
  <conditionalFormatting sqref="G8:I10 G11:H11 I18 G19:I20 I22 H23:I24 H25 H26:I26 H27">
    <cfRule type="expression" dxfId="7" priority="28">
      <formula>G8=""</formula>
    </cfRule>
  </conditionalFormatting>
  <conditionalFormatting sqref="G12:I14">
    <cfRule type="expression" dxfId="6" priority="4">
      <formula>G12=""</formula>
    </cfRule>
  </conditionalFormatting>
  <conditionalFormatting sqref="H28:I30">
    <cfRule type="expression" dxfId="5" priority="25">
      <formula>H28=""</formula>
    </cfRule>
  </conditionalFormatting>
  <printOptions horizontalCentered="1"/>
  <pageMargins left="0.70866141732283472" right="0.70866141732283472" top="0.78740157480314965" bottom="0.59055118110236227" header="0.31496062992125984" footer="0.31496062992125984"/>
  <pageSetup paperSize="9" scale="83" fitToHeight="0" orientation="portrait" blackAndWhite="1" copies="2"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F240"/>
  <sheetViews>
    <sheetView view="pageBreakPreview" zoomScale="70" zoomScaleNormal="50" zoomScaleSheetLayoutView="70" workbookViewId="0">
      <pane xSplit="49" ySplit="9" topLeftCell="AX10" activePane="bottomRight" state="frozen"/>
      <selection activeCell="B129" sqref="B129:AU129"/>
      <selection pane="topRight" activeCell="B129" sqref="B129:AU129"/>
      <selection pane="bottomLeft" activeCell="B129" sqref="B129:AU129"/>
      <selection pane="bottomRight" activeCell="B129" sqref="B129:AU129"/>
    </sheetView>
  </sheetViews>
  <sheetFormatPr defaultColWidth="9" defaultRowHeight="13.2"/>
  <cols>
    <col min="1" max="1" width="2.6640625" style="10" customWidth="1"/>
    <col min="2" max="47" width="2.6640625" style="2" customWidth="1"/>
    <col min="48" max="48" width="4" style="2" hidden="1" customWidth="1"/>
    <col min="49" max="49" width="8.109375" style="2" hidden="1" customWidth="1"/>
    <col min="50" max="147" width="2.6640625" style="2" customWidth="1"/>
    <col min="148" max="16384" width="9" style="2"/>
  </cols>
  <sheetData>
    <row r="1" spans="1:84" ht="14.25" customHeight="1" thickBot="1">
      <c r="AX1" s="616">
        <f ca="1">SUMIF($CF$10:$CF$195,$CF1,AX$10:BA$184)</f>
        <v>32</v>
      </c>
      <c r="AY1" s="616"/>
      <c r="AZ1" s="616"/>
      <c r="BA1" s="617"/>
      <c r="BB1" s="618">
        <f ca="1">SUMIF($CF$10:$CF$195,$CF1,BB$10:BH$184)</f>
        <v>196649</v>
      </c>
      <c r="BC1" s="619"/>
      <c r="BD1" s="619"/>
      <c r="BE1" s="619"/>
      <c r="BF1" s="619"/>
      <c r="BG1" s="619"/>
      <c r="BH1" s="620"/>
      <c r="BI1" s="616">
        <f ca="1">SUMIF($CF$10:$CF$195,$CF1,BI$10:BL$184)</f>
        <v>33</v>
      </c>
      <c r="BJ1" s="616"/>
      <c r="BK1" s="616"/>
      <c r="BL1" s="617"/>
      <c r="BM1" s="618">
        <f ca="1">SUMIF($CF$10:$CF$195,$CF1,BM$10:BS$184)</f>
        <v>193651</v>
      </c>
      <c r="BN1" s="619"/>
      <c r="BO1" s="619"/>
      <c r="BP1" s="619"/>
      <c r="BQ1" s="619"/>
      <c r="BR1" s="619"/>
      <c r="BS1" s="620"/>
      <c r="CF1" s="20" t="s">
        <v>285</v>
      </c>
    </row>
    <row r="2" spans="1:84" ht="14.4" thickTop="1" thickBot="1">
      <c r="AX2" s="616">
        <f ca="1">SUMIF($CF$10:$CF$195,$CF2,AX$10:BA$184)</f>
        <v>94</v>
      </c>
      <c r="AY2" s="616"/>
      <c r="AZ2" s="616"/>
      <c r="BA2" s="617"/>
      <c r="BB2" s="618">
        <f ca="1">SUMIF($CF$10:$CF$195,$CF2,BB$10:BH$184)</f>
        <v>638429</v>
      </c>
      <c r="BC2" s="619"/>
      <c r="BD2" s="619"/>
      <c r="BE2" s="619"/>
      <c r="BF2" s="619"/>
      <c r="BG2" s="619"/>
      <c r="BH2" s="620"/>
      <c r="BI2" s="616">
        <f ca="1">SUMIF($CF$10:$CF$195,$CF2,BI$10:BL$184)</f>
        <v>103</v>
      </c>
      <c r="BJ2" s="616"/>
      <c r="BK2" s="616"/>
      <c r="BL2" s="617"/>
      <c r="BM2" s="618">
        <f ca="1">SUMIF($CF$10:$CF$195,$CF2,BM$10:BS$184)</f>
        <v>642898</v>
      </c>
      <c r="BN2" s="619"/>
      <c r="BO2" s="619"/>
      <c r="BP2" s="619"/>
      <c r="BQ2" s="619"/>
      <c r="BR2" s="619"/>
      <c r="BS2" s="620"/>
      <c r="CF2" s="20" t="s">
        <v>287</v>
      </c>
    </row>
    <row r="3" spans="1:84" ht="13.8" thickTop="1">
      <c r="CD3" s="3" t="s">
        <v>11</v>
      </c>
    </row>
    <row r="4" spans="1:84">
      <c r="A4" s="2" t="s">
        <v>12</v>
      </c>
    </row>
    <row r="5" spans="1:84">
      <c r="CC5" s="1" t="s">
        <v>188</v>
      </c>
    </row>
    <row r="7" spans="1:84" ht="13.8" thickBot="1">
      <c r="CD7" s="3" t="s">
        <v>2</v>
      </c>
    </row>
    <row r="8" spans="1:84" ht="12.75" customHeight="1">
      <c r="B8" s="713" t="s">
        <v>17</v>
      </c>
      <c r="C8" s="714"/>
      <c r="D8" s="714"/>
      <c r="E8" s="714"/>
      <c r="F8" s="714"/>
      <c r="G8" s="714"/>
      <c r="H8" s="714"/>
      <c r="I8" s="714"/>
      <c r="J8" s="714"/>
      <c r="K8" s="714"/>
      <c r="L8" s="714"/>
      <c r="M8" s="714"/>
      <c r="N8" s="714"/>
      <c r="O8" s="714"/>
      <c r="P8" s="714"/>
      <c r="Q8" s="714"/>
      <c r="R8" s="714"/>
      <c r="S8" s="714"/>
      <c r="T8" s="714"/>
      <c r="U8" s="714"/>
      <c r="V8" s="714"/>
      <c r="W8" s="714"/>
      <c r="X8" s="714"/>
      <c r="Y8" s="714"/>
      <c r="Z8" s="714"/>
      <c r="AA8" s="714"/>
      <c r="AB8" s="714"/>
      <c r="AC8" s="714"/>
      <c r="AD8" s="714"/>
      <c r="AE8" s="714"/>
      <c r="AF8" s="714"/>
      <c r="AG8" s="714"/>
      <c r="AH8" s="714"/>
      <c r="AI8" s="714"/>
      <c r="AJ8" s="714"/>
      <c r="AK8" s="714"/>
      <c r="AL8" s="714"/>
      <c r="AM8" s="714"/>
      <c r="AN8" s="714"/>
      <c r="AO8" s="714"/>
      <c r="AP8" s="714"/>
      <c r="AQ8" s="714"/>
      <c r="AR8" s="714"/>
      <c r="AS8" s="714"/>
      <c r="AT8" s="714"/>
      <c r="AU8" s="715"/>
      <c r="AV8" s="8"/>
      <c r="AW8" s="6"/>
      <c r="AX8" s="719" t="s">
        <v>333</v>
      </c>
      <c r="AY8" s="719"/>
      <c r="AZ8" s="719"/>
      <c r="BA8" s="719"/>
      <c r="BB8" s="719"/>
      <c r="BC8" s="719"/>
      <c r="BD8" s="719"/>
      <c r="BE8" s="719"/>
      <c r="BF8" s="719"/>
      <c r="BG8" s="719"/>
      <c r="BH8" s="719"/>
      <c r="BI8" s="719" t="s">
        <v>334</v>
      </c>
      <c r="BJ8" s="719"/>
      <c r="BK8" s="719"/>
      <c r="BL8" s="719"/>
      <c r="BM8" s="719"/>
      <c r="BN8" s="719"/>
      <c r="BO8" s="719"/>
      <c r="BP8" s="719"/>
      <c r="BQ8" s="719"/>
      <c r="BR8" s="719"/>
      <c r="BS8" s="719"/>
      <c r="BT8" s="719" t="s">
        <v>5</v>
      </c>
      <c r="BU8" s="719"/>
      <c r="BV8" s="719"/>
      <c r="BW8" s="719"/>
      <c r="BX8" s="719"/>
      <c r="BY8" s="719"/>
      <c r="BZ8" s="719"/>
      <c r="CA8" s="719"/>
      <c r="CB8" s="719"/>
      <c r="CC8" s="719"/>
      <c r="CD8" s="720"/>
    </row>
    <row r="9" spans="1:84" ht="13.8" thickBot="1">
      <c r="B9" s="716"/>
      <c r="C9" s="717"/>
      <c r="D9" s="717"/>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7"/>
      <c r="AT9" s="717"/>
      <c r="AU9" s="718"/>
      <c r="AV9" s="8"/>
      <c r="AW9" s="6"/>
      <c r="AX9" s="721" t="s">
        <v>6</v>
      </c>
      <c r="AY9" s="721"/>
      <c r="AZ9" s="721"/>
      <c r="BA9" s="722"/>
      <c r="BB9" s="723" t="s">
        <v>7</v>
      </c>
      <c r="BC9" s="724"/>
      <c r="BD9" s="724"/>
      <c r="BE9" s="721"/>
      <c r="BF9" s="721"/>
      <c r="BG9" s="721"/>
      <c r="BH9" s="721"/>
      <c r="BI9" s="721" t="s">
        <v>6</v>
      </c>
      <c r="BJ9" s="721"/>
      <c r="BK9" s="721"/>
      <c r="BL9" s="722"/>
      <c r="BM9" s="723" t="s">
        <v>7</v>
      </c>
      <c r="BN9" s="724"/>
      <c r="BO9" s="724"/>
      <c r="BP9" s="724"/>
      <c r="BQ9" s="721"/>
      <c r="BR9" s="721"/>
      <c r="BS9" s="721"/>
      <c r="BT9" s="721" t="s">
        <v>6</v>
      </c>
      <c r="BU9" s="721"/>
      <c r="BV9" s="721"/>
      <c r="BW9" s="722"/>
      <c r="BX9" s="723" t="s">
        <v>7</v>
      </c>
      <c r="BY9" s="724"/>
      <c r="BZ9" s="724"/>
      <c r="CA9" s="721"/>
      <c r="CB9" s="721"/>
      <c r="CC9" s="721"/>
      <c r="CD9" s="725"/>
    </row>
    <row r="10" spans="1:84" s="20" customFormat="1" ht="24.9" customHeight="1" thickBot="1">
      <c r="A10" s="10"/>
      <c r="B10" s="726" t="s">
        <v>288</v>
      </c>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8"/>
      <c r="AV10" s="18"/>
      <c r="AW10" s="19"/>
      <c r="AX10" s="664">
        <f>×★様式３リンク施策分野別一覧!D96</f>
        <v>7</v>
      </c>
      <c r="AY10" s="664"/>
      <c r="AZ10" s="664"/>
      <c r="BA10" s="665"/>
      <c r="BB10" s="662">
        <f>×★様式３リンク施策分野別一覧!F96</f>
        <v>578</v>
      </c>
      <c r="BC10" s="663"/>
      <c r="BD10" s="663"/>
      <c r="BE10" s="664"/>
      <c r="BF10" s="664"/>
      <c r="BG10" s="664"/>
      <c r="BH10" s="664"/>
      <c r="BI10" s="664">
        <f>×★様式３リンク施策分野別一覧!D97</f>
        <v>5</v>
      </c>
      <c r="BJ10" s="664"/>
      <c r="BK10" s="664"/>
      <c r="BL10" s="665"/>
      <c r="BM10" s="662">
        <f>×★様式３リンク施策分野別一覧!E96</f>
        <v>321</v>
      </c>
      <c r="BN10" s="663"/>
      <c r="BO10" s="663"/>
      <c r="BP10" s="663"/>
      <c r="BQ10" s="664"/>
      <c r="BR10" s="664"/>
      <c r="BS10" s="664"/>
      <c r="BT10" s="664">
        <f>AX10-BI10</f>
        <v>2</v>
      </c>
      <c r="BU10" s="664"/>
      <c r="BV10" s="664"/>
      <c r="BW10" s="665"/>
      <c r="BX10" s="662">
        <f>BB10-BM10</f>
        <v>257</v>
      </c>
      <c r="BY10" s="663"/>
      <c r="BZ10" s="663"/>
      <c r="CA10" s="664"/>
      <c r="CB10" s="664"/>
      <c r="CC10" s="664"/>
      <c r="CD10" s="666"/>
      <c r="CF10" s="20" t="s">
        <v>285</v>
      </c>
    </row>
    <row r="11" spans="1:84" s="10" customFormat="1" ht="27.75" customHeight="1" thickTop="1">
      <c r="B11" s="672"/>
      <c r="C11" s="737"/>
      <c r="D11" s="738"/>
      <c r="E11" s="739"/>
      <c r="F11" s="738" t="s">
        <v>13</v>
      </c>
      <c r="G11" s="738"/>
      <c r="H11" s="738"/>
      <c r="I11" s="738"/>
      <c r="J11" s="738"/>
      <c r="K11" s="738"/>
      <c r="L11" s="738"/>
      <c r="M11" s="744" t="s">
        <v>29</v>
      </c>
      <c r="N11" s="745"/>
      <c r="O11" s="746" t="s">
        <v>10</v>
      </c>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9"/>
      <c r="AV11" s="447"/>
      <c r="AW11" s="448"/>
      <c r="AX11" s="756"/>
      <c r="AY11" s="757"/>
      <c r="AZ11" s="757"/>
      <c r="BA11" s="758"/>
      <c r="BB11" s="759"/>
      <c r="BC11" s="757"/>
      <c r="BD11" s="757"/>
      <c r="BE11" s="757"/>
      <c r="BF11" s="757"/>
      <c r="BG11" s="757"/>
      <c r="BH11" s="760"/>
      <c r="BI11" s="756"/>
      <c r="BJ11" s="757"/>
      <c r="BK11" s="757"/>
      <c r="BL11" s="758"/>
      <c r="BM11" s="759"/>
      <c r="BN11" s="757"/>
      <c r="BO11" s="757"/>
      <c r="BP11" s="757"/>
      <c r="BQ11" s="757"/>
      <c r="BR11" s="757"/>
      <c r="BS11" s="760"/>
      <c r="BT11" s="756"/>
      <c r="BU11" s="757"/>
      <c r="BV11" s="757"/>
      <c r="BW11" s="758"/>
      <c r="BX11" s="759"/>
      <c r="BY11" s="757"/>
      <c r="BZ11" s="757"/>
      <c r="CA11" s="757"/>
      <c r="CB11" s="757"/>
      <c r="CC11" s="757"/>
      <c r="CD11" s="761"/>
    </row>
    <row r="12" spans="1:84" s="10" customFormat="1" ht="60" customHeight="1">
      <c r="B12" s="910"/>
      <c r="C12" s="747" t="s">
        <v>8</v>
      </c>
      <c r="D12" s="748"/>
      <c r="E12" s="749"/>
      <c r="F12" s="762" t="s">
        <v>356</v>
      </c>
      <c r="G12" s="763"/>
      <c r="H12" s="763"/>
      <c r="I12" s="763"/>
      <c r="J12" s="763"/>
      <c r="K12" s="763"/>
      <c r="L12" s="764"/>
      <c r="M12" s="742"/>
      <c r="N12" s="743"/>
      <c r="O12" s="797" t="s">
        <v>397</v>
      </c>
      <c r="P12" s="908"/>
      <c r="Q12" s="908"/>
      <c r="R12" s="908"/>
      <c r="S12" s="908"/>
      <c r="T12" s="908"/>
      <c r="U12" s="908"/>
      <c r="V12" s="908"/>
      <c r="W12" s="908"/>
      <c r="X12" s="908"/>
      <c r="Y12" s="908"/>
      <c r="Z12" s="908"/>
      <c r="AA12" s="908"/>
      <c r="AB12" s="908"/>
      <c r="AC12" s="908"/>
      <c r="AD12" s="908"/>
      <c r="AE12" s="908"/>
      <c r="AF12" s="908"/>
      <c r="AG12" s="908"/>
      <c r="AH12" s="908"/>
      <c r="AI12" s="908"/>
      <c r="AJ12" s="908"/>
      <c r="AK12" s="908"/>
      <c r="AL12" s="908"/>
      <c r="AM12" s="908"/>
      <c r="AN12" s="908"/>
      <c r="AO12" s="908"/>
      <c r="AP12" s="908"/>
      <c r="AQ12" s="908"/>
      <c r="AR12" s="908"/>
      <c r="AS12" s="908"/>
      <c r="AT12" s="908"/>
      <c r="AU12" s="909"/>
      <c r="AV12" s="342"/>
      <c r="AW12" s="444"/>
      <c r="AX12" s="826"/>
      <c r="AY12" s="827"/>
      <c r="AZ12" s="828"/>
      <c r="BA12" s="829"/>
      <c r="BB12" s="836">
        <f>SUMIF(×様式4!$C$12:$C$89,$F12,×様式4!$F$12:$F$89)</f>
        <v>0</v>
      </c>
      <c r="BC12" s="836"/>
      <c r="BD12" s="836"/>
      <c r="BE12" s="837"/>
      <c r="BF12" s="837"/>
      <c r="BG12" s="837"/>
      <c r="BH12" s="837"/>
      <c r="BI12" s="826"/>
      <c r="BJ12" s="827"/>
      <c r="BK12" s="828"/>
      <c r="BL12" s="829"/>
      <c r="BM12" s="866">
        <f>SUMIF(×様式4!$C$12:$C$89,$F12,×様式4!$E$12:$E$89)</f>
        <v>0</v>
      </c>
      <c r="BN12" s="836"/>
      <c r="BO12" s="836"/>
      <c r="BP12" s="836"/>
      <c r="BQ12" s="837"/>
      <c r="BR12" s="837"/>
      <c r="BS12" s="837"/>
      <c r="BT12" s="826"/>
      <c r="BU12" s="827"/>
      <c r="BV12" s="828"/>
      <c r="BW12" s="829"/>
      <c r="BX12" s="866">
        <f>BB12-BM12</f>
        <v>0</v>
      </c>
      <c r="BY12" s="836"/>
      <c r="BZ12" s="836"/>
      <c r="CA12" s="837"/>
      <c r="CB12" s="837"/>
      <c r="CC12" s="837"/>
      <c r="CD12" s="887"/>
    </row>
    <row r="13" spans="1:84" s="10" customFormat="1" ht="60" customHeight="1">
      <c r="B13" s="910"/>
      <c r="C13" s="750"/>
      <c r="D13" s="751"/>
      <c r="E13" s="752"/>
      <c r="F13" s="898" t="s">
        <v>357</v>
      </c>
      <c r="G13" s="898"/>
      <c r="H13" s="898"/>
      <c r="I13" s="898"/>
      <c r="J13" s="898"/>
      <c r="K13" s="898"/>
      <c r="L13" s="765"/>
      <c r="M13" s="800"/>
      <c r="N13" s="801"/>
      <c r="O13" s="838" t="s">
        <v>396</v>
      </c>
      <c r="P13" s="913"/>
      <c r="Q13" s="913"/>
      <c r="R13" s="913"/>
      <c r="S13" s="913"/>
      <c r="T13" s="913"/>
      <c r="U13" s="913"/>
      <c r="V13" s="913"/>
      <c r="W13" s="913"/>
      <c r="X13" s="913"/>
      <c r="Y13" s="913"/>
      <c r="Z13" s="913"/>
      <c r="AA13" s="913"/>
      <c r="AB13" s="913"/>
      <c r="AC13" s="913"/>
      <c r="AD13" s="913"/>
      <c r="AE13" s="913"/>
      <c r="AF13" s="913"/>
      <c r="AG13" s="913"/>
      <c r="AH13" s="913"/>
      <c r="AI13" s="913"/>
      <c r="AJ13" s="913"/>
      <c r="AK13" s="913"/>
      <c r="AL13" s="913"/>
      <c r="AM13" s="913"/>
      <c r="AN13" s="913"/>
      <c r="AO13" s="913"/>
      <c r="AP13" s="913"/>
      <c r="AQ13" s="913"/>
      <c r="AR13" s="913"/>
      <c r="AS13" s="913"/>
      <c r="AT13" s="913"/>
      <c r="AU13" s="914"/>
      <c r="AV13" s="342"/>
      <c r="AW13" s="444"/>
      <c r="AX13" s="830"/>
      <c r="AY13" s="831"/>
      <c r="AZ13" s="831"/>
      <c r="BA13" s="832"/>
      <c r="BB13" s="809">
        <f>SUMIF(×様式4!$C$12:$C$89,$F13,×様式4!$F$12:$F$89)</f>
        <v>0</v>
      </c>
      <c r="BC13" s="809"/>
      <c r="BD13" s="809"/>
      <c r="BE13" s="810"/>
      <c r="BF13" s="810"/>
      <c r="BG13" s="810"/>
      <c r="BH13" s="810"/>
      <c r="BI13" s="830"/>
      <c r="BJ13" s="831"/>
      <c r="BK13" s="831"/>
      <c r="BL13" s="832"/>
      <c r="BM13" s="811">
        <f>SUMIF(×様式4!$C$12:$C$89,$F13,×様式4!$E$12:$E$89)</f>
        <v>0</v>
      </c>
      <c r="BN13" s="809"/>
      <c r="BO13" s="809"/>
      <c r="BP13" s="809"/>
      <c r="BQ13" s="810"/>
      <c r="BR13" s="810"/>
      <c r="BS13" s="810"/>
      <c r="BT13" s="830"/>
      <c r="BU13" s="831"/>
      <c r="BV13" s="831"/>
      <c r="BW13" s="832"/>
      <c r="BX13" s="811">
        <f>BB13-BM13</f>
        <v>0</v>
      </c>
      <c r="BY13" s="809"/>
      <c r="BZ13" s="809"/>
      <c r="CA13" s="810"/>
      <c r="CB13" s="810"/>
      <c r="CC13" s="810"/>
      <c r="CD13" s="812"/>
    </row>
    <row r="14" spans="1:84" s="10" customFormat="1" ht="60" customHeight="1">
      <c r="B14" s="910"/>
      <c r="C14" s="753"/>
      <c r="D14" s="754"/>
      <c r="E14" s="755"/>
      <c r="F14" s="915" t="s">
        <v>358</v>
      </c>
      <c r="G14" s="915"/>
      <c r="H14" s="915"/>
      <c r="I14" s="915"/>
      <c r="J14" s="915"/>
      <c r="K14" s="915"/>
      <c r="L14" s="916"/>
      <c r="M14" s="784"/>
      <c r="N14" s="785"/>
      <c r="O14" s="846" t="s">
        <v>395</v>
      </c>
      <c r="P14" s="911"/>
      <c r="Q14" s="911"/>
      <c r="R14" s="911"/>
      <c r="S14" s="911"/>
      <c r="T14" s="911"/>
      <c r="U14" s="911"/>
      <c r="V14" s="911"/>
      <c r="W14" s="911"/>
      <c r="X14" s="911"/>
      <c r="Y14" s="911"/>
      <c r="Z14" s="911"/>
      <c r="AA14" s="911"/>
      <c r="AB14" s="911"/>
      <c r="AC14" s="911"/>
      <c r="AD14" s="911"/>
      <c r="AE14" s="911"/>
      <c r="AF14" s="911"/>
      <c r="AG14" s="911"/>
      <c r="AH14" s="911"/>
      <c r="AI14" s="911"/>
      <c r="AJ14" s="911"/>
      <c r="AK14" s="911"/>
      <c r="AL14" s="911"/>
      <c r="AM14" s="911"/>
      <c r="AN14" s="911"/>
      <c r="AO14" s="911"/>
      <c r="AP14" s="911"/>
      <c r="AQ14" s="911"/>
      <c r="AR14" s="911"/>
      <c r="AS14" s="911"/>
      <c r="AT14" s="911"/>
      <c r="AU14" s="912"/>
      <c r="AV14" s="342"/>
      <c r="AW14" s="444"/>
      <c r="AX14" s="875"/>
      <c r="AY14" s="876"/>
      <c r="AZ14" s="876"/>
      <c r="BA14" s="877"/>
      <c r="BB14" s="883">
        <f>SUMIF(×様式4!$C$12:$C$89,$F14,×様式4!$F$12:$F$89)</f>
        <v>0</v>
      </c>
      <c r="BC14" s="883"/>
      <c r="BD14" s="883"/>
      <c r="BE14" s="884"/>
      <c r="BF14" s="884"/>
      <c r="BG14" s="884"/>
      <c r="BH14" s="884"/>
      <c r="BI14" s="875"/>
      <c r="BJ14" s="876"/>
      <c r="BK14" s="876"/>
      <c r="BL14" s="877"/>
      <c r="BM14" s="885">
        <f>SUMIF(×様式4!$C$12:$C$89,$F14,×様式4!$E$12:$E$89)</f>
        <v>0</v>
      </c>
      <c r="BN14" s="883"/>
      <c r="BO14" s="883"/>
      <c r="BP14" s="883"/>
      <c r="BQ14" s="884"/>
      <c r="BR14" s="884"/>
      <c r="BS14" s="884"/>
      <c r="BT14" s="875"/>
      <c r="BU14" s="876"/>
      <c r="BV14" s="876"/>
      <c r="BW14" s="877"/>
      <c r="BX14" s="885">
        <f>BB14-BM14</f>
        <v>0</v>
      </c>
      <c r="BY14" s="883"/>
      <c r="BZ14" s="883"/>
      <c r="CA14" s="884"/>
      <c r="CB14" s="884"/>
      <c r="CC14" s="884"/>
      <c r="CD14" s="886"/>
    </row>
    <row r="15" spans="1:84" s="10" customFormat="1" ht="30" customHeight="1" thickBot="1">
      <c r="B15" s="672"/>
      <c r="C15" s="577" t="s">
        <v>9</v>
      </c>
      <c r="D15" s="578"/>
      <c r="E15" s="579"/>
      <c r="F15" s="762" t="s">
        <v>362</v>
      </c>
      <c r="G15" s="763"/>
      <c r="H15" s="763"/>
      <c r="I15" s="763"/>
      <c r="J15" s="763"/>
      <c r="K15" s="763"/>
      <c r="L15" s="764"/>
      <c r="M15" s="742"/>
      <c r="N15" s="743"/>
      <c r="O15" s="872" t="s">
        <v>393</v>
      </c>
      <c r="P15" s="873"/>
      <c r="Q15" s="873"/>
      <c r="R15" s="873"/>
      <c r="S15" s="873"/>
      <c r="T15" s="873"/>
      <c r="U15" s="873"/>
      <c r="V15" s="873"/>
      <c r="W15" s="873"/>
      <c r="X15" s="873"/>
      <c r="Y15" s="873"/>
      <c r="Z15" s="873"/>
      <c r="AA15" s="873"/>
      <c r="AB15" s="873"/>
      <c r="AC15" s="873"/>
      <c r="AD15" s="873"/>
      <c r="AE15" s="873"/>
      <c r="AF15" s="873"/>
      <c r="AG15" s="873"/>
      <c r="AH15" s="873"/>
      <c r="AI15" s="873"/>
      <c r="AJ15" s="873"/>
      <c r="AK15" s="873"/>
      <c r="AL15" s="873"/>
      <c r="AM15" s="873"/>
      <c r="AN15" s="873"/>
      <c r="AO15" s="873"/>
      <c r="AP15" s="873"/>
      <c r="AQ15" s="873"/>
      <c r="AR15" s="873"/>
      <c r="AS15" s="873"/>
      <c r="AT15" s="873"/>
      <c r="AU15" s="874"/>
      <c r="AV15" s="342"/>
      <c r="AW15" s="444"/>
      <c r="AX15" s="623"/>
      <c r="AY15" s="624"/>
      <c r="AZ15" s="625"/>
      <c r="BA15" s="626"/>
      <c r="BB15" s="836">
        <f>SUMIF(×様式4!$C$12:$C$89,$F15,×様式4!$F$12:$F$89)</f>
        <v>0</v>
      </c>
      <c r="BC15" s="836"/>
      <c r="BD15" s="836"/>
      <c r="BE15" s="837"/>
      <c r="BF15" s="837"/>
      <c r="BG15" s="837"/>
      <c r="BH15" s="837"/>
      <c r="BI15" s="623"/>
      <c r="BJ15" s="624"/>
      <c r="BK15" s="625"/>
      <c r="BL15" s="626"/>
      <c r="BM15" s="866">
        <f>SUMIF(×様式4!$C$12:$C$89,$F15,×様式4!$E$12:$E$89)</f>
        <v>0</v>
      </c>
      <c r="BN15" s="836"/>
      <c r="BO15" s="836"/>
      <c r="BP15" s="836"/>
      <c r="BQ15" s="837"/>
      <c r="BR15" s="837"/>
      <c r="BS15" s="837"/>
      <c r="BT15" s="623"/>
      <c r="BU15" s="624"/>
      <c r="BV15" s="625"/>
      <c r="BW15" s="626"/>
      <c r="BX15" s="866">
        <f t="shared" ref="BX15:BX20" si="0">BB15-BM15</f>
        <v>0</v>
      </c>
      <c r="BY15" s="836"/>
      <c r="BZ15" s="836"/>
      <c r="CA15" s="837"/>
      <c r="CB15" s="837"/>
      <c r="CC15" s="837"/>
      <c r="CD15" s="887"/>
    </row>
    <row r="16" spans="1:84" hidden="1">
      <c r="B16" s="672"/>
      <c r="C16" s="580"/>
      <c r="D16" s="581"/>
      <c r="E16" s="582"/>
      <c r="F16" s="605"/>
      <c r="G16" s="605"/>
      <c r="H16" s="605"/>
      <c r="I16" s="605"/>
      <c r="J16" s="605"/>
      <c r="K16" s="605"/>
      <c r="L16" s="606"/>
      <c r="M16" s="607"/>
      <c r="N16" s="608"/>
      <c r="O16" s="609"/>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1"/>
      <c r="AV16" s="5"/>
      <c r="AW16" s="7"/>
      <c r="AX16" s="594"/>
      <c r="AY16" s="592"/>
      <c r="AZ16" s="592"/>
      <c r="BA16" s="593"/>
      <c r="BB16" s="612"/>
      <c r="BC16" s="612"/>
      <c r="BD16" s="612"/>
      <c r="BE16" s="613"/>
      <c r="BF16" s="613"/>
      <c r="BG16" s="613"/>
      <c r="BH16" s="613"/>
      <c r="BI16" s="594"/>
      <c r="BJ16" s="592"/>
      <c r="BK16" s="592"/>
      <c r="BL16" s="593"/>
      <c r="BM16" s="614"/>
      <c r="BN16" s="612"/>
      <c r="BO16" s="612"/>
      <c r="BP16" s="612"/>
      <c r="BQ16" s="613"/>
      <c r="BR16" s="613"/>
      <c r="BS16" s="613"/>
      <c r="BT16" s="594"/>
      <c r="BU16" s="592"/>
      <c r="BV16" s="592"/>
      <c r="BW16" s="593"/>
      <c r="BX16" s="614">
        <f t="shared" si="0"/>
        <v>0</v>
      </c>
      <c r="BY16" s="612"/>
      <c r="BZ16" s="612"/>
      <c r="CA16" s="613"/>
      <c r="CB16" s="613"/>
      <c r="CC16" s="613"/>
      <c r="CD16" s="615"/>
    </row>
    <row r="17" spans="1:84" hidden="1">
      <c r="B17" s="672"/>
      <c r="C17" s="651"/>
      <c r="D17" s="652"/>
      <c r="E17" s="653"/>
      <c r="F17" s="637"/>
      <c r="G17" s="637"/>
      <c r="H17" s="637"/>
      <c r="I17" s="637"/>
      <c r="J17" s="637"/>
      <c r="K17" s="637"/>
      <c r="L17" s="638"/>
      <c r="M17" s="639"/>
      <c r="N17" s="640"/>
      <c r="O17" s="641"/>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AQ17" s="642"/>
      <c r="AR17" s="642"/>
      <c r="AS17" s="642"/>
      <c r="AT17" s="642"/>
      <c r="AU17" s="643"/>
      <c r="AV17" s="5"/>
      <c r="AW17" s="7"/>
      <c r="AX17" s="627"/>
      <c r="AY17" s="628"/>
      <c r="AZ17" s="628"/>
      <c r="BA17" s="629"/>
      <c r="BB17" s="644"/>
      <c r="BC17" s="644"/>
      <c r="BD17" s="644"/>
      <c r="BE17" s="645"/>
      <c r="BF17" s="645"/>
      <c r="BG17" s="645"/>
      <c r="BH17" s="645"/>
      <c r="BI17" s="627"/>
      <c r="BJ17" s="628"/>
      <c r="BK17" s="628"/>
      <c r="BL17" s="629"/>
      <c r="BM17" s="646"/>
      <c r="BN17" s="644"/>
      <c r="BO17" s="644"/>
      <c r="BP17" s="644"/>
      <c r="BQ17" s="645"/>
      <c r="BR17" s="645"/>
      <c r="BS17" s="645"/>
      <c r="BT17" s="627"/>
      <c r="BU17" s="628"/>
      <c r="BV17" s="628"/>
      <c r="BW17" s="629"/>
      <c r="BX17" s="646">
        <f t="shared" si="0"/>
        <v>0</v>
      </c>
      <c r="BY17" s="644"/>
      <c r="BZ17" s="644"/>
      <c r="CA17" s="645"/>
      <c r="CB17" s="645"/>
      <c r="CC17" s="645"/>
      <c r="CD17" s="647"/>
    </row>
    <row r="18" spans="1:84" ht="15.75" hidden="1" customHeight="1">
      <c r="B18" s="4"/>
      <c r="C18" s="577" t="s">
        <v>19</v>
      </c>
      <c r="D18" s="578"/>
      <c r="E18" s="579"/>
      <c r="F18" s="917"/>
      <c r="G18" s="918"/>
      <c r="H18" s="918"/>
      <c r="I18" s="918"/>
      <c r="J18" s="918"/>
      <c r="K18" s="918"/>
      <c r="L18" s="919"/>
      <c r="M18" s="585"/>
      <c r="N18" s="586"/>
      <c r="O18" s="587"/>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9"/>
      <c r="AV18" s="5"/>
      <c r="AW18" s="7"/>
      <c r="AX18" s="590"/>
      <c r="AY18" s="591"/>
      <c r="AZ18" s="592"/>
      <c r="BA18" s="593"/>
      <c r="BB18" s="598"/>
      <c r="BC18" s="598"/>
      <c r="BD18" s="598"/>
      <c r="BE18" s="599"/>
      <c r="BF18" s="599"/>
      <c r="BG18" s="599"/>
      <c r="BH18" s="599"/>
      <c r="BI18" s="590"/>
      <c r="BJ18" s="591"/>
      <c r="BK18" s="592"/>
      <c r="BL18" s="593"/>
      <c r="BM18" s="621"/>
      <c r="BN18" s="598"/>
      <c r="BO18" s="598"/>
      <c r="BP18" s="598"/>
      <c r="BQ18" s="599"/>
      <c r="BR18" s="599"/>
      <c r="BS18" s="599"/>
      <c r="BT18" s="590"/>
      <c r="BU18" s="591"/>
      <c r="BV18" s="592"/>
      <c r="BW18" s="593"/>
      <c r="BX18" s="621">
        <f t="shared" si="0"/>
        <v>0</v>
      </c>
      <c r="BY18" s="598"/>
      <c r="BZ18" s="598"/>
      <c r="CA18" s="599"/>
      <c r="CB18" s="599"/>
      <c r="CC18" s="599"/>
      <c r="CD18" s="622"/>
    </row>
    <row r="19" spans="1:84" ht="15.75" hidden="1" customHeight="1">
      <c r="B19" s="4"/>
      <c r="C19" s="580"/>
      <c r="D19" s="581"/>
      <c r="E19" s="582"/>
      <c r="F19" s="922"/>
      <c r="G19" s="923"/>
      <c r="H19" s="923"/>
      <c r="I19" s="923"/>
      <c r="J19" s="923"/>
      <c r="K19" s="923"/>
      <c r="L19" s="924"/>
      <c r="M19" s="585"/>
      <c r="N19" s="586"/>
      <c r="O19" s="587"/>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9"/>
      <c r="AV19" s="5"/>
      <c r="AW19" s="7"/>
      <c r="AX19" s="594"/>
      <c r="AY19" s="592"/>
      <c r="AZ19" s="592"/>
      <c r="BA19" s="593"/>
      <c r="BB19" s="614"/>
      <c r="BC19" s="612"/>
      <c r="BD19" s="612"/>
      <c r="BE19" s="613"/>
      <c r="BF19" s="613"/>
      <c r="BG19" s="613"/>
      <c r="BH19" s="613"/>
      <c r="BI19" s="594"/>
      <c r="BJ19" s="592"/>
      <c r="BK19" s="592"/>
      <c r="BL19" s="593"/>
      <c r="BM19" s="614"/>
      <c r="BN19" s="612"/>
      <c r="BO19" s="612"/>
      <c r="BP19" s="612"/>
      <c r="BQ19" s="613"/>
      <c r="BR19" s="613"/>
      <c r="BS19" s="613"/>
      <c r="BT19" s="594"/>
      <c r="BU19" s="592"/>
      <c r="BV19" s="592"/>
      <c r="BW19" s="593"/>
      <c r="BX19" s="614">
        <f t="shared" si="0"/>
        <v>0</v>
      </c>
      <c r="BY19" s="612"/>
      <c r="BZ19" s="612"/>
      <c r="CA19" s="613"/>
      <c r="CB19" s="613"/>
      <c r="CC19" s="613"/>
      <c r="CD19" s="615"/>
    </row>
    <row r="20" spans="1:84" ht="15.75" hidden="1" customHeight="1" thickBot="1">
      <c r="B20" s="4"/>
      <c r="C20" s="580"/>
      <c r="D20" s="581"/>
      <c r="E20" s="582"/>
      <c r="F20" s="583"/>
      <c r="G20" s="583"/>
      <c r="H20" s="583"/>
      <c r="I20" s="583"/>
      <c r="J20" s="583"/>
      <c r="K20" s="583"/>
      <c r="L20" s="584"/>
      <c r="M20" s="600"/>
      <c r="N20" s="601"/>
      <c r="O20" s="602"/>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R20" s="603"/>
      <c r="AS20" s="603"/>
      <c r="AT20" s="603"/>
      <c r="AU20" s="604"/>
      <c r="AV20" s="5"/>
      <c r="AW20" s="7"/>
      <c r="AX20" s="595"/>
      <c r="AY20" s="596"/>
      <c r="AZ20" s="596"/>
      <c r="BA20" s="597"/>
      <c r="BB20" s="598"/>
      <c r="BC20" s="598"/>
      <c r="BD20" s="598"/>
      <c r="BE20" s="599"/>
      <c r="BF20" s="599"/>
      <c r="BG20" s="599"/>
      <c r="BH20" s="599"/>
      <c r="BI20" s="595"/>
      <c r="BJ20" s="596"/>
      <c r="BK20" s="596"/>
      <c r="BL20" s="597"/>
      <c r="BM20" s="621"/>
      <c r="BN20" s="598"/>
      <c r="BO20" s="598"/>
      <c r="BP20" s="598"/>
      <c r="BQ20" s="599"/>
      <c r="BR20" s="599"/>
      <c r="BS20" s="599"/>
      <c r="BT20" s="595"/>
      <c r="BU20" s="596"/>
      <c r="BV20" s="596"/>
      <c r="BW20" s="597"/>
      <c r="BX20" s="621">
        <f t="shared" si="0"/>
        <v>0</v>
      </c>
      <c r="BY20" s="598"/>
      <c r="BZ20" s="598"/>
      <c r="CA20" s="599"/>
      <c r="CB20" s="599"/>
      <c r="CC20" s="599"/>
      <c r="CD20" s="622"/>
    </row>
    <row r="21" spans="1:84" s="20" customFormat="1" ht="24.9" customHeight="1" thickBot="1">
      <c r="A21" s="10"/>
      <c r="B21" s="726" t="s">
        <v>289</v>
      </c>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7"/>
      <c r="AP21" s="727"/>
      <c r="AQ21" s="727"/>
      <c r="AR21" s="727"/>
      <c r="AS21" s="727"/>
      <c r="AT21" s="727"/>
      <c r="AU21" s="728"/>
      <c r="AV21" s="18"/>
      <c r="AW21" s="19"/>
      <c r="AX21" s="664">
        <f>×★様式３リンク施策分野別一覧!D98</f>
        <v>5</v>
      </c>
      <c r="AY21" s="664"/>
      <c r="AZ21" s="664"/>
      <c r="BA21" s="665"/>
      <c r="BB21" s="662">
        <f>×★様式３リンク施策分野別一覧!F98</f>
        <v>9493</v>
      </c>
      <c r="BC21" s="663"/>
      <c r="BD21" s="663"/>
      <c r="BE21" s="664"/>
      <c r="BF21" s="664"/>
      <c r="BG21" s="664"/>
      <c r="BH21" s="664"/>
      <c r="BI21" s="664">
        <f>×★様式３リンク施策分野別一覧!D99</f>
        <v>5</v>
      </c>
      <c r="BJ21" s="664"/>
      <c r="BK21" s="664"/>
      <c r="BL21" s="665"/>
      <c r="BM21" s="662">
        <f>×★様式３リンク施策分野別一覧!E98</f>
        <v>9180</v>
      </c>
      <c r="BN21" s="663"/>
      <c r="BO21" s="663"/>
      <c r="BP21" s="663"/>
      <c r="BQ21" s="664"/>
      <c r="BR21" s="664"/>
      <c r="BS21" s="664"/>
      <c r="BT21" s="664">
        <f>AX21-BI21</f>
        <v>0</v>
      </c>
      <c r="BU21" s="664"/>
      <c r="BV21" s="664"/>
      <c r="BW21" s="665"/>
      <c r="BX21" s="662">
        <f>BB21-BM21</f>
        <v>313</v>
      </c>
      <c r="BY21" s="663"/>
      <c r="BZ21" s="663"/>
      <c r="CA21" s="664"/>
      <c r="CB21" s="664"/>
      <c r="CC21" s="664"/>
      <c r="CD21" s="666"/>
      <c r="CF21" s="20" t="s">
        <v>285</v>
      </c>
    </row>
    <row r="22" spans="1:84" s="10" customFormat="1" ht="27.75" customHeight="1" thickTop="1">
      <c r="B22" s="729"/>
      <c r="C22" s="737"/>
      <c r="D22" s="738"/>
      <c r="E22" s="739"/>
      <c r="F22" s="738" t="s">
        <v>13</v>
      </c>
      <c r="G22" s="738"/>
      <c r="H22" s="738"/>
      <c r="I22" s="738"/>
      <c r="J22" s="738"/>
      <c r="K22" s="738"/>
      <c r="L22" s="738"/>
      <c r="M22" s="744" t="s">
        <v>29</v>
      </c>
      <c r="N22" s="745"/>
      <c r="O22" s="746" t="s">
        <v>10</v>
      </c>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9"/>
      <c r="AV22" s="447"/>
      <c r="AW22" s="448"/>
      <c r="AX22" s="756"/>
      <c r="AY22" s="757"/>
      <c r="AZ22" s="757"/>
      <c r="BA22" s="758"/>
      <c r="BB22" s="759"/>
      <c r="BC22" s="757"/>
      <c r="BD22" s="757"/>
      <c r="BE22" s="757"/>
      <c r="BF22" s="757"/>
      <c r="BG22" s="757"/>
      <c r="BH22" s="760"/>
      <c r="BI22" s="756"/>
      <c r="BJ22" s="757"/>
      <c r="BK22" s="757"/>
      <c r="BL22" s="758"/>
      <c r="BM22" s="759"/>
      <c r="BN22" s="757"/>
      <c r="BO22" s="757"/>
      <c r="BP22" s="757"/>
      <c r="BQ22" s="757"/>
      <c r="BR22" s="757"/>
      <c r="BS22" s="760"/>
      <c r="BT22" s="756"/>
      <c r="BU22" s="757"/>
      <c r="BV22" s="757"/>
      <c r="BW22" s="758"/>
      <c r="BX22" s="759"/>
      <c r="BY22" s="757"/>
      <c r="BZ22" s="757"/>
      <c r="CA22" s="757"/>
      <c r="CB22" s="757"/>
      <c r="CC22" s="757"/>
      <c r="CD22" s="761"/>
    </row>
    <row r="23" spans="1:84" s="10" customFormat="1" ht="15" hidden="1" customHeight="1">
      <c r="B23" s="729"/>
      <c r="C23" s="747" t="s">
        <v>8</v>
      </c>
      <c r="D23" s="748"/>
      <c r="E23" s="749"/>
      <c r="F23" s="762"/>
      <c r="G23" s="763"/>
      <c r="H23" s="763"/>
      <c r="I23" s="763"/>
      <c r="J23" s="763"/>
      <c r="K23" s="763"/>
      <c r="L23" s="764"/>
      <c r="M23" s="742"/>
      <c r="N23" s="743"/>
      <c r="O23" s="872"/>
      <c r="P23" s="873"/>
      <c r="Q23" s="873"/>
      <c r="R23" s="873"/>
      <c r="S23" s="873"/>
      <c r="T23" s="873"/>
      <c r="U23" s="873"/>
      <c r="V23" s="873"/>
      <c r="W23" s="873"/>
      <c r="X23" s="873"/>
      <c r="Y23" s="873"/>
      <c r="Z23" s="873"/>
      <c r="AA23" s="873"/>
      <c r="AB23" s="873"/>
      <c r="AC23" s="873"/>
      <c r="AD23" s="873"/>
      <c r="AE23" s="873"/>
      <c r="AF23" s="873"/>
      <c r="AG23" s="873"/>
      <c r="AH23" s="873"/>
      <c r="AI23" s="873"/>
      <c r="AJ23" s="873"/>
      <c r="AK23" s="873"/>
      <c r="AL23" s="873"/>
      <c r="AM23" s="873"/>
      <c r="AN23" s="873"/>
      <c r="AO23" s="873"/>
      <c r="AP23" s="873"/>
      <c r="AQ23" s="873"/>
      <c r="AR23" s="873"/>
      <c r="AS23" s="873"/>
      <c r="AT23" s="873"/>
      <c r="AU23" s="874"/>
      <c r="AV23" s="342"/>
      <c r="AW23" s="444"/>
      <c r="AX23" s="826"/>
      <c r="AY23" s="827"/>
      <c r="AZ23" s="828"/>
      <c r="BA23" s="829"/>
      <c r="BB23" s="836"/>
      <c r="BC23" s="836"/>
      <c r="BD23" s="836"/>
      <c r="BE23" s="837"/>
      <c r="BF23" s="837"/>
      <c r="BG23" s="837"/>
      <c r="BH23" s="837"/>
      <c r="BI23" s="826"/>
      <c r="BJ23" s="827"/>
      <c r="BK23" s="828"/>
      <c r="BL23" s="829"/>
      <c r="BM23" s="632"/>
      <c r="BN23" s="633"/>
      <c r="BO23" s="633"/>
      <c r="BP23" s="633"/>
      <c r="BQ23" s="633"/>
      <c r="BR23" s="633"/>
      <c r="BS23" s="634"/>
      <c r="BT23" s="826"/>
      <c r="BU23" s="827"/>
      <c r="BV23" s="828"/>
      <c r="BW23" s="829"/>
      <c r="BX23" s="866">
        <f>BB23-BM23</f>
        <v>0</v>
      </c>
      <c r="BY23" s="836"/>
      <c r="BZ23" s="836"/>
      <c r="CA23" s="837"/>
      <c r="CB23" s="837"/>
      <c r="CC23" s="837"/>
      <c r="CD23" s="887"/>
    </row>
    <row r="24" spans="1:84" s="10" customFormat="1" hidden="1">
      <c r="B24" s="729"/>
      <c r="C24" s="750"/>
      <c r="D24" s="751"/>
      <c r="E24" s="752"/>
      <c r="F24" s="888"/>
      <c r="G24" s="888"/>
      <c r="H24" s="888"/>
      <c r="I24" s="888"/>
      <c r="J24" s="888"/>
      <c r="K24" s="888"/>
      <c r="L24" s="889"/>
      <c r="M24" s="800"/>
      <c r="N24" s="801"/>
      <c r="O24" s="890"/>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1"/>
      <c r="AM24" s="891"/>
      <c r="AN24" s="891"/>
      <c r="AO24" s="891"/>
      <c r="AP24" s="891"/>
      <c r="AQ24" s="891"/>
      <c r="AR24" s="891"/>
      <c r="AS24" s="891"/>
      <c r="AT24" s="891"/>
      <c r="AU24" s="892"/>
      <c r="AV24" s="342"/>
      <c r="AW24" s="444"/>
      <c r="AX24" s="830"/>
      <c r="AY24" s="831"/>
      <c r="AZ24" s="831"/>
      <c r="BA24" s="832"/>
      <c r="BB24" s="809"/>
      <c r="BC24" s="809"/>
      <c r="BD24" s="809"/>
      <c r="BE24" s="810"/>
      <c r="BF24" s="810"/>
      <c r="BG24" s="810"/>
      <c r="BH24" s="810"/>
      <c r="BI24" s="830"/>
      <c r="BJ24" s="831"/>
      <c r="BK24" s="831"/>
      <c r="BL24" s="832"/>
      <c r="BM24" s="811"/>
      <c r="BN24" s="809"/>
      <c r="BO24" s="809"/>
      <c r="BP24" s="809"/>
      <c r="BQ24" s="810"/>
      <c r="BR24" s="810"/>
      <c r="BS24" s="810"/>
      <c r="BT24" s="830"/>
      <c r="BU24" s="831"/>
      <c r="BV24" s="831"/>
      <c r="BW24" s="832"/>
      <c r="BX24" s="811">
        <f t="shared" ref="BX24:BX31" si="1">BB24-BM24</f>
        <v>0</v>
      </c>
      <c r="BY24" s="809"/>
      <c r="BZ24" s="809"/>
      <c r="CA24" s="810"/>
      <c r="CB24" s="810"/>
      <c r="CC24" s="810"/>
      <c r="CD24" s="812"/>
    </row>
    <row r="25" spans="1:84" s="10" customFormat="1" hidden="1">
      <c r="B25" s="729"/>
      <c r="C25" s="753"/>
      <c r="D25" s="754"/>
      <c r="E25" s="755"/>
      <c r="F25" s="878"/>
      <c r="G25" s="878"/>
      <c r="H25" s="878"/>
      <c r="I25" s="878"/>
      <c r="J25" s="878"/>
      <c r="K25" s="878"/>
      <c r="L25" s="879"/>
      <c r="M25" s="784"/>
      <c r="N25" s="785"/>
      <c r="O25" s="880"/>
      <c r="P25" s="881"/>
      <c r="Q25" s="881"/>
      <c r="R25" s="881"/>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881"/>
      <c r="AP25" s="881"/>
      <c r="AQ25" s="881"/>
      <c r="AR25" s="881"/>
      <c r="AS25" s="881"/>
      <c r="AT25" s="881"/>
      <c r="AU25" s="882"/>
      <c r="AV25" s="342"/>
      <c r="AW25" s="444"/>
      <c r="AX25" s="875"/>
      <c r="AY25" s="876"/>
      <c r="AZ25" s="876"/>
      <c r="BA25" s="877"/>
      <c r="BB25" s="883"/>
      <c r="BC25" s="883"/>
      <c r="BD25" s="883"/>
      <c r="BE25" s="884"/>
      <c r="BF25" s="884"/>
      <c r="BG25" s="884"/>
      <c r="BH25" s="884"/>
      <c r="BI25" s="875"/>
      <c r="BJ25" s="876"/>
      <c r="BK25" s="876"/>
      <c r="BL25" s="877"/>
      <c r="BM25" s="885"/>
      <c r="BN25" s="883"/>
      <c r="BO25" s="883"/>
      <c r="BP25" s="883"/>
      <c r="BQ25" s="884"/>
      <c r="BR25" s="884"/>
      <c r="BS25" s="884"/>
      <c r="BT25" s="875"/>
      <c r="BU25" s="876"/>
      <c r="BV25" s="876"/>
      <c r="BW25" s="877"/>
      <c r="BX25" s="885">
        <f t="shared" si="1"/>
        <v>0</v>
      </c>
      <c r="BY25" s="883"/>
      <c r="BZ25" s="883"/>
      <c r="CA25" s="884"/>
      <c r="CB25" s="884"/>
      <c r="CC25" s="884"/>
      <c r="CD25" s="886"/>
    </row>
    <row r="26" spans="1:84" s="10" customFormat="1" ht="15.75" hidden="1" customHeight="1">
      <c r="B26" s="729"/>
      <c r="C26" s="747" t="s">
        <v>9</v>
      </c>
      <c r="D26" s="748"/>
      <c r="E26" s="749"/>
      <c r="F26" s="893"/>
      <c r="G26" s="893"/>
      <c r="H26" s="893"/>
      <c r="I26" s="893"/>
      <c r="J26" s="893"/>
      <c r="K26" s="893"/>
      <c r="L26" s="762"/>
      <c r="M26" s="894"/>
      <c r="N26" s="895"/>
      <c r="O26" s="797"/>
      <c r="P26" s="798"/>
      <c r="Q26" s="798"/>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798"/>
      <c r="AR26" s="798"/>
      <c r="AS26" s="798"/>
      <c r="AT26" s="798"/>
      <c r="AU26" s="799"/>
      <c r="AV26" s="437"/>
      <c r="AW26" s="438"/>
      <c r="AX26" s="774"/>
      <c r="AY26" s="775"/>
      <c r="AZ26" s="776"/>
      <c r="BA26" s="777"/>
      <c r="BB26" s="772">
        <f>SUMIF(×様式4!$C$12:$C$89,$F26,×様式4!$F$12:$F$89)</f>
        <v>0</v>
      </c>
      <c r="BC26" s="772"/>
      <c r="BD26" s="772"/>
      <c r="BE26" s="773"/>
      <c r="BF26" s="773"/>
      <c r="BG26" s="773"/>
      <c r="BH26" s="773"/>
      <c r="BI26" s="774"/>
      <c r="BJ26" s="775"/>
      <c r="BK26" s="776"/>
      <c r="BL26" s="777"/>
      <c r="BM26" s="802">
        <f>SUMIF(×様式4!$C$12:$C$89,$F26,×様式4!$E$12:$E$89)</f>
        <v>0</v>
      </c>
      <c r="BN26" s="772"/>
      <c r="BO26" s="772"/>
      <c r="BP26" s="772"/>
      <c r="BQ26" s="773"/>
      <c r="BR26" s="773"/>
      <c r="BS26" s="773"/>
      <c r="BT26" s="774"/>
      <c r="BU26" s="775"/>
      <c r="BV26" s="776"/>
      <c r="BW26" s="777"/>
      <c r="BX26" s="802">
        <f t="shared" si="1"/>
        <v>0</v>
      </c>
      <c r="BY26" s="772"/>
      <c r="BZ26" s="772"/>
      <c r="CA26" s="773"/>
      <c r="CB26" s="773"/>
      <c r="CC26" s="773"/>
      <c r="CD26" s="803"/>
    </row>
    <row r="27" spans="1:84" s="10" customFormat="1" ht="15.75" hidden="1" customHeight="1">
      <c r="B27" s="729"/>
      <c r="C27" s="750"/>
      <c r="D27" s="751"/>
      <c r="E27" s="752"/>
      <c r="F27" s="888"/>
      <c r="G27" s="888"/>
      <c r="H27" s="888"/>
      <c r="I27" s="888"/>
      <c r="J27" s="888"/>
      <c r="K27" s="888"/>
      <c r="L27" s="889"/>
      <c r="M27" s="800"/>
      <c r="N27" s="801"/>
      <c r="O27" s="890"/>
      <c r="P27" s="891"/>
      <c r="Q27" s="891"/>
      <c r="R27" s="891"/>
      <c r="S27" s="891"/>
      <c r="T27" s="891"/>
      <c r="U27" s="891"/>
      <c r="V27" s="891"/>
      <c r="W27" s="891"/>
      <c r="X27" s="891"/>
      <c r="Y27" s="891"/>
      <c r="Z27" s="891"/>
      <c r="AA27" s="891"/>
      <c r="AB27" s="891"/>
      <c r="AC27" s="891"/>
      <c r="AD27" s="891"/>
      <c r="AE27" s="891"/>
      <c r="AF27" s="891"/>
      <c r="AG27" s="891"/>
      <c r="AH27" s="891"/>
      <c r="AI27" s="891"/>
      <c r="AJ27" s="891"/>
      <c r="AK27" s="891"/>
      <c r="AL27" s="891"/>
      <c r="AM27" s="891"/>
      <c r="AN27" s="891"/>
      <c r="AO27" s="891"/>
      <c r="AP27" s="891"/>
      <c r="AQ27" s="891"/>
      <c r="AR27" s="891"/>
      <c r="AS27" s="891"/>
      <c r="AT27" s="891"/>
      <c r="AU27" s="892"/>
      <c r="AV27" s="439"/>
      <c r="AW27" s="440"/>
      <c r="AX27" s="778"/>
      <c r="AY27" s="779"/>
      <c r="AZ27" s="779"/>
      <c r="BA27" s="780"/>
      <c r="BB27" s="809"/>
      <c r="BC27" s="809"/>
      <c r="BD27" s="809"/>
      <c r="BE27" s="810"/>
      <c r="BF27" s="810"/>
      <c r="BG27" s="810"/>
      <c r="BH27" s="810"/>
      <c r="BI27" s="778"/>
      <c r="BJ27" s="779"/>
      <c r="BK27" s="779"/>
      <c r="BL27" s="780"/>
      <c r="BM27" s="811"/>
      <c r="BN27" s="809"/>
      <c r="BO27" s="809"/>
      <c r="BP27" s="809"/>
      <c r="BQ27" s="810"/>
      <c r="BR27" s="810"/>
      <c r="BS27" s="810"/>
      <c r="BT27" s="778"/>
      <c r="BU27" s="779"/>
      <c r="BV27" s="779"/>
      <c r="BW27" s="780"/>
      <c r="BX27" s="811">
        <f t="shared" si="1"/>
        <v>0</v>
      </c>
      <c r="BY27" s="809"/>
      <c r="BZ27" s="809"/>
      <c r="CA27" s="810"/>
      <c r="CB27" s="810"/>
      <c r="CC27" s="810"/>
      <c r="CD27" s="812"/>
    </row>
    <row r="28" spans="1:84" s="10" customFormat="1" ht="15.75" hidden="1" customHeight="1">
      <c r="B28" s="729"/>
      <c r="C28" s="753"/>
      <c r="D28" s="754"/>
      <c r="E28" s="755"/>
      <c r="F28" s="770"/>
      <c r="G28" s="770"/>
      <c r="H28" s="770"/>
      <c r="I28" s="770"/>
      <c r="J28" s="770"/>
      <c r="K28" s="770"/>
      <c r="L28" s="771"/>
      <c r="M28" s="844"/>
      <c r="N28" s="845"/>
      <c r="O28" s="880"/>
      <c r="P28" s="881"/>
      <c r="Q28" s="881"/>
      <c r="R28" s="881"/>
      <c r="S28" s="881"/>
      <c r="T28" s="881"/>
      <c r="U28" s="881"/>
      <c r="V28" s="881"/>
      <c r="W28" s="881"/>
      <c r="X28" s="881"/>
      <c r="Y28" s="881"/>
      <c r="Z28" s="881"/>
      <c r="AA28" s="881"/>
      <c r="AB28" s="881"/>
      <c r="AC28" s="881"/>
      <c r="AD28" s="881"/>
      <c r="AE28" s="881"/>
      <c r="AF28" s="881"/>
      <c r="AG28" s="881"/>
      <c r="AH28" s="881"/>
      <c r="AI28" s="881"/>
      <c r="AJ28" s="881"/>
      <c r="AK28" s="881"/>
      <c r="AL28" s="881"/>
      <c r="AM28" s="881"/>
      <c r="AN28" s="881"/>
      <c r="AO28" s="881"/>
      <c r="AP28" s="881"/>
      <c r="AQ28" s="881"/>
      <c r="AR28" s="881"/>
      <c r="AS28" s="881"/>
      <c r="AT28" s="881"/>
      <c r="AU28" s="882"/>
      <c r="AV28" s="441"/>
      <c r="AW28" s="442"/>
      <c r="AX28" s="781"/>
      <c r="AY28" s="782"/>
      <c r="AZ28" s="782"/>
      <c r="BA28" s="783"/>
      <c r="BB28" s="794">
        <f>SUMIF(×様式4!$C$12:$C$89,$F28,×様式4!$F$12:$F$89)</f>
        <v>0</v>
      </c>
      <c r="BC28" s="794"/>
      <c r="BD28" s="794"/>
      <c r="BE28" s="795"/>
      <c r="BF28" s="795"/>
      <c r="BG28" s="795"/>
      <c r="BH28" s="795"/>
      <c r="BI28" s="781"/>
      <c r="BJ28" s="782"/>
      <c r="BK28" s="782"/>
      <c r="BL28" s="783"/>
      <c r="BM28" s="793">
        <f>SUMIF(×様式4!$C$12:$C$89,$F28,×様式4!$E$12:$E$89)</f>
        <v>0</v>
      </c>
      <c r="BN28" s="794"/>
      <c r="BO28" s="794"/>
      <c r="BP28" s="794"/>
      <c r="BQ28" s="795"/>
      <c r="BR28" s="795"/>
      <c r="BS28" s="795"/>
      <c r="BT28" s="781"/>
      <c r="BU28" s="782"/>
      <c r="BV28" s="782"/>
      <c r="BW28" s="783"/>
      <c r="BX28" s="899">
        <f t="shared" si="1"/>
        <v>0</v>
      </c>
      <c r="BY28" s="900"/>
      <c r="BZ28" s="900"/>
      <c r="CA28" s="901"/>
      <c r="CB28" s="901"/>
      <c r="CC28" s="901"/>
      <c r="CD28" s="902"/>
    </row>
    <row r="29" spans="1:84" s="10" customFormat="1" ht="37.5" customHeight="1">
      <c r="B29" s="443"/>
      <c r="C29" s="747" t="s">
        <v>19</v>
      </c>
      <c r="D29" s="748"/>
      <c r="E29" s="749"/>
      <c r="F29" s="903" t="s">
        <v>361</v>
      </c>
      <c r="G29" s="903"/>
      <c r="H29" s="903"/>
      <c r="I29" s="903"/>
      <c r="J29" s="903"/>
      <c r="K29" s="903"/>
      <c r="L29" s="904"/>
      <c r="M29" s="804"/>
      <c r="N29" s="805"/>
      <c r="O29" s="806" t="s">
        <v>399</v>
      </c>
      <c r="P29" s="807"/>
      <c r="Q29" s="807"/>
      <c r="R29" s="807"/>
      <c r="S29" s="807"/>
      <c r="T29" s="807"/>
      <c r="U29" s="807"/>
      <c r="V29" s="807"/>
      <c r="W29" s="807"/>
      <c r="X29" s="807"/>
      <c r="Y29" s="807"/>
      <c r="Z29" s="807"/>
      <c r="AA29" s="807"/>
      <c r="AB29" s="807"/>
      <c r="AC29" s="807"/>
      <c r="AD29" s="807"/>
      <c r="AE29" s="807"/>
      <c r="AF29" s="807"/>
      <c r="AG29" s="807"/>
      <c r="AH29" s="807"/>
      <c r="AI29" s="807"/>
      <c r="AJ29" s="807"/>
      <c r="AK29" s="807"/>
      <c r="AL29" s="807"/>
      <c r="AM29" s="807"/>
      <c r="AN29" s="807"/>
      <c r="AO29" s="807"/>
      <c r="AP29" s="807"/>
      <c r="AQ29" s="807"/>
      <c r="AR29" s="807"/>
      <c r="AS29" s="807"/>
      <c r="AT29" s="807"/>
      <c r="AU29" s="808"/>
      <c r="AV29" s="342"/>
      <c r="AW29" s="444"/>
      <c r="AX29" s="896"/>
      <c r="AY29" s="897"/>
      <c r="AZ29" s="831"/>
      <c r="BA29" s="832"/>
      <c r="BB29" s="905">
        <f>SUMIF(×様式4!$C$12:$C$89,$F29,×様式4!$F$12:$F$89)</f>
        <v>853</v>
      </c>
      <c r="BC29" s="905"/>
      <c r="BD29" s="905"/>
      <c r="BE29" s="906"/>
      <c r="BF29" s="906"/>
      <c r="BG29" s="906"/>
      <c r="BH29" s="906"/>
      <c r="BI29" s="896"/>
      <c r="BJ29" s="897"/>
      <c r="BK29" s="831"/>
      <c r="BL29" s="832"/>
      <c r="BM29" s="907">
        <f>SUMIF(×様式4!$C$12:$C$89,$F29,×様式4!$E$12:$E$89)</f>
        <v>853</v>
      </c>
      <c r="BN29" s="905"/>
      <c r="BO29" s="905"/>
      <c r="BP29" s="905"/>
      <c r="BQ29" s="906"/>
      <c r="BR29" s="906"/>
      <c r="BS29" s="906"/>
      <c r="BT29" s="896"/>
      <c r="BU29" s="897"/>
      <c r="BV29" s="831"/>
      <c r="BW29" s="832"/>
      <c r="BX29" s="866">
        <f t="shared" si="1"/>
        <v>0</v>
      </c>
      <c r="BY29" s="836"/>
      <c r="BZ29" s="836"/>
      <c r="CA29" s="837"/>
      <c r="CB29" s="837"/>
      <c r="CC29" s="837"/>
      <c r="CD29" s="887"/>
    </row>
    <row r="30" spans="1:84" s="10" customFormat="1" ht="37.5" customHeight="1" thickBot="1">
      <c r="B30" s="443"/>
      <c r="C30" s="750"/>
      <c r="D30" s="751"/>
      <c r="E30" s="752"/>
      <c r="F30" s="898" t="s">
        <v>387</v>
      </c>
      <c r="G30" s="898"/>
      <c r="H30" s="898"/>
      <c r="I30" s="898"/>
      <c r="J30" s="898"/>
      <c r="K30" s="898"/>
      <c r="L30" s="765"/>
      <c r="M30" s="800"/>
      <c r="N30" s="801"/>
      <c r="O30" s="890" t="s">
        <v>388</v>
      </c>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1"/>
      <c r="AM30" s="891"/>
      <c r="AN30" s="891"/>
      <c r="AO30" s="891"/>
      <c r="AP30" s="891"/>
      <c r="AQ30" s="891"/>
      <c r="AR30" s="891"/>
      <c r="AS30" s="891"/>
      <c r="AT30" s="891"/>
      <c r="AU30" s="892"/>
      <c r="AV30" s="342"/>
      <c r="AW30" s="444"/>
      <c r="AX30" s="830"/>
      <c r="AY30" s="831"/>
      <c r="AZ30" s="831"/>
      <c r="BA30" s="832"/>
      <c r="BB30" s="811">
        <f>SUMIF(×様式4!$C$12:$C$89,$F30,×様式4!$F$12:$F$89)</f>
        <v>0</v>
      </c>
      <c r="BC30" s="809"/>
      <c r="BD30" s="809"/>
      <c r="BE30" s="810"/>
      <c r="BF30" s="810"/>
      <c r="BG30" s="810"/>
      <c r="BH30" s="810"/>
      <c r="BI30" s="830"/>
      <c r="BJ30" s="831"/>
      <c r="BK30" s="831"/>
      <c r="BL30" s="832"/>
      <c r="BM30" s="811">
        <f>SUMIF(×様式4!$C$12:$C$89,$F30,×様式4!$E$12:$E$89)</f>
        <v>0</v>
      </c>
      <c r="BN30" s="809"/>
      <c r="BO30" s="809"/>
      <c r="BP30" s="809"/>
      <c r="BQ30" s="810"/>
      <c r="BR30" s="810"/>
      <c r="BS30" s="810"/>
      <c r="BT30" s="830"/>
      <c r="BU30" s="831"/>
      <c r="BV30" s="831"/>
      <c r="BW30" s="832"/>
      <c r="BX30" s="811">
        <f t="shared" si="1"/>
        <v>0</v>
      </c>
      <c r="BY30" s="809"/>
      <c r="BZ30" s="809"/>
      <c r="CA30" s="810"/>
      <c r="CB30" s="810"/>
      <c r="CC30" s="810"/>
      <c r="CD30" s="812"/>
    </row>
    <row r="31" spans="1:84" ht="15" hidden="1" customHeight="1" thickBot="1">
      <c r="B31" s="4"/>
      <c r="C31" s="750"/>
      <c r="D31" s="751"/>
      <c r="E31" s="752"/>
      <c r="F31" s="583"/>
      <c r="G31" s="583"/>
      <c r="H31" s="583"/>
      <c r="I31" s="583"/>
      <c r="J31" s="583"/>
      <c r="K31" s="583"/>
      <c r="L31" s="584"/>
      <c r="M31" s="600"/>
      <c r="N31" s="601"/>
      <c r="O31" s="602"/>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c r="AT31" s="603"/>
      <c r="AU31" s="604"/>
      <c r="AV31" s="5"/>
      <c r="AW31" s="7"/>
      <c r="AX31" s="833"/>
      <c r="AY31" s="834"/>
      <c r="AZ31" s="834"/>
      <c r="BA31" s="835"/>
      <c r="BB31" s="598"/>
      <c r="BC31" s="598"/>
      <c r="BD31" s="598"/>
      <c r="BE31" s="599"/>
      <c r="BF31" s="599"/>
      <c r="BG31" s="599"/>
      <c r="BH31" s="599"/>
      <c r="BI31" s="833"/>
      <c r="BJ31" s="834"/>
      <c r="BK31" s="834"/>
      <c r="BL31" s="835"/>
      <c r="BM31" s="621"/>
      <c r="BN31" s="598"/>
      <c r="BO31" s="598"/>
      <c r="BP31" s="598"/>
      <c r="BQ31" s="599"/>
      <c r="BR31" s="599"/>
      <c r="BS31" s="599"/>
      <c r="BT31" s="833"/>
      <c r="BU31" s="834"/>
      <c r="BV31" s="834"/>
      <c r="BW31" s="835"/>
      <c r="BX31" s="621">
        <f t="shared" si="1"/>
        <v>0</v>
      </c>
      <c r="BY31" s="598"/>
      <c r="BZ31" s="598"/>
      <c r="CA31" s="599"/>
      <c r="CB31" s="599"/>
      <c r="CC31" s="599"/>
      <c r="CD31" s="622"/>
    </row>
    <row r="32" spans="1:84" s="20" customFormat="1" ht="24.9" customHeight="1" thickBot="1">
      <c r="A32" s="10"/>
      <c r="B32" s="726" t="s">
        <v>363</v>
      </c>
      <c r="C32" s="727"/>
      <c r="D32" s="727"/>
      <c r="E32" s="727"/>
      <c r="F32" s="727"/>
      <c r="G32" s="727"/>
      <c r="H32" s="727"/>
      <c r="I32" s="727"/>
      <c r="J32" s="727"/>
      <c r="K32" s="727"/>
      <c r="L32" s="727"/>
      <c r="M32" s="727"/>
      <c r="N32" s="727"/>
      <c r="O32" s="727"/>
      <c r="P32" s="727"/>
      <c r="Q32" s="727"/>
      <c r="R32" s="727"/>
      <c r="S32" s="727"/>
      <c r="T32" s="727"/>
      <c r="U32" s="727"/>
      <c r="V32" s="727"/>
      <c r="W32" s="727"/>
      <c r="X32" s="727"/>
      <c r="Y32" s="727"/>
      <c r="Z32" s="727"/>
      <c r="AA32" s="727"/>
      <c r="AB32" s="727"/>
      <c r="AC32" s="727"/>
      <c r="AD32" s="727"/>
      <c r="AE32" s="727"/>
      <c r="AF32" s="727"/>
      <c r="AG32" s="727"/>
      <c r="AH32" s="727"/>
      <c r="AI32" s="727"/>
      <c r="AJ32" s="727"/>
      <c r="AK32" s="727"/>
      <c r="AL32" s="727"/>
      <c r="AM32" s="727"/>
      <c r="AN32" s="727"/>
      <c r="AO32" s="727"/>
      <c r="AP32" s="727"/>
      <c r="AQ32" s="727"/>
      <c r="AR32" s="727"/>
      <c r="AS32" s="727"/>
      <c r="AT32" s="727"/>
      <c r="AU32" s="728"/>
      <c r="AV32" s="18"/>
      <c r="AW32" s="19"/>
      <c r="AX32" s="664">
        <f>×★様式３リンク施策分野別一覧!D100</f>
        <v>10</v>
      </c>
      <c r="AY32" s="664"/>
      <c r="AZ32" s="664"/>
      <c r="BA32" s="665"/>
      <c r="BB32" s="662">
        <f>×★様式３リンク施策分野別一覧!F100</f>
        <v>57911</v>
      </c>
      <c r="BC32" s="663"/>
      <c r="BD32" s="663"/>
      <c r="BE32" s="664"/>
      <c r="BF32" s="664"/>
      <c r="BG32" s="664"/>
      <c r="BH32" s="664"/>
      <c r="BI32" s="664">
        <f>×★様式３リンク施策分野別一覧!D101</f>
        <v>11</v>
      </c>
      <c r="BJ32" s="664"/>
      <c r="BK32" s="664"/>
      <c r="BL32" s="665"/>
      <c r="BM32" s="662">
        <f>×★様式３リンク施策分野別一覧!E100</f>
        <v>56941</v>
      </c>
      <c r="BN32" s="663"/>
      <c r="BO32" s="663"/>
      <c r="BP32" s="663"/>
      <c r="BQ32" s="664"/>
      <c r="BR32" s="664"/>
      <c r="BS32" s="664"/>
      <c r="BT32" s="664">
        <f>AX32-BI32</f>
        <v>-1</v>
      </c>
      <c r="BU32" s="664"/>
      <c r="BV32" s="664"/>
      <c r="BW32" s="665"/>
      <c r="BX32" s="662">
        <f>BB32-BM32</f>
        <v>970</v>
      </c>
      <c r="BY32" s="663"/>
      <c r="BZ32" s="663"/>
      <c r="CA32" s="664"/>
      <c r="CB32" s="664"/>
      <c r="CC32" s="664"/>
      <c r="CD32" s="666"/>
      <c r="CF32" s="20" t="s">
        <v>285</v>
      </c>
    </row>
    <row r="33" spans="1:84" s="10" customFormat="1" ht="27.75" customHeight="1" thickTop="1">
      <c r="B33" s="729"/>
      <c r="C33" s="737"/>
      <c r="D33" s="738"/>
      <c r="E33" s="739"/>
      <c r="F33" s="738" t="s">
        <v>13</v>
      </c>
      <c r="G33" s="738"/>
      <c r="H33" s="738"/>
      <c r="I33" s="738"/>
      <c r="J33" s="738"/>
      <c r="K33" s="738"/>
      <c r="L33" s="738"/>
      <c r="M33" s="744" t="s">
        <v>29</v>
      </c>
      <c r="N33" s="745"/>
      <c r="O33" s="746" t="s">
        <v>10</v>
      </c>
      <c r="P33" s="738"/>
      <c r="Q33" s="738"/>
      <c r="R33" s="738"/>
      <c r="S33" s="738"/>
      <c r="T33" s="738"/>
      <c r="U33" s="738"/>
      <c r="V33" s="738"/>
      <c r="W33" s="738"/>
      <c r="X33" s="738"/>
      <c r="Y33" s="738"/>
      <c r="Z33" s="738"/>
      <c r="AA33" s="738"/>
      <c r="AB33" s="738"/>
      <c r="AC33" s="738"/>
      <c r="AD33" s="738"/>
      <c r="AE33" s="738"/>
      <c r="AF33" s="738"/>
      <c r="AG33" s="738"/>
      <c r="AH33" s="738"/>
      <c r="AI33" s="738"/>
      <c r="AJ33" s="738"/>
      <c r="AK33" s="738"/>
      <c r="AL33" s="738"/>
      <c r="AM33" s="738"/>
      <c r="AN33" s="738"/>
      <c r="AO33" s="738"/>
      <c r="AP33" s="738"/>
      <c r="AQ33" s="738"/>
      <c r="AR33" s="738"/>
      <c r="AS33" s="738"/>
      <c r="AT33" s="738"/>
      <c r="AU33" s="739"/>
      <c r="AV33" s="447"/>
      <c r="AW33" s="448"/>
      <c r="AX33" s="756"/>
      <c r="AY33" s="757"/>
      <c r="AZ33" s="757"/>
      <c r="BA33" s="758"/>
      <c r="BB33" s="759"/>
      <c r="BC33" s="757"/>
      <c r="BD33" s="757"/>
      <c r="BE33" s="757"/>
      <c r="BF33" s="757"/>
      <c r="BG33" s="757"/>
      <c r="BH33" s="760"/>
      <c r="BI33" s="756"/>
      <c r="BJ33" s="757"/>
      <c r="BK33" s="757"/>
      <c r="BL33" s="758"/>
      <c r="BM33" s="759"/>
      <c r="BN33" s="757"/>
      <c r="BO33" s="757"/>
      <c r="BP33" s="757"/>
      <c r="BQ33" s="757"/>
      <c r="BR33" s="757"/>
      <c r="BS33" s="760"/>
      <c r="BT33" s="756"/>
      <c r="BU33" s="757"/>
      <c r="BV33" s="757"/>
      <c r="BW33" s="758"/>
      <c r="BX33" s="759"/>
      <c r="BY33" s="757"/>
      <c r="BZ33" s="757"/>
      <c r="CA33" s="757"/>
      <c r="CB33" s="757"/>
      <c r="CC33" s="757"/>
      <c r="CD33" s="761"/>
    </row>
    <row r="34" spans="1:84" s="10" customFormat="1" ht="15.75" hidden="1" customHeight="1">
      <c r="B34" s="729"/>
      <c r="C34" s="747" t="s">
        <v>8</v>
      </c>
      <c r="D34" s="748"/>
      <c r="E34" s="749"/>
      <c r="F34" s="740"/>
      <c r="G34" s="740"/>
      <c r="H34" s="740"/>
      <c r="I34" s="740"/>
      <c r="J34" s="740"/>
      <c r="K34" s="740"/>
      <c r="L34" s="741"/>
      <c r="M34" s="742"/>
      <c r="N34" s="743"/>
      <c r="O34" s="813"/>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c r="AR34" s="814"/>
      <c r="AS34" s="814"/>
      <c r="AT34" s="814"/>
      <c r="AU34" s="815"/>
      <c r="AV34" s="437"/>
      <c r="AW34" s="438"/>
      <c r="AX34" s="774"/>
      <c r="AY34" s="775"/>
      <c r="AZ34" s="776"/>
      <c r="BA34" s="777"/>
      <c r="BB34" s="772">
        <f>SUMIF(×様式4!$C$12:$C$89,$F34,×様式4!$F$12:$F$89)</f>
        <v>0</v>
      </c>
      <c r="BC34" s="772"/>
      <c r="BD34" s="772"/>
      <c r="BE34" s="773"/>
      <c r="BF34" s="773"/>
      <c r="BG34" s="773"/>
      <c r="BH34" s="773"/>
      <c r="BI34" s="774"/>
      <c r="BJ34" s="775"/>
      <c r="BK34" s="776"/>
      <c r="BL34" s="777"/>
      <c r="BM34" s="632">
        <f>SUMIF(×様式4!$C$12:$C$89,$F34,×様式4!$E$12:$E$89)</f>
        <v>0</v>
      </c>
      <c r="BN34" s="633"/>
      <c r="BO34" s="633"/>
      <c r="BP34" s="633"/>
      <c r="BQ34" s="633"/>
      <c r="BR34" s="633"/>
      <c r="BS34" s="634"/>
      <c r="BT34" s="774"/>
      <c r="BU34" s="775"/>
      <c r="BV34" s="776"/>
      <c r="BW34" s="777"/>
      <c r="BX34" s="802">
        <f t="shared" ref="BX34:BX40" si="2">BB34-BM34</f>
        <v>0</v>
      </c>
      <c r="BY34" s="772"/>
      <c r="BZ34" s="772"/>
      <c r="CA34" s="773"/>
      <c r="CB34" s="773"/>
      <c r="CC34" s="773"/>
      <c r="CD34" s="803"/>
    </row>
    <row r="35" spans="1:84" s="10" customFormat="1" ht="15.75" hidden="1" customHeight="1">
      <c r="B35" s="729"/>
      <c r="C35" s="750"/>
      <c r="D35" s="751"/>
      <c r="E35" s="752"/>
      <c r="F35" s="768"/>
      <c r="G35" s="768"/>
      <c r="H35" s="768"/>
      <c r="I35" s="768"/>
      <c r="J35" s="768"/>
      <c r="K35" s="768"/>
      <c r="L35" s="769"/>
      <c r="M35" s="804"/>
      <c r="N35" s="805"/>
      <c r="O35" s="806"/>
      <c r="P35" s="807"/>
      <c r="Q35" s="807"/>
      <c r="R35" s="807"/>
      <c r="S35" s="807"/>
      <c r="T35" s="807"/>
      <c r="U35" s="807"/>
      <c r="V35" s="807"/>
      <c r="W35" s="807"/>
      <c r="X35" s="807"/>
      <c r="Y35" s="807"/>
      <c r="Z35" s="807"/>
      <c r="AA35" s="807"/>
      <c r="AB35" s="807"/>
      <c r="AC35" s="807"/>
      <c r="AD35" s="807"/>
      <c r="AE35" s="807"/>
      <c r="AF35" s="807"/>
      <c r="AG35" s="807"/>
      <c r="AH35" s="807"/>
      <c r="AI35" s="807"/>
      <c r="AJ35" s="807"/>
      <c r="AK35" s="807"/>
      <c r="AL35" s="807"/>
      <c r="AM35" s="807"/>
      <c r="AN35" s="807"/>
      <c r="AO35" s="807"/>
      <c r="AP35" s="807"/>
      <c r="AQ35" s="807"/>
      <c r="AR35" s="807"/>
      <c r="AS35" s="807"/>
      <c r="AT35" s="807"/>
      <c r="AU35" s="808"/>
      <c r="AV35" s="439"/>
      <c r="AW35" s="440"/>
      <c r="AX35" s="778"/>
      <c r="AY35" s="779"/>
      <c r="AZ35" s="779"/>
      <c r="BA35" s="780"/>
      <c r="BB35" s="809"/>
      <c r="BC35" s="809"/>
      <c r="BD35" s="809"/>
      <c r="BE35" s="810"/>
      <c r="BF35" s="810"/>
      <c r="BG35" s="810"/>
      <c r="BH35" s="810"/>
      <c r="BI35" s="778"/>
      <c r="BJ35" s="779"/>
      <c r="BK35" s="779"/>
      <c r="BL35" s="780"/>
      <c r="BM35" s="811"/>
      <c r="BN35" s="809"/>
      <c r="BO35" s="809"/>
      <c r="BP35" s="809"/>
      <c r="BQ35" s="810"/>
      <c r="BR35" s="810"/>
      <c r="BS35" s="810"/>
      <c r="BT35" s="778"/>
      <c r="BU35" s="779"/>
      <c r="BV35" s="779"/>
      <c r="BW35" s="780"/>
      <c r="BX35" s="811">
        <f t="shared" si="2"/>
        <v>0</v>
      </c>
      <c r="BY35" s="809"/>
      <c r="BZ35" s="809"/>
      <c r="CA35" s="810"/>
      <c r="CB35" s="810"/>
      <c r="CC35" s="810"/>
      <c r="CD35" s="812"/>
    </row>
    <row r="36" spans="1:84" s="10" customFormat="1" ht="15.75" hidden="1" customHeight="1">
      <c r="B36" s="729"/>
      <c r="C36" s="753"/>
      <c r="D36" s="754"/>
      <c r="E36" s="755"/>
      <c r="F36" s="770"/>
      <c r="G36" s="770"/>
      <c r="H36" s="770"/>
      <c r="I36" s="770"/>
      <c r="J36" s="770"/>
      <c r="K36" s="770"/>
      <c r="L36" s="771"/>
      <c r="M36" s="784"/>
      <c r="N36" s="785"/>
      <c r="O36" s="786"/>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8"/>
      <c r="AV36" s="441"/>
      <c r="AW36" s="442"/>
      <c r="AX36" s="781"/>
      <c r="AY36" s="782"/>
      <c r="AZ36" s="782"/>
      <c r="BA36" s="783"/>
      <c r="BB36" s="794">
        <f>SUMIF(×様式4!$C$12:$C$89,$F36,×様式4!$F$12:$F$89)</f>
        <v>0</v>
      </c>
      <c r="BC36" s="794"/>
      <c r="BD36" s="794"/>
      <c r="BE36" s="795"/>
      <c r="BF36" s="795"/>
      <c r="BG36" s="795"/>
      <c r="BH36" s="795"/>
      <c r="BI36" s="781"/>
      <c r="BJ36" s="782"/>
      <c r="BK36" s="782"/>
      <c r="BL36" s="783"/>
      <c r="BM36" s="793">
        <f>SUMIF(×様式4!$C$12:$C$89,$F36,×様式4!$E$12:$E$89)</f>
        <v>0</v>
      </c>
      <c r="BN36" s="794"/>
      <c r="BO36" s="794"/>
      <c r="BP36" s="794"/>
      <c r="BQ36" s="795"/>
      <c r="BR36" s="795"/>
      <c r="BS36" s="795"/>
      <c r="BT36" s="781"/>
      <c r="BU36" s="782"/>
      <c r="BV36" s="782"/>
      <c r="BW36" s="783"/>
      <c r="BX36" s="793">
        <f t="shared" si="2"/>
        <v>0</v>
      </c>
      <c r="BY36" s="794"/>
      <c r="BZ36" s="794"/>
      <c r="CA36" s="795"/>
      <c r="CB36" s="795"/>
      <c r="CC36" s="795"/>
      <c r="CD36" s="796"/>
    </row>
    <row r="37" spans="1:84" s="10" customFormat="1" ht="37.5" customHeight="1">
      <c r="B37" s="729"/>
      <c r="C37" s="747" t="s">
        <v>9</v>
      </c>
      <c r="D37" s="748"/>
      <c r="E37" s="749"/>
      <c r="F37" s="762" t="s">
        <v>351</v>
      </c>
      <c r="G37" s="763"/>
      <c r="H37" s="763"/>
      <c r="I37" s="763"/>
      <c r="J37" s="763"/>
      <c r="K37" s="763"/>
      <c r="L37" s="764"/>
      <c r="M37" s="742"/>
      <c r="N37" s="743"/>
      <c r="O37" s="797" t="s">
        <v>360</v>
      </c>
      <c r="P37" s="798"/>
      <c r="Q37" s="798"/>
      <c r="R37" s="798"/>
      <c r="S37" s="798"/>
      <c r="T37" s="798"/>
      <c r="U37" s="798"/>
      <c r="V37" s="798"/>
      <c r="W37" s="798"/>
      <c r="X37" s="798"/>
      <c r="Y37" s="798"/>
      <c r="Z37" s="798"/>
      <c r="AA37" s="798"/>
      <c r="AB37" s="798"/>
      <c r="AC37" s="798"/>
      <c r="AD37" s="798"/>
      <c r="AE37" s="798"/>
      <c r="AF37" s="798"/>
      <c r="AG37" s="798"/>
      <c r="AH37" s="798"/>
      <c r="AI37" s="798"/>
      <c r="AJ37" s="798"/>
      <c r="AK37" s="798"/>
      <c r="AL37" s="798"/>
      <c r="AM37" s="798"/>
      <c r="AN37" s="798"/>
      <c r="AO37" s="798"/>
      <c r="AP37" s="798"/>
      <c r="AQ37" s="798"/>
      <c r="AR37" s="798"/>
      <c r="AS37" s="798"/>
      <c r="AT37" s="798"/>
      <c r="AU37" s="799"/>
      <c r="AV37" s="437"/>
      <c r="AW37" s="438"/>
      <c r="AX37" s="774"/>
      <c r="AY37" s="775"/>
      <c r="AZ37" s="776"/>
      <c r="BA37" s="777"/>
      <c r="BB37" s="772">
        <f>SUMIF(×様式4!$C$12:$C$89,$F37,×様式4!$F$12:$F$89)</f>
        <v>0</v>
      </c>
      <c r="BC37" s="772"/>
      <c r="BD37" s="772"/>
      <c r="BE37" s="773"/>
      <c r="BF37" s="773"/>
      <c r="BG37" s="773"/>
      <c r="BH37" s="773"/>
      <c r="BI37" s="774"/>
      <c r="BJ37" s="775"/>
      <c r="BK37" s="776"/>
      <c r="BL37" s="777"/>
      <c r="BM37" s="802">
        <f>SUMIF(×様式4!$C$12:$C$89,$F37,×様式4!$E$12:$E$89)</f>
        <v>0</v>
      </c>
      <c r="BN37" s="772"/>
      <c r="BO37" s="772"/>
      <c r="BP37" s="772"/>
      <c r="BQ37" s="773"/>
      <c r="BR37" s="773"/>
      <c r="BS37" s="773"/>
      <c r="BT37" s="774"/>
      <c r="BU37" s="775"/>
      <c r="BV37" s="776"/>
      <c r="BW37" s="777"/>
      <c r="BX37" s="802">
        <f t="shared" si="2"/>
        <v>0</v>
      </c>
      <c r="BY37" s="772"/>
      <c r="BZ37" s="772"/>
      <c r="CA37" s="773"/>
      <c r="CB37" s="773"/>
      <c r="CC37" s="773"/>
      <c r="CD37" s="803"/>
    </row>
    <row r="38" spans="1:84" s="10" customFormat="1" ht="31.5" hidden="1" customHeight="1">
      <c r="B38" s="729"/>
      <c r="C38" s="750"/>
      <c r="D38" s="751"/>
      <c r="E38" s="752"/>
      <c r="F38" s="765"/>
      <c r="G38" s="766"/>
      <c r="H38" s="766"/>
      <c r="I38" s="766"/>
      <c r="J38" s="766"/>
      <c r="K38" s="766"/>
      <c r="L38" s="767"/>
      <c r="M38" s="800"/>
      <c r="N38" s="801"/>
      <c r="O38" s="838"/>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40"/>
      <c r="AV38" s="439"/>
      <c r="AW38" s="440"/>
      <c r="AX38" s="778"/>
      <c r="AY38" s="779"/>
      <c r="AZ38" s="779"/>
      <c r="BA38" s="780"/>
      <c r="BB38" s="809"/>
      <c r="BC38" s="809"/>
      <c r="BD38" s="809"/>
      <c r="BE38" s="810"/>
      <c r="BF38" s="810"/>
      <c r="BG38" s="810"/>
      <c r="BH38" s="810"/>
      <c r="BI38" s="778"/>
      <c r="BJ38" s="779"/>
      <c r="BK38" s="779"/>
      <c r="BL38" s="780"/>
      <c r="BM38" s="811"/>
      <c r="BN38" s="809"/>
      <c r="BO38" s="809"/>
      <c r="BP38" s="809"/>
      <c r="BQ38" s="810"/>
      <c r="BR38" s="810"/>
      <c r="BS38" s="810"/>
      <c r="BT38" s="778"/>
      <c r="BU38" s="779"/>
      <c r="BV38" s="779"/>
      <c r="BW38" s="780"/>
      <c r="BX38" s="811">
        <f t="shared" si="2"/>
        <v>0</v>
      </c>
      <c r="BY38" s="809"/>
      <c r="BZ38" s="809"/>
      <c r="CA38" s="810"/>
      <c r="CB38" s="810"/>
      <c r="CC38" s="810"/>
      <c r="CD38" s="812"/>
    </row>
    <row r="39" spans="1:84" s="10" customFormat="1" ht="30.75" hidden="1" customHeight="1">
      <c r="B39" s="729"/>
      <c r="C39" s="753"/>
      <c r="D39" s="754"/>
      <c r="E39" s="755"/>
      <c r="F39" s="841"/>
      <c r="G39" s="842"/>
      <c r="H39" s="842"/>
      <c r="I39" s="842"/>
      <c r="J39" s="842"/>
      <c r="K39" s="842"/>
      <c r="L39" s="843"/>
      <c r="M39" s="844"/>
      <c r="N39" s="845"/>
      <c r="O39" s="846"/>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847"/>
      <c r="AM39" s="847"/>
      <c r="AN39" s="847"/>
      <c r="AO39" s="847"/>
      <c r="AP39" s="847"/>
      <c r="AQ39" s="847"/>
      <c r="AR39" s="847"/>
      <c r="AS39" s="847"/>
      <c r="AT39" s="847"/>
      <c r="AU39" s="848"/>
      <c r="AV39" s="445"/>
      <c r="AW39" s="446"/>
      <c r="AX39" s="781"/>
      <c r="AY39" s="782"/>
      <c r="AZ39" s="782"/>
      <c r="BA39" s="783"/>
      <c r="BB39" s="794">
        <f>SUMIF(×様式4!$C$12:$C$89,$F39,×様式4!$F$12:$F$89)</f>
        <v>0</v>
      </c>
      <c r="BC39" s="794"/>
      <c r="BD39" s="794"/>
      <c r="BE39" s="795"/>
      <c r="BF39" s="795"/>
      <c r="BG39" s="795"/>
      <c r="BH39" s="795"/>
      <c r="BI39" s="781"/>
      <c r="BJ39" s="782"/>
      <c r="BK39" s="782"/>
      <c r="BL39" s="783"/>
      <c r="BM39" s="793">
        <f>SUMIF(×様式4!$C$12:$C$89,$F39,×様式4!$E$12:$E$89)</f>
        <v>0</v>
      </c>
      <c r="BN39" s="794"/>
      <c r="BO39" s="794"/>
      <c r="BP39" s="794"/>
      <c r="BQ39" s="795"/>
      <c r="BR39" s="795"/>
      <c r="BS39" s="795"/>
      <c r="BT39" s="781"/>
      <c r="BU39" s="782"/>
      <c r="BV39" s="782"/>
      <c r="BW39" s="783"/>
      <c r="BX39" s="793">
        <f t="shared" si="2"/>
        <v>0</v>
      </c>
      <c r="BY39" s="794"/>
      <c r="BZ39" s="794"/>
      <c r="CA39" s="795"/>
      <c r="CB39" s="795"/>
      <c r="CC39" s="795"/>
      <c r="CD39" s="796"/>
    </row>
    <row r="40" spans="1:84" s="10" customFormat="1" ht="60" customHeight="1">
      <c r="B40" s="443"/>
      <c r="C40" s="747" t="s">
        <v>19</v>
      </c>
      <c r="D40" s="748"/>
      <c r="E40" s="749"/>
      <c r="F40" s="819" t="s">
        <v>389</v>
      </c>
      <c r="G40" s="819"/>
      <c r="H40" s="819"/>
      <c r="I40" s="819"/>
      <c r="J40" s="819"/>
      <c r="K40" s="819"/>
      <c r="L40" s="820"/>
      <c r="M40" s="821"/>
      <c r="N40" s="822"/>
      <c r="O40" s="823" t="s">
        <v>391</v>
      </c>
      <c r="P40" s="824"/>
      <c r="Q40" s="824"/>
      <c r="R40" s="824"/>
      <c r="S40" s="824"/>
      <c r="T40" s="824"/>
      <c r="U40" s="824"/>
      <c r="V40" s="824"/>
      <c r="W40" s="824"/>
      <c r="X40" s="824"/>
      <c r="Y40" s="824"/>
      <c r="Z40" s="824"/>
      <c r="AA40" s="824"/>
      <c r="AB40" s="824"/>
      <c r="AC40" s="824"/>
      <c r="AD40" s="824"/>
      <c r="AE40" s="824"/>
      <c r="AF40" s="824"/>
      <c r="AG40" s="824"/>
      <c r="AH40" s="824"/>
      <c r="AI40" s="824"/>
      <c r="AJ40" s="824"/>
      <c r="AK40" s="824"/>
      <c r="AL40" s="824"/>
      <c r="AM40" s="824"/>
      <c r="AN40" s="824"/>
      <c r="AO40" s="824"/>
      <c r="AP40" s="824"/>
      <c r="AQ40" s="824"/>
      <c r="AR40" s="824"/>
      <c r="AS40" s="824"/>
      <c r="AT40" s="824"/>
      <c r="AU40" s="825"/>
      <c r="AV40" s="449"/>
      <c r="AW40" s="450"/>
      <c r="AX40" s="826"/>
      <c r="AY40" s="827"/>
      <c r="AZ40" s="828"/>
      <c r="BA40" s="829"/>
      <c r="BB40" s="836">
        <f>SUMIF(×様式4!$C$12:$C$89,$F40,×様式4!$F$12:$F$89)</f>
        <v>8740</v>
      </c>
      <c r="BC40" s="836"/>
      <c r="BD40" s="836"/>
      <c r="BE40" s="837"/>
      <c r="BF40" s="837"/>
      <c r="BG40" s="837"/>
      <c r="BH40" s="837"/>
      <c r="BI40" s="826"/>
      <c r="BJ40" s="827"/>
      <c r="BK40" s="828"/>
      <c r="BL40" s="829"/>
      <c r="BM40" s="866">
        <f>SUMIF(×様式4!$C$12:$C$89,$F40,×様式4!$E$12:$E$89)</f>
        <v>8710</v>
      </c>
      <c r="BN40" s="836"/>
      <c r="BO40" s="836"/>
      <c r="BP40" s="836"/>
      <c r="BQ40" s="837"/>
      <c r="BR40" s="837"/>
      <c r="BS40" s="837"/>
      <c r="BT40" s="826"/>
      <c r="BU40" s="827"/>
      <c r="BV40" s="828"/>
      <c r="BW40" s="829"/>
      <c r="BX40" s="802">
        <f t="shared" si="2"/>
        <v>30</v>
      </c>
      <c r="BY40" s="772"/>
      <c r="BZ40" s="772"/>
      <c r="CA40" s="773"/>
      <c r="CB40" s="773"/>
      <c r="CC40" s="773"/>
      <c r="CD40" s="803"/>
    </row>
    <row r="41" spans="1:84" s="10" customFormat="1" ht="45" hidden="1" customHeight="1">
      <c r="B41" s="443"/>
      <c r="C41" s="750"/>
      <c r="D41" s="751"/>
      <c r="E41" s="752"/>
      <c r="F41" s="765"/>
      <c r="G41" s="766"/>
      <c r="H41" s="766"/>
      <c r="I41" s="766"/>
      <c r="J41" s="766"/>
      <c r="K41" s="766"/>
      <c r="L41" s="767"/>
      <c r="M41" s="867"/>
      <c r="N41" s="868"/>
      <c r="O41" s="869"/>
      <c r="P41" s="870"/>
      <c r="Q41" s="870"/>
      <c r="R41" s="870"/>
      <c r="S41" s="870"/>
      <c r="T41" s="870"/>
      <c r="U41" s="870"/>
      <c r="V41" s="870"/>
      <c r="W41" s="870"/>
      <c r="X41" s="870"/>
      <c r="Y41" s="870"/>
      <c r="Z41" s="870"/>
      <c r="AA41" s="870"/>
      <c r="AB41" s="870"/>
      <c r="AC41" s="870"/>
      <c r="AD41" s="870"/>
      <c r="AE41" s="870"/>
      <c r="AF41" s="870"/>
      <c r="AG41" s="870"/>
      <c r="AH41" s="870"/>
      <c r="AI41" s="870"/>
      <c r="AJ41" s="870"/>
      <c r="AK41" s="870"/>
      <c r="AL41" s="870"/>
      <c r="AM41" s="870"/>
      <c r="AN41" s="870"/>
      <c r="AO41" s="870"/>
      <c r="AP41" s="870"/>
      <c r="AQ41" s="870"/>
      <c r="AR41" s="870"/>
      <c r="AS41" s="870"/>
      <c r="AT41" s="870"/>
      <c r="AU41" s="871"/>
      <c r="AV41" s="342"/>
      <c r="AW41" s="444"/>
      <c r="AX41" s="830"/>
      <c r="AY41" s="831"/>
      <c r="AZ41" s="831"/>
      <c r="BA41" s="832"/>
      <c r="BB41" s="811">
        <f>SUMIF(×様式4!$C$12:$C$89,$F41,×様式4!$F$12:$F$89)</f>
        <v>0</v>
      </c>
      <c r="BC41" s="809"/>
      <c r="BD41" s="809"/>
      <c r="BE41" s="810"/>
      <c r="BF41" s="810"/>
      <c r="BG41" s="810"/>
      <c r="BH41" s="810"/>
      <c r="BI41" s="830"/>
      <c r="BJ41" s="831"/>
      <c r="BK41" s="831"/>
      <c r="BL41" s="832"/>
      <c r="BM41" s="811">
        <f>SUMIF(×様式4!$C$12:$C$89,$F41,×様式4!$E$12:$E$89)</f>
        <v>0</v>
      </c>
      <c r="BN41" s="809"/>
      <c r="BO41" s="809"/>
      <c r="BP41" s="809"/>
      <c r="BQ41" s="810"/>
      <c r="BR41" s="810"/>
      <c r="BS41" s="810"/>
      <c r="BT41" s="830"/>
      <c r="BU41" s="831"/>
      <c r="BV41" s="831"/>
      <c r="BW41" s="832"/>
      <c r="BX41" s="811">
        <f>BB41-BM41</f>
        <v>0</v>
      </c>
      <c r="BY41" s="809"/>
      <c r="BZ41" s="809"/>
      <c r="CA41" s="810"/>
      <c r="CB41" s="810"/>
      <c r="CC41" s="810"/>
      <c r="CD41" s="812"/>
    </row>
    <row r="42" spans="1:84" s="10" customFormat="1" ht="45" customHeight="1" thickBot="1">
      <c r="B42" s="451"/>
      <c r="C42" s="816"/>
      <c r="D42" s="817"/>
      <c r="E42" s="818"/>
      <c r="F42" s="859" t="s">
        <v>390</v>
      </c>
      <c r="G42" s="859"/>
      <c r="H42" s="859"/>
      <c r="I42" s="859"/>
      <c r="J42" s="859"/>
      <c r="K42" s="859"/>
      <c r="L42" s="860"/>
      <c r="M42" s="861"/>
      <c r="N42" s="862"/>
      <c r="O42" s="863" t="s">
        <v>392</v>
      </c>
      <c r="P42" s="864"/>
      <c r="Q42" s="864"/>
      <c r="R42" s="864"/>
      <c r="S42" s="864"/>
      <c r="T42" s="864"/>
      <c r="U42" s="864"/>
      <c r="V42" s="864"/>
      <c r="W42" s="864"/>
      <c r="X42" s="864"/>
      <c r="Y42" s="864"/>
      <c r="Z42" s="864"/>
      <c r="AA42" s="864"/>
      <c r="AB42" s="864"/>
      <c r="AC42" s="864"/>
      <c r="AD42" s="864"/>
      <c r="AE42" s="864"/>
      <c r="AF42" s="864"/>
      <c r="AG42" s="864"/>
      <c r="AH42" s="864"/>
      <c r="AI42" s="864"/>
      <c r="AJ42" s="864"/>
      <c r="AK42" s="864"/>
      <c r="AL42" s="864"/>
      <c r="AM42" s="864"/>
      <c r="AN42" s="864"/>
      <c r="AO42" s="864"/>
      <c r="AP42" s="864"/>
      <c r="AQ42" s="864"/>
      <c r="AR42" s="864"/>
      <c r="AS42" s="864"/>
      <c r="AT42" s="864"/>
      <c r="AU42" s="865"/>
      <c r="AV42" s="452"/>
      <c r="AW42" s="453"/>
      <c r="AX42" s="833"/>
      <c r="AY42" s="834"/>
      <c r="AZ42" s="834"/>
      <c r="BA42" s="835"/>
      <c r="BB42" s="852">
        <f>SUMIF(×様式4!$C$12:$C$89,$F42,×様式4!$F$12:$F$89)</f>
        <v>0</v>
      </c>
      <c r="BC42" s="853"/>
      <c r="BD42" s="853"/>
      <c r="BE42" s="854"/>
      <c r="BF42" s="854"/>
      <c r="BG42" s="854"/>
      <c r="BH42" s="854"/>
      <c r="BI42" s="833"/>
      <c r="BJ42" s="834"/>
      <c r="BK42" s="834"/>
      <c r="BL42" s="835"/>
      <c r="BM42" s="852">
        <f>SUMIF(×様式4!$C$12:$C$89,$F42,×様式4!$E$12:$E$89)</f>
        <v>0</v>
      </c>
      <c r="BN42" s="853"/>
      <c r="BO42" s="853"/>
      <c r="BP42" s="853"/>
      <c r="BQ42" s="854"/>
      <c r="BR42" s="854"/>
      <c r="BS42" s="854"/>
      <c r="BT42" s="833"/>
      <c r="BU42" s="834"/>
      <c r="BV42" s="834"/>
      <c r="BW42" s="835"/>
      <c r="BX42" s="855">
        <f>BB42-BM42</f>
        <v>0</v>
      </c>
      <c r="BY42" s="856"/>
      <c r="BZ42" s="856"/>
      <c r="CA42" s="857"/>
      <c r="CB42" s="857"/>
      <c r="CC42" s="857"/>
      <c r="CD42" s="858"/>
    </row>
    <row r="43" spans="1:84" s="20" customFormat="1" ht="24.9" customHeight="1" thickBot="1">
      <c r="A43" s="10"/>
      <c r="B43" s="726" t="s">
        <v>364</v>
      </c>
      <c r="C43" s="727"/>
      <c r="D43" s="727"/>
      <c r="E43" s="727"/>
      <c r="F43" s="727"/>
      <c r="G43" s="727"/>
      <c r="H43" s="727"/>
      <c r="I43" s="727"/>
      <c r="J43" s="727"/>
      <c r="K43" s="727"/>
      <c r="L43" s="727"/>
      <c r="M43" s="727"/>
      <c r="N43" s="727"/>
      <c r="O43" s="727"/>
      <c r="P43" s="727"/>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8"/>
      <c r="AV43" s="22"/>
      <c r="AW43" s="23"/>
      <c r="AX43" s="664">
        <f>×★様式３リンク施策分野別一覧!D102</f>
        <v>3</v>
      </c>
      <c r="AY43" s="664"/>
      <c r="AZ43" s="664"/>
      <c r="BA43" s="665"/>
      <c r="BB43" s="851">
        <f>×★様式３リンク施策分野別一覧!F102</f>
        <v>9477</v>
      </c>
      <c r="BC43" s="849"/>
      <c r="BD43" s="849"/>
      <c r="BE43" s="849"/>
      <c r="BF43" s="849"/>
      <c r="BG43" s="849"/>
      <c r="BH43" s="663"/>
      <c r="BI43" s="664">
        <f>×★様式３リンク施策分野別一覧!D103</f>
        <v>3</v>
      </c>
      <c r="BJ43" s="664"/>
      <c r="BK43" s="664"/>
      <c r="BL43" s="665"/>
      <c r="BM43" s="662">
        <f>×★様式３リンク施策分野別一覧!E102</f>
        <v>8019</v>
      </c>
      <c r="BN43" s="663"/>
      <c r="BO43" s="663"/>
      <c r="BP43" s="663"/>
      <c r="BQ43" s="664"/>
      <c r="BR43" s="664"/>
      <c r="BS43" s="664"/>
      <c r="BT43" s="664">
        <f>AX43-BI43</f>
        <v>0</v>
      </c>
      <c r="BU43" s="664"/>
      <c r="BV43" s="664"/>
      <c r="BW43" s="665"/>
      <c r="BX43" s="662">
        <f>BB43-BM43</f>
        <v>1458</v>
      </c>
      <c r="BY43" s="663"/>
      <c r="BZ43" s="663"/>
      <c r="CA43" s="664"/>
      <c r="CB43" s="664"/>
      <c r="CC43" s="664"/>
      <c r="CD43" s="666"/>
      <c r="CF43" s="20" t="s">
        <v>285</v>
      </c>
    </row>
    <row r="44" spans="1:84" ht="27.75" hidden="1" customHeight="1" thickTop="1">
      <c r="B44" s="672"/>
      <c r="C44" s="673"/>
      <c r="D44" s="674"/>
      <c r="E44" s="675"/>
      <c r="F44" s="674" t="s">
        <v>13</v>
      </c>
      <c r="G44" s="674"/>
      <c r="H44" s="674"/>
      <c r="I44" s="674"/>
      <c r="J44" s="674"/>
      <c r="K44" s="674"/>
      <c r="L44" s="674"/>
      <c r="M44" s="676" t="s">
        <v>29</v>
      </c>
      <c r="N44" s="677"/>
      <c r="O44" s="678" t="s">
        <v>10</v>
      </c>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4"/>
      <c r="AQ44" s="674"/>
      <c r="AR44" s="674"/>
      <c r="AS44" s="674"/>
      <c r="AT44" s="674"/>
      <c r="AU44" s="675"/>
      <c r="AV44" s="8"/>
      <c r="AW44" s="6"/>
      <c r="AX44" s="667"/>
      <c r="AY44" s="649"/>
      <c r="AZ44" s="649"/>
      <c r="BA44" s="668"/>
      <c r="BB44" s="648"/>
      <c r="BC44" s="649"/>
      <c r="BD44" s="649"/>
      <c r="BE44" s="649"/>
      <c r="BF44" s="649"/>
      <c r="BG44" s="649"/>
      <c r="BH44" s="661"/>
      <c r="BI44" s="667"/>
      <c r="BJ44" s="649"/>
      <c r="BK44" s="649"/>
      <c r="BL44" s="668"/>
      <c r="BM44" s="648"/>
      <c r="BN44" s="649"/>
      <c r="BO44" s="649"/>
      <c r="BP44" s="649"/>
      <c r="BQ44" s="649"/>
      <c r="BR44" s="649"/>
      <c r="BS44" s="661"/>
      <c r="BT44" s="667"/>
      <c r="BU44" s="649"/>
      <c r="BV44" s="649"/>
      <c r="BW44" s="668"/>
      <c r="BX44" s="648"/>
      <c r="BY44" s="649"/>
      <c r="BZ44" s="649"/>
      <c r="CA44" s="649"/>
      <c r="CB44" s="649"/>
      <c r="CC44" s="649"/>
      <c r="CD44" s="650"/>
    </row>
    <row r="45" spans="1:84" ht="19.5" hidden="1" customHeight="1">
      <c r="B45" s="672"/>
      <c r="C45" s="577" t="s">
        <v>8</v>
      </c>
      <c r="D45" s="578"/>
      <c r="E45" s="579"/>
      <c r="F45" s="654"/>
      <c r="G45" s="654"/>
      <c r="H45" s="654"/>
      <c r="I45" s="654"/>
      <c r="J45" s="654"/>
      <c r="K45" s="654"/>
      <c r="L45" s="655"/>
      <c r="M45" s="656"/>
      <c r="N45" s="657"/>
      <c r="O45" s="658"/>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c r="AM45" s="659"/>
      <c r="AN45" s="659"/>
      <c r="AO45" s="659"/>
      <c r="AP45" s="659"/>
      <c r="AQ45" s="659"/>
      <c r="AR45" s="659"/>
      <c r="AS45" s="659"/>
      <c r="AT45" s="659"/>
      <c r="AU45" s="660"/>
      <c r="AV45" s="5"/>
      <c r="AW45" s="7"/>
      <c r="AX45" s="623"/>
      <c r="AY45" s="624"/>
      <c r="AZ45" s="625"/>
      <c r="BA45" s="626"/>
      <c r="BB45" s="630"/>
      <c r="BC45" s="630"/>
      <c r="BD45" s="630"/>
      <c r="BE45" s="631"/>
      <c r="BF45" s="631"/>
      <c r="BG45" s="631"/>
      <c r="BH45" s="631"/>
      <c r="BI45" s="623"/>
      <c r="BJ45" s="624"/>
      <c r="BK45" s="625"/>
      <c r="BL45" s="626"/>
      <c r="BM45" s="635"/>
      <c r="BN45" s="630"/>
      <c r="BO45" s="630"/>
      <c r="BP45" s="630"/>
      <c r="BQ45" s="631"/>
      <c r="BR45" s="631"/>
      <c r="BS45" s="631"/>
      <c r="BT45" s="623"/>
      <c r="BU45" s="624"/>
      <c r="BV45" s="625"/>
      <c r="BW45" s="626"/>
      <c r="BX45" s="635">
        <f t="shared" ref="BX45:BX50" si="3">BB45-BM45</f>
        <v>0</v>
      </c>
      <c r="BY45" s="630"/>
      <c r="BZ45" s="630"/>
      <c r="CA45" s="631"/>
      <c r="CB45" s="631"/>
      <c r="CC45" s="631"/>
      <c r="CD45" s="636"/>
    </row>
    <row r="46" spans="1:84" ht="19.5" hidden="1" customHeight="1">
      <c r="B46" s="672"/>
      <c r="C46" s="580"/>
      <c r="D46" s="581"/>
      <c r="E46" s="582"/>
      <c r="F46" s="605"/>
      <c r="G46" s="605"/>
      <c r="H46" s="605"/>
      <c r="I46" s="605"/>
      <c r="J46" s="605"/>
      <c r="K46" s="605"/>
      <c r="L46" s="606"/>
      <c r="M46" s="607"/>
      <c r="N46" s="608"/>
      <c r="O46" s="609"/>
      <c r="P46" s="610"/>
      <c r="Q46" s="610"/>
      <c r="R46" s="610"/>
      <c r="S46" s="610"/>
      <c r="T46" s="610"/>
      <c r="U46" s="610"/>
      <c r="V46" s="610"/>
      <c r="W46" s="610"/>
      <c r="X46" s="610"/>
      <c r="Y46" s="610"/>
      <c r="Z46" s="610"/>
      <c r="AA46" s="610"/>
      <c r="AB46" s="610"/>
      <c r="AC46" s="610"/>
      <c r="AD46" s="610"/>
      <c r="AE46" s="610"/>
      <c r="AF46" s="610"/>
      <c r="AG46" s="610"/>
      <c r="AH46" s="610"/>
      <c r="AI46" s="610"/>
      <c r="AJ46" s="610"/>
      <c r="AK46" s="610"/>
      <c r="AL46" s="610"/>
      <c r="AM46" s="610"/>
      <c r="AN46" s="610"/>
      <c r="AO46" s="610"/>
      <c r="AP46" s="610"/>
      <c r="AQ46" s="610"/>
      <c r="AR46" s="610"/>
      <c r="AS46" s="610"/>
      <c r="AT46" s="610"/>
      <c r="AU46" s="611"/>
      <c r="AV46" s="5"/>
      <c r="AW46" s="7"/>
      <c r="AX46" s="594"/>
      <c r="AY46" s="592"/>
      <c r="AZ46" s="592"/>
      <c r="BA46" s="593"/>
      <c r="BB46" s="612"/>
      <c r="BC46" s="612"/>
      <c r="BD46" s="612"/>
      <c r="BE46" s="613"/>
      <c r="BF46" s="613"/>
      <c r="BG46" s="613"/>
      <c r="BH46" s="613"/>
      <c r="BI46" s="594"/>
      <c r="BJ46" s="592"/>
      <c r="BK46" s="592"/>
      <c r="BL46" s="593"/>
      <c r="BM46" s="614"/>
      <c r="BN46" s="612"/>
      <c r="BO46" s="612"/>
      <c r="BP46" s="612"/>
      <c r="BQ46" s="613"/>
      <c r="BR46" s="613"/>
      <c r="BS46" s="613"/>
      <c r="BT46" s="594"/>
      <c r="BU46" s="592"/>
      <c r="BV46" s="592"/>
      <c r="BW46" s="593"/>
      <c r="BX46" s="614">
        <f t="shared" si="3"/>
        <v>0</v>
      </c>
      <c r="BY46" s="612"/>
      <c r="BZ46" s="612"/>
      <c r="CA46" s="613"/>
      <c r="CB46" s="613"/>
      <c r="CC46" s="613"/>
      <c r="CD46" s="615"/>
    </row>
    <row r="47" spans="1:84" ht="19.5" hidden="1" customHeight="1">
      <c r="B47" s="672"/>
      <c r="C47" s="651"/>
      <c r="D47" s="652"/>
      <c r="E47" s="653"/>
      <c r="F47" s="637"/>
      <c r="G47" s="637"/>
      <c r="H47" s="637"/>
      <c r="I47" s="637"/>
      <c r="J47" s="637"/>
      <c r="K47" s="637"/>
      <c r="L47" s="638"/>
      <c r="M47" s="679"/>
      <c r="N47" s="680"/>
      <c r="O47" s="641"/>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2"/>
      <c r="AP47" s="642"/>
      <c r="AQ47" s="642"/>
      <c r="AR47" s="642"/>
      <c r="AS47" s="642"/>
      <c r="AT47" s="642"/>
      <c r="AU47" s="643"/>
      <c r="AV47" s="5"/>
      <c r="AW47" s="7"/>
      <c r="AX47" s="627"/>
      <c r="AY47" s="628"/>
      <c r="AZ47" s="628"/>
      <c r="BA47" s="629"/>
      <c r="BB47" s="644"/>
      <c r="BC47" s="644"/>
      <c r="BD47" s="644"/>
      <c r="BE47" s="645"/>
      <c r="BF47" s="645"/>
      <c r="BG47" s="645"/>
      <c r="BH47" s="645"/>
      <c r="BI47" s="627"/>
      <c r="BJ47" s="628"/>
      <c r="BK47" s="628"/>
      <c r="BL47" s="629"/>
      <c r="BM47" s="646"/>
      <c r="BN47" s="644"/>
      <c r="BO47" s="644"/>
      <c r="BP47" s="644"/>
      <c r="BQ47" s="645"/>
      <c r="BR47" s="645"/>
      <c r="BS47" s="645"/>
      <c r="BT47" s="627"/>
      <c r="BU47" s="628"/>
      <c r="BV47" s="628"/>
      <c r="BW47" s="629"/>
      <c r="BX47" s="646">
        <f t="shared" si="3"/>
        <v>0</v>
      </c>
      <c r="BY47" s="644"/>
      <c r="BZ47" s="644"/>
      <c r="CA47" s="645"/>
      <c r="CB47" s="645"/>
      <c r="CC47" s="645"/>
      <c r="CD47" s="647"/>
    </row>
    <row r="48" spans="1:84" ht="19.5" hidden="1" customHeight="1">
      <c r="B48" s="672"/>
      <c r="C48" s="577" t="s">
        <v>9</v>
      </c>
      <c r="D48" s="578"/>
      <c r="E48" s="579"/>
      <c r="F48" s="654"/>
      <c r="G48" s="654"/>
      <c r="H48" s="654"/>
      <c r="I48" s="654"/>
      <c r="J48" s="654"/>
      <c r="K48" s="654"/>
      <c r="L48" s="655"/>
      <c r="M48" s="656"/>
      <c r="N48" s="657"/>
      <c r="O48" s="658"/>
      <c r="P48" s="659"/>
      <c r="Q48" s="659"/>
      <c r="R48" s="659"/>
      <c r="S48" s="659"/>
      <c r="T48" s="659"/>
      <c r="U48" s="659"/>
      <c r="V48" s="659"/>
      <c r="W48" s="659"/>
      <c r="X48" s="659"/>
      <c r="Y48" s="659"/>
      <c r="Z48" s="659"/>
      <c r="AA48" s="659"/>
      <c r="AB48" s="659"/>
      <c r="AC48" s="659"/>
      <c r="AD48" s="659"/>
      <c r="AE48" s="659"/>
      <c r="AF48" s="659"/>
      <c r="AG48" s="659"/>
      <c r="AH48" s="659"/>
      <c r="AI48" s="659"/>
      <c r="AJ48" s="659"/>
      <c r="AK48" s="659"/>
      <c r="AL48" s="659"/>
      <c r="AM48" s="659"/>
      <c r="AN48" s="659"/>
      <c r="AO48" s="659"/>
      <c r="AP48" s="659"/>
      <c r="AQ48" s="659"/>
      <c r="AR48" s="659"/>
      <c r="AS48" s="659"/>
      <c r="AT48" s="659"/>
      <c r="AU48" s="660"/>
      <c r="AV48" s="5"/>
      <c r="AW48" s="7"/>
      <c r="AX48" s="623"/>
      <c r="AY48" s="624"/>
      <c r="AZ48" s="625"/>
      <c r="BA48" s="626"/>
      <c r="BB48" s="630"/>
      <c r="BC48" s="630"/>
      <c r="BD48" s="630"/>
      <c r="BE48" s="631"/>
      <c r="BF48" s="631"/>
      <c r="BG48" s="631"/>
      <c r="BH48" s="631"/>
      <c r="BI48" s="623"/>
      <c r="BJ48" s="624"/>
      <c r="BK48" s="625"/>
      <c r="BL48" s="626"/>
      <c r="BM48" s="632"/>
      <c r="BN48" s="633"/>
      <c r="BO48" s="633"/>
      <c r="BP48" s="633"/>
      <c r="BQ48" s="633"/>
      <c r="BR48" s="633"/>
      <c r="BS48" s="634"/>
      <c r="BT48" s="623"/>
      <c r="BU48" s="624"/>
      <c r="BV48" s="625"/>
      <c r="BW48" s="626"/>
      <c r="BX48" s="635">
        <f t="shared" si="3"/>
        <v>0</v>
      </c>
      <c r="BY48" s="630"/>
      <c r="BZ48" s="630"/>
      <c r="CA48" s="631"/>
      <c r="CB48" s="631"/>
      <c r="CC48" s="631"/>
      <c r="CD48" s="636"/>
    </row>
    <row r="49" spans="1:84" ht="19.5" hidden="1" customHeight="1">
      <c r="B49" s="672"/>
      <c r="C49" s="580"/>
      <c r="D49" s="581"/>
      <c r="E49" s="582"/>
      <c r="F49" s="605"/>
      <c r="G49" s="605"/>
      <c r="H49" s="605"/>
      <c r="I49" s="605"/>
      <c r="J49" s="605"/>
      <c r="K49" s="605"/>
      <c r="L49" s="606"/>
      <c r="M49" s="607"/>
      <c r="N49" s="608"/>
      <c r="O49" s="609"/>
      <c r="P49" s="610"/>
      <c r="Q49" s="610"/>
      <c r="R49" s="610"/>
      <c r="S49" s="610"/>
      <c r="T49" s="610"/>
      <c r="U49" s="610"/>
      <c r="V49" s="610"/>
      <c r="W49" s="610"/>
      <c r="X49" s="610"/>
      <c r="Y49" s="610"/>
      <c r="Z49" s="610"/>
      <c r="AA49" s="610"/>
      <c r="AB49" s="610"/>
      <c r="AC49" s="610"/>
      <c r="AD49" s="610"/>
      <c r="AE49" s="610"/>
      <c r="AF49" s="610"/>
      <c r="AG49" s="610"/>
      <c r="AH49" s="610"/>
      <c r="AI49" s="610"/>
      <c r="AJ49" s="610"/>
      <c r="AK49" s="610"/>
      <c r="AL49" s="610"/>
      <c r="AM49" s="610"/>
      <c r="AN49" s="610"/>
      <c r="AO49" s="610"/>
      <c r="AP49" s="610"/>
      <c r="AQ49" s="610"/>
      <c r="AR49" s="610"/>
      <c r="AS49" s="610"/>
      <c r="AT49" s="610"/>
      <c r="AU49" s="611"/>
      <c r="AV49" s="5"/>
      <c r="AW49" s="7"/>
      <c r="AX49" s="594"/>
      <c r="AY49" s="592"/>
      <c r="AZ49" s="592"/>
      <c r="BA49" s="593"/>
      <c r="BB49" s="612"/>
      <c r="BC49" s="612"/>
      <c r="BD49" s="612"/>
      <c r="BE49" s="613"/>
      <c r="BF49" s="613"/>
      <c r="BG49" s="613"/>
      <c r="BH49" s="613"/>
      <c r="BI49" s="594"/>
      <c r="BJ49" s="592"/>
      <c r="BK49" s="592"/>
      <c r="BL49" s="593"/>
      <c r="BM49" s="614"/>
      <c r="BN49" s="612"/>
      <c r="BO49" s="612"/>
      <c r="BP49" s="612"/>
      <c r="BQ49" s="613"/>
      <c r="BR49" s="613"/>
      <c r="BS49" s="613"/>
      <c r="BT49" s="594"/>
      <c r="BU49" s="592"/>
      <c r="BV49" s="592"/>
      <c r="BW49" s="593"/>
      <c r="BX49" s="614">
        <f t="shared" si="3"/>
        <v>0</v>
      </c>
      <c r="BY49" s="612"/>
      <c r="BZ49" s="612"/>
      <c r="CA49" s="613"/>
      <c r="CB49" s="613"/>
      <c r="CC49" s="613"/>
      <c r="CD49" s="615"/>
    </row>
    <row r="50" spans="1:84" ht="19.5" hidden="1" customHeight="1">
      <c r="B50" s="672"/>
      <c r="C50" s="651"/>
      <c r="D50" s="652"/>
      <c r="E50" s="653"/>
      <c r="F50" s="637"/>
      <c r="G50" s="637"/>
      <c r="H50" s="637"/>
      <c r="I50" s="637"/>
      <c r="J50" s="637"/>
      <c r="K50" s="637"/>
      <c r="L50" s="638"/>
      <c r="M50" s="639"/>
      <c r="N50" s="640"/>
      <c r="O50" s="641"/>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2"/>
      <c r="AP50" s="642"/>
      <c r="AQ50" s="642"/>
      <c r="AR50" s="642"/>
      <c r="AS50" s="642"/>
      <c r="AT50" s="642"/>
      <c r="AU50" s="643"/>
      <c r="AV50" s="5"/>
      <c r="AW50" s="7"/>
      <c r="AX50" s="627"/>
      <c r="AY50" s="628"/>
      <c r="AZ50" s="628"/>
      <c r="BA50" s="629"/>
      <c r="BB50" s="644"/>
      <c r="BC50" s="644"/>
      <c r="BD50" s="644"/>
      <c r="BE50" s="645"/>
      <c r="BF50" s="645"/>
      <c r="BG50" s="645"/>
      <c r="BH50" s="645"/>
      <c r="BI50" s="627"/>
      <c r="BJ50" s="628"/>
      <c r="BK50" s="628"/>
      <c r="BL50" s="629"/>
      <c r="BM50" s="646"/>
      <c r="BN50" s="644"/>
      <c r="BO50" s="644"/>
      <c r="BP50" s="644"/>
      <c r="BQ50" s="645"/>
      <c r="BR50" s="645"/>
      <c r="BS50" s="645"/>
      <c r="BT50" s="627"/>
      <c r="BU50" s="628"/>
      <c r="BV50" s="628"/>
      <c r="BW50" s="629"/>
      <c r="BX50" s="646">
        <f t="shared" si="3"/>
        <v>0</v>
      </c>
      <c r="BY50" s="644"/>
      <c r="BZ50" s="644"/>
      <c r="CA50" s="645"/>
      <c r="CB50" s="645"/>
      <c r="CC50" s="645"/>
      <c r="CD50" s="647"/>
    </row>
    <row r="51" spans="1:84" s="10" customFormat="1" ht="19.5" hidden="1" customHeight="1">
      <c r="B51" s="443"/>
      <c r="C51" s="747" t="s">
        <v>19</v>
      </c>
      <c r="D51" s="748"/>
      <c r="E51" s="749"/>
      <c r="F51" s="762"/>
      <c r="G51" s="763"/>
      <c r="H51" s="763"/>
      <c r="I51" s="763"/>
      <c r="J51" s="763"/>
      <c r="K51" s="763"/>
      <c r="L51" s="764"/>
      <c r="M51" s="944"/>
      <c r="N51" s="945"/>
      <c r="O51" s="946"/>
      <c r="P51" s="947"/>
      <c r="Q51" s="947"/>
      <c r="R51" s="947"/>
      <c r="S51" s="947"/>
      <c r="T51" s="947"/>
      <c r="U51" s="947"/>
      <c r="V51" s="947"/>
      <c r="W51" s="947"/>
      <c r="X51" s="947"/>
      <c r="Y51" s="947"/>
      <c r="Z51" s="947"/>
      <c r="AA51" s="947"/>
      <c r="AB51" s="947"/>
      <c r="AC51" s="947"/>
      <c r="AD51" s="947"/>
      <c r="AE51" s="947"/>
      <c r="AF51" s="947"/>
      <c r="AG51" s="947"/>
      <c r="AH51" s="947"/>
      <c r="AI51" s="947"/>
      <c r="AJ51" s="947"/>
      <c r="AK51" s="947"/>
      <c r="AL51" s="947"/>
      <c r="AM51" s="947"/>
      <c r="AN51" s="947"/>
      <c r="AO51" s="947"/>
      <c r="AP51" s="947"/>
      <c r="AQ51" s="947"/>
      <c r="AR51" s="947"/>
      <c r="AS51" s="947"/>
      <c r="AT51" s="947"/>
      <c r="AU51" s="948"/>
      <c r="AV51" s="342"/>
      <c r="AW51" s="444"/>
      <c r="AX51" s="896"/>
      <c r="AY51" s="897"/>
      <c r="AZ51" s="831"/>
      <c r="BA51" s="832"/>
      <c r="BB51" s="905">
        <f>SUMIF(×様式4!$C$12:$C$89,$F51,×様式4!$F$12:$F$89)</f>
        <v>0</v>
      </c>
      <c r="BC51" s="905"/>
      <c r="BD51" s="905"/>
      <c r="BE51" s="906"/>
      <c r="BF51" s="906"/>
      <c r="BG51" s="906"/>
      <c r="BH51" s="906"/>
      <c r="BI51" s="896"/>
      <c r="BJ51" s="897"/>
      <c r="BK51" s="831"/>
      <c r="BL51" s="832"/>
      <c r="BM51" s="907">
        <f>SUMIF(×様式4!$C$12:$C$89,$F51,×様式4!$E$12:$E$89)</f>
        <v>0</v>
      </c>
      <c r="BN51" s="905"/>
      <c r="BO51" s="905"/>
      <c r="BP51" s="905"/>
      <c r="BQ51" s="906"/>
      <c r="BR51" s="906"/>
      <c r="BS51" s="906"/>
      <c r="BT51" s="896"/>
      <c r="BU51" s="897"/>
      <c r="BV51" s="831"/>
      <c r="BW51" s="832"/>
      <c r="BX51" s="866">
        <f>BB51-BM51</f>
        <v>0</v>
      </c>
      <c r="BY51" s="836"/>
      <c r="BZ51" s="836"/>
      <c r="CA51" s="837"/>
      <c r="CB51" s="837"/>
      <c r="CC51" s="837"/>
      <c r="CD51" s="887"/>
    </row>
    <row r="52" spans="1:84" s="10" customFormat="1" ht="19.5" hidden="1" customHeight="1">
      <c r="B52" s="443"/>
      <c r="C52" s="750"/>
      <c r="D52" s="751"/>
      <c r="E52" s="752"/>
      <c r="F52" s="888"/>
      <c r="G52" s="888"/>
      <c r="H52" s="888"/>
      <c r="I52" s="888"/>
      <c r="J52" s="888"/>
      <c r="K52" s="888"/>
      <c r="L52" s="889"/>
      <c r="M52" s="867"/>
      <c r="N52" s="868"/>
      <c r="O52" s="838"/>
      <c r="P52" s="913"/>
      <c r="Q52" s="913"/>
      <c r="R52" s="913"/>
      <c r="S52" s="913"/>
      <c r="T52" s="913"/>
      <c r="U52" s="913"/>
      <c r="V52" s="913"/>
      <c r="W52" s="913"/>
      <c r="X52" s="913"/>
      <c r="Y52" s="913"/>
      <c r="Z52" s="913"/>
      <c r="AA52" s="913"/>
      <c r="AB52" s="913"/>
      <c r="AC52" s="913"/>
      <c r="AD52" s="913"/>
      <c r="AE52" s="913"/>
      <c r="AF52" s="913"/>
      <c r="AG52" s="913"/>
      <c r="AH52" s="913"/>
      <c r="AI52" s="913"/>
      <c r="AJ52" s="913"/>
      <c r="AK52" s="913"/>
      <c r="AL52" s="913"/>
      <c r="AM52" s="913"/>
      <c r="AN52" s="913"/>
      <c r="AO52" s="913"/>
      <c r="AP52" s="913"/>
      <c r="AQ52" s="913"/>
      <c r="AR52" s="913"/>
      <c r="AS52" s="913"/>
      <c r="AT52" s="913"/>
      <c r="AU52" s="914"/>
      <c r="AV52" s="342"/>
      <c r="AW52" s="444"/>
      <c r="AX52" s="830"/>
      <c r="AY52" s="831"/>
      <c r="AZ52" s="831"/>
      <c r="BA52" s="832"/>
      <c r="BB52" s="809"/>
      <c r="BC52" s="809"/>
      <c r="BD52" s="809"/>
      <c r="BE52" s="810"/>
      <c r="BF52" s="810"/>
      <c r="BG52" s="810"/>
      <c r="BH52" s="810"/>
      <c r="BI52" s="830"/>
      <c r="BJ52" s="831"/>
      <c r="BK52" s="831"/>
      <c r="BL52" s="832"/>
      <c r="BM52" s="811"/>
      <c r="BN52" s="809"/>
      <c r="BO52" s="809"/>
      <c r="BP52" s="809"/>
      <c r="BQ52" s="810"/>
      <c r="BR52" s="810"/>
      <c r="BS52" s="810"/>
      <c r="BT52" s="830"/>
      <c r="BU52" s="831"/>
      <c r="BV52" s="831"/>
      <c r="BW52" s="832"/>
      <c r="BX52" s="811"/>
      <c r="BY52" s="809"/>
      <c r="BZ52" s="809"/>
      <c r="CA52" s="810"/>
      <c r="CB52" s="810"/>
      <c r="CC52" s="810"/>
      <c r="CD52" s="812"/>
    </row>
    <row r="53" spans="1:84" s="10" customFormat="1" ht="19.5" hidden="1" customHeight="1" thickBot="1">
      <c r="B53" s="443"/>
      <c r="C53" s="750"/>
      <c r="D53" s="751"/>
      <c r="E53" s="752"/>
      <c r="F53" s="903"/>
      <c r="G53" s="903"/>
      <c r="H53" s="903"/>
      <c r="I53" s="903"/>
      <c r="J53" s="903"/>
      <c r="K53" s="903"/>
      <c r="L53" s="904"/>
      <c r="M53" s="861"/>
      <c r="N53" s="862"/>
      <c r="O53" s="863"/>
      <c r="P53" s="864"/>
      <c r="Q53" s="864"/>
      <c r="R53" s="864"/>
      <c r="S53" s="864"/>
      <c r="T53" s="864"/>
      <c r="U53" s="864"/>
      <c r="V53" s="864"/>
      <c r="W53" s="864"/>
      <c r="X53" s="864"/>
      <c r="Y53" s="864"/>
      <c r="Z53" s="864"/>
      <c r="AA53" s="864"/>
      <c r="AB53" s="864"/>
      <c r="AC53" s="864"/>
      <c r="AD53" s="864"/>
      <c r="AE53" s="864"/>
      <c r="AF53" s="864"/>
      <c r="AG53" s="864"/>
      <c r="AH53" s="864"/>
      <c r="AI53" s="864"/>
      <c r="AJ53" s="864"/>
      <c r="AK53" s="864"/>
      <c r="AL53" s="864"/>
      <c r="AM53" s="864"/>
      <c r="AN53" s="864"/>
      <c r="AO53" s="864"/>
      <c r="AP53" s="864"/>
      <c r="AQ53" s="864"/>
      <c r="AR53" s="864"/>
      <c r="AS53" s="864"/>
      <c r="AT53" s="864"/>
      <c r="AU53" s="865"/>
      <c r="AV53" s="342"/>
      <c r="AW53" s="444"/>
      <c r="AX53" s="833"/>
      <c r="AY53" s="834"/>
      <c r="AZ53" s="834"/>
      <c r="BA53" s="835"/>
      <c r="BB53" s="852"/>
      <c r="BC53" s="853"/>
      <c r="BD53" s="853"/>
      <c r="BE53" s="854"/>
      <c r="BF53" s="854"/>
      <c r="BG53" s="854"/>
      <c r="BH53" s="854"/>
      <c r="BI53" s="833"/>
      <c r="BJ53" s="834"/>
      <c r="BK53" s="834"/>
      <c r="BL53" s="835"/>
      <c r="BM53" s="852"/>
      <c r="BN53" s="853"/>
      <c r="BO53" s="853"/>
      <c r="BP53" s="853"/>
      <c r="BQ53" s="854"/>
      <c r="BR53" s="854"/>
      <c r="BS53" s="854"/>
      <c r="BT53" s="833"/>
      <c r="BU53" s="834"/>
      <c r="BV53" s="834"/>
      <c r="BW53" s="835"/>
      <c r="BX53" s="852"/>
      <c r="BY53" s="853"/>
      <c r="BZ53" s="853"/>
      <c r="CA53" s="854"/>
      <c r="CB53" s="854"/>
      <c r="CC53" s="854"/>
      <c r="CD53" s="949"/>
    </row>
    <row r="54" spans="1:84" s="20" customFormat="1" ht="24.9" customHeight="1" thickTop="1" thickBot="1">
      <c r="A54" s="10"/>
      <c r="B54" s="726" t="s">
        <v>281</v>
      </c>
      <c r="C54" s="727"/>
      <c r="D54" s="727"/>
      <c r="E54" s="727"/>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c r="AH54" s="727"/>
      <c r="AI54" s="727"/>
      <c r="AJ54" s="727"/>
      <c r="AK54" s="727"/>
      <c r="AL54" s="727"/>
      <c r="AM54" s="727"/>
      <c r="AN54" s="727"/>
      <c r="AO54" s="727"/>
      <c r="AP54" s="727"/>
      <c r="AQ54" s="727"/>
      <c r="AR54" s="727"/>
      <c r="AS54" s="727"/>
      <c r="AT54" s="727"/>
      <c r="AU54" s="728"/>
      <c r="AV54" s="18"/>
      <c r="AW54" s="19"/>
      <c r="AX54" s="664">
        <f>×★様式３リンク施策分野別一覧!D104</f>
        <v>2</v>
      </c>
      <c r="AY54" s="664"/>
      <c r="AZ54" s="664"/>
      <c r="BA54" s="665"/>
      <c r="BB54" s="662">
        <f>×★様式３リンク施策分野別一覧!F104</f>
        <v>0</v>
      </c>
      <c r="BC54" s="663"/>
      <c r="BD54" s="663"/>
      <c r="BE54" s="664"/>
      <c r="BF54" s="664"/>
      <c r="BG54" s="664"/>
      <c r="BH54" s="664"/>
      <c r="BI54" s="664">
        <f>×★様式３リンク施策分野別一覧!D105</f>
        <v>2</v>
      </c>
      <c r="BJ54" s="664"/>
      <c r="BK54" s="664"/>
      <c r="BL54" s="665"/>
      <c r="BM54" s="662">
        <f>×★様式３リンク施策分野別一覧!E104</f>
        <v>0</v>
      </c>
      <c r="BN54" s="663"/>
      <c r="BO54" s="663"/>
      <c r="BP54" s="663"/>
      <c r="BQ54" s="664"/>
      <c r="BR54" s="664"/>
      <c r="BS54" s="664"/>
      <c r="BT54" s="664">
        <f>AX54-BI54</f>
        <v>0</v>
      </c>
      <c r="BU54" s="664"/>
      <c r="BV54" s="664"/>
      <c r="BW54" s="665"/>
      <c r="BX54" s="662">
        <f>BB54-BM54</f>
        <v>0</v>
      </c>
      <c r="BY54" s="663"/>
      <c r="BZ54" s="663"/>
      <c r="CA54" s="664"/>
      <c r="CB54" s="664"/>
      <c r="CC54" s="664"/>
      <c r="CD54" s="666"/>
      <c r="CF54" s="20" t="s">
        <v>285</v>
      </c>
    </row>
    <row r="55" spans="1:84" ht="27.75" hidden="1" customHeight="1" thickTop="1">
      <c r="B55" s="956"/>
      <c r="C55" s="673"/>
      <c r="D55" s="674"/>
      <c r="E55" s="675"/>
      <c r="F55" s="674" t="s">
        <v>13</v>
      </c>
      <c r="G55" s="674"/>
      <c r="H55" s="674"/>
      <c r="I55" s="674"/>
      <c r="J55" s="674"/>
      <c r="K55" s="674"/>
      <c r="L55" s="674"/>
      <c r="M55" s="676" t="s">
        <v>29</v>
      </c>
      <c r="N55" s="677"/>
      <c r="O55" s="678" t="s">
        <v>10</v>
      </c>
      <c r="P55" s="674"/>
      <c r="Q55" s="674"/>
      <c r="R55" s="674"/>
      <c r="S55" s="674"/>
      <c r="T55" s="674"/>
      <c r="U55" s="674"/>
      <c r="V55" s="674"/>
      <c r="W55" s="674"/>
      <c r="X55" s="674"/>
      <c r="Y55" s="674"/>
      <c r="Z55" s="674"/>
      <c r="AA55" s="674"/>
      <c r="AB55" s="674"/>
      <c r="AC55" s="674"/>
      <c r="AD55" s="674"/>
      <c r="AE55" s="674"/>
      <c r="AF55" s="674"/>
      <c r="AG55" s="674"/>
      <c r="AH55" s="674"/>
      <c r="AI55" s="674"/>
      <c r="AJ55" s="674"/>
      <c r="AK55" s="674"/>
      <c r="AL55" s="674"/>
      <c r="AM55" s="674"/>
      <c r="AN55" s="674"/>
      <c r="AO55" s="674"/>
      <c r="AP55" s="674"/>
      <c r="AQ55" s="674"/>
      <c r="AR55" s="674"/>
      <c r="AS55" s="674"/>
      <c r="AT55" s="674"/>
      <c r="AU55" s="675"/>
      <c r="AV55" s="8"/>
      <c r="AW55" s="6"/>
      <c r="AX55" s="667"/>
      <c r="AY55" s="649"/>
      <c r="AZ55" s="649"/>
      <c r="BA55" s="668"/>
      <c r="BB55" s="648"/>
      <c r="BC55" s="649"/>
      <c r="BD55" s="649"/>
      <c r="BE55" s="649"/>
      <c r="BF55" s="649"/>
      <c r="BG55" s="649"/>
      <c r="BH55" s="661"/>
      <c r="BI55" s="667"/>
      <c r="BJ55" s="649"/>
      <c r="BK55" s="649"/>
      <c r="BL55" s="668"/>
      <c r="BM55" s="648"/>
      <c r="BN55" s="649"/>
      <c r="BO55" s="649"/>
      <c r="BP55" s="649"/>
      <c r="BQ55" s="649"/>
      <c r="BR55" s="649"/>
      <c r="BS55" s="661"/>
      <c r="BT55" s="667"/>
      <c r="BU55" s="649"/>
      <c r="BV55" s="649"/>
      <c r="BW55" s="668"/>
      <c r="BX55" s="648"/>
      <c r="BY55" s="649"/>
      <c r="BZ55" s="649"/>
      <c r="CA55" s="649"/>
      <c r="CB55" s="649"/>
      <c r="CC55" s="649"/>
      <c r="CD55" s="650"/>
    </row>
    <row r="56" spans="1:84" ht="16.5" hidden="1" customHeight="1">
      <c r="B56" s="672"/>
      <c r="C56" s="577" t="s">
        <v>8</v>
      </c>
      <c r="D56" s="578"/>
      <c r="E56" s="579"/>
      <c r="F56" s="950"/>
      <c r="G56" s="951"/>
      <c r="H56" s="951"/>
      <c r="I56" s="951"/>
      <c r="J56" s="951"/>
      <c r="K56" s="951"/>
      <c r="L56" s="952"/>
      <c r="M56" s="656"/>
      <c r="N56" s="657"/>
      <c r="O56" s="953"/>
      <c r="P56" s="954"/>
      <c r="Q56" s="954"/>
      <c r="R56" s="954"/>
      <c r="S56" s="954"/>
      <c r="T56" s="954"/>
      <c r="U56" s="954"/>
      <c r="V56" s="954"/>
      <c r="W56" s="954"/>
      <c r="X56" s="954"/>
      <c r="Y56" s="954"/>
      <c r="Z56" s="954"/>
      <c r="AA56" s="954"/>
      <c r="AB56" s="954"/>
      <c r="AC56" s="954"/>
      <c r="AD56" s="954"/>
      <c r="AE56" s="954"/>
      <c r="AF56" s="954"/>
      <c r="AG56" s="954"/>
      <c r="AH56" s="954"/>
      <c r="AI56" s="954"/>
      <c r="AJ56" s="954"/>
      <c r="AK56" s="954"/>
      <c r="AL56" s="954"/>
      <c r="AM56" s="954"/>
      <c r="AN56" s="954"/>
      <c r="AO56" s="954"/>
      <c r="AP56" s="954"/>
      <c r="AQ56" s="954"/>
      <c r="AR56" s="954"/>
      <c r="AS56" s="954"/>
      <c r="AT56" s="954"/>
      <c r="AU56" s="955"/>
      <c r="AV56" s="5"/>
      <c r="AW56" s="7"/>
      <c r="AX56" s="623"/>
      <c r="AY56" s="624"/>
      <c r="AZ56" s="625"/>
      <c r="BA56" s="626"/>
      <c r="BB56" s="630"/>
      <c r="BC56" s="630"/>
      <c r="BD56" s="630"/>
      <c r="BE56" s="631"/>
      <c r="BF56" s="631"/>
      <c r="BG56" s="631"/>
      <c r="BH56" s="631"/>
      <c r="BI56" s="623"/>
      <c r="BJ56" s="624"/>
      <c r="BK56" s="625"/>
      <c r="BL56" s="626"/>
      <c r="BM56" s="632"/>
      <c r="BN56" s="633"/>
      <c r="BO56" s="633"/>
      <c r="BP56" s="633"/>
      <c r="BQ56" s="633"/>
      <c r="BR56" s="633"/>
      <c r="BS56" s="634"/>
      <c r="BT56" s="623"/>
      <c r="BU56" s="624"/>
      <c r="BV56" s="625"/>
      <c r="BW56" s="626"/>
      <c r="BX56" s="635">
        <f>BB56-BM56</f>
        <v>0</v>
      </c>
      <c r="BY56" s="630"/>
      <c r="BZ56" s="630"/>
      <c r="CA56" s="631"/>
      <c r="CB56" s="631"/>
      <c r="CC56" s="631"/>
      <c r="CD56" s="636"/>
    </row>
    <row r="57" spans="1:84" ht="16.5" hidden="1" customHeight="1">
      <c r="B57" s="672"/>
      <c r="C57" s="580"/>
      <c r="D57" s="581"/>
      <c r="E57" s="582"/>
      <c r="F57" s="605"/>
      <c r="G57" s="605"/>
      <c r="H57" s="605"/>
      <c r="I57" s="605"/>
      <c r="J57" s="605"/>
      <c r="K57" s="605"/>
      <c r="L57" s="606"/>
      <c r="M57" s="607"/>
      <c r="N57" s="608"/>
      <c r="O57" s="609"/>
      <c r="P57" s="610"/>
      <c r="Q57" s="610"/>
      <c r="R57" s="610"/>
      <c r="S57" s="610"/>
      <c r="T57" s="610"/>
      <c r="U57" s="610"/>
      <c r="V57" s="610"/>
      <c r="W57" s="610"/>
      <c r="X57" s="610"/>
      <c r="Y57" s="610"/>
      <c r="Z57" s="610"/>
      <c r="AA57" s="610"/>
      <c r="AB57" s="610"/>
      <c r="AC57" s="610"/>
      <c r="AD57" s="610"/>
      <c r="AE57" s="610"/>
      <c r="AF57" s="610"/>
      <c r="AG57" s="610"/>
      <c r="AH57" s="610"/>
      <c r="AI57" s="610"/>
      <c r="AJ57" s="610"/>
      <c r="AK57" s="610"/>
      <c r="AL57" s="610"/>
      <c r="AM57" s="610"/>
      <c r="AN57" s="610"/>
      <c r="AO57" s="610"/>
      <c r="AP57" s="610"/>
      <c r="AQ57" s="610"/>
      <c r="AR57" s="610"/>
      <c r="AS57" s="610"/>
      <c r="AT57" s="610"/>
      <c r="AU57" s="611"/>
      <c r="AV57" s="5"/>
      <c r="AW57" s="7"/>
      <c r="AX57" s="594"/>
      <c r="AY57" s="592"/>
      <c r="AZ57" s="592"/>
      <c r="BA57" s="593"/>
      <c r="BB57" s="612"/>
      <c r="BC57" s="612"/>
      <c r="BD57" s="612"/>
      <c r="BE57" s="613"/>
      <c r="BF57" s="613"/>
      <c r="BG57" s="613"/>
      <c r="BH57" s="613"/>
      <c r="BI57" s="594"/>
      <c r="BJ57" s="592"/>
      <c r="BK57" s="592"/>
      <c r="BL57" s="593"/>
      <c r="BM57" s="614"/>
      <c r="BN57" s="612"/>
      <c r="BO57" s="612"/>
      <c r="BP57" s="612"/>
      <c r="BQ57" s="613"/>
      <c r="BR57" s="613"/>
      <c r="BS57" s="613"/>
      <c r="BT57" s="594"/>
      <c r="BU57" s="592"/>
      <c r="BV57" s="592"/>
      <c r="BW57" s="593"/>
      <c r="BX57" s="614">
        <f t="shared" ref="BX57:BX64" si="4">BB57-BM57</f>
        <v>0</v>
      </c>
      <c r="BY57" s="612"/>
      <c r="BZ57" s="612"/>
      <c r="CA57" s="613"/>
      <c r="CB57" s="613"/>
      <c r="CC57" s="613"/>
      <c r="CD57" s="615"/>
    </row>
    <row r="58" spans="1:84" ht="16.5" hidden="1" customHeight="1">
      <c r="B58" s="672"/>
      <c r="C58" s="651"/>
      <c r="D58" s="652"/>
      <c r="E58" s="653"/>
      <c r="F58" s="637"/>
      <c r="G58" s="637"/>
      <c r="H58" s="637"/>
      <c r="I58" s="637"/>
      <c r="J58" s="637"/>
      <c r="K58" s="637"/>
      <c r="L58" s="638"/>
      <c r="M58" s="679"/>
      <c r="N58" s="680"/>
      <c r="O58" s="641"/>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2"/>
      <c r="AP58" s="642"/>
      <c r="AQ58" s="642"/>
      <c r="AR58" s="642"/>
      <c r="AS58" s="642"/>
      <c r="AT58" s="642"/>
      <c r="AU58" s="643"/>
      <c r="AV58" s="5"/>
      <c r="AW58" s="7"/>
      <c r="AX58" s="627"/>
      <c r="AY58" s="628"/>
      <c r="AZ58" s="628"/>
      <c r="BA58" s="629"/>
      <c r="BB58" s="789"/>
      <c r="BC58" s="790"/>
      <c r="BD58" s="790"/>
      <c r="BE58" s="791"/>
      <c r="BF58" s="791"/>
      <c r="BG58" s="791"/>
      <c r="BH58" s="791"/>
      <c r="BI58" s="627"/>
      <c r="BJ58" s="628"/>
      <c r="BK58" s="628"/>
      <c r="BL58" s="629"/>
      <c r="BM58" s="646"/>
      <c r="BN58" s="644"/>
      <c r="BO58" s="644"/>
      <c r="BP58" s="644"/>
      <c r="BQ58" s="645"/>
      <c r="BR58" s="645"/>
      <c r="BS58" s="645"/>
      <c r="BT58" s="627"/>
      <c r="BU58" s="628"/>
      <c r="BV58" s="628"/>
      <c r="BW58" s="629"/>
      <c r="BX58" s="789">
        <f t="shared" si="4"/>
        <v>0</v>
      </c>
      <c r="BY58" s="790"/>
      <c r="BZ58" s="790"/>
      <c r="CA58" s="791"/>
      <c r="CB58" s="791"/>
      <c r="CC58" s="791"/>
      <c r="CD58" s="792"/>
    </row>
    <row r="59" spans="1:84" s="10" customFormat="1" ht="22.5" hidden="1" customHeight="1">
      <c r="B59" s="910"/>
      <c r="C59" s="747" t="s">
        <v>9</v>
      </c>
      <c r="D59" s="748"/>
      <c r="E59" s="749"/>
      <c r="F59" s="762"/>
      <c r="G59" s="763"/>
      <c r="H59" s="763"/>
      <c r="I59" s="763"/>
      <c r="J59" s="763"/>
      <c r="K59" s="763"/>
      <c r="L59" s="764"/>
      <c r="M59" s="742"/>
      <c r="N59" s="743"/>
      <c r="O59" s="872"/>
      <c r="P59" s="873"/>
      <c r="Q59" s="873"/>
      <c r="R59" s="873"/>
      <c r="S59" s="873"/>
      <c r="T59" s="873"/>
      <c r="U59" s="873"/>
      <c r="V59" s="873"/>
      <c r="W59" s="873"/>
      <c r="X59" s="873"/>
      <c r="Y59" s="873"/>
      <c r="Z59" s="873"/>
      <c r="AA59" s="873"/>
      <c r="AB59" s="873"/>
      <c r="AC59" s="873"/>
      <c r="AD59" s="873"/>
      <c r="AE59" s="873"/>
      <c r="AF59" s="873"/>
      <c r="AG59" s="873"/>
      <c r="AH59" s="873"/>
      <c r="AI59" s="873"/>
      <c r="AJ59" s="873"/>
      <c r="AK59" s="873"/>
      <c r="AL59" s="873"/>
      <c r="AM59" s="873"/>
      <c r="AN59" s="873"/>
      <c r="AO59" s="873"/>
      <c r="AP59" s="873"/>
      <c r="AQ59" s="873"/>
      <c r="AR59" s="873"/>
      <c r="AS59" s="873"/>
      <c r="AT59" s="873"/>
      <c r="AU59" s="874"/>
      <c r="AV59" s="342"/>
      <c r="AW59" s="444"/>
      <c r="AX59" s="826"/>
      <c r="AY59" s="827"/>
      <c r="AZ59" s="828"/>
      <c r="BA59" s="829"/>
      <c r="BB59" s="836">
        <f>SUMIF(×様式4!$C$12:$C$89,$F59,×様式4!$F$12:$F$89)</f>
        <v>0</v>
      </c>
      <c r="BC59" s="836"/>
      <c r="BD59" s="836"/>
      <c r="BE59" s="837"/>
      <c r="BF59" s="837"/>
      <c r="BG59" s="837"/>
      <c r="BH59" s="837"/>
      <c r="BI59" s="826"/>
      <c r="BJ59" s="827"/>
      <c r="BK59" s="828"/>
      <c r="BL59" s="829"/>
      <c r="BM59" s="866">
        <f>SUMIF(×様式4!$C$12:$C$89,$F59,×様式4!$E$12:$E$89)</f>
        <v>0</v>
      </c>
      <c r="BN59" s="836"/>
      <c r="BO59" s="836"/>
      <c r="BP59" s="836"/>
      <c r="BQ59" s="837"/>
      <c r="BR59" s="837"/>
      <c r="BS59" s="837"/>
      <c r="BT59" s="826"/>
      <c r="BU59" s="827"/>
      <c r="BV59" s="828"/>
      <c r="BW59" s="829"/>
      <c r="BX59" s="866">
        <f t="shared" si="4"/>
        <v>0</v>
      </c>
      <c r="BY59" s="836"/>
      <c r="BZ59" s="836"/>
      <c r="CA59" s="837"/>
      <c r="CB59" s="837"/>
      <c r="CC59" s="837"/>
      <c r="CD59" s="887"/>
    </row>
    <row r="60" spans="1:84" s="10" customFormat="1" ht="22.5" hidden="1" customHeight="1">
      <c r="B60" s="672"/>
      <c r="C60" s="750"/>
      <c r="D60" s="751"/>
      <c r="E60" s="752"/>
      <c r="F60" s="765"/>
      <c r="G60" s="766"/>
      <c r="H60" s="766"/>
      <c r="I60" s="766"/>
      <c r="J60" s="766"/>
      <c r="K60" s="766"/>
      <c r="L60" s="767"/>
      <c r="M60" s="800"/>
      <c r="N60" s="801"/>
      <c r="O60" s="890"/>
      <c r="P60" s="891"/>
      <c r="Q60" s="891"/>
      <c r="R60" s="891"/>
      <c r="S60" s="891"/>
      <c r="T60" s="891"/>
      <c r="U60" s="891"/>
      <c r="V60" s="891"/>
      <c r="W60" s="891"/>
      <c r="X60" s="891"/>
      <c r="Y60" s="891"/>
      <c r="Z60" s="891"/>
      <c r="AA60" s="891"/>
      <c r="AB60" s="891"/>
      <c r="AC60" s="891"/>
      <c r="AD60" s="891"/>
      <c r="AE60" s="891"/>
      <c r="AF60" s="891"/>
      <c r="AG60" s="891"/>
      <c r="AH60" s="891"/>
      <c r="AI60" s="891"/>
      <c r="AJ60" s="891"/>
      <c r="AK60" s="891"/>
      <c r="AL60" s="891"/>
      <c r="AM60" s="891"/>
      <c r="AN60" s="891"/>
      <c r="AO60" s="891"/>
      <c r="AP60" s="891"/>
      <c r="AQ60" s="891"/>
      <c r="AR60" s="891"/>
      <c r="AS60" s="891"/>
      <c r="AT60" s="891"/>
      <c r="AU60" s="892"/>
      <c r="AV60" s="342"/>
      <c r="AW60" s="444"/>
      <c r="AX60" s="830"/>
      <c r="AY60" s="831"/>
      <c r="AZ60" s="831"/>
      <c r="BA60" s="832"/>
      <c r="BB60" s="809"/>
      <c r="BC60" s="809"/>
      <c r="BD60" s="809"/>
      <c r="BE60" s="810"/>
      <c r="BF60" s="810"/>
      <c r="BG60" s="810"/>
      <c r="BH60" s="810"/>
      <c r="BI60" s="830"/>
      <c r="BJ60" s="831"/>
      <c r="BK60" s="831"/>
      <c r="BL60" s="832"/>
      <c r="BM60" s="811"/>
      <c r="BN60" s="809"/>
      <c r="BO60" s="809"/>
      <c r="BP60" s="809"/>
      <c r="BQ60" s="810"/>
      <c r="BR60" s="810"/>
      <c r="BS60" s="810"/>
      <c r="BT60" s="830"/>
      <c r="BU60" s="831"/>
      <c r="BV60" s="831"/>
      <c r="BW60" s="832"/>
      <c r="BX60" s="811">
        <f t="shared" si="4"/>
        <v>0</v>
      </c>
      <c r="BY60" s="809"/>
      <c r="BZ60" s="809"/>
      <c r="CA60" s="810"/>
      <c r="CB60" s="810"/>
      <c r="CC60" s="810"/>
      <c r="CD60" s="812"/>
    </row>
    <row r="61" spans="1:84" s="10" customFormat="1" ht="22.5" hidden="1" customHeight="1">
      <c r="B61" s="957"/>
      <c r="C61" s="753"/>
      <c r="D61" s="754"/>
      <c r="E61" s="755"/>
      <c r="F61" s="841"/>
      <c r="G61" s="842"/>
      <c r="H61" s="842"/>
      <c r="I61" s="842"/>
      <c r="J61" s="842"/>
      <c r="K61" s="842"/>
      <c r="L61" s="843"/>
      <c r="M61" s="844"/>
      <c r="N61" s="845"/>
      <c r="O61" s="880"/>
      <c r="P61" s="881"/>
      <c r="Q61" s="881"/>
      <c r="R61" s="881"/>
      <c r="S61" s="881"/>
      <c r="T61" s="881"/>
      <c r="U61" s="881"/>
      <c r="V61" s="881"/>
      <c r="W61" s="881"/>
      <c r="X61" s="881"/>
      <c r="Y61" s="881"/>
      <c r="Z61" s="881"/>
      <c r="AA61" s="881"/>
      <c r="AB61" s="881"/>
      <c r="AC61" s="881"/>
      <c r="AD61" s="881"/>
      <c r="AE61" s="881"/>
      <c r="AF61" s="881"/>
      <c r="AG61" s="881"/>
      <c r="AH61" s="881"/>
      <c r="AI61" s="881"/>
      <c r="AJ61" s="881"/>
      <c r="AK61" s="881"/>
      <c r="AL61" s="881"/>
      <c r="AM61" s="881"/>
      <c r="AN61" s="881"/>
      <c r="AO61" s="881"/>
      <c r="AP61" s="881"/>
      <c r="AQ61" s="881"/>
      <c r="AR61" s="881"/>
      <c r="AS61" s="881"/>
      <c r="AT61" s="881"/>
      <c r="AU61" s="882"/>
      <c r="AV61" s="454"/>
      <c r="AW61" s="455"/>
      <c r="AX61" s="875"/>
      <c r="AY61" s="876"/>
      <c r="AZ61" s="876"/>
      <c r="BA61" s="877"/>
      <c r="BB61" s="883"/>
      <c r="BC61" s="883"/>
      <c r="BD61" s="883"/>
      <c r="BE61" s="884"/>
      <c r="BF61" s="884"/>
      <c r="BG61" s="884"/>
      <c r="BH61" s="884"/>
      <c r="BI61" s="875"/>
      <c r="BJ61" s="876"/>
      <c r="BK61" s="876"/>
      <c r="BL61" s="877"/>
      <c r="BM61" s="885"/>
      <c r="BN61" s="883"/>
      <c r="BO61" s="883"/>
      <c r="BP61" s="883"/>
      <c r="BQ61" s="884"/>
      <c r="BR61" s="884"/>
      <c r="BS61" s="884"/>
      <c r="BT61" s="875"/>
      <c r="BU61" s="876"/>
      <c r="BV61" s="876"/>
      <c r="BW61" s="877"/>
      <c r="BX61" s="885">
        <f t="shared" si="4"/>
        <v>0</v>
      </c>
      <c r="BY61" s="883"/>
      <c r="BZ61" s="883"/>
      <c r="CA61" s="884"/>
      <c r="CB61" s="884"/>
      <c r="CC61" s="884"/>
      <c r="CD61" s="886"/>
    </row>
    <row r="62" spans="1:84" ht="16.5" hidden="1" customHeight="1">
      <c r="B62" s="4"/>
      <c r="C62" s="580" t="s">
        <v>19</v>
      </c>
      <c r="D62" s="581"/>
      <c r="E62" s="582"/>
      <c r="F62" s="583"/>
      <c r="G62" s="583"/>
      <c r="H62" s="583"/>
      <c r="I62" s="583"/>
      <c r="J62" s="583"/>
      <c r="K62" s="583"/>
      <c r="L62" s="584"/>
      <c r="M62" s="585"/>
      <c r="N62" s="586"/>
      <c r="O62" s="587"/>
      <c r="P62" s="588"/>
      <c r="Q62" s="588"/>
      <c r="R62" s="588"/>
      <c r="S62" s="588"/>
      <c r="T62" s="588"/>
      <c r="U62" s="588"/>
      <c r="V62" s="588"/>
      <c r="W62" s="588"/>
      <c r="X62" s="588"/>
      <c r="Y62" s="588"/>
      <c r="Z62" s="588"/>
      <c r="AA62" s="588"/>
      <c r="AB62" s="588"/>
      <c r="AC62" s="588"/>
      <c r="AD62" s="588"/>
      <c r="AE62" s="588"/>
      <c r="AF62" s="588"/>
      <c r="AG62" s="588"/>
      <c r="AH62" s="588"/>
      <c r="AI62" s="588"/>
      <c r="AJ62" s="588"/>
      <c r="AK62" s="588"/>
      <c r="AL62" s="588"/>
      <c r="AM62" s="588"/>
      <c r="AN62" s="588"/>
      <c r="AO62" s="588"/>
      <c r="AP62" s="588"/>
      <c r="AQ62" s="588"/>
      <c r="AR62" s="588"/>
      <c r="AS62" s="588"/>
      <c r="AT62" s="588"/>
      <c r="AU62" s="589"/>
      <c r="AV62" s="5"/>
      <c r="AW62" s="7"/>
      <c r="AX62" s="590"/>
      <c r="AY62" s="591"/>
      <c r="AZ62" s="592"/>
      <c r="BA62" s="593"/>
      <c r="BB62" s="598"/>
      <c r="BC62" s="598"/>
      <c r="BD62" s="598"/>
      <c r="BE62" s="599"/>
      <c r="BF62" s="599"/>
      <c r="BG62" s="599"/>
      <c r="BH62" s="599"/>
      <c r="BI62" s="590"/>
      <c r="BJ62" s="591"/>
      <c r="BK62" s="592"/>
      <c r="BL62" s="593"/>
      <c r="BM62" s="621"/>
      <c r="BN62" s="598"/>
      <c r="BO62" s="598"/>
      <c r="BP62" s="598"/>
      <c r="BQ62" s="599"/>
      <c r="BR62" s="599"/>
      <c r="BS62" s="599"/>
      <c r="BT62" s="590"/>
      <c r="BU62" s="591"/>
      <c r="BV62" s="592"/>
      <c r="BW62" s="593"/>
      <c r="BX62" s="621">
        <f t="shared" si="4"/>
        <v>0</v>
      </c>
      <c r="BY62" s="598"/>
      <c r="BZ62" s="598"/>
      <c r="CA62" s="599"/>
      <c r="CB62" s="599"/>
      <c r="CC62" s="599"/>
      <c r="CD62" s="622"/>
    </row>
    <row r="63" spans="1:84" ht="16.5" hidden="1" customHeight="1">
      <c r="B63" s="4"/>
      <c r="C63" s="580"/>
      <c r="D63" s="581"/>
      <c r="E63" s="582"/>
      <c r="F63" s="605"/>
      <c r="G63" s="605"/>
      <c r="H63" s="605"/>
      <c r="I63" s="605"/>
      <c r="J63" s="605"/>
      <c r="K63" s="605"/>
      <c r="L63" s="606"/>
      <c r="M63" s="607"/>
      <c r="N63" s="608"/>
      <c r="O63" s="609"/>
      <c r="P63" s="610"/>
      <c r="Q63" s="610"/>
      <c r="R63" s="610"/>
      <c r="S63" s="610"/>
      <c r="T63" s="610"/>
      <c r="U63" s="610"/>
      <c r="V63" s="610"/>
      <c r="W63" s="610"/>
      <c r="X63" s="610"/>
      <c r="Y63" s="610"/>
      <c r="Z63" s="610"/>
      <c r="AA63" s="610"/>
      <c r="AB63" s="610"/>
      <c r="AC63" s="610"/>
      <c r="AD63" s="610"/>
      <c r="AE63" s="610"/>
      <c r="AF63" s="610"/>
      <c r="AG63" s="610"/>
      <c r="AH63" s="610"/>
      <c r="AI63" s="610"/>
      <c r="AJ63" s="610"/>
      <c r="AK63" s="610"/>
      <c r="AL63" s="610"/>
      <c r="AM63" s="610"/>
      <c r="AN63" s="610"/>
      <c r="AO63" s="610"/>
      <c r="AP63" s="610"/>
      <c r="AQ63" s="610"/>
      <c r="AR63" s="610"/>
      <c r="AS63" s="610"/>
      <c r="AT63" s="610"/>
      <c r="AU63" s="611"/>
      <c r="AV63" s="5"/>
      <c r="AW63" s="7"/>
      <c r="AX63" s="594"/>
      <c r="AY63" s="592"/>
      <c r="AZ63" s="592"/>
      <c r="BA63" s="593"/>
      <c r="BB63" s="612"/>
      <c r="BC63" s="612"/>
      <c r="BD63" s="612"/>
      <c r="BE63" s="613"/>
      <c r="BF63" s="613"/>
      <c r="BG63" s="613"/>
      <c r="BH63" s="613"/>
      <c r="BI63" s="594"/>
      <c r="BJ63" s="592"/>
      <c r="BK63" s="592"/>
      <c r="BL63" s="593"/>
      <c r="BM63" s="614"/>
      <c r="BN63" s="612"/>
      <c r="BO63" s="612"/>
      <c r="BP63" s="612"/>
      <c r="BQ63" s="613"/>
      <c r="BR63" s="613"/>
      <c r="BS63" s="613"/>
      <c r="BT63" s="594"/>
      <c r="BU63" s="592"/>
      <c r="BV63" s="592"/>
      <c r="BW63" s="593"/>
      <c r="BX63" s="614">
        <f t="shared" si="4"/>
        <v>0</v>
      </c>
      <c r="BY63" s="612"/>
      <c r="BZ63" s="612"/>
      <c r="CA63" s="613"/>
      <c r="CB63" s="613"/>
      <c r="CC63" s="613"/>
      <c r="CD63" s="615"/>
    </row>
    <row r="64" spans="1:84" ht="16.5" hidden="1" customHeight="1" thickBot="1">
      <c r="B64" s="4"/>
      <c r="C64" s="580"/>
      <c r="D64" s="581"/>
      <c r="E64" s="582"/>
      <c r="F64" s="583"/>
      <c r="G64" s="583"/>
      <c r="H64" s="583"/>
      <c r="I64" s="583"/>
      <c r="J64" s="583"/>
      <c r="K64" s="583"/>
      <c r="L64" s="584"/>
      <c r="M64" s="679"/>
      <c r="N64" s="680"/>
      <c r="O64" s="958"/>
      <c r="P64" s="959"/>
      <c r="Q64" s="959"/>
      <c r="R64" s="959"/>
      <c r="S64" s="959"/>
      <c r="T64" s="959"/>
      <c r="U64" s="959"/>
      <c r="V64" s="959"/>
      <c r="W64" s="959"/>
      <c r="X64" s="959"/>
      <c r="Y64" s="959"/>
      <c r="Z64" s="959"/>
      <c r="AA64" s="959"/>
      <c r="AB64" s="959"/>
      <c r="AC64" s="959"/>
      <c r="AD64" s="959"/>
      <c r="AE64" s="959"/>
      <c r="AF64" s="959"/>
      <c r="AG64" s="959"/>
      <c r="AH64" s="959"/>
      <c r="AI64" s="959"/>
      <c r="AJ64" s="959"/>
      <c r="AK64" s="959"/>
      <c r="AL64" s="959"/>
      <c r="AM64" s="959"/>
      <c r="AN64" s="959"/>
      <c r="AO64" s="959"/>
      <c r="AP64" s="959"/>
      <c r="AQ64" s="959"/>
      <c r="AR64" s="959"/>
      <c r="AS64" s="959"/>
      <c r="AT64" s="959"/>
      <c r="AU64" s="960"/>
      <c r="AV64" s="5"/>
      <c r="AW64" s="7"/>
      <c r="AX64" s="594"/>
      <c r="AY64" s="592"/>
      <c r="AZ64" s="592"/>
      <c r="BA64" s="593"/>
      <c r="BB64" s="598"/>
      <c r="BC64" s="598"/>
      <c r="BD64" s="598"/>
      <c r="BE64" s="599"/>
      <c r="BF64" s="599"/>
      <c r="BG64" s="599"/>
      <c r="BH64" s="599"/>
      <c r="BI64" s="594"/>
      <c r="BJ64" s="592"/>
      <c r="BK64" s="592"/>
      <c r="BL64" s="593"/>
      <c r="BM64" s="621"/>
      <c r="BN64" s="598"/>
      <c r="BO64" s="598"/>
      <c r="BP64" s="598"/>
      <c r="BQ64" s="599"/>
      <c r="BR64" s="599"/>
      <c r="BS64" s="599"/>
      <c r="BT64" s="594"/>
      <c r="BU64" s="592"/>
      <c r="BV64" s="592"/>
      <c r="BW64" s="593"/>
      <c r="BX64" s="621">
        <f t="shared" si="4"/>
        <v>0</v>
      </c>
      <c r="BY64" s="598"/>
      <c r="BZ64" s="598"/>
      <c r="CA64" s="599"/>
      <c r="CB64" s="599"/>
      <c r="CC64" s="599"/>
      <c r="CD64" s="622"/>
    </row>
    <row r="65" spans="1:84" s="20" customFormat="1" ht="24.9" customHeight="1" thickTop="1" thickBot="1">
      <c r="A65" s="10"/>
      <c r="B65" s="965" t="s">
        <v>271</v>
      </c>
      <c r="C65" s="966"/>
      <c r="D65" s="966"/>
      <c r="E65" s="966"/>
      <c r="F65" s="966"/>
      <c r="G65" s="966"/>
      <c r="H65" s="966"/>
      <c r="I65" s="966"/>
      <c r="J65" s="966"/>
      <c r="K65" s="966"/>
      <c r="L65" s="966"/>
      <c r="M65" s="966"/>
      <c r="N65" s="966"/>
      <c r="O65" s="966"/>
      <c r="P65" s="966"/>
      <c r="Q65" s="966"/>
      <c r="R65" s="966"/>
      <c r="S65" s="966"/>
      <c r="T65" s="966"/>
      <c r="U65" s="966"/>
      <c r="V65" s="966"/>
      <c r="W65" s="966"/>
      <c r="X65" s="966"/>
      <c r="Y65" s="966"/>
      <c r="Z65" s="966"/>
      <c r="AA65" s="966"/>
      <c r="AB65" s="966"/>
      <c r="AC65" s="966"/>
      <c r="AD65" s="966"/>
      <c r="AE65" s="966"/>
      <c r="AF65" s="966"/>
      <c r="AG65" s="966"/>
      <c r="AH65" s="966"/>
      <c r="AI65" s="966"/>
      <c r="AJ65" s="966"/>
      <c r="AK65" s="966"/>
      <c r="AL65" s="966"/>
      <c r="AM65" s="966"/>
      <c r="AN65" s="966"/>
      <c r="AO65" s="966"/>
      <c r="AP65" s="966"/>
      <c r="AQ65" s="966"/>
      <c r="AR65" s="966"/>
      <c r="AS65" s="966"/>
      <c r="AT65" s="966"/>
      <c r="AU65" s="967"/>
      <c r="AV65" s="218"/>
      <c r="AW65" s="219"/>
      <c r="AX65" s="941">
        <f>×★様式３リンク施策分野別一覧!D106</f>
        <v>5</v>
      </c>
      <c r="AY65" s="941"/>
      <c r="AZ65" s="941"/>
      <c r="BA65" s="936"/>
      <c r="BB65" s="961">
        <f>×★様式３リンク施策分野別一覧!F106</f>
        <v>119190</v>
      </c>
      <c r="BC65" s="962"/>
      <c r="BD65" s="962"/>
      <c r="BE65" s="963"/>
      <c r="BF65" s="963"/>
      <c r="BG65" s="963"/>
      <c r="BH65" s="963"/>
      <c r="BI65" s="941">
        <f>×★様式３リンク施策分野別一覧!D107</f>
        <v>7</v>
      </c>
      <c r="BJ65" s="941"/>
      <c r="BK65" s="941"/>
      <c r="BL65" s="936"/>
      <c r="BM65" s="942">
        <f>×★様式３リンク施策分野別一覧!E106</f>
        <v>119190</v>
      </c>
      <c r="BN65" s="940"/>
      <c r="BO65" s="940"/>
      <c r="BP65" s="940"/>
      <c r="BQ65" s="941"/>
      <c r="BR65" s="941"/>
      <c r="BS65" s="941"/>
      <c r="BT65" s="941">
        <f>AX65-BI65</f>
        <v>-2</v>
      </c>
      <c r="BU65" s="941"/>
      <c r="BV65" s="941"/>
      <c r="BW65" s="936"/>
      <c r="BX65" s="961">
        <f>BB65-BM65</f>
        <v>0</v>
      </c>
      <c r="BY65" s="962"/>
      <c r="BZ65" s="962"/>
      <c r="CA65" s="963"/>
      <c r="CB65" s="963"/>
      <c r="CC65" s="963"/>
      <c r="CD65" s="964"/>
      <c r="CF65" s="20" t="s">
        <v>285</v>
      </c>
    </row>
    <row r="66" spans="1:84" ht="27.75" customHeight="1" thickTop="1">
      <c r="B66" s="672"/>
      <c r="C66" s="673"/>
      <c r="D66" s="674"/>
      <c r="E66" s="675"/>
      <c r="F66" s="674" t="s">
        <v>13</v>
      </c>
      <c r="G66" s="674"/>
      <c r="H66" s="674"/>
      <c r="I66" s="674"/>
      <c r="J66" s="674"/>
      <c r="K66" s="674"/>
      <c r="L66" s="674"/>
      <c r="M66" s="676" t="s">
        <v>29</v>
      </c>
      <c r="N66" s="677"/>
      <c r="O66" s="678" t="s">
        <v>10</v>
      </c>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4"/>
      <c r="AM66" s="674"/>
      <c r="AN66" s="674"/>
      <c r="AO66" s="674"/>
      <c r="AP66" s="674"/>
      <c r="AQ66" s="674"/>
      <c r="AR66" s="674"/>
      <c r="AS66" s="674"/>
      <c r="AT66" s="674"/>
      <c r="AU66" s="675"/>
      <c r="AV66" s="8"/>
      <c r="AW66" s="6"/>
      <c r="AX66" s="667"/>
      <c r="AY66" s="649"/>
      <c r="AZ66" s="649"/>
      <c r="BA66" s="668"/>
      <c r="BB66" s="648"/>
      <c r="BC66" s="649"/>
      <c r="BD66" s="649"/>
      <c r="BE66" s="649"/>
      <c r="BF66" s="649"/>
      <c r="BG66" s="649"/>
      <c r="BH66" s="661"/>
      <c r="BI66" s="667"/>
      <c r="BJ66" s="649"/>
      <c r="BK66" s="649"/>
      <c r="BL66" s="668"/>
      <c r="BM66" s="648"/>
      <c r="BN66" s="649"/>
      <c r="BO66" s="649"/>
      <c r="BP66" s="649"/>
      <c r="BQ66" s="649"/>
      <c r="BR66" s="649"/>
      <c r="BS66" s="661"/>
      <c r="BT66" s="667"/>
      <c r="BU66" s="649"/>
      <c r="BV66" s="649"/>
      <c r="BW66" s="668"/>
      <c r="BX66" s="648"/>
      <c r="BY66" s="649"/>
      <c r="BZ66" s="649"/>
      <c r="CA66" s="649"/>
      <c r="CB66" s="649"/>
      <c r="CC66" s="649"/>
      <c r="CD66" s="650"/>
    </row>
    <row r="67" spans="1:84" s="10" customFormat="1" ht="37.5" hidden="1" customHeight="1">
      <c r="B67" s="910"/>
      <c r="C67" s="971" t="s">
        <v>8</v>
      </c>
      <c r="D67" s="972"/>
      <c r="E67" s="973"/>
      <c r="F67" s="762"/>
      <c r="G67" s="763"/>
      <c r="H67" s="763"/>
      <c r="I67" s="763"/>
      <c r="J67" s="763"/>
      <c r="K67" s="763"/>
      <c r="L67" s="764"/>
      <c r="M67" s="742"/>
      <c r="N67" s="743"/>
      <c r="O67" s="872"/>
      <c r="P67" s="873"/>
      <c r="Q67" s="873"/>
      <c r="R67" s="873"/>
      <c r="S67" s="873"/>
      <c r="T67" s="873"/>
      <c r="U67" s="873"/>
      <c r="V67" s="873"/>
      <c r="W67" s="873"/>
      <c r="X67" s="873"/>
      <c r="Y67" s="873"/>
      <c r="Z67" s="873"/>
      <c r="AA67" s="873"/>
      <c r="AB67" s="873"/>
      <c r="AC67" s="873"/>
      <c r="AD67" s="873"/>
      <c r="AE67" s="873"/>
      <c r="AF67" s="873"/>
      <c r="AG67" s="873"/>
      <c r="AH67" s="873"/>
      <c r="AI67" s="873"/>
      <c r="AJ67" s="873"/>
      <c r="AK67" s="873"/>
      <c r="AL67" s="873"/>
      <c r="AM67" s="873"/>
      <c r="AN67" s="873"/>
      <c r="AO67" s="873"/>
      <c r="AP67" s="873"/>
      <c r="AQ67" s="873"/>
      <c r="AR67" s="873"/>
      <c r="AS67" s="873"/>
      <c r="AT67" s="873"/>
      <c r="AU67" s="874"/>
      <c r="AV67" s="437"/>
      <c r="AW67" s="438"/>
      <c r="AX67" s="774"/>
      <c r="AY67" s="775"/>
      <c r="AZ67" s="776"/>
      <c r="BA67" s="777"/>
      <c r="BB67" s="772">
        <f>SUMIF(×様式4!$C$12:$C$89,$F67,×様式4!$F$12:$F$89)</f>
        <v>0</v>
      </c>
      <c r="BC67" s="772"/>
      <c r="BD67" s="772"/>
      <c r="BE67" s="773"/>
      <c r="BF67" s="773"/>
      <c r="BG67" s="773"/>
      <c r="BH67" s="773"/>
      <c r="BI67" s="774"/>
      <c r="BJ67" s="775"/>
      <c r="BK67" s="776"/>
      <c r="BL67" s="777"/>
      <c r="BM67" s="802">
        <f>SUMIF(×様式4!$C$12:$C$89,$F67,×様式4!$E$12:$E$89)</f>
        <v>0</v>
      </c>
      <c r="BN67" s="772"/>
      <c r="BO67" s="772"/>
      <c r="BP67" s="772"/>
      <c r="BQ67" s="773"/>
      <c r="BR67" s="773"/>
      <c r="BS67" s="773"/>
      <c r="BT67" s="774"/>
      <c r="BU67" s="775"/>
      <c r="BV67" s="776"/>
      <c r="BW67" s="777"/>
      <c r="BX67" s="802">
        <f>BB67-BM67</f>
        <v>0</v>
      </c>
      <c r="BY67" s="772"/>
      <c r="BZ67" s="772"/>
      <c r="CA67" s="773"/>
      <c r="CB67" s="773"/>
      <c r="CC67" s="773"/>
      <c r="CD67" s="803"/>
    </row>
    <row r="68" spans="1:84" s="10" customFormat="1" ht="30" hidden="1" customHeight="1">
      <c r="B68" s="672"/>
      <c r="C68" s="974"/>
      <c r="D68" s="975"/>
      <c r="E68" s="976"/>
      <c r="F68" s="888"/>
      <c r="G68" s="888"/>
      <c r="H68" s="888"/>
      <c r="I68" s="888"/>
      <c r="J68" s="888"/>
      <c r="K68" s="888"/>
      <c r="L68" s="889"/>
      <c r="M68" s="800"/>
      <c r="N68" s="801"/>
      <c r="O68" s="890"/>
      <c r="P68" s="891"/>
      <c r="Q68" s="891"/>
      <c r="R68" s="891"/>
      <c r="S68" s="891"/>
      <c r="T68" s="891"/>
      <c r="U68" s="891"/>
      <c r="V68" s="891"/>
      <c r="W68" s="891"/>
      <c r="X68" s="891"/>
      <c r="Y68" s="891"/>
      <c r="Z68" s="891"/>
      <c r="AA68" s="891"/>
      <c r="AB68" s="891"/>
      <c r="AC68" s="891"/>
      <c r="AD68" s="891"/>
      <c r="AE68" s="891"/>
      <c r="AF68" s="891"/>
      <c r="AG68" s="891"/>
      <c r="AH68" s="891"/>
      <c r="AI68" s="891"/>
      <c r="AJ68" s="891"/>
      <c r="AK68" s="891"/>
      <c r="AL68" s="891"/>
      <c r="AM68" s="891"/>
      <c r="AN68" s="891"/>
      <c r="AO68" s="891"/>
      <c r="AP68" s="891"/>
      <c r="AQ68" s="891"/>
      <c r="AR68" s="891"/>
      <c r="AS68" s="891"/>
      <c r="AT68" s="891"/>
      <c r="AU68" s="892"/>
      <c r="AV68" s="439"/>
      <c r="AW68" s="440"/>
      <c r="AX68" s="778"/>
      <c r="AY68" s="779"/>
      <c r="AZ68" s="779"/>
      <c r="BA68" s="780"/>
      <c r="BB68" s="809"/>
      <c r="BC68" s="809"/>
      <c r="BD68" s="809"/>
      <c r="BE68" s="810"/>
      <c r="BF68" s="810"/>
      <c r="BG68" s="810"/>
      <c r="BH68" s="810"/>
      <c r="BI68" s="778"/>
      <c r="BJ68" s="779"/>
      <c r="BK68" s="779"/>
      <c r="BL68" s="780"/>
      <c r="BM68" s="811"/>
      <c r="BN68" s="809"/>
      <c r="BO68" s="809"/>
      <c r="BP68" s="809"/>
      <c r="BQ68" s="810"/>
      <c r="BR68" s="810"/>
      <c r="BS68" s="810"/>
      <c r="BT68" s="778"/>
      <c r="BU68" s="779"/>
      <c r="BV68" s="779"/>
      <c r="BW68" s="780"/>
      <c r="BX68" s="811">
        <f>BB68-BM68</f>
        <v>0</v>
      </c>
      <c r="BY68" s="809"/>
      <c r="BZ68" s="809"/>
      <c r="CA68" s="810"/>
      <c r="CB68" s="810"/>
      <c r="CC68" s="810"/>
      <c r="CD68" s="812"/>
    </row>
    <row r="69" spans="1:84" s="10" customFormat="1" ht="37.5" hidden="1" customHeight="1">
      <c r="B69" s="910"/>
      <c r="C69" s="977"/>
      <c r="D69" s="978"/>
      <c r="E69" s="979"/>
      <c r="F69" s="983"/>
      <c r="G69" s="984"/>
      <c r="H69" s="984"/>
      <c r="I69" s="984"/>
      <c r="J69" s="984"/>
      <c r="K69" s="984"/>
      <c r="L69" s="985"/>
      <c r="M69" s="784"/>
      <c r="N69" s="785"/>
      <c r="O69" s="980"/>
      <c r="P69" s="981"/>
      <c r="Q69" s="981"/>
      <c r="R69" s="981"/>
      <c r="S69" s="981"/>
      <c r="T69" s="981"/>
      <c r="U69" s="981"/>
      <c r="V69" s="981"/>
      <c r="W69" s="981"/>
      <c r="X69" s="981"/>
      <c r="Y69" s="981"/>
      <c r="Z69" s="981"/>
      <c r="AA69" s="981"/>
      <c r="AB69" s="981"/>
      <c r="AC69" s="981"/>
      <c r="AD69" s="981"/>
      <c r="AE69" s="981"/>
      <c r="AF69" s="981"/>
      <c r="AG69" s="981"/>
      <c r="AH69" s="981"/>
      <c r="AI69" s="981"/>
      <c r="AJ69" s="981"/>
      <c r="AK69" s="981"/>
      <c r="AL69" s="981"/>
      <c r="AM69" s="981"/>
      <c r="AN69" s="981"/>
      <c r="AO69" s="981"/>
      <c r="AP69" s="981"/>
      <c r="AQ69" s="981"/>
      <c r="AR69" s="981"/>
      <c r="AS69" s="981"/>
      <c r="AT69" s="981"/>
      <c r="AU69" s="982"/>
      <c r="AV69" s="441"/>
      <c r="AW69" s="442"/>
      <c r="AX69" s="968"/>
      <c r="AY69" s="969"/>
      <c r="AZ69" s="969"/>
      <c r="BA69" s="970"/>
      <c r="BB69" s="900">
        <f>SUMIF(×様式4!$C$12:$C$89,$F69,×様式4!$F$12:$F$89)</f>
        <v>0</v>
      </c>
      <c r="BC69" s="900"/>
      <c r="BD69" s="900"/>
      <c r="BE69" s="901"/>
      <c r="BF69" s="901"/>
      <c r="BG69" s="901"/>
      <c r="BH69" s="901"/>
      <c r="BI69" s="968"/>
      <c r="BJ69" s="969"/>
      <c r="BK69" s="969"/>
      <c r="BL69" s="970"/>
      <c r="BM69" s="899">
        <f>SUMIF(×様式4!$C$12:$C$89,$F69,×様式4!$E$12:$E$89)</f>
        <v>0</v>
      </c>
      <c r="BN69" s="900"/>
      <c r="BO69" s="900"/>
      <c r="BP69" s="900"/>
      <c r="BQ69" s="901"/>
      <c r="BR69" s="901"/>
      <c r="BS69" s="901"/>
      <c r="BT69" s="968"/>
      <c r="BU69" s="969"/>
      <c r="BV69" s="969"/>
      <c r="BW69" s="970"/>
      <c r="BX69" s="899">
        <f>BB69-BM69</f>
        <v>0</v>
      </c>
      <c r="BY69" s="900"/>
      <c r="BZ69" s="900"/>
      <c r="CA69" s="901"/>
      <c r="CB69" s="901"/>
      <c r="CC69" s="901"/>
      <c r="CD69" s="902"/>
    </row>
    <row r="70" spans="1:84" ht="37.5" customHeight="1">
      <c r="B70" s="672"/>
      <c r="C70" s="577" t="s">
        <v>9</v>
      </c>
      <c r="D70" s="578"/>
      <c r="E70" s="579"/>
      <c r="F70" s="762" t="s">
        <v>255</v>
      </c>
      <c r="G70" s="763"/>
      <c r="H70" s="763"/>
      <c r="I70" s="763"/>
      <c r="J70" s="763"/>
      <c r="K70" s="763"/>
      <c r="L70" s="764"/>
      <c r="M70" s="742"/>
      <c r="N70" s="743"/>
      <c r="O70" s="872" t="s">
        <v>394</v>
      </c>
      <c r="P70" s="873"/>
      <c r="Q70" s="873"/>
      <c r="R70" s="873"/>
      <c r="S70" s="873"/>
      <c r="T70" s="873"/>
      <c r="U70" s="873"/>
      <c r="V70" s="873"/>
      <c r="W70" s="873"/>
      <c r="X70" s="873"/>
      <c r="Y70" s="873"/>
      <c r="Z70" s="873"/>
      <c r="AA70" s="873"/>
      <c r="AB70" s="873"/>
      <c r="AC70" s="873"/>
      <c r="AD70" s="873"/>
      <c r="AE70" s="873"/>
      <c r="AF70" s="873"/>
      <c r="AG70" s="873"/>
      <c r="AH70" s="873"/>
      <c r="AI70" s="873"/>
      <c r="AJ70" s="873"/>
      <c r="AK70" s="873"/>
      <c r="AL70" s="873"/>
      <c r="AM70" s="873"/>
      <c r="AN70" s="873"/>
      <c r="AO70" s="873"/>
      <c r="AP70" s="873"/>
      <c r="AQ70" s="873"/>
      <c r="AR70" s="873"/>
      <c r="AS70" s="873"/>
      <c r="AT70" s="873"/>
      <c r="AU70" s="874"/>
      <c r="AV70" s="456"/>
      <c r="AW70" s="457"/>
      <c r="AX70" s="623"/>
      <c r="AY70" s="624"/>
      <c r="AZ70" s="625"/>
      <c r="BA70" s="626"/>
      <c r="BB70" s="1004">
        <f>SUMIF(×様式4!$C$12:$C$89,$F70,×様式4!$F$12:$F$89)</f>
        <v>0</v>
      </c>
      <c r="BC70" s="1005"/>
      <c r="BD70" s="1005"/>
      <c r="BE70" s="1006"/>
      <c r="BF70" s="1006"/>
      <c r="BG70" s="1006"/>
      <c r="BH70" s="1006"/>
      <c r="BI70" s="623"/>
      <c r="BJ70" s="624"/>
      <c r="BK70" s="625"/>
      <c r="BL70" s="626"/>
      <c r="BM70" s="632">
        <f>SUMIF(×様式4!$C$12:$C$89,$F70,×様式4!$E$12:$E$89)</f>
        <v>0</v>
      </c>
      <c r="BN70" s="633"/>
      <c r="BO70" s="633"/>
      <c r="BP70" s="633"/>
      <c r="BQ70" s="633"/>
      <c r="BR70" s="633"/>
      <c r="BS70" s="634"/>
      <c r="BT70" s="623"/>
      <c r="BU70" s="624"/>
      <c r="BV70" s="625"/>
      <c r="BW70" s="626"/>
      <c r="BX70" s="1004">
        <f t="shared" ref="BX70:BX73" si="5">BB70-BM70</f>
        <v>0</v>
      </c>
      <c r="BY70" s="1005"/>
      <c r="BZ70" s="1005"/>
      <c r="CA70" s="1006"/>
      <c r="CB70" s="1006"/>
      <c r="CC70" s="1006"/>
      <c r="CD70" s="1007"/>
    </row>
    <row r="71" spans="1:84" ht="37.5" hidden="1" customHeight="1">
      <c r="B71" s="672"/>
      <c r="C71" s="580"/>
      <c r="D71" s="581"/>
      <c r="E71" s="582"/>
      <c r="F71" s="888"/>
      <c r="G71" s="888"/>
      <c r="H71" s="888"/>
      <c r="I71" s="888"/>
      <c r="J71" s="888"/>
      <c r="K71" s="888"/>
      <c r="L71" s="889"/>
      <c r="M71" s="800"/>
      <c r="N71" s="801"/>
      <c r="O71" s="890"/>
      <c r="P71" s="891"/>
      <c r="Q71" s="891"/>
      <c r="R71" s="891"/>
      <c r="S71" s="891"/>
      <c r="T71" s="891"/>
      <c r="U71" s="891"/>
      <c r="V71" s="891"/>
      <c r="W71" s="891"/>
      <c r="X71" s="891"/>
      <c r="Y71" s="891"/>
      <c r="Z71" s="891"/>
      <c r="AA71" s="891"/>
      <c r="AB71" s="891"/>
      <c r="AC71" s="891"/>
      <c r="AD71" s="891"/>
      <c r="AE71" s="891"/>
      <c r="AF71" s="891"/>
      <c r="AG71" s="891"/>
      <c r="AH71" s="891"/>
      <c r="AI71" s="891"/>
      <c r="AJ71" s="891"/>
      <c r="AK71" s="891"/>
      <c r="AL71" s="891"/>
      <c r="AM71" s="891"/>
      <c r="AN71" s="891"/>
      <c r="AO71" s="891"/>
      <c r="AP71" s="891"/>
      <c r="AQ71" s="891"/>
      <c r="AR71" s="891"/>
      <c r="AS71" s="891"/>
      <c r="AT71" s="891"/>
      <c r="AU71" s="892"/>
      <c r="AV71" s="414"/>
      <c r="AW71" s="415"/>
      <c r="AX71" s="594"/>
      <c r="AY71" s="592"/>
      <c r="AZ71" s="592"/>
      <c r="BA71" s="593"/>
      <c r="BB71" s="612"/>
      <c r="BC71" s="612"/>
      <c r="BD71" s="612"/>
      <c r="BE71" s="613"/>
      <c r="BF71" s="613"/>
      <c r="BG71" s="613"/>
      <c r="BH71" s="613"/>
      <c r="BI71" s="594"/>
      <c r="BJ71" s="592"/>
      <c r="BK71" s="592"/>
      <c r="BL71" s="593"/>
      <c r="BM71" s="614"/>
      <c r="BN71" s="612"/>
      <c r="BO71" s="612"/>
      <c r="BP71" s="612"/>
      <c r="BQ71" s="613"/>
      <c r="BR71" s="613"/>
      <c r="BS71" s="613"/>
      <c r="BT71" s="594"/>
      <c r="BU71" s="592"/>
      <c r="BV71" s="592"/>
      <c r="BW71" s="593"/>
      <c r="BX71" s="614">
        <f t="shared" si="5"/>
        <v>0</v>
      </c>
      <c r="BY71" s="612"/>
      <c r="BZ71" s="612"/>
      <c r="CA71" s="613"/>
      <c r="CB71" s="613"/>
      <c r="CC71" s="613"/>
      <c r="CD71" s="615"/>
    </row>
    <row r="72" spans="1:84" ht="37.5" customHeight="1">
      <c r="B72" s="672"/>
      <c r="C72" s="651"/>
      <c r="D72" s="652"/>
      <c r="E72" s="653"/>
      <c r="F72" s="841" t="s">
        <v>286</v>
      </c>
      <c r="G72" s="842"/>
      <c r="H72" s="842"/>
      <c r="I72" s="842"/>
      <c r="J72" s="842"/>
      <c r="K72" s="842"/>
      <c r="L72" s="843"/>
      <c r="M72" s="844"/>
      <c r="N72" s="845"/>
      <c r="O72" s="880" t="s">
        <v>394</v>
      </c>
      <c r="P72" s="881"/>
      <c r="Q72" s="881"/>
      <c r="R72" s="881"/>
      <c r="S72" s="881"/>
      <c r="T72" s="881"/>
      <c r="U72" s="881"/>
      <c r="V72" s="881"/>
      <c r="W72" s="881"/>
      <c r="X72" s="881"/>
      <c r="Y72" s="881"/>
      <c r="Z72" s="881"/>
      <c r="AA72" s="881"/>
      <c r="AB72" s="881"/>
      <c r="AC72" s="881"/>
      <c r="AD72" s="881"/>
      <c r="AE72" s="881"/>
      <c r="AF72" s="881"/>
      <c r="AG72" s="881"/>
      <c r="AH72" s="881"/>
      <c r="AI72" s="881"/>
      <c r="AJ72" s="881"/>
      <c r="AK72" s="881"/>
      <c r="AL72" s="881"/>
      <c r="AM72" s="881"/>
      <c r="AN72" s="881"/>
      <c r="AO72" s="881"/>
      <c r="AP72" s="881"/>
      <c r="AQ72" s="881"/>
      <c r="AR72" s="881"/>
      <c r="AS72" s="881"/>
      <c r="AT72" s="881"/>
      <c r="AU72" s="882"/>
      <c r="AV72" s="216"/>
      <c r="AW72" s="217"/>
      <c r="AX72" s="627"/>
      <c r="AY72" s="628"/>
      <c r="AZ72" s="628"/>
      <c r="BA72" s="629"/>
      <c r="BB72" s="644">
        <f>SUMIF(×様式4!$C$12:$C$89,$F72,×様式4!$F$12:$F$89)</f>
        <v>0</v>
      </c>
      <c r="BC72" s="644"/>
      <c r="BD72" s="644"/>
      <c r="BE72" s="645"/>
      <c r="BF72" s="645"/>
      <c r="BG72" s="645"/>
      <c r="BH72" s="645"/>
      <c r="BI72" s="627"/>
      <c r="BJ72" s="628"/>
      <c r="BK72" s="628"/>
      <c r="BL72" s="629"/>
      <c r="BM72" s="646">
        <f>SUMIF(×様式4!$C$12:$C$89,$F72,×様式4!$E$12:$E$89)</f>
        <v>0</v>
      </c>
      <c r="BN72" s="644"/>
      <c r="BO72" s="644"/>
      <c r="BP72" s="644"/>
      <c r="BQ72" s="645"/>
      <c r="BR72" s="645"/>
      <c r="BS72" s="645"/>
      <c r="BT72" s="627"/>
      <c r="BU72" s="628"/>
      <c r="BV72" s="628"/>
      <c r="BW72" s="629"/>
      <c r="BX72" s="646">
        <f t="shared" si="5"/>
        <v>0</v>
      </c>
      <c r="BY72" s="644"/>
      <c r="BZ72" s="644"/>
      <c r="CA72" s="645"/>
      <c r="CB72" s="645"/>
      <c r="CC72" s="645"/>
      <c r="CD72" s="647"/>
    </row>
    <row r="73" spans="1:84" ht="37.5" customHeight="1" thickBot="1">
      <c r="B73" s="458"/>
      <c r="C73" s="994" t="s">
        <v>19</v>
      </c>
      <c r="D73" s="995"/>
      <c r="E73" s="996"/>
      <c r="F73" s="997" t="s">
        <v>398</v>
      </c>
      <c r="G73" s="997"/>
      <c r="H73" s="997"/>
      <c r="I73" s="997"/>
      <c r="J73" s="997"/>
      <c r="K73" s="997"/>
      <c r="L73" s="998"/>
      <c r="M73" s="999"/>
      <c r="N73" s="1000"/>
      <c r="O73" s="1001" t="s">
        <v>400</v>
      </c>
      <c r="P73" s="1002"/>
      <c r="Q73" s="1002"/>
      <c r="R73" s="1002"/>
      <c r="S73" s="1002"/>
      <c r="T73" s="1002"/>
      <c r="U73" s="1002"/>
      <c r="V73" s="1002"/>
      <c r="W73" s="1002"/>
      <c r="X73" s="1002"/>
      <c r="Y73" s="1002"/>
      <c r="Z73" s="1002"/>
      <c r="AA73" s="1002"/>
      <c r="AB73" s="1002"/>
      <c r="AC73" s="1002"/>
      <c r="AD73" s="1002"/>
      <c r="AE73" s="1002"/>
      <c r="AF73" s="1002"/>
      <c r="AG73" s="1002"/>
      <c r="AH73" s="1002"/>
      <c r="AI73" s="1002"/>
      <c r="AJ73" s="1002"/>
      <c r="AK73" s="1002"/>
      <c r="AL73" s="1002"/>
      <c r="AM73" s="1002"/>
      <c r="AN73" s="1002"/>
      <c r="AO73" s="1002"/>
      <c r="AP73" s="1002"/>
      <c r="AQ73" s="1002"/>
      <c r="AR73" s="1002"/>
      <c r="AS73" s="1002"/>
      <c r="AT73" s="1002"/>
      <c r="AU73" s="1003"/>
      <c r="AV73" s="459"/>
      <c r="AW73" s="460"/>
      <c r="AX73" s="986"/>
      <c r="AY73" s="987"/>
      <c r="AZ73" s="988"/>
      <c r="BA73" s="989"/>
      <c r="BB73" s="991">
        <f>SUMIF(×様式4!$C$12:$C$89,$F73,×様式4!$F$12:$F$89)</f>
        <v>34413</v>
      </c>
      <c r="BC73" s="991"/>
      <c r="BD73" s="991"/>
      <c r="BE73" s="992"/>
      <c r="BF73" s="992"/>
      <c r="BG73" s="992"/>
      <c r="BH73" s="992"/>
      <c r="BI73" s="986"/>
      <c r="BJ73" s="987"/>
      <c r="BK73" s="988"/>
      <c r="BL73" s="989"/>
      <c r="BM73" s="990">
        <f>SUMIF(×様式4!$C$12:$C$89,$F73,×様式4!$E$12:$E$89)</f>
        <v>34413</v>
      </c>
      <c r="BN73" s="991"/>
      <c r="BO73" s="991"/>
      <c r="BP73" s="991"/>
      <c r="BQ73" s="992"/>
      <c r="BR73" s="992"/>
      <c r="BS73" s="992"/>
      <c r="BT73" s="986"/>
      <c r="BU73" s="987"/>
      <c r="BV73" s="988"/>
      <c r="BW73" s="989"/>
      <c r="BX73" s="990">
        <f t="shared" si="5"/>
        <v>0</v>
      </c>
      <c r="BY73" s="991"/>
      <c r="BZ73" s="991"/>
      <c r="CA73" s="992"/>
      <c r="CB73" s="992"/>
      <c r="CC73" s="992"/>
      <c r="CD73" s="993"/>
    </row>
    <row r="74" spans="1:84" s="20" customFormat="1" ht="24.9" customHeight="1" thickTop="1" thickBot="1">
      <c r="A74" s="10"/>
      <c r="B74" s="933" t="s">
        <v>107</v>
      </c>
      <c r="C74" s="934"/>
      <c r="D74" s="934"/>
      <c r="E74" s="934"/>
      <c r="F74" s="934"/>
      <c r="G74" s="934"/>
      <c r="H74" s="934"/>
      <c r="I74" s="934"/>
      <c r="J74" s="934"/>
      <c r="K74" s="934"/>
      <c r="L74" s="934"/>
      <c r="M74" s="934"/>
      <c r="N74" s="934"/>
      <c r="O74" s="934"/>
      <c r="P74" s="934"/>
      <c r="Q74" s="934"/>
      <c r="R74" s="934"/>
      <c r="S74" s="934"/>
      <c r="T74" s="934"/>
      <c r="U74" s="934"/>
      <c r="V74" s="934"/>
      <c r="W74" s="934"/>
      <c r="X74" s="934"/>
      <c r="Y74" s="934"/>
      <c r="Z74" s="934"/>
      <c r="AA74" s="934"/>
      <c r="AB74" s="934"/>
      <c r="AC74" s="934"/>
      <c r="AD74" s="934"/>
      <c r="AE74" s="934"/>
      <c r="AF74" s="934"/>
      <c r="AG74" s="934"/>
      <c r="AH74" s="934"/>
      <c r="AI74" s="934"/>
      <c r="AJ74" s="934"/>
      <c r="AK74" s="934"/>
      <c r="AL74" s="934"/>
      <c r="AM74" s="934"/>
      <c r="AN74" s="934"/>
      <c r="AO74" s="934"/>
      <c r="AP74" s="934"/>
      <c r="AQ74" s="934"/>
      <c r="AR74" s="934"/>
      <c r="AS74" s="934"/>
      <c r="AT74" s="934"/>
      <c r="AU74" s="935"/>
      <c r="AV74" s="218"/>
      <c r="AW74" s="219"/>
      <c r="AX74" s="936">
        <v>1</v>
      </c>
      <c r="AY74" s="937"/>
      <c r="AZ74" s="937"/>
      <c r="BA74" s="938"/>
      <c r="BB74" s="939">
        <v>198</v>
      </c>
      <c r="BC74" s="937"/>
      <c r="BD74" s="937"/>
      <c r="BE74" s="937"/>
      <c r="BF74" s="937"/>
      <c r="BG74" s="937"/>
      <c r="BH74" s="940"/>
      <c r="BI74" s="936">
        <v>1</v>
      </c>
      <c r="BJ74" s="937"/>
      <c r="BK74" s="937"/>
      <c r="BL74" s="938"/>
      <c r="BM74" s="939">
        <v>200</v>
      </c>
      <c r="BN74" s="937"/>
      <c r="BO74" s="937"/>
      <c r="BP74" s="937"/>
      <c r="BQ74" s="937"/>
      <c r="BR74" s="937"/>
      <c r="BS74" s="940"/>
      <c r="BT74" s="941">
        <f>AX74-BI74</f>
        <v>0</v>
      </c>
      <c r="BU74" s="941"/>
      <c r="BV74" s="941"/>
      <c r="BW74" s="936"/>
      <c r="BX74" s="942">
        <f>BB74-BM74</f>
        <v>-2</v>
      </c>
      <c r="BY74" s="940"/>
      <c r="BZ74" s="940"/>
      <c r="CA74" s="941"/>
      <c r="CB74" s="941"/>
      <c r="CC74" s="941"/>
      <c r="CD74" s="943"/>
      <c r="CF74" s="20" t="s">
        <v>287</v>
      </c>
    </row>
    <row r="75" spans="1:84" ht="27.75" hidden="1" customHeight="1" thickTop="1">
      <c r="B75" s="672"/>
      <c r="C75" s="673"/>
      <c r="D75" s="674"/>
      <c r="E75" s="675"/>
      <c r="F75" s="674" t="s">
        <v>13</v>
      </c>
      <c r="G75" s="674"/>
      <c r="H75" s="674"/>
      <c r="I75" s="674"/>
      <c r="J75" s="674"/>
      <c r="K75" s="674"/>
      <c r="L75" s="674"/>
      <c r="M75" s="676" t="s">
        <v>29</v>
      </c>
      <c r="N75" s="677"/>
      <c r="O75" s="678" t="s">
        <v>10</v>
      </c>
      <c r="P75" s="674"/>
      <c r="Q75" s="674"/>
      <c r="R75" s="674"/>
      <c r="S75" s="674"/>
      <c r="T75" s="674"/>
      <c r="U75" s="674"/>
      <c r="V75" s="674"/>
      <c r="W75" s="674"/>
      <c r="X75" s="674"/>
      <c r="Y75" s="674"/>
      <c r="Z75" s="674"/>
      <c r="AA75" s="674"/>
      <c r="AB75" s="674"/>
      <c r="AC75" s="674"/>
      <c r="AD75" s="674"/>
      <c r="AE75" s="674"/>
      <c r="AF75" s="674"/>
      <c r="AG75" s="674"/>
      <c r="AH75" s="674"/>
      <c r="AI75" s="674"/>
      <c r="AJ75" s="674"/>
      <c r="AK75" s="674"/>
      <c r="AL75" s="674"/>
      <c r="AM75" s="674"/>
      <c r="AN75" s="674"/>
      <c r="AO75" s="674"/>
      <c r="AP75" s="674"/>
      <c r="AQ75" s="674"/>
      <c r="AR75" s="674"/>
      <c r="AS75" s="674"/>
      <c r="AT75" s="674"/>
      <c r="AU75" s="675"/>
      <c r="AV75" s="8"/>
      <c r="AW75" s="6"/>
      <c r="AX75" s="704"/>
      <c r="AY75" s="705"/>
      <c r="AZ75" s="705"/>
      <c r="BA75" s="706"/>
      <c r="BB75" s="711"/>
      <c r="BC75" s="705"/>
      <c r="BD75" s="705"/>
      <c r="BE75" s="705"/>
      <c r="BF75" s="705"/>
      <c r="BG75" s="705"/>
      <c r="BH75" s="712"/>
      <c r="BI75" s="667"/>
      <c r="BJ75" s="649"/>
      <c r="BK75" s="649"/>
      <c r="BL75" s="668"/>
      <c r="BM75" s="648"/>
      <c r="BN75" s="649"/>
      <c r="BO75" s="649"/>
      <c r="BP75" s="649"/>
      <c r="BQ75" s="649"/>
      <c r="BR75" s="649"/>
      <c r="BS75" s="661"/>
      <c r="BT75" s="667"/>
      <c r="BU75" s="649"/>
      <c r="BV75" s="649"/>
      <c r="BW75" s="668"/>
      <c r="BX75" s="648"/>
      <c r="BY75" s="649"/>
      <c r="BZ75" s="649"/>
      <c r="CA75" s="649"/>
      <c r="CB75" s="649"/>
      <c r="CC75" s="649"/>
      <c r="CD75" s="650"/>
    </row>
    <row r="76" spans="1:84" ht="13.5" hidden="1" customHeight="1">
      <c r="B76" s="672"/>
      <c r="C76" s="577" t="s">
        <v>8</v>
      </c>
      <c r="D76" s="578"/>
      <c r="E76" s="579"/>
      <c r="F76" s="654"/>
      <c r="G76" s="654"/>
      <c r="H76" s="654"/>
      <c r="I76" s="654"/>
      <c r="J76" s="654"/>
      <c r="K76" s="654"/>
      <c r="L76" s="655"/>
      <c r="M76" s="656"/>
      <c r="N76" s="657"/>
      <c r="O76" s="658"/>
      <c r="P76" s="659"/>
      <c r="Q76" s="659"/>
      <c r="R76" s="659"/>
      <c r="S76" s="659"/>
      <c r="T76" s="659"/>
      <c r="U76" s="659"/>
      <c r="V76" s="659"/>
      <c r="W76" s="659"/>
      <c r="X76" s="659"/>
      <c r="Y76" s="659"/>
      <c r="Z76" s="659"/>
      <c r="AA76" s="659"/>
      <c r="AB76" s="659"/>
      <c r="AC76" s="659"/>
      <c r="AD76" s="659"/>
      <c r="AE76" s="659"/>
      <c r="AF76" s="659"/>
      <c r="AG76" s="659"/>
      <c r="AH76" s="659"/>
      <c r="AI76" s="659"/>
      <c r="AJ76" s="659"/>
      <c r="AK76" s="659"/>
      <c r="AL76" s="659"/>
      <c r="AM76" s="659"/>
      <c r="AN76" s="659"/>
      <c r="AO76" s="659"/>
      <c r="AP76" s="659"/>
      <c r="AQ76" s="659"/>
      <c r="AR76" s="659"/>
      <c r="AS76" s="659"/>
      <c r="AT76" s="659"/>
      <c r="AU76" s="660"/>
      <c r="AV76" s="5"/>
      <c r="AW76" s="7"/>
      <c r="AX76" s="695"/>
      <c r="AY76" s="696"/>
      <c r="AZ76" s="697"/>
      <c r="BA76" s="698"/>
      <c r="BB76" s="702"/>
      <c r="BC76" s="702"/>
      <c r="BD76" s="702"/>
      <c r="BE76" s="703"/>
      <c r="BF76" s="703"/>
      <c r="BG76" s="703"/>
      <c r="BH76" s="703"/>
      <c r="BI76" s="623"/>
      <c r="BJ76" s="624"/>
      <c r="BK76" s="625"/>
      <c r="BL76" s="626"/>
      <c r="BM76" s="635"/>
      <c r="BN76" s="630"/>
      <c r="BO76" s="630"/>
      <c r="BP76" s="630"/>
      <c r="BQ76" s="631"/>
      <c r="BR76" s="631"/>
      <c r="BS76" s="631"/>
      <c r="BT76" s="623"/>
      <c r="BU76" s="624"/>
      <c r="BV76" s="625"/>
      <c r="BW76" s="626"/>
      <c r="BX76" s="635">
        <f t="shared" ref="BX76:BX84" si="6">BB76-BM76</f>
        <v>0</v>
      </c>
      <c r="BY76" s="630"/>
      <c r="BZ76" s="630"/>
      <c r="CA76" s="631"/>
      <c r="CB76" s="631"/>
      <c r="CC76" s="631"/>
      <c r="CD76" s="636"/>
    </row>
    <row r="77" spans="1:84" hidden="1">
      <c r="B77" s="672"/>
      <c r="C77" s="580"/>
      <c r="D77" s="581"/>
      <c r="E77" s="582"/>
      <c r="F77" s="605"/>
      <c r="G77" s="605"/>
      <c r="H77" s="605"/>
      <c r="I77" s="605"/>
      <c r="J77" s="605"/>
      <c r="K77" s="605"/>
      <c r="L77" s="606"/>
      <c r="M77" s="607"/>
      <c r="N77" s="608"/>
      <c r="O77" s="609"/>
      <c r="P77" s="610"/>
      <c r="Q77" s="610"/>
      <c r="R77" s="610"/>
      <c r="S77" s="610"/>
      <c r="T77" s="610"/>
      <c r="U77" s="610"/>
      <c r="V77" s="610"/>
      <c r="W77" s="610"/>
      <c r="X77" s="610"/>
      <c r="Y77" s="610"/>
      <c r="Z77" s="610"/>
      <c r="AA77" s="610"/>
      <c r="AB77" s="610"/>
      <c r="AC77" s="610"/>
      <c r="AD77" s="610"/>
      <c r="AE77" s="610"/>
      <c r="AF77" s="610"/>
      <c r="AG77" s="610"/>
      <c r="AH77" s="610"/>
      <c r="AI77" s="610"/>
      <c r="AJ77" s="610"/>
      <c r="AK77" s="610"/>
      <c r="AL77" s="610"/>
      <c r="AM77" s="610"/>
      <c r="AN77" s="610"/>
      <c r="AO77" s="610"/>
      <c r="AP77" s="610"/>
      <c r="AQ77" s="610"/>
      <c r="AR77" s="610"/>
      <c r="AS77" s="610"/>
      <c r="AT77" s="610"/>
      <c r="AU77" s="611"/>
      <c r="AV77" s="5"/>
      <c r="AW77" s="7"/>
      <c r="AX77" s="689"/>
      <c r="AY77" s="687"/>
      <c r="AZ77" s="687"/>
      <c r="BA77" s="688"/>
      <c r="BB77" s="681"/>
      <c r="BC77" s="681"/>
      <c r="BD77" s="681"/>
      <c r="BE77" s="682"/>
      <c r="BF77" s="682"/>
      <c r="BG77" s="682"/>
      <c r="BH77" s="682"/>
      <c r="BI77" s="594"/>
      <c r="BJ77" s="592"/>
      <c r="BK77" s="592"/>
      <c r="BL77" s="593"/>
      <c r="BM77" s="614"/>
      <c r="BN77" s="612"/>
      <c r="BO77" s="612"/>
      <c r="BP77" s="612"/>
      <c r="BQ77" s="613"/>
      <c r="BR77" s="613"/>
      <c r="BS77" s="613"/>
      <c r="BT77" s="594"/>
      <c r="BU77" s="592"/>
      <c r="BV77" s="592"/>
      <c r="BW77" s="593"/>
      <c r="BX77" s="614">
        <f t="shared" si="6"/>
        <v>0</v>
      </c>
      <c r="BY77" s="612"/>
      <c r="BZ77" s="612"/>
      <c r="CA77" s="613"/>
      <c r="CB77" s="613"/>
      <c r="CC77" s="613"/>
      <c r="CD77" s="615"/>
    </row>
    <row r="78" spans="1:84" hidden="1">
      <c r="B78" s="672"/>
      <c r="C78" s="651"/>
      <c r="D78" s="652"/>
      <c r="E78" s="653"/>
      <c r="F78" s="637"/>
      <c r="G78" s="637"/>
      <c r="H78" s="637"/>
      <c r="I78" s="637"/>
      <c r="J78" s="637"/>
      <c r="K78" s="637"/>
      <c r="L78" s="638"/>
      <c r="M78" s="679"/>
      <c r="N78" s="680"/>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2"/>
      <c r="AM78" s="642"/>
      <c r="AN78" s="642"/>
      <c r="AO78" s="642"/>
      <c r="AP78" s="642"/>
      <c r="AQ78" s="642"/>
      <c r="AR78" s="642"/>
      <c r="AS78" s="642"/>
      <c r="AT78" s="642"/>
      <c r="AU78" s="643"/>
      <c r="AV78" s="5"/>
      <c r="AW78" s="7"/>
      <c r="AX78" s="699"/>
      <c r="AY78" s="700"/>
      <c r="AZ78" s="700"/>
      <c r="BA78" s="701"/>
      <c r="BB78" s="683"/>
      <c r="BC78" s="683"/>
      <c r="BD78" s="683"/>
      <c r="BE78" s="684"/>
      <c r="BF78" s="684"/>
      <c r="BG78" s="684"/>
      <c r="BH78" s="684"/>
      <c r="BI78" s="627"/>
      <c r="BJ78" s="628"/>
      <c r="BK78" s="628"/>
      <c r="BL78" s="629"/>
      <c r="BM78" s="646"/>
      <c r="BN78" s="644"/>
      <c r="BO78" s="644"/>
      <c r="BP78" s="644"/>
      <c r="BQ78" s="645"/>
      <c r="BR78" s="645"/>
      <c r="BS78" s="645"/>
      <c r="BT78" s="627"/>
      <c r="BU78" s="628"/>
      <c r="BV78" s="628"/>
      <c r="BW78" s="629"/>
      <c r="BX78" s="646">
        <f t="shared" si="6"/>
        <v>0</v>
      </c>
      <c r="BY78" s="644"/>
      <c r="BZ78" s="644"/>
      <c r="CA78" s="645"/>
      <c r="CB78" s="645"/>
      <c r="CC78" s="645"/>
      <c r="CD78" s="647"/>
    </row>
    <row r="79" spans="1:84" ht="12.75" hidden="1" customHeight="1">
      <c r="B79" s="672"/>
      <c r="C79" s="577" t="s">
        <v>9</v>
      </c>
      <c r="D79" s="578"/>
      <c r="E79" s="579"/>
      <c r="F79" s="654"/>
      <c r="G79" s="654"/>
      <c r="H79" s="654"/>
      <c r="I79" s="654"/>
      <c r="J79" s="654"/>
      <c r="K79" s="654"/>
      <c r="L79" s="655"/>
      <c r="M79" s="656"/>
      <c r="N79" s="657"/>
      <c r="O79" s="658"/>
      <c r="P79" s="659"/>
      <c r="Q79" s="659"/>
      <c r="R79" s="659"/>
      <c r="S79" s="659"/>
      <c r="T79" s="659"/>
      <c r="U79" s="659"/>
      <c r="V79" s="659"/>
      <c r="W79" s="659"/>
      <c r="X79" s="659"/>
      <c r="Y79" s="659"/>
      <c r="Z79" s="659"/>
      <c r="AA79" s="659"/>
      <c r="AB79" s="659"/>
      <c r="AC79" s="659"/>
      <c r="AD79" s="659"/>
      <c r="AE79" s="659"/>
      <c r="AF79" s="659"/>
      <c r="AG79" s="659"/>
      <c r="AH79" s="659"/>
      <c r="AI79" s="659"/>
      <c r="AJ79" s="659"/>
      <c r="AK79" s="659"/>
      <c r="AL79" s="659"/>
      <c r="AM79" s="659"/>
      <c r="AN79" s="659"/>
      <c r="AO79" s="659"/>
      <c r="AP79" s="659"/>
      <c r="AQ79" s="659"/>
      <c r="AR79" s="659"/>
      <c r="AS79" s="659"/>
      <c r="AT79" s="659"/>
      <c r="AU79" s="660"/>
      <c r="AV79" s="5"/>
      <c r="AW79" s="7"/>
      <c r="AX79" s="695"/>
      <c r="AY79" s="696"/>
      <c r="AZ79" s="697"/>
      <c r="BA79" s="698"/>
      <c r="BB79" s="702"/>
      <c r="BC79" s="702"/>
      <c r="BD79" s="702"/>
      <c r="BE79" s="703"/>
      <c r="BF79" s="703"/>
      <c r="BG79" s="703"/>
      <c r="BH79" s="703"/>
      <c r="BI79" s="623"/>
      <c r="BJ79" s="624"/>
      <c r="BK79" s="625"/>
      <c r="BL79" s="626"/>
      <c r="BM79" s="632"/>
      <c r="BN79" s="633"/>
      <c r="BO79" s="633"/>
      <c r="BP79" s="633"/>
      <c r="BQ79" s="633"/>
      <c r="BR79" s="633"/>
      <c r="BS79" s="634"/>
      <c r="BT79" s="623"/>
      <c r="BU79" s="624"/>
      <c r="BV79" s="625"/>
      <c r="BW79" s="626"/>
      <c r="BX79" s="635">
        <f t="shared" si="6"/>
        <v>0</v>
      </c>
      <c r="BY79" s="630"/>
      <c r="BZ79" s="630"/>
      <c r="CA79" s="631"/>
      <c r="CB79" s="631"/>
      <c r="CC79" s="631"/>
      <c r="CD79" s="636"/>
    </row>
    <row r="80" spans="1:84" hidden="1">
      <c r="B80" s="672"/>
      <c r="C80" s="580"/>
      <c r="D80" s="581"/>
      <c r="E80" s="582"/>
      <c r="F80" s="605"/>
      <c r="G80" s="605"/>
      <c r="H80" s="605"/>
      <c r="I80" s="605"/>
      <c r="J80" s="605"/>
      <c r="K80" s="605"/>
      <c r="L80" s="606"/>
      <c r="M80" s="607"/>
      <c r="N80" s="608"/>
      <c r="O80" s="609"/>
      <c r="P80" s="610"/>
      <c r="Q80" s="610"/>
      <c r="R80" s="610"/>
      <c r="S80" s="610"/>
      <c r="T80" s="610"/>
      <c r="U80" s="610"/>
      <c r="V80" s="610"/>
      <c r="W80" s="610"/>
      <c r="X80" s="610"/>
      <c r="Y80" s="610"/>
      <c r="Z80" s="610"/>
      <c r="AA80" s="610"/>
      <c r="AB80" s="610"/>
      <c r="AC80" s="610"/>
      <c r="AD80" s="610"/>
      <c r="AE80" s="610"/>
      <c r="AF80" s="610"/>
      <c r="AG80" s="610"/>
      <c r="AH80" s="610"/>
      <c r="AI80" s="610"/>
      <c r="AJ80" s="610"/>
      <c r="AK80" s="610"/>
      <c r="AL80" s="610"/>
      <c r="AM80" s="610"/>
      <c r="AN80" s="610"/>
      <c r="AO80" s="610"/>
      <c r="AP80" s="610"/>
      <c r="AQ80" s="610"/>
      <c r="AR80" s="610"/>
      <c r="AS80" s="610"/>
      <c r="AT80" s="610"/>
      <c r="AU80" s="611"/>
      <c r="AV80" s="5"/>
      <c r="AW80" s="7"/>
      <c r="AX80" s="689"/>
      <c r="AY80" s="687"/>
      <c r="AZ80" s="687"/>
      <c r="BA80" s="688"/>
      <c r="BB80" s="681"/>
      <c r="BC80" s="681"/>
      <c r="BD80" s="681"/>
      <c r="BE80" s="682"/>
      <c r="BF80" s="682"/>
      <c r="BG80" s="682"/>
      <c r="BH80" s="682"/>
      <c r="BI80" s="594"/>
      <c r="BJ80" s="592"/>
      <c r="BK80" s="592"/>
      <c r="BL80" s="593"/>
      <c r="BM80" s="614"/>
      <c r="BN80" s="612"/>
      <c r="BO80" s="612"/>
      <c r="BP80" s="612"/>
      <c r="BQ80" s="613"/>
      <c r="BR80" s="613"/>
      <c r="BS80" s="613"/>
      <c r="BT80" s="594"/>
      <c r="BU80" s="592"/>
      <c r="BV80" s="592"/>
      <c r="BW80" s="593"/>
      <c r="BX80" s="614">
        <f t="shared" si="6"/>
        <v>0</v>
      </c>
      <c r="BY80" s="612"/>
      <c r="BZ80" s="612"/>
      <c r="CA80" s="613"/>
      <c r="CB80" s="613"/>
      <c r="CC80" s="613"/>
      <c r="CD80" s="615"/>
    </row>
    <row r="81" spans="1:84" hidden="1">
      <c r="B81" s="672"/>
      <c r="C81" s="651"/>
      <c r="D81" s="652"/>
      <c r="E81" s="653"/>
      <c r="F81" s="637"/>
      <c r="G81" s="637"/>
      <c r="H81" s="637"/>
      <c r="I81" s="637"/>
      <c r="J81" s="637"/>
      <c r="K81" s="637"/>
      <c r="L81" s="638"/>
      <c r="M81" s="639"/>
      <c r="N81" s="640"/>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c r="AT81" s="642"/>
      <c r="AU81" s="643"/>
      <c r="AV81" s="5"/>
      <c r="AW81" s="7"/>
      <c r="AX81" s="699"/>
      <c r="AY81" s="700"/>
      <c r="AZ81" s="700"/>
      <c r="BA81" s="701"/>
      <c r="BB81" s="683"/>
      <c r="BC81" s="683"/>
      <c r="BD81" s="683"/>
      <c r="BE81" s="684"/>
      <c r="BF81" s="684"/>
      <c r="BG81" s="684"/>
      <c r="BH81" s="684"/>
      <c r="BI81" s="627"/>
      <c r="BJ81" s="628"/>
      <c r="BK81" s="628"/>
      <c r="BL81" s="629"/>
      <c r="BM81" s="646"/>
      <c r="BN81" s="644"/>
      <c r="BO81" s="644"/>
      <c r="BP81" s="644"/>
      <c r="BQ81" s="645"/>
      <c r="BR81" s="645"/>
      <c r="BS81" s="645"/>
      <c r="BT81" s="627"/>
      <c r="BU81" s="628"/>
      <c r="BV81" s="628"/>
      <c r="BW81" s="629"/>
      <c r="BX81" s="646">
        <f t="shared" si="6"/>
        <v>0</v>
      </c>
      <c r="BY81" s="644"/>
      <c r="BZ81" s="644"/>
      <c r="CA81" s="645"/>
      <c r="CB81" s="645"/>
      <c r="CC81" s="645"/>
      <c r="CD81" s="647"/>
    </row>
    <row r="82" spans="1:84" ht="12.75" hidden="1" customHeight="1">
      <c r="B82" s="4"/>
      <c r="C82" s="577" t="s">
        <v>19</v>
      </c>
      <c r="D82" s="578"/>
      <c r="E82" s="579"/>
      <c r="F82" s="583"/>
      <c r="G82" s="583"/>
      <c r="H82" s="583"/>
      <c r="I82" s="583"/>
      <c r="J82" s="583"/>
      <c r="K82" s="583"/>
      <c r="L82" s="584"/>
      <c r="M82" s="585"/>
      <c r="N82" s="586"/>
      <c r="O82" s="587"/>
      <c r="P82" s="588"/>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AR82" s="588"/>
      <c r="AS82" s="588"/>
      <c r="AT82" s="588"/>
      <c r="AU82" s="589"/>
      <c r="AV82" s="5"/>
      <c r="AW82" s="7"/>
      <c r="AX82" s="685"/>
      <c r="AY82" s="686"/>
      <c r="AZ82" s="687"/>
      <c r="BA82" s="688"/>
      <c r="BB82" s="693"/>
      <c r="BC82" s="693"/>
      <c r="BD82" s="693"/>
      <c r="BE82" s="694"/>
      <c r="BF82" s="694"/>
      <c r="BG82" s="694"/>
      <c r="BH82" s="694"/>
      <c r="BI82" s="590"/>
      <c r="BJ82" s="591"/>
      <c r="BK82" s="592"/>
      <c r="BL82" s="593"/>
      <c r="BM82" s="621"/>
      <c r="BN82" s="598"/>
      <c r="BO82" s="598"/>
      <c r="BP82" s="598"/>
      <c r="BQ82" s="599"/>
      <c r="BR82" s="599"/>
      <c r="BS82" s="599"/>
      <c r="BT82" s="590"/>
      <c r="BU82" s="591"/>
      <c r="BV82" s="592"/>
      <c r="BW82" s="593"/>
      <c r="BX82" s="621">
        <f t="shared" si="6"/>
        <v>0</v>
      </c>
      <c r="BY82" s="598"/>
      <c r="BZ82" s="598"/>
      <c r="CA82" s="599"/>
      <c r="CB82" s="599"/>
      <c r="CC82" s="599"/>
      <c r="CD82" s="622"/>
    </row>
    <row r="83" spans="1:84" hidden="1">
      <c r="B83" s="4"/>
      <c r="C83" s="580"/>
      <c r="D83" s="581"/>
      <c r="E83" s="582"/>
      <c r="F83" s="605"/>
      <c r="G83" s="605"/>
      <c r="H83" s="605"/>
      <c r="I83" s="605"/>
      <c r="J83" s="605"/>
      <c r="K83" s="605"/>
      <c r="L83" s="606"/>
      <c r="M83" s="607"/>
      <c r="N83" s="608"/>
      <c r="O83" s="609"/>
      <c r="P83" s="610"/>
      <c r="Q83" s="610"/>
      <c r="R83" s="610"/>
      <c r="S83" s="610"/>
      <c r="T83" s="610"/>
      <c r="U83" s="610"/>
      <c r="V83" s="610"/>
      <c r="W83" s="610"/>
      <c r="X83" s="610"/>
      <c r="Y83" s="610"/>
      <c r="Z83" s="610"/>
      <c r="AA83" s="610"/>
      <c r="AB83" s="610"/>
      <c r="AC83" s="610"/>
      <c r="AD83" s="610"/>
      <c r="AE83" s="610"/>
      <c r="AF83" s="610"/>
      <c r="AG83" s="610"/>
      <c r="AH83" s="610"/>
      <c r="AI83" s="610"/>
      <c r="AJ83" s="610"/>
      <c r="AK83" s="610"/>
      <c r="AL83" s="610"/>
      <c r="AM83" s="610"/>
      <c r="AN83" s="610"/>
      <c r="AO83" s="610"/>
      <c r="AP83" s="610"/>
      <c r="AQ83" s="610"/>
      <c r="AR83" s="610"/>
      <c r="AS83" s="610"/>
      <c r="AT83" s="610"/>
      <c r="AU83" s="611"/>
      <c r="AV83" s="5"/>
      <c r="AW83" s="7"/>
      <c r="AX83" s="689"/>
      <c r="AY83" s="687"/>
      <c r="AZ83" s="687"/>
      <c r="BA83" s="688"/>
      <c r="BB83" s="681"/>
      <c r="BC83" s="681"/>
      <c r="BD83" s="681"/>
      <c r="BE83" s="682"/>
      <c r="BF83" s="682"/>
      <c r="BG83" s="682"/>
      <c r="BH83" s="682"/>
      <c r="BI83" s="594"/>
      <c r="BJ83" s="592"/>
      <c r="BK83" s="592"/>
      <c r="BL83" s="593"/>
      <c r="BM83" s="614"/>
      <c r="BN83" s="612"/>
      <c r="BO83" s="612"/>
      <c r="BP83" s="612"/>
      <c r="BQ83" s="613"/>
      <c r="BR83" s="613"/>
      <c r="BS83" s="613"/>
      <c r="BT83" s="594"/>
      <c r="BU83" s="592"/>
      <c r="BV83" s="592"/>
      <c r="BW83" s="593"/>
      <c r="BX83" s="614">
        <f t="shared" si="6"/>
        <v>0</v>
      </c>
      <c r="BY83" s="612"/>
      <c r="BZ83" s="612"/>
      <c r="CA83" s="613"/>
      <c r="CB83" s="613"/>
      <c r="CC83" s="613"/>
      <c r="CD83" s="615"/>
    </row>
    <row r="84" spans="1:84" ht="13.8" hidden="1" thickBot="1">
      <c r="B84" s="4"/>
      <c r="C84" s="580"/>
      <c r="D84" s="581"/>
      <c r="E84" s="582"/>
      <c r="F84" s="583"/>
      <c r="G84" s="583"/>
      <c r="H84" s="583"/>
      <c r="I84" s="583"/>
      <c r="J84" s="583"/>
      <c r="K84" s="583"/>
      <c r="L84" s="584"/>
      <c r="M84" s="600"/>
      <c r="N84" s="601"/>
      <c r="O84" s="602"/>
      <c r="P84" s="603"/>
      <c r="Q84" s="603"/>
      <c r="R84" s="603"/>
      <c r="S84" s="603"/>
      <c r="T84" s="603"/>
      <c r="U84" s="603"/>
      <c r="V84" s="603"/>
      <c r="W84" s="603"/>
      <c r="X84" s="603"/>
      <c r="Y84" s="603"/>
      <c r="Z84" s="603"/>
      <c r="AA84" s="603"/>
      <c r="AB84" s="603"/>
      <c r="AC84" s="603"/>
      <c r="AD84" s="603"/>
      <c r="AE84" s="603"/>
      <c r="AF84" s="603"/>
      <c r="AG84" s="603"/>
      <c r="AH84" s="603"/>
      <c r="AI84" s="603"/>
      <c r="AJ84" s="603"/>
      <c r="AK84" s="603"/>
      <c r="AL84" s="603"/>
      <c r="AM84" s="603"/>
      <c r="AN84" s="603"/>
      <c r="AO84" s="603"/>
      <c r="AP84" s="603"/>
      <c r="AQ84" s="603"/>
      <c r="AR84" s="603"/>
      <c r="AS84" s="603"/>
      <c r="AT84" s="603"/>
      <c r="AU84" s="604"/>
      <c r="AV84" s="5"/>
      <c r="AW84" s="7"/>
      <c r="AX84" s="690"/>
      <c r="AY84" s="691"/>
      <c r="AZ84" s="691"/>
      <c r="BA84" s="692"/>
      <c r="BB84" s="693"/>
      <c r="BC84" s="693"/>
      <c r="BD84" s="693"/>
      <c r="BE84" s="694"/>
      <c r="BF84" s="694"/>
      <c r="BG84" s="694"/>
      <c r="BH84" s="694"/>
      <c r="BI84" s="595"/>
      <c r="BJ84" s="596"/>
      <c r="BK84" s="596"/>
      <c r="BL84" s="597"/>
      <c r="BM84" s="621"/>
      <c r="BN84" s="598"/>
      <c r="BO84" s="598"/>
      <c r="BP84" s="598"/>
      <c r="BQ84" s="599"/>
      <c r="BR84" s="599"/>
      <c r="BS84" s="599"/>
      <c r="BT84" s="595"/>
      <c r="BU84" s="596"/>
      <c r="BV84" s="596"/>
      <c r="BW84" s="597"/>
      <c r="BX84" s="621">
        <f t="shared" si="6"/>
        <v>0</v>
      </c>
      <c r="BY84" s="598"/>
      <c r="BZ84" s="598"/>
      <c r="CA84" s="599"/>
      <c r="CB84" s="599"/>
      <c r="CC84" s="599"/>
      <c r="CD84" s="622"/>
    </row>
    <row r="85" spans="1:84" s="20" customFormat="1" ht="24.9" customHeight="1" thickTop="1" thickBot="1">
      <c r="A85" s="10"/>
      <c r="B85" s="669" t="s">
        <v>108</v>
      </c>
      <c r="C85" s="670"/>
      <c r="D85" s="670"/>
      <c r="E85" s="670"/>
      <c r="F85" s="670"/>
      <c r="G85" s="670"/>
      <c r="H85" s="670"/>
      <c r="I85" s="670"/>
      <c r="J85" s="670"/>
      <c r="K85" s="670"/>
      <c r="L85" s="670"/>
      <c r="M85" s="670"/>
      <c r="N85" s="670"/>
      <c r="O85" s="670"/>
      <c r="P85" s="670"/>
      <c r="Q85" s="670"/>
      <c r="R85" s="670"/>
      <c r="S85" s="670"/>
      <c r="T85" s="670"/>
      <c r="U85" s="670"/>
      <c r="V85" s="670"/>
      <c r="W85" s="670"/>
      <c r="X85" s="670"/>
      <c r="Y85" s="670"/>
      <c r="Z85" s="670"/>
      <c r="AA85" s="670"/>
      <c r="AB85" s="670"/>
      <c r="AC85" s="670"/>
      <c r="AD85" s="670"/>
      <c r="AE85" s="670"/>
      <c r="AF85" s="670"/>
      <c r="AG85" s="670"/>
      <c r="AH85" s="670"/>
      <c r="AI85" s="670"/>
      <c r="AJ85" s="670"/>
      <c r="AK85" s="670"/>
      <c r="AL85" s="670"/>
      <c r="AM85" s="670"/>
      <c r="AN85" s="670"/>
      <c r="AO85" s="670"/>
      <c r="AP85" s="670"/>
      <c r="AQ85" s="670"/>
      <c r="AR85" s="670"/>
      <c r="AS85" s="670"/>
      <c r="AT85" s="670"/>
      <c r="AU85" s="671"/>
      <c r="AV85" s="18"/>
      <c r="AW85" s="19"/>
      <c r="AX85" s="665">
        <v>7</v>
      </c>
      <c r="AY85" s="849"/>
      <c r="AZ85" s="849"/>
      <c r="BA85" s="850"/>
      <c r="BB85" s="920">
        <v>163051</v>
      </c>
      <c r="BC85" s="921"/>
      <c r="BD85" s="921"/>
      <c r="BE85" s="921"/>
      <c r="BF85" s="921"/>
      <c r="BG85" s="921"/>
      <c r="BH85" s="710"/>
      <c r="BI85" s="665">
        <f>7+1</f>
        <v>8</v>
      </c>
      <c r="BJ85" s="849"/>
      <c r="BK85" s="849"/>
      <c r="BL85" s="850"/>
      <c r="BM85" s="920">
        <f>172139+1500+180</f>
        <v>173819</v>
      </c>
      <c r="BN85" s="921"/>
      <c r="BO85" s="921"/>
      <c r="BP85" s="921"/>
      <c r="BQ85" s="921"/>
      <c r="BR85" s="921"/>
      <c r="BS85" s="710"/>
      <c r="BT85" s="664">
        <f>AX85-BI85</f>
        <v>-1</v>
      </c>
      <c r="BU85" s="664"/>
      <c r="BV85" s="664"/>
      <c r="BW85" s="665"/>
      <c r="BX85" s="662">
        <f>BB85-BM85</f>
        <v>-10768</v>
      </c>
      <c r="BY85" s="663"/>
      <c r="BZ85" s="663"/>
      <c r="CA85" s="664"/>
      <c r="CB85" s="664"/>
      <c r="CC85" s="664"/>
      <c r="CD85" s="666"/>
      <c r="CF85" s="20" t="s">
        <v>287</v>
      </c>
    </row>
    <row r="86" spans="1:84" ht="27.75" hidden="1" customHeight="1" thickTop="1">
      <c r="B86" s="672"/>
      <c r="C86" s="673"/>
      <c r="D86" s="674"/>
      <c r="E86" s="675"/>
      <c r="F86" s="674" t="s">
        <v>13</v>
      </c>
      <c r="G86" s="674"/>
      <c r="H86" s="674"/>
      <c r="I86" s="674"/>
      <c r="J86" s="674"/>
      <c r="K86" s="674"/>
      <c r="L86" s="674"/>
      <c r="M86" s="676" t="s">
        <v>29</v>
      </c>
      <c r="N86" s="677"/>
      <c r="O86" s="678" t="s">
        <v>10</v>
      </c>
      <c r="P86" s="674"/>
      <c r="Q86" s="674"/>
      <c r="R86" s="674"/>
      <c r="S86" s="674"/>
      <c r="T86" s="674"/>
      <c r="U86" s="674"/>
      <c r="V86" s="674"/>
      <c r="W86" s="674"/>
      <c r="X86" s="674"/>
      <c r="Y86" s="674"/>
      <c r="Z86" s="674"/>
      <c r="AA86" s="674"/>
      <c r="AB86" s="674"/>
      <c r="AC86" s="674"/>
      <c r="AD86" s="674"/>
      <c r="AE86" s="674"/>
      <c r="AF86" s="674"/>
      <c r="AG86" s="674"/>
      <c r="AH86" s="674"/>
      <c r="AI86" s="674"/>
      <c r="AJ86" s="674"/>
      <c r="AK86" s="674"/>
      <c r="AL86" s="674"/>
      <c r="AM86" s="674"/>
      <c r="AN86" s="674"/>
      <c r="AO86" s="674"/>
      <c r="AP86" s="674"/>
      <c r="AQ86" s="674"/>
      <c r="AR86" s="674"/>
      <c r="AS86" s="674"/>
      <c r="AT86" s="674"/>
      <c r="AU86" s="675"/>
      <c r="AV86" s="8"/>
      <c r="AW86" s="6"/>
      <c r="AX86" s="704"/>
      <c r="AY86" s="705"/>
      <c r="AZ86" s="705"/>
      <c r="BA86" s="706"/>
      <c r="BB86" s="711"/>
      <c r="BC86" s="705"/>
      <c r="BD86" s="705"/>
      <c r="BE86" s="705"/>
      <c r="BF86" s="705"/>
      <c r="BG86" s="705"/>
      <c r="BH86" s="712"/>
      <c r="BI86" s="667"/>
      <c r="BJ86" s="649"/>
      <c r="BK86" s="649"/>
      <c r="BL86" s="668"/>
      <c r="BM86" s="648"/>
      <c r="BN86" s="649"/>
      <c r="BO86" s="649"/>
      <c r="BP86" s="649"/>
      <c r="BQ86" s="649"/>
      <c r="BR86" s="649"/>
      <c r="BS86" s="661"/>
      <c r="BT86" s="667"/>
      <c r="BU86" s="649"/>
      <c r="BV86" s="649"/>
      <c r="BW86" s="668"/>
      <c r="BX86" s="648"/>
      <c r="BY86" s="649"/>
      <c r="BZ86" s="649"/>
      <c r="CA86" s="649"/>
      <c r="CB86" s="649"/>
      <c r="CC86" s="649"/>
      <c r="CD86" s="650"/>
    </row>
    <row r="87" spans="1:84" ht="13.5" hidden="1" customHeight="1">
      <c r="B87" s="672"/>
      <c r="C87" s="577" t="s">
        <v>8</v>
      </c>
      <c r="D87" s="578"/>
      <c r="E87" s="579"/>
      <c r="F87" s="654"/>
      <c r="G87" s="654"/>
      <c r="H87" s="654"/>
      <c r="I87" s="654"/>
      <c r="J87" s="654"/>
      <c r="K87" s="654"/>
      <c r="L87" s="655"/>
      <c r="M87" s="656"/>
      <c r="N87" s="657"/>
      <c r="O87" s="658"/>
      <c r="P87" s="659"/>
      <c r="Q87" s="659"/>
      <c r="R87" s="659"/>
      <c r="S87" s="659"/>
      <c r="T87" s="659"/>
      <c r="U87" s="659"/>
      <c r="V87" s="659"/>
      <c r="W87" s="659"/>
      <c r="X87" s="659"/>
      <c r="Y87" s="659"/>
      <c r="Z87" s="659"/>
      <c r="AA87" s="659"/>
      <c r="AB87" s="659"/>
      <c r="AC87" s="659"/>
      <c r="AD87" s="659"/>
      <c r="AE87" s="659"/>
      <c r="AF87" s="659"/>
      <c r="AG87" s="659"/>
      <c r="AH87" s="659"/>
      <c r="AI87" s="659"/>
      <c r="AJ87" s="659"/>
      <c r="AK87" s="659"/>
      <c r="AL87" s="659"/>
      <c r="AM87" s="659"/>
      <c r="AN87" s="659"/>
      <c r="AO87" s="659"/>
      <c r="AP87" s="659"/>
      <c r="AQ87" s="659"/>
      <c r="AR87" s="659"/>
      <c r="AS87" s="659"/>
      <c r="AT87" s="659"/>
      <c r="AU87" s="660"/>
      <c r="AV87" s="5"/>
      <c r="AW87" s="7"/>
      <c r="AX87" s="695"/>
      <c r="AY87" s="696"/>
      <c r="AZ87" s="697"/>
      <c r="BA87" s="698"/>
      <c r="BB87" s="702"/>
      <c r="BC87" s="702"/>
      <c r="BD87" s="702"/>
      <c r="BE87" s="703"/>
      <c r="BF87" s="703"/>
      <c r="BG87" s="703"/>
      <c r="BH87" s="703"/>
      <c r="BI87" s="623"/>
      <c r="BJ87" s="624"/>
      <c r="BK87" s="625"/>
      <c r="BL87" s="626"/>
      <c r="BM87" s="635"/>
      <c r="BN87" s="630"/>
      <c r="BO87" s="630"/>
      <c r="BP87" s="630"/>
      <c r="BQ87" s="631"/>
      <c r="BR87" s="631"/>
      <c r="BS87" s="631"/>
      <c r="BT87" s="623"/>
      <c r="BU87" s="624"/>
      <c r="BV87" s="625"/>
      <c r="BW87" s="626"/>
      <c r="BX87" s="635">
        <f t="shared" ref="BX87:BX95" si="7">BB87-BM87</f>
        <v>0</v>
      </c>
      <c r="BY87" s="630"/>
      <c r="BZ87" s="630"/>
      <c r="CA87" s="631"/>
      <c r="CB87" s="631"/>
      <c r="CC87" s="631"/>
      <c r="CD87" s="636"/>
    </row>
    <row r="88" spans="1:84" hidden="1">
      <c r="B88" s="672"/>
      <c r="C88" s="580"/>
      <c r="D88" s="581"/>
      <c r="E88" s="582"/>
      <c r="F88" s="605"/>
      <c r="G88" s="605"/>
      <c r="H88" s="605"/>
      <c r="I88" s="605"/>
      <c r="J88" s="605"/>
      <c r="K88" s="605"/>
      <c r="L88" s="606"/>
      <c r="M88" s="607"/>
      <c r="N88" s="608"/>
      <c r="O88" s="609"/>
      <c r="P88" s="610"/>
      <c r="Q88" s="610"/>
      <c r="R88" s="610"/>
      <c r="S88" s="610"/>
      <c r="T88" s="610"/>
      <c r="U88" s="610"/>
      <c r="V88" s="610"/>
      <c r="W88" s="610"/>
      <c r="X88" s="610"/>
      <c r="Y88" s="610"/>
      <c r="Z88" s="610"/>
      <c r="AA88" s="610"/>
      <c r="AB88" s="610"/>
      <c r="AC88" s="610"/>
      <c r="AD88" s="610"/>
      <c r="AE88" s="610"/>
      <c r="AF88" s="610"/>
      <c r="AG88" s="610"/>
      <c r="AH88" s="610"/>
      <c r="AI88" s="610"/>
      <c r="AJ88" s="610"/>
      <c r="AK88" s="610"/>
      <c r="AL88" s="610"/>
      <c r="AM88" s="610"/>
      <c r="AN88" s="610"/>
      <c r="AO88" s="610"/>
      <c r="AP88" s="610"/>
      <c r="AQ88" s="610"/>
      <c r="AR88" s="610"/>
      <c r="AS88" s="610"/>
      <c r="AT88" s="610"/>
      <c r="AU88" s="611"/>
      <c r="AV88" s="5"/>
      <c r="AW88" s="7"/>
      <c r="AX88" s="689"/>
      <c r="AY88" s="687"/>
      <c r="AZ88" s="687"/>
      <c r="BA88" s="688"/>
      <c r="BB88" s="681"/>
      <c r="BC88" s="681"/>
      <c r="BD88" s="681"/>
      <c r="BE88" s="682"/>
      <c r="BF88" s="682"/>
      <c r="BG88" s="682"/>
      <c r="BH88" s="682"/>
      <c r="BI88" s="594"/>
      <c r="BJ88" s="592"/>
      <c r="BK88" s="592"/>
      <c r="BL88" s="593"/>
      <c r="BM88" s="614"/>
      <c r="BN88" s="612"/>
      <c r="BO88" s="612"/>
      <c r="BP88" s="612"/>
      <c r="BQ88" s="613"/>
      <c r="BR88" s="613"/>
      <c r="BS88" s="613"/>
      <c r="BT88" s="594"/>
      <c r="BU88" s="592"/>
      <c r="BV88" s="592"/>
      <c r="BW88" s="593"/>
      <c r="BX88" s="614">
        <f t="shared" si="7"/>
        <v>0</v>
      </c>
      <c r="BY88" s="612"/>
      <c r="BZ88" s="612"/>
      <c r="CA88" s="613"/>
      <c r="CB88" s="613"/>
      <c r="CC88" s="613"/>
      <c r="CD88" s="615"/>
    </row>
    <row r="89" spans="1:84" hidden="1">
      <c r="B89" s="672"/>
      <c r="C89" s="651"/>
      <c r="D89" s="652"/>
      <c r="E89" s="653"/>
      <c r="F89" s="637"/>
      <c r="G89" s="637"/>
      <c r="H89" s="637"/>
      <c r="I89" s="637"/>
      <c r="J89" s="637"/>
      <c r="K89" s="637"/>
      <c r="L89" s="638"/>
      <c r="M89" s="679"/>
      <c r="N89" s="680"/>
      <c r="O89" s="641"/>
      <c r="P89" s="642"/>
      <c r="Q89" s="642"/>
      <c r="R89" s="642"/>
      <c r="S89" s="642"/>
      <c r="T89" s="642"/>
      <c r="U89" s="642"/>
      <c r="V89" s="642"/>
      <c r="W89" s="642"/>
      <c r="X89" s="642"/>
      <c r="Y89" s="642"/>
      <c r="Z89" s="642"/>
      <c r="AA89" s="642"/>
      <c r="AB89" s="642"/>
      <c r="AC89" s="642"/>
      <c r="AD89" s="642"/>
      <c r="AE89" s="642"/>
      <c r="AF89" s="642"/>
      <c r="AG89" s="642"/>
      <c r="AH89" s="642"/>
      <c r="AI89" s="642"/>
      <c r="AJ89" s="642"/>
      <c r="AK89" s="642"/>
      <c r="AL89" s="642"/>
      <c r="AM89" s="642"/>
      <c r="AN89" s="642"/>
      <c r="AO89" s="642"/>
      <c r="AP89" s="642"/>
      <c r="AQ89" s="642"/>
      <c r="AR89" s="642"/>
      <c r="AS89" s="642"/>
      <c r="AT89" s="642"/>
      <c r="AU89" s="643"/>
      <c r="AV89" s="5"/>
      <c r="AW89" s="7"/>
      <c r="AX89" s="699"/>
      <c r="AY89" s="700"/>
      <c r="AZ89" s="700"/>
      <c r="BA89" s="701"/>
      <c r="BB89" s="683"/>
      <c r="BC89" s="683"/>
      <c r="BD89" s="683"/>
      <c r="BE89" s="684"/>
      <c r="BF89" s="684"/>
      <c r="BG89" s="684"/>
      <c r="BH89" s="684"/>
      <c r="BI89" s="627"/>
      <c r="BJ89" s="628"/>
      <c r="BK89" s="628"/>
      <c r="BL89" s="629"/>
      <c r="BM89" s="646"/>
      <c r="BN89" s="644"/>
      <c r="BO89" s="644"/>
      <c r="BP89" s="644"/>
      <c r="BQ89" s="645"/>
      <c r="BR89" s="645"/>
      <c r="BS89" s="645"/>
      <c r="BT89" s="627"/>
      <c r="BU89" s="628"/>
      <c r="BV89" s="628"/>
      <c r="BW89" s="629"/>
      <c r="BX89" s="646">
        <f t="shared" si="7"/>
        <v>0</v>
      </c>
      <c r="BY89" s="644"/>
      <c r="BZ89" s="644"/>
      <c r="CA89" s="645"/>
      <c r="CB89" s="645"/>
      <c r="CC89" s="645"/>
      <c r="CD89" s="647"/>
    </row>
    <row r="90" spans="1:84" ht="12.75" hidden="1" customHeight="1">
      <c r="B90" s="672"/>
      <c r="C90" s="577" t="s">
        <v>9</v>
      </c>
      <c r="D90" s="578"/>
      <c r="E90" s="579"/>
      <c r="F90" s="654"/>
      <c r="G90" s="654"/>
      <c r="H90" s="654"/>
      <c r="I90" s="654"/>
      <c r="J90" s="654"/>
      <c r="K90" s="654"/>
      <c r="L90" s="655"/>
      <c r="M90" s="656"/>
      <c r="N90" s="657"/>
      <c r="O90" s="658"/>
      <c r="P90" s="659"/>
      <c r="Q90" s="659"/>
      <c r="R90" s="659"/>
      <c r="S90" s="659"/>
      <c r="T90" s="659"/>
      <c r="U90" s="659"/>
      <c r="V90" s="659"/>
      <c r="W90" s="659"/>
      <c r="X90" s="659"/>
      <c r="Y90" s="659"/>
      <c r="Z90" s="659"/>
      <c r="AA90" s="659"/>
      <c r="AB90" s="659"/>
      <c r="AC90" s="659"/>
      <c r="AD90" s="659"/>
      <c r="AE90" s="659"/>
      <c r="AF90" s="659"/>
      <c r="AG90" s="659"/>
      <c r="AH90" s="659"/>
      <c r="AI90" s="659"/>
      <c r="AJ90" s="659"/>
      <c r="AK90" s="659"/>
      <c r="AL90" s="659"/>
      <c r="AM90" s="659"/>
      <c r="AN90" s="659"/>
      <c r="AO90" s="659"/>
      <c r="AP90" s="659"/>
      <c r="AQ90" s="659"/>
      <c r="AR90" s="659"/>
      <c r="AS90" s="659"/>
      <c r="AT90" s="659"/>
      <c r="AU90" s="660"/>
      <c r="AV90" s="5"/>
      <c r="AW90" s="7"/>
      <c r="AX90" s="695"/>
      <c r="AY90" s="696"/>
      <c r="AZ90" s="697"/>
      <c r="BA90" s="698"/>
      <c r="BB90" s="702"/>
      <c r="BC90" s="702"/>
      <c r="BD90" s="702"/>
      <c r="BE90" s="703"/>
      <c r="BF90" s="703"/>
      <c r="BG90" s="703"/>
      <c r="BH90" s="703"/>
      <c r="BI90" s="623"/>
      <c r="BJ90" s="624"/>
      <c r="BK90" s="625"/>
      <c r="BL90" s="626"/>
      <c r="BM90" s="632"/>
      <c r="BN90" s="633"/>
      <c r="BO90" s="633"/>
      <c r="BP90" s="633"/>
      <c r="BQ90" s="633"/>
      <c r="BR90" s="633"/>
      <c r="BS90" s="634"/>
      <c r="BT90" s="623"/>
      <c r="BU90" s="624"/>
      <c r="BV90" s="625"/>
      <c r="BW90" s="626"/>
      <c r="BX90" s="635">
        <f t="shared" si="7"/>
        <v>0</v>
      </c>
      <c r="BY90" s="630"/>
      <c r="BZ90" s="630"/>
      <c r="CA90" s="631"/>
      <c r="CB90" s="631"/>
      <c r="CC90" s="631"/>
      <c r="CD90" s="636"/>
    </row>
    <row r="91" spans="1:84" hidden="1">
      <c r="B91" s="672"/>
      <c r="C91" s="580"/>
      <c r="D91" s="581"/>
      <c r="E91" s="582"/>
      <c r="F91" s="605"/>
      <c r="G91" s="605"/>
      <c r="H91" s="605"/>
      <c r="I91" s="605"/>
      <c r="J91" s="605"/>
      <c r="K91" s="605"/>
      <c r="L91" s="606"/>
      <c r="M91" s="607"/>
      <c r="N91" s="608"/>
      <c r="O91" s="609"/>
      <c r="P91" s="610"/>
      <c r="Q91" s="610"/>
      <c r="R91" s="610"/>
      <c r="S91" s="610"/>
      <c r="T91" s="610"/>
      <c r="U91" s="610"/>
      <c r="V91" s="610"/>
      <c r="W91" s="610"/>
      <c r="X91" s="610"/>
      <c r="Y91" s="610"/>
      <c r="Z91" s="610"/>
      <c r="AA91" s="610"/>
      <c r="AB91" s="610"/>
      <c r="AC91" s="610"/>
      <c r="AD91" s="610"/>
      <c r="AE91" s="610"/>
      <c r="AF91" s="610"/>
      <c r="AG91" s="610"/>
      <c r="AH91" s="610"/>
      <c r="AI91" s="610"/>
      <c r="AJ91" s="610"/>
      <c r="AK91" s="610"/>
      <c r="AL91" s="610"/>
      <c r="AM91" s="610"/>
      <c r="AN91" s="610"/>
      <c r="AO91" s="610"/>
      <c r="AP91" s="610"/>
      <c r="AQ91" s="610"/>
      <c r="AR91" s="610"/>
      <c r="AS91" s="610"/>
      <c r="AT91" s="610"/>
      <c r="AU91" s="611"/>
      <c r="AV91" s="5"/>
      <c r="AW91" s="7"/>
      <c r="AX91" s="689"/>
      <c r="AY91" s="687"/>
      <c r="AZ91" s="687"/>
      <c r="BA91" s="688"/>
      <c r="BB91" s="681"/>
      <c r="BC91" s="681"/>
      <c r="BD91" s="681"/>
      <c r="BE91" s="682"/>
      <c r="BF91" s="682"/>
      <c r="BG91" s="682"/>
      <c r="BH91" s="682"/>
      <c r="BI91" s="594"/>
      <c r="BJ91" s="592"/>
      <c r="BK91" s="592"/>
      <c r="BL91" s="593"/>
      <c r="BM91" s="614"/>
      <c r="BN91" s="612"/>
      <c r="BO91" s="612"/>
      <c r="BP91" s="612"/>
      <c r="BQ91" s="613"/>
      <c r="BR91" s="613"/>
      <c r="BS91" s="613"/>
      <c r="BT91" s="594"/>
      <c r="BU91" s="592"/>
      <c r="BV91" s="592"/>
      <c r="BW91" s="593"/>
      <c r="BX91" s="614">
        <f t="shared" si="7"/>
        <v>0</v>
      </c>
      <c r="BY91" s="612"/>
      <c r="BZ91" s="612"/>
      <c r="CA91" s="613"/>
      <c r="CB91" s="613"/>
      <c r="CC91" s="613"/>
      <c r="CD91" s="615"/>
    </row>
    <row r="92" spans="1:84" hidden="1">
      <c r="B92" s="672"/>
      <c r="C92" s="651"/>
      <c r="D92" s="652"/>
      <c r="E92" s="653"/>
      <c r="F92" s="637"/>
      <c r="G92" s="637"/>
      <c r="H92" s="637"/>
      <c r="I92" s="637"/>
      <c r="J92" s="637"/>
      <c r="K92" s="637"/>
      <c r="L92" s="638"/>
      <c r="M92" s="639"/>
      <c r="N92" s="640"/>
      <c r="O92" s="641"/>
      <c r="P92" s="642"/>
      <c r="Q92" s="642"/>
      <c r="R92" s="642"/>
      <c r="S92" s="642"/>
      <c r="T92" s="642"/>
      <c r="U92" s="642"/>
      <c r="V92" s="642"/>
      <c r="W92" s="642"/>
      <c r="X92" s="642"/>
      <c r="Y92" s="642"/>
      <c r="Z92" s="642"/>
      <c r="AA92" s="642"/>
      <c r="AB92" s="642"/>
      <c r="AC92" s="642"/>
      <c r="AD92" s="642"/>
      <c r="AE92" s="642"/>
      <c r="AF92" s="642"/>
      <c r="AG92" s="642"/>
      <c r="AH92" s="642"/>
      <c r="AI92" s="642"/>
      <c r="AJ92" s="642"/>
      <c r="AK92" s="642"/>
      <c r="AL92" s="642"/>
      <c r="AM92" s="642"/>
      <c r="AN92" s="642"/>
      <c r="AO92" s="642"/>
      <c r="AP92" s="642"/>
      <c r="AQ92" s="642"/>
      <c r="AR92" s="642"/>
      <c r="AS92" s="642"/>
      <c r="AT92" s="642"/>
      <c r="AU92" s="643"/>
      <c r="AV92" s="5"/>
      <c r="AW92" s="7"/>
      <c r="AX92" s="699"/>
      <c r="AY92" s="700"/>
      <c r="AZ92" s="700"/>
      <c r="BA92" s="701"/>
      <c r="BB92" s="683"/>
      <c r="BC92" s="683"/>
      <c r="BD92" s="683"/>
      <c r="BE92" s="684"/>
      <c r="BF92" s="684"/>
      <c r="BG92" s="684"/>
      <c r="BH92" s="684"/>
      <c r="BI92" s="627"/>
      <c r="BJ92" s="628"/>
      <c r="BK92" s="628"/>
      <c r="BL92" s="629"/>
      <c r="BM92" s="646"/>
      <c r="BN92" s="644"/>
      <c r="BO92" s="644"/>
      <c r="BP92" s="644"/>
      <c r="BQ92" s="645"/>
      <c r="BR92" s="645"/>
      <c r="BS92" s="645"/>
      <c r="BT92" s="627"/>
      <c r="BU92" s="628"/>
      <c r="BV92" s="628"/>
      <c r="BW92" s="629"/>
      <c r="BX92" s="646">
        <f t="shared" si="7"/>
        <v>0</v>
      </c>
      <c r="BY92" s="644"/>
      <c r="BZ92" s="644"/>
      <c r="CA92" s="645"/>
      <c r="CB92" s="645"/>
      <c r="CC92" s="645"/>
      <c r="CD92" s="647"/>
    </row>
    <row r="93" spans="1:84" ht="12.75" hidden="1" customHeight="1">
      <c r="B93" s="4"/>
      <c r="C93" s="577" t="s">
        <v>19</v>
      </c>
      <c r="D93" s="578"/>
      <c r="E93" s="579"/>
      <c r="F93" s="583"/>
      <c r="G93" s="583"/>
      <c r="H93" s="583"/>
      <c r="I93" s="583"/>
      <c r="J93" s="583"/>
      <c r="K93" s="583"/>
      <c r="L93" s="584"/>
      <c r="M93" s="585"/>
      <c r="N93" s="586"/>
      <c r="O93" s="587"/>
      <c r="P93" s="588"/>
      <c r="Q93" s="588"/>
      <c r="R93" s="588"/>
      <c r="S93" s="588"/>
      <c r="T93" s="588"/>
      <c r="U93" s="588"/>
      <c r="V93" s="588"/>
      <c r="W93" s="588"/>
      <c r="X93" s="588"/>
      <c r="Y93" s="588"/>
      <c r="Z93" s="588"/>
      <c r="AA93" s="588"/>
      <c r="AB93" s="588"/>
      <c r="AC93" s="588"/>
      <c r="AD93" s="588"/>
      <c r="AE93" s="588"/>
      <c r="AF93" s="588"/>
      <c r="AG93" s="588"/>
      <c r="AH93" s="588"/>
      <c r="AI93" s="588"/>
      <c r="AJ93" s="588"/>
      <c r="AK93" s="588"/>
      <c r="AL93" s="588"/>
      <c r="AM93" s="588"/>
      <c r="AN93" s="588"/>
      <c r="AO93" s="588"/>
      <c r="AP93" s="588"/>
      <c r="AQ93" s="588"/>
      <c r="AR93" s="588"/>
      <c r="AS93" s="588"/>
      <c r="AT93" s="588"/>
      <c r="AU93" s="589"/>
      <c r="AV93" s="5"/>
      <c r="AW93" s="7"/>
      <c r="AX93" s="685"/>
      <c r="AY93" s="686"/>
      <c r="AZ93" s="687"/>
      <c r="BA93" s="688"/>
      <c r="BB93" s="693"/>
      <c r="BC93" s="693"/>
      <c r="BD93" s="693"/>
      <c r="BE93" s="694"/>
      <c r="BF93" s="694"/>
      <c r="BG93" s="694"/>
      <c r="BH93" s="694"/>
      <c r="BI93" s="590"/>
      <c r="BJ93" s="591"/>
      <c r="BK93" s="592"/>
      <c r="BL93" s="593"/>
      <c r="BM93" s="621"/>
      <c r="BN93" s="598"/>
      <c r="BO93" s="598"/>
      <c r="BP93" s="598"/>
      <c r="BQ93" s="599"/>
      <c r="BR93" s="599"/>
      <c r="BS93" s="599"/>
      <c r="BT93" s="590"/>
      <c r="BU93" s="591"/>
      <c r="BV93" s="592"/>
      <c r="BW93" s="593"/>
      <c r="BX93" s="621">
        <f t="shared" si="7"/>
        <v>0</v>
      </c>
      <c r="BY93" s="598"/>
      <c r="BZ93" s="598"/>
      <c r="CA93" s="599"/>
      <c r="CB93" s="599"/>
      <c r="CC93" s="599"/>
      <c r="CD93" s="622"/>
    </row>
    <row r="94" spans="1:84" hidden="1">
      <c r="B94" s="4"/>
      <c r="C94" s="580"/>
      <c r="D94" s="581"/>
      <c r="E94" s="582"/>
      <c r="F94" s="605"/>
      <c r="G94" s="605"/>
      <c r="H94" s="605"/>
      <c r="I94" s="605"/>
      <c r="J94" s="605"/>
      <c r="K94" s="605"/>
      <c r="L94" s="606"/>
      <c r="M94" s="607"/>
      <c r="N94" s="608"/>
      <c r="O94" s="609"/>
      <c r="P94" s="610"/>
      <c r="Q94" s="610"/>
      <c r="R94" s="610"/>
      <c r="S94" s="610"/>
      <c r="T94" s="610"/>
      <c r="U94" s="610"/>
      <c r="V94" s="610"/>
      <c r="W94" s="610"/>
      <c r="X94" s="610"/>
      <c r="Y94" s="610"/>
      <c r="Z94" s="610"/>
      <c r="AA94" s="610"/>
      <c r="AB94" s="610"/>
      <c r="AC94" s="610"/>
      <c r="AD94" s="610"/>
      <c r="AE94" s="610"/>
      <c r="AF94" s="610"/>
      <c r="AG94" s="610"/>
      <c r="AH94" s="610"/>
      <c r="AI94" s="610"/>
      <c r="AJ94" s="610"/>
      <c r="AK94" s="610"/>
      <c r="AL94" s="610"/>
      <c r="AM94" s="610"/>
      <c r="AN94" s="610"/>
      <c r="AO94" s="610"/>
      <c r="AP94" s="610"/>
      <c r="AQ94" s="610"/>
      <c r="AR94" s="610"/>
      <c r="AS94" s="610"/>
      <c r="AT94" s="610"/>
      <c r="AU94" s="611"/>
      <c r="AV94" s="5"/>
      <c r="AW94" s="7"/>
      <c r="AX94" s="689"/>
      <c r="AY94" s="687"/>
      <c r="AZ94" s="687"/>
      <c r="BA94" s="688"/>
      <c r="BB94" s="681"/>
      <c r="BC94" s="681"/>
      <c r="BD94" s="681"/>
      <c r="BE94" s="682"/>
      <c r="BF94" s="682"/>
      <c r="BG94" s="682"/>
      <c r="BH94" s="682"/>
      <c r="BI94" s="594"/>
      <c r="BJ94" s="592"/>
      <c r="BK94" s="592"/>
      <c r="BL94" s="593"/>
      <c r="BM94" s="614"/>
      <c r="BN94" s="612"/>
      <c r="BO94" s="612"/>
      <c r="BP94" s="612"/>
      <c r="BQ94" s="613"/>
      <c r="BR94" s="613"/>
      <c r="BS94" s="613"/>
      <c r="BT94" s="594"/>
      <c r="BU94" s="592"/>
      <c r="BV94" s="592"/>
      <c r="BW94" s="593"/>
      <c r="BX94" s="614">
        <f t="shared" si="7"/>
        <v>0</v>
      </c>
      <c r="BY94" s="612"/>
      <c r="BZ94" s="612"/>
      <c r="CA94" s="613"/>
      <c r="CB94" s="613"/>
      <c r="CC94" s="613"/>
      <c r="CD94" s="615"/>
    </row>
    <row r="95" spans="1:84" ht="13.8" hidden="1" thickBot="1">
      <c r="B95" s="4"/>
      <c r="C95" s="580"/>
      <c r="D95" s="581"/>
      <c r="E95" s="582"/>
      <c r="F95" s="583"/>
      <c r="G95" s="583"/>
      <c r="H95" s="583"/>
      <c r="I95" s="583"/>
      <c r="J95" s="583"/>
      <c r="K95" s="583"/>
      <c r="L95" s="584"/>
      <c r="M95" s="600"/>
      <c r="N95" s="601"/>
      <c r="O95" s="602"/>
      <c r="P95" s="603"/>
      <c r="Q95" s="603"/>
      <c r="R95" s="603"/>
      <c r="S95" s="603"/>
      <c r="T95" s="603"/>
      <c r="U95" s="603"/>
      <c r="V95" s="603"/>
      <c r="W95" s="603"/>
      <c r="X95" s="603"/>
      <c r="Y95" s="603"/>
      <c r="Z95" s="603"/>
      <c r="AA95" s="603"/>
      <c r="AB95" s="603"/>
      <c r="AC95" s="603"/>
      <c r="AD95" s="603"/>
      <c r="AE95" s="603"/>
      <c r="AF95" s="603"/>
      <c r="AG95" s="603"/>
      <c r="AH95" s="603"/>
      <c r="AI95" s="603"/>
      <c r="AJ95" s="603"/>
      <c r="AK95" s="603"/>
      <c r="AL95" s="603"/>
      <c r="AM95" s="603"/>
      <c r="AN95" s="603"/>
      <c r="AO95" s="603"/>
      <c r="AP95" s="603"/>
      <c r="AQ95" s="603"/>
      <c r="AR95" s="603"/>
      <c r="AS95" s="603"/>
      <c r="AT95" s="603"/>
      <c r="AU95" s="604"/>
      <c r="AV95" s="5"/>
      <c r="AW95" s="7"/>
      <c r="AX95" s="690"/>
      <c r="AY95" s="691"/>
      <c r="AZ95" s="691"/>
      <c r="BA95" s="692"/>
      <c r="BB95" s="693"/>
      <c r="BC95" s="693"/>
      <c r="BD95" s="693"/>
      <c r="BE95" s="694"/>
      <c r="BF95" s="694"/>
      <c r="BG95" s="694"/>
      <c r="BH95" s="694"/>
      <c r="BI95" s="595"/>
      <c r="BJ95" s="596"/>
      <c r="BK95" s="596"/>
      <c r="BL95" s="597"/>
      <c r="BM95" s="621"/>
      <c r="BN95" s="598"/>
      <c r="BO95" s="598"/>
      <c r="BP95" s="598"/>
      <c r="BQ95" s="599"/>
      <c r="BR95" s="599"/>
      <c r="BS95" s="599"/>
      <c r="BT95" s="595"/>
      <c r="BU95" s="596"/>
      <c r="BV95" s="596"/>
      <c r="BW95" s="597"/>
      <c r="BX95" s="621">
        <f t="shared" si="7"/>
        <v>0</v>
      </c>
      <c r="BY95" s="598"/>
      <c r="BZ95" s="598"/>
      <c r="CA95" s="599"/>
      <c r="CB95" s="599"/>
      <c r="CC95" s="599"/>
      <c r="CD95" s="622"/>
    </row>
    <row r="96" spans="1:84" s="20" customFormat="1" ht="24.9" customHeight="1" thickTop="1" thickBot="1">
      <c r="A96" s="10"/>
      <c r="B96" s="669" t="s">
        <v>109</v>
      </c>
      <c r="C96" s="670"/>
      <c r="D96" s="670"/>
      <c r="E96" s="670"/>
      <c r="F96" s="670"/>
      <c r="G96" s="670"/>
      <c r="H96" s="670"/>
      <c r="I96" s="670"/>
      <c r="J96" s="670"/>
      <c r="K96" s="670"/>
      <c r="L96" s="670"/>
      <c r="M96" s="670"/>
      <c r="N96" s="670"/>
      <c r="O96" s="670"/>
      <c r="P96" s="670"/>
      <c r="Q96" s="670"/>
      <c r="R96" s="670"/>
      <c r="S96" s="670"/>
      <c r="T96" s="670"/>
      <c r="U96" s="670"/>
      <c r="V96" s="670"/>
      <c r="W96" s="670"/>
      <c r="X96" s="670"/>
      <c r="Y96" s="670"/>
      <c r="Z96" s="670"/>
      <c r="AA96" s="670"/>
      <c r="AB96" s="670"/>
      <c r="AC96" s="670"/>
      <c r="AD96" s="670"/>
      <c r="AE96" s="670"/>
      <c r="AF96" s="670"/>
      <c r="AG96" s="670"/>
      <c r="AH96" s="670"/>
      <c r="AI96" s="670"/>
      <c r="AJ96" s="670"/>
      <c r="AK96" s="670"/>
      <c r="AL96" s="670"/>
      <c r="AM96" s="670"/>
      <c r="AN96" s="670"/>
      <c r="AO96" s="670"/>
      <c r="AP96" s="670"/>
      <c r="AQ96" s="670"/>
      <c r="AR96" s="670"/>
      <c r="AS96" s="670"/>
      <c r="AT96" s="670"/>
      <c r="AU96" s="671"/>
      <c r="AV96" s="18"/>
      <c r="AW96" s="19"/>
      <c r="AX96" s="665">
        <v>9</v>
      </c>
      <c r="AY96" s="849"/>
      <c r="AZ96" s="849"/>
      <c r="BA96" s="850"/>
      <c r="BB96" s="851">
        <v>5059</v>
      </c>
      <c r="BC96" s="849"/>
      <c r="BD96" s="849"/>
      <c r="BE96" s="849"/>
      <c r="BF96" s="849"/>
      <c r="BG96" s="849"/>
      <c r="BH96" s="663"/>
      <c r="BI96" s="665">
        <v>10</v>
      </c>
      <c r="BJ96" s="849"/>
      <c r="BK96" s="849"/>
      <c r="BL96" s="850"/>
      <c r="BM96" s="851">
        <f>5288-24</f>
        <v>5264</v>
      </c>
      <c r="BN96" s="849"/>
      <c r="BO96" s="849"/>
      <c r="BP96" s="849"/>
      <c r="BQ96" s="849"/>
      <c r="BR96" s="849"/>
      <c r="BS96" s="663"/>
      <c r="BT96" s="664">
        <f>AX96-BI96</f>
        <v>-1</v>
      </c>
      <c r="BU96" s="664"/>
      <c r="BV96" s="664"/>
      <c r="BW96" s="665"/>
      <c r="BX96" s="662">
        <f>BB96-BM96</f>
        <v>-205</v>
      </c>
      <c r="BY96" s="663"/>
      <c r="BZ96" s="663"/>
      <c r="CA96" s="664"/>
      <c r="CB96" s="664"/>
      <c r="CC96" s="664"/>
      <c r="CD96" s="666"/>
      <c r="CF96" s="20" t="s">
        <v>287</v>
      </c>
    </row>
    <row r="97" spans="1:84" ht="27.75" hidden="1" customHeight="1" thickTop="1">
      <c r="B97" s="672"/>
      <c r="C97" s="673"/>
      <c r="D97" s="674"/>
      <c r="E97" s="675"/>
      <c r="F97" s="674" t="s">
        <v>13</v>
      </c>
      <c r="G97" s="674"/>
      <c r="H97" s="674"/>
      <c r="I97" s="674"/>
      <c r="J97" s="674"/>
      <c r="K97" s="674"/>
      <c r="L97" s="674"/>
      <c r="M97" s="676" t="s">
        <v>29</v>
      </c>
      <c r="N97" s="677"/>
      <c r="O97" s="678" t="s">
        <v>10</v>
      </c>
      <c r="P97" s="674"/>
      <c r="Q97" s="674"/>
      <c r="R97" s="674"/>
      <c r="S97" s="674"/>
      <c r="T97" s="674"/>
      <c r="U97" s="674"/>
      <c r="V97" s="674"/>
      <c r="W97" s="674"/>
      <c r="X97" s="674"/>
      <c r="Y97" s="674"/>
      <c r="Z97" s="674"/>
      <c r="AA97" s="674"/>
      <c r="AB97" s="674"/>
      <c r="AC97" s="674"/>
      <c r="AD97" s="674"/>
      <c r="AE97" s="674"/>
      <c r="AF97" s="674"/>
      <c r="AG97" s="674"/>
      <c r="AH97" s="674"/>
      <c r="AI97" s="674"/>
      <c r="AJ97" s="674"/>
      <c r="AK97" s="674"/>
      <c r="AL97" s="674"/>
      <c r="AM97" s="674"/>
      <c r="AN97" s="674"/>
      <c r="AO97" s="674"/>
      <c r="AP97" s="674"/>
      <c r="AQ97" s="674"/>
      <c r="AR97" s="674"/>
      <c r="AS97" s="674"/>
      <c r="AT97" s="674"/>
      <c r="AU97" s="675"/>
      <c r="AV97" s="8"/>
      <c r="AW97" s="6"/>
      <c r="AX97" s="704"/>
      <c r="AY97" s="705"/>
      <c r="AZ97" s="705"/>
      <c r="BA97" s="706"/>
      <c r="BB97" s="711"/>
      <c r="BC97" s="705"/>
      <c r="BD97" s="705"/>
      <c r="BE97" s="705"/>
      <c r="BF97" s="705"/>
      <c r="BG97" s="705"/>
      <c r="BH97" s="712"/>
      <c r="BI97" s="667"/>
      <c r="BJ97" s="649"/>
      <c r="BK97" s="649"/>
      <c r="BL97" s="668"/>
      <c r="BM97" s="648"/>
      <c r="BN97" s="649"/>
      <c r="BO97" s="649"/>
      <c r="BP97" s="649"/>
      <c r="BQ97" s="649"/>
      <c r="BR97" s="649"/>
      <c r="BS97" s="661"/>
      <c r="BT97" s="667"/>
      <c r="BU97" s="649"/>
      <c r="BV97" s="649"/>
      <c r="BW97" s="668"/>
      <c r="BX97" s="648"/>
      <c r="BY97" s="649"/>
      <c r="BZ97" s="649"/>
      <c r="CA97" s="649"/>
      <c r="CB97" s="649"/>
      <c r="CC97" s="649"/>
      <c r="CD97" s="650"/>
    </row>
    <row r="98" spans="1:84" ht="13.5" hidden="1" customHeight="1">
      <c r="B98" s="672"/>
      <c r="C98" s="577" t="s">
        <v>8</v>
      </c>
      <c r="D98" s="578"/>
      <c r="E98" s="579"/>
      <c r="F98" s="654"/>
      <c r="G98" s="654"/>
      <c r="H98" s="654"/>
      <c r="I98" s="654"/>
      <c r="J98" s="654"/>
      <c r="K98" s="654"/>
      <c r="L98" s="655"/>
      <c r="M98" s="656"/>
      <c r="N98" s="657"/>
      <c r="O98" s="658"/>
      <c r="P98" s="659"/>
      <c r="Q98" s="659"/>
      <c r="R98" s="659"/>
      <c r="S98" s="659"/>
      <c r="T98" s="659"/>
      <c r="U98" s="659"/>
      <c r="V98" s="659"/>
      <c r="W98" s="659"/>
      <c r="X98" s="659"/>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60"/>
      <c r="AV98" s="5"/>
      <c r="AW98" s="7"/>
      <c r="AX98" s="695"/>
      <c r="AY98" s="696"/>
      <c r="AZ98" s="697"/>
      <c r="BA98" s="698"/>
      <c r="BB98" s="702"/>
      <c r="BC98" s="702"/>
      <c r="BD98" s="702"/>
      <c r="BE98" s="703"/>
      <c r="BF98" s="703"/>
      <c r="BG98" s="703"/>
      <c r="BH98" s="703"/>
      <c r="BI98" s="623"/>
      <c r="BJ98" s="624"/>
      <c r="BK98" s="625"/>
      <c r="BL98" s="626"/>
      <c r="BM98" s="632"/>
      <c r="BN98" s="633"/>
      <c r="BO98" s="633"/>
      <c r="BP98" s="633"/>
      <c r="BQ98" s="633"/>
      <c r="BR98" s="633"/>
      <c r="BS98" s="634"/>
      <c r="BT98" s="623"/>
      <c r="BU98" s="624"/>
      <c r="BV98" s="625"/>
      <c r="BW98" s="626"/>
      <c r="BX98" s="635">
        <f>BB98-BM98</f>
        <v>0</v>
      </c>
      <c r="BY98" s="630"/>
      <c r="BZ98" s="630"/>
      <c r="CA98" s="631"/>
      <c r="CB98" s="631"/>
      <c r="CC98" s="631"/>
      <c r="CD98" s="636"/>
    </row>
    <row r="99" spans="1:84" hidden="1">
      <c r="B99" s="672"/>
      <c r="C99" s="580"/>
      <c r="D99" s="581"/>
      <c r="E99" s="582"/>
      <c r="F99" s="605"/>
      <c r="G99" s="605"/>
      <c r="H99" s="605"/>
      <c r="I99" s="605"/>
      <c r="J99" s="605"/>
      <c r="K99" s="605"/>
      <c r="L99" s="606"/>
      <c r="M99" s="607"/>
      <c r="N99" s="608"/>
      <c r="O99" s="609"/>
      <c r="P99" s="610"/>
      <c r="Q99" s="610"/>
      <c r="R99" s="610"/>
      <c r="S99" s="610"/>
      <c r="T99" s="610"/>
      <c r="U99" s="610"/>
      <c r="V99" s="610"/>
      <c r="W99" s="610"/>
      <c r="X99" s="610"/>
      <c r="Y99" s="610"/>
      <c r="Z99" s="610"/>
      <c r="AA99" s="610"/>
      <c r="AB99" s="610"/>
      <c r="AC99" s="610"/>
      <c r="AD99" s="610"/>
      <c r="AE99" s="610"/>
      <c r="AF99" s="610"/>
      <c r="AG99" s="610"/>
      <c r="AH99" s="610"/>
      <c r="AI99" s="610"/>
      <c r="AJ99" s="610"/>
      <c r="AK99" s="610"/>
      <c r="AL99" s="610"/>
      <c r="AM99" s="610"/>
      <c r="AN99" s="610"/>
      <c r="AO99" s="610"/>
      <c r="AP99" s="610"/>
      <c r="AQ99" s="610"/>
      <c r="AR99" s="610"/>
      <c r="AS99" s="610"/>
      <c r="AT99" s="610"/>
      <c r="AU99" s="611"/>
      <c r="AV99" s="5"/>
      <c r="AW99" s="7"/>
      <c r="AX99" s="689"/>
      <c r="AY99" s="687"/>
      <c r="AZ99" s="687"/>
      <c r="BA99" s="688"/>
      <c r="BB99" s="681"/>
      <c r="BC99" s="681"/>
      <c r="BD99" s="681"/>
      <c r="BE99" s="682"/>
      <c r="BF99" s="682"/>
      <c r="BG99" s="682"/>
      <c r="BH99" s="682"/>
      <c r="BI99" s="594"/>
      <c r="BJ99" s="592"/>
      <c r="BK99" s="592"/>
      <c r="BL99" s="593"/>
      <c r="BM99" s="614"/>
      <c r="BN99" s="612"/>
      <c r="BO99" s="612"/>
      <c r="BP99" s="612"/>
      <c r="BQ99" s="613"/>
      <c r="BR99" s="613"/>
      <c r="BS99" s="613"/>
      <c r="BT99" s="594"/>
      <c r="BU99" s="592"/>
      <c r="BV99" s="592"/>
      <c r="BW99" s="593"/>
      <c r="BX99" s="614">
        <f t="shared" ref="BX99:BX106" si="8">BB99-BM99</f>
        <v>0</v>
      </c>
      <c r="BY99" s="612"/>
      <c r="BZ99" s="612"/>
      <c r="CA99" s="613"/>
      <c r="CB99" s="613"/>
      <c r="CC99" s="613"/>
      <c r="CD99" s="615"/>
    </row>
    <row r="100" spans="1:84" hidden="1">
      <c r="B100" s="672"/>
      <c r="C100" s="651"/>
      <c r="D100" s="652"/>
      <c r="E100" s="653"/>
      <c r="F100" s="637"/>
      <c r="G100" s="637"/>
      <c r="H100" s="637"/>
      <c r="I100" s="637"/>
      <c r="J100" s="637"/>
      <c r="K100" s="637"/>
      <c r="L100" s="638"/>
      <c r="M100" s="679"/>
      <c r="N100" s="680"/>
      <c r="O100" s="641"/>
      <c r="P100" s="642"/>
      <c r="Q100" s="642"/>
      <c r="R100" s="642"/>
      <c r="S100" s="642"/>
      <c r="T100" s="642"/>
      <c r="U100" s="642"/>
      <c r="V100" s="642"/>
      <c r="W100" s="642"/>
      <c r="X100" s="642"/>
      <c r="Y100" s="642"/>
      <c r="Z100" s="642"/>
      <c r="AA100" s="642"/>
      <c r="AB100" s="642"/>
      <c r="AC100" s="642"/>
      <c r="AD100" s="642"/>
      <c r="AE100" s="642"/>
      <c r="AF100" s="642"/>
      <c r="AG100" s="642"/>
      <c r="AH100" s="642"/>
      <c r="AI100" s="642"/>
      <c r="AJ100" s="642"/>
      <c r="AK100" s="642"/>
      <c r="AL100" s="642"/>
      <c r="AM100" s="642"/>
      <c r="AN100" s="642"/>
      <c r="AO100" s="642"/>
      <c r="AP100" s="642"/>
      <c r="AQ100" s="642"/>
      <c r="AR100" s="642"/>
      <c r="AS100" s="642"/>
      <c r="AT100" s="642"/>
      <c r="AU100" s="643"/>
      <c r="AV100" s="5"/>
      <c r="AW100" s="7"/>
      <c r="AX100" s="699"/>
      <c r="AY100" s="700"/>
      <c r="AZ100" s="700"/>
      <c r="BA100" s="701"/>
      <c r="BB100" s="683"/>
      <c r="BC100" s="683"/>
      <c r="BD100" s="683"/>
      <c r="BE100" s="684"/>
      <c r="BF100" s="684"/>
      <c r="BG100" s="684"/>
      <c r="BH100" s="684"/>
      <c r="BI100" s="627"/>
      <c r="BJ100" s="628"/>
      <c r="BK100" s="628"/>
      <c r="BL100" s="629"/>
      <c r="BM100" s="646"/>
      <c r="BN100" s="644"/>
      <c r="BO100" s="644"/>
      <c r="BP100" s="644"/>
      <c r="BQ100" s="645"/>
      <c r="BR100" s="645"/>
      <c r="BS100" s="645"/>
      <c r="BT100" s="627"/>
      <c r="BU100" s="628"/>
      <c r="BV100" s="628"/>
      <c r="BW100" s="629"/>
      <c r="BX100" s="646">
        <f t="shared" si="8"/>
        <v>0</v>
      </c>
      <c r="BY100" s="644"/>
      <c r="BZ100" s="644"/>
      <c r="CA100" s="645"/>
      <c r="CB100" s="645"/>
      <c r="CC100" s="645"/>
      <c r="CD100" s="647"/>
    </row>
    <row r="101" spans="1:84" ht="12.75" hidden="1" customHeight="1">
      <c r="B101" s="672"/>
      <c r="C101" s="577" t="s">
        <v>9</v>
      </c>
      <c r="D101" s="578"/>
      <c r="E101" s="579"/>
      <c r="F101" s="654"/>
      <c r="G101" s="654"/>
      <c r="H101" s="654"/>
      <c r="I101" s="654"/>
      <c r="J101" s="654"/>
      <c r="K101" s="654"/>
      <c r="L101" s="655"/>
      <c r="M101" s="656"/>
      <c r="N101" s="657"/>
      <c r="O101" s="658"/>
      <c r="P101" s="659"/>
      <c r="Q101" s="659"/>
      <c r="R101" s="659"/>
      <c r="S101" s="659"/>
      <c r="T101" s="659"/>
      <c r="U101" s="659"/>
      <c r="V101" s="659"/>
      <c r="W101" s="659"/>
      <c r="X101" s="659"/>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60"/>
      <c r="AV101" s="5"/>
      <c r="AW101" s="7"/>
      <c r="AX101" s="695"/>
      <c r="AY101" s="696"/>
      <c r="AZ101" s="697"/>
      <c r="BA101" s="698"/>
      <c r="BB101" s="702"/>
      <c r="BC101" s="702"/>
      <c r="BD101" s="702"/>
      <c r="BE101" s="703"/>
      <c r="BF101" s="703"/>
      <c r="BG101" s="703"/>
      <c r="BH101" s="703"/>
      <c r="BI101" s="623"/>
      <c r="BJ101" s="624"/>
      <c r="BK101" s="625"/>
      <c r="BL101" s="626"/>
      <c r="BM101" s="635"/>
      <c r="BN101" s="630"/>
      <c r="BO101" s="630"/>
      <c r="BP101" s="630"/>
      <c r="BQ101" s="631"/>
      <c r="BR101" s="631"/>
      <c r="BS101" s="631"/>
      <c r="BT101" s="623"/>
      <c r="BU101" s="624"/>
      <c r="BV101" s="625"/>
      <c r="BW101" s="626"/>
      <c r="BX101" s="635">
        <f t="shared" si="8"/>
        <v>0</v>
      </c>
      <c r="BY101" s="630"/>
      <c r="BZ101" s="630"/>
      <c r="CA101" s="631"/>
      <c r="CB101" s="631"/>
      <c r="CC101" s="631"/>
      <c r="CD101" s="636"/>
    </row>
    <row r="102" spans="1:84" hidden="1">
      <c r="B102" s="672"/>
      <c r="C102" s="580"/>
      <c r="D102" s="581"/>
      <c r="E102" s="582"/>
      <c r="F102" s="605"/>
      <c r="G102" s="605"/>
      <c r="H102" s="605"/>
      <c r="I102" s="605"/>
      <c r="J102" s="605"/>
      <c r="K102" s="605"/>
      <c r="L102" s="606"/>
      <c r="M102" s="607"/>
      <c r="N102" s="608"/>
      <c r="O102" s="609"/>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610"/>
      <c r="AM102" s="610"/>
      <c r="AN102" s="610"/>
      <c r="AO102" s="610"/>
      <c r="AP102" s="610"/>
      <c r="AQ102" s="610"/>
      <c r="AR102" s="610"/>
      <c r="AS102" s="610"/>
      <c r="AT102" s="610"/>
      <c r="AU102" s="611"/>
      <c r="AV102" s="5"/>
      <c r="AW102" s="7"/>
      <c r="AX102" s="689"/>
      <c r="AY102" s="687"/>
      <c r="AZ102" s="687"/>
      <c r="BA102" s="688"/>
      <c r="BB102" s="681"/>
      <c r="BC102" s="681"/>
      <c r="BD102" s="681"/>
      <c r="BE102" s="682"/>
      <c r="BF102" s="682"/>
      <c r="BG102" s="682"/>
      <c r="BH102" s="682"/>
      <c r="BI102" s="594"/>
      <c r="BJ102" s="592"/>
      <c r="BK102" s="592"/>
      <c r="BL102" s="593"/>
      <c r="BM102" s="614"/>
      <c r="BN102" s="612"/>
      <c r="BO102" s="612"/>
      <c r="BP102" s="612"/>
      <c r="BQ102" s="613"/>
      <c r="BR102" s="613"/>
      <c r="BS102" s="613"/>
      <c r="BT102" s="594"/>
      <c r="BU102" s="592"/>
      <c r="BV102" s="592"/>
      <c r="BW102" s="593"/>
      <c r="BX102" s="614">
        <f t="shared" si="8"/>
        <v>0</v>
      </c>
      <c r="BY102" s="612"/>
      <c r="BZ102" s="612"/>
      <c r="CA102" s="613"/>
      <c r="CB102" s="613"/>
      <c r="CC102" s="613"/>
      <c r="CD102" s="615"/>
    </row>
    <row r="103" spans="1:84" hidden="1">
      <c r="B103" s="672"/>
      <c r="C103" s="651"/>
      <c r="D103" s="652"/>
      <c r="E103" s="653"/>
      <c r="F103" s="637"/>
      <c r="G103" s="637"/>
      <c r="H103" s="637"/>
      <c r="I103" s="637"/>
      <c r="J103" s="637"/>
      <c r="K103" s="637"/>
      <c r="L103" s="638"/>
      <c r="M103" s="639"/>
      <c r="N103" s="640"/>
      <c r="O103" s="641"/>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642"/>
      <c r="AL103" s="642"/>
      <c r="AM103" s="642"/>
      <c r="AN103" s="642"/>
      <c r="AO103" s="642"/>
      <c r="AP103" s="642"/>
      <c r="AQ103" s="642"/>
      <c r="AR103" s="642"/>
      <c r="AS103" s="642"/>
      <c r="AT103" s="642"/>
      <c r="AU103" s="643"/>
      <c r="AV103" s="5"/>
      <c r="AW103" s="7"/>
      <c r="AX103" s="699"/>
      <c r="AY103" s="700"/>
      <c r="AZ103" s="700"/>
      <c r="BA103" s="701"/>
      <c r="BB103" s="683"/>
      <c r="BC103" s="683"/>
      <c r="BD103" s="683"/>
      <c r="BE103" s="684"/>
      <c r="BF103" s="684"/>
      <c r="BG103" s="684"/>
      <c r="BH103" s="684"/>
      <c r="BI103" s="627"/>
      <c r="BJ103" s="628"/>
      <c r="BK103" s="628"/>
      <c r="BL103" s="629"/>
      <c r="BM103" s="646"/>
      <c r="BN103" s="644"/>
      <c r="BO103" s="644"/>
      <c r="BP103" s="644"/>
      <c r="BQ103" s="645"/>
      <c r="BR103" s="645"/>
      <c r="BS103" s="645"/>
      <c r="BT103" s="627"/>
      <c r="BU103" s="628"/>
      <c r="BV103" s="628"/>
      <c r="BW103" s="629"/>
      <c r="BX103" s="621">
        <f t="shared" si="8"/>
        <v>0</v>
      </c>
      <c r="BY103" s="598"/>
      <c r="BZ103" s="598"/>
      <c r="CA103" s="599"/>
      <c r="CB103" s="599"/>
      <c r="CC103" s="599"/>
      <c r="CD103" s="622"/>
    </row>
    <row r="104" spans="1:84" ht="12.75" hidden="1" customHeight="1">
      <c r="B104" s="4"/>
      <c r="C104" s="577" t="s">
        <v>19</v>
      </c>
      <c r="D104" s="578"/>
      <c r="E104" s="579"/>
      <c r="F104" s="583"/>
      <c r="G104" s="583"/>
      <c r="H104" s="583"/>
      <c r="I104" s="583"/>
      <c r="J104" s="583"/>
      <c r="K104" s="583"/>
      <c r="L104" s="584"/>
      <c r="M104" s="585"/>
      <c r="N104" s="586"/>
      <c r="O104" s="587"/>
      <c r="P104" s="588"/>
      <c r="Q104" s="588"/>
      <c r="R104" s="588"/>
      <c r="S104" s="588"/>
      <c r="T104" s="588"/>
      <c r="U104" s="588"/>
      <c r="V104" s="588"/>
      <c r="W104" s="588"/>
      <c r="X104" s="588"/>
      <c r="Y104" s="588"/>
      <c r="Z104" s="588"/>
      <c r="AA104" s="588"/>
      <c r="AB104" s="588"/>
      <c r="AC104" s="588"/>
      <c r="AD104" s="588"/>
      <c r="AE104" s="588"/>
      <c r="AF104" s="588"/>
      <c r="AG104" s="588"/>
      <c r="AH104" s="588"/>
      <c r="AI104" s="588"/>
      <c r="AJ104" s="588"/>
      <c r="AK104" s="588"/>
      <c r="AL104" s="588"/>
      <c r="AM104" s="588"/>
      <c r="AN104" s="588"/>
      <c r="AO104" s="588"/>
      <c r="AP104" s="588"/>
      <c r="AQ104" s="588"/>
      <c r="AR104" s="588"/>
      <c r="AS104" s="588"/>
      <c r="AT104" s="588"/>
      <c r="AU104" s="589"/>
      <c r="AV104" s="5"/>
      <c r="AW104" s="7"/>
      <c r="AX104" s="685"/>
      <c r="AY104" s="686"/>
      <c r="AZ104" s="687"/>
      <c r="BA104" s="688"/>
      <c r="BB104" s="693"/>
      <c r="BC104" s="693"/>
      <c r="BD104" s="693"/>
      <c r="BE104" s="694"/>
      <c r="BF104" s="694"/>
      <c r="BG104" s="694"/>
      <c r="BH104" s="694"/>
      <c r="BI104" s="590"/>
      <c r="BJ104" s="591"/>
      <c r="BK104" s="592"/>
      <c r="BL104" s="593"/>
      <c r="BM104" s="621"/>
      <c r="BN104" s="598"/>
      <c r="BO104" s="598"/>
      <c r="BP104" s="598"/>
      <c r="BQ104" s="599"/>
      <c r="BR104" s="599"/>
      <c r="BS104" s="599"/>
      <c r="BT104" s="590"/>
      <c r="BU104" s="591"/>
      <c r="BV104" s="592"/>
      <c r="BW104" s="593"/>
      <c r="BX104" s="635">
        <f t="shared" si="8"/>
        <v>0</v>
      </c>
      <c r="BY104" s="630"/>
      <c r="BZ104" s="630"/>
      <c r="CA104" s="631"/>
      <c r="CB104" s="631"/>
      <c r="CC104" s="631"/>
      <c r="CD104" s="636"/>
    </row>
    <row r="105" spans="1:84" hidden="1">
      <c r="B105" s="4"/>
      <c r="C105" s="580"/>
      <c r="D105" s="581"/>
      <c r="E105" s="582"/>
      <c r="F105" s="605"/>
      <c r="G105" s="605"/>
      <c r="H105" s="605"/>
      <c r="I105" s="605"/>
      <c r="J105" s="605"/>
      <c r="K105" s="605"/>
      <c r="L105" s="606"/>
      <c r="M105" s="607"/>
      <c r="N105" s="608"/>
      <c r="O105" s="609"/>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610"/>
      <c r="AM105" s="610"/>
      <c r="AN105" s="610"/>
      <c r="AO105" s="610"/>
      <c r="AP105" s="610"/>
      <c r="AQ105" s="610"/>
      <c r="AR105" s="610"/>
      <c r="AS105" s="610"/>
      <c r="AT105" s="610"/>
      <c r="AU105" s="611"/>
      <c r="AV105" s="5"/>
      <c r="AW105" s="7"/>
      <c r="AX105" s="689"/>
      <c r="AY105" s="687"/>
      <c r="AZ105" s="687"/>
      <c r="BA105" s="688"/>
      <c r="BB105" s="681"/>
      <c r="BC105" s="681"/>
      <c r="BD105" s="681"/>
      <c r="BE105" s="682"/>
      <c r="BF105" s="682"/>
      <c r="BG105" s="682"/>
      <c r="BH105" s="682"/>
      <c r="BI105" s="594"/>
      <c r="BJ105" s="592"/>
      <c r="BK105" s="592"/>
      <c r="BL105" s="593"/>
      <c r="BM105" s="614"/>
      <c r="BN105" s="612"/>
      <c r="BO105" s="612"/>
      <c r="BP105" s="612"/>
      <c r="BQ105" s="613"/>
      <c r="BR105" s="613"/>
      <c r="BS105" s="613"/>
      <c r="BT105" s="594"/>
      <c r="BU105" s="592"/>
      <c r="BV105" s="592"/>
      <c r="BW105" s="593"/>
      <c r="BX105" s="614">
        <f t="shared" si="8"/>
        <v>0</v>
      </c>
      <c r="BY105" s="612"/>
      <c r="BZ105" s="612"/>
      <c r="CA105" s="613"/>
      <c r="CB105" s="613"/>
      <c r="CC105" s="613"/>
      <c r="CD105" s="615"/>
    </row>
    <row r="106" spans="1:84" ht="13.8" hidden="1" thickBot="1">
      <c r="B106" s="4"/>
      <c r="C106" s="580"/>
      <c r="D106" s="581"/>
      <c r="E106" s="582"/>
      <c r="F106" s="583"/>
      <c r="G106" s="583"/>
      <c r="H106" s="583"/>
      <c r="I106" s="583"/>
      <c r="J106" s="583"/>
      <c r="K106" s="583"/>
      <c r="L106" s="584"/>
      <c r="M106" s="600"/>
      <c r="N106" s="601"/>
      <c r="O106" s="602"/>
      <c r="P106" s="603"/>
      <c r="Q106" s="603"/>
      <c r="R106" s="603"/>
      <c r="S106" s="603"/>
      <c r="T106" s="603"/>
      <c r="U106" s="603"/>
      <c r="V106" s="603"/>
      <c r="W106" s="603"/>
      <c r="X106" s="603"/>
      <c r="Y106" s="603"/>
      <c r="Z106" s="603"/>
      <c r="AA106" s="603"/>
      <c r="AB106" s="603"/>
      <c r="AC106" s="603"/>
      <c r="AD106" s="603"/>
      <c r="AE106" s="603"/>
      <c r="AF106" s="603"/>
      <c r="AG106" s="603"/>
      <c r="AH106" s="603"/>
      <c r="AI106" s="603"/>
      <c r="AJ106" s="603"/>
      <c r="AK106" s="603"/>
      <c r="AL106" s="603"/>
      <c r="AM106" s="603"/>
      <c r="AN106" s="603"/>
      <c r="AO106" s="603"/>
      <c r="AP106" s="603"/>
      <c r="AQ106" s="603"/>
      <c r="AR106" s="603"/>
      <c r="AS106" s="603"/>
      <c r="AT106" s="603"/>
      <c r="AU106" s="604"/>
      <c r="AV106" s="5"/>
      <c r="AW106" s="7"/>
      <c r="AX106" s="690"/>
      <c r="AY106" s="691"/>
      <c r="AZ106" s="691"/>
      <c r="BA106" s="692"/>
      <c r="BB106" s="693"/>
      <c r="BC106" s="693"/>
      <c r="BD106" s="693"/>
      <c r="BE106" s="694"/>
      <c r="BF106" s="694"/>
      <c r="BG106" s="694"/>
      <c r="BH106" s="694"/>
      <c r="BI106" s="595"/>
      <c r="BJ106" s="596"/>
      <c r="BK106" s="596"/>
      <c r="BL106" s="597"/>
      <c r="BM106" s="621"/>
      <c r="BN106" s="598"/>
      <c r="BO106" s="598"/>
      <c r="BP106" s="598"/>
      <c r="BQ106" s="599"/>
      <c r="BR106" s="599"/>
      <c r="BS106" s="599"/>
      <c r="BT106" s="595"/>
      <c r="BU106" s="596"/>
      <c r="BV106" s="596"/>
      <c r="BW106" s="597"/>
      <c r="BX106" s="621">
        <f t="shared" si="8"/>
        <v>0</v>
      </c>
      <c r="BY106" s="598"/>
      <c r="BZ106" s="598"/>
      <c r="CA106" s="599"/>
      <c r="CB106" s="599"/>
      <c r="CC106" s="599"/>
      <c r="CD106" s="622"/>
    </row>
    <row r="107" spans="1:84" s="20" customFormat="1" ht="24.9" customHeight="1" thickTop="1" thickBot="1">
      <c r="A107" s="10"/>
      <c r="B107" s="669" t="s">
        <v>110</v>
      </c>
      <c r="C107" s="670"/>
      <c r="D107" s="670"/>
      <c r="E107" s="670"/>
      <c r="F107" s="670"/>
      <c r="G107" s="670"/>
      <c r="H107" s="670"/>
      <c r="I107" s="670"/>
      <c r="J107" s="670"/>
      <c r="K107" s="670"/>
      <c r="L107" s="670"/>
      <c r="M107" s="670"/>
      <c r="N107" s="670"/>
      <c r="O107" s="670"/>
      <c r="P107" s="670"/>
      <c r="Q107" s="670"/>
      <c r="R107" s="670"/>
      <c r="S107" s="670"/>
      <c r="T107" s="670"/>
      <c r="U107" s="670"/>
      <c r="V107" s="670"/>
      <c r="W107" s="670"/>
      <c r="X107" s="670"/>
      <c r="Y107" s="670"/>
      <c r="Z107" s="670"/>
      <c r="AA107" s="670"/>
      <c r="AB107" s="670"/>
      <c r="AC107" s="670"/>
      <c r="AD107" s="670"/>
      <c r="AE107" s="670"/>
      <c r="AF107" s="670"/>
      <c r="AG107" s="670"/>
      <c r="AH107" s="670"/>
      <c r="AI107" s="670"/>
      <c r="AJ107" s="670"/>
      <c r="AK107" s="670"/>
      <c r="AL107" s="670"/>
      <c r="AM107" s="670"/>
      <c r="AN107" s="670"/>
      <c r="AO107" s="670"/>
      <c r="AP107" s="670"/>
      <c r="AQ107" s="670"/>
      <c r="AR107" s="670"/>
      <c r="AS107" s="670"/>
      <c r="AT107" s="670"/>
      <c r="AU107" s="671"/>
      <c r="AV107" s="18"/>
      <c r="AW107" s="19"/>
      <c r="AX107" s="929">
        <v>0</v>
      </c>
      <c r="AY107" s="930"/>
      <c r="AZ107" s="930"/>
      <c r="BA107" s="931"/>
      <c r="BB107" s="932">
        <v>0</v>
      </c>
      <c r="BC107" s="930"/>
      <c r="BD107" s="930"/>
      <c r="BE107" s="930"/>
      <c r="BF107" s="930"/>
      <c r="BG107" s="930"/>
      <c r="BH107" s="926"/>
      <c r="BI107" s="665">
        <v>2</v>
      </c>
      <c r="BJ107" s="849"/>
      <c r="BK107" s="849"/>
      <c r="BL107" s="850"/>
      <c r="BM107" s="851">
        <v>87</v>
      </c>
      <c r="BN107" s="849"/>
      <c r="BO107" s="849"/>
      <c r="BP107" s="849"/>
      <c r="BQ107" s="849"/>
      <c r="BR107" s="849"/>
      <c r="BS107" s="663"/>
      <c r="BT107" s="927">
        <f>AX107-BI107</f>
        <v>-2</v>
      </c>
      <c r="BU107" s="927"/>
      <c r="BV107" s="927"/>
      <c r="BW107" s="929"/>
      <c r="BX107" s="925">
        <f>BB107-BM107</f>
        <v>-87</v>
      </c>
      <c r="BY107" s="926"/>
      <c r="BZ107" s="926"/>
      <c r="CA107" s="927"/>
      <c r="CB107" s="927"/>
      <c r="CC107" s="927"/>
      <c r="CD107" s="928"/>
      <c r="CF107" s="20" t="s">
        <v>287</v>
      </c>
    </row>
    <row r="108" spans="1:84" ht="27.75" hidden="1" customHeight="1" thickTop="1">
      <c r="B108" s="672"/>
      <c r="C108" s="673"/>
      <c r="D108" s="674"/>
      <c r="E108" s="675"/>
      <c r="F108" s="674" t="s">
        <v>13</v>
      </c>
      <c r="G108" s="674"/>
      <c r="H108" s="674"/>
      <c r="I108" s="674"/>
      <c r="J108" s="674"/>
      <c r="K108" s="674"/>
      <c r="L108" s="674"/>
      <c r="M108" s="676" t="s">
        <v>29</v>
      </c>
      <c r="N108" s="677"/>
      <c r="O108" s="678" t="s">
        <v>10</v>
      </c>
      <c r="P108" s="674"/>
      <c r="Q108" s="674"/>
      <c r="R108" s="674"/>
      <c r="S108" s="674"/>
      <c r="T108" s="674"/>
      <c r="U108" s="674"/>
      <c r="V108" s="674"/>
      <c r="W108" s="674"/>
      <c r="X108" s="674"/>
      <c r="Y108" s="674"/>
      <c r="Z108" s="674"/>
      <c r="AA108" s="674"/>
      <c r="AB108" s="674"/>
      <c r="AC108" s="674"/>
      <c r="AD108" s="674"/>
      <c r="AE108" s="674"/>
      <c r="AF108" s="674"/>
      <c r="AG108" s="674"/>
      <c r="AH108" s="674"/>
      <c r="AI108" s="674"/>
      <c r="AJ108" s="674"/>
      <c r="AK108" s="674"/>
      <c r="AL108" s="674"/>
      <c r="AM108" s="674"/>
      <c r="AN108" s="674"/>
      <c r="AO108" s="674"/>
      <c r="AP108" s="674"/>
      <c r="AQ108" s="674"/>
      <c r="AR108" s="674"/>
      <c r="AS108" s="674"/>
      <c r="AT108" s="674"/>
      <c r="AU108" s="675"/>
      <c r="AV108" s="8"/>
      <c r="AW108" s="6"/>
      <c r="AX108" s="704"/>
      <c r="AY108" s="705"/>
      <c r="AZ108" s="705"/>
      <c r="BA108" s="706"/>
      <c r="BB108" s="711"/>
      <c r="BC108" s="705"/>
      <c r="BD108" s="705"/>
      <c r="BE108" s="705"/>
      <c r="BF108" s="705"/>
      <c r="BG108" s="705"/>
      <c r="BH108" s="712"/>
      <c r="BI108" s="667"/>
      <c r="BJ108" s="649"/>
      <c r="BK108" s="649"/>
      <c r="BL108" s="668"/>
      <c r="BM108" s="648"/>
      <c r="BN108" s="649"/>
      <c r="BO108" s="649"/>
      <c r="BP108" s="649"/>
      <c r="BQ108" s="649"/>
      <c r="BR108" s="649"/>
      <c r="BS108" s="661"/>
      <c r="BT108" s="667"/>
      <c r="BU108" s="649"/>
      <c r="BV108" s="649"/>
      <c r="BW108" s="668"/>
      <c r="BX108" s="648"/>
      <c r="BY108" s="649"/>
      <c r="BZ108" s="649"/>
      <c r="CA108" s="649"/>
      <c r="CB108" s="649"/>
      <c r="CC108" s="649"/>
      <c r="CD108" s="650"/>
    </row>
    <row r="109" spans="1:84" ht="13.5" hidden="1" customHeight="1">
      <c r="B109" s="672"/>
      <c r="C109" s="577" t="s">
        <v>8</v>
      </c>
      <c r="D109" s="578"/>
      <c r="E109" s="579"/>
      <c r="F109" s="654"/>
      <c r="G109" s="654"/>
      <c r="H109" s="654"/>
      <c r="I109" s="654"/>
      <c r="J109" s="654"/>
      <c r="K109" s="654"/>
      <c r="L109" s="655"/>
      <c r="M109" s="656"/>
      <c r="N109" s="657"/>
      <c r="O109" s="658"/>
      <c r="P109" s="659"/>
      <c r="Q109" s="659"/>
      <c r="R109" s="659"/>
      <c r="S109" s="659"/>
      <c r="T109" s="659"/>
      <c r="U109" s="659"/>
      <c r="V109" s="659"/>
      <c r="W109" s="659"/>
      <c r="X109" s="659"/>
      <c r="Y109" s="659"/>
      <c r="Z109" s="659"/>
      <c r="AA109" s="659"/>
      <c r="AB109" s="659"/>
      <c r="AC109" s="659"/>
      <c r="AD109" s="659"/>
      <c r="AE109" s="659"/>
      <c r="AF109" s="659"/>
      <c r="AG109" s="659"/>
      <c r="AH109" s="659"/>
      <c r="AI109" s="659"/>
      <c r="AJ109" s="659"/>
      <c r="AK109" s="659"/>
      <c r="AL109" s="659"/>
      <c r="AM109" s="659"/>
      <c r="AN109" s="659"/>
      <c r="AO109" s="659"/>
      <c r="AP109" s="659"/>
      <c r="AQ109" s="659"/>
      <c r="AR109" s="659"/>
      <c r="AS109" s="659"/>
      <c r="AT109" s="659"/>
      <c r="AU109" s="660"/>
      <c r="AV109" s="5"/>
      <c r="AW109" s="7"/>
      <c r="AX109" s="695"/>
      <c r="AY109" s="696"/>
      <c r="AZ109" s="697"/>
      <c r="BA109" s="698"/>
      <c r="BB109" s="702"/>
      <c r="BC109" s="702"/>
      <c r="BD109" s="702"/>
      <c r="BE109" s="703"/>
      <c r="BF109" s="703"/>
      <c r="BG109" s="703"/>
      <c r="BH109" s="703"/>
      <c r="BI109" s="623"/>
      <c r="BJ109" s="624"/>
      <c r="BK109" s="625"/>
      <c r="BL109" s="626"/>
      <c r="BM109" s="635"/>
      <c r="BN109" s="630"/>
      <c r="BO109" s="630"/>
      <c r="BP109" s="630"/>
      <c r="BQ109" s="631"/>
      <c r="BR109" s="631"/>
      <c r="BS109" s="631"/>
      <c r="BT109" s="623"/>
      <c r="BU109" s="624"/>
      <c r="BV109" s="625"/>
      <c r="BW109" s="626"/>
      <c r="BX109" s="635">
        <f t="shared" ref="BX109:BX117" si="9">BB109-BM109</f>
        <v>0</v>
      </c>
      <c r="BY109" s="630"/>
      <c r="BZ109" s="630"/>
      <c r="CA109" s="631"/>
      <c r="CB109" s="631"/>
      <c r="CC109" s="631"/>
      <c r="CD109" s="636"/>
    </row>
    <row r="110" spans="1:84" hidden="1">
      <c r="B110" s="672"/>
      <c r="C110" s="580"/>
      <c r="D110" s="581"/>
      <c r="E110" s="582"/>
      <c r="F110" s="605"/>
      <c r="G110" s="605"/>
      <c r="H110" s="605"/>
      <c r="I110" s="605"/>
      <c r="J110" s="605"/>
      <c r="K110" s="605"/>
      <c r="L110" s="606"/>
      <c r="M110" s="607"/>
      <c r="N110" s="608"/>
      <c r="O110" s="609"/>
      <c r="P110" s="610"/>
      <c r="Q110" s="610"/>
      <c r="R110" s="610"/>
      <c r="S110" s="610"/>
      <c r="T110" s="610"/>
      <c r="U110" s="610"/>
      <c r="V110" s="610"/>
      <c r="W110" s="610"/>
      <c r="X110" s="610"/>
      <c r="Y110" s="610"/>
      <c r="Z110" s="610"/>
      <c r="AA110" s="610"/>
      <c r="AB110" s="610"/>
      <c r="AC110" s="610"/>
      <c r="AD110" s="610"/>
      <c r="AE110" s="610"/>
      <c r="AF110" s="610"/>
      <c r="AG110" s="610"/>
      <c r="AH110" s="610"/>
      <c r="AI110" s="610"/>
      <c r="AJ110" s="610"/>
      <c r="AK110" s="610"/>
      <c r="AL110" s="610"/>
      <c r="AM110" s="610"/>
      <c r="AN110" s="610"/>
      <c r="AO110" s="610"/>
      <c r="AP110" s="610"/>
      <c r="AQ110" s="610"/>
      <c r="AR110" s="610"/>
      <c r="AS110" s="610"/>
      <c r="AT110" s="610"/>
      <c r="AU110" s="611"/>
      <c r="AV110" s="5"/>
      <c r="AW110" s="7"/>
      <c r="AX110" s="689"/>
      <c r="AY110" s="687"/>
      <c r="AZ110" s="687"/>
      <c r="BA110" s="688"/>
      <c r="BB110" s="681"/>
      <c r="BC110" s="681"/>
      <c r="BD110" s="681"/>
      <c r="BE110" s="682"/>
      <c r="BF110" s="682"/>
      <c r="BG110" s="682"/>
      <c r="BH110" s="682"/>
      <c r="BI110" s="594"/>
      <c r="BJ110" s="592"/>
      <c r="BK110" s="592"/>
      <c r="BL110" s="593"/>
      <c r="BM110" s="614"/>
      <c r="BN110" s="612"/>
      <c r="BO110" s="612"/>
      <c r="BP110" s="612"/>
      <c r="BQ110" s="613"/>
      <c r="BR110" s="613"/>
      <c r="BS110" s="613"/>
      <c r="BT110" s="594"/>
      <c r="BU110" s="592"/>
      <c r="BV110" s="592"/>
      <c r="BW110" s="593"/>
      <c r="BX110" s="614">
        <f t="shared" si="9"/>
        <v>0</v>
      </c>
      <c r="BY110" s="612"/>
      <c r="BZ110" s="612"/>
      <c r="CA110" s="613"/>
      <c r="CB110" s="613"/>
      <c r="CC110" s="613"/>
      <c r="CD110" s="615"/>
    </row>
    <row r="111" spans="1:84" hidden="1">
      <c r="B111" s="672"/>
      <c r="C111" s="651"/>
      <c r="D111" s="652"/>
      <c r="E111" s="653"/>
      <c r="F111" s="637"/>
      <c r="G111" s="637"/>
      <c r="H111" s="637"/>
      <c r="I111" s="637"/>
      <c r="J111" s="637"/>
      <c r="K111" s="637"/>
      <c r="L111" s="638"/>
      <c r="M111" s="679"/>
      <c r="N111" s="680"/>
      <c r="O111" s="641"/>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2"/>
      <c r="AL111" s="642"/>
      <c r="AM111" s="642"/>
      <c r="AN111" s="642"/>
      <c r="AO111" s="642"/>
      <c r="AP111" s="642"/>
      <c r="AQ111" s="642"/>
      <c r="AR111" s="642"/>
      <c r="AS111" s="642"/>
      <c r="AT111" s="642"/>
      <c r="AU111" s="643"/>
      <c r="AV111" s="5"/>
      <c r="AW111" s="7"/>
      <c r="AX111" s="699"/>
      <c r="AY111" s="700"/>
      <c r="AZ111" s="700"/>
      <c r="BA111" s="701"/>
      <c r="BB111" s="683"/>
      <c r="BC111" s="683"/>
      <c r="BD111" s="683"/>
      <c r="BE111" s="684"/>
      <c r="BF111" s="684"/>
      <c r="BG111" s="684"/>
      <c r="BH111" s="684"/>
      <c r="BI111" s="627"/>
      <c r="BJ111" s="628"/>
      <c r="BK111" s="628"/>
      <c r="BL111" s="629"/>
      <c r="BM111" s="646"/>
      <c r="BN111" s="644"/>
      <c r="BO111" s="644"/>
      <c r="BP111" s="644"/>
      <c r="BQ111" s="645"/>
      <c r="BR111" s="645"/>
      <c r="BS111" s="645"/>
      <c r="BT111" s="627"/>
      <c r="BU111" s="628"/>
      <c r="BV111" s="628"/>
      <c r="BW111" s="629"/>
      <c r="BX111" s="646">
        <f t="shared" si="9"/>
        <v>0</v>
      </c>
      <c r="BY111" s="644"/>
      <c r="BZ111" s="644"/>
      <c r="CA111" s="645"/>
      <c r="CB111" s="645"/>
      <c r="CC111" s="645"/>
      <c r="CD111" s="647"/>
    </row>
    <row r="112" spans="1:84" ht="12.75" hidden="1" customHeight="1">
      <c r="B112" s="672"/>
      <c r="C112" s="577" t="s">
        <v>9</v>
      </c>
      <c r="D112" s="578"/>
      <c r="E112" s="579"/>
      <c r="F112" s="654"/>
      <c r="G112" s="654"/>
      <c r="H112" s="654"/>
      <c r="I112" s="654"/>
      <c r="J112" s="654"/>
      <c r="K112" s="654"/>
      <c r="L112" s="655"/>
      <c r="M112" s="656"/>
      <c r="N112" s="657"/>
      <c r="O112" s="658"/>
      <c r="P112" s="659"/>
      <c r="Q112" s="659"/>
      <c r="R112" s="659"/>
      <c r="S112" s="659"/>
      <c r="T112" s="659"/>
      <c r="U112" s="659"/>
      <c r="V112" s="659"/>
      <c r="W112" s="659"/>
      <c r="X112" s="659"/>
      <c r="Y112" s="659"/>
      <c r="Z112" s="659"/>
      <c r="AA112" s="659"/>
      <c r="AB112" s="659"/>
      <c r="AC112" s="659"/>
      <c r="AD112" s="659"/>
      <c r="AE112" s="659"/>
      <c r="AF112" s="659"/>
      <c r="AG112" s="659"/>
      <c r="AH112" s="659"/>
      <c r="AI112" s="659"/>
      <c r="AJ112" s="659"/>
      <c r="AK112" s="659"/>
      <c r="AL112" s="659"/>
      <c r="AM112" s="659"/>
      <c r="AN112" s="659"/>
      <c r="AO112" s="659"/>
      <c r="AP112" s="659"/>
      <c r="AQ112" s="659"/>
      <c r="AR112" s="659"/>
      <c r="AS112" s="659"/>
      <c r="AT112" s="659"/>
      <c r="AU112" s="660"/>
      <c r="AV112" s="5"/>
      <c r="AW112" s="7"/>
      <c r="AX112" s="695"/>
      <c r="AY112" s="696"/>
      <c r="AZ112" s="697"/>
      <c r="BA112" s="698"/>
      <c r="BB112" s="702"/>
      <c r="BC112" s="702"/>
      <c r="BD112" s="702"/>
      <c r="BE112" s="703"/>
      <c r="BF112" s="703"/>
      <c r="BG112" s="703"/>
      <c r="BH112" s="703"/>
      <c r="BI112" s="623"/>
      <c r="BJ112" s="624"/>
      <c r="BK112" s="625"/>
      <c r="BL112" s="626"/>
      <c r="BM112" s="632"/>
      <c r="BN112" s="633"/>
      <c r="BO112" s="633"/>
      <c r="BP112" s="633"/>
      <c r="BQ112" s="633"/>
      <c r="BR112" s="633"/>
      <c r="BS112" s="634"/>
      <c r="BT112" s="623"/>
      <c r="BU112" s="624"/>
      <c r="BV112" s="625"/>
      <c r="BW112" s="626"/>
      <c r="BX112" s="635">
        <f t="shared" si="9"/>
        <v>0</v>
      </c>
      <c r="BY112" s="630"/>
      <c r="BZ112" s="630"/>
      <c r="CA112" s="631"/>
      <c r="CB112" s="631"/>
      <c r="CC112" s="631"/>
      <c r="CD112" s="636"/>
    </row>
    <row r="113" spans="1:84" hidden="1">
      <c r="B113" s="672"/>
      <c r="C113" s="580"/>
      <c r="D113" s="581"/>
      <c r="E113" s="582"/>
      <c r="F113" s="605"/>
      <c r="G113" s="605"/>
      <c r="H113" s="605"/>
      <c r="I113" s="605"/>
      <c r="J113" s="605"/>
      <c r="K113" s="605"/>
      <c r="L113" s="606"/>
      <c r="M113" s="607"/>
      <c r="N113" s="608"/>
      <c r="O113" s="609"/>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610"/>
      <c r="AL113" s="610"/>
      <c r="AM113" s="610"/>
      <c r="AN113" s="610"/>
      <c r="AO113" s="610"/>
      <c r="AP113" s="610"/>
      <c r="AQ113" s="610"/>
      <c r="AR113" s="610"/>
      <c r="AS113" s="610"/>
      <c r="AT113" s="610"/>
      <c r="AU113" s="611"/>
      <c r="AV113" s="5"/>
      <c r="AW113" s="7"/>
      <c r="AX113" s="689"/>
      <c r="AY113" s="687"/>
      <c r="AZ113" s="687"/>
      <c r="BA113" s="688"/>
      <c r="BB113" s="681"/>
      <c r="BC113" s="681"/>
      <c r="BD113" s="681"/>
      <c r="BE113" s="682"/>
      <c r="BF113" s="682"/>
      <c r="BG113" s="682"/>
      <c r="BH113" s="682"/>
      <c r="BI113" s="594"/>
      <c r="BJ113" s="592"/>
      <c r="BK113" s="592"/>
      <c r="BL113" s="593"/>
      <c r="BM113" s="614"/>
      <c r="BN113" s="612"/>
      <c r="BO113" s="612"/>
      <c r="BP113" s="612"/>
      <c r="BQ113" s="613"/>
      <c r="BR113" s="613"/>
      <c r="BS113" s="613"/>
      <c r="BT113" s="594"/>
      <c r="BU113" s="592"/>
      <c r="BV113" s="592"/>
      <c r="BW113" s="593"/>
      <c r="BX113" s="614">
        <f t="shared" si="9"/>
        <v>0</v>
      </c>
      <c r="BY113" s="612"/>
      <c r="BZ113" s="612"/>
      <c r="CA113" s="613"/>
      <c r="CB113" s="613"/>
      <c r="CC113" s="613"/>
      <c r="CD113" s="615"/>
    </row>
    <row r="114" spans="1:84" hidden="1">
      <c r="B114" s="672"/>
      <c r="C114" s="651"/>
      <c r="D114" s="652"/>
      <c r="E114" s="653"/>
      <c r="F114" s="637"/>
      <c r="G114" s="637"/>
      <c r="H114" s="637"/>
      <c r="I114" s="637"/>
      <c r="J114" s="637"/>
      <c r="K114" s="637"/>
      <c r="L114" s="638"/>
      <c r="M114" s="639"/>
      <c r="N114" s="640"/>
      <c r="O114" s="641"/>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2"/>
      <c r="AL114" s="642"/>
      <c r="AM114" s="642"/>
      <c r="AN114" s="642"/>
      <c r="AO114" s="642"/>
      <c r="AP114" s="642"/>
      <c r="AQ114" s="642"/>
      <c r="AR114" s="642"/>
      <c r="AS114" s="642"/>
      <c r="AT114" s="642"/>
      <c r="AU114" s="643"/>
      <c r="AV114" s="5"/>
      <c r="AW114" s="7"/>
      <c r="AX114" s="699"/>
      <c r="AY114" s="700"/>
      <c r="AZ114" s="700"/>
      <c r="BA114" s="701"/>
      <c r="BB114" s="683"/>
      <c r="BC114" s="683"/>
      <c r="BD114" s="683"/>
      <c r="BE114" s="684"/>
      <c r="BF114" s="684"/>
      <c r="BG114" s="684"/>
      <c r="BH114" s="684"/>
      <c r="BI114" s="627"/>
      <c r="BJ114" s="628"/>
      <c r="BK114" s="628"/>
      <c r="BL114" s="629"/>
      <c r="BM114" s="646"/>
      <c r="BN114" s="644"/>
      <c r="BO114" s="644"/>
      <c r="BP114" s="644"/>
      <c r="BQ114" s="645"/>
      <c r="BR114" s="645"/>
      <c r="BS114" s="645"/>
      <c r="BT114" s="627"/>
      <c r="BU114" s="628"/>
      <c r="BV114" s="628"/>
      <c r="BW114" s="629"/>
      <c r="BX114" s="646">
        <f t="shared" si="9"/>
        <v>0</v>
      </c>
      <c r="BY114" s="644"/>
      <c r="BZ114" s="644"/>
      <c r="CA114" s="645"/>
      <c r="CB114" s="645"/>
      <c r="CC114" s="645"/>
      <c r="CD114" s="647"/>
    </row>
    <row r="115" spans="1:84" ht="12.75" hidden="1" customHeight="1">
      <c r="B115" s="4"/>
      <c r="C115" s="577" t="s">
        <v>19</v>
      </c>
      <c r="D115" s="578"/>
      <c r="E115" s="579"/>
      <c r="F115" s="583"/>
      <c r="G115" s="583"/>
      <c r="H115" s="583"/>
      <c r="I115" s="583"/>
      <c r="J115" s="583"/>
      <c r="K115" s="583"/>
      <c r="L115" s="584"/>
      <c r="M115" s="585"/>
      <c r="N115" s="586"/>
      <c r="O115" s="587"/>
      <c r="P115" s="588"/>
      <c r="Q115" s="588"/>
      <c r="R115" s="588"/>
      <c r="S115" s="588"/>
      <c r="T115" s="588"/>
      <c r="U115" s="588"/>
      <c r="V115" s="588"/>
      <c r="W115" s="588"/>
      <c r="X115" s="588"/>
      <c r="Y115" s="588"/>
      <c r="Z115" s="588"/>
      <c r="AA115" s="588"/>
      <c r="AB115" s="588"/>
      <c r="AC115" s="588"/>
      <c r="AD115" s="588"/>
      <c r="AE115" s="588"/>
      <c r="AF115" s="588"/>
      <c r="AG115" s="588"/>
      <c r="AH115" s="588"/>
      <c r="AI115" s="588"/>
      <c r="AJ115" s="588"/>
      <c r="AK115" s="588"/>
      <c r="AL115" s="588"/>
      <c r="AM115" s="588"/>
      <c r="AN115" s="588"/>
      <c r="AO115" s="588"/>
      <c r="AP115" s="588"/>
      <c r="AQ115" s="588"/>
      <c r="AR115" s="588"/>
      <c r="AS115" s="588"/>
      <c r="AT115" s="588"/>
      <c r="AU115" s="589"/>
      <c r="AV115" s="5"/>
      <c r="AW115" s="7"/>
      <c r="AX115" s="685"/>
      <c r="AY115" s="686"/>
      <c r="AZ115" s="687"/>
      <c r="BA115" s="688"/>
      <c r="BB115" s="693"/>
      <c r="BC115" s="693"/>
      <c r="BD115" s="693"/>
      <c r="BE115" s="694"/>
      <c r="BF115" s="694"/>
      <c r="BG115" s="694"/>
      <c r="BH115" s="694"/>
      <c r="BI115" s="590"/>
      <c r="BJ115" s="591"/>
      <c r="BK115" s="592"/>
      <c r="BL115" s="593"/>
      <c r="BM115" s="621"/>
      <c r="BN115" s="598"/>
      <c r="BO115" s="598"/>
      <c r="BP115" s="598"/>
      <c r="BQ115" s="599"/>
      <c r="BR115" s="599"/>
      <c r="BS115" s="599"/>
      <c r="BT115" s="590"/>
      <c r="BU115" s="591"/>
      <c r="BV115" s="592"/>
      <c r="BW115" s="593"/>
      <c r="BX115" s="621">
        <f t="shared" si="9"/>
        <v>0</v>
      </c>
      <c r="BY115" s="598"/>
      <c r="BZ115" s="598"/>
      <c r="CA115" s="599"/>
      <c r="CB115" s="599"/>
      <c r="CC115" s="599"/>
      <c r="CD115" s="622"/>
    </row>
    <row r="116" spans="1:84" hidden="1">
      <c r="B116" s="4"/>
      <c r="C116" s="580"/>
      <c r="D116" s="581"/>
      <c r="E116" s="582"/>
      <c r="F116" s="605"/>
      <c r="G116" s="605"/>
      <c r="H116" s="605"/>
      <c r="I116" s="605"/>
      <c r="J116" s="605"/>
      <c r="K116" s="605"/>
      <c r="L116" s="606"/>
      <c r="M116" s="607"/>
      <c r="N116" s="608"/>
      <c r="O116" s="609"/>
      <c r="P116" s="610"/>
      <c r="Q116" s="610"/>
      <c r="R116" s="610"/>
      <c r="S116" s="610"/>
      <c r="T116" s="610"/>
      <c r="U116" s="610"/>
      <c r="V116" s="610"/>
      <c r="W116" s="610"/>
      <c r="X116" s="610"/>
      <c r="Y116" s="610"/>
      <c r="Z116" s="610"/>
      <c r="AA116" s="610"/>
      <c r="AB116" s="610"/>
      <c r="AC116" s="610"/>
      <c r="AD116" s="610"/>
      <c r="AE116" s="610"/>
      <c r="AF116" s="610"/>
      <c r="AG116" s="610"/>
      <c r="AH116" s="610"/>
      <c r="AI116" s="610"/>
      <c r="AJ116" s="610"/>
      <c r="AK116" s="610"/>
      <c r="AL116" s="610"/>
      <c r="AM116" s="610"/>
      <c r="AN116" s="610"/>
      <c r="AO116" s="610"/>
      <c r="AP116" s="610"/>
      <c r="AQ116" s="610"/>
      <c r="AR116" s="610"/>
      <c r="AS116" s="610"/>
      <c r="AT116" s="610"/>
      <c r="AU116" s="611"/>
      <c r="AV116" s="5"/>
      <c r="AW116" s="7"/>
      <c r="AX116" s="689"/>
      <c r="AY116" s="687"/>
      <c r="AZ116" s="687"/>
      <c r="BA116" s="688"/>
      <c r="BB116" s="681"/>
      <c r="BC116" s="681"/>
      <c r="BD116" s="681"/>
      <c r="BE116" s="682"/>
      <c r="BF116" s="682"/>
      <c r="BG116" s="682"/>
      <c r="BH116" s="682"/>
      <c r="BI116" s="594"/>
      <c r="BJ116" s="592"/>
      <c r="BK116" s="592"/>
      <c r="BL116" s="593"/>
      <c r="BM116" s="614"/>
      <c r="BN116" s="612"/>
      <c r="BO116" s="612"/>
      <c r="BP116" s="612"/>
      <c r="BQ116" s="613"/>
      <c r="BR116" s="613"/>
      <c r="BS116" s="613"/>
      <c r="BT116" s="594"/>
      <c r="BU116" s="592"/>
      <c r="BV116" s="592"/>
      <c r="BW116" s="593"/>
      <c r="BX116" s="614">
        <f t="shared" si="9"/>
        <v>0</v>
      </c>
      <c r="BY116" s="612"/>
      <c r="BZ116" s="612"/>
      <c r="CA116" s="613"/>
      <c r="CB116" s="613"/>
      <c r="CC116" s="613"/>
      <c r="CD116" s="615"/>
    </row>
    <row r="117" spans="1:84" ht="13.8" hidden="1" thickBot="1">
      <c r="B117" s="4"/>
      <c r="C117" s="580"/>
      <c r="D117" s="581"/>
      <c r="E117" s="582"/>
      <c r="F117" s="583"/>
      <c r="G117" s="583"/>
      <c r="H117" s="583"/>
      <c r="I117" s="583"/>
      <c r="J117" s="583"/>
      <c r="K117" s="583"/>
      <c r="L117" s="584"/>
      <c r="M117" s="600"/>
      <c r="N117" s="601"/>
      <c r="O117" s="602"/>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603"/>
      <c r="AL117" s="603"/>
      <c r="AM117" s="603"/>
      <c r="AN117" s="603"/>
      <c r="AO117" s="603"/>
      <c r="AP117" s="603"/>
      <c r="AQ117" s="603"/>
      <c r="AR117" s="603"/>
      <c r="AS117" s="603"/>
      <c r="AT117" s="603"/>
      <c r="AU117" s="604"/>
      <c r="AV117" s="5"/>
      <c r="AW117" s="7"/>
      <c r="AX117" s="690"/>
      <c r="AY117" s="691"/>
      <c r="AZ117" s="691"/>
      <c r="BA117" s="692"/>
      <c r="BB117" s="693"/>
      <c r="BC117" s="693"/>
      <c r="BD117" s="693"/>
      <c r="BE117" s="694"/>
      <c r="BF117" s="694"/>
      <c r="BG117" s="694"/>
      <c r="BH117" s="694"/>
      <c r="BI117" s="595"/>
      <c r="BJ117" s="596"/>
      <c r="BK117" s="596"/>
      <c r="BL117" s="597"/>
      <c r="BM117" s="621"/>
      <c r="BN117" s="598"/>
      <c r="BO117" s="598"/>
      <c r="BP117" s="598"/>
      <c r="BQ117" s="599"/>
      <c r="BR117" s="599"/>
      <c r="BS117" s="599"/>
      <c r="BT117" s="595"/>
      <c r="BU117" s="596"/>
      <c r="BV117" s="596"/>
      <c r="BW117" s="597"/>
      <c r="BX117" s="621">
        <f t="shared" si="9"/>
        <v>0</v>
      </c>
      <c r="BY117" s="598"/>
      <c r="BZ117" s="598"/>
      <c r="CA117" s="599"/>
      <c r="CB117" s="599"/>
      <c r="CC117" s="599"/>
      <c r="CD117" s="622"/>
    </row>
    <row r="118" spans="1:84" s="20" customFormat="1" ht="24.9" customHeight="1" thickTop="1" thickBot="1">
      <c r="A118" s="10"/>
      <c r="B118" s="669" t="s">
        <v>111</v>
      </c>
      <c r="C118" s="670"/>
      <c r="D118" s="670"/>
      <c r="E118" s="670"/>
      <c r="F118" s="670"/>
      <c r="G118" s="670"/>
      <c r="H118" s="670"/>
      <c r="I118" s="670"/>
      <c r="J118" s="670"/>
      <c r="K118" s="670"/>
      <c r="L118" s="670"/>
      <c r="M118" s="670"/>
      <c r="N118" s="670"/>
      <c r="O118" s="670"/>
      <c r="P118" s="670"/>
      <c r="Q118" s="670"/>
      <c r="R118" s="670"/>
      <c r="S118" s="670"/>
      <c r="T118" s="670"/>
      <c r="U118" s="670"/>
      <c r="V118" s="670"/>
      <c r="W118" s="670"/>
      <c r="X118" s="670"/>
      <c r="Y118" s="670"/>
      <c r="Z118" s="670"/>
      <c r="AA118" s="670"/>
      <c r="AB118" s="670"/>
      <c r="AC118" s="670"/>
      <c r="AD118" s="670"/>
      <c r="AE118" s="670"/>
      <c r="AF118" s="670"/>
      <c r="AG118" s="670"/>
      <c r="AH118" s="670"/>
      <c r="AI118" s="670"/>
      <c r="AJ118" s="670"/>
      <c r="AK118" s="670"/>
      <c r="AL118" s="670"/>
      <c r="AM118" s="670"/>
      <c r="AN118" s="670"/>
      <c r="AO118" s="670"/>
      <c r="AP118" s="670"/>
      <c r="AQ118" s="670"/>
      <c r="AR118" s="670"/>
      <c r="AS118" s="670"/>
      <c r="AT118" s="670"/>
      <c r="AU118" s="671"/>
      <c r="AV118" s="18"/>
      <c r="AW118" s="19"/>
      <c r="AX118" s="665">
        <v>13</v>
      </c>
      <c r="AY118" s="849"/>
      <c r="AZ118" s="849"/>
      <c r="BA118" s="850"/>
      <c r="BB118" s="851">
        <v>57158</v>
      </c>
      <c r="BC118" s="849"/>
      <c r="BD118" s="849"/>
      <c r="BE118" s="849"/>
      <c r="BF118" s="849"/>
      <c r="BG118" s="849"/>
      <c r="BH118" s="663"/>
      <c r="BI118" s="665">
        <v>14</v>
      </c>
      <c r="BJ118" s="849"/>
      <c r="BK118" s="849"/>
      <c r="BL118" s="850"/>
      <c r="BM118" s="851">
        <f>57548+64</f>
        <v>57612</v>
      </c>
      <c r="BN118" s="849"/>
      <c r="BO118" s="849"/>
      <c r="BP118" s="849"/>
      <c r="BQ118" s="849"/>
      <c r="BR118" s="849"/>
      <c r="BS118" s="663"/>
      <c r="BT118" s="664">
        <f>AX118-BI118</f>
        <v>-1</v>
      </c>
      <c r="BU118" s="664"/>
      <c r="BV118" s="664"/>
      <c r="BW118" s="665"/>
      <c r="BX118" s="662">
        <f>BB118-BM118</f>
        <v>-454</v>
      </c>
      <c r="BY118" s="663"/>
      <c r="BZ118" s="663"/>
      <c r="CA118" s="664"/>
      <c r="CB118" s="664"/>
      <c r="CC118" s="664"/>
      <c r="CD118" s="666"/>
      <c r="CF118" s="20" t="s">
        <v>287</v>
      </c>
    </row>
    <row r="119" spans="1:84" ht="27.75" hidden="1" customHeight="1" thickTop="1">
      <c r="B119" s="672"/>
      <c r="C119" s="673"/>
      <c r="D119" s="674"/>
      <c r="E119" s="675"/>
      <c r="F119" s="674" t="s">
        <v>13</v>
      </c>
      <c r="G119" s="674"/>
      <c r="H119" s="674"/>
      <c r="I119" s="674"/>
      <c r="J119" s="674"/>
      <c r="K119" s="674"/>
      <c r="L119" s="674"/>
      <c r="M119" s="676" t="s">
        <v>29</v>
      </c>
      <c r="N119" s="677"/>
      <c r="O119" s="678" t="s">
        <v>10</v>
      </c>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674"/>
      <c r="AK119" s="674"/>
      <c r="AL119" s="674"/>
      <c r="AM119" s="674"/>
      <c r="AN119" s="674"/>
      <c r="AO119" s="674"/>
      <c r="AP119" s="674"/>
      <c r="AQ119" s="674"/>
      <c r="AR119" s="674"/>
      <c r="AS119" s="674"/>
      <c r="AT119" s="674"/>
      <c r="AU119" s="675"/>
      <c r="AV119" s="8"/>
      <c r="AW119" s="6"/>
      <c r="AX119" s="704"/>
      <c r="AY119" s="705"/>
      <c r="AZ119" s="705"/>
      <c r="BA119" s="706"/>
      <c r="BB119" s="711"/>
      <c r="BC119" s="705"/>
      <c r="BD119" s="705"/>
      <c r="BE119" s="705"/>
      <c r="BF119" s="705"/>
      <c r="BG119" s="705"/>
      <c r="BH119" s="712"/>
      <c r="BI119" s="667"/>
      <c r="BJ119" s="649"/>
      <c r="BK119" s="649"/>
      <c r="BL119" s="668"/>
      <c r="BM119" s="648"/>
      <c r="BN119" s="649"/>
      <c r="BO119" s="649"/>
      <c r="BP119" s="649"/>
      <c r="BQ119" s="649"/>
      <c r="BR119" s="649"/>
      <c r="BS119" s="661"/>
      <c r="BT119" s="667"/>
      <c r="BU119" s="649"/>
      <c r="BV119" s="649"/>
      <c r="BW119" s="668"/>
      <c r="BX119" s="648"/>
      <c r="BY119" s="649"/>
      <c r="BZ119" s="649"/>
      <c r="CA119" s="649"/>
      <c r="CB119" s="649"/>
      <c r="CC119" s="649"/>
      <c r="CD119" s="650"/>
    </row>
    <row r="120" spans="1:84" ht="13.5" hidden="1" customHeight="1">
      <c r="B120" s="672"/>
      <c r="C120" s="577" t="s">
        <v>8</v>
      </c>
      <c r="D120" s="578"/>
      <c r="E120" s="579"/>
      <c r="F120" s="654"/>
      <c r="G120" s="654"/>
      <c r="H120" s="654"/>
      <c r="I120" s="654"/>
      <c r="J120" s="654"/>
      <c r="K120" s="654"/>
      <c r="L120" s="655"/>
      <c r="M120" s="656"/>
      <c r="N120" s="657"/>
      <c r="O120" s="658"/>
      <c r="P120" s="659"/>
      <c r="Q120" s="659"/>
      <c r="R120" s="659"/>
      <c r="S120" s="659"/>
      <c r="T120" s="659"/>
      <c r="U120" s="659"/>
      <c r="V120" s="659"/>
      <c r="W120" s="659"/>
      <c r="X120" s="659"/>
      <c r="Y120" s="659"/>
      <c r="Z120" s="659"/>
      <c r="AA120" s="659"/>
      <c r="AB120" s="659"/>
      <c r="AC120" s="659"/>
      <c r="AD120" s="659"/>
      <c r="AE120" s="659"/>
      <c r="AF120" s="659"/>
      <c r="AG120" s="659"/>
      <c r="AH120" s="659"/>
      <c r="AI120" s="659"/>
      <c r="AJ120" s="659"/>
      <c r="AK120" s="659"/>
      <c r="AL120" s="659"/>
      <c r="AM120" s="659"/>
      <c r="AN120" s="659"/>
      <c r="AO120" s="659"/>
      <c r="AP120" s="659"/>
      <c r="AQ120" s="659"/>
      <c r="AR120" s="659"/>
      <c r="AS120" s="659"/>
      <c r="AT120" s="659"/>
      <c r="AU120" s="660"/>
      <c r="AV120" s="5"/>
      <c r="AW120" s="7"/>
      <c r="AX120" s="695"/>
      <c r="AY120" s="696"/>
      <c r="AZ120" s="697"/>
      <c r="BA120" s="698"/>
      <c r="BB120" s="702"/>
      <c r="BC120" s="702"/>
      <c r="BD120" s="702"/>
      <c r="BE120" s="703"/>
      <c r="BF120" s="703"/>
      <c r="BG120" s="703"/>
      <c r="BH120" s="703"/>
      <c r="BI120" s="623"/>
      <c r="BJ120" s="624"/>
      <c r="BK120" s="625"/>
      <c r="BL120" s="626"/>
      <c r="BM120" s="635"/>
      <c r="BN120" s="630"/>
      <c r="BO120" s="630"/>
      <c r="BP120" s="630"/>
      <c r="BQ120" s="631"/>
      <c r="BR120" s="631"/>
      <c r="BS120" s="631"/>
      <c r="BT120" s="623"/>
      <c r="BU120" s="624"/>
      <c r="BV120" s="625"/>
      <c r="BW120" s="626"/>
      <c r="BX120" s="635">
        <f t="shared" ref="BX120:BX128" si="10">BB120-BM120</f>
        <v>0</v>
      </c>
      <c r="BY120" s="630"/>
      <c r="BZ120" s="630"/>
      <c r="CA120" s="631"/>
      <c r="CB120" s="631"/>
      <c r="CC120" s="631"/>
      <c r="CD120" s="636"/>
    </row>
    <row r="121" spans="1:84" hidden="1">
      <c r="B121" s="672"/>
      <c r="C121" s="580"/>
      <c r="D121" s="581"/>
      <c r="E121" s="582"/>
      <c r="F121" s="605"/>
      <c r="G121" s="605"/>
      <c r="H121" s="605"/>
      <c r="I121" s="605"/>
      <c r="J121" s="605"/>
      <c r="K121" s="605"/>
      <c r="L121" s="606"/>
      <c r="M121" s="607"/>
      <c r="N121" s="608"/>
      <c r="O121" s="609"/>
      <c r="P121" s="610"/>
      <c r="Q121" s="610"/>
      <c r="R121" s="610"/>
      <c r="S121" s="610"/>
      <c r="T121" s="610"/>
      <c r="U121" s="610"/>
      <c r="V121" s="610"/>
      <c r="W121" s="610"/>
      <c r="X121" s="610"/>
      <c r="Y121" s="610"/>
      <c r="Z121" s="610"/>
      <c r="AA121" s="610"/>
      <c r="AB121" s="610"/>
      <c r="AC121" s="610"/>
      <c r="AD121" s="610"/>
      <c r="AE121" s="610"/>
      <c r="AF121" s="610"/>
      <c r="AG121" s="610"/>
      <c r="AH121" s="610"/>
      <c r="AI121" s="610"/>
      <c r="AJ121" s="610"/>
      <c r="AK121" s="610"/>
      <c r="AL121" s="610"/>
      <c r="AM121" s="610"/>
      <c r="AN121" s="610"/>
      <c r="AO121" s="610"/>
      <c r="AP121" s="610"/>
      <c r="AQ121" s="610"/>
      <c r="AR121" s="610"/>
      <c r="AS121" s="610"/>
      <c r="AT121" s="610"/>
      <c r="AU121" s="611"/>
      <c r="AV121" s="5"/>
      <c r="AW121" s="7"/>
      <c r="AX121" s="689"/>
      <c r="AY121" s="687"/>
      <c r="AZ121" s="687"/>
      <c r="BA121" s="688"/>
      <c r="BB121" s="681"/>
      <c r="BC121" s="681"/>
      <c r="BD121" s="681"/>
      <c r="BE121" s="682"/>
      <c r="BF121" s="682"/>
      <c r="BG121" s="682"/>
      <c r="BH121" s="682"/>
      <c r="BI121" s="594"/>
      <c r="BJ121" s="592"/>
      <c r="BK121" s="592"/>
      <c r="BL121" s="593"/>
      <c r="BM121" s="614"/>
      <c r="BN121" s="612"/>
      <c r="BO121" s="612"/>
      <c r="BP121" s="612"/>
      <c r="BQ121" s="613"/>
      <c r="BR121" s="613"/>
      <c r="BS121" s="613"/>
      <c r="BT121" s="594"/>
      <c r="BU121" s="592"/>
      <c r="BV121" s="592"/>
      <c r="BW121" s="593"/>
      <c r="BX121" s="614">
        <f t="shared" si="10"/>
        <v>0</v>
      </c>
      <c r="BY121" s="612"/>
      <c r="BZ121" s="612"/>
      <c r="CA121" s="613"/>
      <c r="CB121" s="613"/>
      <c r="CC121" s="613"/>
      <c r="CD121" s="615"/>
    </row>
    <row r="122" spans="1:84" hidden="1">
      <c r="B122" s="672"/>
      <c r="C122" s="651"/>
      <c r="D122" s="652"/>
      <c r="E122" s="653"/>
      <c r="F122" s="637"/>
      <c r="G122" s="637"/>
      <c r="H122" s="637"/>
      <c r="I122" s="637"/>
      <c r="J122" s="637"/>
      <c r="K122" s="637"/>
      <c r="L122" s="638"/>
      <c r="M122" s="679"/>
      <c r="N122" s="680"/>
      <c r="O122" s="641"/>
      <c r="P122" s="642"/>
      <c r="Q122" s="642"/>
      <c r="R122" s="642"/>
      <c r="S122" s="642"/>
      <c r="T122" s="642"/>
      <c r="U122" s="642"/>
      <c r="V122" s="642"/>
      <c r="W122" s="642"/>
      <c r="X122" s="642"/>
      <c r="Y122" s="642"/>
      <c r="Z122" s="642"/>
      <c r="AA122" s="642"/>
      <c r="AB122" s="642"/>
      <c r="AC122" s="642"/>
      <c r="AD122" s="642"/>
      <c r="AE122" s="642"/>
      <c r="AF122" s="642"/>
      <c r="AG122" s="642"/>
      <c r="AH122" s="642"/>
      <c r="AI122" s="642"/>
      <c r="AJ122" s="642"/>
      <c r="AK122" s="642"/>
      <c r="AL122" s="642"/>
      <c r="AM122" s="642"/>
      <c r="AN122" s="642"/>
      <c r="AO122" s="642"/>
      <c r="AP122" s="642"/>
      <c r="AQ122" s="642"/>
      <c r="AR122" s="642"/>
      <c r="AS122" s="642"/>
      <c r="AT122" s="642"/>
      <c r="AU122" s="643"/>
      <c r="AV122" s="5"/>
      <c r="AW122" s="7"/>
      <c r="AX122" s="699"/>
      <c r="AY122" s="700"/>
      <c r="AZ122" s="700"/>
      <c r="BA122" s="701"/>
      <c r="BB122" s="683"/>
      <c r="BC122" s="683"/>
      <c r="BD122" s="683"/>
      <c r="BE122" s="684"/>
      <c r="BF122" s="684"/>
      <c r="BG122" s="684"/>
      <c r="BH122" s="684"/>
      <c r="BI122" s="627"/>
      <c r="BJ122" s="628"/>
      <c r="BK122" s="628"/>
      <c r="BL122" s="629"/>
      <c r="BM122" s="646"/>
      <c r="BN122" s="644"/>
      <c r="BO122" s="644"/>
      <c r="BP122" s="644"/>
      <c r="BQ122" s="645"/>
      <c r="BR122" s="645"/>
      <c r="BS122" s="645"/>
      <c r="BT122" s="627"/>
      <c r="BU122" s="628"/>
      <c r="BV122" s="628"/>
      <c r="BW122" s="629"/>
      <c r="BX122" s="646">
        <f t="shared" si="10"/>
        <v>0</v>
      </c>
      <c r="BY122" s="644"/>
      <c r="BZ122" s="644"/>
      <c r="CA122" s="645"/>
      <c r="CB122" s="645"/>
      <c r="CC122" s="645"/>
      <c r="CD122" s="647"/>
    </row>
    <row r="123" spans="1:84" ht="12.75" hidden="1" customHeight="1">
      <c r="B123" s="672"/>
      <c r="C123" s="577" t="s">
        <v>9</v>
      </c>
      <c r="D123" s="578"/>
      <c r="E123" s="579"/>
      <c r="F123" s="654"/>
      <c r="G123" s="654"/>
      <c r="H123" s="654"/>
      <c r="I123" s="654"/>
      <c r="J123" s="654"/>
      <c r="K123" s="654"/>
      <c r="L123" s="655"/>
      <c r="M123" s="656"/>
      <c r="N123" s="657"/>
      <c r="O123" s="658"/>
      <c r="P123" s="659"/>
      <c r="Q123" s="659"/>
      <c r="R123" s="659"/>
      <c r="S123" s="659"/>
      <c r="T123" s="659"/>
      <c r="U123" s="659"/>
      <c r="V123" s="659"/>
      <c r="W123" s="659"/>
      <c r="X123" s="659"/>
      <c r="Y123" s="659"/>
      <c r="Z123" s="659"/>
      <c r="AA123" s="659"/>
      <c r="AB123" s="659"/>
      <c r="AC123" s="659"/>
      <c r="AD123" s="659"/>
      <c r="AE123" s="659"/>
      <c r="AF123" s="659"/>
      <c r="AG123" s="659"/>
      <c r="AH123" s="659"/>
      <c r="AI123" s="659"/>
      <c r="AJ123" s="659"/>
      <c r="AK123" s="659"/>
      <c r="AL123" s="659"/>
      <c r="AM123" s="659"/>
      <c r="AN123" s="659"/>
      <c r="AO123" s="659"/>
      <c r="AP123" s="659"/>
      <c r="AQ123" s="659"/>
      <c r="AR123" s="659"/>
      <c r="AS123" s="659"/>
      <c r="AT123" s="659"/>
      <c r="AU123" s="660"/>
      <c r="AV123" s="5"/>
      <c r="AW123" s="7"/>
      <c r="AX123" s="695"/>
      <c r="AY123" s="696"/>
      <c r="AZ123" s="697"/>
      <c r="BA123" s="698"/>
      <c r="BB123" s="702"/>
      <c r="BC123" s="702"/>
      <c r="BD123" s="702"/>
      <c r="BE123" s="703"/>
      <c r="BF123" s="703"/>
      <c r="BG123" s="703"/>
      <c r="BH123" s="703"/>
      <c r="BI123" s="623"/>
      <c r="BJ123" s="624"/>
      <c r="BK123" s="625"/>
      <c r="BL123" s="626"/>
      <c r="BM123" s="632"/>
      <c r="BN123" s="633"/>
      <c r="BO123" s="633"/>
      <c r="BP123" s="633"/>
      <c r="BQ123" s="633"/>
      <c r="BR123" s="633"/>
      <c r="BS123" s="634"/>
      <c r="BT123" s="623"/>
      <c r="BU123" s="624"/>
      <c r="BV123" s="625"/>
      <c r="BW123" s="626"/>
      <c r="BX123" s="635">
        <f t="shared" si="10"/>
        <v>0</v>
      </c>
      <c r="BY123" s="630"/>
      <c r="BZ123" s="630"/>
      <c r="CA123" s="631"/>
      <c r="CB123" s="631"/>
      <c r="CC123" s="631"/>
      <c r="CD123" s="636"/>
    </row>
    <row r="124" spans="1:84" hidden="1">
      <c r="B124" s="672"/>
      <c r="C124" s="580"/>
      <c r="D124" s="581"/>
      <c r="E124" s="582"/>
      <c r="F124" s="605"/>
      <c r="G124" s="605"/>
      <c r="H124" s="605"/>
      <c r="I124" s="605"/>
      <c r="J124" s="605"/>
      <c r="K124" s="605"/>
      <c r="L124" s="606"/>
      <c r="M124" s="607"/>
      <c r="N124" s="608"/>
      <c r="O124" s="609"/>
      <c r="P124" s="610"/>
      <c r="Q124" s="610"/>
      <c r="R124" s="610"/>
      <c r="S124" s="610"/>
      <c r="T124" s="610"/>
      <c r="U124" s="610"/>
      <c r="V124" s="610"/>
      <c r="W124" s="610"/>
      <c r="X124" s="610"/>
      <c r="Y124" s="610"/>
      <c r="Z124" s="610"/>
      <c r="AA124" s="610"/>
      <c r="AB124" s="610"/>
      <c r="AC124" s="610"/>
      <c r="AD124" s="610"/>
      <c r="AE124" s="610"/>
      <c r="AF124" s="610"/>
      <c r="AG124" s="610"/>
      <c r="AH124" s="610"/>
      <c r="AI124" s="610"/>
      <c r="AJ124" s="610"/>
      <c r="AK124" s="610"/>
      <c r="AL124" s="610"/>
      <c r="AM124" s="610"/>
      <c r="AN124" s="610"/>
      <c r="AO124" s="610"/>
      <c r="AP124" s="610"/>
      <c r="AQ124" s="610"/>
      <c r="AR124" s="610"/>
      <c r="AS124" s="610"/>
      <c r="AT124" s="610"/>
      <c r="AU124" s="611"/>
      <c r="AV124" s="5"/>
      <c r="AW124" s="7"/>
      <c r="AX124" s="689"/>
      <c r="AY124" s="687"/>
      <c r="AZ124" s="687"/>
      <c r="BA124" s="688"/>
      <c r="BB124" s="681"/>
      <c r="BC124" s="681"/>
      <c r="BD124" s="681"/>
      <c r="BE124" s="682"/>
      <c r="BF124" s="682"/>
      <c r="BG124" s="682"/>
      <c r="BH124" s="682"/>
      <c r="BI124" s="594"/>
      <c r="BJ124" s="592"/>
      <c r="BK124" s="592"/>
      <c r="BL124" s="593"/>
      <c r="BM124" s="614"/>
      <c r="BN124" s="612"/>
      <c r="BO124" s="612"/>
      <c r="BP124" s="612"/>
      <c r="BQ124" s="613"/>
      <c r="BR124" s="613"/>
      <c r="BS124" s="613"/>
      <c r="BT124" s="594"/>
      <c r="BU124" s="592"/>
      <c r="BV124" s="592"/>
      <c r="BW124" s="593"/>
      <c r="BX124" s="614">
        <f t="shared" si="10"/>
        <v>0</v>
      </c>
      <c r="BY124" s="612"/>
      <c r="BZ124" s="612"/>
      <c r="CA124" s="613"/>
      <c r="CB124" s="613"/>
      <c r="CC124" s="613"/>
      <c r="CD124" s="615"/>
    </row>
    <row r="125" spans="1:84" hidden="1">
      <c r="B125" s="672"/>
      <c r="C125" s="651"/>
      <c r="D125" s="652"/>
      <c r="E125" s="653"/>
      <c r="F125" s="637"/>
      <c r="G125" s="637"/>
      <c r="H125" s="637"/>
      <c r="I125" s="637"/>
      <c r="J125" s="637"/>
      <c r="K125" s="637"/>
      <c r="L125" s="638"/>
      <c r="M125" s="639"/>
      <c r="N125" s="640"/>
      <c r="O125" s="641"/>
      <c r="P125" s="642"/>
      <c r="Q125" s="642"/>
      <c r="R125" s="642"/>
      <c r="S125" s="642"/>
      <c r="T125" s="642"/>
      <c r="U125" s="642"/>
      <c r="V125" s="642"/>
      <c r="W125" s="642"/>
      <c r="X125" s="642"/>
      <c r="Y125" s="642"/>
      <c r="Z125" s="642"/>
      <c r="AA125" s="642"/>
      <c r="AB125" s="642"/>
      <c r="AC125" s="642"/>
      <c r="AD125" s="642"/>
      <c r="AE125" s="642"/>
      <c r="AF125" s="642"/>
      <c r="AG125" s="642"/>
      <c r="AH125" s="642"/>
      <c r="AI125" s="642"/>
      <c r="AJ125" s="642"/>
      <c r="AK125" s="642"/>
      <c r="AL125" s="642"/>
      <c r="AM125" s="642"/>
      <c r="AN125" s="642"/>
      <c r="AO125" s="642"/>
      <c r="AP125" s="642"/>
      <c r="AQ125" s="642"/>
      <c r="AR125" s="642"/>
      <c r="AS125" s="642"/>
      <c r="AT125" s="642"/>
      <c r="AU125" s="643"/>
      <c r="AV125" s="5"/>
      <c r="AW125" s="7"/>
      <c r="AX125" s="699"/>
      <c r="AY125" s="700"/>
      <c r="AZ125" s="700"/>
      <c r="BA125" s="701"/>
      <c r="BB125" s="683"/>
      <c r="BC125" s="683"/>
      <c r="BD125" s="683"/>
      <c r="BE125" s="684"/>
      <c r="BF125" s="684"/>
      <c r="BG125" s="684"/>
      <c r="BH125" s="684"/>
      <c r="BI125" s="627"/>
      <c r="BJ125" s="628"/>
      <c r="BK125" s="628"/>
      <c r="BL125" s="629"/>
      <c r="BM125" s="646"/>
      <c r="BN125" s="644"/>
      <c r="BO125" s="644"/>
      <c r="BP125" s="644"/>
      <c r="BQ125" s="645"/>
      <c r="BR125" s="645"/>
      <c r="BS125" s="645"/>
      <c r="BT125" s="627"/>
      <c r="BU125" s="628"/>
      <c r="BV125" s="628"/>
      <c r="BW125" s="629"/>
      <c r="BX125" s="646">
        <f t="shared" si="10"/>
        <v>0</v>
      </c>
      <c r="BY125" s="644"/>
      <c r="BZ125" s="644"/>
      <c r="CA125" s="645"/>
      <c r="CB125" s="645"/>
      <c r="CC125" s="645"/>
      <c r="CD125" s="647"/>
    </row>
    <row r="126" spans="1:84" ht="12.75" hidden="1" customHeight="1">
      <c r="B126" s="4"/>
      <c r="C126" s="577" t="s">
        <v>19</v>
      </c>
      <c r="D126" s="578"/>
      <c r="E126" s="579"/>
      <c r="F126" s="583"/>
      <c r="G126" s="583"/>
      <c r="H126" s="583"/>
      <c r="I126" s="583"/>
      <c r="J126" s="583"/>
      <c r="K126" s="583"/>
      <c r="L126" s="584"/>
      <c r="M126" s="585"/>
      <c r="N126" s="586"/>
      <c r="O126" s="587"/>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588"/>
      <c r="AL126" s="588"/>
      <c r="AM126" s="588"/>
      <c r="AN126" s="588"/>
      <c r="AO126" s="588"/>
      <c r="AP126" s="588"/>
      <c r="AQ126" s="588"/>
      <c r="AR126" s="588"/>
      <c r="AS126" s="588"/>
      <c r="AT126" s="588"/>
      <c r="AU126" s="589"/>
      <c r="AV126" s="5"/>
      <c r="AW126" s="7"/>
      <c r="AX126" s="685"/>
      <c r="AY126" s="686"/>
      <c r="AZ126" s="687"/>
      <c r="BA126" s="688"/>
      <c r="BB126" s="693"/>
      <c r="BC126" s="693"/>
      <c r="BD126" s="693"/>
      <c r="BE126" s="694"/>
      <c r="BF126" s="694"/>
      <c r="BG126" s="694"/>
      <c r="BH126" s="694"/>
      <c r="BI126" s="590"/>
      <c r="BJ126" s="591"/>
      <c r="BK126" s="592"/>
      <c r="BL126" s="593"/>
      <c r="BM126" s="621"/>
      <c r="BN126" s="598"/>
      <c r="BO126" s="598"/>
      <c r="BP126" s="598"/>
      <c r="BQ126" s="599"/>
      <c r="BR126" s="599"/>
      <c r="BS126" s="599"/>
      <c r="BT126" s="590"/>
      <c r="BU126" s="591"/>
      <c r="BV126" s="592"/>
      <c r="BW126" s="593"/>
      <c r="BX126" s="621">
        <f t="shared" si="10"/>
        <v>0</v>
      </c>
      <c r="BY126" s="598"/>
      <c r="BZ126" s="598"/>
      <c r="CA126" s="599"/>
      <c r="CB126" s="599"/>
      <c r="CC126" s="599"/>
      <c r="CD126" s="622"/>
    </row>
    <row r="127" spans="1:84" hidden="1">
      <c r="B127" s="4"/>
      <c r="C127" s="580"/>
      <c r="D127" s="581"/>
      <c r="E127" s="582"/>
      <c r="F127" s="605"/>
      <c r="G127" s="605"/>
      <c r="H127" s="605"/>
      <c r="I127" s="605"/>
      <c r="J127" s="605"/>
      <c r="K127" s="605"/>
      <c r="L127" s="606"/>
      <c r="M127" s="607"/>
      <c r="N127" s="608"/>
      <c r="O127" s="609"/>
      <c r="P127" s="610"/>
      <c r="Q127" s="610"/>
      <c r="R127" s="610"/>
      <c r="S127" s="610"/>
      <c r="T127" s="610"/>
      <c r="U127" s="610"/>
      <c r="V127" s="610"/>
      <c r="W127" s="610"/>
      <c r="X127" s="610"/>
      <c r="Y127" s="610"/>
      <c r="Z127" s="610"/>
      <c r="AA127" s="610"/>
      <c r="AB127" s="610"/>
      <c r="AC127" s="610"/>
      <c r="AD127" s="610"/>
      <c r="AE127" s="610"/>
      <c r="AF127" s="610"/>
      <c r="AG127" s="610"/>
      <c r="AH127" s="610"/>
      <c r="AI127" s="610"/>
      <c r="AJ127" s="610"/>
      <c r="AK127" s="610"/>
      <c r="AL127" s="610"/>
      <c r="AM127" s="610"/>
      <c r="AN127" s="610"/>
      <c r="AO127" s="610"/>
      <c r="AP127" s="610"/>
      <c r="AQ127" s="610"/>
      <c r="AR127" s="610"/>
      <c r="AS127" s="610"/>
      <c r="AT127" s="610"/>
      <c r="AU127" s="611"/>
      <c r="AV127" s="5"/>
      <c r="AW127" s="7"/>
      <c r="AX127" s="689"/>
      <c r="AY127" s="687"/>
      <c r="AZ127" s="687"/>
      <c r="BA127" s="688"/>
      <c r="BB127" s="681"/>
      <c r="BC127" s="681"/>
      <c r="BD127" s="681"/>
      <c r="BE127" s="682"/>
      <c r="BF127" s="682"/>
      <c r="BG127" s="682"/>
      <c r="BH127" s="682"/>
      <c r="BI127" s="594"/>
      <c r="BJ127" s="592"/>
      <c r="BK127" s="592"/>
      <c r="BL127" s="593"/>
      <c r="BM127" s="614"/>
      <c r="BN127" s="612"/>
      <c r="BO127" s="612"/>
      <c r="BP127" s="612"/>
      <c r="BQ127" s="613"/>
      <c r="BR127" s="613"/>
      <c r="BS127" s="613"/>
      <c r="BT127" s="594"/>
      <c r="BU127" s="592"/>
      <c r="BV127" s="592"/>
      <c r="BW127" s="593"/>
      <c r="BX127" s="614">
        <f t="shared" si="10"/>
        <v>0</v>
      </c>
      <c r="BY127" s="612"/>
      <c r="BZ127" s="612"/>
      <c r="CA127" s="613"/>
      <c r="CB127" s="613"/>
      <c r="CC127" s="613"/>
      <c r="CD127" s="615"/>
    </row>
    <row r="128" spans="1:84" ht="13.8" hidden="1" thickBot="1">
      <c r="B128" s="4"/>
      <c r="C128" s="580"/>
      <c r="D128" s="581"/>
      <c r="E128" s="582"/>
      <c r="F128" s="583"/>
      <c r="G128" s="583"/>
      <c r="H128" s="583"/>
      <c r="I128" s="583"/>
      <c r="J128" s="583"/>
      <c r="K128" s="583"/>
      <c r="L128" s="584"/>
      <c r="M128" s="600"/>
      <c r="N128" s="601"/>
      <c r="O128" s="602"/>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603"/>
      <c r="AL128" s="603"/>
      <c r="AM128" s="603"/>
      <c r="AN128" s="603"/>
      <c r="AO128" s="603"/>
      <c r="AP128" s="603"/>
      <c r="AQ128" s="603"/>
      <c r="AR128" s="603"/>
      <c r="AS128" s="603"/>
      <c r="AT128" s="603"/>
      <c r="AU128" s="604"/>
      <c r="AV128" s="5"/>
      <c r="AW128" s="7"/>
      <c r="AX128" s="690"/>
      <c r="AY128" s="691"/>
      <c r="AZ128" s="691"/>
      <c r="BA128" s="692"/>
      <c r="BB128" s="693"/>
      <c r="BC128" s="693"/>
      <c r="BD128" s="693"/>
      <c r="BE128" s="694"/>
      <c r="BF128" s="694"/>
      <c r="BG128" s="694"/>
      <c r="BH128" s="694"/>
      <c r="BI128" s="595"/>
      <c r="BJ128" s="596"/>
      <c r="BK128" s="596"/>
      <c r="BL128" s="597"/>
      <c r="BM128" s="621"/>
      <c r="BN128" s="598"/>
      <c r="BO128" s="598"/>
      <c r="BP128" s="598"/>
      <c r="BQ128" s="599"/>
      <c r="BR128" s="599"/>
      <c r="BS128" s="599"/>
      <c r="BT128" s="595"/>
      <c r="BU128" s="596"/>
      <c r="BV128" s="596"/>
      <c r="BW128" s="597"/>
      <c r="BX128" s="621">
        <f t="shared" si="10"/>
        <v>0</v>
      </c>
      <c r="BY128" s="598"/>
      <c r="BZ128" s="598"/>
      <c r="CA128" s="599"/>
      <c r="CB128" s="599"/>
      <c r="CC128" s="599"/>
      <c r="CD128" s="622"/>
    </row>
    <row r="129" spans="1:84" s="20" customFormat="1" ht="24.9" customHeight="1" thickTop="1" thickBot="1">
      <c r="A129" s="10"/>
      <c r="B129" s="669" t="s">
        <v>112</v>
      </c>
      <c r="C129" s="670"/>
      <c r="D129" s="670"/>
      <c r="E129" s="670"/>
      <c r="F129" s="670"/>
      <c r="G129" s="670"/>
      <c r="H129" s="670"/>
      <c r="I129" s="670"/>
      <c r="J129" s="670"/>
      <c r="K129" s="670"/>
      <c r="L129" s="670"/>
      <c r="M129" s="670"/>
      <c r="N129" s="670"/>
      <c r="O129" s="670"/>
      <c r="P129" s="670"/>
      <c r="Q129" s="670"/>
      <c r="R129" s="670"/>
      <c r="S129" s="670"/>
      <c r="T129" s="670"/>
      <c r="U129" s="670"/>
      <c r="V129" s="670"/>
      <c r="W129" s="670"/>
      <c r="X129" s="670"/>
      <c r="Y129" s="670"/>
      <c r="Z129" s="670"/>
      <c r="AA129" s="670"/>
      <c r="AB129" s="670"/>
      <c r="AC129" s="670"/>
      <c r="AD129" s="670"/>
      <c r="AE129" s="670"/>
      <c r="AF129" s="670"/>
      <c r="AG129" s="670"/>
      <c r="AH129" s="670"/>
      <c r="AI129" s="670"/>
      <c r="AJ129" s="670"/>
      <c r="AK129" s="670"/>
      <c r="AL129" s="670"/>
      <c r="AM129" s="670"/>
      <c r="AN129" s="670"/>
      <c r="AO129" s="670"/>
      <c r="AP129" s="670"/>
      <c r="AQ129" s="670"/>
      <c r="AR129" s="670"/>
      <c r="AS129" s="670"/>
      <c r="AT129" s="670"/>
      <c r="AU129" s="671"/>
      <c r="AV129" s="18"/>
      <c r="AW129" s="19"/>
      <c r="AX129" s="664">
        <v>8</v>
      </c>
      <c r="AY129" s="664"/>
      <c r="AZ129" s="664"/>
      <c r="BA129" s="665"/>
      <c r="BB129" s="662">
        <v>1391</v>
      </c>
      <c r="BC129" s="663"/>
      <c r="BD129" s="663"/>
      <c r="BE129" s="664"/>
      <c r="BF129" s="664"/>
      <c r="BG129" s="664"/>
      <c r="BH129" s="664"/>
      <c r="BI129" s="664">
        <v>9</v>
      </c>
      <c r="BJ129" s="664"/>
      <c r="BK129" s="664"/>
      <c r="BL129" s="665"/>
      <c r="BM129" s="662">
        <v>1650</v>
      </c>
      <c r="BN129" s="663"/>
      <c r="BO129" s="663"/>
      <c r="BP129" s="664"/>
      <c r="BQ129" s="664"/>
      <c r="BR129" s="664"/>
      <c r="BS129" s="664"/>
      <c r="BT129" s="664">
        <f>AX129-BI129</f>
        <v>-1</v>
      </c>
      <c r="BU129" s="664"/>
      <c r="BV129" s="664"/>
      <c r="BW129" s="665"/>
      <c r="BX129" s="662">
        <f>BB129-BM129</f>
        <v>-259</v>
      </c>
      <c r="BY129" s="663"/>
      <c r="BZ129" s="663"/>
      <c r="CA129" s="664"/>
      <c r="CB129" s="664"/>
      <c r="CC129" s="664"/>
      <c r="CD129" s="666"/>
      <c r="CF129" s="20" t="s">
        <v>287</v>
      </c>
    </row>
    <row r="130" spans="1:84" ht="27.75" hidden="1" customHeight="1" thickTop="1">
      <c r="B130" s="672"/>
      <c r="C130" s="673"/>
      <c r="D130" s="674"/>
      <c r="E130" s="675"/>
      <c r="F130" s="674" t="s">
        <v>13</v>
      </c>
      <c r="G130" s="674"/>
      <c r="H130" s="674"/>
      <c r="I130" s="674"/>
      <c r="J130" s="674"/>
      <c r="K130" s="674"/>
      <c r="L130" s="674"/>
      <c r="M130" s="676" t="s">
        <v>29</v>
      </c>
      <c r="N130" s="677"/>
      <c r="O130" s="678" t="s">
        <v>10</v>
      </c>
      <c r="P130" s="674"/>
      <c r="Q130" s="674"/>
      <c r="R130" s="674"/>
      <c r="S130" s="674"/>
      <c r="T130" s="674"/>
      <c r="U130" s="674"/>
      <c r="V130" s="674"/>
      <c r="W130" s="674"/>
      <c r="X130" s="674"/>
      <c r="Y130" s="674"/>
      <c r="Z130" s="674"/>
      <c r="AA130" s="674"/>
      <c r="AB130" s="674"/>
      <c r="AC130" s="674"/>
      <c r="AD130" s="674"/>
      <c r="AE130" s="674"/>
      <c r="AF130" s="674"/>
      <c r="AG130" s="674"/>
      <c r="AH130" s="674"/>
      <c r="AI130" s="674"/>
      <c r="AJ130" s="674"/>
      <c r="AK130" s="674"/>
      <c r="AL130" s="674"/>
      <c r="AM130" s="674"/>
      <c r="AN130" s="674"/>
      <c r="AO130" s="674"/>
      <c r="AP130" s="674"/>
      <c r="AQ130" s="674"/>
      <c r="AR130" s="674"/>
      <c r="AS130" s="674"/>
      <c r="AT130" s="674"/>
      <c r="AU130" s="675"/>
      <c r="AV130" s="8"/>
      <c r="AW130" s="6"/>
      <c r="AX130" s="704"/>
      <c r="AY130" s="705"/>
      <c r="AZ130" s="705"/>
      <c r="BA130" s="706"/>
      <c r="BB130" s="711"/>
      <c r="BC130" s="705"/>
      <c r="BD130" s="705"/>
      <c r="BE130" s="705"/>
      <c r="BF130" s="705"/>
      <c r="BG130" s="705"/>
      <c r="BH130" s="712"/>
      <c r="BI130" s="667"/>
      <c r="BJ130" s="649"/>
      <c r="BK130" s="649"/>
      <c r="BL130" s="668"/>
      <c r="BM130" s="648"/>
      <c r="BN130" s="649"/>
      <c r="BO130" s="649"/>
      <c r="BP130" s="649"/>
      <c r="BQ130" s="649"/>
      <c r="BR130" s="649"/>
      <c r="BS130" s="661"/>
      <c r="BT130" s="667"/>
      <c r="BU130" s="649"/>
      <c r="BV130" s="649"/>
      <c r="BW130" s="668"/>
      <c r="BX130" s="648"/>
      <c r="BY130" s="649"/>
      <c r="BZ130" s="649"/>
      <c r="CA130" s="649"/>
      <c r="CB130" s="649"/>
      <c r="CC130" s="649"/>
      <c r="CD130" s="650"/>
    </row>
    <row r="131" spans="1:84" ht="13.5" hidden="1" customHeight="1">
      <c r="B131" s="672"/>
      <c r="C131" s="577" t="s">
        <v>8</v>
      </c>
      <c r="D131" s="578"/>
      <c r="E131" s="579"/>
      <c r="F131" s="654"/>
      <c r="G131" s="654"/>
      <c r="H131" s="654"/>
      <c r="I131" s="654"/>
      <c r="J131" s="654"/>
      <c r="K131" s="654"/>
      <c r="L131" s="655"/>
      <c r="M131" s="656"/>
      <c r="N131" s="657"/>
      <c r="O131" s="658"/>
      <c r="P131" s="659"/>
      <c r="Q131" s="659"/>
      <c r="R131" s="659"/>
      <c r="S131" s="659"/>
      <c r="T131" s="659"/>
      <c r="U131" s="659"/>
      <c r="V131" s="659"/>
      <c r="W131" s="659"/>
      <c r="X131" s="659"/>
      <c r="Y131" s="659"/>
      <c r="Z131" s="659"/>
      <c r="AA131" s="659"/>
      <c r="AB131" s="659"/>
      <c r="AC131" s="659"/>
      <c r="AD131" s="659"/>
      <c r="AE131" s="659"/>
      <c r="AF131" s="659"/>
      <c r="AG131" s="659"/>
      <c r="AH131" s="659"/>
      <c r="AI131" s="659"/>
      <c r="AJ131" s="659"/>
      <c r="AK131" s="659"/>
      <c r="AL131" s="659"/>
      <c r="AM131" s="659"/>
      <c r="AN131" s="659"/>
      <c r="AO131" s="659"/>
      <c r="AP131" s="659"/>
      <c r="AQ131" s="659"/>
      <c r="AR131" s="659"/>
      <c r="AS131" s="659"/>
      <c r="AT131" s="659"/>
      <c r="AU131" s="660"/>
      <c r="AV131" s="5"/>
      <c r="AW131" s="7"/>
      <c r="AX131" s="695"/>
      <c r="AY131" s="696"/>
      <c r="AZ131" s="697"/>
      <c r="BA131" s="698"/>
      <c r="BB131" s="702"/>
      <c r="BC131" s="702"/>
      <c r="BD131" s="702"/>
      <c r="BE131" s="703"/>
      <c r="BF131" s="703"/>
      <c r="BG131" s="703"/>
      <c r="BH131" s="703"/>
      <c r="BI131" s="623"/>
      <c r="BJ131" s="624"/>
      <c r="BK131" s="625"/>
      <c r="BL131" s="626"/>
      <c r="BM131" s="632"/>
      <c r="BN131" s="633"/>
      <c r="BO131" s="633"/>
      <c r="BP131" s="633"/>
      <c r="BQ131" s="633"/>
      <c r="BR131" s="633"/>
      <c r="BS131" s="634"/>
      <c r="BT131" s="623"/>
      <c r="BU131" s="624"/>
      <c r="BV131" s="625"/>
      <c r="BW131" s="626"/>
      <c r="BX131" s="635">
        <f>BB131-BM131</f>
        <v>0</v>
      </c>
      <c r="BY131" s="630"/>
      <c r="BZ131" s="630"/>
      <c r="CA131" s="631"/>
      <c r="CB131" s="631"/>
      <c r="CC131" s="631"/>
      <c r="CD131" s="636"/>
    </row>
    <row r="132" spans="1:84" hidden="1">
      <c r="B132" s="672"/>
      <c r="C132" s="580"/>
      <c r="D132" s="581"/>
      <c r="E132" s="582"/>
      <c r="F132" s="605"/>
      <c r="G132" s="605"/>
      <c r="H132" s="605"/>
      <c r="I132" s="605"/>
      <c r="J132" s="605"/>
      <c r="K132" s="605"/>
      <c r="L132" s="606"/>
      <c r="M132" s="607"/>
      <c r="N132" s="608"/>
      <c r="O132" s="609"/>
      <c r="P132" s="610"/>
      <c r="Q132" s="610"/>
      <c r="R132" s="610"/>
      <c r="S132" s="610"/>
      <c r="T132" s="610"/>
      <c r="U132" s="610"/>
      <c r="V132" s="610"/>
      <c r="W132" s="610"/>
      <c r="X132" s="610"/>
      <c r="Y132" s="610"/>
      <c r="Z132" s="610"/>
      <c r="AA132" s="610"/>
      <c r="AB132" s="610"/>
      <c r="AC132" s="610"/>
      <c r="AD132" s="610"/>
      <c r="AE132" s="610"/>
      <c r="AF132" s="610"/>
      <c r="AG132" s="610"/>
      <c r="AH132" s="610"/>
      <c r="AI132" s="610"/>
      <c r="AJ132" s="610"/>
      <c r="AK132" s="610"/>
      <c r="AL132" s="610"/>
      <c r="AM132" s="610"/>
      <c r="AN132" s="610"/>
      <c r="AO132" s="610"/>
      <c r="AP132" s="610"/>
      <c r="AQ132" s="610"/>
      <c r="AR132" s="610"/>
      <c r="AS132" s="610"/>
      <c r="AT132" s="610"/>
      <c r="AU132" s="611"/>
      <c r="AV132" s="5"/>
      <c r="AW132" s="7"/>
      <c r="AX132" s="689"/>
      <c r="AY132" s="687"/>
      <c r="AZ132" s="687"/>
      <c r="BA132" s="688"/>
      <c r="BB132" s="681"/>
      <c r="BC132" s="681"/>
      <c r="BD132" s="681"/>
      <c r="BE132" s="682"/>
      <c r="BF132" s="682"/>
      <c r="BG132" s="682"/>
      <c r="BH132" s="682"/>
      <c r="BI132" s="594"/>
      <c r="BJ132" s="592"/>
      <c r="BK132" s="592"/>
      <c r="BL132" s="593"/>
      <c r="BM132" s="614"/>
      <c r="BN132" s="612"/>
      <c r="BO132" s="612"/>
      <c r="BP132" s="612"/>
      <c r="BQ132" s="613"/>
      <c r="BR132" s="613"/>
      <c r="BS132" s="613"/>
      <c r="BT132" s="594"/>
      <c r="BU132" s="592"/>
      <c r="BV132" s="592"/>
      <c r="BW132" s="593"/>
      <c r="BX132" s="614">
        <f t="shared" ref="BX132:BX139" si="11">BB132-BM132</f>
        <v>0</v>
      </c>
      <c r="BY132" s="612"/>
      <c r="BZ132" s="612"/>
      <c r="CA132" s="613"/>
      <c r="CB132" s="613"/>
      <c r="CC132" s="613"/>
      <c r="CD132" s="615"/>
    </row>
    <row r="133" spans="1:84" hidden="1">
      <c r="B133" s="672"/>
      <c r="C133" s="651"/>
      <c r="D133" s="652"/>
      <c r="E133" s="653"/>
      <c r="F133" s="637"/>
      <c r="G133" s="637"/>
      <c r="H133" s="637"/>
      <c r="I133" s="637"/>
      <c r="J133" s="637"/>
      <c r="K133" s="637"/>
      <c r="L133" s="638"/>
      <c r="M133" s="679"/>
      <c r="N133" s="680"/>
      <c r="O133" s="641"/>
      <c r="P133" s="642"/>
      <c r="Q133" s="642"/>
      <c r="R133" s="642"/>
      <c r="S133" s="642"/>
      <c r="T133" s="642"/>
      <c r="U133" s="642"/>
      <c r="V133" s="642"/>
      <c r="W133" s="642"/>
      <c r="X133" s="642"/>
      <c r="Y133" s="642"/>
      <c r="Z133" s="642"/>
      <c r="AA133" s="642"/>
      <c r="AB133" s="642"/>
      <c r="AC133" s="642"/>
      <c r="AD133" s="642"/>
      <c r="AE133" s="642"/>
      <c r="AF133" s="642"/>
      <c r="AG133" s="642"/>
      <c r="AH133" s="642"/>
      <c r="AI133" s="642"/>
      <c r="AJ133" s="642"/>
      <c r="AK133" s="642"/>
      <c r="AL133" s="642"/>
      <c r="AM133" s="642"/>
      <c r="AN133" s="642"/>
      <c r="AO133" s="642"/>
      <c r="AP133" s="642"/>
      <c r="AQ133" s="642"/>
      <c r="AR133" s="642"/>
      <c r="AS133" s="642"/>
      <c r="AT133" s="642"/>
      <c r="AU133" s="643"/>
      <c r="AV133" s="5"/>
      <c r="AW133" s="7"/>
      <c r="AX133" s="699"/>
      <c r="AY133" s="700"/>
      <c r="AZ133" s="700"/>
      <c r="BA133" s="701"/>
      <c r="BB133" s="683"/>
      <c r="BC133" s="683"/>
      <c r="BD133" s="683"/>
      <c r="BE133" s="684"/>
      <c r="BF133" s="684"/>
      <c r="BG133" s="684"/>
      <c r="BH133" s="684"/>
      <c r="BI133" s="627"/>
      <c r="BJ133" s="628"/>
      <c r="BK133" s="628"/>
      <c r="BL133" s="629"/>
      <c r="BM133" s="646"/>
      <c r="BN133" s="644"/>
      <c r="BO133" s="644"/>
      <c r="BP133" s="644"/>
      <c r="BQ133" s="645"/>
      <c r="BR133" s="645"/>
      <c r="BS133" s="645"/>
      <c r="BT133" s="627"/>
      <c r="BU133" s="628"/>
      <c r="BV133" s="628"/>
      <c r="BW133" s="629"/>
      <c r="BX133" s="646">
        <f t="shared" si="11"/>
        <v>0</v>
      </c>
      <c r="BY133" s="644"/>
      <c r="BZ133" s="644"/>
      <c r="CA133" s="645"/>
      <c r="CB133" s="645"/>
      <c r="CC133" s="645"/>
      <c r="CD133" s="647"/>
    </row>
    <row r="134" spans="1:84" ht="12.75" hidden="1" customHeight="1">
      <c r="B134" s="672"/>
      <c r="C134" s="577" t="s">
        <v>9</v>
      </c>
      <c r="D134" s="578"/>
      <c r="E134" s="579"/>
      <c r="F134" s="654"/>
      <c r="G134" s="654"/>
      <c r="H134" s="654"/>
      <c r="I134" s="654"/>
      <c r="J134" s="654"/>
      <c r="K134" s="654"/>
      <c r="L134" s="655"/>
      <c r="M134" s="656"/>
      <c r="N134" s="657"/>
      <c r="O134" s="658"/>
      <c r="P134" s="659"/>
      <c r="Q134" s="659"/>
      <c r="R134" s="659"/>
      <c r="S134" s="659"/>
      <c r="T134" s="659"/>
      <c r="U134" s="659"/>
      <c r="V134" s="659"/>
      <c r="W134" s="659"/>
      <c r="X134" s="659"/>
      <c r="Y134" s="659"/>
      <c r="Z134" s="659"/>
      <c r="AA134" s="659"/>
      <c r="AB134" s="659"/>
      <c r="AC134" s="659"/>
      <c r="AD134" s="659"/>
      <c r="AE134" s="659"/>
      <c r="AF134" s="659"/>
      <c r="AG134" s="659"/>
      <c r="AH134" s="659"/>
      <c r="AI134" s="659"/>
      <c r="AJ134" s="659"/>
      <c r="AK134" s="659"/>
      <c r="AL134" s="659"/>
      <c r="AM134" s="659"/>
      <c r="AN134" s="659"/>
      <c r="AO134" s="659"/>
      <c r="AP134" s="659"/>
      <c r="AQ134" s="659"/>
      <c r="AR134" s="659"/>
      <c r="AS134" s="659"/>
      <c r="AT134" s="659"/>
      <c r="AU134" s="660"/>
      <c r="AV134" s="5"/>
      <c r="AW134" s="7"/>
      <c r="AX134" s="695"/>
      <c r="AY134" s="696"/>
      <c r="AZ134" s="697"/>
      <c r="BA134" s="698"/>
      <c r="BB134" s="702"/>
      <c r="BC134" s="702"/>
      <c r="BD134" s="702"/>
      <c r="BE134" s="703"/>
      <c r="BF134" s="703"/>
      <c r="BG134" s="703"/>
      <c r="BH134" s="703"/>
      <c r="BI134" s="623"/>
      <c r="BJ134" s="624"/>
      <c r="BK134" s="625"/>
      <c r="BL134" s="626"/>
      <c r="BM134" s="635"/>
      <c r="BN134" s="630"/>
      <c r="BO134" s="630"/>
      <c r="BP134" s="630"/>
      <c r="BQ134" s="631"/>
      <c r="BR134" s="631"/>
      <c r="BS134" s="631"/>
      <c r="BT134" s="623"/>
      <c r="BU134" s="624"/>
      <c r="BV134" s="625"/>
      <c r="BW134" s="626"/>
      <c r="BX134" s="635">
        <f t="shared" si="11"/>
        <v>0</v>
      </c>
      <c r="BY134" s="630"/>
      <c r="BZ134" s="630"/>
      <c r="CA134" s="631"/>
      <c r="CB134" s="631"/>
      <c r="CC134" s="631"/>
      <c r="CD134" s="636"/>
    </row>
    <row r="135" spans="1:84" hidden="1">
      <c r="B135" s="672"/>
      <c r="C135" s="580"/>
      <c r="D135" s="581"/>
      <c r="E135" s="582"/>
      <c r="F135" s="605"/>
      <c r="G135" s="605"/>
      <c r="H135" s="605"/>
      <c r="I135" s="605"/>
      <c r="J135" s="605"/>
      <c r="K135" s="605"/>
      <c r="L135" s="606"/>
      <c r="M135" s="607"/>
      <c r="N135" s="608"/>
      <c r="O135" s="609"/>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1"/>
      <c r="AV135" s="5"/>
      <c r="AW135" s="7"/>
      <c r="AX135" s="689"/>
      <c r="AY135" s="687"/>
      <c r="AZ135" s="687"/>
      <c r="BA135" s="688"/>
      <c r="BB135" s="681"/>
      <c r="BC135" s="681"/>
      <c r="BD135" s="681"/>
      <c r="BE135" s="682"/>
      <c r="BF135" s="682"/>
      <c r="BG135" s="682"/>
      <c r="BH135" s="682"/>
      <c r="BI135" s="594"/>
      <c r="BJ135" s="592"/>
      <c r="BK135" s="592"/>
      <c r="BL135" s="593"/>
      <c r="BM135" s="614"/>
      <c r="BN135" s="612"/>
      <c r="BO135" s="612"/>
      <c r="BP135" s="612"/>
      <c r="BQ135" s="613"/>
      <c r="BR135" s="613"/>
      <c r="BS135" s="613"/>
      <c r="BT135" s="594"/>
      <c r="BU135" s="592"/>
      <c r="BV135" s="592"/>
      <c r="BW135" s="593"/>
      <c r="BX135" s="614">
        <f t="shared" si="11"/>
        <v>0</v>
      </c>
      <c r="BY135" s="612"/>
      <c r="BZ135" s="612"/>
      <c r="CA135" s="613"/>
      <c r="CB135" s="613"/>
      <c r="CC135" s="613"/>
      <c r="CD135" s="615"/>
    </row>
    <row r="136" spans="1:84" hidden="1">
      <c r="B136" s="672"/>
      <c r="C136" s="651"/>
      <c r="D136" s="652"/>
      <c r="E136" s="653"/>
      <c r="F136" s="637"/>
      <c r="G136" s="637"/>
      <c r="H136" s="637"/>
      <c r="I136" s="637"/>
      <c r="J136" s="637"/>
      <c r="K136" s="637"/>
      <c r="L136" s="638"/>
      <c r="M136" s="639"/>
      <c r="N136" s="640"/>
      <c r="O136" s="641"/>
      <c r="P136" s="642"/>
      <c r="Q136" s="642"/>
      <c r="R136" s="642"/>
      <c r="S136" s="642"/>
      <c r="T136" s="642"/>
      <c r="U136" s="642"/>
      <c r="V136" s="642"/>
      <c r="W136" s="642"/>
      <c r="X136" s="642"/>
      <c r="Y136" s="642"/>
      <c r="Z136" s="642"/>
      <c r="AA136" s="642"/>
      <c r="AB136" s="642"/>
      <c r="AC136" s="642"/>
      <c r="AD136" s="642"/>
      <c r="AE136" s="642"/>
      <c r="AF136" s="642"/>
      <c r="AG136" s="642"/>
      <c r="AH136" s="642"/>
      <c r="AI136" s="642"/>
      <c r="AJ136" s="642"/>
      <c r="AK136" s="642"/>
      <c r="AL136" s="642"/>
      <c r="AM136" s="642"/>
      <c r="AN136" s="642"/>
      <c r="AO136" s="642"/>
      <c r="AP136" s="642"/>
      <c r="AQ136" s="642"/>
      <c r="AR136" s="642"/>
      <c r="AS136" s="642"/>
      <c r="AT136" s="642"/>
      <c r="AU136" s="643"/>
      <c r="AV136" s="5"/>
      <c r="AW136" s="7"/>
      <c r="AX136" s="699"/>
      <c r="AY136" s="700"/>
      <c r="AZ136" s="700"/>
      <c r="BA136" s="701"/>
      <c r="BB136" s="683"/>
      <c r="BC136" s="683"/>
      <c r="BD136" s="683"/>
      <c r="BE136" s="684"/>
      <c r="BF136" s="684"/>
      <c r="BG136" s="684"/>
      <c r="BH136" s="684"/>
      <c r="BI136" s="627"/>
      <c r="BJ136" s="628"/>
      <c r="BK136" s="628"/>
      <c r="BL136" s="629"/>
      <c r="BM136" s="646"/>
      <c r="BN136" s="644"/>
      <c r="BO136" s="644"/>
      <c r="BP136" s="644"/>
      <c r="BQ136" s="645"/>
      <c r="BR136" s="645"/>
      <c r="BS136" s="645"/>
      <c r="BT136" s="627"/>
      <c r="BU136" s="628"/>
      <c r="BV136" s="628"/>
      <c r="BW136" s="629"/>
      <c r="BX136" s="621">
        <f t="shared" si="11"/>
        <v>0</v>
      </c>
      <c r="BY136" s="598"/>
      <c r="BZ136" s="598"/>
      <c r="CA136" s="599"/>
      <c r="CB136" s="599"/>
      <c r="CC136" s="599"/>
      <c r="CD136" s="622"/>
    </row>
    <row r="137" spans="1:84" ht="12.75" hidden="1" customHeight="1">
      <c r="B137" s="4"/>
      <c r="C137" s="577" t="s">
        <v>19</v>
      </c>
      <c r="D137" s="578"/>
      <c r="E137" s="579"/>
      <c r="F137" s="583"/>
      <c r="G137" s="583"/>
      <c r="H137" s="583"/>
      <c r="I137" s="583"/>
      <c r="J137" s="583"/>
      <c r="K137" s="583"/>
      <c r="L137" s="584"/>
      <c r="M137" s="585"/>
      <c r="N137" s="586"/>
      <c r="O137" s="587"/>
      <c r="P137" s="588"/>
      <c r="Q137" s="588"/>
      <c r="R137" s="588"/>
      <c r="S137" s="588"/>
      <c r="T137" s="588"/>
      <c r="U137" s="588"/>
      <c r="V137" s="588"/>
      <c r="W137" s="588"/>
      <c r="X137" s="588"/>
      <c r="Y137" s="588"/>
      <c r="Z137" s="588"/>
      <c r="AA137" s="588"/>
      <c r="AB137" s="588"/>
      <c r="AC137" s="588"/>
      <c r="AD137" s="588"/>
      <c r="AE137" s="588"/>
      <c r="AF137" s="588"/>
      <c r="AG137" s="588"/>
      <c r="AH137" s="588"/>
      <c r="AI137" s="588"/>
      <c r="AJ137" s="588"/>
      <c r="AK137" s="588"/>
      <c r="AL137" s="588"/>
      <c r="AM137" s="588"/>
      <c r="AN137" s="588"/>
      <c r="AO137" s="588"/>
      <c r="AP137" s="588"/>
      <c r="AQ137" s="588"/>
      <c r="AR137" s="588"/>
      <c r="AS137" s="588"/>
      <c r="AT137" s="588"/>
      <c r="AU137" s="589"/>
      <c r="AV137" s="5"/>
      <c r="AW137" s="7"/>
      <c r="AX137" s="685"/>
      <c r="AY137" s="686"/>
      <c r="AZ137" s="687"/>
      <c r="BA137" s="688"/>
      <c r="BB137" s="693"/>
      <c r="BC137" s="693"/>
      <c r="BD137" s="693"/>
      <c r="BE137" s="694"/>
      <c r="BF137" s="694"/>
      <c r="BG137" s="694"/>
      <c r="BH137" s="694"/>
      <c r="BI137" s="590"/>
      <c r="BJ137" s="591"/>
      <c r="BK137" s="592"/>
      <c r="BL137" s="593"/>
      <c r="BM137" s="621"/>
      <c r="BN137" s="598"/>
      <c r="BO137" s="598"/>
      <c r="BP137" s="598"/>
      <c r="BQ137" s="599"/>
      <c r="BR137" s="599"/>
      <c r="BS137" s="599"/>
      <c r="BT137" s="590"/>
      <c r="BU137" s="591"/>
      <c r="BV137" s="592"/>
      <c r="BW137" s="593"/>
      <c r="BX137" s="635">
        <f t="shared" si="11"/>
        <v>0</v>
      </c>
      <c r="BY137" s="630"/>
      <c r="BZ137" s="630"/>
      <c r="CA137" s="631"/>
      <c r="CB137" s="631"/>
      <c r="CC137" s="631"/>
      <c r="CD137" s="636"/>
    </row>
    <row r="138" spans="1:84" hidden="1">
      <c r="B138" s="4"/>
      <c r="C138" s="580"/>
      <c r="D138" s="581"/>
      <c r="E138" s="582"/>
      <c r="F138" s="605"/>
      <c r="G138" s="605"/>
      <c r="H138" s="605"/>
      <c r="I138" s="605"/>
      <c r="J138" s="605"/>
      <c r="K138" s="605"/>
      <c r="L138" s="606"/>
      <c r="M138" s="607"/>
      <c r="N138" s="608"/>
      <c r="O138" s="609"/>
      <c r="P138" s="610"/>
      <c r="Q138" s="610"/>
      <c r="R138" s="610"/>
      <c r="S138" s="610"/>
      <c r="T138" s="610"/>
      <c r="U138" s="610"/>
      <c r="V138" s="610"/>
      <c r="W138" s="610"/>
      <c r="X138" s="610"/>
      <c r="Y138" s="610"/>
      <c r="Z138" s="610"/>
      <c r="AA138" s="610"/>
      <c r="AB138" s="610"/>
      <c r="AC138" s="610"/>
      <c r="AD138" s="610"/>
      <c r="AE138" s="610"/>
      <c r="AF138" s="610"/>
      <c r="AG138" s="610"/>
      <c r="AH138" s="610"/>
      <c r="AI138" s="610"/>
      <c r="AJ138" s="610"/>
      <c r="AK138" s="610"/>
      <c r="AL138" s="610"/>
      <c r="AM138" s="610"/>
      <c r="AN138" s="610"/>
      <c r="AO138" s="610"/>
      <c r="AP138" s="610"/>
      <c r="AQ138" s="610"/>
      <c r="AR138" s="610"/>
      <c r="AS138" s="610"/>
      <c r="AT138" s="610"/>
      <c r="AU138" s="611"/>
      <c r="AV138" s="5"/>
      <c r="AW138" s="7"/>
      <c r="AX138" s="689"/>
      <c r="AY138" s="687"/>
      <c r="AZ138" s="687"/>
      <c r="BA138" s="688"/>
      <c r="BB138" s="681"/>
      <c r="BC138" s="681"/>
      <c r="BD138" s="681"/>
      <c r="BE138" s="682"/>
      <c r="BF138" s="682"/>
      <c r="BG138" s="682"/>
      <c r="BH138" s="682"/>
      <c r="BI138" s="594"/>
      <c r="BJ138" s="592"/>
      <c r="BK138" s="592"/>
      <c r="BL138" s="593"/>
      <c r="BM138" s="614"/>
      <c r="BN138" s="612"/>
      <c r="BO138" s="612"/>
      <c r="BP138" s="612"/>
      <c r="BQ138" s="613"/>
      <c r="BR138" s="613"/>
      <c r="BS138" s="613"/>
      <c r="BT138" s="594"/>
      <c r="BU138" s="592"/>
      <c r="BV138" s="592"/>
      <c r="BW138" s="593"/>
      <c r="BX138" s="614">
        <f t="shared" si="11"/>
        <v>0</v>
      </c>
      <c r="BY138" s="612"/>
      <c r="BZ138" s="612"/>
      <c r="CA138" s="613"/>
      <c r="CB138" s="613"/>
      <c r="CC138" s="613"/>
      <c r="CD138" s="615"/>
    </row>
    <row r="139" spans="1:84" ht="13.8" hidden="1" thickBot="1">
      <c r="B139" s="4"/>
      <c r="C139" s="580"/>
      <c r="D139" s="581"/>
      <c r="E139" s="582"/>
      <c r="F139" s="583"/>
      <c r="G139" s="583"/>
      <c r="H139" s="583"/>
      <c r="I139" s="583"/>
      <c r="J139" s="583"/>
      <c r="K139" s="583"/>
      <c r="L139" s="584"/>
      <c r="M139" s="600"/>
      <c r="N139" s="601"/>
      <c r="O139" s="602"/>
      <c r="P139" s="603"/>
      <c r="Q139" s="603"/>
      <c r="R139" s="603"/>
      <c r="S139" s="603"/>
      <c r="T139" s="603"/>
      <c r="U139" s="603"/>
      <c r="V139" s="603"/>
      <c r="W139" s="603"/>
      <c r="X139" s="603"/>
      <c r="Y139" s="603"/>
      <c r="Z139" s="603"/>
      <c r="AA139" s="603"/>
      <c r="AB139" s="603"/>
      <c r="AC139" s="603"/>
      <c r="AD139" s="603"/>
      <c r="AE139" s="603"/>
      <c r="AF139" s="603"/>
      <c r="AG139" s="603"/>
      <c r="AH139" s="603"/>
      <c r="AI139" s="603"/>
      <c r="AJ139" s="603"/>
      <c r="AK139" s="603"/>
      <c r="AL139" s="603"/>
      <c r="AM139" s="603"/>
      <c r="AN139" s="603"/>
      <c r="AO139" s="603"/>
      <c r="AP139" s="603"/>
      <c r="AQ139" s="603"/>
      <c r="AR139" s="603"/>
      <c r="AS139" s="603"/>
      <c r="AT139" s="603"/>
      <c r="AU139" s="604"/>
      <c r="AV139" s="5"/>
      <c r="AW139" s="7"/>
      <c r="AX139" s="690"/>
      <c r="AY139" s="691"/>
      <c r="AZ139" s="691"/>
      <c r="BA139" s="692"/>
      <c r="BB139" s="693"/>
      <c r="BC139" s="693"/>
      <c r="BD139" s="693"/>
      <c r="BE139" s="694"/>
      <c r="BF139" s="694"/>
      <c r="BG139" s="694"/>
      <c r="BH139" s="694"/>
      <c r="BI139" s="595"/>
      <c r="BJ139" s="596"/>
      <c r="BK139" s="596"/>
      <c r="BL139" s="597"/>
      <c r="BM139" s="621"/>
      <c r="BN139" s="598"/>
      <c r="BO139" s="598"/>
      <c r="BP139" s="598"/>
      <c r="BQ139" s="599"/>
      <c r="BR139" s="599"/>
      <c r="BS139" s="599"/>
      <c r="BT139" s="595"/>
      <c r="BU139" s="596"/>
      <c r="BV139" s="596"/>
      <c r="BW139" s="597"/>
      <c r="BX139" s="621">
        <f t="shared" si="11"/>
        <v>0</v>
      </c>
      <c r="BY139" s="598"/>
      <c r="BZ139" s="598"/>
      <c r="CA139" s="599"/>
      <c r="CB139" s="599"/>
      <c r="CC139" s="599"/>
      <c r="CD139" s="622"/>
    </row>
    <row r="140" spans="1:84" s="20" customFormat="1" ht="24.9" customHeight="1" thickTop="1" thickBot="1">
      <c r="A140" s="10"/>
      <c r="B140" s="669" t="s">
        <v>113</v>
      </c>
      <c r="C140" s="670"/>
      <c r="D140" s="670"/>
      <c r="E140" s="670"/>
      <c r="F140" s="670"/>
      <c r="G140" s="670"/>
      <c r="H140" s="670"/>
      <c r="I140" s="670"/>
      <c r="J140" s="670"/>
      <c r="K140" s="670"/>
      <c r="L140" s="670"/>
      <c r="M140" s="670"/>
      <c r="N140" s="670"/>
      <c r="O140" s="670"/>
      <c r="P140" s="670"/>
      <c r="Q140" s="670"/>
      <c r="R140" s="670"/>
      <c r="S140" s="670"/>
      <c r="T140" s="670"/>
      <c r="U140" s="670"/>
      <c r="V140" s="670"/>
      <c r="W140" s="670"/>
      <c r="X140" s="670"/>
      <c r="Y140" s="670"/>
      <c r="Z140" s="670"/>
      <c r="AA140" s="670"/>
      <c r="AB140" s="670"/>
      <c r="AC140" s="670"/>
      <c r="AD140" s="670"/>
      <c r="AE140" s="670"/>
      <c r="AF140" s="670"/>
      <c r="AG140" s="670"/>
      <c r="AH140" s="670"/>
      <c r="AI140" s="670"/>
      <c r="AJ140" s="670"/>
      <c r="AK140" s="670"/>
      <c r="AL140" s="670"/>
      <c r="AM140" s="670"/>
      <c r="AN140" s="670"/>
      <c r="AO140" s="670"/>
      <c r="AP140" s="670"/>
      <c r="AQ140" s="670"/>
      <c r="AR140" s="670"/>
      <c r="AS140" s="670"/>
      <c r="AT140" s="670"/>
      <c r="AU140" s="671"/>
      <c r="AV140" s="18"/>
      <c r="AW140" s="19"/>
      <c r="AX140" s="664">
        <v>14</v>
      </c>
      <c r="AY140" s="664"/>
      <c r="AZ140" s="664"/>
      <c r="BA140" s="665"/>
      <c r="BB140" s="662">
        <v>226245</v>
      </c>
      <c r="BC140" s="663"/>
      <c r="BD140" s="663"/>
      <c r="BE140" s="664"/>
      <c r="BF140" s="664"/>
      <c r="BG140" s="664"/>
      <c r="BH140" s="664"/>
      <c r="BI140" s="664">
        <v>13</v>
      </c>
      <c r="BJ140" s="664"/>
      <c r="BK140" s="664"/>
      <c r="BL140" s="665"/>
      <c r="BM140" s="662">
        <f>214329+586</f>
        <v>214915</v>
      </c>
      <c r="BN140" s="663"/>
      <c r="BO140" s="663"/>
      <c r="BP140" s="664"/>
      <c r="BQ140" s="664"/>
      <c r="BR140" s="664"/>
      <c r="BS140" s="664"/>
      <c r="BT140" s="664">
        <f>AX140-BI140</f>
        <v>1</v>
      </c>
      <c r="BU140" s="664"/>
      <c r="BV140" s="664"/>
      <c r="BW140" s="665"/>
      <c r="BX140" s="662">
        <f>BB140-BM140</f>
        <v>11330</v>
      </c>
      <c r="BY140" s="663"/>
      <c r="BZ140" s="663"/>
      <c r="CA140" s="664"/>
      <c r="CB140" s="664"/>
      <c r="CC140" s="664"/>
      <c r="CD140" s="666"/>
      <c r="CF140" s="20" t="s">
        <v>287</v>
      </c>
    </row>
    <row r="141" spans="1:84" ht="27.75" hidden="1" customHeight="1" thickTop="1">
      <c r="B141" s="672"/>
      <c r="C141" s="673"/>
      <c r="D141" s="674"/>
      <c r="E141" s="675"/>
      <c r="F141" s="674" t="s">
        <v>13</v>
      </c>
      <c r="G141" s="674"/>
      <c r="H141" s="674"/>
      <c r="I141" s="674"/>
      <c r="J141" s="674"/>
      <c r="K141" s="674"/>
      <c r="L141" s="674"/>
      <c r="M141" s="676" t="s">
        <v>29</v>
      </c>
      <c r="N141" s="677"/>
      <c r="O141" s="678" t="s">
        <v>10</v>
      </c>
      <c r="P141" s="674"/>
      <c r="Q141" s="674"/>
      <c r="R141" s="674"/>
      <c r="S141" s="674"/>
      <c r="T141" s="674"/>
      <c r="U141" s="674"/>
      <c r="V141" s="674"/>
      <c r="W141" s="674"/>
      <c r="X141" s="674"/>
      <c r="Y141" s="674"/>
      <c r="Z141" s="674"/>
      <c r="AA141" s="674"/>
      <c r="AB141" s="674"/>
      <c r="AC141" s="674"/>
      <c r="AD141" s="674"/>
      <c r="AE141" s="674"/>
      <c r="AF141" s="674"/>
      <c r="AG141" s="674"/>
      <c r="AH141" s="674"/>
      <c r="AI141" s="674"/>
      <c r="AJ141" s="674"/>
      <c r="AK141" s="674"/>
      <c r="AL141" s="674"/>
      <c r="AM141" s="674"/>
      <c r="AN141" s="674"/>
      <c r="AO141" s="674"/>
      <c r="AP141" s="674"/>
      <c r="AQ141" s="674"/>
      <c r="AR141" s="674"/>
      <c r="AS141" s="674"/>
      <c r="AT141" s="674"/>
      <c r="AU141" s="675"/>
      <c r="AV141" s="8"/>
      <c r="AW141" s="6"/>
      <c r="AX141" s="704"/>
      <c r="AY141" s="705"/>
      <c r="AZ141" s="705"/>
      <c r="BA141" s="706"/>
      <c r="BB141" s="711"/>
      <c r="BC141" s="705"/>
      <c r="BD141" s="705"/>
      <c r="BE141" s="705"/>
      <c r="BF141" s="705"/>
      <c r="BG141" s="705"/>
      <c r="BH141" s="712"/>
      <c r="BI141" s="667"/>
      <c r="BJ141" s="649"/>
      <c r="BK141" s="649"/>
      <c r="BL141" s="668"/>
      <c r="BM141" s="648"/>
      <c r="BN141" s="649"/>
      <c r="BO141" s="649"/>
      <c r="BP141" s="649"/>
      <c r="BQ141" s="649"/>
      <c r="BR141" s="649"/>
      <c r="BS141" s="661"/>
      <c r="BT141" s="667"/>
      <c r="BU141" s="649"/>
      <c r="BV141" s="649"/>
      <c r="BW141" s="668"/>
      <c r="BX141" s="648"/>
      <c r="BY141" s="649"/>
      <c r="BZ141" s="649"/>
      <c r="CA141" s="649"/>
      <c r="CB141" s="649"/>
      <c r="CC141" s="649"/>
      <c r="CD141" s="650"/>
    </row>
    <row r="142" spans="1:84" ht="13.5" hidden="1" customHeight="1">
      <c r="B142" s="672"/>
      <c r="C142" s="577" t="s">
        <v>8</v>
      </c>
      <c r="D142" s="578"/>
      <c r="E142" s="579"/>
      <c r="F142" s="654"/>
      <c r="G142" s="654"/>
      <c r="H142" s="654"/>
      <c r="I142" s="654"/>
      <c r="J142" s="654"/>
      <c r="K142" s="654"/>
      <c r="L142" s="655"/>
      <c r="M142" s="656"/>
      <c r="N142" s="657"/>
      <c r="O142" s="658"/>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59"/>
      <c r="AL142" s="659"/>
      <c r="AM142" s="659"/>
      <c r="AN142" s="659"/>
      <c r="AO142" s="659"/>
      <c r="AP142" s="659"/>
      <c r="AQ142" s="659"/>
      <c r="AR142" s="659"/>
      <c r="AS142" s="659"/>
      <c r="AT142" s="659"/>
      <c r="AU142" s="660"/>
      <c r="AV142" s="5"/>
      <c r="AW142" s="7"/>
      <c r="AX142" s="695"/>
      <c r="AY142" s="696"/>
      <c r="AZ142" s="697"/>
      <c r="BA142" s="698"/>
      <c r="BB142" s="702"/>
      <c r="BC142" s="702"/>
      <c r="BD142" s="702"/>
      <c r="BE142" s="703"/>
      <c r="BF142" s="703"/>
      <c r="BG142" s="703"/>
      <c r="BH142" s="703"/>
      <c r="BI142" s="623"/>
      <c r="BJ142" s="624"/>
      <c r="BK142" s="625"/>
      <c r="BL142" s="626"/>
      <c r="BM142" s="635"/>
      <c r="BN142" s="630"/>
      <c r="BO142" s="630"/>
      <c r="BP142" s="630"/>
      <c r="BQ142" s="631"/>
      <c r="BR142" s="631"/>
      <c r="BS142" s="631"/>
      <c r="BT142" s="623"/>
      <c r="BU142" s="624"/>
      <c r="BV142" s="625"/>
      <c r="BW142" s="626"/>
      <c r="BX142" s="635">
        <f t="shared" ref="BX142:BX150" si="12">BB142-BM142</f>
        <v>0</v>
      </c>
      <c r="BY142" s="630"/>
      <c r="BZ142" s="630"/>
      <c r="CA142" s="631"/>
      <c r="CB142" s="631"/>
      <c r="CC142" s="631"/>
      <c r="CD142" s="636"/>
    </row>
    <row r="143" spans="1:84" hidden="1">
      <c r="B143" s="672"/>
      <c r="C143" s="580"/>
      <c r="D143" s="581"/>
      <c r="E143" s="582"/>
      <c r="F143" s="605"/>
      <c r="G143" s="605"/>
      <c r="H143" s="605"/>
      <c r="I143" s="605"/>
      <c r="J143" s="605"/>
      <c r="K143" s="605"/>
      <c r="L143" s="606"/>
      <c r="M143" s="607"/>
      <c r="N143" s="608"/>
      <c r="O143" s="609"/>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0"/>
      <c r="AL143" s="610"/>
      <c r="AM143" s="610"/>
      <c r="AN143" s="610"/>
      <c r="AO143" s="610"/>
      <c r="AP143" s="610"/>
      <c r="AQ143" s="610"/>
      <c r="AR143" s="610"/>
      <c r="AS143" s="610"/>
      <c r="AT143" s="610"/>
      <c r="AU143" s="611"/>
      <c r="AV143" s="5"/>
      <c r="AW143" s="7"/>
      <c r="AX143" s="689"/>
      <c r="AY143" s="687"/>
      <c r="AZ143" s="687"/>
      <c r="BA143" s="688"/>
      <c r="BB143" s="681"/>
      <c r="BC143" s="681"/>
      <c r="BD143" s="681"/>
      <c r="BE143" s="682"/>
      <c r="BF143" s="682"/>
      <c r="BG143" s="682"/>
      <c r="BH143" s="682"/>
      <c r="BI143" s="594"/>
      <c r="BJ143" s="592"/>
      <c r="BK143" s="592"/>
      <c r="BL143" s="593"/>
      <c r="BM143" s="614"/>
      <c r="BN143" s="612"/>
      <c r="BO143" s="612"/>
      <c r="BP143" s="612"/>
      <c r="BQ143" s="613"/>
      <c r="BR143" s="613"/>
      <c r="BS143" s="613"/>
      <c r="BT143" s="594"/>
      <c r="BU143" s="592"/>
      <c r="BV143" s="592"/>
      <c r="BW143" s="593"/>
      <c r="BX143" s="614">
        <f t="shared" si="12"/>
        <v>0</v>
      </c>
      <c r="BY143" s="612"/>
      <c r="BZ143" s="612"/>
      <c r="CA143" s="613"/>
      <c r="CB143" s="613"/>
      <c r="CC143" s="613"/>
      <c r="CD143" s="615"/>
    </row>
    <row r="144" spans="1:84" hidden="1">
      <c r="B144" s="672"/>
      <c r="C144" s="651"/>
      <c r="D144" s="652"/>
      <c r="E144" s="653"/>
      <c r="F144" s="637"/>
      <c r="G144" s="637"/>
      <c r="H144" s="637"/>
      <c r="I144" s="637"/>
      <c r="J144" s="637"/>
      <c r="K144" s="637"/>
      <c r="L144" s="638"/>
      <c r="M144" s="679"/>
      <c r="N144" s="680"/>
      <c r="O144" s="641"/>
      <c r="P144" s="642"/>
      <c r="Q144" s="642"/>
      <c r="R144" s="642"/>
      <c r="S144" s="642"/>
      <c r="T144" s="642"/>
      <c r="U144" s="642"/>
      <c r="V144" s="642"/>
      <c r="W144" s="642"/>
      <c r="X144" s="642"/>
      <c r="Y144" s="642"/>
      <c r="Z144" s="642"/>
      <c r="AA144" s="642"/>
      <c r="AB144" s="642"/>
      <c r="AC144" s="642"/>
      <c r="AD144" s="642"/>
      <c r="AE144" s="642"/>
      <c r="AF144" s="642"/>
      <c r="AG144" s="642"/>
      <c r="AH144" s="642"/>
      <c r="AI144" s="642"/>
      <c r="AJ144" s="642"/>
      <c r="AK144" s="642"/>
      <c r="AL144" s="642"/>
      <c r="AM144" s="642"/>
      <c r="AN144" s="642"/>
      <c r="AO144" s="642"/>
      <c r="AP144" s="642"/>
      <c r="AQ144" s="642"/>
      <c r="AR144" s="642"/>
      <c r="AS144" s="642"/>
      <c r="AT144" s="642"/>
      <c r="AU144" s="643"/>
      <c r="AV144" s="5"/>
      <c r="AW144" s="7"/>
      <c r="AX144" s="699"/>
      <c r="AY144" s="700"/>
      <c r="AZ144" s="700"/>
      <c r="BA144" s="701"/>
      <c r="BB144" s="683"/>
      <c r="BC144" s="683"/>
      <c r="BD144" s="683"/>
      <c r="BE144" s="684"/>
      <c r="BF144" s="684"/>
      <c r="BG144" s="684"/>
      <c r="BH144" s="684"/>
      <c r="BI144" s="627"/>
      <c r="BJ144" s="628"/>
      <c r="BK144" s="628"/>
      <c r="BL144" s="629"/>
      <c r="BM144" s="646"/>
      <c r="BN144" s="644"/>
      <c r="BO144" s="644"/>
      <c r="BP144" s="644"/>
      <c r="BQ144" s="645"/>
      <c r="BR144" s="645"/>
      <c r="BS144" s="645"/>
      <c r="BT144" s="627"/>
      <c r="BU144" s="628"/>
      <c r="BV144" s="628"/>
      <c r="BW144" s="629"/>
      <c r="BX144" s="646">
        <f t="shared" si="12"/>
        <v>0</v>
      </c>
      <c r="BY144" s="644"/>
      <c r="BZ144" s="644"/>
      <c r="CA144" s="645"/>
      <c r="CB144" s="645"/>
      <c r="CC144" s="645"/>
      <c r="CD144" s="647"/>
    </row>
    <row r="145" spans="1:84" ht="12.75" hidden="1" customHeight="1">
      <c r="B145" s="672"/>
      <c r="C145" s="577" t="s">
        <v>9</v>
      </c>
      <c r="D145" s="578"/>
      <c r="E145" s="579"/>
      <c r="F145" s="654"/>
      <c r="G145" s="654"/>
      <c r="H145" s="654"/>
      <c r="I145" s="654"/>
      <c r="J145" s="654"/>
      <c r="K145" s="654"/>
      <c r="L145" s="655"/>
      <c r="M145" s="656"/>
      <c r="N145" s="657"/>
      <c r="O145" s="658"/>
      <c r="P145" s="659"/>
      <c r="Q145" s="659"/>
      <c r="R145" s="659"/>
      <c r="S145" s="659"/>
      <c r="T145" s="659"/>
      <c r="U145" s="659"/>
      <c r="V145" s="659"/>
      <c r="W145" s="659"/>
      <c r="X145" s="659"/>
      <c r="Y145" s="659"/>
      <c r="Z145" s="659"/>
      <c r="AA145" s="659"/>
      <c r="AB145" s="659"/>
      <c r="AC145" s="659"/>
      <c r="AD145" s="659"/>
      <c r="AE145" s="659"/>
      <c r="AF145" s="659"/>
      <c r="AG145" s="659"/>
      <c r="AH145" s="659"/>
      <c r="AI145" s="659"/>
      <c r="AJ145" s="659"/>
      <c r="AK145" s="659"/>
      <c r="AL145" s="659"/>
      <c r="AM145" s="659"/>
      <c r="AN145" s="659"/>
      <c r="AO145" s="659"/>
      <c r="AP145" s="659"/>
      <c r="AQ145" s="659"/>
      <c r="AR145" s="659"/>
      <c r="AS145" s="659"/>
      <c r="AT145" s="659"/>
      <c r="AU145" s="660"/>
      <c r="AV145" s="5"/>
      <c r="AW145" s="7"/>
      <c r="AX145" s="695"/>
      <c r="AY145" s="696"/>
      <c r="AZ145" s="697"/>
      <c r="BA145" s="698"/>
      <c r="BB145" s="702"/>
      <c r="BC145" s="702"/>
      <c r="BD145" s="702"/>
      <c r="BE145" s="703"/>
      <c r="BF145" s="703"/>
      <c r="BG145" s="703"/>
      <c r="BH145" s="703"/>
      <c r="BI145" s="623"/>
      <c r="BJ145" s="624"/>
      <c r="BK145" s="625"/>
      <c r="BL145" s="626"/>
      <c r="BM145" s="632"/>
      <c r="BN145" s="633"/>
      <c r="BO145" s="633"/>
      <c r="BP145" s="633"/>
      <c r="BQ145" s="633"/>
      <c r="BR145" s="633"/>
      <c r="BS145" s="634"/>
      <c r="BT145" s="623"/>
      <c r="BU145" s="624"/>
      <c r="BV145" s="625"/>
      <c r="BW145" s="626"/>
      <c r="BX145" s="635">
        <f>BB145-BM145</f>
        <v>0</v>
      </c>
      <c r="BY145" s="630"/>
      <c r="BZ145" s="630"/>
      <c r="CA145" s="631"/>
      <c r="CB145" s="631"/>
      <c r="CC145" s="631"/>
      <c r="CD145" s="636"/>
    </row>
    <row r="146" spans="1:84" hidden="1">
      <c r="B146" s="672"/>
      <c r="C146" s="580"/>
      <c r="D146" s="581"/>
      <c r="E146" s="582"/>
      <c r="F146" s="605"/>
      <c r="G146" s="605"/>
      <c r="H146" s="605"/>
      <c r="I146" s="605"/>
      <c r="J146" s="605"/>
      <c r="K146" s="605"/>
      <c r="L146" s="606"/>
      <c r="M146" s="607"/>
      <c r="N146" s="608"/>
      <c r="O146" s="609"/>
      <c r="P146" s="610"/>
      <c r="Q146" s="610"/>
      <c r="R146" s="610"/>
      <c r="S146" s="610"/>
      <c r="T146" s="610"/>
      <c r="U146" s="610"/>
      <c r="V146" s="610"/>
      <c r="W146" s="610"/>
      <c r="X146" s="610"/>
      <c r="Y146" s="610"/>
      <c r="Z146" s="610"/>
      <c r="AA146" s="610"/>
      <c r="AB146" s="610"/>
      <c r="AC146" s="610"/>
      <c r="AD146" s="610"/>
      <c r="AE146" s="610"/>
      <c r="AF146" s="610"/>
      <c r="AG146" s="610"/>
      <c r="AH146" s="610"/>
      <c r="AI146" s="610"/>
      <c r="AJ146" s="610"/>
      <c r="AK146" s="610"/>
      <c r="AL146" s="610"/>
      <c r="AM146" s="610"/>
      <c r="AN146" s="610"/>
      <c r="AO146" s="610"/>
      <c r="AP146" s="610"/>
      <c r="AQ146" s="610"/>
      <c r="AR146" s="610"/>
      <c r="AS146" s="610"/>
      <c r="AT146" s="610"/>
      <c r="AU146" s="611"/>
      <c r="AV146" s="5"/>
      <c r="AW146" s="7"/>
      <c r="AX146" s="689"/>
      <c r="AY146" s="687"/>
      <c r="AZ146" s="687"/>
      <c r="BA146" s="688"/>
      <c r="BB146" s="681"/>
      <c r="BC146" s="681"/>
      <c r="BD146" s="681"/>
      <c r="BE146" s="682"/>
      <c r="BF146" s="682"/>
      <c r="BG146" s="682"/>
      <c r="BH146" s="682"/>
      <c r="BI146" s="594"/>
      <c r="BJ146" s="592"/>
      <c r="BK146" s="592"/>
      <c r="BL146" s="593"/>
      <c r="BM146" s="614"/>
      <c r="BN146" s="612"/>
      <c r="BO146" s="612"/>
      <c r="BP146" s="612"/>
      <c r="BQ146" s="613"/>
      <c r="BR146" s="613"/>
      <c r="BS146" s="613"/>
      <c r="BT146" s="594"/>
      <c r="BU146" s="592"/>
      <c r="BV146" s="592"/>
      <c r="BW146" s="593"/>
      <c r="BX146" s="614">
        <f t="shared" si="12"/>
        <v>0</v>
      </c>
      <c r="BY146" s="612"/>
      <c r="BZ146" s="612"/>
      <c r="CA146" s="613"/>
      <c r="CB146" s="613"/>
      <c r="CC146" s="613"/>
      <c r="CD146" s="615"/>
    </row>
    <row r="147" spans="1:84" hidden="1">
      <c r="B147" s="672"/>
      <c r="C147" s="651"/>
      <c r="D147" s="652"/>
      <c r="E147" s="653"/>
      <c r="F147" s="637"/>
      <c r="G147" s="637"/>
      <c r="H147" s="637"/>
      <c r="I147" s="637"/>
      <c r="J147" s="637"/>
      <c r="K147" s="637"/>
      <c r="L147" s="638"/>
      <c r="M147" s="639"/>
      <c r="N147" s="640"/>
      <c r="O147" s="641"/>
      <c r="P147" s="642"/>
      <c r="Q147" s="642"/>
      <c r="R147" s="642"/>
      <c r="S147" s="642"/>
      <c r="T147" s="642"/>
      <c r="U147" s="642"/>
      <c r="V147" s="642"/>
      <c r="W147" s="642"/>
      <c r="X147" s="642"/>
      <c r="Y147" s="642"/>
      <c r="Z147" s="642"/>
      <c r="AA147" s="642"/>
      <c r="AB147" s="642"/>
      <c r="AC147" s="642"/>
      <c r="AD147" s="642"/>
      <c r="AE147" s="642"/>
      <c r="AF147" s="642"/>
      <c r="AG147" s="642"/>
      <c r="AH147" s="642"/>
      <c r="AI147" s="642"/>
      <c r="AJ147" s="642"/>
      <c r="AK147" s="642"/>
      <c r="AL147" s="642"/>
      <c r="AM147" s="642"/>
      <c r="AN147" s="642"/>
      <c r="AO147" s="642"/>
      <c r="AP147" s="642"/>
      <c r="AQ147" s="642"/>
      <c r="AR147" s="642"/>
      <c r="AS147" s="642"/>
      <c r="AT147" s="642"/>
      <c r="AU147" s="643"/>
      <c r="AV147" s="5"/>
      <c r="AW147" s="7"/>
      <c r="AX147" s="699"/>
      <c r="AY147" s="700"/>
      <c r="AZ147" s="700"/>
      <c r="BA147" s="701"/>
      <c r="BB147" s="683"/>
      <c r="BC147" s="683"/>
      <c r="BD147" s="683"/>
      <c r="BE147" s="684"/>
      <c r="BF147" s="684"/>
      <c r="BG147" s="684"/>
      <c r="BH147" s="684"/>
      <c r="BI147" s="627"/>
      <c r="BJ147" s="628"/>
      <c r="BK147" s="628"/>
      <c r="BL147" s="629"/>
      <c r="BM147" s="646"/>
      <c r="BN147" s="644"/>
      <c r="BO147" s="644"/>
      <c r="BP147" s="644"/>
      <c r="BQ147" s="645"/>
      <c r="BR147" s="645"/>
      <c r="BS147" s="645"/>
      <c r="BT147" s="627"/>
      <c r="BU147" s="628"/>
      <c r="BV147" s="628"/>
      <c r="BW147" s="629"/>
      <c r="BX147" s="646">
        <f t="shared" si="12"/>
        <v>0</v>
      </c>
      <c r="BY147" s="644"/>
      <c r="BZ147" s="644"/>
      <c r="CA147" s="645"/>
      <c r="CB147" s="645"/>
      <c r="CC147" s="645"/>
      <c r="CD147" s="647"/>
    </row>
    <row r="148" spans="1:84" ht="12.75" hidden="1" customHeight="1">
      <c r="B148" s="4"/>
      <c r="C148" s="577" t="s">
        <v>19</v>
      </c>
      <c r="D148" s="578"/>
      <c r="E148" s="579"/>
      <c r="F148" s="583"/>
      <c r="G148" s="583"/>
      <c r="H148" s="583"/>
      <c r="I148" s="583"/>
      <c r="J148" s="583"/>
      <c r="K148" s="583"/>
      <c r="L148" s="584"/>
      <c r="M148" s="585"/>
      <c r="N148" s="586"/>
      <c r="O148" s="587"/>
      <c r="P148" s="588"/>
      <c r="Q148" s="588"/>
      <c r="R148" s="588"/>
      <c r="S148" s="588"/>
      <c r="T148" s="588"/>
      <c r="U148" s="588"/>
      <c r="V148" s="588"/>
      <c r="W148" s="588"/>
      <c r="X148" s="588"/>
      <c r="Y148" s="588"/>
      <c r="Z148" s="588"/>
      <c r="AA148" s="588"/>
      <c r="AB148" s="588"/>
      <c r="AC148" s="588"/>
      <c r="AD148" s="588"/>
      <c r="AE148" s="588"/>
      <c r="AF148" s="588"/>
      <c r="AG148" s="588"/>
      <c r="AH148" s="588"/>
      <c r="AI148" s="588"/>
      <c r="AJ148" s="588"/>
      <c r="AK148" s="588"/>
      <c r="AL148" s="588"/>
      <c r="AM148" s="588"/>
      <c r="AN148" s="588"/>
      <c r="AO148" s="588"/>
      <c r="AP148" s="588"/>
      <c r="AQ148" s="588"/>
      <c r="AR148" s="588"/>
      <c r="AS148" s="588"/>
      <c r="AT148" s="588"/>
      <c r="AU148" s="589"/>
      <c r="AV148" s="5"/>
      <c r="AW148" s="7"/>
      <c r="AX148" s="685"/>
      <c r="AY148" s="686"/>
      <c r="AZ148" s="687"/>
      <c r="BA148" s="688"/>
      <c r="BB148" s="693"/>
      <c r="BC148" s="693"/>
      <c r="BD148" s="693"/>
      <c r="BE148" s="694"/>
      <c r="BF148" s="694"/>
      <c r="BG148" s="694"/>
      <c r="BH148" s="694"/>
      <c r="BI148" s="590"/>
      <c r="BJ148" s="591"/>
      <c r="BK148" s="592"/>
      <c r="BL148" s="593"/>
      <c r="BM148" s="621"/>
      <c r="BN148" s="598"/>
      <c r="BO148" s="598"/>
      <c r="BP148" s="598"/>
      <c r="BQ148" s="599"/>
      <c r="BR148" s="599"/>
      <c r="BS148" s="599"/>
      <c r="BT148" s="590"/>
      <c r="BU148" s="591"/>
      <c r="BV148" s="592"/>
      <c r="BW148" s="593"/>
      <c r="BX148" s="621">
        <f t="shared" si="12"/>
        <v>0</v>
      </c>
      <c r="BY148" s="598"/>
      <c r="BZ148" s="598"/>
      <c r="CA148" s="599"/>
      <c r="CB148" s="599"/>
      <c r="CC148" s="599"/>
      <c r="CD148" s="622"/>
    </row>
    <row r="149" spans="1:84" hidden="1">
      <c r="B149" s="4"/>
      <c r="C149" s="580"/>
      <c r="D149" s="581"/>
      <c r="E149" s="582"/>
      <c r="F149" s="605"/>
      <c r="G149" s="605"/>
      <c r="H149" s="605"/>
      <c r="I149" s="605"/>
      <c r="J149" s="605"/>
      <c r="K149" s="605"/>
      <c r="L149" s="606"/>
      <c r="M149" s="607"/>
      <c r="N149" s="608"/>
      <c r="O149" s="609"/>
      <c r="P149" s="610"/>
      <c r="Q149" s="610"/>
      <c r="R149" s="610"/>
      <c r="S149" s="610"/>
      <c r="T149" s="610"/>
      <c r="U149" s="610"/>
      <c r="V149" s="610"/>
      <c r="W149" s="610"/>
      <c r="X149" s="610"/>
      <c r="Y149" s="610"/>
      <c r="Z149" s="610"/>
      <c r="AA149" s="610"/>
      <c r="AB149" s="610"/>
      <c r="AC149" s="610"/>
      <c r="AD149" s="610"/>
      <c r="AE149" s="610"/>
      <c r="AF149" s="610"/>
      <c r="AG149" s="610"/>
      <c r="AH149" s="610"/>
      <c r="AI149" s="610"/>
      <c r="AJ149" s="610"/>
      <c r="AK149" s="610"/>
      <c r="AL149" s="610"/>
      <c r="AM149" s="610"/>
      <c r="AN149" s="610"/>
      <c r="AO149" s="610"/>
      <c r="AP149" s="610"/>
      <c r="AQ149" s="610"/>
      <c r="AR149" s="610"/>
      <c r="AS149" s="610"/>
      <c r="AT149" s="610"/>
      <c r="AU149" s="611"/>
      <c r="AV149" s="5"/>
      <c r="AW149" s="7"/>
      <c r="AX149" s="689"/>
      <c r="AY149" s="687"/>
      <c r="AZ149" s="687"/>
      <c r="BA149" s="688"/>
      <c r="BB149" s="681"/>
      <c r="BC149" s="681"/>
      <c r="BD149" s="681"/>
      <c r="BE149" s="682"/>
      <c r="BF149" s="682"/>
      <c r="BG149" s="682"/>
      <c r="BH149" s="682"/>
      <c r="BI149" s="594"/>
      <c r="BJ149" s="592"/>
      <c r="BK149" s="592"/>
      <c r="BL149" s="593"/>
      <c r="BM149" s="614"/>
      <c r="BN149" s="612"/>
      <c r="BO149" s="612"/>
      <c r="BP149" s="612"/>
      <c r="BQ149" s="613"/>
      <c r="BR149" s="613"/>
      <c r="BS149" s="613"/>
      <c r="BT149" s="594"/>
      <c r="BU149" s="592"/>
      <c r="BV149" s="592"/>
      <c r="BW149" s="593"/>
      <c r="BX149" s="614">
        <f t="shared" si="12"/>
        <v>0</v>
      </c>
      <c r="BY149" s="612"/>
      <c r="BZ149" s="612"/>
      <c r="CA149" s="613"/>
      <c r="CB149" s="613"/>
      <c r="CC149" s="613"/>
      <c r="CD149" s="615"/>
    </row>
    <row r="150" spans="1:84" ht="13.8" hidden="1" thickBot="1">
      <c r="B150" s="4"/>
      <c r="C150" s="580"/>
      <c r="D150" s="581"/>
      <c r="E150" s="582"/>
      <c r="F150" s="583"/>
      <c r="G150" s="583"/>
      <c r="H150" s="583"/>
      <c r="I150" s="583"/>
      <c r="J150" s="583"/>
      <c r="K150" s="583"/>
      <c r="L150" s="584"/>
      <c r="M150" s="600"/>
      <c r="N150" s="601"/>
      <c r="O150" s="602"/>
      <c r="P150" s="603"/>
      <c r="Q150" s="603"/>
      <c r="R150" s="603"/>
      <c r="S150" s="603"/>
      <c r="T150" s="603"/>
      <c r="U150" s="603"/>
      <c r="V150" s="603"/>
      <c r="W150" s="603"/>
      <c r="X150" s="603"/>
      <c r="Y150" s="603"/>
      <c r="Z150" s="603"/>
      <c r="AA150" s="603"/>
      <c r="AB150" s="603"/>
      <c r="AC150" s="603"/>
      <c r="AD150" s="603"/>
      <c r="AE150" s="603"/>
      <c r="AF150" s="603"/>
      <c r="AG150" s="603"/>
      <c r="AH150" s="603"/>
      <c r="AI150" s="603"/>
      <c r="AJ150" s="603"/>
      <c r="AK150" s="603"/>
      <c r="AL150" s="603"/>
      <c r="AM150" s="603"/>
      <c r="AN150" s="603"/>
      <c r="AO150" s="603"/>
      <c r="AP150" s="603"/>
      <c r="AQ150" s="603"/>
      <c r="AR150" s="603"/>
      <c r="AS150" s="603"/>
      <c r="AT150" s="603"/>
      <c r="AU150" s="604"/>
      <c r="AV150" s="5"/>
      <c r="AW150" s="7"/>
      <c r="AX150" s="690"/>
      <c r="AY150" s="691"/>
      <c r="AZ150" s="691"/>
      <c r="BA150" s="692"/>
      <c r="BB150" s="693"/>
      <c r="BC150" s="693"/>
      <c r="BD150" s="693"/>
      <c r="BE150" s="694"/>
      <c r="BF150" s="694"/>
      <c r="BG150" s="694"/>
      <c r="BH150" s="694"/>
      <c r="BI150" s="595"/>
      <c r="BJ150" s="596"/>
      <c r="BK150" s="596"/>
      <c r="BL150" s="597"/>
      <c r="BM150" s="621"/>
      <c r="BN150" s="598"/>
      <c r="BO150" s="598"/>
      <c r="BP150" s="598"/>
      <c r="BQ150" s="599"/>
      <c r="BR150" s="599"/>
      <c r="BS150" s="599"/>
      <c r="BT150" s="595"/>
      <c r="BU150" s="596"/>
      <c r="BV150" s="596"/>
      <c r="BW150" s="597"/>
      <c r="BX150" s="621">
        <f t="shared" si="12"/>
        <v>0</v>
      </c>
      <c r="BY150" s="598"/>
      <c r="BZ150" s="598"/>
      <c r="CA150" s="599"/>
      <c r="CB150" s="599"/>
      <c r="CC150" s="599"/>
      <c r="CD150" s="622"/>
    </row>
    <row r="151" spans="1:84" s="20" customFormat="1" ht="24.9" customHeight="1" thickTop="1" thickBot="1">
      <c r="A151" s="10"/>
      <c r="B151" s="669" t="s">
        <v>114</v>
      </c>
      <c r="C151" s="670"/>
      <c r="D151" s="670"/>
      <c r="E151" s="670"/>
      <c r="F151" s="670"/>
      <c r="G151" s="670"/>
      <c r="H151" s="670"/>
      <c r="I151" s="670"/>
      <c r="J151" s="670"/>
      <c r="K151" s="670"/>
      <c r="L151" s="670"/>
      <c r="M151" s="670"/>
      <c r="N151" s="670"/>
      <c r="O151" s="670"/>
      <c r="P151" s="670"/>
      <c r="Q151" s="670"/>
      <c r="R151" s="670"/>
      <c r="S151" s="670"/>
      <c r="T151" s="670"/>
      <c r="U151" s="670"/>
      <c r="V151" s="670"/>
      <c r="W151" s="670"/>
      <c r="X151" s="670"/>
      <c r="Y151" s="670"/>
      <c r="Z151" s="670"/>
      <c r="AA151" s="670"/>
      <c r="AB151" s="670"/>
      <c r="AC151" s="670"/>
      <c r="AD151" s="670"/>
      <c r="AE151" s="670"/>
      <c r="AF151" s="670"/>
      <c r="AG151" s="670"/>
      <c r="AH151" s="670"/>
      <c r="AI151" s="670"/>
      <c r="AJ151" s="670"/>
      <c r="AK151" s="670"/>
      <c r="AL151" s="670"/>
      <c r="AM151" s="670"/>
      <c r="AN151" s="670"/>
      <c r="AO151" s="670"/>
      <c r="AP151" s="670"/>
      <c r="AQ151" s="670"/>
      <c r="AR151" s="670"/>
      <c r="AS151" s="670"/>
      <c r="AT151" s="670"/>
      <c r="AU151" s="671"/>
      <c r="AV151" s="18"/>
      <c r="AW151" s="19"/>
      <c r="AX151" s="664">
        <v>9</v>
      </c>
      <c r="AY151" s="664"/>
      <c r="AZ151" s="664"/>
      <c r="BA151" s="665"/>
      <c r="BB151" s="662">
        <v>1218</v>
      </c>
      <c r="BC151" s="663"/>
      <c r="BD151" s="663"/>
      <c r="BE151" s="664"/>
      <c r="BF151" s="664"/>
      <c r="BG151" s="664"/>
      <c r="BH151" s="664"/>
      <c r="BI151" s="664">
        <v>7</v>
      </c>
      <c r="BJ151" s="664"/>
      <c r="BK151" s="664"/>
      <c r="BL151" s="665"/>
      <c r="BM151" s="662">
        <v>387</v>
      </c>
      <c r="BN151" s="663"/>
      <c r="BO151" s="663"/>
      <c r="BP151" s="664"/>
      <c r="BQ151" s="664"/>
      <c r="BR151" s="664"/>
      <c r="BS151" s="664"/>
      <c r="BT151" s="664">
        <f>AX151-BI151</f>
        <v>2</v>
      </c>
      <c r="BU151" s="664"/>
      <c r="BV151" s="664"/>
      <c r="BW151" s="665"/>
      <c r="BX151" s="662">
        <f>BB151-BM151</f>
        <v>831</v>
      </c>
      <c r="BY151" s="663"/>
      <c r="BZ151" s="663"/>
      <c r="CA151" s="664"/>
      <c r="CB151" s="664"/>
      <c r="CC151" s="664"/>
      <c r="CD151" s="666"/>
      <c r="CF151" s="20" t="s">
        <v>287</v>
      </c>
    </row>
    <row r="152" spans="1:84" ht="27.75" hidden="1" customHeight="1" thickTop="1">
      <c r="B152" s="672"/>
      <c r="C152" s="673"/>
      <c r="D152" s="674"/>
      <c r="E152" s="675"/>
      <c r="F152" s="674" t="s">
        <v>13</v>
      </c>
      <c r="G152" s="674"/>
      <c r="H152" s="674"/>
      <c r="I152" s="674"/>
      <c r="J152" s="674"/>
      <c r="K152" s="674"/>
      <c r="L152" s="674"/>
      <c r="M152" s="676" t="s">
        <v>29</v>
      </c>
      <c r="N152" s="677"/>
      <c r="O152" s="678" t="s">
        <v>10</v>
      </c>
      <c r="P152" s="674"/>
      <c r="Q152" s="674"/>
      <c r="R152" s="674"/>
      <c r="S152" s="674"/>
      <c r="T152" s="674"/>
      <c r="U152" s="674"/>
      <c r="V152" s="674"/>
      <c r="W152" s="674"/>
      <c r="X152" s="674"/>
      <c r="Y152" s="674"/>
      <c r="Z152" s="674"/>
      <c r="AA152" s="674"/>
      <c r="AB152" s="674"/>
      <c r="AC152" s="674"/>
      <c r="AD152" s="674"/>
      <c r="AE152" s="674"/>
      <c r="AF152" s="674"/>
      <c r="AG152" s="674"/>
      <c r="AH152" s="674"/>
      <c r="AI152" s="674"/>
      <c r="AJ152" s="674"/>
      <c r="AK152" s="674"/>
      <c r="AL152" s="674"/>
      <c r="AM152" s="674"/>
      <c r="AN152" s="674"/>
      <c r="AO152" s="674"/>
      <c r="AP152" s="674"/>
      <c r="AQ152" s="674"/>
      <c r="AR152" s="674"/>
      <c r="AS152" s="674"/>
      <c r="AT152" s="674"/>
      <c r="AU152" s="675"/>
      <c r="AV152" s="8"/>
      <c r="AW152" s="6"/>
      <c r="AX152" s="704"/>
      <c r="AY152" s="705"/>
      <c r="AZ152" s="705"/>
      <c r="BA152" s="706"/>
      <c r="BB152" s="711"/>
      <c r="BC152" s="705"/>
      <c r="BD152" s="705"/>
      <c r="BE152" s="705"/>
      <c r="BF152" s="705"/>
      <c r="BG152" s="705"/>
      <c r="BH152" s="712"/>
      <c r="BI152" s="667"/>
      <c r="BJ152" s="649"/>
      <c r="BK152" s="649"/>
      <c r="BL152" s="668"/>
      <c r="BM152" s="648"/>
      <c r="BN152" s="649"/>
      <c r="BO152" s="649"/>
      <c r="BP152" s="649"/>
      <c r="BQ152" s="649"/>
      <c r="BR152" s="649"/>
      <c r="BS152" s="661"/>
      <c r="BT152" s="667"/>
      <c r="BU152" s="649"/>
      <c r="BV152" s="649"/>
      <c r="BW152" s="668"/>
      <c r="BX152" s="648"/>
      <c r="BY152" s="649"/>
      <c r="BZ152" s="649"/>
      <c r="CA152" s="649"/>
      <c r="CB152" s="649"/>
      <c r="CC152" s="649"/>
      <c r="CD152" s="650"/>
    </row>
    <row r="153" spans="1:84" ht="13.5" hidden="1" customHeight="1">
      <c r="B153" s="672"/>
      <c r="C153" s="577" t="s">
        <v>8</v>
      </c>
      <c r="D153" s="578"/>
      <c r="E153" s="579"/>
      <c r="F153" s="654"/>
      <c r="G153" s="654"/>
      <c r="H153" s="654"/>
      <c r="I153" s="654"/>
      <c r="J153" s="654"/>
      <c r="K153" s="654"/>
      <c r="L153" s="655"/>
      <c r="M153" s="656"/>
      <c r="N153" s="657"/>
      <c r="O153" s="658"/>
      <c r="P153" s="659"/>
      <c r="Q153" s="659"/>
      <c r="R153" s="659"/>
      <c r="S153" s="659"/>
      <c r="T153" s="659"/>
      <c r="U153" s="659"/>
      <c r="V153" s="659"/>
      <c r="W153" s="659"/>
      <c r="X153" s="659"/>
      <c r="Y153" s="659"/>
      <c r="Z153" s="659"/>
      <c r="AA153" s="659"/>
      <c r="AB153" s="659"/>
      <c r="AC153" s="659"/>
      <c r="AD153" s="659"/>
      <c r="AE153" s="659"/>
      <c r="AF153" s="659"/>
      <c r="AG153" s="659"/>
      <c r="AH153" s="659"/>
      <c r="AI153" s="659"/>
      <c r="AJ153" s="659"/>
      <c r="AK153" s="659"/>
      <c r="AL153" s="659"/>
      <c r="AM153" s="659"/>
      <c r="AN153" s="659"/>
      <c r="AO153" s="659"/>
      <c r="AP153" s="659"/>
      <c r="AQ153" s="659"/>
      <c r="AR153" s="659"/>
      <c r="AS153" s="659"/>
      <c r="AT153" s="659"/>
      <c r="AU153" s="660"/>
      <c r="AV153" s="5"/>
      <c r="AW153" s="7"/>
      <c r="AX153" s="695"/>
      <c r="AY153" s="696"/>
      <c r="AZ153" s="697"/>
      <c r="BA153" s="698"/>
      <c r="BB153" s="702"/>
      <c r="BC153" s="702"/>
      <c r="BD153" s="702"/>
      <c r="BE153" s="703"/>
      <c r="BF153" s="703"/>
      <c r="BG153" s="703"/>
      <c r="BH153" s="703"/>
      <c r="BI153" s="623"/>
      <c r="BJ153" s="624"/>
      <c r="BK153" s="625"/>
      <c r="BL153" s="626"/>
      <c r="BM153" s="635"/>
      <c r="BN153" s="630"/>
      <c r="BO153" s="630"/>
      <c r="BP153" s="630"/>
      <c r="BQ153" s="631"/>
      <c r="BR153" s="631"/>
      <c r="BS153" s="631"/>
      <c r="BT153" s="623"/>
      <c r="BU153" s="624"/>
      <c r="BV153" s="625"/>
      <c r="BW153" s="626"/>
      <c r="BX153" s="635">
        <f t="shared" ref="BX153:BX161" si="13">BB153-BM153</f>
        <v>0</v>
      </c>
      <c r="BY153" s="630"/>
      <c r="BZ153" s="630"/>
      <c r="CA153" s="631"/>
      <c r="CB153" s="631"/>
      <c r="CC153" s="631"/>
      <c r="CD153" s="636"/>
    </row>
    <row r="154" spans="1:84" hidden="1">
      <c r="B154" s="672"/>
      <c r="C154" s="580"/>
      <c r="D154" s="581"/>
      <c r="E154" s="582"/>
      <c r="F154" s="605"/>
      <c r="G154" s="605"/>
      <c r="H154" s="605"/>
      <c r="I154" s="605"/>
      <c r="J154" s="605"/>
      <c r="K154" s="605"/>
      <c r="L154" s="606"/>
      <c r="M154" s="607"/>
      <c r="N154" s="608"/>
      <c r="O154" s="609"/>
      <c r="P154" s="610"/>
      <c r="Q154" s="610"/>
      <c r="R154" s="610"/>
      <c r="S154" s="610"/>
      <c r="T154" s="610"/>
      <c r="U154" s="610"/>
      <c r="V154" s="610"/>
      <c r="W154" s="610"/>
      <c r="X154" s="610"/>
      <c r="Y154" s="610"/>
      <c r="Z154" s="610"/>
      <c r="AA154" s="610"/>
      <c r="AB154" s="610"/>
      <c r="AC154" s="610"/>
      <c r="AD154" s="610"/>
      <c r="AE154" s="610"/>
      <c r="AF154" s="610"/>
      <c r="AG154" s="610"/>
      <c r="AH154" s="610"/>
      <c r="AI154" s="610"/>
      <c r="AJ154" s="610"/>
      <c r="AK154" s="610"/>
      <c r="AL154" s="610"/>
      <c r="AM154" s="610"/>
      <c r="AN154" s="610"/>
      <c r="AO154" s="610"/>
      <c r="AP154" s="610"/>
      <c r="AQ154" s="610"/>
      <c r="AR154" s="610"/>
      <c r="AS154" s="610"/>
      <c r="AT154" s="610"/>
      <c r="AU154" s="611"/>
      <c r="AV154" s="5"/>
      <c r="AW154" s="7"/>
      <c r="AX154" s="689"/>
      <c r="AY154" s="687"/>
      <c r="AZ154" s="687"/>
      <c r="BA154" s="688"/>
      <c r="BB154" s="681"/>
      <c r="BC154" s="681"/>
      <c r="BD154" s="681"/>
      <c r="BE154" s="682"/>
      <c r="BF154" s="682"/>
      <c r="BG154" s="682"/>
      <c r="BH154" s="682"/>
      <c r="BI154" s="594"/>
      <c r="BJ154" s="592"/>
      <c r="BK154" s="592"/>
      <c r="BL154" s="593"/>
      <c r="BM154" s="614"/>
      <c r="BN154" s="612"/>
      <c r="BO154" s="612"/>
      <c r="BP154" s="612"/>
      <c r="BQ154" s="613"/>
      <c r="BR154" s="613"/>
      <c r="BS154" s="613"/>
      <c r="BT154" s="594"/>
      <c r="BU154" s="592"/>
      <c r="BV154" s="592"/>
      <c r="BW154" s="593"/>
      <c r="BX154" s="614">
        <f t="shared" si="13"/>
        <v>0</v>
      </c>
      <c r="BY154" s="612"/>
      <c r="BZ154" s="612"/>
      <c r="CA154" s="613"/>
      <c r="CB154" s="613"/>
      <c r="CC154" s="613"/>
      <c r="CD154" s="615"/>
    </row>
    <row r="155" spans="1:84" hidden="1">
      <c r="B155" s="672"/>
      <c r="C155" s="651"/>
      <c r="D155" s="652"/>
      <c r="E155" s="653"/>
      <c r="F155" s="637"/>
      <c r="G155" s="637"/>
      <c r="H155" s="637"/>
      <c r="I155" s="637"/>
      <c r="J155" s="637"/>
      <c r="K155" s="637"/>
      <c r="L155" s="638"/>
      <c r="M155" s="679"/>
      <c r="N155" s="680"/>
      <c r="O155" s="641"/>
      <c r="P155" s="642"/>
      <c r="Q155" s="642"/>
      <c r="R155" s="642"/>
      <c r="S155" s="642"/>
      <c r="T155" s="642"/>
      <c r="U155" s="642"/>
      <c r="V155" s="642"/>
      <c r="W155" s="642"/>
      <c r="X155" s="642"/>
      <c r="Y155" s="642"/>
      <c r="Z155" s="642"/>
      <c r="AA155" s="642"/>
      <c r="AB155" s="642"/>
      <c r="AC155" s="642"/>
      <c r="AD155" s="642"/>
      <c r="AE155" s="642"/>
      <c r="AF155" s="642"/>
      <c r="AG155" s="642"/>
      <c r="AH155" s="642"/>
      <c r="AI155" s="642"/>
      <c r="AJ155" s="642"/>
      <c r="AK155" s="642"/>
      <c r="AL155" s="642"/>
      <c r="AM155" s="642"/>
      <c r="AN155" s="642"/>
      <c r="AO155" s="642"/>
      <c r="AP155" s="642"/>
      <c r="AQ155" s="642"/>
      <c r="AR155" s="642"/>
      <c r="AS155" s="642"/>
      <c r="AT155" s="642"/>
      <c r="AU155" s="643"/>
      <c r="AV155" s="5"/>
      <c r="AW155" s="7"/>
      <c r="AX155" s="699"/>
      <c r="AY155" s="700"/>
      <c r="AZ155" s="700"/>
      <c r="BA155" s="701"/>
      <c r="BB155" s="683"/>
      <c r="BC155" s="683"/>
      <c r="BD155" s="683"/>
      <c r="BE155" s="684"/>
      <c r="BF155" s="684"/>
      <c r="BG155" s="684"/>
      <c r="BH155" s="684"/>
      <c r="BI155" s="627"/>
      <c r="BJ155" s="628"/>
      <c r="BK155" s="628"/>
      <c r="BL155" s="629"/>
      <c r="BM155" s="646"/>
      <c r="BN155" s="644"/>
      <c r="BO155" s="644"/>
      <c r="BP155" s="644"/>
      <c r="BQ155" s="645"/>
      <c r="BR155" s="645"/>
      <c r="BS155" s="645"/>
      <c r="BT155" s="627"/>
      <c r="BU155" s="628"/>
      <c r="BV155" s="628"/>
      <c r="BW155" s="629"/>
      <c r="BX155" s="646">
        <f t="shared" si="13"/>
        <v>0</v>
      </c>
      <c r="BY155" s="644"/>
      <c r="BZ155" s="644"/>
      <c r="CA155" s="645"/>
      <c r="CB155" s="645"/>
      <c r="CC155" s="645"/>
      <c r="CD155" s="647"/>
    </row>
    <row r="156" spans="1:84" ht="12.75" hidden="1" customHeight="1">
      <c r="B156" s="672"/>
      <c r="C156" s="577" t="s">
        <v>9</v>
      </c>
      <c r="D156" s="578"/>
      <c r="E156" s="579"/>
      <c r="F156" s="654"/>
      <c r="G156" s="654"/>
      <c r="H156" s="654"/>
      <c r="I156" s="654"/>
      <c r="J156" s="654"/>
      <c r="K156" s="654"/>
      <c r="L156" s="655"/>
      <c r="M156" s="656"/>
      <c r="N156" s="657"/>
      <c r="O156" s="658"/>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59"/>
      <c r="AL156" s="659"/>
      <c r="AM156" s="659"/>
      <c r="AN156" s="659"/>
      <c r="AO156" s="659"/>
      <c r="AP156" s="659"/>
      <c r="AQ156" s="659"/>
      <c r="AR156" s="659"/>
      <c r="AS156" s="659"/>
      <c r="AT156" s="659"/>
      <c r="AU156" s="660"/>
      <c r="AV156" s="5"/>
      <c r="AW156" s="7"/>
      <c r="AX156" s="695"/>
      <c r="AY156" s="696"/>
      <c r="AZ156" s="697"/>
      <c r="BA156" s="698"/>
      <c r="BB156" s="702"/>
      <c r="BC156" s="702"/>
      <c r="BD156" s="702"/>
      <c r="BE156" s="703"/>
      <c r="BF156" s="703"/>
      <c r="BG156" s="703"/>
      <c r="BH156" s="703"/>
      <c r="BI156" s="623"/>
      <c r="BJ156" s="624"/>
      <c r="BK156" s="625"/>
      <c r="BL156" s="626"/>
      <c r="BM156" s="635"/>
      <c r="BN156" s="630"/>
      <c r="BO156" s="630"/>
      <c r="BP156" s="630"/>
      <c r="BQ156" s="631"/>
      <c r="BR156" s="631"/>
      <c r="BS156" s="631"/>
      <c r="BT156" s="623"/>
      <c r="BU156" s="624"/>
      <c r="BV156" s="625"/>
      <c r="BW156" s="626"/>
      <c r="BX156" s="635">
        <f t="shared" si="13"/>
        <v>0</v>
      </c>
      <c r="BY156" s="630"/>
      <c r="BZ156" s="630"/>
      <c r="CA156" s="631"/>
      <c r="CB156" s="631"/>
      <c r="CC156" s="631"/>
      <c r="CD156" s="636"/>
    </row>
    <row r="157" spans="1:84" hidden="1">
      <c r="B157" s="672"/>
      <c r="C157" s="580"/>
      <c r="D157" s="581"/>
      <c r="E157" s="582"/>
      <c r="F157" s="605"/>
      <c r="G157" s="605"/>
      <c r="H157" s="605"/>
      <c r="I157" s="605"/>
      <c r="J157" s="605"/>
      <c r="K157" s="605"/>
      <c r="L157" s="606"/>
      <c r="M157" s="607"/>
      <c r="N157" s="608"/>
      <c r="O157" s="609"/>
      <c r="P157" s="610"/>
      <c r="Q157" s="610"/>
      <c r="R157" s="610"/>
      <c r="S157" s="610"/>
      <c r="T157" s="610"/>
      <c r="U157" s="610"/>
      <c r="V157" s="610"/>
      <c r="W157" s="610"/>
      <c r="X157" s="610"/>
      <c r="Y157" s="610"/>
      <c r="Z157" s="610"/>
      <c r="AA157" s="610"/>
      <c r="AB157" s="610"/>
      <c r="AC157" s="610"/>
      <c r="AD157" s="610"/>
      <c r="AE157" s="610"/>
      <c r="AF157" s="610"/>
      <c r="AG157" s="610"/>
      <c r="AH157" s="610"/>
      <c r="AI157" s="610"/>
      <c r="AJ157" s="610"/>
      <c r="AK157" s="610"/>
      <c r="AL157" s="610"/>
      <c r="AM157" s="610"/>
      <c r="AN157" s="610"/>
      <c r="AO157" s="610"/>
      <c r="AP157" s="610"/>
      <c r="AQ157" s="610"/>
      <c r="AR157" s="610"/>
      <c r="AS157" s="610"/>
      <c r="AT157" s="610"/>
      <c r="AU157" s="611"/>
      <c r="AV157" s="5"/>
      <c r="AW157" s="7"/>
      <c r="AX157" s="689"/>
      <c r="AY157" s="687"/>
      <c r="AZ157" s="687"/>
      <c r="BA157" s="688"/>
      <c r="BB157" s="681"/>
      <c r="BC157" s="681"/>
      <c r="BD157" s="681"/>
      <c r="BE157" s="682"/>
      <c r="BF157" s="682"/>
      <c r="BG157" s="682"/>
      <c r="BH157" s="682"/>
      <c r="BI157" s="594"/>
      <c r="BJ157" s="592"/>
      <c r="BK157" s="592"/>
      <c r="BL157" s="593"/>
      <c r="BM157" s="614"/>
      <c r="BN157" s="612"/>
      <c r="BO157" s="612"/>
      <c r="BP157" s="612"/>
      <c r="BQ157" s="613"/>
      <c r="BR157" s="613"/>
      <c r="BS157" s="613"/>
      <c r="BT157" s="594"/>
      <c r="BU157" s="592"/>
      <c r="BV157" s="592"/>
      <c r="BW157" s="593"/>
      <c r="BX157" s="614">
        <f t="shared" si="13"/>
        <v>0</v>
      </c>
      <c r="BY157" s="612"/>
      <c r="BZ157" s="612"/>
      <c r="CA157" s="613"/>
      <c r="CB157" s="613"/>
      <c r="CC157" s="613"/>
      <c r="CD157" s="615"/>
    </row>
    <row r="158" spans="1:84" hidden="1">
      <c r="B158" s="672"/>
      <c r="C158" s="651"/>
      <c r="D158" s="652"/>
      <c r="E158" s="653"/>
      <c r="F158" s="637"/>
      <c r="G158" s="637"/>
      <c r="H158" s="637"/>
      <c r="I158" s="637"/>
      <c r="J158" s="637"/>
      <c r="K158" s="637"/>
      <c r="L158" s="638"/>
      <c r="M158" s="639"/>
      <c r="N158" s="640"/>
      <c r="O158" s="641"/>
      <c r="P158" s="642"/>
      <c r="Q158" s="642"/>
      <c r="R158" s="642"/>
      <c r="S158" s="642"/>
      <c r="T158" s="642"/>
      <c r="U158" s="642"/>
      <c r="V158" s="642"/>
      <c r="W158" s="642"/>
      <c r="X158" s="642"/>
      <c r="Y158" s="642"/>
      <c r="Z158" s="642"/>
      <c r="AA158" s="642"/>
      <c r="AB158" s="642"/>
      <c r="AC158" s="642"/>
      <c r="AD158" s="642"/>
      <c r="AE158" s="642"/>
      <c r="AF158" s="642"/>
      <c r="AG158" s="642"/>
      <c r="AH158" s="642"/>
      <c r="AI158" s="642"/>
      <c r="AJ158" s="642"/>
      <c r="AK158" s="642"/>
      <c r="AL158" s="642"/>
      <c r="AM158" s="642"/>
      <c r="AN158" s="642"/>
      <c r="AO158" s="642"/>
      <c r="AP158" s="642"/>
      <c r="AQ158" s="642"/>
      <c r="AR158" s="642"/>
      <c r="AS158" s="642"/>
      <c r="AT158" s="642"/>
      <c r="AU158" s="643"/>
      <c r="AV158" s="5"/>
      <c r="AW158" s="7"/>
      <c r="AX158" s="699"/>
      <c r="AY158" s="700"/>
      <c r="AZ158" s="700"/>
      <c r="BA158" s="701"/>
      <c r="BB158" s="683"/>
      <c r="BC158" s="683"/>
      <c r="BD158" s="683"/>
      <c r="BE158" s="684"/>
      <c r="BF158" s="684"/>
      <c r="BG158" s="684"/>
      <c r="BH158" s="684"/>
      <c r="BI158" s="627"/>
      <c r="BJ158" s="628"/>
      <c r="BK158" s="628"/>
      <c r="BL158" s="629"/>
      <c r="BM158" s="646"/>
      <c r="BN158" s="644"/>
      <c r="BO158" s="644"/>
      <c r="BP158" s="644"/>
      <c r="BQ158" s="645"/>
      <c r="BR158" s="645"/>
      <c r="BS158" s="645"/>
      <c r="BT158" s="627"/>
      <c r="BU158" s="628"/>
      <c r="BV158" s="628"/>
      <c r="BW158" s="629"/>
      <c r="BX158" s="789">
        <f t="shared" si="13"/>
        <v>0</v>
      </c>
      <c r="BY158" s="790"/>
      <c r="BZ158" s="790"/>
      <c r="CA158" s="791"/>
      <c r="CB158" s="791"/>
      <c r="CC158" s="791"/>
      <c r="CD158" s="792"/>
    </row>
    <row r="159" spans="1:84" ht="12.75" hidden="1" customHeight="1">
      <c r="B159" s="4"/>
      <c r="C159" s="577" t="s">
        <v>19</v>
      </c>
      <c r="D159" s="578"/>
      <c r="E159" s="579"/>
      <c r="F159" s="583"/>
      <c r="G159" s="583"/>
      <c r="H159" s="583"/>
      <c r="I159" s="583"/>
      <c r="J159" s="583"/>
      <c r="K159" s="583"/>
      <c r="L159" s="584"/>
      <c r="M159" s="585"/>
      <c r="N159" s="586"/>
      <c r="O159" s="587"/>
      <c r="P159" s="588"/>
      <c r="Q159" s="588"/>
      <c r="R159" s="588"/>
      <c r="S159" s="588"/>
      <c r="T159" s="588"/>
      <c r="U159" s="588"/>
      <c r="V159" s="588"/>
      <c r="W159" s="588"/>
      <c r="X159" s="588"/>
      <c r="Y159" s="588"/>
      <c r="Z159" s="588"/>
      <c r="AA159" s="588"/>
      <c r="AB159" s="588"/>
      <c r="AC159" s="588"/>
      <c r="AD159" s="588"/>
      <c r="AE159" s="588"/>
      <c r="AF159" s="588"/>
      <c r="AG159" s="588"/>
      <c r="AH159" s="588"/>
      <c r="AI159" s="588"/>
      <c r="AJ159" s="588"/>
      <c r="AK159" s="588"/>
      <c r="AL159" s="588"/>
      <c r="AM159" s="588"/>
      <c r="AN159" s="588"/>
      <c r="AO159" s="588"/>
      <c r="AP159" s="588"/>
      <c r="AQ159" s="588"/>
      <c r="AR159" s="588"/>
      <c r="AS159" s="588"/>
      <c r="AT159" s="588"/>
      <c r="AU159" s="589"/>
      <c r="AV159" s="5"/>
      <c r="AW159" s="7"/>
      <c r="AX159" s="685"/>
      <c r="AY159" s="686"/>
      <c r="AZ159" s="687"/>
      <c r="BA159" s="688"/>
      <c r="BB159" s="693"/>
      <c r="BC159" s="693"/>
      <c r="BD159" s="693"/>
      <c r="BE159" s="694"/>
      <c r="BF159" s="694"/>
      <c r="BG159" s="694"/>
      <c r="BH159" s="694"/>
      <c r="BI159" s="590"/>
      <c r="BJ159" s="591"/>
      <c r="BK159" s="592"/>
      <c r="BL159" s="593"/>
      <c r="BM159" s="621"/>
      <c r="BN159" s="598"/>
      <c r="BO159" s="598"/>
      <c r="BP159" s="598"/>
      <c r="BQ159" s="599"/>
      <c r="BR159" s="599"/>
      <c r="BS159" s="599"/>
      <c r="BT159" s="590"/>
      <c r="BU159" s="591"/>
      <c r="BV159" s="592"/>
      <c r="BW159" s="593"/>
      <c r="BX159" s="621">
        <f t="shared" si="13"/>
        <v>0</v>
      </c>
      <c r="BY159" s="598"/>
      <c r="BZ159" s="598"/>
      <c r="CA159" s="599"/>
      <c r="CB159" s="599"/>
      <c r="CC159" s="599"/>
      <c r="CD159" s="622"/>
    </row>
    <row r="160" spans="1:84" hidden="1">
      <c r="B160" s="4"/>
      <c r="C160" s="580"/>
      <c r="D160" s="581"/>
      <c r="E160" s="582"/>
      <c r="F160" s="605"/>
      <c r="G160" s="605"/>
      <c r="H160" s="605"/>
      <c r="I160" s="605"/>
      <c r="J160" s="605"/>
      <c r="K160" s="605"/>
      <c r="L160" s="606"/>
      <c r="M160" s="607"/>
      <c r="N160" s="608"/>
      <c r="O160" s="609"/>
      <c r="P160" s="610"/>
      <c r="Q160" s="610"/>
      <c r="R160" s="610"/>
      <c r="S160" s="610"/>
      <c r="T160" s="610"/>
      <c r="U160" s="610"/>
      <c r="V160" s="610"/>
      <c r="W160" s="610"/>
      <c r="X160" s="610"/>
      <c r="Y160" s="610"/>
      <c r="Z160" s="610"/>
      <c r="AA160" s="610"/>
      <c r="AB160" s="610"/>
      <c r="AC160" s="610"/>
      <c r="AD160" s="610"/>
      <c r="AE160" s="610"/>
      <c r="AF160" s="610"/>
      <c r="AG160" s="610"/>
      <c r="AH160" s="610"/>
      <c r="AI160" s="610"/>
      <c r="AJ160" s="610"/>
      <c r="AK160" s="610"/>
      <c r="AL160" s="610"/>
      <c r="AM160" s="610"/>
      <c r="AN160" s="610"/>
      <c r="AO160" s="610"/>
      <c r="AP160" s="610"/>
      <c r="AQ160" s="610"/>
      <c r="AR160" s="610"/>
      <c r="AS160" s="610"/>
      <c r="AT160" s="610"/>
      <c r="AU160" s="611"/>
      <c r="AV160" s="5"/>
      <c r="AW160" s="7"/>
      <c r="AX160" s="689"/>
      <c r="AY160" s="687"/>
      <c r="AZ160" s="687"/>
      <c r="BA160" s="688"/>
      <c r="BB160" s="681"/>
      <c r="BC160" s="681"/>
      <c r="BD160" s="681"/>
      <c r="BE160" s="682"/>
      <c r="BF160" s="682"/>
      <c r="BG160" s="682"/>
      <c r="BH160" s="682"/>
      <c r="BI160" s="594"/>
      <c r="BJ160" s="592"/>
      <c r="BK160" s="592"/>
      <c r="BL160" s="593"/>
      <c r="BM160" s="614"/>
      <c r="BN160" s="612"/>
      <c r="BO160" s="612"/>
      <c r="BP160" s="612"/>
      <c r="BQ160" s="613"/>
      <c r="BR160" s="613"/>
      <c r="BS160" s="613"/>
      <c r="BT160" s="594"/>
      <c r="BU160" s="592"/>
      <c r="BV160" s="592"/>
      <c r="BW160" s="593"/>
      <c r="BX160" s="614">
        <f t="shared" si="13"/>
        <v>0</v>
      </c>
      <c r="BY160" s="612"/>
      <c r="BZ160" s="612"/>
      <c r="CA160" s="613"/>
      <c r="CB160" s="613"/>
      <c r="CC160" s="613"/>
      <c r="CD160" s="615"/>
    </row>
    <row r="161" spans="1:84" ht="13.8" hidden="1" thickBot="1">
      <c r="B161" s="4"/>
      <c r="C161" s="580"/>
      <c r="D161" s="581"/>
      <c r="E161" s="582"/>
      <c r="F161" s="583"/>
      <c r="G161" s="583"/>
      <c r="H161" s="583"/>
      <c r="I161" s="583"/>
      <c r="J161" s="583"/>
      <c r="K161" s="583"/>
      <c r="L161" s="584"/>
      <c r="M161" s="600"/>
      <c r="N161" s="601"/>
      <c r="O161" s="602"/>
      <c r="P161" s="603"/>
      <c r="Q161" s="603"/>
      <c r="R161" s="603"/>
      <c r="S161" s="603"/>
      <c r="T161" s="603"/>
      <c r="U161" s="603"/>
      <c r="V161" s="603"/>
      <c r="W161" s="603"/>
      <c r="X161" s="603"/>
      <c r="Y161" s="603"/>
      <c r="Z161" s="603"/>
      <c r="AA161" s="603"/>
      <c r="AB161" s="603"/>
      <c r="AC161" s="603"/>
      <c r="AD161" s="603"/>
      <c r="AE161" s="603"/>
      <c r="AF161" s="603"/>
      <c r="AG161" s="603"/>
      <c r="AH161" s="603"/>
      <c r="AI161" s="603"/>
      <c r="AJ161" s="603"/>
      <c r="AK161" s="603"/>
      <c r="AL161" s="603"/>
      <c r="AM161" s="603"/>
      <c r="AN161" s="603"/>
      <c r="AO161" s="603"/>
      <c r="AP161" s="603"/>
      <c r="AQ161" s="603"/>
      <c r="AR161" s="603"/>
      <c r="AS161" s="603"/>
      <c r="AT161" s="603"/>
      <c r="AU161" s="604"/>
      <c r="AV161" s="5"/>
      <c r="AW161" s="7"/>
      <c r="AX161" s="690"/>
      <c r="AY161" s="691"/>
      <c r="AZ161" s="691"/>
      <c r="BA161" s="692"/>
      <c r="BB161" s="693"/>
      <c r="BC161" s="693"/>
      <c r="BD161" s="693"/>
      <c r="BE161" s="694"/>
      <c r="BF161" s="694"/>
      <c r="BG161" s="694"/>
      <c r="BH161" s="694"/>
      <c r="BI161" s="595"/>
      <c r="BJ161" s="596"/>
      <c r="BK161" s="596"/>
      <c r="BL161" s="597"/>
      <c r="BM161" s="621"/>
      <c r="BN161" s="598"/>
      <c r="BO161" s="598"/>
      <c r="BP161" s="598"/>
      <c r="BQ161" s="599"/>
      <c r="BR161" s="599"/>
      <c r="BS161" s="599"/>
      <c r="BT161" s="595"/>
      <c r="BU161" s="596"/>
      <c r="BV161" s="596"/>
      <c r="BW161" s="597"/>
      <c r="BX161" s="621">
        <f t="shared" si="13"/>
        <v>0</v>
      </c>
      <c r="BY161" s="598"/>
      <c r="BZ161" s="598"/>
      <c r="CA161" s="599"/>
      <c r="CB161" s="599"/>
      <c r="CC161" s="599"/>
      <c r="CD161" s="622"/>
    </row>
    <row r="162" spans="1:84" s="20" customFormat="1" ht="24.9" customHeight="1" thickTop="1" thickBot="1">
      <c r="A162" s="10"/>
      <c r="B162" s="669" t="s">
        <v>115</v>
      </c>
      <c r="C162" s="670"/>
      <c r="D162" s="670"/>
      <c r="E162" s="670"/>
      <c r="F162" s="670"/>
      <c r="G162" s="670"/>
      <c r="H162" s="670"/>
      <c r="I162" s="670"/>
      <c r="J162" s="670"/>
      <c r="K162" s="670"/>
      <c r="L162" s="670"/>
      <c r="M162" s="670"/>
      <c r="N162" s="670"/>
      <c r="O162" s="670"/>
      <c r="P162" s="670"/>
      <c r="Q162" s="670"/>
      <c r="R162" s="670"/>
      <c r="S162" s="670"/>
      <c r="T162" s="670"/>
      <c r="U162" s="670"/>
      <c r="V162" s="670"/>
      <c r="W162" s="670"/>
      <c r="X162" s="670"/>
      <c r="Y162" s="670"/>
      <c r="Z162" s="670"/>
      <c r="AA162" s="670"/>
      <c r="AB162" s="670"/>
      <c r="AC162" s="670"/>
      <c r="AD162" s="670"/>
      <c r="AE162" s="670"/>
      <c r="AF162" s="670"/>
      <c r="AG162" s="670"/>
      <c r="AH162" s="670"/>
      <c r="AI162" s="670"/>
      <c r="AJ162" s="670"/>
      <c r="AK162" s="670"/>
      <c r="AL162" s="670"/>
      <c r="AM162" s="670"/>
      <c r="AN162" s="670"/>
      <c r="AO162" s="670"/>
      <c r="AP162" s="670"/>
      <c r="AQ162" s="670"/>
      <c r="AR162" s="670"/>
      <c r="AS162" s="670"/>
      <c r="AT162" s="670"/>
      <c r="AU162" s="671"/>
      <c r="AV162" s="18"/>
      <c r="AW162" s="19"/>
      <c r="AX162" s="664">
        <v>1</v>
      </c>
      <c r="AY162" s="664"/>
      <c r="AZ162" s="664"/>
      <c r="BA162" s="665"/>
      <c r="BB162" s="662">
        <v>493</v>
      </c>
      <c r="BC162" s="663"/>
      <c r="BD162" s="663"/>
      <c r="BE162" s="664"/>
      <c r="BF162" s="664"/>
      <c r="BG162" s="664"/>
      <c r="BH162" s="664"/>
      <c r="BI162" s="664">
        <v>1</v>
      </c>
      <c r="BJ162" s="664"/>
      <c r="BK162" s="664"/>
      <c r="BL162" s="665"/>
      <c r="BM162" s="662">
        <f>481-131+131-131</f>
        <v>350</v>
      </c>
      <c r="BN162" s="663"/>
      <c r="BO162" s="663"/>
      <c r="BP162" s="664"/>
      <c r="BQ162" s="664"/>
      <c r="BR162" s="664"/>
      <c r="BS162" s="664"/>
      <c r="BT162" s="664">
        <f>AX162-BI162</f>
        <v>0</v>
      </c>
      <c r="BU162" s="664"/>
      <c r="BV162" s="664"/>
      <c r="BW162" s="665"/>
      <c r="BX162" s="662">
        <f>BB162-BM162</f>
        <v>143</v>
      </c>
      <c r="BY162" s="663"/>
      <c r="BZ162" s="663"/>
      <c r="CA162" s="664"/>
      <c r="CB162" s="664"/>
      <c r="CC162" s="664"/>
      <c r="CD162" s="666"/>
      <c r="CF162" s="20" t="s">
        <v>287</v>
      </c>
    </row>
    <row r="163" spans="1:84" ht="27.75" hidden="1" customHeight="1" thickTop="1">
      <c r="B163" s="672"/>
      <c r="C163" s="673"/>
      <c r="D163" s="674"/>
      <c r="E163" s="675"/>
      <c r="F163" s="674" t="s">
        <v>13</v>
      </c>
      <c r="G163" s="674"/>
      <c r="H163" s="674"/>
      <c r="I163" s="674"/>
      <c r="J163" s="674"/>
      <c r="K163" s="674"/>
      <c r="L163" s="674"/>
      <c r="M163" s="676" t="s">
        <v>29</v>
      </c>
      <c r="N163" s="677"/>
      <c r="O163" s="678" t="s">
        <v>10</v>
      </c>
      <c r="P163" s="674"/>
      <c r="Q163" s="674"/>
      <c r="R163" s="674"/>
      <c r="S163" s="674"/>
      <c r="T163" s="674"/>
      <c r="U163" s="674"/>
      <c r="V163" s="674"/>
      <c r="W163" s="674"/>
      <c r="X163" s="674"/>
      <c r="Y163" s="674"/>
      <c r="Z163" s="674"/>
      <c r="AA163" s="674"/>
      <c r="AB163" s="674"/>
      <c r="AC163" s="674"/>
      <c r="AD163" s="674"/>
      <c r="AE163" s="674"/>
      <c r="AF163" s="674"/>
      <c r="AG163" s="674"/>
      <c r="AH163" s="674"/>
      <c r="AI163" s="674"/>
      <c r="AJ163" s="674"/>
      <c r="AK163" s="674"/>
      <c r="AL163" s="674"/>
      <c r="AM163" s="674"/>
      <c r="AN163" s="674"/>
      <c r="AO163" s="674"/>
      <c r="AP163" s="674"/>
      <c r="AQ163" s="674"/>
      <c r="AR163" s="674"/>
      <c r="AS163" s="674"/>
      <c r="AT163" s="674"/>
      <c r="AU163" s="675"/>
      <c r="AV163" s="8"/>
      <c r="AW163" s="6"/>
      <c r="AX163" s="704"/>
      <c r="AY163" s="705"/>
      <c r="AZ163" s="705"/>
      <c r="BA163" s="706"/>
      <c r="BB163" s="711"/>
      <c r="BC163" s="705"/>
      <c r="BD163" s="705"/>
      <c r="BE163" s="705"/>
      <c r="BF163" s="705"/>
      <c r="BG163" s="705"/>
      <c r="BH163" s="712"/>
      <c r="BI163" s="667"/>
      <c r="BJ163" s="649"/>
      <c r="BK163" s="649"/>
      <c r="BL163" s="668"/>
      <c r="BM163" s="648"/>
      <c r="BN163" s="649"/>
      <c r="BO163" s="649"/>
      <c r="BP163" s="649"/>
      <c r="BQ163" s="649"/>
      <c r="BR163" s="649"/>
      <c r="BS163" s="661"/>
      <c r="BT163" s="667"/>
      <c r="BU163" s="649"/>
      <c r="BV163" s="649"/>
      <c r="BW163" s="668"/>
      <c r="BX163" s="648"/>
      <c r="BY163" s="649"/>
      <c r="BZ163" s="649"/>
      <c r="CA163" s="649"/>
      <c r="CB163" s="649"/>
      <c r="CC163" s="649"/>
      <c r="CD163" s="650"/>
    </row>
    <row r="164" spans="1:84" ht="13.5" hidden="1" customHeight="1">
      <c r="B164" s="672"/>
      <c r="C164" s="577" t="s">
        <v>8</v>
      </c>
      <c r="D164" s="578"/>
      <c r="E164" s="579"/>
      <c r="F164" s="654"/>
      <c r="G164" s="654"/>
      <c r="H164" s="654"/>
      <c r="I164" s="654"/>
      <c r="J164" s="654"/>
      <c r="K164" s="654"/>
      <c r="L164" s="655"/>
      <c r="M164" s="656"/>
      <c r="N164" s="657"/>
      <c r="O164" s="658"/>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59"/>
      <c r="AK164" s="659"/>
      <c r="AL164" s="659"/>
      <c r="AM164" s="659"/>
      <c r="AN164" s="659"/>
      <c r="AO164" s="659"/>
      <c r="AP164" s="659"/>
      <c r="AQ164" s="659"/>
      <c r="AR164" s="659"/>
      <c r="AS164" s="659"/>
      <c r="AT164" s="659"/>
      <c r="AU164" s="660"/>
      <c r="AV164" s="5"/>
      <c r="AW164" s="7"/>
      <c r="AX164" s="695"/>
      <c r="AY164" s="696"/>
      <c r="AZ164" s="697"/>
      <c r="BA164" s="698"/>
      <c r="BB164" s="702"/>
      <c r="BC164" s="702"/>
      <c r="BD164" s="702"/>
      <c r="BE164" s="703"/>
      <c r="BF164" s="703"/>
      <c r="BG164" s="703"/>
      <c r="BH164" s="703"/>
      <c r="BI164" s="623"/>
      <c r="BJ164" s="624"/>
      <c r="BK164" s="625"/>
      <c r="BL164" s="626"/>
      <c r="BM164" s="635"/>
      <c r="BN164" s="630"/>
      <c r="BO164" s="630"/>
      <c r="BP164" s="630"/>
      <c r="BQ164" s="631"/>
      <c r="BR164" s="631"/>
      <c r="BS164" s="631"/>
      <c r="BT164" s="623"/>
      <c r="BU164" s="624"/>
      <c r="BV164" s="625"/>
      <c r="BW164" s="626"/>
      <c r="BX164" s="635">
        <f t="shared" ref="BX164:BX172" si="14">BB164-BM164</f>
        <v>0</v>
      </c>
      <c r="BY164" s="630"/>
      <c r="BZ164" s="630"/>
      <c r="CA164" s="631"/>
      <c r="CB164" s="631"/>
      <c r="CC164" s="631"/>
      <c r="CD164" s="636"/>
    </row>
    <row r="165" spans="1:84" hidden="1">
      <c r="B165" s="672"/>
      <c r="C165" s="580"/>
      <c r="D165" s="581"/>
      <c r="E165" s="582"/>
      <c r="F165" s="605"/>
      <c r="G165" s="605"/>
      <c r="H165" s="605"/>
      <c r="I165" s="605"/>
      <c r="J165" s="605"/>
      <c r="K165" s="605"/>
      <c r="L165" s="606"/>
      <c r="M165" s="607"/>
      <c r="N165" s="608"/>
      <c r="O165" s="609"/>
      <c r="P165" s="610"/>
      <c r="Q165" s="610"/>
      <c r="R165" s="610"/>
      <c r="S165" s="610"/>
      <c r="T165" s="610"/>
      <c r="U165" s="610"/>
      <c r="V165" s="610"/>
      <c r="W165" s="610"/>
      <c r="X165" s="610"/>
      <c r="Y165" s="610"/>
      <c r="Z165" s="610"/>
      <c r="AA165" s="610"/>
      <c r="AB165" s="610"/>
      <c r="AC165" s="610"/>
      <c r="AD165" s="610"/>
      <c r="AE165" s="610"/>
      <c r="AF165" s="610"/>
      <c r="AG165" s="610"/>
      <c r="AH165" s="610"/>
      <c r="AI165" s="610"/>
      <c r="AJ165" s="610"/>
      <c r="AK165" s="610"/>
      <c r="AL165" s="610"/>
      <c r="AM165" s="610"/>
      <c r="AN165" s="610"/>
      <c r="AO165" s="610"/>
      <c r="AP165" s="610"/>
      <c r="AQ165" s="610"/>
      <c r="AR165" s="610"/>
      <c r="AS165" s="610"/>
      <c r="AT165" s="610"/>
      <c r="AU165" s="611"/>
      <c r="AV165" s="5"/>
      <c r="AW165" s="7"/>
      <c r="AX165" s="689"/>
      <c r="AY165" s="687"/>
      <c r="AZ165" s="687"/>
      <c r="BA165" s="688"/>
      <c r="BB165" s="681"/>
      <c r="BC165" s="681"/>
      <c r="BD165" s="681"/>
      <c r="BE165" s="682"/>
      <c r="BF165" s="682"/>
      <c r="BG165" s="682"/>
      <c r="BH165" s="682"/>
      <c r="BI165" s="594"/>
      <c r="BJ165" s="592"/>
      <c r="BK165" s="592"/>
      <c r="BL165" s="593"/>
      <c r="BM165" s="614"/>
      <c r="BN165" s="612"/>
      <c r="BO165" s="612"/>
      <c r="BP165" s="612"/>
      <c r="BQ165" s="613"/>
      <c r="BR165" s="613"/>
      <c r="BS165" s="613"/>
      <c r="BT165" s="594"/>
      <c r="BU165" s="592"/>
      <c r="BV165" s="592"/>
      <c r="BW165" s="593"/>
      <c r="BX165" s="614">
        <f t="shared" si="14"/>
        <v>0</v>
      </c>
      <c r="BY165" s="612"/>
      <c r="BZ165" s="612"/>
      <c r="CA165" s="613"/>
      <c r="CB165" s="613"/>
      <c r="CC165" s="613"/>
      <c r="CD165" s="615"/>
    </row>
    <row r="166" spans="1:84" hidden="1">
      <c r="B166" s="672"/>
      <c r="C166" s="651"/>
      <c r="D166" s="652"/>
      <c r="E166" s="653"/>
      <c r="F166" s="637"/>
      <c r="G166" s="637"/>
      <c r="H166" s="637"/>
      <c r="I166" s="637"/>
      <c r="J166" s="637"/>
      <c r="K166" s="637"/>
      <c r="L166" s="638"/>
      <c r="M166" s="679"/>
      <c r="N166" s="680"/>
      <c r="O166" s="641"/>
      <c r="P166" s="642"/>
      <c r="Q166" s="642"/>
      <c r="R166" s="642"/>
      <c r="S166" s="642"/>
      <c r="T166" s="642"/>
      <c r="U166" s="642"/>
      <c r="V166" s="642"/>
      <c r="W166" s="642"/>
      <c r="X166" s="642"/>
      <c r="Y166" s="642"/>
      <c r="Z166" s="642"/>
      <c r="AA166" s="642"/>
      <c r="AB166" s="642"/>
      <c r="AC166" s="642"/>
      <c r="AD166" s="642"/>
      <c r="AE166" s="642"/>
      <c r="AF166" s="642"/>
      <c r="AG166" s="642"/>
      <c r="AH166" s="642"/>
      <c r="AI166" s="642"/>
      <c r="AJ166" s="642"/>
      <c r="AK166" s="642"/>
      <c r="AL166" s="642"/>
      <c r="AM166" s="642"/>
      <c r="AN166" s="642"/>
      <c r="AO166" s="642"/>
      <c r="AP166" s="642"/>
      <c r="AQ166" s="642"/>
      <c r="AR166" s="642"/>
      <c r="AS166" s="642"/>
      <c r="AT166" s="642"/>
      <c r="AU166" s="643"/>
      <c r="AV166" s="5"/>
      <c r="AW166" s="7"/>
      <c r="AX166" s="699"/>
      <c r="AY166" s="700"/>
      <c r="AZ166" s="700"/>
      <c r="BA166" s="701"/>
      <c r="BB166" s="683"/>
      <c r="BC166" s="683"/>
      <c r="BD166" s="683"/>
      <c r="BE166" s="684"/>
      <c r="BF166" s="684"/>
      <c r="BG166" s="684"/>
      <c r="BH166" s="684"/>
      <c r="BI166" s="627"/>
      <c r="BJ166" s="628"/>
      <c r="BK166" s="628"/>
      <c r="BL166" s="629"/>
      <c r="BM166" s="646"/>
      <c r="BN166" s="644"/>
      <c r="BO166" s="644"/>
      <c r="BP166" s="644"/>
      <c r="BQ166" s="645"/>
      <c r="BR166" s="645"/>
      <c r="BS166" s="645"/>
      <c r="BT166" s="627"/>
      <c r="BU166" s="628"/>
      <c r="BV166" s="628"/>
      <c r="BW166" s="629"/>
      <c r="BX166" s="646">
        <f t="shared" si="14"/>
        <v>0</v>
      </c>
      <c r="BY166" s="644"/>
      <c r="BZ166" s="644"/>
      <c r="CA166" s="645"/>
      <c r="CB166" s="645"/>
      <c r="CC166" s="645"/>
      <c r="CD166" s="647"/>
    </row>
    <row r="167" spans="1:84" ht="12.75" hidden="1" customHeight="1">
      <c r="B167" s="672"/>
      <c r="C167" s="577" t="s">
        <v>9</v>
      </c>
      <c r="D167" s="578"/>
      <c r="E167" s="579"/>
      <c r="F167" s="654"/>
      <c r="G167" s="654"/>
      <c r="H167" s="654"/>
      <c r="I167" s="654"/>
      <c r="J167" s="654"/>
      <c r="K167" s="654"/>
      <c r="L167" s="655"/>
      <c r="M167" s="656"/>
      <c r="N167" s="657"/>
      <c r="O167" s="658"/>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59"/>
      <c r="AK167" s="659"/>
      <c r="AL167" s="659"/>
      <c r="AM167" s="659"/>
      <c r="AN167" s="659"/>
      <c r="AO167" s="659"/>
      <c r="AP167" s="659"/>
      <c r="AQ167" s="659"/>
      <c r="AR167" s="659"/>
      <c r="AS167" s="659"/>
      <c r="AT167" s="659"/>
      <c r="AU167" s="660"/>
      <c r="AV167" s="5"/>
      <c r="AW167" s="7"/>
      <c r="AX167" s="695"/>
      <c r="AY167" s="696"/>
      <c r="AZ167" s="697"/>
      <c r="BA167" s="698"/>
      <c r="BB167" s="702"/>
      <c r="BC167" s="702"/>
      <c r="BD167" s="702"/>
      <c r="BE167" s="703"/>
      <c r="BF167" s="703"/>
      <c r="BG167" s="703"/>
      <c r="BH167" s="703"/>
      <c r="BI167" s="623"/>
      <c r="BJ167" s="624"/>
      <c r="BK167" s="625"/>
      <c r="BL167" s="626"/>
      <c r="BM167" s="632"/>
      <c r="BN167" s="633"/>
      <c r="BO167" s="633"/>
      <c r="BP167" s="633"/>
      <c r="BQ167" s="633"/>
      <c r="BR167" s="633"/>
      <c r="BS167" s="634"/>
      <c r="BT167" s="623"/>
      <c r="BU167" s="624"/>
      <c r="BV167" s="625"/>
      <c r="BW167" s="626"/>
      <c r="BX167" s="635">
        <f t="shared" si="14"/>
        <v>0</v>
      </c>
      <c r="BY167" s="630"/>
      <c r="BZ167" s="630"/>
      <c r="CA167" s="631"/>
      <c r="CB167" s="631"/>
      <c r="CC167" s="631"/>
      <c r="CD167" s="636"/>
    </row>
    <row r="168" spans="1:84" hidden="1">
      <c r="B168" s="672"/>
      <c r="C168" s="580"/>
      <c r="D168" s="581"/>
      <c r="E168" s="582"/>
      <c r="F168" s="605"/>
      <c r="G168" s="605"/>
      <c r="H168" s="605"/>
      <c r="I168" s="605"/>
      <c r="J168" s="605"/>
      <c r="K168" s="605"/>
      <c r="L168" s="606"/>
      <c r="M168" s="607"/>
      <c r="N168" s="608"/>
      <c r="O168" s="609"/>
      <c r="P168" s="610"/>
      <c r="Q168" s="610"/>
      <c r="R168" s="610"/>
      <c r="S168" s="610"/>
      <c r="T168" s="610"/>
      <c r="U168" s="610"/>
      <c r="V168" s="610"/>
      <c r="W168" s="610"/>
      <c r="X168" s="610"/>
      <c r="Y168" s="610"/>
      <c r="Z168" s="610"/>
      <c r="AA168" s="610"/>
      <c r="AB168" s="610"/>
      <c r="AC168" s="610"/>
      <c r="AD168" s="610"/>
      <c r="AE168" s="610"/>
      <c r="AF168" s="610"/>
      <c r="AG168" s="610"/>
      <c r="AH168" s="610"/>
      <c r="AI168" s="610"/>
      <c r="AJ168" s="610"/>
      <c r="AK168" s="610"/>
      <c r="AL168" s="610"/>
      <c r="AM168" s="610"/>
      <c r="AN168" s="610"/>
      <c r="AO168" s="610"/>
      <c r="AP168" s="610"/>
      <c r="AQ168" s="610"/>
      <c r="AR168" s="610"/>
      <c r="AS168" s="610"/>
      <c r="AT168" s="610"/>
      <c r="AU168" s="611"/>
      <c r="AV168" s="5"/>
      <c r="AW168" s="7"/>
      <c r="AX168" s="689"/>
      <c r="AY168" s="687"/>
      <c r="AZ168" s="687"/>
      <c r="BA168" s="688"/>
      <c r="BB168" s="681"/>
      <c r="BC168" s="681"/>
      <c r="BD168" s="681"/>
      <c r="BE168" s="682"/>
      <c r="BF168" s="682"/>
      <c r="BG168" s="682"/>
      <c r="BH168" s="682"/>
      <c r="BI168" s="594"/>
      <c r="BJ168" s="592"/>
      <c r="BK168" s="592"/>
      <c r="BL168" s="593"/>
      <c r="BM168" s="614"/>
      <c r="BN168" s="612"/>
      <c r="BO168" s="612"/>
      <c r="BP168" s="612"/>
      <c r="BQ168" s="613"/>
      <c r="BR168" s="613"/>
      <c r="BS168" s="613"/>
      <c r="BT168" s="594"/>
      <c r="BU168" s="592"/>
      <c r="BV168" s="592"/>
      <c r="BW168" s="593"/>
      <c r="BX168" s="614">
        <f t="shared" si="14"/>
        <v>0</v>
      </c>
      <c r="BY168" s="612"/>
      <c r="BZ168" s="612"/>
      <c r="CA168" s="613"/>
      <c r="CB168" s="613"/>
      <c r="CC168" s="613"/>
      <c r="CD168" s="615"/>
    </row>
    <row r="169" spans="1:84" hidden="1">
      <c r="B169" s="672"/>
      <c r="C169" s="651"/>
      <c r="D169" s="652"/>
      <c r="E169" s="653"/>
      <c r="F169" s="637"/>
      <c r="G169" s="637"/>
      <c r="H169" s="637"/>
      <c r="I169" s="637"/>
      <c r="J169" s="637"/>
      <c r="K169" s="637"/>
      <c r="L169" s="638"/>
      <c r="M169" s="639"/>
      <c r="N169" s="640"/>
      <c r="O169" s="641"/>
      <c r="P169" s="642"/>
      <c r="Q169" s="642"/>
      <c r="R169" s="642"/>
      <c r="S169" s="642"/>
      <c r="T169" s="642"/>
      <c r="U169" s="642"/>
      <c r="V169" s="642"/>
      <c r="W169" s="642"/>
      <c r="X169" s="642"/>
      <c r="Y169" s="642"/>
      <c r="Z169" s="642"/>
      <c r="AA169" s="642"/>
      <c r="AB169" s="642"/>
      <c r="AC169" s="642"/>
      <c r="AD169" s="642"/>
      <c r="AE169" s="642"/>
      <c r="AF169" s="642"/>
      <c r="AG169" s="642"/>
      <c r="AH169" s="642"/>
      <c r="AI169" s="642"/>
      <c r="AJ169" s="642"/>
      <c r="AK169" s="642"/>
      <c r="AL169" s="642"/>
      <c r="AM169" s="642"/>
      <c r="AN169" s="642"/>
      <c r="AO169" s="642"/>
      <c r="AP169" s="642"/>
      <c r="AQ169" s="642"/>
      <c r="AR169" s="642"/>
      <c r="AS169" s="642"/>
      <c r="AT169" s="642"/>
      <c r="AU169" s="643"/>
      <c r="AV169" s="5"/>
      <c r="AW169" s="7"/>
      <c r="AX169" s="699"/>
      <c r="AY169" s="700"/>
      <c r="AZ169" s="700"/>
      <c r="BA169" s="701"/>
      <c r="BB169" s="683"/>
      <c r="BC169" s="683"/>
      <c r="BD169" s="683"/>
      <c r="BE169" s="684"/>
      <c r="BF169" s="684"/>
      <c r="BG169" s="684"/>
      <c r="BH169" s="684"/>
      <c r="BI169" s="627"/>
      <c r="BJ169" s="628"/>
      <c r="BK169" s="628"/>
      <c r="BL169" s="629"/>
      <c r="BM169" s="646"/>
      <c r="BN169" s="644"/>
      <c r="BO169" s="644"/>
      <c r="BP169" s="644"/>
      <c r="BQ169" s="645"/>
      <c r="BR169" s="645"/>
      <c r="BS169" s="645"/>
      <c r="BT169" s="627"/>
      <c r="BU169" s="628"/>
      <c r="BV169" s="628"/>
      <c r="BW169" s="629"/>
      <c r="BX169" s="646">
        <f t="shared" si="14"/>
        <v>0</v>
      </c>
      <c r="BY169" s="644"/>
      <c r="BZ169" s="644"/>
      <c r="CA169" s="645"/>
      <c r="CB169" s="645"/>
      <c r="CC169" s="645"/>
      <c r="CD169" s="647"/>
    </row>
    <row r="170" spans="1:84" ht="12.75" hidden="1" customHeight="1">
      <c r="B170" s="4"/>
      <c r="C170" s="577" t="s">
        <v>19</v>
      </c>
      <c r="D170" s="578"/>
      <c r="E170" s="579"/>
      <c r="F170" s="583"/>
      <c r="G170" s="583"/>
      <c r="H170" s="583"/>
      <c r="I170" s="583"/>
      <c r="J170" s="583"/>
      <c r="K170" s="583"/>
      <c r="L170" s="584"/>
      <c r="M170" s="585"/>
      <c r="N170" s="586"/>
      <c r="O170" s="587"/>
      <c r="P170" s="588"/>
      <c r="Q170" s="588"/>
      <c r="R170" s="588"/>
      <c r="S170" s="588"/>
      <c r="T170" s="588"/>
      <c r="U170" s="588"/>
      <c r="V170" s="588"/>
      <c r="W170" s="588"/>
      <c r="X170" s="588"/>
      <c r="Y170" s="588"/>
      <c r="Z170" s="588"/>
      <c r="AA170" s="588"/>
      <c r="AB170" s="588"/>
      <c r="AC170" s="588"/>
      <c r="AD170" s="588"/>
      <c r="AE170" s="588"/>
      <c r="AF170" s="588"/>
      <c r="AG170" s="588"/>
      <c r="AH170" s="588"/>
      <c r="AI170" s="588"/>
      <c r="AJ170" s="588"/>
      <c r="AK170" s="588"/>
      <c r="AL170" s="588"/>
      <c r="AM170" s="588"/>
      <c r="AN170" s="588"/>
      <c r="AO170" s="588"/>
      <c r="AP170" s="588"/>
      <c r="AQ170" s="588"/>
      <c r="AR170" s="588"/>
      <c r="AS170" s="588"/>
      <c r="AT170" s="588"/>
      <c r="AU170" s="589"/>
      <c r="AV170" s="5"/>
      <c r="AW170" s="7"/>
      <c r="AX170" s="685"/>
      <c r="AY170" s="686"/>
      <c r="AZ170" s="687"/>
      <c r="BA170" s="688"/>
      <c r="BB170" s="693"/>
      <c r="BC170" s="693"/>
      <c r="BD170" s="693"/>
      <c r="BE170" s="694"/>
      <c r="BF170" s="694"/>
      <c r="BG170" s="694"/>
      <c r="BH170" s="694"/>
      <c r="BI170" s="590"/>
      <c r="BJ170" s="591"/>
      <c r="BK170" s="592"/>
      <c r="BL170" s="593"/>
      <c r="BM170" s="621"/>
      <c r="BN170" s="598"/>
      <c r="BO170" s="598"/>
      <c r="BP170" s="598"/>
      <c r="BQ170" s="599"/>
      <c r="BR170" s="599"/>
      <c r="BS170" s="599"/>
      <c r="BT170" s="590"/>
      <c r="BU170" s="591"/>
      <c r="BV170" s="592"/>
      <c r="BW170" s="593"/>
      <c r="BX170" s="621">
        <f t="shared" si="14"/>
        <v>0</v>
      </c>
      <c r="BY170" s="598"/>
      <c r="BZ170" s="598"/>
      <c r="CA170" s="599"/>
      <c r="CB170" s="599"/>
      <c r="CC170" s="599"/>
      <c r="CD170" s="622"/>
    </row>
    <row r="171" spans="1:84" hidden="1">
      <c r="B171" s="4"/>
      <c r="C171" s="580"/>
      <c r="D171" s="581"/>
      <c r="E171" s="582"/>
      <c r="F171" s="605"/>
      <c r="G171" s="605"/>
      <c r="H171" s="605"/>
      <c r="I171" s="605"/>
      <c r="J171" s="605"/>
      <c r="K171" s="605"/>
      <c r="L171" s="606"/>
      <c r="M171" s="607"/>
      <c r="N171" s="608"/>
      <c r="O171" s="609"/>
      <c r="P171" s="610"/>
      <c r="Q171" s="610"/>
      <c r="R171" s="610"/>
      <c r="S171" s="610"/>
      <c r="T171" s="610"/>
      <c r="U171" s="610"/>
      <c r="V171" s="610"/>
      <c r="W171" s="610"/>
      <c r="X171" s="610"/>
      <c r="Y171" s="610"/>
      <c r="Z171" s="610"/>
      <c r="AA171" s="610"/>
      <c r="AB171" s="610"/>
      <c r="AC171" s="610"/>
      <c r="AD171" s="610"/>
      <c r="AE171" s="610"/>
      <c r="AF171" s="610"/>
      <c r="AG171" s="610"/>
      <c r="AH171" s="610"/>
      <c r="AI171" s="610"/>
      <c r="AJ171" s="610"/>
      <c r="AK171" s="610"/>
      <c r="AL171" s="610"/>
      <c r="AM171" s="610"/>
      <c r="AN171" s="610"/>
      <c r="AO171" s="610"/>
      <c r="AP171" s="610"/>
      <c r="AQ171" s="610"/>
      <c r="AR171" s="610"/>
      <c r="AS171" s="610"/>
      <c r="AT171" s="610"/>
      <c r="AU171" s="611"/>
      <c r="AV171" s="5"/>
      <c r="AW171" s="7"/>
      <c r="AX171" s="689"/>
      <c r="AY171" s="687"/>
      <c r="AZ171" s="687"/>
      <c r="BA171" s="688"/>
      <c r="BB171" s="681"/>
      <c r="BC171" s="681"/>
      <c r="BD171" s="681"/>
      <c r="BE171" s="682"/>
      <c r="BF171" s="682"/>
      <c r="BG171" s="682"/>
      <c r="BH171" s="682"/>
      <c r="BI171" s="594"/>
      <c r="BJ171" s="592"/>
      <c r="BK171" s="592"/>
      <c r="BL171" s="593"/>
      <c r="BM171" s="614"/>
      <c r="BN171" s="612"/>
      <c r="BO171" s="612"/>
      <c r="BP171" s="612"/>
      <c r="BQ171" s="613"/>
      <c r="BR171" s="613"/>
      <c r="BS171" s="613"/>
      <c r="BT171" s="594"/>
      <c r="BU171" s="592"/>
      <c r="BV171" s="592"/>
      <c r="BW171" s="593"/>
      <c r="BX171" s="614">
        <f t="shared" si="14"/>
        <v>0</v>
      </c>
      <c r="BY171" s="612"/>
      <c r="BZ171" s="612"/>
      <c r="CA171" s="613"/>
      <c r="CB171" s="613"/>
      <c r="CC171" s="613"/>
      <c r="CD171" s="615"/>
    </row>
    <row r="172" spans="1:84" ht="13.8" hidden="1" thickBot="1">
      <c r="B172" s="4"/>
      <c r="C172" s="580"/>
      <c r="D172" s="581"/>
      <c r="E172" s="582"/>
      <c r="F172" s="583"/>
      <c r="G172" s="583"/>
      <c r="H172" s="583"/>
      <c r="I172" s="583"/>
      <c r="J172" s="583"/>
      <c r="K172" s="583"/>
      <c r="L172" s="584"/>
      <c r="M172" s="600"/>
      <c r="N172" s="601"/>
      <c r="O172" s="602"/>
      <c r="P172" s="603"/>
      <c r="Q172" s="603"/>
      <c r="R172" s="603"/>
      <c r="S172" s="603"/>
      <c r="T172" s="603"/>
      <c r="U172" s="603"/>
      <c r="V172" s="603"/>
      <c r="W172" s="603"/>
      <c r="X172" s="603"/>
      <c r="Y172" s="603"/>
      <c r="Z172" s="603"/>
      <c r="AA172" s="603"/>
      <c r="AB172" s="603"/>
      <c r="AC172" s="603"/>
      <c r="AD172" s="603"/>
      <c r="AE172" s="603"/>
      <c r="AF172" s="603"/>
      <c r="AG172" s="603"/>
      <c r="AH172" s="603"/>
      <c r="AI172" s="603"/>
      <c r="AJ172" s="603"/>
      <c r="AK172" s="603"/>
      <c r="AL172" s="603"/>
      <c r="AM172" s="603"/>
      <c r="AN172" s="603"/>
      <c r="AO172" s="603"/>
      <c r="AP172" s="603"/>
      <c r="AQ172" s="603"/>
      <c r="AR172" s="603"/>
      <c r="AS172" s="603"/>
      <c r="AT172" s="603"/>
      <c r="AU172" s="604"/>
      <c r="AV172" s="5"/>
      <c r="AW172" s="7"/>
      <c r="AX172" s="690"/>
      <c r="AY172" s="691"/>
      <c r="AZ172" s="691"/>
      <c r="BA172" s="692"/>
      <c r="BB172" s="693"/>
      <c r="BC172" s="693"/>
      <c r="BD172" s="693"/>
      <c r="BE172" s="694"/>
      <c r="BF172" s="694"/>
      <c r="BG172" s="694"/>
      <c r="BH172" s="694"/>
      <c r="BI172" s="595"/>
      <c r="BJ172" s="596"/>
      <c r="BK172" s="596"/>
      <c r="BL172" s="597"/>
      <c r="BM172" s="621"/>
      <c r="BN172" s="598"/>
      <c r="BO172" s="598"/>
      <c r="BP172" s="598"/>
      <c r="BQ172" s="599"/>
      <c r="BR172" s="599"/>
      <c r="BS172" s="599"/>
      <c r="BT172" s="595"/>
      <c r="BU172" s="596"/>
      <c r="BV172" s="596"/>
      <c r="BW172" s="597"/>
      <c r="BX172" s="621">
        <f t="shared" si="14"/>
        <v>0</v>
      </c>
      <c r="BY172" s="598"/>
      <c r="BZ172" s="598"/>
      <c r="CA172" s="599"/>
      <c r="CB172" s="599"/>
      <c r="CC172" s="599"/>
      <c r="CD172" s="622"/>
    </row>
    <row r="173" spans="1:84" s="20" customFormat="1" ht="24.9" customHeight="1" thickTop="1" thickBot="1">
      <c r="A173" s="10"/>
      <c r="B173" s="669" t="s">
        <v>116</v>
      </c>
      <c r="C173" s="670"/>
      <c r="D173" s="670"/>
      <c r="E173" s="670"/>
      <c r="F173" s="670"/>
      <c r="G173" s="670"/>
      <c r="H173" s="670"/>
      <c r="I173" s="670"/>
      <c r="J173" s="670"/>
      <c r="K173" s="670"/>
      <c r="L173" s="670"/>
      <c r="M173" s="670"/>
      <c r="N173" s="670"/>
      <c r="O173" s="670"/>
      <c r="P173" s="670"/>
      <c r="Q173" s="670"/>
      <c r="R173" s="670"/>
      <c r="S173" s="670"/>
      <c r="T173" s="670"/>
      <c r="U173" s="670"/>
      <c r="V173" s="670"/>
      <c r="W173" s="670"/>
      <c r="X173" s="670"/>
      <c r="Y173" s="670"/>
      <c r="Z173" s="670"/>
      <c r="AA173" s="670"/>
      <c r="AB173" s="670"/>
      <c r="AC173" s="670"/>
      <c r="AD173" s="670"/>
      <c r="AE173" s="670"/>
      <c r="AF173" s="670"/>
      <c r="AG173" s="670"/>
      <c r="AH173" s="670"/>
      <c r="AI173" s="670"/>
      <c r="AJ173" s="670"/>
      <c r="AK173" s="670"/>
      <c r="AL173" s="670"/>
      <c r="AM173" s="670"/>
      <c r="AN173" s="670"/>
      <c r="AO173" s="670"/>
      <c r="AP173" s="670"/>
      <c r="AQ173" s="670"/>
      <c r="AR173" s="670"/>
      <c r="AS173" s="670"/>
      <c r="AT173" s="670"/>
      <c r="AU173" s="671"/>
      <c r="AV173" s="18"/>
      <c r="AW173" s="19"/>
      <c r="AX173" s="707">
        <v>27</v>
      </c>
      <c r="AY173" s="707"/>
      <c r="AZ173" s="707"/>
      <c r="BA173" s="708"/>
      <c r="BB173" s="709">
        <v>182450</v>
      </c>
      <c r="BC173" s="710"/>
      <c r="BD173" s="710"/>
      <c r="BE173" s="707"/>
      <c r="BF173" s="707"/>
      <c r="BG173" s="707"/>
      <c r="BH173" s="707"/>
      <c r="BI173" s="707">
        <v>33</v>
      </c>
      <c r="BJ173" s="707"/>
      <c r="BK173" s="707"/>
      <c r="BL173" s="708"/>
      <c r="BM173" s="709">
        <v>187441</v>
      </c>
      <c r="BN173" s="710"/>
      <c r="BO173" s="710"/>
      <c r="BP173" s="707"/>
      <c r="BQ173" s="707"/>
      <c r="BR173" s="707"/>
      <c r="BS173" s="707"/>
      <c r="BT173" s="664">
        <f>AX173-BI173</f>
        <v>-6</v>
      </c>
      <c r="BU173" s="664"/>
      <c r="BV173" s="664"/>
      <c r="BW173" s="665"/>
      <c r="BX173" s="662">
        <f>BB173-BM173</f>
        <v>-4991</v>
      </c>
      <c r="BY173" s="663"/>
      <c r="BZ173" s="663"/>
      <c r="CA173" s="664"/>
      <c r="CB173" s="664"/>
      <c r="CC173" s="664"/>
      <c r="CD173" s="666"/>
      <c r="CF173" s="20" t="s">
        <v>287</v>
      </c>
    </row>
    <row r="174" spans="1:84" ht="27.75" hidden="1" customHeight="1" thickTop="1">
      <c r="B174" s="672"/>
      <c r="C174" s="673"/>
      <c r="D174" s="674"/>
      <c r="E174" s="675"/>
      <c r="F174" s="674" t="s">
        <v>13</v>
      </c>
      <c r="G174" s="674"/>
      <c r="H174" s="674"/>
      <c r="I174" s="674"/>
      <c r="J174" s="674"/>
      <c r="K174" s="674"/>
      <c r="L174" s="674"/>
      <c r="M174" s="676" t="s">
        <v>29</v>
      </c>
      <c r="N174" s="677"/>
      <c r="O174" s="678" t="s">
        <v>10</v>
      </c>
      <c r="P174" s="674"/>
      <c r="Q174" s="674"/>
      <c r="R174" s="674"/>
      <c r="S174" s="674"/>
      <c r="T174" s="674"/>
      <c r="U174" s="674"/>
      <c r="V174" s="674"/>
      <c r="W174" s="674"/>
      <c r="X174" s="674"/>
      <c r="Y174" s="674"/>
      <c r="Z174" s="674"/>
      <c r="AA174" s="674"/>
      <c r="AB174" s="674"/>
      <c r="AC174" s="674"/>
      <c r="AD174" s="674"/>
      <c r="AE174" s="674"/>
      <c r="AF174" s="674"/>
      <c r="AG174" s="674"/>
      <c r="AH174" s="674"/>
      <c r="AI174" s="674"/>
      <c r="AJ174" s="674"/>
      <c r="AK174" s="674"/>
      <c r="AL174" s="674"/>
      <c r="AM174" s="674"/>
      <c r="AN174" s="674"/>
      <c r="AO174" s="674"/>
      <c r="AP174" s="674"/>
      <c r="AQ174" s="674"/>
      <c r="AR174" s="674"/>
      <c r="AS174" s="674"/>
      <c r="AT174" s="674"/>
      <c r="AU174" s="675"/>
      <c r="AV174" s="8"/>
      <c r="AW174" s="6"/>
      <c r="AX174" s="704"/>
      <c r="AY174" s="705"/>
      <c r="AZ174" s="705"/>
      <c r="BA174" s="706"/>
      <c r="BB174" s="711"/>
      <c r="BC174" s="705"/>
      <c r="BD174" s="705"/>
      <c r="BE174" s="705"/>
      <c r="BF174" s="705"/>
      <c r="BG174" s="705"/>
      <c r="BH174" s="712"/>
      <c r="BI174" s="667"/>
      <c r="BJ174" s="649"/>
      <c r="BK174" s="649"/>
      <c r="BL174" s="668"/>
      <c r="BM174" s="648"/>
      <c r="BN174" s="649"/>
      <c r="BO174" s="649"/>
      <c r="BP174" s="649"/>
      <c r="BQ174" s="649"/>
      <c r="BR174" s="649"/>
      <c r="BS174" s="661"/>
      <c r="BT174" s="667"/>
      <c r="BU174" s="649"/>
      <c r="BV174" s="649"/>
      <c r="BW174" s="668"/>
      <c r="BX174" s="648"/>
      <c r="BY174" s="649"/>
      <c r="BZ174" s="649"/>
      <c r="CA174" s="649"/>
      <c r="CB174" s="649"/>
      <c r="CC174" s="649"/>
      <c r="CD174" s="650"/>
    </row>
    <row r="175" spans="1:84" ht="13.5" hidden="1" customHeight="1">
      <c r="B175" s="672"/>
      <c r="C175" s="577" t="s">
        <v>8</v>
      </c>
      <c r="D175" s="578"/>
      <c r="E175" s="579"/>
      <c r="F175" s="654"/>
      <c r="G175" s="654"/>
      <c r="H175" s="654"/>
      <c r="I175" s="654"/>
      <c r="J175" s="654"/>
      <c r="K175" s="654"/>
      <c r="L175" s="655"/>
      <c r="M175" s="656"/>
      <c r="N175" s="657"/>
      <c r="O175" s="658"/>
      <c r="P175" s="659"/>
      <c r="Q175" s="659"/>
      <c r="R175" s="659"/>
      <c r="S175" s="659"/>
      <c r="T175" s="659"/>
      <c r="U175" s="659"/>
      <c r="V175" s="659"/>
      <c r="W175" s="659"/>
      <c r="X175" s="659"/>
      <c r="Y175" s="659"/>
      <c r="Z175" s="659"/>
      <c r="AA175" s="659"/>
      <c r="AB175" s="659"/>
      <c r="AC175" s="659"/>
      <c r="AD175" s="659"/>
      <c r="AE175" s="659"/>
      <c r="AF175" s="659"/>
      <c r="AG175" s="659"/>
      <c r="AH175" s="659"/>
      <c r="AI175" s="659"/>
      <c r="AJ175" s="659"/>
      <c r="AK175" s="659"/>
      <c r="AL175" s="659"/>
      <c r="AM175" s="659"/>
      <c r="AN175" s="659"/>
      <c r="AO175" s="659"/>
      <c r="AP175" s="659"/>
      <c r="AQ175" s="659"/>
      <c r="AR175" s="659"/>
      <c r="AS175" s="659"/>
      <c r="AT175" s="659"/>
      <c r="AU175" s="660"/>
      <c r="AV175" s="5"/>
      <c r="AW175" s="7"/>
      <c r="AX175" s="695"/>
      <c r="AY175" s="696"/>
      <c r="AZ175" s="697"/>
      <c r="BA175" s="698"/>
      <c r="BB175" s="702"/>
      <c r="BC175" s="702"/>
      <c r="BD175" s="702"/>
      <c r="BE175" s="703"/>
      <c r="BF175" s="703"/>
      <c r="BG175" s="703"/>
      <c r="BH175" s="703"/>
      <c r="BI175" s="623"/>
      <c r="BJ175" s="624"/>
      <c r="BK175" s="625"/>
      <c r="BL175" s="626"/>
      <c r="BM175" s="632"/>
      <c r="BN175" s="633"/>
      <c r="BO175" s="633"/>
      <c r="BP175" s="633"/>
      <c r="BQ175" s="633"/>
      <c r="BR175" s="633"/>
      <c r="BS175" s="634"/>
      <c r="BT175" s="623"/>
      <c r="BU175" s="624"/>
      <c r="BV175" s="625"/>
      <c r="BW175" s="626"/>
      <c r="BX175" s="635">
        <f>BB175-BM175</f>
        <v>0</v>
      </c>
      <c r="BY175" s="630"/>
      <c r="BZ175" s="630"/>
      <c r="CA175" s="631"/>
      <c r="CB175" s="631"/>
      <c r="CC175" s="631"/>
      <c r="CD175" s="636"/>
    </row>
    <row r="176" spans="1:84" hidden="1">
      <c r="B176" s="672"/>
      <c r="C176" s="580"/>
      <c r="D176" s="581"/>
      <c r="E176" s="582"/>
      <c r="F176" s="605"/>
      <c r="G176" s="605"/>
      <c r="H176" s="605"/>
      <c r="I176" s="605"/>
      <c r="J176" s="605"/>
      <c r="K176" s="605"/>
      <c r="L176" s="606"/>
      <c r="M176" s="607"/>
      <c r="N176" s="608"/>
      <c r="O176" s="609"/>
      <c r="P176" s="610"/>
      <c r="Q176" s="610"/>
      <c r="R176" s="610"/>
      <c r="S176" s="610"/>
      <c r="T176" s="610"/>
      <c r="U176" s="610"/>
      <c r="V176" s="610"/>
      <c r="W176" s="610"/>
      <c r="X176" s="610"/>
      <c r="Y176" s="610"/>
      <c r="Z176" s="610"/>
      <c r="AA176" s="610"/>
      <c r="AB176" s="610"/>
      <c r="AC176" s="610"/>
      <c r="AD176" s="610"/>
      <c r="AE176" s="610"/>
      <c r="AF176" s="610"/>
      <c r="AG176" s="610"/>
      <c r="AH176" s="610"/>
      <c r="AI176" s="610"/>
      <c r="AJ176" s="610"/>
      <c r="AK176" s="610"/>
      <c r="AL176" s="610"/>
      <c r="AM176" s="610"/>
      <c r="AN176" s="610"/>
      <c r="AO176" s="610"/>
      <c r="AP176" s="610"/>
      <c r="AQ176" s="610"/>
      <c r="AR176" s="610"/>
      <c r="AS176" s="610"/>
      <c r="AT176" s="610"/>
      <c r="AU176" s="611"/>
      <c r="AV176" s="5"/>
      <c r="AW176" s="7"/>
      <c r="AX176" s="689"/>
      <c r="AY176" s="687"/>
      <c r="AZ176" s="687"/>
      <c r="BA176" s="688"/>
      <c r="BB176" s="681"/>
      <c r="BC176" s="681"/>
      <c r="BD176" s="681"/>
      <c r="BE176" s="682"/>
      <c r="BF176" s="682"/>
      <c r="BG176" s="682"/>
      <c r="BH176" s="682"/>
      <c r="BI176" s="594"/>
      <c r="BJ176" s="592"/>
      <c r="BK176" s="592"/>
      <c r="BL176" s="593"/>
      <c r="BM176" s="614"/>
      <c r="BN176" s="612"/>
      <c r="BO176" s="612"/>
      <c r="BP176" s="612"/>
      <c r="BQ176" s="613"/>
      <c r="BR176" s="613"/>
      <c r="BS176" s="613"/>
      <c r="BT176" s="594"/>
      <c r="BU176" s="592"/>
      <c r="BV176" s="592"/>
      <c r="BW176" s="593"/>
      <c r="BX176" s="614">
        <f t="shared" ref="BX176:BX183" si="15">BB176-BM176</f>
        <v>0</v>
      </c>
      <c r="BY176" s="612"/>
      <c r="BZ176" s="612"/>
      <c r="CA176" s="613"/>
      <c r="CB176" s="613"/>
      <c r="CC176" s="613"/>
      <c r="CD176" s="615"/>
    </row>
    <row r="177" spans="1:84" hidden="1">
      <c r="B177" s="672"/>
      <c r="C177" s="651"/>
      <c r="D177" s="652"/>
      <c r="E177" s="653"/>
      <c r="F177" s="637"/>
      <c r="G177" s="637"/>
      <c r="H177" s="637"/>
      <c r="I177" s="637"/>
      <c r="J177" s="637"/>
      <c r="K177" s="637"/>
      <c r="L177" s="638"/>
      <c r="M177" s="679"/>
      <c r="N177" s="680"/>
      <c r="O177" s="641"/>
      <c r="P177" s="642"/>
      <c r="Q177" s="642"/>
      <c r="R177" s="642"/>
      <c r="S177" s="642"/>
      <c r="T177" s="642"/>
      <c r="U177" s="642"/>
      <c r="V177" s="642"/>
      <c r="W177" s="642"/>
      <c r="X177" s="642"/>
      <c r="Y177" s="642"/>
      <c r="Z177" s="642"/>
      <c r="AA177" s="642"/>
      <c r="AB177" s="642"/>
      <c r="AC177" s="642"/>
      <c r="AD177" s="642"/>
      <c r="AE177" s="642"/>
      <c r="AF177" s="642"/>
      <c r="AG177" s="642"/>
      <c r="AH177" s="642"/>
      <c r="AI177" s="642"/>
      <c r="AJ177" s="642"/>
      <c r="AK177" s="642"/>
      <c r="AL177" s="642"/>
      <c r="AM177" s="642"/>
      <c r="AN177" s="642"/>
      <c r="AO177" s="642"/>
      <c r="AP177" s="642"/>
      <c r="AQ177" s="642"/>
      <c r="AR177" s="642"/>
      <c r="AS177" s="642"/>
      <c r="AT177" s="642"/>
      <c r="AU177" s="643"/>
      <c r="AV177" s="5"/>
      <c r="AW177" s="7"/>
      <c r="AX177" s="699"/>
      <c r="AY177" s="700"/>
      <c r="AZ177" s="700"/>
      <c r="BA177" s="701"/>
      <c r="BB177" s="683"/>
      <c r="BC177" s="683"/>
      <c r="BD177" s="683"/>
      <c r="BE177" s="684"/>
      <c r="BF177" s="684"/>
      <c r="BG177" s="684"/>
      <c r="BH177" s="684"/>
      <c r="BI177" s="627"/>
      <c r="BJ177" s="628"/>
      <c r="BK177" s="628"/>
      <c r="BL177" s="629"/>
      <c r="BM177" s="646"/>
      <c r="BN177" s="644"/>
      <c r="BO177" s="644"/>
      <c r="BP177" s="644"/>
      <c r="BQ177" s="645"/>
      <c r="BR177" s="645"/>
      <c r="BS177" s="645"/>
      <c r="BT177" s="627"/>
      <c r="BU177" s="628"/>
      <c r="BV177" s="628"/>
      <c r="BW177" s="629"/>
      <c r="BX177" s="646">
        <f t="shared" si="15"/>
        <v>0</v>
      </c>
      <c r="BY177" s="644"/>
      <c r="BZ177" s="644"/>
      <c r="CA177" s="645"/>
      <c r="CB177" s="645"/>
      <c r="CC177" s="645"/>
      <c r="CD177" s="647"/>
    </row>
    <row r="178" spans="1:84" ht="12.75" hidden="1" customHeight="1">
      <c r="B178" s="672"/>
      <c r="C178" s="577" t="s">
        <v>9</v>
      </c>
      <c r="D178" s="578"/>
      <c r="E178" s="579"/>
      <c r="F178" s="654"/>
      <c r="G178" s="654"/>
      <c r="H178" s="654"/>
      <c r="I178" s="654"/>
      <c r="J178" s="654"/>
      <c r="K178" s="654"/>
      <c r="L178" s="655"/>
      <c r="M178" s="656"/>
      <c r="N178" s="657"/>
      <c r="O178" s="658"/>
      <c r="P178" s="659"/>
      <c r="Q178" s="659"/>
      <c r="R178" s="659"/>
      <c r="S178" s="659"/>
      <c r="T178" s="659"/>
      <c r="U178" s="659"/>
      <c r="V178" s="659"/>
      <c r="W178" s="659"/>
      <c r="X178" s="659"/>
      <c r="Y178" s="659"/>
      <c r="Z178" s="659"/>
      <c r="AA178" s="659"/>
      <c r="AB178" s="659"/>
      <c r="AC178" s="659"/>
      <c r="AD178" s="659"/>
      <c r="AE178" s="659"/>
      <c r="AF178" s="659"/>
      <c r="AG178" s="659"/>
      <c r="AH178" s="659"/>
      <c r="AI178" s="659"/>
      <c r="AJ178" s="659"/>
      <c r="AK178" s="659"/>
      <c r="AL178" s="659"/>
      <c r="AM178" s="659"/>
      <c r="AN178" s="659"/>
      <c r="AO178" s="659"/>
      <c r="AP178" s="659"/>
      <c r="AQ178" s="659"/>
      <c r="AR178" s="659"/>
      <c r="AS178" s="659"/>
      <c r="AT178" s="659"/>
      <c r="AU178" s="660"/>
      <c r="AV178" s="5"/>
      <c r="AW178" s="7"/>
      <c r="AX178" s="695"/>
      <c r="AY178" s="696"/>
      <c r="AZ178" s="697"/>
      <c r="BA178" s="698"/>
      <c r="BB178" s="702"/>
      <c r="BC178" s="702"/>
      <c r="BD178" s="702"/>
      <c r="BE178" s="703"/>
      <c r="BF178" s="703"/>
      <c r="BG178" s="703"/>
      <c r="BH178" s="703"/>
      <c r="BI178" s="623"/>
      <c r="BJ178" s="624"/>
      <c r="BK178" s="625"/>
      <c r="BL178" s="626"/>
      <c r="BM178" s="635"/>
      <c r="BN178" s="630"/>
      <c r="BO178" s="630"/>
      <c r="BP178" s="630"/>
      <c r="BQ178" s="631"/>
      <c r="BR178" s="631"/>
      <c r="BS178" s="631"/>
      <c r="BT178" s="623"/>
      <c r="BU178" s="624"/>
      <c r="BV178" s="625"/>
      <c r="BW178" s="626"/>
      <c r="BX178" s="635">
        <f t="shared" si="15"/>
        <v>0</v>
      </c>
      <c r="BY178" s="630"/>
      <c r="BZ178" s="630"/>
      <c r="CA178" s="631"/>
      <c r="CB178" s="631"/>
      <c r="CC178" s="631"/>
      <c r="CD178" s="636"/>
    </row>
    <row r="179" spans="1:84" hidden="1">
      <c r="B179" s="672"/>
      <c r="C179" s="580"/>
      <c r="D179" s="581"/>
      <c r="E179" s="582"/>
      <c r="F179" s="605"/>
      <c r="G179" s="605"/>
      <c r="H179" s="605"/>
      <c r="I179" s="605"/>
      <c r="J179" s="605"/>
      <c r="K179" s="605"/>
      <c r="L179" s="606"/>
      <c r="M179" s="607"/>
      <c r="N179" s="608"/>
      <c r="O179" s="609"/>
      <c r="P179" s="610"/>
      <c r="Q179" s="610"/>
      <c r="R179" s="610"/>
      <c r="S179" s="610"/>
      <c r="T179" s="610"/>
      <c r="U179" s="610"/>
      <c r="V179" s="610"/>
      <c r="W179" s="610"/>
      <c r="X179" s="610"/>
      <c r="Y179" s="610"/>
      <c r="Z179" s="610"/>
      <c r="AA179" s="610"/>
      <c r="AB179" s="610"/>
      <c r="AC179" s="610"/>
      <c r="AD179" s="610"/>
      <c r="AE179" s="610"/>
      <c r="AF179" s="610"/>
      <c r="AG179" s="610"/>
      <c r="AH179" s="610"/>
      <c r="AI179" s="610"/>
      <c r="AJ179" s="610"/>
      <c r="AK179" s="610"/>
      <c r="AL179" s="610"/>
      <c r="AM179" s="610"/>
      <c r="AN179" s="610"/>
      <c r="AO179" s="610"/>
      <c r="AP179" s="610"/>
      <c r="AQ179" s="610"/>
      <c r="AR179" s="610"/>
      <c r="AS179" s="610"/>
      <c r="AT179" s="610"/>
      <c r="AU179" s="611"/>
      <c r="AV179" s="5"/>
      <c r="AW179" s="7"/>
      <c r="AX179" s="689"/>
      <c r="AY179" s="687"/>
      <c r="AZ179" s="687"/>
      <c r="BA179" s="688"/>
      <c r="BB179" s="681"/>
      <c r="BC179" s="681"/>
      <c r="BD179" s="681"/>
      <c r="BE179" s="682"/>
      <c r="BF179" s="682"/>
      <c r="BG179" s="682"/>
      <c r="BH179" s="682"/>
      <c r="BI179" s="594"/>
      <c r="BJ179" s="592"/>
      <c r="BK179" s="592"/>
      <c r="BL179" s="593"/>
      <c r="BM179" s="614"/>
      <c r="BN179" s="612"/>
      <c r="BO179" s="612"/>
      <c r="BP179" s="612"/>
      <c r="BQ179" s="613"/>
      <c r="BR179" s="613"/>
      <c r="BS179" s="613"/>
      <c r="BT179" s="594"/>
      <c r="BU179" s="592"/>
      <c r="BV179" s="592"/>
      <c r="BW179" s="593"/>
      <c r="BX179" s="614">
        <f t="shared" si="15"/>
        <v>0</v>
      </c>
      <c r="BY179" s="612"/>
      <c r="BZ179" s="612"/>
      <c r="CA179" s="613"/>
      <c r="CB179" s="613"/>
      <c r="CC179" s="613"/>
      <c r="CD179" s="615"/>
    </row>
    <row r="180" spans="1:84" hidden="1">
      <c r="B180" s="672"/>
      <c r="C180" s="651"/>
      <c r="D180" s="652"/>
      <c r="E180" s="653"/>
      <c r="F180" s="637"/>
      <c r="G180" s="637"/>
      <c r="H180" s="637"/>
      <c r="I180" s="637"/>
      <c r="J180" s="637"/>
      <c r="K180" s="637"/>
      <c r="L180" s="638"/>
      <c r="M180" s="639"/>
      <c r="N180" s="640"/>
      <c r="O180" s="641"/>
      <c r="P180" s="642"/>
      <c r="Q180" s="642"/>
      <c r="R180" s="642"/>
      <c r="S180" s="642"/>
      <c r="T180" s="642"/>
      <c r="U180" s="642"/>
      <c r="V180" s="642"/>
      <c r="W180" s="642"/>
      <c r="X180" s="642"/>
      <c r="Y180" s="642"/>
      <c r="Z180" s="642"/>
      <c r="AA180" s="642"/>
      <c r="AB180" s="642"/>
      <c r="AC180" s="642"/>
      <c r="AD180" s="642"/>
      <c r="AE180" s="642"/>
      <c r="AF180" s="642"/>
      <c r="AG180" s="642"/>
      <c r="AH180" s="642"/>
      <c r="AI180" s="642"/>
      <c r="AJ180" s="642"/>
      <c r="AK180" s="642"/>
      <c r="AL180" s="642"/>
      <c r="AM180" s="642"/>
      <c r="AN180" s="642"/>
      <c r="AO180" s="642"/>
      <c r="AP180" s="642"/>
      <c r="AQ180" s="642"/>
      <c r="AR180" s="642"/>
      <c r="AS180" s="642"/>
      <c r="AT180" s="642"/>
      <c r="AU180" s="643"/>
      <c r="AV180" s="5"/>
      <c r="AW180" s="7"/>
      <c r="AX180" s="699"/>
      <c r="AY180" s="700"/>
      <c r="AZ180" s="700"/>
      <c r="BA180" s="701"/>
      <c r="BB180" s="683"/>
      <c r="BC180" s="683"/>
      <c r="BD180" s="683"/>
      <c r="BE180" s="684"/>
      <c r="BF180" s="684"/>
      <c r="BG180" s="684"/>
      <c r="BH180" s="684"/>
      <c r="BI180" s="627"/>
      <c r="BJ180" s="628"/>
      <c r="BK180" s="628"/>
      <c r="BL180" s="629"/>
      <c r="BM180" s="646"/>
      <c r="BN180" s="644"/>
      <c r="BO180" s="644"/>
      <c r="BP180" s="644"/>
      <c r="BQ180" s="645"/>
      <c r="BR180" s="645"/>
      <c r="BS180" s="645"/>
      <c r="BT180" s="627"/>
      <c r="BU180" s="628"/>
      <c r="BV180" s="628"/>
      <c r="BW180" s="629"/>
      <c r="BX180" s="621">
        <f t="shared" si="15"/>
        <v>0</v>
      </c>
      <c r="BY180" s="598"/>
      <c r="BZ180" s="598"/>
      <c r="CA180" s="599"/>
      <c r="CB180" s="599"/>
      <c r="CC180" s="599"/>
      <c r="CD180" s="622"/>
    </row>
    <row r="181" spans="1:84" ht="12.75" hidden="1" customHeight="1">
      <c r="B181" s="4"/>
      <c r="C181" s="577" t="s">
        <v>19</v>
      </c>
      <c r="D181" s="578"/>
      <c r="E181" s="579"/>
      <c r="F181" s="583"/>
      <c r="G181" s="583"/>
      <c r="H181" s="583"/>
      <c r="I181" s="583"/>
      <c r="J181" s="583"/>
      <c r="K181" s="583"/>
      <c r="L181" s="584"/>
      <c r="M181" s="585"/>
      <c r="N181" s="586"/>
      <c r="O181" s="587"/>
      <c r="P181" s="588"/>
      <c r="Q181" s="588"/>
      <c r="R181" s="588"/>
      <c r="S181" s="588"/>
      <c r="T181" s="588"/>
      <c r="U181" s="588"/>
      <c r="V181" s="588"/>
      <c r="W181" s="588"/>
      <c r="X181" s="588"/>
      <c r="Y181" s="588"/>
      <c r="Z181" s="588"/>
      <c r="AA181" s="588"/>
      <c r="AB181" s="588"/>
      <c r="AC181" s="588"/>
      <c r="AD181" s="588"/>
      <c r="AE181" s="588"/>
      <c r="AF181" s="588"/>
      <c r="AG181" s="588"/>
      <c r="AH181" s="588"/>
      <c r="AI181" s="588"/>
      <c r="AJ181" s="588"/>
      <c r="AK181" s="588"/>
      <c r="AL181" s="588"/>
      <c r="AM181" s="588"/>
      <c r="AN181" s="588"/>
      <c r="AO181" s="588"/>
      <c r="AP181" s="588"/>
      <c r="AQ181" s="588"/>
      <c r="AR181" s="588"/>
      <c r="AS181" s="588"/>
      <c r="AT181" s="588"/>
      <c r="AU181" s="589"/>
      <c r="AV181" s="5"/>
      <c r="AW181" s="7"/>
      <c r="AX181" s="685"/>
      <c r="AY181" s="686"/>
      <c r="AZ181" s="687"/>
      <c r="BA181" s="688"/>
      <c r="BB181" s="693"/>
      <c r="BC181" s="693"/>
      <c r="BD181" s="693"/>
      <c r="BE181" s="694"/>
      <c r="BF181" s="694"/>
      <c r="BG181" s="694"/>
      <c r="BH181" s="694"/>
      <c r="BI181" s="590"/>
      <c r="BJ181" s="591"/>
      <c r="BK181" s="592"/>
      <c r="BL181" s="593"/>
      <c r="BM181" s="621"/>
      <c r="BN181" s="598"/>
      <c r="BO181" s="598"/>
      <c r="BP181" s="598"/>
      <c r="BQ181" s="599"/>
      <c r="BR181" s="599"/>
      <c r="BS181" s="599"/>
      <c r="BT181" s="590"/>
      <c r="BU181" s="591"/>
      <c r="BV181" s="592"/>
      <c r="BW181" s="593"/>
      <c r="BX181" s="635">
        <f t="shared" si="15"/>
        <v>0</v>
      </c>
      <c r="BY181" s="630"/>
      <c r="BZ181" s="630"/>
      <c r="CA181" s="631"/>
      <c r="CB181" s="631"/>
      <c r="CC181" s="631"/>
      <c r="CD181" s="636"/>
    </row>
    <row r="182" spans="1:84" hidden="1">
      <c r="B182" s="4"/>
      <c r="C182" s="580"/>
      <c r="D182" s="581"/>
      <c r="E182" s="582"/>
      <c r="F182" s="605"/>
      <c r="G182" s="605"/>
      <c r="H182" s="605"/>
      <c r="I182" s="605"/>
      <c r="J182" s="605"/>
      <c r="K182" s="605"/>
      <c r="L182" s="606"/>
      <c r="M182" s="607"/>
      <c r="N182" s="608"/>
      <c r="O182" s="609"/>
      <c r="P182" s="610"/>
      <c r="Q182" s="610"/>
      <c r="R182" s="610"/>
      <c r="S182" s="610"/>
      <c r="T182" s="610"/>
      <c r="U182" s="610"/>
      <c r="V182" s="610"/>
      <c r="W182" s="610"/>
      <c r="X182" s="610"/>
      <c r="Y182" s="610"/>
      <c r="Z182" s="610"/>
      <c r="AA182" s="610"/>
      <c r="AB182" s="610"/>
      <c r="AC182" s="610"/>
      <c r="AD182" s="610"/>
      <c r="AE182" s="610"/>
      <c r="AF182" s="610"/>
      <c r="AG182" s="610"/>
      <c r="AH182" s="610"/>
      <c r="AI182" s="610"/>
      <c r="AJ182" s="610"/>
      <c r="AK182" s="610"/>
      <c r="AL182" s="610"/>
      <c r="AM182" s="610"/>
      <c r="AN182" s="610"/>
      <c r="AO182" s="610"/>
      <c r="AP182" s="610"/>
      <c r="AQ182" s="610"/>
      <c r="AR182" s="610"/>
      <c r="AS182" s="610"/>
      <c r="AT182" s="610"/>
      <c r="AU182" s="611"/>
      <c r="AV182" s="5"/>
      <c r="AW182" s="7"/>
      <c r="AX182" s="689"/>
      <c r="AY182" s="687"/>
      <c r="AZ182" s="687"/>
      <c r="BA182" s="688"/>
      <c r="BB182" s="681"/>
      <c r="BC182" s="681"/>
      <c r="BD182" s="681"/>
      <c r="BE182" s="682"/>
      <c r="BF182" s="682"/>
      <c r="BG182" s="682"/>
      <c r="BH182" s="682"/>
      <c r="BI182" s="594"/>
      <c r="BJ182" s="592"/>
      <c r="BK182" s="592"/>
      <c r="BL182" s="593"/>
      <c r="BM182" s="614"/>
      <c r="BN182" s="612"/>
      <c r="BO182" s="612"/>
      <c r="BP182" s="612"/>
      <c r="BQ182" s="613"/>
      <c r="BR182" s="613"/>
      <c r="BS182" s="613"/>
      <c r="BT182" s="594"/>
      <c r="BU182" s="592"/>
      <c r="BV182" s="592"/>
      <c r="BW182" s="593"/>
      <c r="BX182" s="614">
        <f t="shared" si="15"/>
        <v>0</v>
      </c>
      <c r="BY182" s="612"/>
      <c r="BZ182" s="612"/>
      <c r="CA182" s="613"/>
      <c r="CB182" s="613"/>
      <c r="CC182" s="613"/>
      <c r="CD182" s="615"/>
    </row>
    <row r="183" spans="1:84" ht="13.8" hidden="1" thickBot="1">
      <c r="B183" s="4"/>
      <c r="C183" s="580"/>
      <c r="D183" s="581"/>
      <c r="E183" s="582"/>
      <c r="F183" s="583"/>
      <c r="G183" s="583"/>
      <c r="H183" s="583"/>
      <c r="I183" s="583"/>
      <c r="J183" s="583"/>
      <c r="K183" s="583"/>
      <c r="L183" s="584"/>
      <c r="M183" s="600"/>
      <c r="N183" s="601"/>
      <c r="O183" s="602"/>
      <c r="P183" s="603"/>
      <c r="Q183" s="603"/>
      <c r="R183" s="603"/>
      <c r="S183" s="603"/>
      <c r="T183" s="603"/>
      <c r="U183" s="603"/>
      <c r="V183" s="603"/>
      <c r="W183" s="603"/>
      <c r="X183" s="603"/>
      <c r="Y183" s="603"/>
      <c r="Z183" s="603"/>
      <c r="AA183" s="603"/>
      <c r="AB183" s="603"/>
      <c r="AC183" s="603"/>
      <c r="AD183" s="603"/>
      <c r="AE183" s="603"/>
      <c r="AF183" s="603"/>
      <c r="AG183" s="603"/>
      <c r="AH183" s="603"/>
      <c r="AI183" s="603"/>
      <c r="AJ183" s="603"/>
      <c r="AK183" s="603"/>
      <c r="AL183" s="603"/>
      <c r="AM183" s="603"/>
      <c r="AN183" s="603"/>
      <c r="AO183" s="603"/>
      <c r="AP183" s="603"/>
      <c r="AQ183" s="603"/>
      <c r="AR183" s="603"/>
      <c r="AS183" s="603"/>
      <c r="AT183" s="603"/>
      <c r="AU183" s="604"/>
      <c r="AV183" s="5"/>
      <c r="AW183" s="7"/>
      <c r="AX183" s="690"/>
      <c r="AY183" s="691"/>
      <c r="AZ183" s="691"/>
      <c r="BA183" s="692"/>
      <c r="BB183" s="693"/>
      <c r="BC183" s="693"/>
      <c r="BD183" s="693"/>
      <c r="BE183" s="694"/>
      <c r="BF183" s="694"/>
      <c r="BG183" s="694"/>
      <c r="BH183" s="694"/>
      <c r="BI183" s="595"/>
      <c r="BJ183" s="596"/>
      <c r="BK183" s="596"/>
      <c r="BL183" s="597"/>
      <c r="BM183" s="621"/>
      <c r="BN183" s="598"/>
      <c r="BO183" s="598"/>
      <c r="BP183" s="598"/>
      <c r="BQ183" s="599"/>
      <c r="BR183" s="599"/>
      <c r="BS183" s="599"/>
      <c r="BT183" s="595"/>
      <c r="BU183" s="596"/>
      <c r="BV183" s="596"/>
      <c r="BW183" s="597"/>
      <c r="BX183" s="621">
        <f t="shared" si="15"/>
        <v>0</v>
      </c>
      <c r="BY183" s="598"/>
      <c r="BZ183" s="598"/>
      <c r="CA183" s="599"/>
      <c r="CB183" s="599"/>
      <c r="CC183" s="599"/>
      <c r="CD183" s="622"/>
    </row>
    <row r="184" spans="1:84" s="20" customFormat="1" ht="24.9" customHeight="1" thickTop="1" thickBot="1">
      <c r="A184" s="10"/>
      <c r="B184" s="669" t="s">
        <v>117</v>
      </c>
      <c r="C184" s="670"/>
      <c r="D184" s="670"/>
      <c r="E184" s="670"/>
      <c r="F184" s="670"/>
      <c r="G184" s="670"/>
      <c r="H184" s="670"/>
      <c r="I184" s="670"/>
      <c r="J184" s="670"/>
      <c r="K184" s="670"/>
      <c r="L184" s="670"/>
      <c r="M184" s="670"/>
      <c r="N184" s="670"/>
      <c r="O184" s="670"/>
      <c r="P184" s="670"/>
      <c r="Q184" s="670"/>
      <c r="R184" s="670"/>
      <c r="S184" s="670"/>
      <c r="T184" s="670"/>
      <c r="U184" s="670"/>
      <c r="V184" s="670"/>
      <c r="W184" s="670"/>
      <c r="X184" s="670"/>
      <c r="Y184" s="670"/>
      <c r="Z184" s="670"/>
      <c r="AA184" s="670"/>
      <c r="AB184" s="670"/>
      <c r="AC184" s="670"/>
      <c r="AD184" s="670"/>
      <c r="AE184" s="670"/>
      <c r="AF184" s="670"/>
      <c r="AG184" s="670"/>
      <c r="AH184" s="670"/>
      <c r="AI184" s="670"/>
      <c r="AJ184" s="670"/>
      <c r="AK184" s="670"/>
      <c r="AL184" s="670"/>
      <c r="AM184" s="670"/>
      <c r="AN184" s="670"/>
      <c r="AO184" s="670"/>
      <c r="AP184" s="670"/>
      <c r="AQ184" s="670"/>
      <c r="AR184" s="670"/>
      <c r="AS184" s="670"/>
      <c r="AT184" s="670"/>
      <c r="AU184" s="671"/>
      <c r="AV184" s="18"/>
      <c r="AW184" s="19"/>
      <c r="AX184" s="664">
        <v>5</v>
      </c>
      <c r="AY184" s="664"/>
      <c r="AZ184" s="664"/>
      <c r="BA184" s="665"/>
      <c r="BB184" s="662">
        <v>1166</v>
      </c>
      <c r="BC184" s="663"/>
      <c r="BD184" s="663"/>
      <c r="BE184" s="664"/>
      <c r="BF184" s="664"/>
      <c r="BG184" s="664"/>
      <c r="BH184" s="664"/>
      <c r="BI184" s="664">
        <v>5</v>
      </c>
      <c r="BJ184" s="664"/>
      <c r="BK184" s="664"/>
      <c r="BL184" s="665"/>
      <c r="BM184" s="662">
        <v>1173</v>
      </c>
      <c r="BN184" s="663"/>
      <c r="BO184" s="663"/>
      <c r="BP184" s="664"/>
      <c r="BQ184" s="664"/>
      <c r="BR184" s="664"/>
      <c r="BS184" s="664"/>
      <c r="BT184" s="664">
        <f>AX184-BI184</f>
        <v>0</v>
      </c>
      <c r="BU184" s="664"/>
      <c r="BV184" s="664"/>
      <c r="BW184" s="665"/>
      <c r="BX184" s="662">
        <f>BB184-BM184</f>
        <v>-7</v>
      </c>
      <c r="BY184" s="663"/>
      <c r="BZ184" s="663"/>
      <c r="CA184" s="664"/>
      <c r="CB184" s="664"/>
      <c r="CC184" s="664"/>
      <c r="CD184" s="666"/>
      <c r="CF184" s="20" t="s">
        <v>287</v>
      </c>
    </row>
    <row r="185" spans="1:84" ht="27.75" hidden="1" customHeight="1" thickTop="1">
      <c r="B185" s="672"/>
      <c r="C185" s="673"/>
      <c r="D185" s="674"/>
      <c r="E185" s="675"/>
      <c r="F185" s="674" t="s">
        <v>13</v>
      </c>
      <c r="G185" s="674"/>
      <c r="H185" s="674"/>
      <c r="I185" s="674"/>
      <c r="J185" s="674"/>
      <c r="K185" s="674"/>
      <c r="L185" s="674"/>
      <c r="M185" s="676" t="s">
        <v>29</v>
      </c>
      <c r="N185" s="677"/>
      <c r="O185" s="678" t="s">
        <v>10</v>
      </c>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4"/>
      <c r="AK185" s="674"/>
      <c r="AL185" s="674"/>
      <c r="AM185" s="674"/>
      <c r="AN185" s="674"/>
      <c r="AO185" s="674"/>
      <c r="AP185" s="674"/>
      <c r="AQ185" s="674"/>
      <c r="AR185" s="674"/>
      <c r="AS185" s="674"/>
      <c r="AT185" s="674"/>
      <c r="AU185" s="675"/>
      <c r="AV185" s="8"/>
      <c r="AW185" s="6"/>
      <c r="AX185" s="667"/>
      <c r="AY185" s="649"/>
      <c r="AZ185" s="649"/>
      <c r="BA185" s="668"/>
      <c r="BB185" s="648"/>
      <c r="BC185" s="649"/>
      <c r="BD185" s="649"/>
      <c r="BE185" s="649"/>
      <c r="BF185" s="649"/>
      <c r="BG185" s="649"/>
      <c r="BH185" s="661"/>
      <c r="BI185" s="667"/>
      <c r="BJ185" s="649"/>
      <c r="BK185" s="649"/>
      <c r="BL185" s="668"/>
      <c r="BM185" s="648"/>
      <c r="BN185" s="649"/>
      <c r="BO185" s="649"/>
      <c r="BP185" s="649"/>
      <c r="BQ185" s="649"/>
      <c r="BR185" s="649"/>
      <c r="BS185" s="661"/>
      <c r="BT185" s="667"/>
      <c r="BU185" s="649"/>
      <c r="BV185" s="649"/>
      <c r="BW185" s="668"/>
      <c r="BX185" s="648"/>
      <c r="BY185" s="649"/>
      <c r="BZ185" s="649"/>
      <c r="CA185" s="649"/>
      <c r="CB185" s="649"/>
      <c r="CC185" s="649"/>
      <c r="CD185" s="650"/>
    </row>
    <row r="186" spans="1:84" ht="13.5" hidden="1" customHeight="1">
      <c r="B186" s="672"/>
      <c r="C186" s="577" t="s">
        <v>8</v>
      </c>
      <c r="D186" s="578"/>
      <c r="E186" s="579"/>
      <c r="F186" s="654"/>
      <c r="G186" s="654"/>
      <c r="H186" s="654"/>
      <c r="I186" s="654"/>
      <c r="J186" s="654"/>
      <c r="K186" s="654"/>
      <c r="L186" s="655"/>
      <c r="M186" s="656"/>
      <c r="N186" s="657"/>
      <c r="O186" s="658"/>
      <c r="P186" s="659"/>
      <c r="Q186" s="659"/>
      <c r="R186" s="659"/>
      <c r="S186" s="659"/>
      <c r="T186" s="659"/>
      <c r="U186" s="659"/>
      <c r="V186" s="659"/>
      <c r="W186" s="659"/>
      <c r="X186" s="659"/>
      <c r="Y186" s="659"/>
      <c r="Z186" s="659"/>
      <c r="AA186" s="659"/>
      <c r="AB186" s="659"/>
      <c r="AC186" s="659"/>
      <c r="AD186" s="659"/>
      <c r="AE186" s="659"/>
      <c r="AF186" s="659"/>
      <c r="AG186" s="659"/>
      <c r="AH186" s="659"/>
      <c r="AI186" s="659"/>
      <c r="AJ186" s="659"/>
      <c r="AK186" s="659"/>
      <c r="AL186" s="659"/>
      <c r="AM186" s="659"/>
      <c r="AN186" s="659"/>
      <c r="AO186" s="659"/>
      <c r="AP186" s="659"/>
      <c r="AQ186" s="659"/>
      <c r="AR186" s="659"/>
      <c r="AS186" s="659"/>
      <c r="AT186" s="659"/>
      <c r="AU186" s="660"/>
      <c r="AV186" s="5"/>
      <c r="AW186" s="7"/>
      <c r="AX186" s="623"/>
      <c r="AY186" s="624"/>
      <c r="AZ186" s="625"/>
      <c r="BA186" s="626"/>
      <c r="BB186" s="630"/>
      <c r="BC186" s="630"/>
      <c r="BD186" s="630"/>
      <c r="BE186" s="631"/>
      <c r="BF186" s="631"/>
      <c r="BG186" s="631"/>
      <c r="BH186" s="631"/>
      <c r="BI186" s="623"/>
      <c r="BJ186" s="624"/>
      <c r="BK186" s="625"/>
      <c r="BL186" s="626"/>
      <c r="BM186" s="635"/>
      <c r="BN186" s="630"/>
      <c r="BO186" s="630"/>
      <c r="BP186" s="630"/>
      <c r="BQ186" s="631"/>
      <c r="BR186" s="631"/>
      <c r="BS186" s="631"/>
      <c r="BT186" s="623"/>
      <c r="BU186" s="624"/>
      <c r="BV186" s="625"/>
      <c r="BW186" s="626"/>
      <c r="BX186" s="635">
        <f t="shared" ref="BX186:BX194" si="16">BB186-BM186</f>
        <v>0</v>
      </c>
      <c r="BY186" s="630"/>
      <c r="BZ186" s="630"/>
      <c r="CA186" s="631"/>
      <c r="CB186" s="631"/>
      <c r="CC186" s="631"/>
      <c r="CD186" s="636"/>
    </row>
    <row r="187" spans="1:84" hidden="1">
      <c r="B187" s="672"/>
      <c r="C187" s="580"/>
      <c r="D187" s="581"/>
      <c r="E187" s="582"/>
      <c r="F187" s="605"/>
      <c r="G187" s="605"/>
      <c r="H187" s="605"/>
      <c r="I187" s="605"/>
      <c r="J187" s="605"/>
      <c r="K187" s="605"/>
      <c r="L187" s="606"/>
      <c r="M187" s="607"/>
      <c r="N187" s="608"/>
      <c r="O187" s="609"/>
      <c r="P187" s="610"/>
      <c r="Q187" s="610"/>
      <c r="R187" s="610"/>
      <c r="S187" s="610"/>
      <c r="T187" s="610"/>
      <c r="U187" s="610"/>
      <c r="V187" s="610"/>
      <c r="W187" s="610"/>
      <c r="X187" s="610"/>
      <c r="Y187" s="610"/>
      <c r="Z187" s="610"/>
      <c r="AA187" s="610"/>
      <c r="AB187" s="610"/>
      <c r="AC187" s="610"/>
      <c r="AD187" s="610"/>
      <c r="AE187" s="610"/>
      <c r="AF187" s="610"/>
      <c r="AG187" s="610"/>
      <c r="AH187" s="610"/>
      <c r="AI187" s="610"/>
      <c r="AJ187" s="610"/>
      <c r="AK187" s="610"/>
      <c r="AL187" s="610"/>
      <c r="AM187" s="610"/>
      <c r="AN187" s="610"/>
      <c r="AO187" s="610"/>
      <c r="AP187" s="610"/>
      <c r="AQ187" s="610"/>
      <c r="AR187" s="610"/>
      <c r="AS187" s="610"/>
      <c r="AT187" s="610"/>
      <c r="AU187" s="611"/>
      <c r="AV187" s="5"/>
      <c r="AW187" s="7"/>
      <c r="AX187" s="594"/>
      <c r="AY187" s="592"/>
      <c r="AZ187" s="592"/>
      <c r="BA187" s="593"/>
      <c r="BB187" s="612"/>
      <c r="BC187" s="612"/>
      <c r="BD187" s="612"/>
      <c r="BE187" s="613"/>
      <c r="BF187" s="613"/>
      <c r="BG187" s="613"/>
      <c r="BH187" s="613"/>
      <c r="BI187" s="594"/>
      <c r="BJ187" s="592"/>
      <c r="BK187" s="592"/>
      <c r="BL187" s="593"/>
      <c r="BM187" s="614"/>
      <c r="BN187" s="612"/>
      <c r="BO187" s="612"/>
      <c r="BP187" s="612"/>
      <c r="BQ187" s="613"/>
      <c r="BR187" s="613"/>
      <c r="BS187" s="613"/>
      <c r="BT187" s="594"/>
      <c r="BU187" s="592"/>
      <c r="BV187" s="592"/>
      <c r="BW187" s="593"/>
      <c r="BX187" s="614">
        <f t="shared" si="16"/>
        <v>0</v>
      </c>
      <c r="BY187" s="612"/>
      <c r="BZ187" s="612"/>
      <c r="CA187" s="613"/>
      <c r="CB187" s="613"/>
      <c r="CC187" s="613"/>
      <c r="CD187" s="615"/>
    </row>
    <row r="188" spans="1:84" hidden="1">
      <c r="B188" s="672"/>
      <c r="C188" s="651"/>
      <c r="D188" s="652"/>
      <c r="E188" s="653"/>
      <c r="F188" s="637"/>
      <c r="G188" s="637"/>
      <c r="H188" s="637"/>
      <c r="I188" s="637"/>
      <c r="J188" s="637"/>
      <c r="K188" s="637"/>
      <c r="L188" s="638"/>
      <c r="M188" s="679"/>
      <c r="N188" s="680"/>
      <c r="O188" s="641"/>
      <c r="P188" s="642"/>
      <c r="Q188" s="642"/>
      <c r="R188" s="642"/>
      <c r="S188" s="642"/>
      <c r="T188" s="642"/>
      <c r="U188" s="642"/>
      <c r="V188" s="642"/>
      <c r="W188" s="642"/>
      <c r="X188" s="642"/>
      <c r="Y188" s="642"/>
      <c r="Z188" s="642"/>
      <c r="AA188" s="642"/>
      <c r="AB188" s="642"/>
      <c r="AC188" s="642"/>
      <c r="AD188" s="642"/>
      <c r="AE188" s="642"/>
      <c r="AF188" s="642"/>
      <c r="AG188" s="642"/>
      <c r="AH188" s="642"/>
      <c r="AI188" s="642"/>
      <c r="AJ188" s="642"/>
      <c r="AK188" s="642"/>
      <c r="AL188" s="642"/>
      <c r="AM188" s="642"/>
      <c r="AN188" s="642"/>
      <c r="AO188" s="642"/>
      <c r="AP188" s="642"/>
      <c r="AQ188" s="642"/>
      <c r="AR188" s="642"/>
      <c r="AS188" s="642"/>
      <c r="AT188" s="642"/>
      <c r="AU188" s="643"/>
      <c r="AV188" s="5"/>
      <c r="AW188" s="7"/>
      <c r="AX188" s="627"/>
      <c r="AY188" s="628"/>
      <c r="AZ188" s="628"/>
      <c r="BA188" s="629"/>
      <c r="BB188" s="644"/>
      <c r="BC188" s="644"/>
      <c r="BD188" s="644"/>
      <c r="BE188" s="645"/>
      <c r="BF188" s="645"/>
      <c r="BG188" s="645"/>
      <c r="BH188" s="645"/>
      <c r="BI188" s="627"/>
      <c r="BJ188" s="628"/>
      <c r="BK188" s="628"/>
      <c r="BL188" s="629"/>
      <c r="BM188" s="646"/>
      <c r="BN188" s="644"/>
      <c r="BO188" s="644"/>
      <c r="BP188" s="644"/>
      <c r="BQ188" s="645"/>
      <c r="BR188" s="645"/>
      <c r="BS188" s="645"/>
      <c r="BT188" s="627"/>
      <c r="BU188" s="628"/>
      <c r="BV188" s="628"/>
      <c r="BW188" s="629"/>
      <c r="BX188" s="646">
        <f t="shared" si="16"/>
        <v>0</v>
      </c>
      <c r="BY188" s="644"/>
      <c r="BZ188" s="644"/>
      <c r="CA188" s="645"/>
      <c r="CB188" s="645"/>
      <c r="CC188" s="645"/>
      <c r="CD188" s="647"/>
    </row>
    <row r="189" spans="1:84" ht="12.75" hidden="1" customHeight="1">
      <c r="B189" s="672"/>
      <c r="C189" s="577" t="s">
        <v>9</v>
      </c>
      <c r="D189" s="578"/>
      <c r="E189" s="579"/>
      <c r="F189" s="654"/>
      <c r="G189" s="654"/>
      <c r="H189" s="654"/>
      <c r="I189" s="654"/>
      <c r="J189" s="654"/>
      <c r="K189" s="654"/>
      <c r="L189" s="655"/>
      <c r="M189" s="656"/>
      <c r="N189" s="657"/>
      <c r="O189" s="658"/>
      <c r="P189" s="659"/>
      <c r="Q189" s="659"/>
      <c r="R189" s="659"/>
      <c r="S189" s="659"/>
      <c r="T189" s="659"/>
      <c r="U189" s="659"/>
      <c r="V189" s="659"/>
      <c r="W189" s="659"/>
      <c r="X189" s="659"/>
      <c r="Y189" s="659"/>
      <c r="Z189" s="659"/>
      <c r="AA189" s="659"/>
      <c r="AB189" s="659"/>
      <c r="AC189" s="659"/>
      <c r="AD189" s="659"/>
      <c r="AE189" s="659"/>
      <c r="AF189" s="659"/>
      <c r="AG189" s="659"/>
      <c r="AH189" s="659"/>
      <c r="AI189" s="659"/>
      <c r="AJ189" s="659"/>
      <c r="AK189" s="659"/>
      <c r="AL189" s="659"/>
      <c r="AM189" s="659"/>
      <c r="AN189" s="659"/>
      <c r="AO189" s="659"/>
      <c r="AP189" s="659"/>
      <c r="AQ189" s="659"/>
      <c r="AR189" s="659"/>
      <c r="AS189" s="659"/>
      <c r="AT189" s="659"/>
      <c r="AU189" s="660"/>
      <c r="AV189" s="5"/>
      <c r="AW189" s="7"/>
      <c r="AX189" s="623"/>
      <c r="AY189" s="624"/>
      <c r="AZ189" s="625"/>
      <c r="BA189" s="626"/>
      <c r="BB189" s="630"/>
      <c r="BC189" s="630"/>
      <c r="BD189" s="630"/>
      <c r="BE189" s="631"/>
      <c r="BF189" s="631"/>
      <c r="BG189" s="631"/>
      <c r="BH189" s="631"/>
      <c r="BI189" s="623"/>
      <c r="BJ189" s="624"/>
      <c r="BK189" s="625"/>
      <c r="BL189" s="626"/>
      <c r="BM189" s="632"/>
      <c r="BN189" s="633"/>
      <c r="BO189" s="633"/>
      <c r="BP189" s="633"/>
      <c r="BQ189" s="633"/>
      <c r="BR189" s="633"/>
      <c r="BS189" s="634"/>
      <c r="BT189" s="623"/>
      <c r="BU189" s="624"/>
      <c r="BV189" s="625"/>
      <c r="BW189" s="626"/>
      <c r="BX189" s="635">
        <f t="shared" si="16"/>
        <v>0</v>
      </c>
      <c r="BY189" s="630"/>
      <c r="BZ189" s="630"/>
      <c r="CA189" s="631"/>
      <c r="CB189" s="631"/>
      <c r="CC189" s="631"/>
      <c r="CD189" s="636"/>
    </row>
    <row r="190" spans="1:84" hidden="1">
      <c r="B190" s="672"/>
      <c r="C190" s="580"/>
      <c r="D190" s="581"/>
      <c r="E190" s="582"/>
      <c r="F190" s="605"/>
      <c r="G190" s="605"/>
      <c r="H190" s="605"/>
      <c r="I190" s="605"/>
      <c r="J190" s="605"/>
      <c r="K190" s="605"/>
      <c r="L190" s="606"/>
      <c r="M190" s="607"/>
      <c r="N190" s="608"/>
      <c r="O190" s="609"/>
      <c r="P190" s="610"/>
      <c r="Q190" s="610"/>
      <c r="R190" s="610"/>
      <c r="S190" s="610"/>
      <c r="T190" s="610"/>
      <c r="U190" s="610"/>
      <c r="V190" s="610"/>
      <c r="W190" s="610"/>
      <c r="X190" s="610"/>
      <c r="Y190" s="610"/>
      <c r="Z190" s="610"/>
      <c r="AA190" s="610"/>
      <c r="AB190" s="610"/>
      <c r="AC190" s="610"/>
      <c r="AD190" s="610"/>
      <c r="AE190" s="610"/>
      <c r="AF190" s="610"/>
      <c r="AG190" s="610"/>
      <c r="AH190" s="610"/>
      <c r="AI190" s="610"/>
      <c r="AJ190" s="610"/>
      <c r="AK190" s="610"/>
      <c r="AL190" s="610"/>
      <c r="AM190" s="610"/>
      <c r="AN190" s="610"/>
      <c r="AO190" s="610"/>
      <c r="AP190" s="610"/>
      <c r="AQ190" s="610"/>
      <c r="AR190" s="610"/>
      <c r="AS190" s="610"/>
      <c r="AT190" s="610"/>
      <c r="AU190" s="611"/>
      <c r="AV190" s="5"/>
      <c r="AW190" s="7"/>
      <c r="AX190" s="594"/>
      <c r="AY190" s="592"/>
      <c r="AZ190" s="592"/>
      <c r="BA190" s="593"/>
      <c r="BB190" s="612"/>
      <c r="BC190" s="612"/>
      <c r="BD190" s="612"/>
      <c r="BE190" s="613"/>
      <c r="BF190" s="613"/>
      <c r="BG190" s="613"/>
      <c r="BH190" s="613"/>
      <c r="BI190" s="594"/>
      <c r="BJ190" s="592"/>
      <c r="BK190" s="592"/>
      <c r="BL190" s="593"/>
      <c r="BM190" s="614"/>
      <c r="BN190" s="612"/>
      <c r="BO190" s="612"/>
      <c r="BP190" s="612"/>
      <c r="BQ190" s="613"/>
      <c r="BR190" s="613"/>
      <c r="BS190" s="613"/>
      <c r="BT190" s="594"/>
      <c r="BU190" s="592"/>
      <c r="BV190" s="592"/>
      <c r="BW190" s="593"/>
      <c r="BX190" s="614">
        <f t="shared" si="16"/>
        <v>0</v>
      </c>
      <c r="BY190" s="612"/>
      <c r="BZ190" s="612"/>
      <c r="CA190" s="613"/>
      <c r="CB190" s="613"/>
      <c r="CC190" s="613"/>
      <c r="CD190" s="615"/>
    </row>
    <row r="191" spans="1:84" hidden="1">
      <c r="B191" s="672"/>
      <c r="C191" s="651"/>
      <c r="D191" s="652"/>
      <c r="E191" s="653"/>
      <c r="F191" s="637"/>
      <c r="G191" s="637"/>
      <c r="H191" s="637"/>
      <c r="I191" s="637"/>
      <c r="J191" s="637"/>
      <c r="K191" s="637"/>
      <c r="L191" s="638"/>
      <c r="M191" s="639"/>
      <c r="N191" s="640"/>
      <c r="O191" s="641"/>
      <c r="P191" s="642"/>
      <c r="Q191" s="642"/>
      <c r="R191" s="642"/>
      <c r="S191" s="642"/>
      <c r="T191" s="642"/>
      <c r="U191" s="642"/>
      <c r="V191" s="642"/>
      <c r="W191" s="642"/>
      <c r="X191" s="642"/>
      <c r="Y191" s="642"/>
      <c r="Z191" s="642"/>
      <c r="AA191" s="642"/>
      <c r="AB191" s="642"/>
      <c r="AC191" s="642"/>
      <c r="AD191" s="642"/>
      <c r="AE191" s="642"/>
      <c r="AF191" s="642"/>
      <c r="AG191" s="642"/>
      <c r="AH191" s="642"/>
      <c r="AI191" s="642"/>
      <c r="AJ191" s="642"/>
      <c r="AK191" s="642"/>
      <c r="AL191" s="642"/>
      <c r="AM191" s="642"/>
      <c r="AN191" s="642"/>
      <c r="AO191" s="642"/>
      <c r="AP191" s="642"/>
      <c r="AQ191" s="642"/>
      <c r="AR191" s="642"/>
      <c r="AS191" s="642"/>
      <c r="AT191" s="642"/>
      <c r="AU191" s="643"/>
      <c r="AV191" s="5"/>
      <c r="AW191" s="7"/>
      <c r="AX191" s="627"/>
      <c r="AY191" s="628"/>
      <c r="AZ191" s="628"/>
      <c r="BA191" s="629"/>
      <c r="BB191" s="644"/>
      <c r="BC191" s="644"/>
      <c r="BD191" s="644"/>
      <c r="BE191" s="645"/>
      <c r="BF191" s="645"/>
      <c r="BG191" s="645"/>
      <c r="BH191" s="645"/>
      <c r="BI191" s="627"/>
      <c r="BJ191" s="628"/>
      <c r="BK191" s="628"/>
      <c r="BL191" s="629"/>
      <c r="BM191" s="646"/>
      <c r="BN191" s="644"/>
      <c r="BO191" s="644"/>
      <c r="BP191" s="644"/>
      <c r="BQ191" s="645"/>
      <c r="BR191" s="645"/>
      <c r="BS191" s="645"/>
      <c r="BT191" s="627"/>
      <c r="BU191" s="628"/>
      <c r="BV191" s="628"/>
      <c r="BW191" s="629"/>
      <c r="BX191" s="646">
        <f t="shared" si="16"/>
        <v>0</v>
      </c>
      <c r="BY191" s="644"/>
      <c r="BZ191" s="644"/>
      <c r="CA191" s="645"/>
      <c r="CB191" s="645"/>
      <c r="CC191" s="645"/>
      <c r="CD191" s="647"/>
    </row>
    <row r="192" spans="1:84" ht="12.75" hidden="1" customHeight="1">
      <c r="B192" s="4"/>
      <c r="C192" s="577" t="s">
        <v>19</v>
      </c>
      <c r="D192" s="578"/>
      <c r="E192" s="579"/>
      <c r="F192" s="583"/>
      <c r="G192" s="583"/>
      <c r="H192" s="583"/>
      <c r="I192" s="583"/>
      <c r="J192" s="583"/>
      <c r="K192" s="583"/>
      <c r="L192" s="584"/>
      <c r="M192" s="585"/>
      <c r="N192" s="586"/>
      <c r="O192" s="587"/>
      <c r="P192" s="588"/>
      <c r="Q192" s="588"/>
      <c r="R192" s="588"/>
      <c r="S192" s="588"/>
      <c r="T192" s="588"/>
      <c r="U192" s="588"/>
      <c r="V192" s="588"/>
      <c r="W192" s="588"/>
      <c r="X192" s="588"/>
      <c r="Y192" s="588"/>
      <c r="Z192" s="588"/>
      <c r="AA192" s="588"/>
      <c r="AB192" s="588"/>
      <c r="AC192" s="588"/>
      <c r="AD192" s="588"/>
      <c r="AE192" s="588"/>
      <c r="AF192" s="588"/>
      <c r="AG192" s="588"/>
      <c r="AH192" s="588"/>
      <c r="AI192" s="588"/>
      <c r="AJ192" s="588"/>
      <c r="AK192" s="588"/>
      <c r="AL192" s="588"/>
      <c r="AM192" s="588"/>
      <c r="AN192" s="588"/>
      <c r="AO192" s="588"/>
      <c r="AP192" s="588"/>
      <c r="AQ192" s="588"/>
      <c r="AR192" s="588"/>
      <c r="AS192" s="588"/>
      <c r="AT192" s="588"/>
      <c r="AU192" s="589"/>
      <c r="AV192" s="5"/>
      <c r="AW192" s="7"/>
      <c r="AX192" s="590"/>
      <c r="AY192" s="591"/>
      <c r="AZ192" s="592"/>
      <c r="BA192" s="593"/>
      <c r="BB192" s="598"/>
      <c r="BC192" s="598"/>
      <c r="BD192" s="598"/>
      <c r="BE192" s="599"/>
      <c r="BF192" s="599"/>
      <c r="BG192" s="599"/>
      <c r="BH192" s="599"/>
      <c r="BI192" s="590"/>
      <c r="BJ192" s="591"/>
      <c r="BK192" s="592"/>
      <c r="BL192" s="593"/>
      <c r="BM192" s="621"/>
      <c r="BN192" s="598"/>
      <c r="BO192" s="598"/>
      <c r="BP192" s="598"/>
      <c r="BQ192" s="599"/>
      <c r="BR192" s="599"/>
      <c r="BS192" s="599"/>
      <c r="BT192" s="590"/>
      <c r="BU192" s="591"/>
      <c r="BV192" s="592"/>
      <c r="BW192" s="593"/>
      <c r="BX192" s="621">
        <f t="shared" si="16"/>
        <v>0</v>
      </c>
      <c r="BY192" s="598"/>
      <c r="BZ192" s="598"/>
      <c r="CA192" s="599"/>
      <c r="CB192" s="599"/>
      <c r="CC192" s="599"/>
      <c r="CD192" s="622"/>
    </row>
    <row r="193" spans="1:82" hidden="1">
      <c r="B193" s="4"/>
      <c r="C193" s="580"/>
      <c r="D193" s="581"/>
      <c r="E193" s="582"/>
      <c r="F193" s="605"/>
      <c r="G193" s="605"/>
      <c r="H193" s="605"/>
      <c r="I193" s="605"/>
      <c r="J193" s="605"/>
      <c r="K193" s="605"/>
      <c r="L193" s="606"/>
      <c r="M193" s="607"/>
      <c r="N193" s="608"/>
      <c r="O193" s="609"/>
      <c r="P193" s="610"/>
      <c r="Q193" s="610"/>
      <c r="R193" s="610"/>
      <c r="S193" s="610"/>
      <c r="T193" s="610"/>
      <c r="U193" s="610"/>
      <c r="V193" s="610"/>
      <c r="W193" s="610"/>
      <c r="X193" s="610"/>
      <c r="Y193" s="610"/>
      <c r="Z193" s="610"/>
      <c r="AA193" s="610"/>
      <c r="AB193" s="610"/>
      <c r="AC193" s="610"/>
      <c r="AD193" s="610"/>
      <c r="AE193" s="610"/>
      <c r="AF193" s="610"/>
      <c r="AG193" s="610"/>
      <c r="AH193" s="610"/>
      <c r="AI193" s="610"/>
      <c r="AJ193" s="610"/>
      <c r="AK193" s="610"/>
      <c r="AL193" s="610"/>
      <c r="AM193" s="610"/>
      <c r="AN193" s="610"/>
      <c r="AO193" s="610"/>
      <c r="AP193" s="610"/>
      <c r="AQ193" s="610"/>
      <c r="AR193" s="610"/>
      <c r="AS193" s="610"/>
      <c r="AT193" s="610"/>
      <c r="AU193" s="611"/>
      <c r="AV193" s="5"/>
      <c r="AW193" s="7"/>
      <c r="AX193" s="594"/>
      <c r="AY193" s="592"/>
      <c r="AZ193" s="592"/>
      <c r="BA193" s="593"/>
      <c r="BB193" s="612"/>
      <c r="BC193" s="612"/>
      <c r="BD193" s="612"/>
      <c r="BE193" s="613"/>
      <c r="BF193" s="613"/>
      <c r="BG193" s="613"/>
      <c r="BH193" s="613"/>
      <c r="BI193" s="594"/>
      <c r="BJ193" s="592"/>
      <c r="BK193" s="592"/>
      <c r="BL193" s="593"/>
      <c r="BM193" s="614"/>
      <c r="BN193" s="612"/>
      <c r="BO193" s="612"/>
      <c r="BP193" s="612"/>
      <c r="BQ193" s="613"/>
      <c r="BR193" s="613"/>
      <c r="BS193" s="613"/>
      <c r="BT193" s="594"/>
      <c r="BU193" s="592"/>
      <c r="BV193" s="592"/>
      <c r="BW193" s="593"/>
      <c r="BX193" s="614">
        <f t="shared" si="16"/>
        <v>0</v>
      </c>
      <c r="BY193" s="612"/>
      <c r="BZ193" s="612"/>
      <c r="CA193" s="613"/>
      <c r="CB193" s="613"/>
      <c r="CC193" s="613"/>
      <c r="CD193" s="615"/>
    </row>
    <row r="194" spans="1:82" ht="13.8" hidden="1" thickBot="1">
      <c r="B194" s="4"/>
      <c r="C194" s="580"/>
      <c r="D194" s="581"/>
      <c r="E194" s="582"/>
      <c r="F194" s="583"/>
      <c r="G194" s="583"/>
      <c r="H194" s="583"/>
      <c r="I194" s="583"/>
      <c r="J194" s="583"/>
      <c r="K194" s="583"/>
      <c r="L194" s="584"/>
      <c r="M194" s="600"/>
      <c r="N194" s="601"/>
      <c r="O194" s="602"/>
      <c r="P194" s="603"/>
      <c r="Q194" s="603"/>
      <c r="R194" s="603"/>
      <c r="S194" s="603"/>
      <c r="T194" s="603"/>
      <c r="U194" s="603"/>
      <c r="V194" s="603"/>
      <c r="W194" s="603"/>
      <c r="X194" s="603"/>
      <c r="Y194" s="603"/>
      <c r="Z194" s="603"/>
      <c r="AA194" s="603"/>
      <c r="AB194" s="603"/>
      <c r="AC194" s="603"/>
      <c r="AD194" s="603"/>
      <c r="AE194" s="603"/>
      <c r="AF194" s="603"/>
      <c r="AG194" s="603"/>
      <c r="AH194" s="603"/>
      <c r="AI194" s="603"/>
      <c r="AJ194" s="603"/>
      <c r="AK194" s="603"/>
      <c r="AL194" s="603"/>
      <c r="AM194" s="603"/>
      <c r="AN194" s="603"/>
      <c r="AO194" s="603"/>
      <c r="AP194" s="603"/>
      <c r="AQ194" s="603"/>
      <c r="AR194" s="603"/>
      <c r="AS194" s="603"/>
      <c r="AT194" s="603"/>
      <c r="AU194" s="604"/>
      <c r="AV194" s="5"/>
      <c r="AW194" s="7"/>
      <c r="AX194" s="595"/>
      <c r="AY194" s="596"/>
      <c r="AZ194" s="596"/>
      <c r="BA194" s="597"/>
      <c r="BB194" s="598"/>
      <c r="BC194" s="598"/>
      <c r="BD194" s="598"/>
      <c r="BE194" s="599"/>
      <c r="BF194" s="599"/>
      <c r="BG194" s="599"/>
      <c r="BH194" s="599"/>
      <c r="BI194" s="595"/>
      <c r="BJ194" s="596"/>
      <c r="BK194" s="596"/>
      <c r="BL194" s="597"/>
      <c r="BM194" s="621"/>
      <c r="BN194" s="598"/>
      <c r="BO194" s="598"/>
      <c r="BP194" s="598"/>
      <c r="BQ194" s="599"/>
      <c r="BR194" s="599"/>
      <c r="BS194" s="599"/>
      <c r="BT194" s="595"/>
      <c r="BU194" s="596"/>
      <c r="BV194" s="596"/>
      <c r="BW194" s="597"/>
      <c r="BX194" s="621">
        <f t="shared" si="16"/>
        <v>0</v>
      </c>
      <c r="BY194" s="598"/>
      <c r="BZ194" s="598"/>
      <c r="CA194" s="599"/>
      <c r="CB194" s="599"/>
      <c r="CC194" s="599"/>
      <c r="CD194" s="622"/>
    </row>
    <row r="195" spans="1:82" ht="24.9" customHeight="1" thickTop="1" thickBot="1">
      <c r="B195" s="733" t="s">
        <v>14</v>
      </c>
      <c r="C195" s="734"/>
      <c r="D195" s="734"/>
      <c r="E195" s="734"/>
      <c r="F195" s="734"/>
      <c r="G195" s="734"/>
      <c r="H195" s="734"/>
      <c r="I195" s="734"/>
      <c r="J195" s="734"/>
      <c r="K195" s="734"/>
      <c r="L195" s="734"/>
      <c r="M195" s="734"/>
      <c r="N195" s="734"/>
      <c r="O195" s="734"/>
      <c r="P195" s="734"/>
      <c r="Q195" s="734"/>
      <c r="R195" s="734"/>
      <c r="S195" s="734"/>
      <c r="T195" s="734"/>
      <c r="U195" s="734"/>
      <c r="V195" s="734"/>
      <c r="W195" s="734"/>
      <c r="X195" s="734"/>
      <c r="Y195" s="734"/>
      <c r="Z195" s="734"/>
      <c r="AA195" s="734"/>
      <c r="AB195" s="734"/>
      <c r="AC195" s="734"/>
      <c r="AD195" s="734"/>
      <c r="AE195" s="734"/>
      <c r="AF195" s="734"/>
      <c r="AG195" s="734"/>
      <c r="AH195" s="734"/>
      <c r="AI195" s="734"/>
      <c r="AJ195" s="734"/>
      <c r="AK195" s="734"/>
      <c r="AL195" s="734"/>
      <c r="AM195" s="734"/>
      <c r="AN195" s="734"/>
      <c r="AO195" s="734"/>
      <c r="AP195" s="734"/>
      <c r="AQ195" s="734"/>
      <c r="AR195" s="734"/>
      <c r="AS195" s="734"/>
      <c r="AT195" s="734"/>
      <c r="AU195" s="735"/>
      <c r="AV195" s="8"/>
      <c r="AW195" s="6"/>
      <c r="AX195" s="732">
        <f>SUM(AX10,AX21,AX32,AX43,AX54,AX65,AX74,AX85,AX96,AX107,AX118,AX129,AX140,AX151,AX162,AX173,AX184)</f>
        <v>126</v>
      </c>
      <c r="AY195" s="732"/>
      <c r="AZ195" s="732"/>
      <c r="BA195" s="736"/>
      <c r="BB195" s="730">
        <f>SUM(BB10,BB21,BB32,BB43,BB54,BB65,BB74,BB85,BB96,BB107,BB118,BB129,BB140,BB151,BB162,BB173,BB184)</f>
        <v>835078</v>
      </c>
      <c r="BC195" s="731"/>
      <c r="BD195" s="731"/>
      <c r="BE195" s="732"/>
      <c r="BF195" s="732"/>
      <c r="BG195" s="732"/>
      <c r="BH195" s="732"/>
      <c r="BI195" s="732">
        <f>SUM(BI10,BI21,BI32,BI43,BI54,BI65,BI74,BI85,BI96,BI107,BI118,BI129,BI140,BI151,BI162,BI173,BI184)</f>
        <v>136</v>
      </c>
      <c r="BJ195" s="732"/>
      <c r="BK195" s="732"/>
      <c r="BL195" s="736"/>
      <c r="BM195" s="730">
        <f>SUM(BM10,BM21,BM32,BM43,BM54,BM65,BM74,BM85,BM96,BM107,BM118,BM129,BM140,BM151,BM162,BM173,BM184)</f>
        <v>836549</v>
      </c>
      <c r="BN195" s="731"/>
      <c r="BO195" s="731"/>
      <c r="BP195" s="732"/>
      <c r="BQ195" s="732"/>
      <c r="BR195" s="732"/>
      <c r="BS195" s="732"/>
      <c r="BT195" s="732">
        <f>SUM(BT10,BT21,BT32,BT43,BT54,BT65,BT74,BT85,BT96,BT107,BT118,BT129,BT140,BT151,BT162,BT173,BT184)</f>
        <v>-10</v>
      </c>
      <c r="BU195" s="732"/>
      <c r="BV195" s="732"/>
      <c r="BW195" s="736"/>
      <c r="BX195" s="730">
        <f>SUM(BX10,BX21,BX32,BX43,BX54,BX65,BX74,BX85,BX96,BX107,BX118,BX129,BX140,BX151,BX162,BX173,BX184)</f>
        <v>-1471</v>
      </c>
      <c r="BY195" s="731"/>
      <c r="BZ195" s="731"/>
      <c r="CA195" s="732"/>
      <c r="CB195" s="732"/>
      <c r="CC195" s="732"/>
      <c r="CD195" s="732"/>
    </row>
    <row r="198" spans="1:82">
      <c r="A198" s="10" t="s">
        <v>34</v>
      </c>
    </row>
    <row r="199" spans="1:82">
      <c r="B199" s="2" t="s">
        <v>16</v>
      </c>
    </row>
    <row r="201" spans="1:82">
      <c r="B201" s="2" t="s">
        <v>31</v>
      </c>
    </row>
    <row r="203" spans="1:82">
      <c r="B203" s="2" t="s">
        <v>26</v>
      </c>
    </row>
    <row r="205" spans="1:82">
      <c r="B205" s="2" t="s">
        <v>40</v>
      </c>
      <c r="AP205" s="10"/>
      <c r="AQ205" s="10"/>
      <c r="AR205" s="10"/>
      <c r="AS205" s="10"/>
      <c r="AT205" s="10"/>
      <c r="AU205" s="10"/>
      <c r="AV205" s="10"/>
      <c r="AW205" s="10"/>
      <c r="AX205" s="10" t="s">
        <v>41</v>
      </c>
    </row>
    <row r="206" spans="1:82">
      <c r="B206" s="2" t="s">
        <v>20</v>
      </c>
      <c r="AX206" s="2" t="s">
        <v>21</v>
      </c>
    </row>
    <row r="207" spans="1:82">
      <c r="B207" s="2" t="s">
        <v>15</v>
      </c>
    </row>
    <row r="208" spans="1:82">
      <c r="B208" s="2" t="s">
        <v>38</v>
      </c>
      <c r="AX208" s="2" t="s">
        <v>28</v>
      </c>
    </row>
    <row r="210" spans="1:50">
      <c r="B210" s="2" t="s">
        <v>18</v>
      </c>
    </row>
    <row r="211" spans="1:50">
      <c r="D211" s="2" t="s">
        <v>22</v>
      </c>
      <c r="AX211" s="2" t="s">
        <v>23</v>
      </c>
    </row>
    <row r="212" spans="1:50">
      <c r="D212" s="2" t="s">
        <v>24</v>
      </c>
      <c r="AX212" s="2" t="s">
        <v>25</v>
      </c>
    </row>
    <row r="214" spans="1:50">
      <c r="B214" s="10" t="s">
        <v>27</v>
      </c>
    </row>
    <row r="216" spans="1:50">
      <c r="A216" s="10" t="s">
        <v>32</v>
      </c>
    </row>
    <row r="217" spans="1:50">
      <c r="B217" s="2" t="s">
        <v>35</v>
      </c>
    </row>
    <row r="219" spans="1:50">
      <c r="A219" s="10" t="s">
        <v>33</v>
      </c>
    </row>
    <row r="220" spans="1:50">
      <c r="B220" s="2" t="s">
        <v>36</v>
      </c>
    </row>
    <row r="222" spans="1:50">
      <c r="B222" s="2" t="s">
        <v>37</v>
      </c>
    </row>
    <row r="224" spans="1:50">
      <c r="B224" s="2" t="s">
        <v>39</v>
      </c>
      <c r="AX224" s="2" t="s">
        <v>30</v>
      </c>
    </row>
    <row r="231" spans="3:61">
      <c r="AY231" s="10"/>
      <c r="AZ231" s="10"/>
      <c r="BA231" s="10"/>
      <c r="BB231" s="10"/>
      <c r="BC231" s="10"/>
      <c r="BD231" s="10"/>
      <c r="BE231" s="10"/>
      <c r="BF231" s="10"/>
      <c r="BG231" s="10"/>
      <c r="BH231" s="10"/>
      <c r="BI231" s="10"/>
    </row>
    <row r="240" spans="3:61">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row>
  </sheetData>
  <mergeCells count="1441">
    <mergeCell ref="BI73:BL73"/>
    <mergeCell ref="BM73:BS73"/>
    <mergeCell ref="BT73:BW73"/>
    <mergeCell ref="BX73:CD73"/>
    <mergeCell ref="C73:E73"/>
    <mergeCell ref="F73:L73"/>
    <mergeCell ref="M73:N73"/>
    <mergeCell ref="O73:AU73"/>
    <mergeCell ref="AX73:BA73"/>
    <mergeCell ref="BB73:BH73"/>
    <mergeCell ref="F72:L72"/>
    <mergeCell ref="M72:N72"/>
    <mergeCell ref="O72:AU72"/>
    <mergeCell ref="BB72:BH72"/>
    <mergeCell ref="BM72:BS72"/>
    <mergeCell ref="BX72:CD72"/>
    <mergeCell ref="BT70:BW72"/>
    <mergeCell ref="BX70:CD70"/>
    <mergeCell ref="F71:L71"/>
    <mergeCell ref="M71:N71"/>
    <mergeCell ref="O71:AU71"/>
    <mergeCell ref="BB71:BH71"/>
    <mergeCell ref="BM71:BS71"/>
    <mergeCell ref="BX71:CD71"/>
    <mergeCell ref="AX70:BA72"/>
    <mergeCell ref="BB70:BH70"/>
    <mergeCell ref="BI70:BL72"/>
    <mergeCell ref="BM70:BS70"/>
    <mergeCell ref="F70:L70"/>
    <mergeCell ref="M70:N70"/>
    <mergeCell ref="O70:AU70"/>
    <mergeCell ref="F68:L68"/>
    <mergeCell ref="M68:N68"/>
    <mergeCell ref="O68:AU68"/>
    <mergeCell ref="BB68:BH68"/>
    <mergeCell ref="BM68:BS68"/>
    <mergeCell ref="BX68:CD68"/>
    <mergeCell ref="BI67:BL69"/>
    <mergeCell ref="BM67:BS67"/>
    <mergeCell ref="BX69:CD69"/>
    <mergeCell ref="BT67:BW69"/>
    <mergeCell ref="M69:N69"/>
    <mergeCell ref="BT66:BW66"/>
    <mergeCell ref="BX66:CD66"/>
    <mergeCell ref="C67:E69"/>
    <mergeCell ref="F67:L67"/>
    <mergeCell ref="M67:N67"/>
    <mergeCell ref="O67:AU67"/>
    <mergeCell ref="AX67:BA69"/>
    <mergeCell ref="BB67:BH67"/>
    <mergeCell ref="BX67:CD67"/>
    <mergeCell ref="BB66:BH66"/>
    <mergeCell ref="BI66:BL66"/>
    <mergeCell ref="BM66:BS66"/>
    <mergeCell ref="O69:AU69"/>
    <mergeCell ref="BB69:BH69"/>
    <mergeCell ref="BM69:BS69"/>
    <mergeCell ref="F69:L69"/>
    <mergeCell ref="BX65:CD65"/>
    <mergeCell ref="BI62:BL64"/>
    <mergeCell ref="BM62:BS62"/>
    <mergeCell ref="B66:B72"/>
    <mergeCell ref="C66:E66"/>
    <mergeCell ref="F66:L66"/>
    <mergeCell ref="M66:N66"/>
    <mergeCell ref="O66:AU66"/>
    <mergeCell ref="AX66:BA66"/>
    <mergeCell ref="C70:E72"/>
    <mergeCell ref="B65:AU65"/>
    <mergeCell ref="AX65:BA65"/>
    <mergeCell ref="BB65:BH65"/>
    <mergeCell ref="BI65:BL65"/>
    <mergeCell ref="BM65:BS65"/>
    <mergeCell ref="BT65:BW65"/>
    <mergeCell ref="BT62:BW64"/>
    <mergeCell ref="BX62:CD62"/>
    <mergeCell ref="F63:L63"/>
    <mergeCell ref="M63:N63"/>
    <mergeCell ref="O63:AU63"/>
    <mergeCell ref="BB63:BH63"/>
    <mergeCell ref="BM63:BS63"/>
    <mergeCell ref="BX63:CD63"/>
    <mergeCell ref="BM64:BS64"/>
    <mergeCell ref="BX64:CD64"/>
    <mergeCell ref="C62:E64"/>
    <mergeCell ref="F62:L62"/>
    <mergeCell ref="M62:N62"/>
    <mergeCell ref="O62:AU62"/>
    <mergeCell ref="AX62:BA64"/>
    <mergeCell ref="BB62:BH62"/>
    <mergeCell ref="F57:L57"/>
    <mergeCell ref="M57:N57"/>
    <mergeCell ref="O57:AU57"/>
    <mergeCell ref="BB57:BH57"/>
    <mergeCell ref="BM57:BS57"/>
    <mergeCell ref="BX57:CD57"/>
    <mergeCell ref="F58:L58"/>
    <mergeCell ref="M58:N58"/>
    <mergeCell ref="F64:L64"/>
    <mergeCell ref="M64:N64"/>
    <mergeCell ref="O64:AU64"/>
    <mergeCell ref="BB64:BH64"/>
    <mergeCell ref="F61:L61"/>
    <mergeCell ref="M61:N61"/>
    <mergeCell ref="O61:AU61"/>
    <mergeCell ref="BB61:BH61"/>
    <mergeCell ref="BM61:BS61"/>
    <mergeCell ref="BX61:CD61"/>
    <mergeCell ref="BI59:BL61"/>
    <mergeCell ref="BM59:BS59"/>
    <mergeCell ref="BT59:BW61"/>
    <mergeCell ref="BX59:CD59"/>
    <mergeCell ref="F60:L60"/>
    <mergeCell ref="M60:N60"/>
    <mergeCell ref="O60:AU60"/>
    <mergeCell ref="BB60:BH60"/>
    <mergeCell ref="BM60:BS60"/>
    <mergeCell ref="BX60:CD60"/>
    <mergeCell ref="BT55:BW55"/>
    <mergeCell ref="BX55:CD55"/>
    <mergeCell ref="C56:E58"/>
    <mergeCell ref="F56:L56"/>
    <mergeCell ref="M56:N56"/>
    <mergeCell ref="O56:AU56"/>
    <mergeCell ref="AX56:BA58"/>
    <mergeCell ref="BB56:BH56"/>
    <mergeCell ref="BI56:BL58"/>
    <mergeCell ref="BM56:BS56"/>
    <mergeCell ref="BX54:CD54"/>
    <mergeCell ref="B55:B61"/>
    <mergeCell ref="C55:E55"/>
    <mergeCell ref="F55:L55"/>
    <mergeCell ref="M55:N55"/>
    <mergeCell ref="O55:AU55"/>
    <mergeCell ref="AX55:BA55"/>
    <mergeCell ref="BB55:BH55"/>
    <mergeCell ref="BI55:BL55"/>
    <mergeCell ref="BM55:BS55"/>
    <mergeCell ref="O58:AU58"/>
    <mergeCell ref="BB58:BH58"/>
    <mergeCell ref="BM58:BS58"/>
    <mergeCell ref="BX58:CD58"/>
    <mergeCell ref="C59:E61"/>
    <mergeCell ref="F59:L59"/>
    <mergeCell ref="M59:N59"/>
    <mergeCell ref="O59:AU59"/>
    <mergeCell ref="AX59:BA61"/>
    <mergeCell ref="BB59:BH59"/>
    <mergeCell ref="BT56:BW58"/>
    <mergeCell ref="BX56:CD56"/>
    <mergeCell ref="BM53:BS53"/>
    <mergeCell ref="BX53:CD53"/>
    <mergeCell ref="B54:AU54"/>
    <mergeCell ref="AX54:BA54"/>
    <mergeCell ref="BB54:BH54"/>
    <mergeCell ref="BI54:BL54"/>
    <mergeCell ref="BM54:BS54"/>
    <mergeCell ref="BT54:BW54"/>
    <mergeCell ref="BT51:BW53"/>
    <mergeCell ref="BX51:CD51"/>
    <mergeCell ref="F52:L52"/>
    <mergeCell ref="M52:N52"/>
    <mergeCell ref="O52:AU52"/>
    <mergeCell ref="BB52:BH52"/>
    <mergeCell ref="BM52:BS52"/>
    <mergeCell ref="BX52:CD52"/>
    <mergeCell ref="F53:L53"/>
    <mergeCell ref="M53:N53"/>
    <mergeCell ref="BM50:BS50"/>
    <mergeCell ref="BX50:CD50"/>
    <mergeCell ref="C51:E53"/>
    <mergeCell ref="F51:L51"/>
    <mergeCell ref="M51:N51"/>
    <mergeCell ref="O51:AU51"/>
    <mergeCell ref="AX51:BA53"/>
    <mergeCell ref="BB51:BH51"/>
    <mergeCell ref="BI51:BL53"/>
    <mergeCell ref="BM51:BS51"/>
    <mergeCell ref="BI48:BL50"/>
    <mergeCell ref="BM48:BS48"/>
    <mergeCell ref="BT48:BW50"/>
    <mergeCell ref="BX48:CD48"/>
    <mergeCell ref="F49:L49"/>
    <mergeCell ref="M49:N49"/>
    <mergeCell ref="O49:AU49"/>
    <mergeCell ref="BB49:BH49"/>
    <mergeCell ref="BM49:BS49"/>
    <mergeCell ref="BX49:CD49"/>
    <mergeCell ref="C48:E50"/>
    <mergeCell ref="F48:L48"/>
    <mergeCell ref="M48:N48"/>
    <mergeCell ref="O48:AU48"/>
    <mergeCell ref="AX48:BA50"/>
    <mergeCell ref="BB48:BH48"/>
    <mergeCell ref="F50:L50"/>
    <mergeCell ref="M50:N50"/>
    <mergeCell ref="O50:AU50"/>
    <mergeCell ref="BB50:BH50"/>
    <mergeCell ref="O53:AU53"/>
    <mergeCell ref="BB53:BH53"/>
    <mergeCell ref="F47:L47"/>
    <mergeCell ref="M47:N47"/>
    <mergeCell ref="O47:AU47"/>
    <mergeCell ref="BB47:BH47"/>
    <mergeCell ref="BM47:BS47"/>
    <mergeCell ref="BX47:CD47"/>
    <mergeCell ref="BI45:BL47"/>
    <mergeCell ref="BM45:BS45"/>
    <mergeCell ref="BT45:BW47"/>
    <mergeCell ref="BX45:CD45"/>
    <mergeCell ref="F46:L46"/>
    <mergeCell ref="M46:N46"/>
    <mergeCell ref="O46:AU46"/>
    <mergeCell ref="BB46:BH46"/>
    <mergeCell ref="BM46:BS46"/>
    <mergeCell ref="BX46:CD46"/>
    <mergeCell ref="BI44:BL44"/>
    <mergeCell ref="BM44:BS44"/>
    <mergeCell ref="BT44:BW44"/>
    <mergeCell ref="BX44:CD44"/>
    <mergeCell ref="C45:E47"/>
    <mergeCell ref="F45:L45"/>
    <mergeCell ref="M45:N45"/>
    <mergeCell ref="O45:AU45"/>
    <mergeCell ref="AX45:BA47"/>
    <mergeCell ref="BB45:BH45"/>
    <mergeCell ref="C44:E44"/>
    <mergeCell ref="F44:L44"/>
    <mergeCell ref="M44:N44"/>
    <mergeCell ref="O44:AU44"/>
    <mergeCell ref="AX44:BA44"/>
    <mergeCell ref="BB44:BH44"/>
    <mergeCell ref="BM84:BS84"/>
    <mergeCell ref="BX84:CD84"/>
    <mergeCell ref="B43:AU43"/>
    <mergeCell ref="AX43:BA43"/>
    <mergeCell ref="BB43:BH43"/>
    <mergeCell ref="BI43:BL43"/>
    <mergeCell ref="BM43:BS43"/>
    <mergeCell ref="BT43:BW43"/>
    <mergeCell ref="BX43:CD43"/>
    <mergeCell ref="B44:B50"/>
    <mergeCell ref="BI82:BL84"/>
    <mergeCell ref="BM82:BS82"/>
    <mergeCell ref="BT82:BW84"/>
    <mergeCell ref="BX82:CD82"/>
    <mergeCell ref="F83:L83"/>
    <mergeCell ref="M83:N83"/>
    <mergeCell ref="O83:AU83"/>
    <mergeCell ref="BB83:BH83"/>
    <mergeCell ref="BM83:BS83"/>
    <mergeCell ref="BX83:CD83"/>
    <mergeCell ref="C82:E84"/>
    <mergeCell ref="F82:L82"/>
    <mergeCell ref="M82:N82"/>
    <mergeCell ref="O82:AU82"/>
    <mergeCell ref="AX82:BA84"/>
    <mergeCell ref="BB82:BH82"/>
    <mergeCell ref="F84:L84"/>
    <mergeCell ref="M84:N84"/>
    <mergeCell ref="O84:AU84"/>
    <mergeCell ref="BB84:BH84"/>
    <mergeCell ref="F81:L81"/>
    <mergeCell ref="M81:N81"/>
    <mergeCell ref="O81:AU81"/>
    <mergeCell ref="BB81:BH81"/>
    <mergeCell ref="BM81:BS81"/>
    <mergeCell ref="BX81:CD81"/>
    <mergeCell ref="BT79:BW81"/>
    <mergeCell ref="BX79:CD79"/>
    <mergeCell ref="F80:L80"/>
    <mergeCell ref="M80:N80"/>
    <mergeCell ref="O80:AU80"/>
    <mergeCell ref="BB80:BH80"/>
    <mergeCell ref="BM80:BS80"/>
    <mergeCell ref="BX80:CD80"/>
    <mergeCell ref="AX79:BA81"/>
    <mergeCell ref="BB79:BH79"/>
    <mergeCell ref="BI79:BL81"/>
    <mergeCell ref="BM79:BS79"/>
    <mergeCell ref="C79:E81"/>
    <mergeCell ref="F79:L79"/>
    <mergeCell ref="M79:N79"/>
    <mergeCell ref="O79:AU79"/>
    <mergeCell ref="BX75:CD75"/>
    <mergeCell ref="C76:E78"/>
    <mergeCell ref="F76:L76"/>
    <mergeCell ref="M76:N76"/>
    <mergeCell ref="O76:AU76"/>
    <mergeCell ref="AX76:BA78"/>
    <mergeCell ref="BB76:BH76"/>
    <mergeCell ref="BX76:CD76"/>
    <mergeCell ref="F77:L77"/>
    <mergeCell ref="BB75:BH75"/>
    <mergeCell ref="BI75:BL75"/>
    <mergeCell ref="BM75:BS75"/>
    <mergeCell ref="O78:AU78"/>
    <mergeCell ref="BB78:BH78"/>
    <mergeCell ref="BM78:BS78"/>
    <mergeCell ref="F75:L75"/>
    <mergeCell ref="M75:N75"/>
    <mergeCell ref="O75:AU75"/>
    <mergeCell ref="AX75:BA75"/>
    <mergeCell ref="F78:L78"/>
    <mergeCell ref="M78:N78"/>
    <mergeCell ref="BM76:BS76"/>
    <mergeCell ref="BX78:CD78"/>
    <mergeCell ref="BT76:BW78"/>
    <mergeCell ref="BT75:BW75"/>
    <mergeCell ref="BM117:BS117"/>
    <mergeCell ref="BX117:CD117"/>
    <mergeCell ref="B74:AU74"/>
    <mergeCell ref="AX74:BA74"/>
    <mergeCell ref="BB74:BH74"/>
    <mergeCell ref="BI74:BL74"/>
    <mergeCell ref="BM74:BS74"/>
    <mergeCell ref="BT74:BW74"/>
    <mergeCell ref="BX74:CD74"/>
    <mergeCell ref="B75:B81"/>
    <mergeCell ref="BI115:BL117"/>
    <mergeCell ref="BM115:BS115"/>
    <mergeCell ref="BT115:BW117"/>
    <mergeCell ref="BX115:CD115"/>
    <mergeCell ref="F116:L116"/>
    <mergeCell ref="M116:N116"/>
    <mergeCell ref="O116:AU116"/>
    <mergeCell ref="BB116:BH116"/>
    <mergeCell ref="BM116:BS116"/>
    <mergeCell ref="BX116:CD116"/>
    <mergeCell ref="C115:E117"/>
    <mergeCell ref="F115:L115"/>
    <mergeCell ref="M115:N115"/>
    <mergeCell ref="O115:AU115"/>
    <mergeCell ref="AX115:BA117"/>
    <mergeCell ref="BB115:BH115"/>
    <mergeCell ref="F117:L117"/>
    <mergeCell ref="M117:N117"/>
    <mergeCell ref="O117:AU117"/>
    <mergeCell ref="BB117:BH117"/>
    <mergeCell ref="F114:L114"/>
    <mergeCell ref="M114:N114"/>
    <mergeCell ref="O114:AU114"/>
    <mergeCell ref="BB114:BH114"/>
    <mergeCell ref="BM114:BS114"/>
    <mergeCell ref="BX114:CD114"/>
    <mergeCell ref="BT112:BW114"/>
    <mergeCell ref="BX112:CD112"/>
    <mergeCell ref="F113:L113"/>
    <mergeCell ref="M113:N113"/>
    <mergeCell ref="O113:AU113"/>
    <mergeCell ref="BB113:BH113"/>
    <mergeCell ref="BM113:BS113"/>
    <mergeCell ref="BX113:CD113"/>
    <mergeCell ref="AX112:BA114"/>
    <mergeCell ref="BB112:BH112"/>
    <mergeCell ref="BI112:BL114"/>
    <mergeCell ref="BM112:BS112"/>
    <mergeCell ref="F110:L110"/>
    <mergeCell ref="M110:N110"/>
    <mergeCell ref="O110:AU110"/>
    <mergeCell ref="BB110:BH110"/>
    <mergeCell ref="BM110:BS110"/>
    <mergeCell ref="BX110:CD110"/>
    <mergeCell ref="BI109:BL111"/>
    <mergeCell ref="BM109:BS109"/>
    <mergeCell ref="BX111:CD111"/>
    <mergeCell ref="BT109:BW111"/>
    <mergeCell ref="M111:N111"/>
    <mergeCell ref="BT108:BW108"/>
    <mergeCell ref="BX108:CD108"/>
    <mergeCell ref="C109:E111"/>
    <mergeCell ref="F109:L109"/>
    <mergeCell ref="M109:N109"/>
    <mergeCell ref="O109:AU109"/>
    <mergeCell ref="AX109:BA111"/>
    <mergeCell ref="BB109:BH109"/>
    <mergeCell ref="BX109:CD109"/>
    <mergeCell ref="F112:L112"/>
    <mergeCell ref="M112:N112"/>
    <mergeCell ref="O112:AU112"/>
    <mergeCell ref="BB108:BH108"/>
    <mergeCell ref="BI108:BL108"/>
    <mergeCell ref="BM108:BS108"/>
    <mergeCell ref="O111:AU111"/>
    <mergeCell ref="BB111:BH111"/>
    <mergeCell ref="BM111:BS111"/>
    <mergeCell ref="F111:L111"/>
    <mergeCell ref="BX107:CD107"/>
    <mergeCell ref="BI104:BL106"/>
    <mergeCell ref="BM104:BS104"/>
    <mergeCell ref="B108:B114"/>
    <mergeCell ref="C108:E108"/>
    <mergeCell ref="F108:L108"/>
    <mergeCell ref="M108:N108"/>
    <mergeCell ref="O108:AU108"/>
    <mergeCell ref="AX108:BA108"/>
    <mergeCell ref="C112:E114"/>
    <mergeCell ref="B107:AU107"/>
    <mergeCell ref="AX107:BA107"/>
    <mergeCell ref="BB107:BH107"/>
    <mergeCell ref="BI107:BL107"/>
    <mergeCell ref="BM107:BS107"/>
    <mergeCell ref="BT107:BW107"/>
    <mergeCell ref="BT104:BW106"/>
    <mergeCell ref="BX104:CD104"/>
    <mergeCell ref="F105:L105"/>
    <mergeCell ref="M105:N105"/>
    <mergeCell ref="O105:AU105"/>
    <mergeCell ref="BB105:BH105"/>
    <mergeCell ref="BM105:BS105"/>
    <mergeCell ref="BX105:CD105"/>
    <mergeCell ref="BM106:BS106"/>
    <mergeCell ref="BX106:CD106"/>
    <mergeCell ref="C104:E106"/>
    <mergeCell ref="F104:L104"/>
    <mergeCell ref="M104:N104"/>
    <mergeCell ref="O104:AU104"/>
    <mergeCell ref="AX104:BA106"/>
    <mergeCell ref="BB104:BH104"/>
    <mergeCell ref="F106:L106"/>
    <mergeCell ref="M106:N106"/>
    <mergeCell ref="O106:AU106"/>
    <mergeCell ref="BB106:BH106"/>
    <mergeCell ref="F103:L103"/>
    <mergeCell ref="M103:N103"/>
    <mergeCell ref="O103:AU103"/>
    <mergeCell ref="BB103:BH103"/>
    <mergeCell ref="BM103:BS103"/>
    <mergeCell ref="BX103:CD103"/>
    <mergeCell ref="BI101:BL103"/>
    <mergeCell ref="BM101:BS101"/>
    <mergeCell ref="BT101:BW103"/>
    <mergeCell ref="BX101:CD101"/>
    <mergeCell ref="F102:L102"/>
    <mergeCell ref="M102:N102"/>
    <mergeCell ref="O102:AU102"/>
    <mergeCell ref="BB102:BH102"/>
    <mergeCell ref="BM102:BS102"/>
    <mergeCell ref="BX102:CD102"/>
    <mergeCell ref="B97:B103"/>
    <mergeCell ref="C97:E97"/>
    <mergeCell ref="F97:L97"/>
    <mergeCell ref="M97:N97"/>
    <mergeCell ref="O97:AU97"/>
    <mergeCell ref="AX97:BA97"/>
    <mergeCell ref="BB97:BH97"/>
    <mergeCell ref="BI97:BL97"/>
    <mergeCell ref="BM97:BS97"/>
    <mergeCell ref="O100:AU100"/>
    <mergeCell ref="BB100:BH100"/>
    <mergeCell ref="BM100:BS100"/>
    <mergeCell ref="BX100:CD100"/>
    <mergeCell ref="C101:E103"/>
    <mergeCell ref="F101:L101"/>
    <mergeCell ref="M101:N101"/>
    <mergeCell ref="O101:AU101"/>
    <mergeCell ref="AX101:BA103"/>
    <mergeCell ref="BB101:BH101"/>
    <mergeCell ref="BT98:BW100"/>
    <mergeCell ref="BX98:CD98"/>
    <mergeCell ref="F99:L99"/>
    <mergeCell ref="M99:N99"/>
    <mergeCell ref="O99:AU99"/>
    <mergeCell ref="BB99:BH99"/>
    <mergeCell ref="BM99:BS99"/>
    <mergeCell ref="BX99:CD99"/>
    <mergeCell ref="F100:L100"/>
    <mergeCell ref="M100:N100"/>
    <mergeCell ref="BI96:BL96"/>
    <mergeCell ref="BM96:BS96"/>
    <mergeCell ref="BT96:BW96"/>
    <mergeCell ref="BT93:BW95"/>
    <mergeCell ref="BX93:CD93"/>
    <mergeCell ref="F94:L94"/>
    <mergeCell ref="M94:N94"/>
    <mergeCell ref="O94:AU94"/>
    <mergeCell ref="BB94:BH94"/>
    <mergeCell ref="BM94:BS94"/>
    <mergeCell ref="BX94:CD94"/>
    <mergeCell ref="F95:L95"/>
    <mergeCell ref="M95:N95"/>
    <mergeCell ref="BT97:BW97"/>
    <mergeCell ref="BX97:CD97"/>
    <mergeCell ref="C98:E100"/>
    <mergeCell ref="F98:L98"/>
    <mergeCell ref="M98:N98"/>
    <mergeCell ref="O98:AU98"/>
    <mergeCell ref="AX98:BA100"/>
    <mergeCell ref="BB98:BH98"/>
    <mergeCell ref="BI98:BL100"/>
    <mergeCell ref="BM98:BS98"/>
    <mergeCell ref="BX96:CD96"/>
    <mergeCell ref="C93:E95"/>
    <mergeCell ref="F93:L93"/>
    <mergeCell ref="M93:N93"/>
    <mergeCell ref="O93:AU93"/>
    <mergeCell ref="AX93:BA95"/>
    <mergeCell ref="BB93:BH93"/>
    <mergeCell ref="BI93:BL95"/>
    <mergeCell ref="BM93:BS93"/>
    <mergeCell ref="BI90:BL92"/>
    <mergeCell ref="BM90:BS90"/>
    <mergeCell ref="BT90:BW92"/>
    <mergeCell ref="BX90:CD90"/>
    <mergeCell ref="F91:L91"/>
    <mergeCell ref="M91:N91"/>
    <mergeCell ref="O91:AU91"/>
    <mergeCell ref="BB91:BH91"/>
    <mergeCell ref="BM91:BS91"/>
    <mergeCell ref="BX91:CD91"/>
    <mergeCell ref="C90:E92"/>
    <mergeCell ref="F90:L90"/>
    <mergeCell ref="M90:N90"/>
    <mergeCell ref="O90:AU90"/>
    <mergeCell ref="AX90:BA92"/>
    <mergeCell ref="BB90:BH90"/>
    <mergeCell ref="F92:L92"/>
    <mergeCell ref="M92:N92"/>
    <mergeCell ref="O92:AU92"/>
    <mergeCell ref="BB92:BH92"/>
    <mergeCell ref="O95:AU95"/>
    <mergeCell ref="BB95:BH95"/>
    <mergeCell ref="BM95:BS95"/>
    <mergeCell ref="BX95:CD95"/>
    <mergeCell ref="BM19:BS19"/>
    <mergeCell ref="BX19:CD19"/>
    <mergeCell ref="F89:L89"/>
    <mergeCell ref="M89:N89"/>
    <mergeCell ref="O89:AU89"/>
    <mergeCell ref="BB89:BH89"/>
    <mergeCell ref="BM89:BS89"/>
    <mergeCell ref="BX89:CD89"/>
    <mergeCell ref="BI87:BL89"/>
    <mergeCell ref="BM87:BS87"/>
    <mergeCell ref="BT87:BW89"/>
    <mergeCell ref="BX87:CD87"/>
    <mergeCell ref="F88:L88"/>
    <mergeCell ref="M88:N88"/>
    <mergeCell ref="O88:AU88"/>
    <mergeCell ref="BB88:BH88"/>
    <mergeCell ref="BM88:BS88"/>
    <mergeCell ref="BX88:CD88"/>
    <mergeCell ref="BI86:BL86"/>
    <mergeCell ref="BM86:BS86"/>
    <mergeCell ref="BT86:BW86"/>
    <mergeCell ref="BX86:CD86"/>
    <mergeCell ref="M77:N77"/>
    <mergeCell ref="O77:AU77"/>
    <mergeCell ref="BB77:BH77"/>
    <mergeCell ref="BM77:BS77"/>
    <mergeCell ref="BX77:CD77"/>
    <mergeCell ref="BI76:BL78"/>
    <mergeCell ref="BM16:BS16"/>
    <mergeCell ref="BX16:CD16"/>
    <mergeCell ref="C87:E89"/>
    <mergeCell ref="F87:L87"/>
    <mergeCell ref="M87:N87"/>
    <mergeCell ref="O87:AU87"/>
    <mergeCell ref="AX87:BA89"/>
    <mergeCell ref="BB87:BH87"/>
    <mergeCell ref="C86:E86"/>
    <mergeCell ref="F86:L86"/>
    <mergeCell ref="M86:N86"/>
    <mergeCell ref="O86:AU86"/>
    <mergeCell ref="AX86:BA86"/>
    <mergeCell ref="BB86:BH86"/>
    <mergeCell ref="BM20:BS20"/>
    <mergeCell ref="BX20:CD20"/>
    <mergeCell ref="B85:AU85"/>
    <mergeCell ref="AX85:BA85"/>
    <mergeCell ref="BB85:BH85"/>
    <mergeCell ref="BI85:BL85"/>
    <mergeCell ref="BM85:BS85"/>
    <mergeCell ref="BT85:BW85"/>
    <mergeCell ref="BX85:CD85"/>
    <mergeCell ref="C75:E75"/>
    <mergeCell ref="BI18:BL20"/>
    <mergeCell ref="BM18:BS18"/>
    <mergeCell ref="BT18:BW20"/>
    <mergeCell ref="BX18:CD18"/>
    <mergeCell ref="F19:L19"/>
    <mergeCell ref="M19:N19"/>
    <mergeCell ref="O19:AU19"/>
    <mergeCell ref="BB19:BH19"/>
    <mergeCell ref="F13:L13"/>
    <mergeCell ref="M13:N13"/>
    <mergeCell ref="O13:AU13"/>
    <mergeCell ref="BB13:BH13"/>
    <mergeCell ref="BM13:BS13"/>
    <mergeCell ref="BX13:CD13"/>
    <mergeCell ref="F14:L14"/>
    <mergeCell ref="M14:N14"/>
    <mergeCell ref="C18:E20"/>
    <mergeCell ref="F18:L18"/>
    <mergeCell ref="M18:N18"/>
    <mergeCell ref="O18:AU18"/>
    <mergeCell ref="AX18:BA20"/>
    <mergeCell ref="BB18:BH18"/>
    <mergeCell ref="F20:L20"/>
    <mergeCell ref="M20:N20"/>
    <mergeCell ref="O20:AU20"/>
    <mergeCell ref="BB20:BH20"/>
    <mergeCell ref="F17:L17"/>
    <mergeCell ref="M17:N17"/>
    <mergeCell ref="O17:AU17"/>
    <mergeCell ref="BB17:BH17"/>
    <mergeCell ref="BM17:BS17"/>
    <mergeCell ref="BX17:CD17"/>
    <mergeCell ref="BI15:BL17"/>
    <mergeCell ref="BM15:BS15"/>
    <mergeCell ref="BT15:BW17"/>
    <mergeCell ref="BX15:CD15"/>
    <mergeCell ref="F16:L16"/>
    <mergeCell ref="M16:N16"/>
    <mergeCell ref="O16:AU16"/>
    <mergeCell ref="BB16:BH16"/>
    <mergeCell ref="BT11:BW11"/>
    <mergeCell ref="BX11:CD11"/>
    <mergeCell ref="C12:E14"/>
    <mergeCell ref="F12:L12"/>
    <mergeCell ref="M12:N12"/>
    <mergeCell ref="O12:AU12"/>
    <mergeCell ref="AX12:BA14"/>
    <mergeCell ref="BB12:BH12"/>
    <mergeCell ref="BI12:BL14"/>
    <mergeCell ref="BM12:BS12"/>
    <mergeCell ref="BX10:CD10"/>
    <mergeCell ref="B11:B17"/>
    <mergeCell ref="C11:E11"/>
    <mergeCell ref="F11:L11"/>
    <mergeCell ref="M11:N11"/>
    <mergeCell ref="O11:AU11"/>
    <mergeCell ref="AX11:BA11"/>
    <mergeCell ref="BB11:BH11"/>
    <mergeCell ref="BI11:BL11"/>
    <mergeCell ref="BM11:BS11"/>
    <mergeCell ref="O14:AU14"/>
    <mergeCell ref="BB14:BH14"/>
    <mergeCell ref="BM14:BS14"/>
    <mergeCell ref="BX14:CD14"/>
    <mergeCell ref="C15:E17"/>
    <mergeCell ref="F15:L15"/>
    <mergeCell ref="M15:N15"/>
    <mergeCell ref="O15:AU15"/>
    <mergeCell ref="AX15:BA17"/>
    <mergeCell ref="BB15:BH15"/>
    <mergeCell ref="BT12:BW14"/>
    <mergeCell ref="BX12:CD12"/>
    <mergeCell ref="O31:AU31"/>
    <mergeCell ref="BB31:BH31"/>
    <mergeCell ref="BM31:BS31"/>
    <mergeCell ref="BX31:CD31"/>
    <mergeCell ref="B10:AU10"/>
    <mergeCell ref="AX10:BA10"/>
    <mergeCell ref="BB10:BH10"/>
    <mergeCell ref="BI10:BL10"/>
    <mergeCell ref="BM10:BS10"/>
    <mergeCell ref="BT10:BW10"/>
    <mergeCell ref="BT29:BW31"/>
    <mergeCell ref="BX29:CD29"/>
    <mergeCell ref="F30:L30"/>
    <mergeCell ref="M30:N30"/>
    <mergeCell ref="O30:AU30"/>
    <mergeCell ref="BB30:BH30"/>
    <mergeCell ref="BM30:BS30"/>
    <mergeCell ref="BX30:CD30"/>
    <mergeCell ref="F31:L31"/>
    <mergeCell ref="M31:N31"/>
    <mergeCell ref="BM28:BS28"/>
    <mergeCell ref="BX28:CD28"/>
    <mergeCell ref="C29:E31"/>
    <mergeCell ref="F29:L29"/>
    <mergeCell ref="M29:N29"/>
    <mergeCell ref="O29:AU29"/>
    <mergeCell ref="AX29:BA31"/>
    <mergeCell ref="BB29:BH29"/>
    <mergeCell ref="BI29:BL31"/>
    <mergeCell ref="BM29:BS29"/>
    <mergeCell ref="BI26:BL28"/>
    <mergeCell ref="BM26:BS26"/>
    <mergeCell ref="BT26:BW28"/>
    <mergeCell ref="BX26:CD26"/>
    <mergeCell ref="F27:L27"/>
    <mergeCell ref="M27:N27"/>
    <mergeCell ref="O27:AU27"/>
    <mergeCell ref="BB27:BH27"/>
    <mergeCell ref="BM27:BS27"/>
    <mergeCell ref="BX27:CD27"/>
    <mergeCell ref="C26:E28"/>
    <mergeCell ref="F26:L26"/>
    <mergeCell ref="M26:N26"/>
    <mergeCell ref="O26:AU26"/>
    <mergeCell ref="AX26:BA28"/>
    <mergeCell ref="BB26:BH26"/>
    <mergeCell ref="F28:L28"/>
    <mergeCell ref="M28:N28"/>
    <mergeCell ref="O28:AU28"/>
    <mergeCell ref="BB28:BH28"/>
    <mergeCell ref="F25:L25"/>
    <mergeCell ref="M25:N25"/>
    <mergeCell ref="O25:AU25"/>
    <mergeCell ref="BB25:BH25"/>
    <mergeCell ref="BM25:BS25"/>
    <mergeCell ref="BX25:CD25"/>
    <mergeCell ref="BI23:BL25"/>
    <mergeCell ref="BM23:BS23"/>
    <mergeCell ref="BT23:BW25"/>
    <mergeCell ref="BX23:CD23"/>
    <mergeCell ref="F24:L24"/>
    <mergeCell ref="M24:N24"/>
    <mergeCell ref="O24:AU24"/>
    <mergeCell ref="BB24:BH24"/>
    <mergeCell ref="BM24:BS24"/>
    <mergeCell ref="BX24:CD24"/>
    <mergeCell ref="BI22:BL22"/>
    <mergeCell ref="BM22:BS22"/>
    <mergeCell ref="BT22:BW22"/>
    <mergeCell ref="BX22:CD22"/>
    <mergeCell ref="C23:E25"/>
    <mergeCell ref="F23:L23"/>
    <mergeCell ref="M23:N23"/>
    <mergeCell ref="O23:AU23"/>
    <mergeCell ref="AX23:BA25"/>
    <mergeCell ref="BB23:BH23"/>
    <mergeCell ref="C22:E22"/>
    <mergeCell ref="F22:L22"/>
    <mergeCell ref="M22:N22"/>
    <mergeCell ref="O22:AU22"/>
    <mergeCell ref="AX22:BA22"/>
    <mergeCell ref="BB22:BH22"/>
    <mergeCell ref="BM128:BS128"/>
    <mergeCell ref="BX128:CD128"/>
    <mergeCell ref="B21:AU21"/>
    <mergeCell ref="AX21:BA21"/>
    <mergeCell ref="BB21:BH21"/>
    <mergeCell ref="BI21:BL21"/>
    <mergeCell ref="BM21:BS21"/>
    <mergeCell ref="BT21:BW21"/>
    <mergeCell ref="BX21:CD21"/>
    <mergeCell ref="B22:B28"/>
    <mergeCell ref="BI126:BL128"/>
    <mergeCell ref="BM126:BS126"/>
    <mergeCell ref="BT126:BW128"/>
    <mergeCell ref="BX126:CD126"/>
    <mergeCell ref="F127:L127"/>
    <mergeCell ref="M127:N127"/>
    <mergeCell ref="O127:AU127"/>
    <mergeCell ref="BB127:BH127"/>
    <mergeCell ref="BM127:BS127"/>
    <mergeCell ref="BX127:CD127"/>
    <mergeCell ref="AX126:BA128"/>
    <mergeCell ref="BB126:BH126"/>
    <mergeCell ref="F128:L128"/>
    <mergeCell ref="M128:N128"/>
    <mergeCell ref="O128:AU128"/>
    <mergeCell ref="BB128:BH128"/>
    <mergeCell ref="F124:L124"/>
    <mergeCell ref="M124:N124"/>
    <mergeCell ref="C126:E128"/>
    <mergeCell ref="F126:L126"/>
    <mergeCell ref="M126:N126"/>
    <mergeCell ref="O126:AU126"/>
    <mergeCell ref="M125:N125"/>
    <mergeCell ref="O125:AU125"/>
    <mergeCell ref="C123:E125"/>
    <mergeCell ref="F123:L123"/>
    <mergeCell ref="BB125:BH125"/>
    <mergeCell ref="BM125:BS125"/>
    <mergeCell ref="BX125:CD125"/>
    <mergeCell ref="BT123:BW125"/>
    <mergeCell ref="BX123:CD123"/>
    <mergeCell ref="BB124:BH124"/>
    <mergeCell ref="BM124:BS124"/>
    <mergeCell ref="BX124:CD124"/>
    <mergeCell ref="AX123:BA125"/>
    <mergeCell ref="BB123:BH123"/>
    <mergeCell ref="BI123:BL125"/>
    <mergeCell ref="BM123:BS123"/>
    <mergeCell ref="BX121:CD121"/>
    <mergeCell ref="F122:L122"/>
    <mergeCell ref="M122:N122"/>
    <mergeCell ref="O122:AU122"/>
    <mergeCell ref="BB122:BH122"/>
    <mergeCell ref="BM122:BS122"/>
    <mergeCell ref="BX122:CD122"/>
    <mergeCell ref="BB120:BH120"/>
    <mergeCell ref="BI120:BL122"/>
    <mergeCell ref="BM120:BS120"/>
    <mergeCell ref="BT120:BW122"/>
    <mergeCell ref="BX120:CD120"/>
    <mergeCell ref="BB121:BH121"/>
    <mergeCell ref="BM121:BS121"/>
    <mergeCell ref="F121:L121"/>
    <mergeCell ref="M121:N121"/>
    <mergeCell ref="O121:AU121"/>
    <mergeCell ref="BB119:BH119"/>
    <mergeCell ref="BI119:BL119"/>
    <mergeCell ref="BM119:BS119"/>
    <mergeCell ref="AX119:BA119"/>
    <mergeCell ref="M120:N120"/>
    <mergeCell ref="O120:AU120"/>
    <mergeCell ref="AX120:BA122"/>
    <mergeCell ref="AX118:BA118"/>
    <mergeCell ref="BB118:BH118"/>
    <mergeCell ref="BT119:BW119"/>
    <mergeCell ref="BX119:CD119"/>
    <mergeCell ref="F119:L119"/>
    <mergeCell ref="M119:N119"/>
    <mergeCell ref="O119:AU119"/>
    <mergeCell ref="BM41:BS41"/>
    <mergeCell ref="BX41:CD41"/>
    <mergeCell ref="BI118:BL118"/>
    <mergeCell ref="BM118:BS118"/>
    <mergeCell ref="BT118:BW118"/>
    <mergeCell ref="BX118:CD118"/>
    <mergeCell ref="BT40:BW42"/>
    <mergeCell ref="BX40:CD40"/>
    <mergeCell ref="BM42:BS42"/>
    <mergeCell ref="BX42:CD42"/>
    <mergeCell ref="F42:L42"/>
    <mergeCell ref="M42:N42"/>
    <mergeCell ref="O42:AU42"/>
    <mergeCell ref="BB42:BH42"/>
    <mergeCell ref="BI40:BL42"/>
    <mergeCell ref="BM40:BS40"/>
    <mergeCell ref="F41:L41"/>
    <mergeCell ref="M41:N41"/>
    <mergeCell ref="O41:AU41"/>
    <mergeCell ref="BB41:BH41"/>
    <mergeCell ref="BM92:BS92"/>
    <mergeCell ref="BX92:CD92"/>
    <mergeCell ref="B96:AU96"/>
    <mergeCell ref="AX96:BA96"/>
    <mergeCell ref="BB96:BH96"/>
    <mergeCell ref="BB36:BH36"/>
    <mergeCell ref="BI37:BL39"/>
    <mergeCell ref="BM37:BS37"/>
    <mergeCell ref="BT37:BW39"/>
    <mergeCell ref="BX37:CD37"/>
    <mergeCell ref="C40:E42"/>
    <mergeCell ref="F40:L40"/>
    <mergeCell ref="M40:N40"/>
    <mergeCell ref="O40:AU40"/>
    <mergeCell ref="AX40:BA42"/>
    <mergeCell ref="BB40:BH40"/>
    <mergeCell ref="O38:AU38"/>
    <mergeCell ref="BB38:BH38"/>
    <mergeCell ref="BM38:BS38"/>
    <mergeCell ref="BX38:CD38"/>
    <mergeCell ref="F39:L39"/>
    <mergeCell ref="M39:N39"/>
    <mergeCell ref="O39:AU39"/>
    <mergeCell ref="BB39:BH39"/>
    <mergeCell ref="BM39:BS39"/>
    <mergeCell ref="BX39:CD39"/>
    <mergeCell ref="M161:N161"/>
    <mergeCell ref="M150:N150"/>
    <mergeCell ref="M152:N152"/>
    <mergeCell ref="M153:N153"/>
    <mergeCell ref="M154:N154"/>
    <mergeCell ref="M155:N155"/>
    <mergeCell ref="M156:N156"/>
    <mergeCell ref="M142:N142"/>
    <mergeCell ref="M143:N143"/>
    <mergeCell ref="M144:N144"/>
    <mergeCell ref="M145:N145"/>
    <mergeCell ref="M146:N146"/>
    <mergeCell ref="M147:N147"/>
    <mergeCell ref="BX157:CD157"/>
    <mergeCell ref="BX158:CD158"/>
    <mergeCell ref="BT152:BW152"/>
    <mergeCell ref="BM36:BS36"/>
    <mergeCell ref="BX36:CD36"/>
    <mergeCell ref="M37:N37"/>
    <mergeCell ref="O37:AU37"/>
    <mergeCell ref="AX37:BA39"/>
    <mergeCell ref="BB37:BH37"/>
    <mergeCell ref="M38:N38"/>
    <mergeCell ref="BT34:BW36"/>
    <mergeCell ref="BX34:CD34"/>
    <mergeCell ref="M35:N35"/>
    <mergeCell ref="O35:AU35"/>
    <mergeCell ref="BB35:BH35"/>
    <mergeCell ref="BM35:BS35"/>
    <mergeCell ref="BX35:CD35"/>
    <mergeCell ref="O34:AU34"/>
    <mergeCell ref="AX34:BA36"/>
    <mergeCell ref="C33:E33"/>
    <mergeCell ref="F33:L33"/>
    <mergeCell ref="B118:AU118"/>
    <mergeCell ref="F34:L34"/>
    <mergeCell ref="M34:N34"/>
    <mergeCell ref="M33:N33"/>
    <mergeCell ref="O33:AU33"/>
    <mergeCell ref="C34:E36"/>
    <mergeCell ref="B141:B147"/>
    <mergeCell ref="B130:B136"/>
    <mergeCell ref="AX33:BA33"/>
    <mergeCell ref="BB33:BH33"/>
    <mergeCell ref="BI33:BL33"/>
    <mergeCell ref="BM33:BS33"/>
    <mergeCell ref="BT33:BW33"/>
    <mergeCell ref="BX33:CD33"/>
    <mergeCell ref="AX32:BA32"/>
    <mergeCell ref="BB32:BH32"/>
    <mergeCell ref="BI32:BL32"/>
    <mergeCell ref="BM32:BS32"/>
    <mergeCell ref="BT32:BW32"/>
    <mergeCell ref="BX32:CD32"/>
    <mergeCell ref="C37:E39"/>
    <mergeCell ref="F37:L37"/>
    <mergeCell ref="F38:L38"/>
    <mergeCell ref="BM34:BS34"/>
    <mergeCell ref="F35:L35"/>
    <mergeCell ref="F36:L36"/>
    <mergeCell ref="BB34:BH34"/>
    <mergeCell ref="BI34:BL36"/>
    <mergeCell ref="M36:N36"/>
    <mergeCell ref="O36:AU36"/>
    <mergeCell ref="BX195:CD195"/>
    <mergeCell ref="BT159:BW161"/>
    <mergeCell ref="BX159:CD159"/>
    <mergeCell ref="M131:N131"/>
    <mergeCell ref="M132:N132"/>
    <mergeCell ref="M133:N133"/>
    <mergeCell ref="M134:N134"/>
    <mergeCell ref="BB161:BH161"/>
    <mergeCell ref="BM161:BS161"/>
    <mergeCell ref="BM159:BS159"/>
    <mergeCell ref="BX160:CD160"/>
    <mergeCell ref="F161:L161"/>
    <mergeCell ref="O161:AU161"/>
    <mergeCell ref="BX161:CD161"/>
    <mergeCell ref="B195:AU195"/>
    <mergeCell ref="AX195:BA195"/>
    <mergeCell ref="BB195:BH195"/>
    <mergeCell ref="BI195:BL195"/>
    <mergeCell ref="BM195:BS195"/>
    <mergeCell ref="BT195:BW195"/>
    <mergeCell ref="BI156:BL158"/>
    <mergeCell ref="BM156:BS156"/>
    <mergeCell ref="BT156:BW158"/>
    <mergeCell ref="F160:L160"/>
    <mergeCell ref="O160:AU160"/>
    <mergeCell ref="BB160:BH160"/>
    <mergeCell ref="BM160:BS160"/>
    <mergeCell ref="O158:AU158"/>
    <mergeCell ref="BB158:BH158"/>
    <mergeCell ref="BM158:BS158"/>
    <mergeCell ref="BB157:BH157"/>
    <mergeCell ref="BM157:BS157"/>
    <mergeCell ref="BM152:BS152"/>
    <mergeCell ref="C159:E161"/>
    <mergeCell ref="F159:L159"/>
    <mergeCell ref="O159:AU159"/>
    <mergeCell ref="AX159:BA161"/>
    <mergeCell ref="BB159:BH159"/>
    <mergeCell ref="BI159:BL161"/>
    <mergeCell ref="F158:L158"/>
    <mergeCell ref="F155:L155"/>
    <mergeCell ref="O155:AU155"/>
    <mergeCell ref="BB155:BH155"/>
    <mergeCell ref="BM155:BS155"/>
    <mergeCell ref="BX155:CD155"/>
    <mergeCell ref="BT153:BW155"/>
    <mergeCell ref="BX156:CD156"/>
    <mergeCell ref="F157:L157"/>
    <mergeCell ref="O157:AU157"/>
    <mergeCell ref="C156:E158"/>
    <mergeCell ref="F156:L156"/>
    <mergeCell ref="O156:AU156"/>
    <mergeCell ref="AX156:BA158"/>
    <mergeCell ref="BB156:BH156"/>
    <mergeCell ref="BX153:CD153"/>
    <mergeCell ref="F154:L154"/>
    <mergeCell ref="O154:AU154"/>
    <mergeCell ref="BB154:BH154"/>
    <mergeCell ref="BM154:BS154"/>
    <mergeCell ref="BX154:CD154"/>
    <mergeCell ref="M157:N157"/>
    <mergeCell ref="M158:N158"/>
    <mergeCell ref="M159:N159"/>
    <mergeCell ref="M160:N160"/>
    <mergeCell ref="BM150:BS150"/>
    <mergeCell ref="BX150:CD150"/>
    <mergeCell ref="B151:AU151"/>
    <mergeCell ref="AX151:BA151"/>
    <mergeCell ref="BB151:BH151"/>
    <mergeCell ref="BI151:BL151"/>
    <mergeCell ref="BM151:BS151"/>
    <mergeCell ref="BX148:CD148"/>
    <mergeCell ref="F149:L149"/>
    <mergeCell ref="O149:AU149"/>
    <mergeCell ref="BB149:BH149"/>
    <mergeCell ref="BM149:BS149"/>
    <mergeCell ref="BX149:CD149"/>
    <mergeCell ref="M148:N148"/>
    <mergeCell ref="M149:N149"/>
    <mergeCell ref="BX152:CD152"/>
    <mergeCell ref="C153:E155"/>
    <mergeCell ref="F153:L153"/>
    <mergeCell ref="O153:AU153"/>
    <mergeCell ref="AX153:BA155"/>
    <mergeCell ref="BB153:BH153"/>
    <mergeCell ref="BI153:BL155"/>
    <mergeCell ref="BM153:BS153"/>
    <mergeCell ref="BT151:BW151"/>
    <mergeCell ref="BX151:CD151"/>
    <mergeCell ref="B152:B158"/>
    <mergeCell ref="C152:E152"/>
    <mergeCell ref="F152:L152"/>
    <mergeCell ref="O152:AU152"/>
    <mergeCell ref="AX152:BA152"/>
    <mergeCell ref="BB152:BH152"/>
    <mergeCell ref="BI152:BL152"/>
    <mergeCell ref="BM147:BS147"/>
    <mergeCell ref="BX147:CD147"/>
    <mergeCell ref="C148:E150"/>
    <mergeCell ref="F148:L148"/>
    <mergeCell ref="O148:AU148"/>
    <mergeCell ref="AX148:BA150"/>
    <mergeCell ref="BB148:BH148"/>
    <mergeCell ref="BI148:BL150"/>
    <mergeCell ref="BM148:BS148"/>
    <mergeCell ref="BT148:BW150"/>
    <mergeCell ref="BX145:CD145"/>
    <mergeCell ref="F146:L146"/>
    <mergeCell ref="O146:AU146"/>
    <mergeCell ref="BB146:BH146"/>
    <mergeCell ref="BM146:BS146"/>
    <mergeCell ref="BX146:CD146"/>
    <mergeCell ref="BM144:BS144"/>
    <mergeCell ref="BX144:CD144"/>
    <mergeCell ref="C145:E147"/>
    <mergeCell ref="F145:L145"/>
    <mergeCell ref="O145:AU145"/>
    <mergeCell ref="AX145:BA147"/>
    <mergeCell ref="BB145:BH145"/>
    <mergeCell ref="BI145:BL147"/>
    <mergeCell ref="BM145:BS145"/>
    <mergeCell ref="BT145:BW147"/>
    <mergeCell ref="F147:L147"/>
    <mergeCell ref="O147:AU147"/>
    <mergeCell ref="BB147:BH147"/>
    <mergeCell ref="F150:L150"/>
    <mergeCell ref="O150:AU150"/>
    <mergeCell ref="BB150:BH150"/>
    <mergeCell ref="BM142:BS142"/>
    <mergeCell ref="BT142:BW144"/>
    <mergeCell ref="BX142:CD142"/>
    <mergeCell ref="F143:L143"/>
    <mergeCell ref="O143:AU143"/>
    <mergeCell ref="BB143:BH143"/>
    <mergeCell ref="BM143:BS143"/>
    <mergeCell ref="BX143:CD143"/>
    <mergeCell ref="F144:L144"/>
    <mergeCell ref="O144:AU144"/>
    <mergeCell ref="BI141:BL141"/>
    <mergeCell ref="BM141:BS141"/>
    <mergeCell ref="BT141:BW141"/>
    <mergeCell ref="BX141:CD141"/>
    <mergeCell ref="C142:E144"/>
    <mergeCell ref="F142:L142"/>
    <mergeCell ref="O142:AU142"/>
    <mergeCell ref="AX142:BA144"/>
    <mergeCell ref="BB142:BH142"/>
    <mergeCell ref="BI142:BL144"/>
    <mergeCell ref="C141:E141"/>
    <mergeCell ref="F141:L141"/>
    <mergeCell ref="O141:AU141"/>
    <mergeCell ref="AX141:BA141"/>
    <mergeCell ref="BB141:BH141"/>
    <mergeCell ref="BB144:BH144"/>
    <mergeCell ref="M141:N141"/>
    <mergeCell ref="BM139:BS139"/>
    <mergeCell ref="BX139:CD139"/>
    <mergeCell ref="B140:AU140"/>
    <mergeCell ref="AX140:BA140"/>
    <mergeCell ref="BB140:BH140"/>
    <mergeCell ref="BI140:BL140"/>
    <mergeCell ref="BM140:BS140"/>
    <mergeCell ref="BT140:BW140"/>
    <mergeCell ref="BX140:CD140"/>
    <mergeCell ref="M139:N139"/>
    <mergeCell ref="BM137:BS137"/>
    <mergeCell ref="BT137:BW139"/>
    <mergeCell ref="BX137:CD137"/>
    <mergeCell ref="F138:L138"/>
    <mergeCell ref="O138:AU138"/>
    <mergeCell ref="BB138:BH138"/>
    <mergeCell ref="BM138:BS138"/>
    <mergeCell ref="BX138:CD138"/>
    <mergeCell ref="F139:L139"/>
    <mergeCell ref="O139:AU139"/>
    <mergeCell ref="C137:E139"/>
    <mergeCell ref="F137:L137"/>
    <mergeCell ref="O137:AU137"/>
    <mergeCell ref="AX137:BA139"/>
    <mergeCell ref="BB137:BH137"/>
    <mergeCell ref="BI137:BL139"/>
    <mergeCell ref="BB139:BH139"/>
    <mergeCell ref="M137:N137"/>
    <mergeCell ref="M138:N138"/>
    <mergeCell ref="BM135:BS135"/>
    <mergeCell ref="BX135:CD135"/>
    <mergeCell ref="F136:L136"/>
    <mergeCell ref="O136:AU136"/>
    <mergeCell ref="BB136:BH136"/>
    <mergeCell ref="BM136:BS136"/>
    <mergeCell ref="BX136:CD136"/>
    <mergeCell ref="M135:N135"/>
    <mergeCell ref="M136:N136"/>
    <mergeCell ref="BX133:CD133"/>
    <mergeCell ref="C134:E136"/>
    <mergeCell ref="F134:L134"/>
    <mergeCell ref="O134:AU134"/>
    <mergeCell ref="AX134:BA136"/>
    <mergeCell ref="BB134:BH134"/>
    <mergeCell ref="BI134:BL136"/>
    <mergeCell ref="BM134:BS134"/>
    <mergeCell ref="BT134:BW136"/>
    <mergeCell ref="BX134:CD134"/>
    <mergeCell ref="F135:L135"/>
    <mergeCell ref="O135:AU135"/>
    <mergeCell ref="BB135:BH135"/>
    <mergeCell ref="F133:L133"/>
    <mergeCell ref="O133:AU133"/>
    <mergeCell ref="BM131:BS131"/>
    <mergeCell ref="BT131:BW133"/>
    <mergeCell ref="BX131:CD131"/>
    <mergeCell ref="F132:L132"/>
    <mergeCell ref="O132:AU132"/>
    <mergeCell ref="BB132:BH132"/>
    <mergeCell ref="BM132:BS132"/>
    <mergeCell ref="BX132:CD132"/>
    <mergeCell ref="BB133:BH133"/>
    <mergeCell ref="BM133:BS133"/>
    <mergeCell ref="BI130:BL130"/>
    <mergeCell ref="BM130:BS130"/>
    <mergeCell ref="BT130:BW130"/>
    <mergeCell ref="BX130:CD130"/>
    <mergeCell ref="C131:E133"/>
    <mergeCell ref="F131:L131"/>
    <mergeCell ref="O131:AU131"/>
    <mergeCell ref="AX131:BA133"/>
    <mergeCell ref="BB131:BH131"/>
    <mergeCell ref="BI131:BL133"/>
    <mergeCell ref="C130:E130"/>
    <mergeCell ref="F130:L130"/>
    <mergeCell ref="O130:AU130"/>
    <mergeCell ref="AX130:BA130"/>
    <mergeCell ref="BB130:BH130"/>
    <mergeCell ref="M130:N130"/>
    <mergeCell ref="AX129:BA129"/>
    <mergeCell ref="BB129:BH129"/>
    <mergeCell ref="BI129:BL129"/>
    <mergeCell ref="BM129:BS129"/>
    <mergeCell ref="BT129:BW129"/>
    <mergeCell ref="BX129:CD129"/>
    <mergeCell ref="B8:AU9"/>
    <mergeCell ref="AX8:BH8"/>
    <mergeCell ref="BI8:BS8"/>
    <mergeCell ref="BT8:CD8"/>
    <mergeCell ref="AX9:BA9"/>
    <mergeCell ref="AX2:BA2"/>
    <mergeCell ref="BB2:BH2"/>
    <mergeCell ref="BI2:BL2"/>
    <mergeCell ref="BM2:BS2"/>
    <mergeCell ref="BB9:BH9"/>
    <mergeCell ref="BI9:BL9"/>
    <mergeCell ref="BM9:BS9"/>
    <mergeCell ref="BT9:BW9"/>
    <mergeCell ref="BX9:CD9"/>
    <mergeCell ref="B129:AU129"/>
    <mergeCell ref="C120:E122"/>
    <mergeCell ref="F120:L120"/>
    <mergeCell ref="M123:N123"/>
    <mergeCell ref="O123:AU123"/>
    <mergeCell ref="O124:AU124"/>
    <mergeCell ref="F125:L125"/>
    <mergeCell ref="B86:B92"/>
    <mergeCell ref="B119:B125"/>
    <mergeCell ref="C119:E119"/>
    <mergeCell ref="B32:AU32"/>
    <mergeCell ref="B33:B39"/>
    <mergeCell ref="B162:AU162"/>
    <mergeCell ref="AX162:BA162"/>
    <mergeCell ref="BB162:BH162"/>
    <mergeCell ref="BI162:BL162"/>
    <mergeCell ref="BM162:BS162"/>
    <mergeCell ref="BT162:BW162"/>
    <mergeCell ref="BX162:CD162"/>
    <mergeCell ref="B163:B169"/>
    <mergeCell ref="C163:E163"/>
    <mergeCell ref="F163:L163"/>
    <mergeCell ref="M163:N163"/>
    <mergeCell ref="O163:AU163"/>
    <mergeCell ref="AX163:BA163"/>
    <mergeCell ref="BB163:BH163"/>
    <mergeCell ref="BI163:BL163"/>
    <mergeCell ref="BM163:BS163"/>
    <mergeCell ref="BT163:BW163"/>
    <mergeCell ref="BX163:CD163"/>
    <mergeCell ref="C164:E166"/>
    <mergeCell ref="F164:L164"/>
    <mergeCell ref="M164:N164"/>
    <mergeCell ref="O164:AU164"/>
    <mergeCell ref="AX164:BA166"/>
    <mergeCell ref="BB164:BH164"/>
    <mergeCell ref="BI164:BL166"/>
    <mergeCell ref="BM164:BS164"/>
    <mergeCell ref="BT164:BW166"/>
    <mergeCell ref="BX164:CD164"/>
    <mergeCell ref="F165:L165"/>
    <mergeCell ref="M165:N165"/>
    <mergeCell ref="O165:AU165"/>
    <mergeCell ref="BB165:BH165"/>
    <mergeCell ref="BM165:BS165"/>
    <mergeCell ref="BX165:CD165"/>
    <mergeCell ref="F166:L166"/>
    <mergeCell ref="M166:N166"/>
    <mergeCell ref="O166:AU166"/>
    <mergeCell ref="BB166:BH166"/>
    <mergeCell ref="BM166:BS166"/>
    <mergeCell ref="BX166:CD166"/>
    <mergeCell ref="C167:E169"/>
    <mergeCell ref="F167:L167"/>
    <mergeCell ref="M167:N167"/>
    <mergeCell ref="O167:AU167"/>
    <mergeCell ref="AX167:BA169"/>
    <mergeCell ref="BB167:BH167"/>
    <mergeCell ref="F168:L168"/>
    <mergeCell ref="M168:N168"/>
    <mergeCell ref="O168:AU168"/>
    <mergeCell ref="BB168:BH168"/>
    <mergeCell ref="BM168:BS168"/>
    <mergeCell ref="BX168:CD168"/>
    <mergeCell ref="F169:L169"/>
    <mergeCell ref="M169:N169"/>
    <mergeCell ref="O169:AU169"/>
    <mergeCell ref="BB169:BH169"/>
    <mergeCell ref="BM169:BS169"/>
    <mergeCell ref="BX169:CD169"/>
    <mergeCell ref="BI167:BL169"/>
    <mergeCell ref="BM167:BS167"/>
    <mergeCell ref="BT167:BW169"/>
    <mergeCell ref="BX167:CD167"/>
    <mergeCell ref="C170:E172"/>
    <mergeCell ref="F170:L170"/>
    <mergeCell ref="M170:N170"/>
    <mergeCell ref="O170:AU170"/>
    <mergeCell ref="AX170:BA172"/>
    <mergeCell ref="BB170:BH170"/>
    <mergeCell ref="F172:L172"/>
    <mergeCell ref="M172:N172"/>
    <mergeCell ref="O172:AU172"/>
    <mergeCell ref="F171:L171"/>
    <mergeCell ref="M171:N171"/>
    <mergeCell ref="O171:AU171"/>
    <mergeCell ref="BB171:BH171"/>
    <mergeCell ref="BM171:BS171"/>
    <mergeCell ref="BX171:CD171"/>
    <mergeCell ref="BM173:BS173"/>
    <mergeCell ref="BT173:BW173"/>
    <mergeCell ref="BX173:CD173"/>
    <mergeCell ref="BI170:BL172"/>
    <mergeCell ref="BM170:BS170"/>
    <mergeCell ref="BB172:BH172"/>
    <mergeCell ref="BT170:BW172"/>
    <mergeCell ref="BX170:CD170"/>
    <mergeCell ref="BM172:BS172"/>
    <mergeCell ref="AX174:BA174"/>
    <mergeCell ref="C178:E180"/>
    <mergeCell ref="F178:L178"/>
    <mergeCell ref="M178:N178"/>
    <mergeCell ref="O178:AU178"/>
    <mergeCell ref="BX172:CD172"/>
    <mergeCell ref="B173:AU173"/>
    <mergeCell ref="AX173:BA173"/>
    <mergeCell ref="BB173:BH173"/>
    <mergeCell ref="BI173:BL173"/>
    <mergeCell ref="BI174:BL174"/>
    <mergeCell ref="BM174:BS174"/>
    <mergeCell ref="BB174:BH174"/>
    <mergeCell ref="B174:B180"/>
    <mergeCell ref="C174:E174"/>
    <mergeCell ref="F174:L174"/>
    <mergeCell ref="M174:N174"/>
    <mergeCell ref="O174:AU174"/>
    <mergeCell ref="M177:N177"/>
    <mergeCell ref="M176:N176"/>
    <mergeCell ref="C175:E177"/>
    <mergeCell ref="BB176:BH176"/>
    <mergeCell ref="O177:AU177"/>
    <mergeCell ref="BB177:BH177"/>
    <mergeCell ref="F177:L177"/>
    <mergeCell ref="F176:L176"/>
    <mergeCell ref="BM177:BS177"/>
    <mergeCell ref="BX175:CD175"/>
    <mergeCell ref="BT174:BW174"/>
    <mergeCell ref="BX174:CD174"/>
    <mergeCell ref="BT175:BW177"/>
    <mergeCell ref="F175:L175"/>
    <mergeCell ref="M175:N175"/>
    <mergeCell ref="O175:AU175"/>
    <mergeCell ref="AX175:BA177"/>
    <mergeCell ref="BB175:BH175"/>
    <mergeCell ref="O176:AU176"/>
    <mergeCell ref="BM176:BS176"/>
    <mergeCell ref="BX179:CD179"/>
    <mergeCell ref="AX178:BA180"/>
    <mergeCell ref="BB178:BH178"/>
    <mergeCell ref="BI178:BL180"/>
    <mergeCell ref="BM178:BS178"/>
    <mergeCell ref="BX176:CD176"/>
    <mergeCell ref="BI175:BL177"/>
    <mergeCell ref="BM175:BS175"/>
    <mergeCell ref="BX177:CD177"/>
    <mergeCell ref="BM180:BS180"/>
    <mergeCell ref="BX180:CD180"/>
    <mergeCell ref="BT178:BW180"/>
    <mergeCell ref="BX178:CD178"/>
    <mergeCell ref="F179:L179"/>
    <mergeCell ref="M179:N179"/>
    <mergeCell ref="O179:AU179"/>
    <mergeCell ref="BB179:BH179"/>
    <mergeCell ref="BM179:BS179"/>
    <mergeCell ref="F180:L180"/>
    <mergeCell ref="M180:N180"/>
    <mergeCell ref="O180:AU180"/>
    <mergeCell ref="BB180:BH180"/>
    <mergeCell ref="F182:L182"/>
    <mergeCell ref="M182:N182"/>
    <mergeCell ref="O182:AU182"/>
    <mergeCell ref="BB182:BH182"/>
    <mergeCell ref="C181:E183"/>
    <mergeCell ref="F181:L181"/>
    <mergeCell ref="M181:N181"/>
    <mergeCell ref="O181:AU181"/>
    <mergeCell ref="AX181:BA183"/>
    <mergeCell ref="BB181:BH181"/>
    <mergeCell ref="F183:L183"/>
    <mergeCell ref="M183:N183"/>
    <mergeCell ref="O183:AU183"/>
    <mergeCell ref="BB183:BH183"/>
    <mergeCell ref="BX182:CD182"/>
    <mergeCell ref="BM184:BS184"/>
    <mergeCell ref="BT184:BW184"/>
    <mergeCell ref="BX184:CD184"/>
    <mergeCell ref="BI181:BL183"/>
    <mergeCell ref="BM181:BS181"/>
    <mergeCell ref="BX181:CD181"/>
    <mergeCell ref="BT181:BW183"/>
    <mergeCell ref="BM183:BS183"/>
    <mergeCell ref="BM182:BS182"/>
    <mergeCell ref="AX185:BA185"/>
    <mergeCell ref="C189:E191"/>
    <mergeCell ref="F189:L189"/>
    <mergeCell ref="M189:N189"/>
    <mergeCell ref="O189:AU189"/>
    <mergeCell ref="BX183:CD183"/>
    <mergeCell ref="B184:AU184"/>
    <mergeCell ref="AX184:BA184"/>
    <mergeCell ref="BB184:BH184"/>
    <mergeCell ref="BI184:BL184"/>
    <mergeCell ref="BI185:BL185"/>
    <mergeCell ref="BM185:BS185"/>
    <mergeCell ref="O188:AU188"/>
    <mergeCell ref="BB188:BH188"/>
    <mergeCell ref="BM188:BS188"/>
    <mergeCell ref="B185:B191"/>
    <mergeCell ref="C185:E185"/>
    <mergeCell ref="F185:L185"/>
    <mergeCell ref="M185:N185"/>
    <mergeCell ref="O185:AU185"/>
    <mergeCell ref="M188:N188"/>
    <mergeCell ref="BT185:BW185"/>
    <mergeCell ref="BI189:BL191"/>
    <mergeCell ref="BM189:BS189"/>
    <mergeCell ref="BX186:CD186"/>
    <mergeCell ref="F191:L191"/>
    <mergeCell ref="M191:N191"/>
    <mergeCell ref="O191:AU191"/>
    <mergeCell ref="BB191:BH191"/>
    <mergeCell ref="BM191:BS191"/>
    <mergeCell ref="BX191:CD191"/>
    <mergeCell ref="BT189:BW191"/>
    <mergeCell ref="BX189:CD189"/>
    <mergeCell ref="F190:L190"/>
    <mergeCell ref="M190:N190"/>
    <mergeCell ref="BX185:CD185"/>
    <mergeCell ref="C186:E188"/>
    <mergeCell ref="F186:L186"/>
    <mergeCell ref="M186:N186"/>
    <mergeCell ref="O186:AU186"/>
    <mergeCell ref="AX186:BA188"/>
    <mergeCell ref="BB186:BH186"/>
    <mergeCell ref="BB185:BH185"/>
    <mergeCell ref="F187:L187"/>
    <mergeCell ref="M187:N187"/>
    <mergeCell ref="O187:AU187"/>
    <mergeCell ref="BB187:BH187"/>
    <mergeCell ref="BM187:BS187"/>
    <mergeCell ref="BX187:CD187"/>
    <mergeCell ref="BI186:BL188"/>
    <mergeCell ref="BM186:BS186"/>
    <mergeCell ref="BX188:CD188"/>
    <mergeCell ref="F188:L188"/>
    <mergeCell ref="BT186:BW188"/>
    <mergeCell ref="C192:E194"/>
    <mergeCell ref="F192:L192"/>
    <mergeCell ref="M192:N192"/>
    <mergeCell ref="O192:AU192"/>
    <mergeCell ref="AX192:BA194"/>
    <mergeCell ref="BB192:BH192"/>
    <mergeCell ref="F194:L194"/>
    <mergeCell ref="M194:N194"/>
    <mergeCell ref="O194:AU194"/>
    <mergeCell ref="BB194:BH194"/>
    <mergeCell ref="F193:L193"/>
    <mergeCell ref="M193:N193"/>
    <mergeCell ref="O193:AU193"/>
    <mergeCell ref="BB193:BH193"/>
    <mergeCell ref="BM193:BS193"/>
    <mergeCell ref="BX193:CD193"/>
    <mergeCell ref="AX1:BA1"/>
    <mergeCell ref="BB1:BH1"/>
    <mergeCell ref="BI1:BL1"/>
    <mergeCell ref="BM1:BS1"/>
    <mergeCell ref="BM194:BS194"/>
    <mergeCell ref="BX194:CD194"/>
    <mergeCell ref="BI192:BL194"/>
    <mergeCell ref="BM192:BS192"/>
    <mergeCell ref="BT192:BW194"/>
    <mergeCell ref="BX192:CD192"/>
    <mergeCell ref="O190:AU190"/>
    <mergeCell ref="BB190:BH190"/>
    <mergeCell ref="BM190:BS190"/>
    <mergeCell ref="BX190:CD190"/>
    <mergeCell ref="AX189:BA191"/>
    <mergeCell ref="BB189:BH189"/>
  </mergeCells>
  <phoneticPr fontId="5"/>
  <printOptions horizontalCentered="1"/>
  <pageMargins left="0.59055118110236227" right="0.59055118110236227" top="0.59055118110236227" bottom="0.39370078740157483" header="0.51181102362204722" footer="0.51181102362204722"/>
  <pageSetup paperSize="9" scale="63" fitToWidth="2" orientation="landscape" copies="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162"/>
  <sheetViews>
    <sheetView showGridLines="0" view="pageBreakPreview" zoomScale="80" zoomScaleNormal="100" zoomScaleSheetLayoutView="80" workbookViewId="0">
      <pane xSplit="4" ySplit="7" topLeftCell="E71" activePane="bottomRight" state="frozen"/>
      <selection activeCell="B129" sqref="B129:AU129"/>
      <selection pane="topRight" activeCell="B129" sqref="B129:AU129"/>
      <selection pane="bottomLeft" activeCell="B129" sqref="B129:AU129"/>
      <selection pane="bottomRight" activeCell="R94" sqref="R94"/>
    </sheetView>
  </sheetViews>
  <sheetFormatPr defaultColWidth="8.6640625" defaultRowHeight="13.2" outlineLevelCol="1"/>
  <cols>
    <col min="1" max="1" width="3.77734375" style="226" customWidth="1"/>
    <col min="2" max="2" width="12.44140625" style="226" customWidth="1"/>
    <col min="3" max="3" width="23.88671875" style="226" customWidth="1"/>
    <col min="4" max="4" width="17.44140625" style="226" customWidth="1"/>
    <col min="5" max="5" width="12.44140625" style="226" customWidth="1"/>
    <col min="6" max="6" width="12.44140625" style="227" customWidth="1"/>
    <col min="7" max="7" width="12.44140625" style="227" customWidth="1" outlineLevel="1"/>
    <col min="8" max="8" width="12.44140625" style="227" customWidth="1"/>
    <col min="9" max="9" width="12.44140625" style="226" hidden="1" customWidth="1" outlineLevel="1"/>
    <col min="10" max="10" width="6.21875" style="28" customWidth="1" collapsed="1"/>
    <col min="11" max="11" width="9.33203125" style="28" customWidth="1"/>
    <col min="12" max="12" width="3.21875" style="28" bestFit="1" customWidth="1"/>
    <col min="13" max="13" width="7.33203125" style="28" bestFit="1" customWidth="1"/>
    <col min="14" max="204" width="8.6640625" style="28" customWidth="1"/>
    <col min="205" max="16384" width="8.6640625" style="28"/>
  </cols>
  <sheetData>
    <row r="1" spans="1:14" ht="18" customHeight="1">
      <c r="A1" s="1068" t="s">
        <v>131</v>
      </c>
      <c r="B1" s="1068"/>
      <c r="C1" s="1068"/>
      <c r="J1" s="1069" t="s">
        <v>401</v>
      </c>
      <c r="K1" s="1069"/>
    </row>
    <row r="2" spans="1:14" ht="15" customHeight="1"/>
    <row r="3" spans="1:14" ht="18" customHeight="1">
      <c r="A3" s="1070" t="s">
        <v>61</v>
      </c>
      <c r="B3" s="1070"/>
      <c r="C3" s="1070"/>
      <c r="D3" s="28"/>
      <c r="E3" s="28"/>
      <c r="G3" s="228"/>
      <c r="H3" s="228"/>
      <c r="I3" s="228"/>
      <c r="K3" s="229" t="s">
        <v>166</v>
      </c>
    </row>
    <row r="4" spans="1:14" ht="10.5" customHeight="1">
      <c r="A4" s="28"/>
      <c r="B4" s="28"/>
      <c r="D4" s="28"/>
      <c r="E4" s="28"/>
      <c r="F4" s="228"/>
      <c r="G4" s="228"/>
      <c r="H4" s="228"/>
      <c r="I4" s="28"/>
    </row>
    <row r="5" spans="1:14" ht="27" customHeight="1" thickBot="1">
      <c r="A5" s="28"/>
      <c r="B5" s="28"/>
      <c r="E5" s="1071" t="s">
        <v>44</v>
      </c>
      <c r="F5" s="1071"/>
      <c r="G5" s="1071"/>
      <c r="H5" s="230"/>
      <c r="I5" s="231"/>
      <c r="K5" s="232" t="s">
        <v>45</v>
      </c>
    </row>
    <row r="6" spans="1:14" ht="15" customHeight="1">
      <c r="A6" s="233" t="s">
        <v>192</v>
      </c>
      <c r="B6" s="234" t="s">
        <v>132</v>
      </c>
      <c r="C6" s="1060" t="s">
        <v>193</v>
      </c>
      <c r="D6" s="1072" t="s">
        <v>133</v>
      </c>
      <c r="E6" s="260" t="s">
        <v>439</v>
      </c>
      <c r="F6" s="403" t="s">
        <v>440</v>
      </c>
      <c r="G6" s="403" t="s">
        <v>440</v>
      </c>
      <c r="H6" s="260" t="s">
        <v>135</v>
      </c>
      <c r="I6" s="235" t="s">
        <v>135</v>
      </c>
      <c r="J6" s="1064" t="s">
        <v>195</v>
      </c>
      <c r="K6" s="1065"/>
    </row>
    <row r="7" spans="1:14" ht="15" customHeight="1">
      <c r="A7" s="236" t="s">
        <v>196</v>
      </c>
      <c r="B7" s="237" t="s">
        <v>58</v>
      </c>
      <c r="C7" s="1061"/>
      <c r="D7" s="1073"/>
      <c r="E7" s="404" t="s">
        <v>197</v>
      </c>
      <c r="F7" s="404" t="s">
        <v>136</v>
      </c>
      <c r="G7" s="238" t="s">
        <v>137</v>
      </c>
      <c r="H7" s="238" t="s">
        <v>198</v>
      </c>
      <c r="I7" s="238" t="s">
        <v>138</v>
      </c>
      <c r="J7" s="1066"/>
      <c r="K7" s="1067"/>
    </row>
    <row r="8" spans="1:14" ht="15" customHeight="1">
      <c r="A8" s="1026">
        <v>1</v>
      </c>
      <c r="B8" s="1028" t="s">
        <v>211</v>
      </c>
      <c r="C8" s="1022" t="s">
        <v>178</v>
      </c>
      <c r="D8" s="1018" t="s">
        <v>402</v>
      </c>
      <c r="E8" s="31">
        <v>1272833</v>
      </c>
      <c r="F8" s="31">
        <v>1272833</v>
      </c>
      <c r="G8" s="31"/>
      <c r="H8" s="31">
        <f>+F8-E8</f>
        <v>0</v>
      </c>
      <c r="I8" s="27">
        <f t="shared" ref="I8:I37" si="0">+G8-E8</f>
        <v>-1272833</v>
      </c>
      <c r="J8" s="1024" t="s">
        <v>139</v>
      </c>
      <c r="K8" s="53"/>
      <c r="L8" s="28" t="s">
        <v>48</v>
      </c>
    </row>
    <row r="9" spans="1:14" ht="15" customHeight="1">
      <c r="A9" s="1027"/>
      <c r="B9" s="1029"/>
      <c r="C9" s="1023"/>
      <c r="D9" s="1019"/>
      <c r="E9" s="32">
        <f>E8</f>
        <v>1272833</v>
      </c>
      <c r="F9" s="32">
        <f>F8</f>
        <v>1272833</v>
      </c>
      <c r="G9" s="32"/>
      <c r="H9" s="29">
        <f>+F9-E9</f>
        <v>0</v>
      </c>
      <c r="I9" s="29">
        <f t="shared" si="0"/>
        <v>-1272833</v>
      </c>
      <c r="J9" s="1025"/>
      <c r="K9" s="239"/>
      <c r="L9" s="28" t="s">
        <v>49</v>
      </c>
    </row>
    <row r="10" spans="1:14" ht="15" customHeight="1">
      <c r="A10" s="1047" t="s">
        <v>140</v>
      </c>
      <c r="B10" s="1048"/>
      <c r="C10" s="1048"/>
      <c r="D10" s="1049"/>
      <c r="E10" s="16">
        <f>+E8</f>
        <v>1272833</v>
      </c>
      <c r="F10" s="16">
        <f>+F8</f>
        <v>1272833</v>
      </c>
      <c r="G10" s="16"/>
      <c r="H10" s="31">
        <f>+F10-E10</f>
        <v>0</v>
      </c>
      <c r="I10" s="27">
        <f t="shared" si="0"/>
        <v>-1272833</v>
      </c>
      <c r="J10" s="1024"/>
      <c r="K10" s="53"/>
    </row>
    <row r="11" spans="1:14" ht="15" customHeight="1">
      <c r="A11" s="1050"/>
      <c r="B11" s="1051"/>
      <c r="C11" s="1051"/>
      <c r="D11" s="1052"/>
      <c r="E11" s="17">
        <f>+E9</f>
        <v>1272833</v>
      </c>
      <c r="F11" s="17">
        <f>+F9</f>
        <v>1272833</v>
      </c>
      <c r="G11" s="17"/>
      <c r="H11" s="29">
        <f>+F11-E11</f>
        <v>0</v>
      </c>
      <c r="I11" s="29">
        <f t="shared" si="0"/>
        <v>-1272833</v>
      </c>
      <c r="J11" s="1025"/>
      <c r="K11" s="239"/>
    </row>
    <row r="12" spans="1:14" ht="15" customHeight="1">
      <c r="A12" s="1026">
        <v>2</v>
      </c>
      <c r="B12" s="1020" t="s">
        <v>169</v>
      </c>
      <c r="C12" s="1022" t="s">
        <v>441</v>
      </c>
      <c r="D12" s="1018" t="s">
        <v>77</v>
      </c>
      <c r="E12" s="16">
        <v>8841</v>
      </c>
      <c r="F12" s="16">
        <v>8841</v>
      </c>
      <c r="G12" s="16"/>
      <c r="H12" s="31">
        <f t="shared" ref="H12:H13" si="1">+F12-E12</f>
        <v>0</v>
      </c>
      <c r="I12" s="27">
        <f t="shared" ref="I12:I19" si="2">+G12-E12</f>
        <v>-8841</v>
      </c>
      <c r="J12" s="1024"/>
      <c r="K12" s="240"/>
      <c r="L12" s="28" t="s">
        <v>48</v>
      </c>
      <c r="N12" s="28" t="s">
        <v>430</v>
      </c>
    </row>
    <row r="13" spans="1:14" ht="15" customHeight="1">
      <c r="A13" s="1027"/>
      <c r="B13" s="1021"/>
      <c r="C13" s="1023"/>
      <c r="D13" s="1019"/>
      <c r="E13" s="17">
        <v>8841</v>
      </c>
      <c r="F13" s="17">
        <v>8841</v>
      </c>
      <c r="G13" s="17"/>
      <c r="H13" s="29">
        <f t="shared" si="1"/>
        <v>0</v>
      </c>
      <c r="I13" s="29">
        <f t="shared" si="2"/>
        <v>-8841</v>
      </c>
      <c r="J13" s="1025"/>
      <c r="K13" s="241"/>
      <c r="L13" s="28" t="s">
        <v>49</v>
      </c>
      <c r="N13" s="28" t="s">
        <v>430</v>
      </c>
    </row>
    <row r="14" spans="1:14" ht="15" customHeight="1">
      <c r="A14" s="1026">
        <v>3</v>
      </c>
      <c r="B14" s="1020" t="s">
        <v>169</v>
      </c>
      <c r="C14" s="1022" t="s">
        <v>413</v>
      </c>
      <c r="D14" s="1018" t="s">
        <v>77</v>
      </c>
      <c r="E14" s="16">
        <v>321</v>
      </c>
      <c r="F14" s="16">
        <v>578</v>
      </c>
      <c r="G14" s="16"/>
      <c r="H14" s="31">
        <f>+F14-E14</f>
        <v>257</v>
      </c>
      <c r="I14" s="27">
        <f t="shared" si="2"/>
        <v>-321</v>
      </c>
      <c r="J14" s="1024"/>
      <c r="K14" s="53"/>
      <c r="L14" s="28" t="s">
        <v>48</v>
      </c>
      <c r="N14" s="28" t="s">
        <v>414</v>
      </c>
    </row>
    <row r="15" spans="1:14" ht="15" customHeight="1">
      <c r="A15" s="1027"/>
      <c r="B15" s="1021"/>
      <c r="C15" s="1023"/>
      <c r="D15" s="1019"/>
      <c r="E15" s="17">
        <v>321</v>
      </c>
      <c r="F15" s="17">
        <v>578</v>
      </c>
      <c r="G15" s="17"/>
      <c r="H15" s="29">
        <f t="shared" ref="H15" si="3">+F15-E15</f>
        <v>257</v>
      </c>
      <c r="I15" s="29">
        <f t="shared" si="2"/>
        <v>-321</v>
      </c>
      <c r="J15" s="1025"/>
      <c r="K15" s="239"/>
      <c r="L15" s="28" t="s">
        <v>49</v>
      </c>
      <c r="N15" s="28" t="s">
        <v>415</v>
      </c>
    </row>
    <row r="16" spans="1:14" ht="15" customHeight="1">
      <c r="A16" s="1026">
        <v>4</v>
      </c>
      <c r="B16" s="1020" t="s">
        <v>169</v>
      </c>
      <c r="C16" s="1022" t="s">
        <v>442</v>
      </c>
      <c r="D16" s="1018" t="s">
        <v>77</v>
      </c>
      <c r="E16" s="16">
        <v>4330</v>
      </c>
      <c r="F16" s="16">
        <v>4491</v>
      </c>
      <c r="G16" s="31"/>
      <c r="H16" s="31">
        <f>+F16-E16</f>
        <v>161</v>
      </c>
      <c r="I16" s="27">
        <f t="shared" si="2"/>
        <v>-4330</v>
      </c>
      <c r="J16" s="1024"/>
      <c r="K16" s="53"/>
      <c r="L16" s="28" t="s">
        <v>48</v>
      </c>
      <c r="N16" s="28" t="s">
        <v>420</v>
      </c>
    </row>
    <row r="17" spans="1:14" ht="15" customHeight="1">
      <c r="A17" s="1027"/>
      <c r="B17" s="1021"/>
      <c r="C17" s="1023"/>
      <c r="D17" s="1019"/>
      <c r="E17" s="17">
        <v>3908</v>
      </c>
      <c r="F17" s="17">
        <v>4069</v>
      </c>
      <c r="G17" s="32"/>
      <c r="H17" s="29">
        <f t="shared" ref="H17" si="4">+F17-E17</f>
        <v>161</v>
      </c>
      <c r="I17" s="29">
        <f t="shared" si="2"/>
        <v>-3908</v>
      </c>
      <c r="J17" s="1025"/>
      <c r="K17" s="239"/>
      <c r="L17" s="28" t="s">
        <v>49</v>
      </c>
      <c r="N17" s="28" t="s">
        <v>426</v>
      </c>
    </row>
    <row r="18" spans="1:14" ht="15" customHeight="1">
      <c r="A18" s="1026">
        <v>5</v>
      </c>
      <c r="B18" s="1020" t="s">
        <v>169</v>
      </c>
      <c r="C18" s="1022" t="s">
        <v>404</v>
      </c>
      <c r="D18" s="1018" t="s">
        <v>77</v>
      </c>
      <c r="E18" s="16">
        <v>1703</v>
      </c>
      <c r="F18" s="16">
        <v>3836</v>
      </c>
      <c r="G18" s="16"/>
      <c r="H18" s="31">
        <f>+F18-E18</f>
        <v>2133</v>
      </c>
      <c r="I18" s="27">
        <f t="shared" si="2"/>
        <v>-1703</v>
      </c>
      <c r="J18" s="1024"/>
      <c r="K18" s="53"/>
      <c r="L18" s="28" t="s">
        <v>48</v>
      </c>
      <c r="N18" s="28" t="s">
        <v>405</v>
      </c>
    </row>
    <row r="19" spans="1:14" ht="15" customHeight="1">
      <c r="A19" s="1027"/>
      <c r="B19" s="1021"/>
      <c r="C19" s="1023"/>
      <c r="D19" s="1019"/>
      <c r="E19" s="17">
        <v>1703</v>
      </c>
      <c r="F19" s="17">
        <v>3836</v>
      </c>
      <c r="G19" s="17"/>
      <c r="H19" s="29">
        <f t="shared" ref="H19" si="5">+F19-E19</f>
        <v>2133</v>
      </c>
      <c r="I19" s="29">
        <f t="shared" si="2"/>
        <v>-1703</v>
      </c>
      <c r="J19" s="1025"/>
      <c r="K19" s="239"/>
      <c r="L19" s="28" t="s">
        <v>49</v>
      </c>
      <c r="N19" s="28" t="s">
        <v>406</v>
      </c>
    </row>
    <row r="20" spans="1:14" ht="15" customHeight="1">
      <c r="A20" s="1026">
        <v>6</v>
      </c>
      <c r="B20" s="1020" t="s">
        <v>169</v>
      </c>
      <c r="C20" s="1022" t="s">
        <v>434</v>
      </c>
      <c r="D20" s="1018" t="s">
        <v>402</v>
      </c>
      <c r="E20" s="16">
        <v>3690</v>
      </c>
      <c r="F20" s="16">
        <v>3229</v>
      </c>
      <c r="G20" s="16"/>
      <c r="H20" s="31">
        <f t="shared" ref="H20:H21" si="6">+F20-E20</f>
        <v>-461</v>
      </c>
      <c r="I20" s="27">
        <f t="shared" si="0"/>
        <v>-3690</v>
      </c>
      <c r="J20" s="1024"/>
      <c r="K20" s="240"/>
      <c r="L20" s="28" t="s">
        <v>48</v>
      </c>
      <c r="N20" s="28" t="s">
        <v>434</v>
      </c>
    </row>
    <row r="21" spans="1:14" ht="15" customHeight="1">
      <c r="A21" s="1027"/>
      <c r="B21" s="1021"/>
      <c r="C21" s="1023"/>
      <c r="D21" s="1019"/>
      <c r="E21" s="17">
        <v>3690</v>
      </c>
      <c r="F21" s="17">
        <v>3229</v>
      </c>
      <c r="G21" s="17"/>
      <c r="H21" s="29">
        <f t="shared" si="6"/>
        <v>-461</v>
      </c>
      <c r="I21" s="29">
        <f t="shared" si="0"/>
        <v>-3690</v>
      </c>
      <c r="J21" s="1025"/>
      <c r="K21" s="241"/>
      <c r="L21" s="28" t="s">
        <v>49</v>
      </c>
      <c r="N21" s="28" t="s">
        <v>434</v>
      </c>
    </row>
    <row r="22" spans="1:14" ht="15" customHeight="1">
      <c r="A22" s="1026">
        <v>7</v>
      </c>
      <c r="B22" s="1020" t="s">
        <v>169</v>
      </c>
      <c r="C22" s="1022" t="s">
        <v>443</v>
      </c>
      <c r="D22" s="1018" t="s">
        <v>77</v>
      </c>
      <c r="E22" s="16">
        <v>6925</v>
      </c>
      <c r="F22" s="16">
        <v>6664</v>
      </c>
      <c r="G22" s="31"/>
      <c r="H22" s="31">
        <f>+F22-E22</f>
        <v>-261</v>
      </c>
      <c r="I22" s="27">
        <f>+G22-E22</f>
        <v>-6925</v>
      </c>
      <c r="J22" s="1024" t="s">
        <v>139</v>
      </c>
      <c r="K22" s="53"/>
      <c r="L22" s="28" t="s">
        <v>48</v>
      </c>
      <c r="N22" s="28" t="s">
        <v>425</v>
      </c>
    </row>
    <row r="23" spans="1:14" ht="15" customHeight="1">
      <c r="A23" s="1027"/>
      <c r="B23" s="1021"/>
      <c r="C23" s="1023"/>
      <c r="D23" s="1019"/>
      <c r="E23" s="17">
        <v>3517</v>
      </c>
      <c r="F23" s="17">
        <v>3324</v>
      </c>
      <c r="G23" s="32"/>
      <c r="H23" s="29">
        <f>+F23-E23</f>
        <v>-193</v>
      </c>
      <c r="I23" s="29">
        <f>+G23-E23</f>
        <v>-3517</v>
      </c>
      <c r="J23" s="1025"/>
      <c r="K23" s="239"/>
      <c r="L23" s="28" t="s">
        <v>49</v>
      </c>
      <c r="N23" s="28" t="s">
        <v>425</v>
      </c>
    </row>
    <row r="24" spans="1:14" ht="15" customHeight="1">
      <c r="A24" s="1008">
        <v>8</v>
      </c>
      <c r="B24" s="1010" t="s">
        <v>169</v>
      </c>
      <c r="C24" s="1012" t="s">
        <v>416</v>
      </c>
      <c r="D24" s="1014" t="s">
        <v>77</v>
      </c>
      <c r="E24" s="470">
        <v>0</v>
      </c>
      <c r="F24" s="470">
        <v>0</v>
      </c>
      <c r="G24" s="470"/>
      <c r="H24" s="471">
        <f t="shared" ref="H24" si="7">+F24-E24</f>
        <v>0</v>
      </c>
      <c r="I24" s="472">
        <f t="shared" ref="I24:I31" si="8">+G24-E24</f>
        <v>0</v>
      </c>
      <c r="J24" s="1016"/>
      <c r="K24" s="473"/>
      <c r="L24" s="28" t="s">
        <v>48</v>
      </c>
      <c r="N24" s="28" t="s">
        <v>417</v>
      </c>
    </row>
    <row r="25" spans="1:14" ht="15" customHeight="1">
      <c r="A25" s="1009"/>
      <c r="B25" s="1011"/>
      <c r="C25" s="1013"/>
      <c r="D25" s="1015"/>
      <c r="E25" s="474">
        <v>0</v>
      </c>
      <c r="F25" s="474">
        <v>0</v>
      </c>
      <c r="G25" s="474"/>
      <c r="H25" s="475">
        <f>+F25-E25</f>
        <v>0</v>
      </c>
      <c r="I25" s="475">
        <f t="shared" si="8"/>
        <v>0</v>
      </c>
      <c r="J25" s="1017"/>
      <c r="K25" s="476"/>
      <c r="L25" s="28" t="s">
        <v>49</v>
      </c>
      <c r="N25" s="28" t="s">
        <v>417</v>
      </c>
    </row>
    <row r="26" spans="1:14" ht="15" customHeight="1">
      <c r="A26" s="1008">
        <v>9</v>
      </c>
      <c r="B26" s="1010" t="s">
        <v>169</v>
      </c>
      <c r="C26" s="1074" t="s">
        <v>438</v>
      </c>
      <c r="D26" s="1014" t="s">
        <v>402</v>
      </c>
      <c r="E26" s="470">
        <v>0</v>
      </c>
      <c r="F26" s="470">
        <v>0</v>
      </c>
      <c r="G26" s="470"/>
      <c r="H26" s="471">
        <f t="shared" ref="H26:H31" si="9">+F26-E26</f>
        <v>0</v>
      </c>
      <c r="I26" s="472">
        <f t="shared" si="8"/>
        <v>0</v>
      </c>
      <c r="J26" s="1016"/>
      <c r="K26" s="473"/>
      <c r="L26" s="28" t="s">
        <v>48</v>
      </c>
      <c r="N26" s="28" t="s">
        <v>438</v>
      </c>
    </row>
    <row r="27" spans="1:14" ht="15" customHeight="1">
      <c r="A27" s="1009"/>
      <c r="B27" s="1011"/>
      <c r="C27" s="1075"/>
      <c r="D27" s="1015"/>
      <c r="E27" s="474">
        <v>0</v>
      </c>
      <c r="F27" s="474">
        <v>0</v>
      </c>
      <c r="G27" s="474"/>
      <c r="H27" s="475">
        <f t="shared" si="9"/>
        <v>0</v>
      </c>
      <c r="I27" s="475">
        <f t="shared" si="8"/>
        <v>0</v>
      </c>
      <c r="J27" s="1017"/>
      <c r="K27" s="476"/>
      <c r="L27" s="28" t="s">
        <v>49</v>
      </c>
      <c r="N27" s="28" t="s">
        <v>438</v>
      </c>
    </row>
    <row r="28" spans="1:14" ht="15" customHeight="1">
      <c r="A28" s="1008">
        <v>10</v>
      </c>
      <c r="B28" s="1010" t="s">
        <v>169</v>
      </c>
      <c r="C28" s="1074" t="s">
        <v>418</v>
      </c>
      <c r="D28" s="1014" t="s">
        <v>76</v>
      </c>
      <c r="E28" s="470">
        <v>0</v>
      </c>
      <c r="F28" s="470">
        <v>0</v>
      </c>
      <c r="G28" s="470"/>
      <c r="H28" s="471">
        <f t="shared" si="9"/>
        <v>0</v>
      </c>
      <c r="I28" s="472">
        <f t="shared" si="8"/>
        <v>0</v>
      </c>
      <c r="J28" s="1016"/>
      <c r="K28" s="473"/>
      <c r="L28" s="28" t="s">
        <v>48</v>
      </c>
      <c r="N28" s="28" t="s">
        <v>419</v>
      </c>
    </row>
    <row r="29" spans="1:14" ht="15" customHeight="1">
      <c r="A29" s="1009"/>
      <c r="B29" s="1011"/>
      <c r="C29" s="1075"/>
      <c r="D29" s="1015"/>
      <c r="E29" s="474">
        <v>0</v>
      </c>
      <c r="F29" s="474">
        <v>0</v>
      </c>
      <c r="G29" s="474"/>
      <c r="H29" s="475">
        <f t="shared" si="9"/>
        <v>0</v>
      </c>
      <c r="I29" s="475">
        <f t="shared" si="8"/>
        <v>0</v>
      </c>
      <c r="J29" s="1017"/>
      <c r="K29" s="476"/>
      <c r="L29" s="28" t="s">
        <v>49</v>
      </c>
      <c r="N29" s="28" t="s">
        <v>419</v>
      </c>
    </row>
    <row r="30" spans="1:14" ht="15" customHeight="1">
      <c r="A30" s="1008">
        <v>11</v>
      </c>
      <c r="B30" s="1010" t="s">
        <v>169</v>
      </c>
      <c r="C30" s="1012" t="s">
        <v>435</v>
      </c>
      <c r="D30" s="1014" t="s">
        <v>77</v>
      </c>
      <c r="E30" s="470">
        <v>0</v>
      </c>
      <c r="F30" s="470">
        <v>0</v>
      </c>
      <c r="G30" s="470"/>
      <c r="H30" s="471">
        <f t="shared" si="9"/>
        <v>0</v>
      </c>
      <c r="I30" s="472">
        <f t="shared" si="8"/>
        <v>0</v>
      </c>
      <c r="J30" s="1016"/>
      <c r="K30" s="477"/>
      <c r="L30" s="28" t="s">
        <v>48</v>
      </c>
      <c r="N30" s="28" t="s">
        <v>436</v>
      </c>
    </row>
    <row r="31" spans="1:14" ht="15" customHeight="1">
      <c r="A31" s="1009"/>
      <c r="B31" s="1011"/>
      <c r="C31" s="1013"/>
      <c r="D31" s="1015"/>
      <c r="E31" s="474">
        <v>0</v>
      </c>
      <c r="F31" s="474">
        <v>0</v>
      </c>
      <c r="G31" s="474"/>
      <c r="H31" s="475">
        <f t="shared" si="9"/>
        <v>0</v>
      </c>
      <c r="I31" s="475">
        <f t="shared" si="8"/>
        <v>0</v>
      </c>
      <c r="J31" s="1017"/>
      <c r="K31" s="478"/>
      <c r="L31" s="28" t="s">
        <v>49</v>
      </c>
      <c r="N31" s="28" t="s">
        <v>437</v>
      </c>
    </row>
    <row r="32" spans="1:14" ht="15" customHeight="1">
      <c r="A32" s="1026">
        <v>12</v>
      </c>
      <c r="B32" s="1020" t="s">
        <v>169</v>
      </c>
      <c r="C32" s="1022" t="s">
        <v>421</v>
      </c>
      <c r="D32" s="1018" t="s">
        <v>77</v>
      </c>
      <c r="E32" s="16">
        <v>352</v>
      </c>
      <c r="F32" s="16">
        <v>454</v>
      </c>
      <c r="G32" s="16"/>
      <c r="H32" s="16">
        <f t="shared" ref="H32:H77" si="10">+F32-E32</f>
        <v>102</v>
      </c>
      <c r="I32" s="27">
        <f t="shared" si="0"/>
        <v>-352</v>
      </c>
      <c r="J32" s="1024"/>
      <c r="K32" s="240"/>
      <c r="L32" s="28" t="s">
        <v>48</v>
      </c>
      <c r="N32" s="28" t="s">
        <v>431</v>
      </c>
    </row>
    <row r="33" spans="1:14" ht="15" customHeight="1">
      <c r="A33" s="1027"/>
      <c r="B33" s="1021"/>
      <c r="C33" s="1023"/>
      <c r="D33" s="1019"/>
      <c r="E33" s="17">
        <v>352</v>
      </c>
      <c r="F33" s="17">
        <v>454</v>
      </c>
      <c r="G33" s="17"/>
      <c r="H33" s="29">
        <f t="shared" si="10"/>
        <v>102</v>
      </c>
      <c r="I33" s="29">
        <f t="shared" si="0"/>
        <v>-352</v>
      </c>
      <c r="J33" s="1025"/>
      <c r="K33" s="241"/>
      <c r="L33" s="28" t="s">
        <v>49</v>
      </c>
      <c r="N33" s="28" t="s">
        <v>431</v>
      </c>
    </row>
    <row r="34" spans="1:14" ht="15" customHeight="1">
      <c r="A34" s="1026">
        <v>13</v>
      </c>
      <c r="B34" s="1020" t="s">
        <v>169</v>
      </c>
      <c r="C34" s="1022" t="s">
        <v>432</v>
      </c>
      <c r="D34" s="1018" t="s">
        <v>77</v>
      </c>
      <c r="E34" s="16">
        <v>1074</v>
      </c>
      <c r="F34" s="16">
        <v>1293</v>
      </c>
      <c r="G34" s="16"/>
      <c r="H34" s="31">
        <f t="shared" si="10"/>
        <v>219</v>
      </c>
      <c r="I34" s="27">
        <f t="shared" si="0"/>
        <v>-1074</v>
      </c>
      <c r="J34" s="1024"/>
      <c r="K34" s="240"/>
      <c r="L34" s="28" t="s">
        <v>48</v>
      </c>
      <c r="N34" s="28" t="s">
        <v>432</v>
      </c>
    </row>
    <row r="35" spans="1:14" ht="15" customHeight="1">
      <c r="A35" s="1027"/>
      <c r="B35" s="1021"/>
      <c r="C35" s="1023"/>
      <c r="D35" s="1019"/>
      <c r="E35" s="17">
        <v>1074</v>
      </c>
      <c r="F35" s="17">
        <v>1293</v>
      </c>
      <c r="G35" s="17"/>
      <c r="H35" s="29">
        <f t="shared" si="10"/>
        <v>219</v>
      </c>
      <c r="I35" s="29">
        <f t="shared" si="0"/>
        <v>-1074</v>
      </c>
      <c r="J35" s="1025"/>
      <c r="K35" s="241"/>
      <c r="L35" s="28" t="s">
        <v>49</v>
      </c>
      <c r="N35" s="28" t="s">
        <v>433</v>
      </c>
    </row>
    <row r="36" spans="1:14" ht="15" customHeight="1">
      <c r="A36" s="1026">
        <v>14</v>
      </c>
      <c r="B36" s="1020" t="s">
        <v>169</v>
      </c>
      <c r="C36" s="1022" t="s">
        <v>345</v>
      </c>
      <c r="D36" s="1018" t="s">
        <v>402</v>
      </c>
      <c r="E36" s="16">
        <v>7700</v>
      </c>
      <c r="F36" s="16">
        <v>7850</v>
      </c>
      <c r="G36" s="31"/>
      <c r="H36" s="31">
        <f t="shared" si="10"/>
        <v>150</v>
      </c>
      <c r="I36" s="27">
        <f t="shared" si="0"/>
        <v>-7700</v>
      </c>
      <c r="J36" s="1024"/>
      <c r="K36" s="53"/>
      <c r="L36" s="28" t="s">
        <v>48</v>
      </c>
      <c r="N36" s="28" t="s">
        <v>345</v>
      </c>
    </row>
    <row r="37" spans="1:14" ht="15" customHeight="1">
      <c r="A37" s="1027"/>
      <c r="B37" s="1021"/>
      <c r="C37" s="1023"/>
      <c r="D37" s="1019"/>
      <c r="E37" s="17">
        <v>7700</v>
      </c>
      <c r="F37" s="17">
        <v>7850</v>
      </c>
      <c r="G37" s="32"/>
      <c r="H37" s="29">
        <f t="shared" si="10"/>
        <v>150</v>
      </c>
      <c r="I37" s="29">
        <f t="shared" si="0"/>
        <v>-7700</v>
      </c>
      <c r="J37" s="1025"/>
      <c r="K37" s="239"/>
      <c r="L37" s="28" t="s">
        <v>49</v>
      </c>
      <c r="N37" s="28" t="s">
        <v>370</v>
      </c>
    </row>
    <row r="38" spans="1:14" ht="15" customHeight="1">
      <c r="A38" s="1026">
        <v>15</v>
      </c>
      <c r="B38" s="1020" t="s">
        <v>169</v>
      </c>
      <c r="C38" s="1022" t="s">
        <v>346</v>
      </c>
      <c r="D38" s="1018" t="s">
        <v>76</v>
      </c>
      <c r="E38" s="16">
        <v>31552</v>
      </c>
      <c r="F38" s="16">
        <v>31580</v>
      </c>
      <c r="G38" s="16"/>
      <c r="H38" s="31">
        <f t="shared" si="10"/>
        <v>28</v>
      </c>
      <c r="I38" s="27">
        <f t="shared" ref="I38:I55" si="11">+G38-E38</f>
        <v>-31552</v>
      </c>
      <c r="J38" s="1024"/>
      <c r="K38" s="53"/>
      <c r="L38" s="28" t="s">
        <v>48</v>
      </c>
      <c r="N38" s="28" t="s">
        <v>346</v>
      </c>
    </row>
    <row r="39" spans="1:14" ht="15" customHeight="1">
      <c r="A39" s="1027"/>
      <c r="B39" s="1021"/>
      <c r="C39" s="1023"/>
      <c r="D39" s="1019"/>
      <c r="E39" s="17">
        <v>31552</v>
      </c>
      <c r="F39" s="17">
        <v>31580</v>
      </c>
      <c r="G39" s="17"/>
      <c r="H39" s="29">
        <f t="shared" si="10"/>
        <v>28</v>
      </c>
      <c r="I39" s="29">
        <f t="shared" si="11"/>
        <v>-31552</v>
      </c>
      <c r="J39" s="1025"/>
      <c r="K39" s="54"/>
      <c r="L39" s="28" t="s">
        <v>49</v>
      </c>
      <c r="N39" s="28" t="s">
        <v>371</v>
      </c>
    </row>
    <row r="40" spans="1:14" ht="15" customHeight="1">
      <c r="A40" s="1026">
        <v>16</v>
      </c>
      <c r="B40" s="1020" t="s">
        <v>169</v>
      </c>
      <c r="C40" s="1022" t="s">
        <v>118</v>
      </c>
      <c r="D40" s="1018" t="s">
        <v>76</v>
      </c>
      <c r="E40" s="27">
        <v>8710</v>
      </c>
      <c r="F40" s="27">
        <v>8740</v>
      </c>
      <c r="G40" s="31"/>
      <c r="H40" s="31">
        <f>+F40-E40</f>
        <v>30</v>
      </c>
      <c r="I40" s="27">
        <f>+G40-E40</f>
        <v>-8710</v>
      </c>
      <c r="J40" s="1024" t="s">
        <v>139</v>
      </c>
      <c r="K40" s="53"/>
      <c r="L40" s="28" t="s">
        <v>48</v>
      </c>
      <c r="N40" s="28" t="s">
        <v>118</v>
      </c>
    </row>
    <row r="41" spans="1:14" ht="15" customHeight="1">
      <c r="A41" s="1027"/>
      <c r="B41" s="1021"/>
      <c r="C41" s="1023"/>
      <c r="D41" s="1019"/>
      <c r="E41" s="17">
        <v>8710</v>
      </c>
      <c r="F41" s="17">
        <v>8740</v>
      </c>
      <c r="G41" s="32"/>
      <c r="H41" s="29">
        <f>+F41-E41</f>
        <v>30</v>
      </c>
      <c r="I41" s="29">
        <f>+G41-E41</f>
        <v>-8710</v>
      </c>
      <c r="J41" s="1025"/>
      <c r="K41" s="239"/>
      <c r="L41" s="28" t="s">
        <v>49</v>
      </c>
      <c r="N41" s="28" t="s">
        <v>118</v>
      </c>
    </row>
    <row r="42" spans="1:14" ht="15" customHeight="1">
      <c r="A42" s="1008">
        <v>17</v>
      </c>
      <c r="B42" s="1010" t="s">
        <v>169</v>
      </c>
      <c r="C42" s="1012" t="s">
        <v>353</v>
      </c>
      <c r="D42" s="1014" t="s">
        <v>76</v>
      </c>
      <c r="E42" s="470">
        <v>0</v>
      </c>
      <c r="F42" s="470">
        <v>0</v>
      </c>
      <c r="G42" s="470"/>
      <c r="H42" s="471">
        <f>+F42-E42</f>
        <v>0</v>
      </c>
      <c r="I42" s="472">
        <f>+G42-E42</f>
        <v>0</v>
      </c>
      <c r="J42" s="1016"/>
      <c r="K42" s="473"/>
      <c r="L42" s="28" t="s">
        <v>48</v>
      </c>
      <c r="N42" s="28" t="s">
        <v>353</v>
      </c>
    </row>
    <row r="43" spans="1:14" ht="15" customHeight="1">
      <c r="A43" s="1009"/>
      <c r="B43" s="1011"/>
      <c r="C43" s="1013"/>
      <c r="D43" s="1015"/>
      <c r="E43" s="474">
        <v>0</v>
      </c>
      <c r="F43" s="474">
        <v>0</v>
      </c>
      <c r="G43" s="474"/>
      <c r="H43" s="475">
        <f>+F43-E43</f>
        <v>0</v>
      </c>
      <c r="I43" s="475">
        <f>+G43-E43</f>
        <v>0</v>
      </c>
      <c r="J43" s="1017"/>
      <c r="K43" s="476"/>
      <c r="L43" s="28" t="s">
        <v>49</v>
      </c>
      <c r="N43" s="28" t="s">
        <v>353</v>
      </c>
    </row>
    <row r="44" spans="1:14" ht="15" customHeight="1">
      <c r="A44" s="1026">
        <v>18</v>
      </c>
      <c r="B44" s="1020" t="s">
        <v>169</v>
      </c>
      <c r="C44" s="1033" t="s">
        <v>448</v>
      </c>
      <c r="D44" s="1018" t="s">
        <v>76</v>
      </c>
      <c r="E44" s="16">
        <v>1452</v>
      </c>
      <c r="F44" s="16">
        <v>8761</v>
      </c>
      <c r="G44" s="16"/>
      <c r="H44" s="31">
        <f t="shared" ref="H44:H47" si="12">+F44-E44</f>
        <v>7309</v>
      </c>
      <c r="I44" s="27">
        <f t="shared" ref="I44:I47" si="13">+G44-E44</f>
        <v>-1452</v>
      </c>
      <c r="J44" s="1024"/>
      <c r="K44" s="240"/>
      <c r="L44" s="28" t="s">
        <v>48</v>
      </c>
      <c r="N44" s="28" t="s">
        <v>403</v>
      </c>
    </row>
    <row r="45" spans="1:14" ht="15" customHeight="1">
      <c r="A45" s="1027"/>
      <c r="B45" s="1021"/>
      <c r="C45" s="1034"/>
      <c r="D45" s="1019"/>
      <c r="E45" s="17">
        <v>1452</v>
      </c>
      <c r="F45" s="17">
        <v>8761</v>
      </c>
      <c r="G45" s="17"/>
      <c r="H45" s="29">
        <f t="shared" si="12"/>
        <v>7309</v>
      </c>
      <c r="I45" s="29">
        <f t="shared" si="13"/>
        <v>-1452</v>
      </c>
      <c r="J45" s="1025"/>
      <c r="K45" s="241"/>
      <c r="L45" s="28" t="s">
        <v>49</v>
      </c>
      <c r="N45" s="28" t="s">
        <v>403</v>
      </c>
    </row>
    <row r="46" spans="1:14" ht="15" customHeight="1">
      <c r="A46" s="1026">
        <v>19</v>
      </c>
      <c r="B46" s="1020" t="s">
        <v>169</v>
      </c>
      <c r="C46" s="1022" t="s">
        <v>64</v>
      </c>
      <c r="D46" s="1018" t="s">
        <v>76</v>
      </c>
      <c r="E46" s="16">
        <v>1174</v>
      </c>
      <c r="F46" s="16">
        <v>1174</v>
      </c>
      <c r="G46" s="16"/>
      <c r="H46" s="31">
        <f t="shared" si="12"/>
        <v>0</v>
      </c>
      <c r="I46" s="27">
        <f t="shared" si="13"/>
        <v>-1174</v>
      </c>
      <c r="J46" s="1024"/>
      <c r="K46" s="53"/>
      <c r="L46" s="28" t="s">
        <v>48</v>
      </c>
      <c r="N46" s="28" t="s">
        <v>64</v>
      </c>
    </row>
    <row r="47" spans="1:14" ht="15" customHeight="1">
      <c r="A47" s="1027"/>
      <c r="B47" s="1021"/>
      <c r="C47" s="1023"/>
      <c r="D47" s="1019"/>
      <c r="E47" s="17">
        <v>1174</v>
      </c>
      <c r="F47" s="17">
        <v>1174</v>
      </c>
      <c r="G47" s="17"/>
      <c r="H47" s="29">
        <f t="shared" si="12"/>
        <v>0</v>
      </c>
      <c r="I47" s="29">
        <f t="shared" si="13"/>
        <v>-1174</v>
      </c>
      <c r="J47" s="1025"/>
      <c r="K47" s="54"/>
      <c r="L47" s="28" t="s">
        <v>49</v>
      </c>
      <c r="N47" s="28" t="s">
        <v>64</v>
      </c>
    </row>
    <row r="48" spans="1:14" ht="15" customHeight="1">
      <c r="A48" s="1026">
        <v>20</v>
      </c>
      <c r="B48" s="1035" t="s">
        <v>169</v>
      </c>
      <c r="C48" s="1032" t="s">
        <v>205</v>
      </c>
      <c r="D48" s="1036" t="s">
        <v>76</v>
      </c>
      <c r="E48" s="31">
        <v>3976</v>
      </c>
      <c r="F48" s="31">
        <v>3981</v>
      </c>
      <c r="G48" s="31"/>
      <c r="H48" s="31">
        <f t="shared" si="10"/>
        <v>5</v>
      </c>
      <c r="I48" s="242">
        <f t="shared" ref="I48:I49" si="14">+G48-E48</f>
        <v>-3976</v>
      </c>
      <c r="J48" s="1037"/>
      <c r="K48" s="243"/>
      <c r="L48" s="28" t="s">
        <v>48</v>
      </c>
      <c r="N48" s="28" t="s">
        <v>205</v>
      </c>
    </row>
    <row r="49" spans="1:14" ht="15" customHeight="1">
      <c r="A49" s="1027"/>
      <c r="B49" s="1021"/>
      <c r="C49" s="1032"/>
      <c r="D49" s="1019"/>
      <c r="E49" s="32">
        <v>3976</v>
      </c>
      <c r="F49" s="32">
        <v>3981</v>
      </c>
      <c r="G49" s="17"/>
      <c r="H49" s="29">
        <f t="shared" si="10"/>
        <v>5</v>
      </c>
      <c r="I49" s="29">
        <f t="shared" si="14"/>
        <v>-3976</v>
      </c>
      <c r="J49" s="1025"/>
      <c r="K49" s="241"/>
      <c r="L49" s="28" t="s">
        <v>49</v>
      </c>
      <c r="N49" s="28" t="s">
        <v>205</v>
      </c>
    </row>
    <row r="50" spans="1:14" ht="15" customHeight="1">
      <c r="A50" s="1026">
        <v>21</v>
      </c>
      <c r="B50" s="1020" t="s">
        <v>169</v>
      </c>
      <c r="C50" s="1022" t="s">
        <v>63</v>
      </c>
      <c r="D50" s="1018" t="s">
        <v>76</v>
      </c>
      <c r="E50" s="27">
        <v>3352</v>
      </c>
      <c r="F50" s="27">
        <v>3421</v>
      </c>
      <c r="G50" s="31"/>
      <c r="H50" s="31">
        <f t="shared" ref="H50:H53" si="15">+F50-E50</f>
        <v>69</v>
      </c>
      <c r="I50" s="27">
        <f t="shared" ref="I50:I53" si="16">+G50-E50</f>
        <v>-3352</v>
      </c>
      <c r="J50" s="1024"/>
      <c r="K50" s="53"/>
      <c r="L50" s="28" t="s">
        <v>48</v>
      </c>
      <c r="N50" s="28" t="s">
        <v>63</v>
      </c>
    </row>
    <row r="51" spans="1:14" ht="15" customHeight="1">
      <c r="A51" s="1027"/>
      <c r="B51" s="1021"/>
      <c r="C51" s="1023"/>
      <c r="D51" s="1019"/>
      <c r="E51" s="17">
        <v>3352</v>
      </c>
      <c r="F51" s="17">
        <v>3421</v>
      </c>
      <c r="G51" s="32"/>
      <c r="H51" s="29">
        <f t="shared" si="15"/>
        <v>69</v>
      </c>
      <c r="I51" s="29">
        <f t="shared" si="16"/>
        <v>-3352</v>
      </c>
      <c r="J51" s="1025"/>
      <c r="K51" s="239"/>
      <c r="L51" s="28" t="s">
        <v>49</v>
      </c>
      <c r="N51" s="28" t="s">
        <v>63</v>
      </c>
    </row>
    <row r="52" spans="1:14" ht="15" customHeight="1">
      <c r="A52" s="1026">
        <v>22</v>
      </c>
      <c r="B52" s="1020" t="s">
        <v>169</v>
      </c>
      <c r="C52" s="1022" t="s">
        <v>347</v>
      </c>
      <c r="D52" s="1018" t="s">
        <v>76</v>
      </c>
      <c r="E52" s="27">
        <v>1121</v>
      </c>
      <c r="F52" s="27">
        <v>1121</v>
      </c>
      <c r="G52" s="16"/>
      <c r="H52" s="31">
        <f t="shared" si="15"/>
        <v>0</v>
      </c>
      <c r="I52" s="27">
        <f t="shared" si="16"/>
        <v>-1121</v>
      </c>
      <c r="J52" s="1024"/>
      <c r="K52" s="240"/>
      <c r="L52" s="28" t="s">
        <v>48</v>
      </c>
      <c r="N52" s="28" t="s">
        <v>347</v>
      </c>
    </row>
    <row r="53" spans="1:14" ht="15" customHeight="1">
      <c r="A53" s="1027"/>
      <c r="B53" s="1021"/>
      <c r="C53" s="1023"/>
      <c r="D53" s="1019"/>
      <c r="E53" s="17">
        <v>1121</v>
      </c>
      <c r="F53" s="17">
        <v>1121</v>
      </c>
      <c r="G53" s="17"/>
      <c r="H53" s="29">
        <f t="shared" si="15"/>
        <v>0</v>
      </c>
      <c r="I53" s="29">
        <f t="shared" si="16"/>
        <v>-1121</v>
      </c>
      <c r="J53" s="1025"/>
      <c r="K53" s="241"/>
      <c r="L53" s="28" t="s">
        <v>49</v>
      </c>
      <c r="N53" s="28" t="s">
        <v>372</v>
      </c>
    </row>
    <row r="54" spans="1:14" ht="15" customHeight="1">
      <c r="A54" s="1026">
        <v>23</v>
      </c>
      <c r="B54" s="1020" t="s">
        <v>169</v>
      </c>
      <c r="C54" s="1022" t="s">
        <v>444</v>
      </c>
      <c r="D54" s="1018" t="s">
        <v>402</v>
      </c>
      <c r="E54" s="16">
        <v>7056</v>
      </c>
      <c r="F54" s="16">
        <v>7894</v>
      </c>
      <c r="G54" s="16"/>
      <c r="H54" s="31">
        <f t="shared" si="10"/>
        <v>838</v>
      </c>
      <c r="I54" s="27">
        <f t="shared" si="11"/>
        <v>-7056</v>
      </c>
      <c r="J54" s="1024"/>
      <c r="K54" s="240"/>
      <c r="L54" s="28" t="s">
        <v>48</v>
      </c>
      <c r="N54" s="28" t="s">
        <v>66</v>
      </c>
    </row>
    <row r="55" spans="1:14" ht="15" customHeight="1">
      <c r="A55" s="1027"/>
      <c r="B55" s="1021"/>
      <c r="C55" s="1023"/>
      <c r="D55" s="1019"/>
      <c r="E55" s="17">
        <v>7056</v>
      </c>
      <c r="F55" s="17">
        <v>7894</v>
      </c>
      <c r="G55" s="17"/>
      <c r="H55" s="29">
        <f t="shared" si="10"/>
        <v>838</v>
      </c>
      <c r="I55" s="29">
        <f t="shared" si="11"/>
        <v>-7056</v>
      </c>
      <c r="J55" s="1025"/>
      <c r="K55" s="241"/>
      <c r="L55" s="28" t="s">
        <v>49</v>
      </c>
      <c r="N55" s="28" t="s">
        <v>66</v>
      </c>
    </row>
    <row r="56" spans="1:14" ht="15" customHeight="1">
      <c r="A56" s="1008">
        <v>24</v>
      </c>
      <c r="B56" s="1010" t="s">
        <v>169</v>
      </c>
      <c r="C56" s="1012" t="s">
        <v>422</v>
      </c>
      <c r="D56" s="1014" t="s">
        <v>402</v>
      </c>
      <c r="E56" s="470">
        <v>0</v>
      </c>
      <c r="F56" s="470">
        <v>0</v>
      </c>
      <c r="G56" s="470"/>
      <c r="H56" s="471">
        <f>+F56-E56</f>
        <v>0</v>
      </c>
      <c r="I56" s="472">
        <f>+G56-E56</f>
        <v>0</v>
      </c>
      <c r="J56" s="1016"/>
      <c r="K56" s="477"/>
      <c r="L56" s="28" t="s">
        <v>48</v>
      </c>
      <c r="N56" s="28" t="s">
        <v>422</v>
      </c>
    </row>
    <row r="57" spans="1:14" ht="15" customHeight="1">
      <c r="A57" s="1009"/>
      <c r="B57" s="1011"/>
      <c r="C57" s="1013"/>
      <c r="D57" s="1015"/>
      <c r="E57" s="474">
        <v>0</v>
      </c>
      <c r="F57" s="474">
        <v>0</v>
      </c>
      <c r="G57" s="474"/>
      <c r="H57" s="475">
        <f>+F57-E57</f>
        <v>0</v>
      </c>
      <c r="I57" s="475">
        <f>+G57-E57</f>
        <v>0</v>
      </c>
      <c r="J57" s="1017"/>
      <c r="K57" s="478"/>
      <c r="L57" s="28" t="s">
        <v>49</v>
      </c>
      <c r="N57" s="28" t="s">
        <v>422</v>
      </c>
    </row>
    <row r="58" spans="1:14" ht="15" customHeight="1">
      <c r="A58" s="1026">
        <v>25</v>
      </c>
      <c r="B58" s="1028" t="s">
        <v>167</v>
      </c>
      <c r="C58" s="1022" t="s">
        <v>349</v>
      </c>
      <c r="D58" s="1018" t="s">
        <v>76</v>
      </c>
      <c r="E58" s="27">
        <v>8019</v>
      </c>
      <c r="F58" s="27">
        <v>9477</v>
      </c>
      <c r="G58" s="16"/>
      <c r="H58" s="31">
        <f>+F58-E58</f>
        <v>1458</v>
      </c>
      <c r="I58" s="27">
        <f>+G58-E58</f>
        <v>-8019</v>
      </c>
      <c r="J58" s="1024"/>
      <c r="K58" s="240"/>
      <c r="L58" s="28" t="s">
        <v>48</v>
      </c>
      <c r="N58" s="28" t="s">
        <v>349</v>
      </c>
    </row>
    <row r="59" spans="1:14" ht="15" customHeight="1">
      <c r="A59" s="1027"/>
      <c r="B59" s="1029"/>
      <c r="C59" s="1023"/>
      <c r="D59" s="1019"/>
      <c r="E59" s="17">
        <v>8019</v>
      </c>
      <c r="F59" s="17">
        <v>9477</v>
      </c>
      <c r="G59" s="17"/>
      <c r="H59" s="29">
        <f>+F59-E59</f>
        <v>1458</v>
      </c>
      <c r="I59" s="29">
        <f>+G59-E59</f>
        <v>-8019</v>
      </c>
      <c r="J59" s="1025"/>
      <c r="K59" s="241"/>
      <c r="L59" s="28" t="s">
        <v>49</v>
      </c>
      <c r="N59" s="28" t="s">
        <v>374</v>
      </c>
    </row>
    <row r="60" spans="1:14" ht="15" customHeight="1">
      <c r="A60" s="1026">
        <v>26</v>
      </c>
      <c r="B60" s="1020" t="s">
        <v>169</v>
      </c>
      <c r="C60" s="1022" t="s">
        <v>407</v>
      </c>
      <c r="D60" s="1018" t="s">
        <v>76</v>
      </c>
      <c r="E60" s="16">
        <v>2914</v>
      </c>
      <c r="F60" s="16">
        <v>3096</v>
      </c>
      <c r="G60" s="16"/>
      <c r="H60" s="31">
        <f t="shared" si="10"/>
        <v>182</v>
      </c>
      <c r="I60" s="27">
        <f t="shared" ref="I60:I61" si="17">+G60-E60</f>
        <v>-2914</v>
      </c>
      <c r="J60" s="1024"/>
      <c r="K60" s="53"/>
      <c r="L60" s="28" t="s">
        <v>48</v>
      </c>
      <c r="N60" s="28" t="s">
        <v>409</v>
      </c>
    </row>
    <row r="61" spans="1:14" ht="15" customHeight="1">
      <c r="A61" s="1027"/>
      <c r="B61" s="1021"/>
      <c r="C61" s="1023"/>
      <c r="D61" s="1019"/>
      <c r="E61" s="17">
        <v>2914</v>
      </c>
      <c r="F61" s="17">
        <v>3096</v>
      </c>
      <c r="G61" s="17"/>
      <c r="H61" s="29">
        <f t="shared" si="10"/>
        <v>182</v>
      </c>
      <c r="I61" s="29">
        <f t="shared" si="17"/>
        <v>-2914</v>
      </c>
      <c r="J61" s="1025"/>
      <c r="K61" s="54"/>
      <c r="L61" s="28" t="s">
        <v>49</v>
      </c>
      <c r="N61" s="28" t="s">
        <v>409</v>
      </c>
    </row>
    <row r="62" spans="1:14" ht="15" customHeight="1">
      <c r="A62" s="1026">
        <v>27</v>
      </c>
      <c r="B62" s="1020" t="s">
        <v>169</v>
      </c>
      <c r="C62" s="1022" t="s">
        <v>411</v>
      </c>
      <c r="D62" s="1018" t="s">
        <v>402</v>
      </c>
      <c r="E62" s="27">
        <v>333</v>
      </c>
      <c r="F62" s="27">
        <v>392</v>
      </c>
      <c r="G62" s="16"/>
      <c r="H62" s="31">
        <f>+F62-E62</f>
        <v>59</v>
      </c>
      <c r="I62" s="27">
        <f>+G62-E62</f>
        <v>-333</v>
      </c>
      <c r="J62" s="1024"/>
      <c r="K62" s="53"/>
      <c r="L62" s="28" t="s">
        <v>48</v>
      </c>
      <c r="N62" s="28" t="s">
        <v>412</v>
      </c>
    </row>
    <row r="63" spans="1:14" ht="15" customHeight="1">
      <c r="A63" s="1027"/>
      <c r="B63" s="1021"/>
      <c r="C63" s="1023"/>
      <c r="D63" s="1019"/>
      <c r="E63" s="17">
        <v>333</v>
      </c>
      <c r="F63" s="17">
        <v>392</v>
      </c>
      <c r="G63" s="17"/>
      <c r="H63" s="29">
        <f>+F63-E63</f>
        <v>59</v>
      </c>
      <c r="I63" s="29">
        <f>+G63-E63</f>
        <v>-333</v>
      </c>
      <c r="J63" s="1025"/>
      <c r="K63" s="54"/>
      <c r="L63" s="28" t="s">
        <v>49</v>
      </c>
      <c r="N63" s="28" t="s">
        <v>412</v>
      </c>
    </row>
    <row r="64" spans="1:14" ht="15" customHeight="1">
      <c r="A64" s="1026">
        <v>28</v>
      </c>
      <c r="B64" s="1020" t="s">
        <v>169</v>
      </c>
      <c r="C64" s="1032" t="s">
        <v>408</v>
      </c>
      <c r="D64" s="1018" t="s">
        <v>402</v>
      </c>
      <c r="E64" s="31">
        <v>21012</v>
      </c>
      <c r="F64" s="31">
        <v>22137</v>
      </c>
      <c r="G64" s="16"/>
      <c r="H64" s="31">
        <f t="shared" si="10"/>
        <v>1125</v>
      </c>
      <c r="I64" s="27">
        <f t="shared" ref="I64:I97" si="18">+G64-E64</f>
        <v>-21012</v>
      </c>
      <c r="J64" s="1024"/>
      <c r="K64" s="240"/>
      <c r="L64" s="28" t="s">
        <v>48</v>
      </c>
      <c r="N64" s="28" t="s">
        <v>410</v>
      </c>
    </row>
    <row r="65" spans="1:14" ht="15" customHeight="1">
      <c r="A65" s="1027"/>
      <c r="B65" s="1021"/>
      <c r="C65" s="1032"/>
      <c r="D65" s="1019"/>
      <c r="E65" s="32">
        <v>21012</v>
      </c>
      <c r="F65" s="32">
        <v>22137</v>
      </c>
      <c r="G65" s="17"/>
      <c r="H65" s="29">
        <f t="shared" si="10"/>
        <v>1125</v>
      </c>
      <c r="I65" s="29">
        <f t="shared" si="18"/>
        <v>-21012</v>
      </c>
      <c r="J65" s="1025"/>
      <c r="K65" s="241"/>
      <c r="L65" s="28" t="s">
        <v>49</v>
      </c>
      <c r="N65" s="28" t="s">
        <v>410</v>
      </c>
    </row>
    <row r="66" spans="1:14" ht="15" customHeight="1">
      <c r="A66" s="1026">
        <v>29</v>
      </c>
      <c r="B66" s="1020" t="s">
        <v>169</v>
      </c>
      <c r="C66" s="1022" t="s">
        <v>210</v>
      </c>
      <c r="D66" s="1018" t="s">
        <v>173</v>
      </c>
      <c r="E66" s="16">
        <v>40640</v>
      </c>
      <c r="F66" s="16">
        <v>40640</v>
      </c>
      <c r="G66" s="16"/>
      <c r="H66" s="31">
        <f>+F66-E66</f>
        <v>0</v>
      </c>
      <c r="I66" s="27">
        <f>+G66-E66</f>
        <v>-40640</v>
      </c>
      <c r="J66" s="1024"/>
      <c r="K66" s="240"/>
      <c r="L66" s="28" t="s">
        <v>48</v>
      </c>
      <c r="N66" s="28" t="s">
        <v>210</v>
      </c>
    </row>
    <row r="67" spans="1:14" ht="15" customHeight="1">
      <c r="A67" s="1027"/>
      <c r="B67" s="1021"/>
      <c r="C67" s="1023"/>
      <c r="D67" s="1019"/>
      <c r="E67" s="17">
        <v>40640</v>
      </c>
      <c r="F67" s="17">
        <v>40640</v>
      </c>
      <c r="G67" s="17"/>
      <c r="H67" s="29">
        <f>+F67-E67</f>
        <v>0</v>
      </c>
      <c r="I67" s="29">
        <f>+G67-E67</f>
        <v>-40640</v>
      </c>
      <c r="J67" s="1025"/>
      <c r="K67" s="241"/>
      <c r="L67" s="28" t="s">
        <v>49</v>
      </c>
      <c r="N67" s="28" t="s">
        <v>210</v>
      </c>
    </row>
    <row r="68" spans="1:14" ht="15" customHeight="1">
      <c r="A68" s="1026">
        <v>30</v>
      </c>
      <c r="B68" s="1020" t="s">
        <v>169</v>
      </c>
      <c r="C68" s="1022" t="s">
        <v>72</v>
      </c>
      <c r="D68" s="1018" t="s">
        <v>402</v>
      </c>
      <c r="E68" s="15">
        <v>44137</v>
      </c>
      <c r="F68" s="15">
        <v>44137</v>
      </c>
      <c r="G68" s="16"/>
      <c r="H68" s="31">
        <f t="shared" si="10"/>
        <v>0</v>
      </c>
      <c r="I68" s="27">
        <f t="shared" si="18"/>
        <v>-44137</v>
      </c>
      <c r="J68" s="1024"/>
      <c r="K68" s="240"/>
      <c r="L68" s="28" t="s">
        <v>48</v>
      </c>
      <c r="N68" s="28" t="s">
        <v>72</v>
      </c>
    </row>
    <row r="69" spans="1:14" ht="15" customHeight="1">
      <c r="A69" s="1027"/>
      <c r="B69" s="1021"/>
      <c r="C69" s="1023"/>
      <c r="D69" s="1019"/>
      <c r="E69" s="406">
        <v>43741</v>
      </c>
      <c r="F69" s="406">
        <v>43741</v>
      </c>
      <c r="G69" s="17"/>
      <c r="H69" s="29">
        <f t="shared" si="10"/>
        <v>0</v>
      </c>
      <c r="I69" s="29">
        <f t="shared" si="18"/>
        <v>-43741</v>
      </c>
      <c r="J69" s="1025"/>
      <c r="K69" s="241"/>
      <c r="L69" s="28" t="s">
        <v>49</v>
      </c>
      <c r="N69" s="28" t="s">
        <v>72</v>
      </c>
    </row>
    <row r="70" spans="1:14" ht="15" customHeight="1">
      <c r="A70" s="1026">
        <v>31</v>
      </c>
      <c r="B70" s="1020" t="s">
        <v>169</v>
      </c>
      <c r="C70" s="1022" t="s">
        <v>73</v>
      </c>
      <c r="D70" s="1018" t="s">
        <v>402</v>
      </c>
      <c r="E70" s="16">
        <v>34413</v>
      </c>
      <c r="F70" s="16">
        <v>34413</v>
      </c>
      <c r="G70" s="16"/>
      <c r="H70" s="31">
        <f t="shared" ref="H70:H71" si="19">+F70-E70</f>
        <v>0</v>
      </c>
      <c r="I70" s="27">
        <f t="shared" ref="I70:I71" si="20">+G70-E70</f>
        <v>-34413</v>
      </c>
      <c r="J70" s="1024"/>
      <c r="K70" s="240"/>
      <c r="L70" s="28" t="s">
        <v>48</v>
      </c>
      <c r="N70" s="28" t="s">
        <v>73</v>
      </c>
    </row>
    <row r="71" spans="1:14" ht="15" customHeight="1">
      <c r="A71" s="1027"/>
      <c r="B71" s="1021"/>
      <c r="C71" s="1023"/>
      <c r="D71" s="1019"/>
      <c r="E71" s="17">
        <v>34413</v>
      </c>
      <c r="F71" s="17">
        <v>34413</v>
      </c>
      <c r="G71" s="17"/>
      <c r="H71" s="29">
        <f t="shared" si="19"/>
        <v>0</v>
      </c>
      <c r="I71" s="29">
        <f t="shared" si="20"/>
        <v>-34413</v>
      </c>
      <c r="J71" s="1025"/>
      <c r="K71" s="241"/>
      <c r="L71" s="28" t="s">
        <v>49</v>
      </c>
      <c r="N71" s="28" t="s">
        <v>73</v>
      </c>
    </row>
    <row r="72" spans="1:14" ht="15" customHeight="1">
      <c r="A72" s="1026">
        <v>10</v>
      </c>
      <c r="B72" s="1020" t="s">
        <v>169</v>
      </c>
      <c r="C72" s="1022" t="s">
        <v>342</v>
      </c>
      <c r="D72" s="1018" t="s">
        <v>77</v>
      </c>
      <c r="E72" s="27">
        <v>853</v>
      </c>
      <c r="F72" s="27">
        <v>853</v>
      </c>
      <c r="G72" s="16"/>
      <c r="H72" s="31">
        <f>+F72-E72</f>
        <v>0</v>
      </c>
      <c r="I72" s="27">
        <f>+G72-E72</f>
        <v>-853</v>
      </c>
      <c r="J72" s="1024"/>
      <c r="K72" s="240"/>
      <c r="L72" s="28" t="s">
        <v>48</v>
      </c>
      <c r="N72" s="28" t="s">
        <v>342</v>
      </c>
    </row>
    <row r="73" spans="1:14" ht="15" customHeight="1">
      <c r="A73" s="1027"/>
      <c r="B73" s="1021"/>
      <c r="C73" s="1023"/>
      <c r="D73" s="1019"/>
      <c r="E73" s="17">
        <v>853</v>
      </c>
      <c r="F73" s="17">
        <v>853</v>
      </c>
      <c r="G73" s="17"/>
      <c r="H73" s="29">
        <f>+F73-E73</f>
        <v>0</v>
      </c>
      <c r="I73" s="29">
        <f>+G73-E73</f>
        <v>-853</v>
      </c>
      <c r="J73" s="1025"/>
      <c r="K73" s="241"/>
      <c r="L73" s="28" t="s">
        <v>49</v>
      </c>
      <c r="N73" s="28" t="s">
        <v>367</v>
      </c>
    </row>
    <row r="74" spans="1:14" ht="15" customHeight="1">
      <c r="A74" s="1026">
        <v>12</v>
      </c>
      <c r="B74" s="1020" t="s">
        <v>169</v>
      </c>
      <c r="C74" s="1022" t="s">
        <v>344</v>
      </c>
      <c r="D74" s="1018" t="s">
        <v>77</v>
      </c>
      <c r="E74" s="16">
        <v>627</v>
      </c>
      <c r="F74" s="16">
        <v>790</v>
      </c>
      <c r="G74" s="16"/>
      <c r="H74" s="31">
        <f>+F74-E74</f>
        <v>163</v>
      </c>
      <c r="I74" s="27">
        <f>+G74-E74</f>
        <v>-627</v>
      </c>
      <c r="J74" s="1024"/>
      <c r="K74" s="240"/>
      <c r="L74" s="28" t="s">
        <v>48</v>
      </c>
      <c r="N74" s="28" t="s">
        <v>344</v>
      </c>
    </row>
    <row r="75" spans="1:14" ht="15" customHeight="1">
      <c r="A75" s="1027"/>
      <c r="B75" s="1021"/>
      <c r="C75" s="1023"/>
      <c r="D75" s="1019"/>
      <c r="E75" s="17">
        <v>627</v>
      </c>
      <c r="F75" s="17">
        <v>790</v>
      </c>
      <c r="G75" s="17"/>
      <c r="H75" s="29">
        <f>+F75-E75</f>
        <v>163</v>
      </c>
      <c r="I75" s="29">
        <f>+G75-E75</f>
        <v>-627</v>
      </c>
      <c r="J75" s="1025"/>
      <c r="K75" s="241"/>
      <c r="L75" s="28" t="s">
        <v>49</v>
      </c>
      <c r="N75" s="28" t="s">
        <v>369</v>
      </c>
    </row>
    <row r="76" spans="1:14" ht="15" customHeight="1">
      <c r="A76" s="1008">
        <v>32</v>
      </c>
      <c r="B76" s="1010" t="s">
        <v>169</v>
      </c>
      <c r="C76" s="1012" t="s">
        <v>423</v>
      </c>
      <c r="D76" s="1014" t="s">
        <v>77</v>
      </c>
      <c r="E76" s="470">
        <v>0</v>
      </c>
      <c r="F76" s="470">
        <v>0</v>
      </c>
      <c r="G76" s="470"/>
      <c r="H76" s="471">
        <f t="shared" si="10"/>
        <v>0</v>
      </c>
      <c r="I76" s="472">
        <f t="shared" si="18"/>
        <v>0</v>
      </c>
      <c r="J76" s="1016"/>
      <c r="K76" s="473"/>
      <c r="L76" s="28" t="s">
        <v>48</v>
      </c>
      <c r="N76" s="28" t="s">
        <v>429</v>
      </c>
    </row>
    <row r="77" spans="1:14" ht="15" customHeight="1">
      <c r="A77" s="1009"/>
      <c r="B77" s="1011"/>
      <c r="C77" s="1013"/>
      <c r="D77" s="1015"/>
      <c r="E77" s="474">
        <v>0</v>
      </c>
      <c r="F77" s="474">
        <v>0</v>
      </c>
      <c r="G77" s="474"/>
      <c r="H77" s="475">
        <f t="shared" si="10"/>
        <v>0</v>
      </c>
      <c r="I77" s="475">
        <f t="shared" si="18"/>
        <v>0</v>
      </c>
      <c r="J77" s="1017"/>
      <c r="K77" s="476"/>
      <c r="L77" s="28" t="s">
        <v>49</v>
      </c>
      <c r="N77" s="28" t="s">
        <v>429</v>
      </c>
    </row>
    <row r="78" spans="1:14" ht="15" customHeight="1">
      <c r="A78" s="1026">
        <v>33</v>
      </c>
      <c r="B78" s="1020" t="s">
        <v>169</v>
      </c>
      <c r="C78" s="1022" t="s">
        <v>424</v>
      </c>
      <c r="D78" s="1018" t="s">
        <v>76</v>
      </c>
      <c r="E78" s="16">
        <v>68152</v>
      </c>
      <c r="F78" s="16">
        <v>64747</v>
      </c>
      <c r="G78" s="16"/>
      <c r="H78" s="31">
        <f>+F78-E78</f>
        <v>-3405</v>
      </c>
      <c r="I78" s="27">
        <f>+G78-E78</f>
        <v>-68152</v>
      </c>
      <c r="J78" s="1024"/>
      <c r="K78" s="240"/>
      <c r="L78" s="28" t="s">
        <v>48</v>
      </c>
      <c r="N78" s="28" t="s">
        <v>428</v>
      </c>
    </row>
    <row r="79" spans="1:14" ht="15" customHeight="1">
      <c r="A79" s="1027"/>
      <c r="B79" s="1021"/>
      <c r="C79" s="1023"/>
      <c r="D79" s="1019"/>
      <c r="E79" s="17">
        <v>67987</v>
      </c>
      <c r="F79" s="17">
        <v>64747</v>
      </c>
      <c r="G79" s="17"/>
      <c r="H79" s="29">
        <f>+F79-E79</f>
        <v>-3240</v>
      </c>
      <c r="I79" s="29">
        <f>+G79-E79</f>
        <v>-67987</v>
      </c>
      <c r="J79" s="1025"/>
      <c r="K79" s="241"/>
      <c r="L79" s="28" t="s">
        <v>49</v>
      </c>
      <c r="N79" s="28" t="s">
        <v>428</v>
      </c>
    </row>
    <row r="80" spans="1:14" ht="15" customHeight="1">
      <c r="A80" s="1026">
        <v>34</v>
      </c>
      <c r="B80" s="1020" t="s">
        <v>169</v>
      </c>
      <c r="C80" s="1030" t="s">
        <v>445</v>
      </c>
      <c r="D80" s="1018"/>
      <c r="E80" s="16">
        <v>0</v>
      </c>
      <c r="F80" s="16">
        <v>1788</v>
      </c>
      <c r="G80" s="16"/>
      <c r="H80" s="31">
        <f>+F80-E80</f>
        <v>1788</v>
      </c>
      <c r="I80" s="27">
        <f t="shared" ref="I80:I87" si="21">+G80-E80</f>
        <v>0</v>
      </c>
      <c r="J80" s="1024"/>
      <c r="K80" s="240"/>
      <c r="L80" s="28" t="s">
        <v>48</v>
      </c>
    </row>
    <row r="81" spans="1:13" ht="15" customHeight="1">
      <c r="A81" s="1027"/>
      <c r="B81" s="1021"/>
      <c r="C81" s="1031"/>
      <c r="D81" s="1019"/>
      <c r="E81" s="17">
        <v>0</v>
      </c>
      <c r="F81" s="17">
        <v>0</v>
      </c>
      <c r="G81" s="17"/>
      <c r="H81" s="29">
        <f>+F81-E81</f>
        <v>0</v>
      </c>
      <c r="I81" s="29">
        <f t="shared" si="21"/>
        <v>0</v>
      </c>
      <c r="J81" s="1025"/>
      <c r="K81" s="241"/>
      <c r="L81" s="28" t="s">
        <v>49</v>
      </c>
    </row>
    <row r="82" spans="1:13" ht="15" hidden="1" customHeight="1">
      <c r="A82" s="1026"/>
      <c r="B82" s="1020"/>
      <c r="C82" s="1030"/>
      <c r="D82" s="1018"/>
      <c r="E82" s="16"/>
      <c r="F82" s="16"/>
      <c r="G82" s="16"/>
      <c r="H82" s="31"/>
      <c r="I82" s="27">
        <f t="shared" si="21"/>
        <v>0</v>
      </c>
      <c r="J82" s="1024"/>
      <c r="K82" s="240"/>
      <c r="L82" s="28" t="s">
        <v>48</v>
      </c>
    </row>
    <row r="83" spans="1:13" ht="15" hidden="1" customHeight="1">
      <c r="A83" s="1027"/>
      <c r="B83" s="1021"/>
      <c r="C83" s="1031"/>
      <c r="D83" s="1019"/>
      <c r="E83" s="17"/>
      <c r="F83" s="17"/>
      <c r="G83" s="17"/>
      <c r="H83" s="29"/>
      <c r="I83" s="29">
        <f t="shared" si="21"/>
        <v>0</v>
      </c>
      <c r="J83" s="1025"/>
      <c r="K83" s="241"/>
      <c r="L83" s="28" t="s">
        <v>49</v>
      </c>
    </row>
    <row r="84" spans="1:13" ht="15" hidden="1" customHeight="1">
      <c r="A84" s="1026"/>
      <c r="B84" s="1020"/>
      <c r="C84" s="1030"/>
      <c r="D84" s="1018"/>
      <c r="E84" s="16"/>
      <c r="F84" s="16"/>
      <c r="G84" s="16"/>
      <c r="H84" s="16"/>
      <c r="I84" s="27">
        <f t="shared" si="21"/>
        <v>0</v>
      </c>
      <c r="J84" s="1024" t="s">
        <v>139</v>
      </c>
      <c r="K84" s="53"/>
      <c r="L84" s="28" t="s">
        <v>48</v>
      </c>
    </row>
    <row r="85" spans="1:13" ht="15" hidden="1" customHeight="1">
      <c r="A85" s="1027"/>
      <c r="B85" s="1021"/>
      <c r="C85" s="1031"/>
      <c r="D85" s="1019"/>
      <c r="E85" s="17"/>
      <c r="F85" s="17"/>
      <c r="G85" s="17"/>
      <c r="H85" s="29"/>
      <c r="I85" s="29">
        <f t="shared" si="21"/>
        <v>0</v>
      </c>
      <c r="J85" s="1025"/>
      <c r="K85" s="239"/>
      <c r="L85" s="28" t="s">
        <v>49</v>
      </c>
    </row>
    <row r="86" spans="1:13" ht="15" hidden="1" customHeight="1">
      <c r="A86" s="1026"/>
      <c r="B86" s="1020"/>
      <c r="C86" s="1030"/>
      <c r="D86" s="1018"/>
      <c r="E86" s="16"/>
      <c r="F86" s="16"/>
      <c r="G86" s="16"/>
      <c r="H86" s="31"/>
      <c r="I86" s="27">
        <f t="shared" si="21"/>
        <v>0</v>
      </c>
      <c r="J86" s="1024"/>
      <c r="K86" s="240"/>
      <c r="L86" s="28" t="s">
        <v>48</v>
      </c>
    </row>
    <row r="87" spans="1:13" ht="15" hidden="1" customHeight="1">
      <c r="A87" s="1027"/>
      <c r="B87" s="1021"/>
      <c r="C87" s="1031"/>
      <c r="D87" s="1019"/>
      <c r="E87" s="17"/>
      <c r="F87" s="17"/>
      <c r="G87" s="17"/>
      <c r="H87" s="29"/>
      <c r="I87" s="29">
        <f t="shared" si="21"/>
        <v>0</v>
      </c>
      <c r="J87" s="1025"/>
      <c r="K87" s="241"/>
      <c r="L87" s="28" t="s">
        <v>49</v>
      </c>
    </row>
    <row r="88" spans="1:13" ht="15" hidden="1" customHeight="1">
      <c r="A88" s="1026"/>
      <c r="B88" s="1020"/>
      <c r="C88" s="1030"/>
      <c r="D88" s="1018"/>
      <c r="E88" s="16"/>
      <c r="F88" s="16"/>
      <c r="G88" s="16"/>
      <c r="H88" s="31"/>
      <c r="I88" s="27"/>
      <c r="J88" s="1024"/>
      <c r="K88" s="240"/>
      <c r="L88" s="28" t="s">
        <v>48</v>
      </c>
    </row>
    <row r="89" spans="1:13" ht="15" hidden="1" customHeight="1">
      <c r="A89" s="1027"/>
      <c r="B89" s="1021"/>
      <c r="C89" s="1031"/>
      <c r="D89" s="1019"/>
      <c r="E89" s="17"/>
      <c r="F89" s="17"/>
      <c r="G89" s="17"/>
      <c r="H89" s="29"/>
      <c r="I89" s="29"/>
      <c r="J89" s="1025"/>
      <c r="K89" s="241"/>
      <c r="L89" s="28" t="s">
        <v>49</v>
      </c>
    </row>
    <row r="90" spans="1:13" ht="15" hidden="1" customHeight="1">
      <c r="A90" s="1026"/>
      <c r="B90" s="1020"/>
      <c r="C90" s="1022"/>
      <c r="D90" s="1018"/>
      <c r="E90" s="16"/>
      <c r="F90" s="16"/>
      <c r="G90" s="16"/>
      <c r="H90" s="31">
        <f>+F90-E90</f>
        <v>0</v>
      </c>
      <c r="I90" s="27"/>
      <c r="J90" s="1024"/>
      <c r="K90" s="240"/>
      <c r="L90" s="28" t="s">
        <v>48</v>
      </c>
    </row>
    <row r="91" spans="1:13" ht="15" hidden="1" customHeight="1">
      <c r="A91" s="1027"/>
      <c r="B91" s="1021"/>
      <c r="C91" s="1023"/>
      <c r="D91" s="1019"/>
      <c r="E91" s="17"/>
      <c r="F91" s="17"/>
      <c r="G91" s="17"/>
      <c r="H91" s="29">
        <f>+F91-E91</f>
        <v>0</v>
      </c>
      <c r="I91" s="29"/>
      <c r="J91" s="1025"/>
      <c r="K91" s="241"/>
      <c r="L91" s="28" t="s">
        <v>49</v>
      </c>
    </row>
    <row r="92" spans="1:13" ht="15" hidden="1" customHeight="1">
      <c r="A92" s="1026"/>
      <c r="B92" s="1020"/>
      <c r="C92" s="1032"/>
      <c r="D92" s="1018"/>
      <c r="E92" s="31"/>
      <c r="F92" s="31"/>
      <c r="G92" s="31"/>
      <c r="H92" s="31">
        <f>+F92-E92</f>
        <v>0</v>
      </c>
      <c r="I92" s="27">
        <f t="shared" si="18"/>
        <v>0</v>
      </c>
      <c r="J92" s="1024" t="s">
        <v>139</v>
      </c>
      <c r="K92" s="53"/>
      <c r="L92" s="28" t="s">
        <v>48</v>
      </c>
    </row>
    <row r="93" spans="1:13" ht="15" hidden="1" customHeight="1">
      <c r="A93" s="1027"/>
      <c r="B93" s="1021"/>
      <c r="C93" s="1032"/>
      <c r="D93" s="1019"/>
      <c r="E93" s="32"/>
      <c r="F93" s="32"/>
      <c r="G93" s="32"/>
      <c r="H93" s="29">
        <f>+F93-E93</f>
        <v>0</v>
      </c>
      <c r="I93" s="29">
        <f t="shared" si="18"/>
        <v>0</v>
      </c>
      <c r="J93" s="1025"/>
      <c r="K93" s="239"/>
      <c r="L93" s="28" t="s">
        <v>49</v>
      </c>
    </row>
    <row r="94" spans="1:13" ht="15" customHeight="1">
      <c r="A94" s="1047" t="s">
        <v>62</v>
      </c>
      <c r="B94" s="1048"/>
      <c r="C94" s="1048"/>
      <c r="D94" s="1049"/>
      <c r="E94" s="16">
        <f>SUMIF($L$12:$L$93,$L94,E$12:E$93)</f>
        <v>314429</v>
      </c>
      <c r="F94" s="16">
        <f>SUMIF($L$12:$L$93,$L94,F$12:F$93)</f>
        <v>326378</v>
      </c>
      <c r="G94" s="16"/>
      <c r="H94" s="31">
        <f>SUMIF($L$12:$L$93,$L94,H$12:H$93)</f>
        <v>11949</v>
      </c>
      <c r="I94" s="27">
        <f t="shared" si="18"/>
        <v>-314429</v>
      </c>
      <c r="J94" s="1024"/>
      <c r="K94" s="53"/>
      <c r="L94" s="28" t="s">
        <v>48</v>
      </c>
    </row>
    <row r="95" spans="1:13" ht="15" customHeight="1">
      <c r="A95" s="1050"/>
      <c r="B95" s="1051"/>
      <c r="C95" s="1051"/>
      <c r="D95" s="1052"/>
      <c r="E95" s="17">
        <f>SUMIF($L$12:$L$93,$L95,E$12:E$93)</f>
        <v>310038</v>
      </c>
      <c r="F95" s="17">
        <f>SUMIF($L$12:$L$93,$L95,F$12:F$93)</f>
        <v>320432</v>
      </c>
      <c r="G95" s="17"/>
      <c r="H95" s="29">
        <f>SUMIF($L$12:$L$93,$L95,H$12:H$93)</f>
        <v>10394</v>
      </c>
      <c r="I95" s="29">
        <f t="shared" si="18"/>
        <v>-310038</v>
      </c>
      <c r="J95" s="1025"/>
      <c r="K95" s="239"/>
      <c r="L95" s="28" t="s">
        <v>49</v>
      </c>
    </row>
    <row r="96" spans="1:13" ht="15" customHeight="1">
      <c r="A96" s="1053" t="s">
        <v>50</v>
      </c>
      <c r="B96" s="1054"/>
      <c r="C96" s="1054"/>
      <c r="D96" s="1055"/>
      <c r="E96" s="16">
        <f>SUM(E10,E94)</f>
        <v>1587262</v>
      </c>
      <c r="F96" s="16">
        <f>SUM(F10,F94)</f>
        <v>1599211</v>
      </c>
      <c r="G96" s="16"/>
      <c r="H96" s="16">
        <f>SUM(H10,H94)</f>
        <v>11949</v>
      </c>
      <c r="I96" s="27">
        <f t="shared" si="18"/>
        <v>-1587262</v>
      </c>
      <c r="J96" s="1024" t="str">
        <f>IF(K96="　","　","区CM")</f>
        <v>　</v>
      </c>
      <c r="K96" s="244" t="str">
        <f>IF(SUMIF(M8:M95,M96,K8:K95)=0,"　",SUMIF(M8:M95,M96,K8:K95))</f>
        <v>　</v>
      </c>
      <c r="L96" s="28" t="s">
        <v>48</v>
      </c>
      <c r="M96" s="28" t="s">
        <v>119</v>
      </c>
    </row>
    <row r="97" spans="1:13" ht="15" customHeight="1" thickBot="1">
      <c r="A97" s="1056"/>
      <c r="B97" s="1057"/>
      <c r="C97" s="1057"/>
      <c r="D97" s="1058"/>
      <c r="E97" s="63">
        <f>SUM(E11,E95)</f>
        <v>1582871</v>
      </c>
      <c r="F97" s="63">
        <f>SUM(F11,F95)</f>
        <v>1593265</v>
      </c>
      <c r="G97" s="63"/>
      <c r="H97" s="245">
        <f>SUM(H11,H95)</f>
        <v>10394</v>
      </c>
      <c r="I97" s="245">
        <f t="shared" si="18"/>
        <v>-1582871</v>
      </c>
      <c r="J97" s="1045"/>
      <c r="K97" s="246" t="str">
        <f>IF(SUMIF(M8:M95,M97,K8:K95)=0,"　",SUMIF(M8:M95,M97,K8:K95))</f>
        <v>　</v>
      </c>
      <c r="L97" s="28" t="s">
        <v>49</v>
      </c>
      <c r="M97" s="28" t="s">
        <v>141</v>
      </c>
    </row>
    <row r="98" spans="1:13">
      <c r="A98" s="247"/>
      <c r="B98" s="247"/>
      <c r="C98" s="247"/>
      <c r="D98" s="247"/>
      <c r="E98" s="248"/>
      <c r="F98" s="249"/>
      <c r="G98" s="249"/>
      <c r="H98" s="249"/>
      <c r="I98" s="248"/>
    </row>
    <row r="99" spans="1:13" ht="18" customHeight="1">
      <c r="A99" s="250"/>
      <c r="B99" s="250"/>
      <c r="C99" s="251"/>
      <c r="D99" s="250"/>
      <c r="F99" s="231"/>
      <c r="G99" s="231"/>
      <c r="H99" s="231"/>
    </row>
    <row r="100" spans="1:13" ht="18" customHeight="1" thickBot="1">
      <c r="A100" s="1059" t="s">
        <v>51</v>
      </c>
      <c r="B100" s="1059"/>
      <c r="C100" s="1059"/>
      <c r="D100" s="247"/>
      <c r="F100" s="231"/>
      <c r="G100" s="231"/>
      <c r="H100" s="231"/>
      <c r="J100" s="252"/>
    </row>
    <row r="101" spans="1:13" ht="18" customHeight="1">
      <c r="A101" s="233" t="s">
        <v>142</v>
      </c>
      <c r="B101" s="234" t="s">
        <v>46</v>
      </c>
      <c r="C101" s="1060" t="s">
        <v>52</v>
      </c>
      <c r="D101" s="1062" t="s">
        <v>47</v>
      </c>
      <c r="E101" s="235" t="s">
        <v>143</v>
      </c>
      <c r="F101" s="235" t="s">
        <v>144</v>
      </c>
      <c r="G101" s="234" t="s">
        <v>134</v>
      </c>
      <c r="H101" s="235" t="s">
        <v>135</v>
      </c>
      <c r="I101" s="235" t="s">
        <v>135</v>
      </c>
      <c r="J101" s="1064" t="s">
        <v>145</v>
      </c>
      <c r="K101" s="1065"/>
    </row>
    <row r="102" spans="1:13" ht="18" customHeight="1">
      <c r="A102" s="236" t="s">
        <v>146</v>
      </c>
      <c r="B102" s="253" t="s">
        <v>58</v>
      </c>
      <c r="C102" s="1061"/>
      <c r="D102" s="1063"/>
      <c r="E102" s="254" t="s">
        <v>147</v>
      </c>
      <c r="F102" s="238" t="s">
        <v>148</v>
      </c>
      <c r="G102" s="238" t="s">
        <v>149</v>
      </c>
      <c r="H102" s="238" t="s">
        <v>150</v>
      </c>
      <c r="I102" s="238" t="s">
        <v>151</v>
      </c>
      <c r="J102" s="1066"/>
      <c r="K102" s="1067"/>
    </row>
    <row r="103" spans="1:13" ht="18" customHeight="1">
      <c r="A103" s="1038"/>
      <c r="B103" s="1040"/>
      <c r="C103" s="1022" t="s">
        <v>53</v>
      </c>
      <c r="D103" s="1018" t="s">
        <v>54</v>
      </c>
      <c r="E103" s="27" t="s">
        <v>152</v>
      </c>
      <c r="F103" s="27" t="s">
        <v>152</v>
      </c>
      <c r="G103" s="27"/>
      <c r="H103" s="27" t="s">
        <v>152</v>
      </c>
      <c r="I103" s="27" t="s">
        <v>152</v>
      </c>
      <c r="J103" s="1024"/>
      <c r="K103" s="1044"/>
    </row>
    <row r="104" spans="1:13" ht="18" customHeight="1" thickBot="1">
      <c r="A104" s="1039"/>
      <c r="B104" s="1041"/>
      <c r="C104" s="1042"/>
      <c r="D104" s="1043"/>
      <c r="E104" s="255" t="s">
        <v>152</v>
      </c>
      <c r="F104" s="245">
        <v>20000</v>
      </c>
      <c r="G104" s="245"/>
      <c r="H104" s="245">
        <f>+F104</f>
        <v>20000</v>
      </c>
      <c r="I104" s="245">
        <f>+G104</f>
        <v>0</v>
      </c>
      <c r="J104" s="1045"/>
      <c r="K104" s="1046"/>
    </row>
    <row r="105" spans="1:13" ht="18" customHeight="1">
      <c r="F105" s="231"/>
      <c r="G105" s="231"/>
      <c r="H105" s="231"/>
      <c r="J105" s="252"/>
    </row>
    <row r="106" spans="1:13" ht="18" customHeight="1">
      <c r="A106" s="252"/>
      <c r="D106" s="250"/>
      <c r="F106" s="231"/>
      <c r="G106" s="231"/>
      <c r="H106" s="231"/>
      <c r="J106" s="252"/>
    </row>
    <row r="107" spans="1:13" ht="18" customHeight="1">
      <c r="A107" s="256" t="s">
        <v>4</v>
      </c>
      <c r="B107" s="257"/>
      <c r="C107" s="257"/>
      <c r="F107" s="231"/>
      <c r="G107" s="231"/>
      <c r="H107" s="231"/>
      <c r="J107" s="252"/>
    </row>
    <row r="108" spans="1:13" ht="15.75" customHeight="1">
      <c r="A108" s="258">
        <v>1</v>
      </c>
      <c r="B108" s="257" t="s">
        <v>59</v>
      </c>
      <c r="C108" s="257"/>
    </row>
    <row r="109" spans="1:13" ht="6" customHeight="1">
      <c r="A109" s="258"/>
      <c r="B109" s="257"/>
      <c r="C109" s="257"/>
    </row>
    <row r="110" spans="1:13" ht="15.75" customHeight="1">
      <c r="A110" s="258">
        <v>2</v>
      </c>
      <c r="B110" s="257" t="s">
        <v>153</v>
      </c>
      <c r="C110" s="257"/>
    </row>
    <row r="111" spans="1:13" ht="15.75" customHeight="1">
      <c r="A111" s="258"/>
      <c r="B111" s="257" t="s">
        <v>295</v>
      </c>
      <c r="C111" s="257"/>
    </row>
    <row r="112" spans="1:13" ht="6" customHeight="1">
      <c r="A112" s="258"/>
      <c r="B112" s="257"/>
      <c r="C112" s="257"/>
    </row>
    <row r="113" spans="1:13" ht="15.75" customHeight="1">
      <c r="A113" s="258">
        <v>3</v>
      </c>
      <c r="B113" s="257" t="s">
        <v>55</v>
      </c>
      <c r="C113" s="257"/>
    </row>
    <row r="114" spans="1:13" ht="6" customHeight="1">
      <c r="A114" s="258"/>
      <c r="B114" s="257"/>
      <c r="C114" s="257"/>
    </row>
    <row r="115" spans="1:13" ht="15.75" customHeight="1">
      <c r="A115" s="258">
        <v>4</v>
      </c>
      <c r="B115" s="257" t="s">
        <v>154</v>
      </c>
      <c r="C115" s="257"/>
    </row>
    <row r="116" spans="1:13" ht="15.75" customHeight="1">
      <c r="A116" s="258"/>
      <c r="B116" s="257" t="s">
        <v>155</v>
      </c>
      <c r="C116" s="257"/>
    </row>
    <row r="117" spans="1:13" ht="15.75" customHeight="1">
      <c r="A117" s="258"/>
      <c r="B117" s="257" t="s">
        <v>60</v>
      </c>
      <c r="C117" s="257"/>
    </row>
    <row r="118" spans="1:13" ht="15.75" customHeight="1">
      <c r="A118" s="258"/>
      <c r="B118" s="28"/>
      <c r="C118" s="257"/>
    </row>
    <row r="119" spans="1:13" s="226" customFormat="1" ht="15.75" customHeight="1">
      <c r="A119" s="258"/>
      <c r="B119" s="257"/>
      <c r="C119" s="257"/>
      <c r="F119" s="227"/>
      <c r="G119" s="227"/>
      <c r="H119" s="227"/>
      <c r="J119" s="28"/>
      <c r="K119" s="28"/>
      <c r="L119" s="28"/>
      <c r="M119" s="28"/>
    </row>
    <row r="120" spans="1:13" s="226" customFormat="1" ht="15.75" customHeight="1">
      <c r="A120" s="258"/>
      <c r="B120" s="257"/>
      <c r="C120" s="257"/>
      <c r="F120" s="227"/>
      <c r="G120" s="227"/>
      <c r="H120" s="227"/>
      <c r="J120" s="28"/>
      <c r="K120" s="28"/>
      <c r="L120" s="28"/>
      <c r="M120" s="28"/>
    </row>
    <row r="121" spans="1:13" s="226" customFormat="1" ht="15.75" customHeight="1">
      <c r="A121" s="258"/>
      <c r="B121" s="257"/>
      <c r="C121" s="257"/>
      <c r="F121" s="227"/>
      <c r="G121" s="227"/>
      <c r="H121" s="227"/>
      <c r="J121" s="28"/>
      <c r="K121" s="28"/>
      <c r="L121" s="28"/>
      <c r="M121" s="28"/>
    </row>
    <row r="122" spans="1:13" s="226" customFormat="1" ht="15.75" customHeight="1">
      <c r="A122" s="258"/>
      <c r="B122" s="257"/>
      <c r="C122" s="257"/>
      <c r="F122" s="227"/>
      <c r="G122" s="227"/>
      <c r="H122" s="227"/>
      <c r="J122" s="28"/>
      <c r="K122" s="28"/>
      <c r="L122" s="28"/>
      <c r="M122" s="28"/>
    </row>
    <row r="123" spans="1:13" s="226" customFormat="1" ht="15.75" customHeight="1">
      <c r="A123" s="258"/>
      <c r="B123" s="257"/>
      <c r="C123" s="257"/>
      <c r="F123" s="227"/>
      <c r="G123" s="227"/>
      <c r="H123" s="227"/>
      <c r="J123" s="28"/>
      <c r="K123" s="28"/>
      <c r="L123" s="28"/>
      <c r="M123" s="28"/>
    </row>
    <row r="124" spans="1:13" s="226" customFormat="1" ht="15.75" customHeight="1">
      <c r="A124" s="258"/>
      <c r="B124" s="257"/>
      <c r="C124" s="257"/>
      <c r="F124" s="227"/>
      <c r="G124" s="227"/>
      <c r="H124" s="227"/>
      <c r="J124" s="28"/>
      <c r="K124" s="28"/>
      <c r="L124" s="28"/>
      <c r="M124" s="28"/>
    </row>
    <row r="125" spans="1:13" s="226" customFormat="1" ht="15.75" customHeight="1">
      <c r="A125" s="258"/>
      <c r="B125" s="257"/>
      <c r="C125" s="257"/>
      <c r="F125" s="227"/>
      <c r="G125" s="227"/>
      <c r="H125" s="227"/>
      <c r="J125" s="28"/>
      <c r="K125" s="28"/>
      <c r="L125" s="28"/>
      <c r="M125" s="28"/>
    </row>
    <row r="126" spans="1:13" s="226" customFormat="1" ht="15.75" customHeight="1">
      <c r="A126" s="258"/>
      <c r="B126" s="257"/>
      <c r="C126" s="257"/>
      <c r="F126" s="227"/>
      <c r="G126" s="227"/>
      <c r="H126" s="227"/>
      <c r="J126" s="28"/>
      <c r="K126" s="28"/>
      <c r="L126" s="28"/>
      <c r="M126" s="28"/>
    </row>
    <row r="127" spans="1:13" s="226" customFormat="1" ht="15.75" customHeight="1">
      <c r="A127" s="258"/>
      <c r="B127" s="257"/>
      <c r="C127" s="257"/>
      <c r="F127" s="227"/>
      <c r="G127" s="227"/>
      <c r="H127" s="227"/>
      <c r="J127" s="28"/>
      <c r="K127" s="28"/>
      <c r="L127" s="28"/>
      <c r="M127" s="28"/>
    </row>
    <row r="128" spans="1:13" s="226" customFormat="1" ht="15.75" customHeight="1">
      <c r="A128" s="258"/>
      <c r="B128" s="257"/>
      <c r="C128" s="257"/>
      <c r="F128" s="227"/>
      <c r="G128" s="227"/>
      <c r="H128" s="227"/>
      <c r="J128" s="28"/>
      <c r="K128" s="28"/>
      <c r="L128" s="28"/>
      <c r="M128" s="28"/>
    </row>
    <row r="129" spans="1:13" s="226" customFormat="1" ht="6" customHeight="1">
      <c r="A129" s="258"/>
      <c r="B129" s="257"/>
      <c r="C129" s="257"/>
      <c r="F129" s="227"/>
      <c r="G129" s="227"/>
      <c r="H129" s="227"/>
      <c r="J129" s="28"/>
      <c r="K129" s="28"/>
      <c r="L129" s="28"/>
      <c r="M129" s="28"/>
    </row>
    <row r="130" spans="1:13" s="226" customFormat="1" ht="15.75" customHeight="1">
      <c r="A130" s="258">
        <v>5</v>
      </c>
      <c r="B130" s="257" t="s">
        <v>156</v>
      </c>
      <c r="C130" s="257"/>
      <c r="F130" s="227"/>
      <c r="G130" s="227"/>
      <c r="H130" s="227"/>
      <c r="J130" s="28"/>
      <c r="K130" s="28"/>
      <c r="L130" s="28"/>
      <c r="M130" s="28"/>
    </row>
    <row r="131" spans="1:13" s="226" customFormat="1" ht="6" customHeight="1">
      <c r="A131" s="258"/>
      <c r="B131" s="257"/>
      <c r="C131" s="257"/>
      <c r="F131" s="227"/>
      <c r="G131" s="227"/>
      <c r="H131" s="227"/>
      <c r="J131" s="28"/>
      <c r="K131" s="28"/>
      <c r="L131" s="28"/>
      <c r="M131" s="28"/>
    </row>
    <row r="132" spans="1:13" s="226" customFormat="1" ht="15.75" customHeight="1">
      <c r="A132" s="258">
        <v>6</v>
      </c>
      <c r="B132" s="257" t="s">
        <v>56</v>
      </c>
      <c r="C132" s="257"/>
      <c r="F132" s="227"/>
      <c r="G132" s="227"/>
      <c r="H132" s="227"/>
      <c r="J132" s="28"/>
      <c r="K132" s="28"/>
      <c r="L132" s="28"/>
      <c r="M132" s="28"/>
    </row>
    <row r="133" spans="1:13" s="226" customFormat="1" ht="6" customHeight="1">
      <c r="A133" s="258"/>
      <c r="B133" s="257"/>
      <c r="C133" s="257"/>
      <c r="F133" s="227"/>
      <c r="G133" s="227"/>
      <c r="H133" s="227"/>
      <c r="J133" s="28"/>
      <c r="K133" s="28"/>
      <c r="L133" s="28"/>
      <c r="M133" s="28"/>
    </row>
    <row r="134" spans="1:13" s="226" customFormat="1" ht="15.75" customHeight="1">
      <c r="A134" s="258">
        <v>7</v>
      </c>
      <c r="B134" s="257" t="s">
        <v>157</v>
      </c>
      <c r="C134" s="257"/>
      <c r="F134" s="227"/>
      <c r="G134" s="227"/>
      <c r="H134" s="227"/>
      <c r="J134" s="28"/>
      <c r="K134" s="28"/>
      <c r="L134" s="28"/>
      <c r="M134" s="28"/>
    </row>
    <row r="135" spans="1:13" s="226" customFormat="1" ht="15.75" customHeight="1">
      <c r="A135" s="258"/>
      <c r="B135" s="257" t="s">
        <v>158</v>
      </c>
      <c r="C135" s="257"/>
      <c r="F135" s="227"/>
      <c r="G135" s="227"/>
      <c r="H135" s="227"/>
      <c r="J135" s="28"/>
      <c r="K135" s="28"/>
      <c r="L135" s="28"/>
      <c r="M135" s="28"/>
    </row>
    <row r="136" spans="1:13" s="226" customFormat="1" ht="6" customHeight="1">
      <c r="A136" s="258"/>
      <c r="B136" s="257"/>
      <c r="C136" s="257"/>
      <c r="F136" s="227"/>
      <c r="G136" s="227"/>
      <c r="H136" s="227"/>
      <c r="J136" s="28"/>
      <c r="K136" s="28"/>
      <c r="L136" s="28"/>
      <c r="M136" s="28"/>
    </row>
    <row r="137" spans="1:13" s="226" customFormat="1" ht="15.75" customHeight="1">
      <c r="A137" s="258">
        <v>8</v>
      </c>
      <c r="B137" s="257" t="s">
        <v>159</v>
      </c>
      <c r="C137" s="257"/>
      <c r="F137" s="227"/>
      <c r="G137" s="227"/>
      <c r="H137" s="227"/>
      <c r="J137" s="28"/>
      <c r="K137" s="28"/>
      <c r="L137" s="28"/>
      <c r="M137" s="28"/>
    </row>
    <row r="138" spans="1:13" s="226" customFormat="1" ht="15.75" customHeight="1">
      <c r="A138" s="258"/>
      <c r="B138" s="257" t="s">
        <v>160</v>
      </c>
      <c r="C138" s="257"/>
      <c r="F138" s="227"/>
      <c r="G138" s="227"/>
      <c r="H138" s="227"/>
      <c r="J138" s="28"/>
      <c r="K138" s="28"/>
      <c r="L138" s="28"/>
      <c r="M138" s="28"/>
    </row>
    <row r="139" spans="1:13" s="226" customFormat="1" ht="6" customHeight="1">
      <c r="A139" s="258"/>
      <c r="B139" s="257"/>
      <c r="C139" s="257"/>
      <c r="F139" s="227"/>
      <c r="G139" s="227"/>
      <c r="H139" s="227"/>
      <c r="J139" s="28"/>
      <c r="K139" s="28"/>
      <c r="L139" s="28"/>
      <c r="M139" s="28"/>
    </row>
    <row r="140" spans="1:13" s="226" customFormat="1" ht="15.75" customHeight="1">
      <c r="A140" s="258">
        <v>9</v>
      </c>
      <c r="B140" s="257" t="s">
        <v>57</v>
      </c>
      <c r="C140" s="257"/>
      <c r="F140" s="227"/>
      <c r="G140" s="227"/>
      <c r="H140" s="227"/>
      <c r="J140" s="28"/>
      <c r="K140" s="28"/>
      <c r="L140" s="28"/>
      <c r="M140" s="28"/>
    </row>
    <row r="141" spans="1:13" s="226" customFormat="1" ht="15.75" customHeight="1">
      <c r="A141" s="258"/>
      <c r="B141" s="257" t="s">
        <v>161</v>
      </c>
      <c r="C141" s="257"/>
      <c r="F141" s="227"/>
      <c r="G141" s="227"/>
      <c r="H141" s="227"/>
      <c r="J141" s="28"/>
      <c r="K141" s="28"/>
      <c r="L141" s="28"/>
      <c r="M141" s="28"/>
    </row>
    <row r="142" spans="1:13" s="226" customFormat="1" ht="15.75" customHeight="1">
      <c r="A142" s="258"/>
      <c r="B142" s="257" t="s">
        <v>162</v>
      </c>
      <c r="C142" s="257"/>
      <c r="F142" s="227"/>
      <c r="G142" s="227"/>
      <c r="H142" s="227"/>
      <c r="J142" s="28"/>
      <c r="K142" s="28"/>
      <c r="L142" s="28"/>
      <c r="M142" s="28"/>
    </row>
    <row r="143" spans="1:13" s="226" customFormat="1" ht="6" customHeight="1">
      <c r="A143" s="258"/>
      <c r="B143" s="257"/>
      <c r="C143" s="257"/>
      <c r="F143" s="227"/>
      <c r="G143" s="227"/>
      <c r="H143" s="227"/>
      <c r="J143" s="28"/>
      <c r="K143" s="28"/>
      <c r="L143" s="28"/>
      <c r="M143" s="28"/>
    </row>
    <row r="144" spans="1:13" s="226" customFormat="1" ht="15.75" customHeight="1">
      <c r="A144" s="258">
        <v>10</v>
      </c>
      <c r="B144" s="257" t="s">
        <v>163</v>
      </c>
      <c r="C144" s="257"/>
      <c r="F144" s="227"/>
      <c r="G144" s="227"/>
      <c r="H144" s="227"/>
      <c r="J144" s="28"/>
      <c r="K144" s="28"/>
      <c r="L144" s="28"/>
      <c r="M144" s="28"/>
    </row>
    <row r="145" spans="1:13" s="226" customFormat="1" ht="6" customHeight="1">
      <c r="A145" s="258"/>
      <c r="B145" s="257"/>
      <c r="C145" s="257"/>
      <c r="F145" s="227"/>
      <c r="G145" s="227"/>
      <c r="H145" s="227"/>
      <c r="J145" s="28"/>
      <c r="K145" s="28"/>
      <c r="L145" s="28"/>
      <c r="M145" s="28"/>
    </row>
    <row r="146" spans="1:13" s="226" customFormat="1" ht="15.75" customHeight="1">
      <c r="A146" s="258">
        <v>11</v>
      </c>
      <c r="B146" s="259" t="s">
        <v>164</v>
      </c>
      <c r="C146" s="257"/>
      <c r="F146" s="227"/>
      <c r="G146" s="227"/>
      <c r="H146" s="227"/>
      <c r="J146" s="28"/>
      <c r="K146" s="28"/>
      <c r="L146" s="28"/>
      <c r="M146" s="28"/>
    </row>
    <row r="147" spans="1:13" s="226" customFormat="1" ht="15" customHeight="1">
      <c r="A147" s="258"/>
      <c r="B147" s="257" t="s">
        <v>165</v>
      </c>
      <c r="C147" s="257"/>
      <c r="F147" s="227"/>
      <c r="G147" s="227"/>
      <c r="H147" s="227"/>
      <c r="J147" s="28"/>
      <c r="K147" s="28"/>
      <c r="L147" s="28"/>
      <c r="M147" s="28"/>
    </row>
    <row r="148" spans="1:13" s="226" customFormat="1" ht="15" customHeight="1">
      <c r="A148" s="257"/>
      <c r="B148" s="257"/>
      <c r="C148" s="257"/>
      <c r="F148" s="227"/>
      <c r="G148" s="227"/>
      <c r="H148" s="227"/>
      <c r="J148" s="28"/>
      <c r="K148" s="28"/>
      <c r="L148" s="28"/>
      <c r="M148" s="28"/>
    </row>
    <row r="149" spans="1:13" s="226" customFormat="1" ht="15" customHeight="1">
      <c r="F149" s="227"/>
      <c r="G149" s="227"/>
      <c r="H149" s="227"/>
      <c r="J149" s="28"/>
      <c r="K149" s="28"/>
      <c r="L149" s="28"/>
      <c r="M149" s="28"/>
    </row>
    <row r="150" spans="1:13" s="226" customFormat="1" ht="15" customHeight="1">
      <c r="F150" s="227"/>
      <c r="G150" s="227"/>
      <c r="H150" s="227"/>
      <c r="J150" s="28"/>
      <c r="K150" s="28"/>
      <c r="L150" s="28"/>
      <c r="M150" s="28"/>
    </row>
    <row r="151" spans="1:13" ht="15" customHeight="1"/>
    <row r="152" spans="1:13" ht="15" customHeight="1"/>
    <row r="153" spans="1:13" ht="15" customHeight="1"/>
    <row r="154" spans="1:13" ht="15" customHeight="1"/>
    <row r="155" spans="1:13" ht="15" customHeight="1"/>
    <row r="156" spans="1:13" ht="15" customHeight="1"/>
    <row r="157" spans="1:13" ht="15" customHeight="1"/>
    <row r="158" spans="1:13" ht="15" customHeight="1"/>
    <row r="159" spans="1:13" ht="15" customHeight="1"/>
    <row r="160" spans="1:13" ht="15" customHeight="1"/>
    <row r="161" ht="15" customHeight="1"/>
    <row r="162" ht="15" customHeight="1"/>
  </sheetData>
  <mergeCells count="232">
    <mergeCell ref="A72:A73"/>
    <mergeCell ref="B72:B73"/>
    <mergeCell ref="C72:C73"/>
    <mergeCell ref="D72:D73"/>
    <mergeCell ref="J72:J73"/>
    <mergeCell ref="A74:A75"/>
    <mergeCell ref="B74:B75"/>
    <mergeCell ref="C74:C75"/>
    <mergeCell ref="D74:D75"/>
    <mergeCell ref="J74:J75"/>
    <mergeCell ref="A40:A41"/>
    <mergeCell ref="B40:B41"/>
    <mergeCell ref="C40:C41"/>
    <mergeCell ref="A32:A33"/>
    <mergeCell ref="D40:D41"/>
    <mergeCell ref="A16:A17"/>
    <mergeCell ref="B16:B17"/>
    <mergeCell ref="C16:C17"/>
    <mergeCell ref="D16:D17"/>
    <mergeCell ref="C38:C39"/>
    <mergeCell ref="D38:D39"/>
    <mergeCell ref="C22:C23"/>
    <mergeCell ref="D22:D23"/>
    <mergeCell ref="A26:A27"/>
    <mergeCell ref="B26:B27"/>
    <mergeCell ref="C26:C27"/>
    <mergeCell ref="D26:D27"/>
    <mergeCell ref="C28:C29"/>
    <mergeCell ref="D28:D29"/>
    <mergeCell ref="B32:B33"/>
    <mergeCell ref="B38:B39"/>
    <mergeCell ref="A20:A21"/>
    <mergeCell ref="B20:B21"/>
    <mergeCell ref="C20:C21"/>
    <mergeCell ref="J24:J25"/>
    <mergeCell ref="J22:J23"/>
    <mergeCell ref="A10:D11"/>
    <mergeCell ref="J10:J11"/>
    <mergeCell ref="A12:A13"/>
    <mergeCell ref="A14:A15"/>
    <mergeCell ref="B14:B15"/>
    <mergeCell ref="C14:C15"/>
    <mergeCell ref="D14:D15"/>
    <mergeCell ref="J14:J15"/>
    <mergeCell ref="A18:A19"/>
    <mergeCell ref="B18:B19"/>
    <mergeCell ref="C18:C19"/>
    <mergeCell ref="D18:D19"/>
    <mergeCell ref="J18:J19"/>
    <mergeCell ref="B12:B13"/>
    <mergeCell ref="C12:C13"/>
    <mergeCell ref="D12:D13"/>
    <mergeCell ref="J12:J13"/>
    <mergeCell ref="J16:J17"/>
    <mergeCell ref="J26:J27"/>
    <mergeCell ref="A28:A29"/>
    <mergeCell ref="B28:B29"/>
    <mergeCell ref="A1:C1"/>
    <mergeCell ref="J1:K1"/>
    <mergeCell ref="A3:C3"/>
    <mergeCell ref="E5:G5"/>
    <mergeCell ref="C6:C7"/>
    <mergeCell ref="D6:D7"/>
    <mergeCell ref="J6:K7"/>
    <mergeCell ref="A8:A9"/>
    <mergeCell ref="B8:B9"/>
    <mergeCell ref="C8:C9"/>
    <mergeCell ref="D8:D9"/>
    <mergeCell ref="J8:J9"/>
    <mergeCell ref="J28:J29"/>
    <mergeCell ref="D20:D21"/>
    <mergeCell ref="J20:J21"/>
    <mergeCell ref="A22:A23"/>
    <mergeCell ref="B22:B23"/>
    <mergeCell ref="A24:A25"/>
    <mergeCell ref="B24:B25"/>
    <mergeCell ref="C24:C25"/>
    <mergeCell ref="D24:D25"/>
    <mergeCell ref="J40:J41"/>
    <mergeCell ref="D52:D53"/>
    <mergeCell ref="J52:J53"/>
    <mergeCell ref="A36:A37"/>
    <mergeCell ref="B36:B37"/>
    <mergeCell ref="C36:C37"/>
    <mergeCell ref="C32:C33"/>
    <mergeCell ref="D32:D33"/>
    <mergeCell ref="J32:J33"/>
    <mergeCell ref="A34:A35"/>
    <mergeCell ref="B34:B35"/>
    <mergeCell ref="C34:C35"/>
    <mergeCell ref="D34:D35"/>
    <mergeCell ref="J34:J35"/>
    <mergeCell ref="A50:A51"/>
    <mergeCell ref="B50:B51"/>
    <mergeCell ref="C50:C51"/>
    <mergeCell ref="D50:D51"/>
    <mergeCell ref="J50:J51"/>
    <mergeCell ref="A38:A39"/>
    <mergeCell ref="D36:D37"/>
    <mergeCell ref="J36:J37"/>
    <mergeCell ref="A48:A49"/>
    <mergeCell ref="J38:J39"/>
    <mergeCell ref="J62:J63"/>
    <mergeCell ref="A66:A67"/>
    <mergeCell ref="B66:B67"/>
    <mergeCell ref="C66:C67"/>
    <mergeCell ref="D66:D67"/>
    <mergeCell ref="J66:J67"/>
    <mergeCell ref="C68:C69"/>
    <mergeCell ref="D68:D69"/>
    <mergeCell ref="A54:A55"/>
    <mergeCell ref="A56:A57"/>
    <mergeCell ref="J60:J61"/>
    <mergeCell ref="B68:B69"/>
    <mergeCell ref="A64:A65"/>
    <mergeCell ref="J68:J69"/>
    <mergeCell ref="A70:A71"/>
    <mergeCell ref="B70:B71"/>
    <mergeCell ref="C70:C71"/>
    <mergeCell ref="D70:D71"/>
    <mergeCell ref="J70:J71"/>
    <mergeCell ref="D76:D77"/>
    <mergeCell ref="J76:J77"/>
    <mergeCell ref="B64:B65"/>
    <mergeCell ref="C101:C102"/>
    <mergeCell ref="D101:D102"/>
    <mergeCell ref="J101:K102"/>
    <mergeCell ref="A86:A87"/>
    <mergeCell ref="B86:B87"/>
    <mergeCell ref="C86:C87"/>
    <mergeCell ref="C82:C83"/>
    <mergeCell ref="D82:D83"/>
    <mergeCell ref="J82:J83"/>
    <mergeCell ref="D86:D87"/>
    <mergeCell ref="J86:J87"/>
    <mergeCell ref="A88:A89"/>
    <mergeCell ref="B88:B89"/>
    <mergeCell ref="C88:C89"/>
    <mergeCell ref="D88:D89"/>
    <mergeCell ref="J88:J89"/>
    <mergeCell ref="A103:A104"/>
    <mergeCell ref="B103:B104"/>
    <mergeCell ref="C103:C104"/>
    <mergeCell ref="D103:D104"/>
    <mergeCell ref="J103:K104"/>
    <mergeCell ref="A94:D95"/>
    <mergeCell ref="J94:J95"/>
    <mergeCell ref="A96:D97"/>
    <mergeCell ref="J96:J97"/>
    <mergeCell ref="A100:C100"/>
    <mergeCell ref="A92:A93"/>
    <mergeCell ref="B92:B93"/>
    <mergeCell ref="C92:C93"/>
    <mergeCell ref="D92:D93"/>
    <mergeCell ref="J92:J93"/>
    <mergeCell ref="A90:A91"/>
    <mergeCell ref="B90:B91"/>
    <mergeCell ref="C90:C91"/>
    <mergeCell ref="J90:J91"/>
    <mergeCell ref="D90:D91"/>
    <mergeCell ref="C46:C47"/>
    <mergeCell ref="A84:A85"/>
    <mergeCell ref="B84:B85"/>
    <mergeCell ref="C84:C85"/>
    <mergeCell ref="D84:D85"/>
    <mergeCell ref="J84:J85"/>
    <mergeCell ref="A82:A83"/>
    <mergeCell ref="B82:B83"/>
    <mergeCell ref="D46:D47"/>
    <mergeCell ref="J46:J47"/>
    <mergeCell ref="C56:C57"/>
    <mergeCell ref="D56:D57"/>
    <mergeCell ref="J56:J57"/>
    <mergeCell ref="B48:B49"/>
    <mergeCell ref="C48:C49"/>
    <mergeCell ref="D48:D49"/>
    <mergeCell ref="J48:J49"/>
    <mergeCell ref="A76:A77"/>
    <mergeCell ref="B76:B77"/>
    <mergeCell ref="C76:C77"/>
    <mergeCell ref="A78:A79"/>
    <mergeCell ref="B78:B79"/>
    <mergeCell ref="C78:C79"/>
    <mergeCell ref="A68:A69"/>
    <mergeCell ref="B80:B81"/>
    <mergeCell ref="C80:C81"/>
    <mergeCell ref="J80:J81"/>
    <mergeCell ref="A42:A43"/>
    <mergeCell ref="A52:A53"/>
    <mergeCell ref="A44:A45"/>
    <mergeCell ref="A46:A47"/>
    <mergeCell ref="C64:C65"/>
    <mergeCell ref="D64:D65"/>
    <mergeCell ref="J64:J65"/>
    <mergeCell ref="B42:B43"/>
    <mergeCell ref="C42:C43"/>
    <mergeCell ref="D42:D43"/>
    <mergeCell ref="B56:B57"/>
    <mergeCell ref="D54:D55"/>
    <mergeCell ref="J54:J55"/>
    <mergeCell ref="B52:B53"/>
    <mergeCell ref="C52:C53"/>
    <mergeCell ref="J42:J43"/>
    <mergeCell ref="B44:B45"/>
    <mergeCell ref="C44:C45"/>
    <mergeCell ref="D44:D45"/>
    <mergeCell ref="J44:J45"/>
    <mergeCell ref="B46:B47"/>
    <mergeCell ref="A30:A31"/>
    <mergeCell ref="B30:B31"/>
    <mergeCell ref="C30:C31"/>
    <mergeCell ref="D30:D31"/>
    <mergeCell ref="J30:J31"/>
    <mergeCell ref="D80:D81"/>
    <mergeCell ref="B54:B55"/>
    <mergeCell ref="C54:C55"/>
    <mergeCell ref="D78:D79"/>
    <mergeCell ref="J78:J79"/>
    <mergeCell ref="A58:A59"/>
    <mergeCell ref="B58:B59"/>
    <mergeCell ref="C58:C59"/>
    <mergeCell ref="D58:D59"/>
    <mergeCell ref="J58:J59"/>
    <mergeCell ref="A60:A61"/>
    <mergeCell ref="B60:B61"/>
    <mergeCell ref="C60:C61"/>
    <mergeCell ref="D60:D61"/>
    <mergeCell ref="A62:A63"/>
    <mergeCell ref="B62:B63"/>
    <mergeCell ref="C62:C63"/>
    <mergeCell ref="D62:D63"/>
    <mergeCell ref="A80:A81"/>
  </mergeCells>
  <phoneticPr fontId="5"/>
  <conditionalFormatting sqref="K96">
    <cfRule type="cellIs" dxfId="4" priority="1" stopIfTrue="1" operator="equal">
      <formula>0</formula>
    </cfRule>
  </conditionalFormatting>
  <dataValidations disablePrompts="1" count="3">
    <dataValidation type="list" allowBlank="1" showInputMessage="1" showErrorMessage="1" sqref="I7" xr:uid="{00000000-0002-0000-0200-000000000000}">
      <formula1>"（③ - ①）,（② - ①）"</formula1>
    </dataValidation>
    <dataValidation type="list" allowBlank="1" showInputMessage="1" showErrorMessage="1" sqref="G7" xr:uid="{00000000-0002-0000-0200-000001000000}">
      <formula1>"調 整 ③,予 算 案 ②,予 算 ②"</formula1>
    </dataValidation>
    <dataValidation type="list" allowBlank="1" showInputMessage="1" showErrorMessage="1" sqref="J8:J9 J12:J93" xr:uid="{00000000-0002-0000-0200-000002000000}">
      <formula1>"　　,区ＣＭ"</formula1>
    </dataValidation>
  </dataValidations>
  <printOptions horizontalCentered="1"/>
  <pageMargins left="0.62992125984251968" right="0.51181102362204722" top="0.43307086614173229" bottom="0.31496062992125984" header="0.31496062992125984" footer="0.31496062992125984"/>
  <pageSetup paperSize="9" scale="71" fitToWidth="0" fitToHeight="0"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62"/>
  <sheetViews>
    <sheetView showGridLines="0" view="pageBreakPreview" zoomScale="80" zoomScaleNormal="100" zoomScaleSheetLayoutView="80" workbookViewId="0">
      <pane xSplit="4" ySplit="7" topLeftCell="E70" activePane="bottomRight" state="frozen"/>
      <selection activeCell="B129" sqref="B129:AU129"/>
      <selection pane="topRight" activeCell="B129" sqref="B129:AU129"/>
      <selection pane="bottomLeft" activeCell="B129" sqref="B129:AU129"/>
      <selection pane="bottomRight" activeCell="T94" sqref="T94"/>
    </sheetView>
  </sheetViews>
  <sheetFormatPr defaultColWidth="8.6640625" defaultRowHeight="13.2" outlineLevelCol="1"/>
  <cols>
    <col min="1" max="1" width="3.77734375" style="226" customWidth="1"/>
    <col min="2" max="2" width="12.44140625" style="226" customWidth="1"/>
    <col min="3" max="3" width="23.88671875" style="226" customWidth="1"/>
    <col min="4" max="4" width="17.44140625" style="226" customWidth="1"/>
    <col min="5" max="5" width="12.44140625" style="226" customWidth="1"/>
    <col min="6" max="6" width="12.44140625" style="227" customWidth="1"/>
    <col min="7" max="7" width="12.44140625" style="227" customWidth="1" outlineLevel="1"/>
    <col min="8" max="8" width="12.44140625" style="227" customWidth="1"/>
    <col min="9" max="9" width="12.44140625" style="226" hidden="1" customWidth="1" outlineLevel="1"/>
    <col min="10" max="10" width="6.21875" style="28" customWidth="1" collapsed="1"/>
    <col min="11" max="11" width="9.33203125" style="28" customWidth="1"/>
    <col min="12" max="12" width="3.21875" style="28" bestFit="1" customWidth="1"/>
    <col min="13" max="13" width="7.33203125" style="28" bestFit="1" customWidth="1"/>
    <col min="14" max="204" width="8.6640625" style="28" customWidth="1"/>
    <col min="205" max="16384" width="8.6640625" style="28"/>
  </cols>
  <sheetData>
    <row r="1" spans="1:14" ht="18" customHeight="1">
      <c r="A1" s="1068" t="s">
        <v>131</v>
      </c>
      <c r="B1" s="1068"/>
      <c r="C1" s="1068"/>
      <c r="J1" s="1069" t="s">
        <v>401</v>
      </c>
      <c r="K1" s="1069"/>
    </row>
    <row r="2" spans="1:14" ht="15" customHeight="1"/>
    <row r="3" spans="1:14" ht="18" customHeight="1">
      <c r="A3" s="1070" t="s">
        <v>61</v>
      </c>
      <c r="B3" s="1070"/>
      <c r="C3" s="1070"/>
      <c r="D3" s="28"/>
      <c r="E3" s="28"/>
      <c r="G3" s="228"/>
      <c r="H3" s="228"/>
      <c r="I3" s="228"/>
      <c r="K3" s="229" t="s">
        <v>166</v>
      </c>
    </row>
    <row r="4" spans="1:14" ht="10.5" customHeight="1">
      <c r="A4" s="28"/>
      <c r="B4" s="28"/>
      <c r="D4" s="28"/>
      <c r="E4" s="28"/>
      <c r="F4" s="228"/>
      <c r="G4" s="228"/>
      <c r="H4" s="228"/>
      <c r="I4" s="28"/>
    </row>
    <row r="5" spans="1:14" ht="27" customHeight="1" thickBot="1">
      <c r="A5" s="28"/>
      <c r="B5" s="28"/>
      <c r="E5" s="1071" t="s">
        <v>44</v>
      </c>
      <c r="F5" s="1071"/>
      <c r="G5" s="1071"/>
      <c r="H5" s="230"/>
      <c r="I5" s="231"/>
      <c r="K5" s="232" t="s">
        <v>45</v>
      </c>
    </row>
    <row r="6" spans="1:14" ht="15" customHeight="1">
      <c r="A6" s="233" t="s">
        <v>142</v>
      </c>
      <c r="B6" s="234" t="s">
        <v>132</v>
      </c>
      <c r="C6" s="1060" t="s">
        <v>193</v>
      </c>
      <c r="D6" s="1072" t="s">
        <v>133</v>
      </c>
      <c r="E6" s="469" t="s">
        <v>439</v>
      </c>
      <c r="F6" s="403" t="s">
        <v>440</v>
      </c>
      <c r="G6" s="403" t="s">
        <v>440</v>
      </c>
      <c r="H6" s="469" t="s">
        <v>135</v>
      </c>
      <c r="I6" s="466" t="s">
        <v>135</v>
      </c>
      <c r="J6" s="1064" t="s">
        <v>145</v>
      </c>
      <c r="K6" s="1065"/>
    </row>
    <row r="7" spans="1:14" ht="15" customHeight="1">
      <c r="A7" s="236" t="s">
        <v>146</v>
      </c>
      <c r="B7" s="237" t="s">
        <v>58</v>
      </c>
      <c r="C7" s="1061"/>
      <c r="D7" s="1073"/>
      <c r="E7" s="468" t="s">
        <v>197</v>
      </c>
      <c r="F7" s="468" t="s">
        <v>136</v>
      </c>
      <c r="G7" s="467" t="s">
        <v>137</v>
      </c>
      <c r="H7" s="467" t="s">
        <v>198</v>
      </c>
      <c r="I7" s="467" t="s">
        <v>138</v>
      </c>
      <c r="J7" s="1066"/>
      <c r="K7" s="1067"/>
    </row>
    <row r="8" spans="1:14" ht="15" customHeight="1">
      <c r="A8" s="1026">
        <v>1</v>
      </c>
      <c r="B8" s="1028" t="s">
        <v>211</v>
      </c>
      <c r="C8" s="1022" t="s">
        <v>178</v>
      </c>
      <c r="D8" s="1018" t="s">
        <v>402</v>
      </c>
      <c r="E8" s="31">
        <v>1272833</v>
      </c>
      <c r="F8" s="31">
        <v>1272833</v>
      </c>
      <c r="G8" s="31"/>
      <c r="H8" s="31">
        <f>+F8-E8</f>
        <v>0</v>
      </c>
      <c r="I8" s="27">
        <f t="shared" ref="I8:I55" si="0">+G8-E8</f>
        <v>-1272833</v>
      </c>
      <c r="J8" s="1024" t="s">
        <v>139</v>
      </c>
      <c r="K8" s="53"/>
      <c r="L8" s="28" t="s">
        <v>48</v>
      </c>
    </row>
    <row r="9" spans="1:14" ht="15" customHeight="1">
      <c r="A9" s="1027"/>
      <c r="B9" s="1029"/>
      <c r="C9" s="1023"/>
      <c r="D9" s="1019"/>
      <c r="E9" s="32">
        <f>E8</f>
        <v>1272833</v>
      </c>
      <c r="F9" s="32">
        <f>F8</f>
        <v>1272833</v>
      </c>
      <c r="G9" s="32"/>
      <c r="H9" s="29">
        <f>+F9-E9</f>
        <v>0</v>
      </c>
      <c r="I9" s="29">
        <f t="shared" si="0"/>
        <v>-1272833</v>
      </c>
      <c r="J9" s="1025"/>
      <c r="K9" s="239"/>
      <c r="L9" s="28" t="s">
        <v>49</v>
      </c>
    </row>
    <row r="10" spans="1:14" ht="15" customHeight="1">
      <c r="A10" s="1047" t="s">
        <v>140</v>
      </c>
      <c r="B10" s="1048"/>
      <c r="C10" s="1048"/>
      <c r="D10" s="1049"/>
      <c r="E10" s="16">
        <f>+E8</f>
        <v>1272833</v>
      </c>
      <c r="F10" s="16">
        <f>+F8</f>
        <v>1272833</v>
      </c>
      <c r="G10" s="16"/>
      <c r="H10" s="31">
        <f>+F10-E10</f>
        <v>0</v>
      </c>
      <c r="I10" s="27">
        <f t="shared" si="0"/>
        <v>-1272833</v>
      </c>
      <c r="J10" s="1024"/>
      <c r="K10" s="53"/>
    </row>
    <row r="11" spans="1:14" ht="15" customHeight="1">
      <c r="A11" s="1050"/>
      <c r="B11" s="1051"/>
      <c r="C11" s="1051"/>
      <c r="D11" s="1052"/>
      <c r="E11" s="17">
        <f>+E9</f>
        <v>1272833</v>
      </c>
      <c r="F11" s="17">
        <f>+F9</f>
        <v>1272833</v>
      </c>
      <c r="G11" s="17"/>
      <c r="H11" s="29">
        <f>+F11-E11</f>
        <v>0</v>
      </c>
      <c r="I11" s="29">
        <f t="shared" si="0"/>
        <v>-1272833</v>
      </c>
      <c r="J11" s="1025"/>
      <c r="K11" s="239"/>
    </row>
    <row r="12" spans="1:14" ht="15" customHeight="1">
      <c r="A12" s="1026">
        <v>2</v>
      </c>
      <c r="B12" s="1020" t="s">
        <v>169</v>
      </c>
      <c r="C12" s="1022" t="s">
        <v>441</v>
      </c>
      <c r="D12" s="1018" t="s">
        <v>77</v>
      </c>
      <c r="E12" s="16">
        <v>8841</v>
      </c>
      <c r="F12" s="16">
        <v>8841</v>
      </c>
      <c r="G12" s="16"/>
      <c r="H12" s="31">
        <f t="shared" ref="H12:H13" si="1">+F12-E12</f>
        <v>0</v>
      </c>
      <c r="I12" s="27">
        <f t="shared" si="0"/>
        <v>-8841</v>
      </c>
      <c r="J12" s="1024"/>
      <c r="K12" s="240"/>
      <c r="L12" s="28" t="s">
        <v>48</v>
      </c>
      <c r="N12" s="28" t="s">
        <v>430</v>
      </c>
    </row>
    <row r="13" spans="1:14" ht="15" customHeight="1">
      <c r="A13" s="1027"/>
      <c r="B13" s="1021"/>
      <c r="C13" s="1023"/>
      <c r="D13" s="1019"/>
      <c r="E13" s="17">
        <v>8841</v>
      </c>
      <c r="F13" s="17">
        <v>8841</v>
      </c>
      <c r="G13" s="17"/>
      <c r="H13" s="29">
        <f t="shared" si="1"/>
        <v>0</v>
      </c>
      <c r="I13" s="29">
        <f t="shared" si="0"/>
        <v>-8841</v>
      </c>
      <c r="J13" s="1025"/>
      <c r="K13" s="241"/>
      <c r="L13" s="28" t="s">
        <v>49</v>
      </c>
      <c r="N13" s="28" t="s">
        <v>430</v>
      </c>
    </row>
    <row r="14" spans="1:14" ht="15" customHeight="1">
      <c r="A14" s="1026">
        <v>3</v>
      </c>
      <c r="B14" s="1020" t="s">
        <v>169</v>
      </c>
      <c r="C14" s="1022" t="s">
        <v>413</v>
      </c>
      <c r="D14" s="1018" t="s">
        <v>77</v>
      </c>
      <c r="E14" s="16">
        <v>321</v>
      </c>
      <c r="F14" s="16">
        <v>578</v>
      </c>
      <c r="G14" s="16"/>
      <c r="H14" s="31">
        <f>+F14-E14</f>
        <v>257</v>
      </c>
      <c r="I14" s="27">
        <f t="shared" si="0"/>
        <v>-321</v>
      </c>
      <c r="J14" s="1024"/>
      <c r="K14" s="53"/>
      <c r="L14" s="28" t="s">
        <v>48</v>
      </c>
      <c r="N14" s="28" t="s">
        <v>414</v>
      </c>
    </row>
    <row r="15" spans="1:14" ht="15" customHeight="1">
      <c r="A15" s="1027"/>
      <c r="B15" s="1021"/>
      <c r="C15" s="1023"/>
      <c r="D15" s="1019"/>
      <c r="E15" s="17">
        <v>321</v>
      </c>
      <c r="F15" s="17">
        <v>578</v>
      </c>
      <c r="G15" s="17"/>
      <c r="H15" s="29">
        <f t="shared" ref="H15" si="2">+F15-E15</f>
        <v>257</v>
      </c>
      <c r="I15" s="29">
        <f t="shared" si="0"/>
        <v>-321</v>
      </c>
      <c r="J15" s="1025"/>
      <c r="K15" s="239"/>
      <c r="L15" s="28" t="s">
        <v>49</v>
      </c>
      <c r="N15" s="28" t="s">
        <v>415</v>
      </c>
    </row>
    <row r="16" spans="1:14" ht="15" customHeight="1">
      <c r="A16" s="1026">
        <v>4</v>
      </c>
      <c r="B16" s="1020" t="s">
        <v>169</v>
      </c>
      <c r="C16" s="1022" t="s">
        <v>442</v>
      </c>
      <c r="D16" s="1018" t="s">
        <v>77</v>
      </c>
      <c r="E16" s="16">
        <v>4330</v>
      </c>
      <c r="F16" s="16">
        <v>4491</v>
      </c>
      <c r="G16" s="31"/>
      <c r="H16" s="31">
        <f>+F16-E16</f>
        <v>161</v>
      </c>
      <c r="I16" s="27">
        <f t="shared" si="0"/>
        <v>-4330</v>
      </c>
      <c r="J16" s="1024"/>
      <c r="K16" s="53"/>
      <c r="L16" s="28" t="s">
        <v>48</v>
      </c>
      <c r="N16" s="28" t="s">
        <v>420</v>
      </c>
    </row>
    <row r="17" spans="1:14" ht="15" customHeight="1">
      <c r="A17" s="1027"/>
      <c r="B17" s="1021"/>
      <c r="C17" s="1023"/>
      <c r="D17" s="1019"/>
      <c r="E17" s="17">
        <v>3908</v>
      </c>
      <c r="F17" s="17">
        <v>4069</v>
      </c>
      <c r="G17" s="32"/>
      <c r="H17" s="29">
        <f t="shared" ref="H17" si="3">+F17-E17</f>
        <v>161</v>
      </c>
      <c r="I17" s="29">
        <f t="shared" si="0"/>
        <v>-3908</v>
      </c>
      <c r="J17" s="1025"/>
      <c r="K17" s="239"/>
      <c r="L17" s="28" t="s">
        <v>49</v>
      </c>
      <c r="N17" s="28" t="s">
        <v>426</v>
      </c>
    </row>
    <row r="18" spans="1:14" ht="15" customHeight="1">
      <c r="A18" s="1026">
        <v>5</v>
      </c>
      <c r="B18" s="1020" t="s">
        <v>169</v>
      </c>
      <c r="C18" s="1022" t="s">
        <v>404</v>
      </c>
      <c r="D18" s="1018" t="s">
        <v>77</v>
      </c>
      <c r="E18" s="16">
        <v>1703</v>
      </c>
      <c r="F18" s="16">
        <v>3836</v>
      </c>
      <c r="G18" s="16"/>
      <c r="H18" s="31">
        <f>+F18-E18</f>
        <v>2133</v>
      </c>
      <c r="I18" s="27">
        <f t="shared" si="0"/>
        <v>-1703</v>
      </c>
      <c r="J18" s="1024"/>
      <c r="K18" s="53"/>
      <c r="L18" s="28" t="s">
        <v>48</v>
      </c>
      <c r="N18" s="28" t="s">
        <v>405</v>
      </c>
    </row>
    <row r="19" spans="1:14" ht="15" customHeight="1">
      <c r="A19" s="1027"/>
      <c r="B19" s="1021"/>
      <c r="C19" s="1023"/>
      <c r="D19" s="1019"/>
      <c r="E19" s="17">
        <v>1703</v>
      </c>
      <c r="F19" s="17">
        <v>3836</v>
      </c>
      <c r="G19" s="17"/>
      <c r="H19" s="29">
        <f t="shared" ref="H19:H21" si="4">+F19-E19</f>
        <v>2133</v>
      </c>
      <c r="I19" s="29">
        <f t="shared" si="0"/>
        <v>-1703</v>
      </c>
      <c r="J19" s="1025"/>
      <c r="K19" s="239"/>
      <c r="L19" s="28" t="s">
        <v>49</v>
      </c>
      <c r="N19" s="28" t="s">
        <v>406</v>
      </c>
    </row>
    <row r="20" spans="1:14" ht="15" customHeight="1">
      <c r="A20" s="1026">
        <v>6</v>
      </c>
      <c r="B20" s="1020" t="s">
        <v>169</v>
      </c>
      <c r="C20" s="1022" t="s">
        <v>434</v>
      </c>
      <c r="D20" s="1018" t="s">
        <v>402</v>
      </c>
      <c r="E20" s="16">
        <v>3690</v>
      </c>
      <c r="F20" s="16">
        <v>3229</v>
      </c>
      <c r="G20" s="16"/>
      <c r="H20" s="31">
        <f t="shared" si="4"/>
        <v>-461</v>
      </c>
      <c r="I20" s="27">
        <f t="shared" si="0"/>
        <v>-3690</v>
      </c>
      <c r="J20" s="1024"/>
      <c r="K20" s="240"/>
      <c r="L20" s="28" t="s">
        <v>48</v>
      </c>
      <c r="N20" s="28" t="s">
        <v>434</v>
      </c>
    </row>
    <row r="21" spans="1:14" ht="15" customHeight="1">
      <c r="A21" s="1027"/>
      <c r="B21" s="1021"/>
      <c r="C21" s="1023"/>
      <c r="D21" s="1019"/>
      <c r="E21" s="17">
        <v>3690</v>
      </c>
      <c r="F21" s="17">
        <v>3229</v>
      </c>
      <c r="G21" s="17"/>
      <c r="H21" s="29">
        <f t="shared" si="4"/>
        <v>-461</v>
      </c>
      <c r="I21" s="29">
        <f t="shared" si="0"/>
        <v>-3690</v>
      </c>
      <c r="J21" s="1025"/>
      <c r="K21" s="241"/>
      <c r="L21" s="28" t="s">
        <v>49</v>
      </c>
      <c r="N21" s="28" t="s">
        <v>434</v>
      </c>
    </row>
    <row r="22" spans="1:14" ht="15" customHeight="1">
      <c r="A22" s="1026">
        <v>7</v>
      </c>
      <c r="B22" s="1020" t="s">
        <v>169</v>
      </c>
      <c r="C22" s="1022" t="s">
        <v>443</v>
      </c>
      <c r="D22" s="1018" t="s">
        <v>77</v>
      </c>
      <c r="E22" s="16">
        <v>6925</v>
      </c>
      <c r="F22" s="16">
        <v>6664</v>
      </c>
      <c r="G22" s="31"/>
      <c r="H22" s="31">
        <f>+F22-E22</f>
        <v>-261</v>
      </c>
      <c r="I22" s="27">
        <f>+G22-E22</f>
        <v>-6925</v>
      </c>
      <c r="J22" s="1024" t="s">
        <v>139</v>
      </c>
      <c r="K22" s="53"/>
      <c r="L22" s="28" t="s">
        <v>48</v>
      </c>
      <c r="N22" s="28" t="s">
        <v>425</v>
      </c>
    </row>
    <row r="23" spans="1:14" ht="15" customHeight="1">
      <c r="A23" s="1027"/>
      <c r="B23" s="1021"/>
      <c r="C23" s="1023"/>
      <c r="D23" s="1019"/>
      <c r="E23" s="17">
        <v>3517</v>
      </c>
      <c r="F23" s="17">
        <v>3324</v>
      </c>
      <c r="G23" s="32"/>
      <c r="H23" s="29">
        <f>+F23-E23</f>
        <v>-193</v>
      </c>
      <c r="I23" s="29">
        <f>+G23-E23</f>
        <v>-3517</v>
      </c>
      <c r="J23" s="1025"/>
      <c r="K23" s="239"/>
      <c r="L23" s="28" t="s">
        <v>49</v>
      </c>
      <c r="N23" s="28" t="s">
        <v>425</v>
      </c>
    </row>
    <row r="24" spans="1:14" ht="15" hidden="1" customHeight="1">
      <c r="A24" s="1008">
        <v>8</v>
      </c>
      <c r="B24" s="1010" t="s">
        <v>169</v>
      </c>
      <c r="C24" s="1012" t="s">
        <v>416</v>
      </c>
      <c r="D24" s="1014" t="s">
        <v>77</v>
      </c>
      <c r="E24" s="470">
        <v>0</v>
      </c>
      <c r="F24" s="470">
        <v>0</v>
      </c>
      <c r="G24" s="470"/>
      <c r="H24" s="471">
        <f t="shared" ref="H24" si="5">+F24-E24</f>
        <v>0</v>
      </c>
      <c r="I24" s="472">
        <f t="shared" ref="I24:I31" si="6">+G24-E24</f>
        <v>0</v>
      </c>
      <c r="J24" s="1016"/>
      <c r="K24" s="473"/>
      <c r="L24" s="28" t="s">
        <v>48</v>
      </c>
      <c r="N24" s="28" t="s">
        <v>417</v>
      </c>
    </row>
    <row r="25" spans="1:14" ht="15" hidden="1" customHeight="1">
      <c r="A25" s="1009"/>
      <c r="B25" s="1011"/>
      <c r="C25" s="1013"/>
      <c r="D25" s="1015"/>
      <c r="E25" s="474">
        <v>0</v>
      </c>
      <c r="F25" s="474">
        <v>0</v>
      </c>
      <c r="G25" s="474"/>
      <c r="H25" s="475">
        <f>+F25-E25</f>
        <v>0</v>
      </c>
      <c r="I25" s="475">
        <f t="shared" si="6"/>
        <v>0</v>
      </c>
      <c r="J25" s="1017"/>
      <c r="K25" s="476"/>
      <c r="L25" s="28" t="s">
        <v>49</v>
      </c>
      <c r="N25" s="28" t="s">
        <v>417</v>
      </c>
    </row>
    <row r="26" spans="1:14" ht="15" hidden="1" customHeight="1">
      <c r="A26" s="1008">
        <v>9</v>
      </c>
      <c r="B26" s="1010" t="s">
        <v>169</v>
      </c>
      <c r="C26" s="1074" t="s">
        <v>438</v>
      </c>
      <c r="D26" s="1014" t="s">
        <v>402</v>
      </c>
      <c r="E26" s="470">
        <v>0</v>
      </c>
      <c r="F26" s="470">
        <v>0</v>
      </c>
      <c r="G26" s="470"/>
      <c r="H26" s="471">
        <f t="shared" ref="H26:H77" si="7">+F26-E26</f>
        <v>0</v>
      </c>
      <c r="I26" s="472">
        <f t="shared" si="6"/>
        <v>0</v>
      </c>
      <c r="J26" s="1016"/>
      <c r="K26" s="473"/>
      <c r="L26" s="28" t="s">
        <v>48</v>
      </c>
      <c r="N26" s="28" t="s">
        <v>438</v>
      </c>
    </row>
    <row r="27" spans="1:14" ht="15" hidden="1" customHeight="1">
      <c r="A27" s="1009"/>
      <c r="B27" s="1011"/>
      <c r="C27" s="1075"/>
      <c r="D27" s="1015"/>
      <c r="E27" s="474">
        <v>0</v>
      </c>
      <c r="F27" s="474">
        <v>0</v>
      </c>
      <c r="G27" s="474"/>
      <c r="H27" s="475">
        <f t="shared" si="7"/>
        <v>0</v>
      </c>
      <c r="I27" s="475">
        <f t="shared" si="6"/>
        <v>0</v>
      </c>
      <c r="J27" s="1017"/>
      <c r="K27" s="476"/>
      <c r="L27" s="28" t="s">
        <v>49</v>
      </c>
      <c r="N27" s="28" t="s">
        <v>438</v>
      </c>
    </row>
    <row r="28" spans="1:14" ht="15" hidden="1" customHeight="1">
      <c r="A28" s="1008">
        <v>10</v>
      </c>
      <c r="B28" s="1010" t="s">
        <v>169</v>
      </c>
      <c r="C28" s="1074" t="s">
        <v>418</v>
      </c>
      <c r="D28" s="1014" t="s">
        <v>76</v>
      </c>
      <c r="E28" s="470">
        <v>0</v>
      </c>
      <c r="F28" s="470">
        <v>0</v>
      </c>
      <c r="G28" s="470"/>
      <c r="H28" s="471">
        <f t="shared" si="7"/>
        <v>0</v>
      </c>
      <c r="I28" s="472">
        <f t="shared" si="6"/>
        <v>0</v>
      </c>
      <c r="J28" s="1016"/>
      <c r="K28" s="473"/>
      <c r="L28" s="28" t="s">
        <v>48</v>
      </c>
      <c r="N28" s="28" t="s">
        <v>419</v>
      </c>
    </row>
    <row r="29" spans="1:14" ht="15" hidden="1" customHeight="1">
      <c r="A29" s="1009"/>
      <c r="B29" s="1011"/>
      <c r="C29" s="1075"/>
      <c r="D29" s="1015"/>
      <c r="E29" s="474">
        <v>0</v>
      </c>
      <c r="F29" s="474">
        <v>0</v>
      </c>
      <c r="G29" s="474"/>
      <c r="H29" s="475">
        <f t="shared" si="7"/>
        <v>0</v>
      </c>
      <c r="I29" s="475">
        <f t="shared" si="6"/>
        <v>0</v>
      </c>
      <c r="J29" s="1017"/>
      <c r="K29" s="476"/>
      <c r="L29" s="28" t="s">
        <v>49</v>
      </c>
      <c r="N29" s="28" t="s">
        <v>419</v>
      </c>
    </row>
    <row r="30" spans="1:14" ht="15" hidden="1" customHeight="1">
      <c r="A30" s="1008">
        <v>11</v>
      </c>
      <c r="B30" s="1010" t="s">
        <v>169</v>
      </c>
      <c r="C30" s="1012" t="s">
        <v>435</v>
      </c>
      <c r="D30" s="1014" t="s">
        <v>77</v>
      </c>
      <c r="E30" s="470">
        <v>0</v>
      </c>
      <c r="F30" s="470">
        <v>0</v>
      </c>
      <c r="G30" s="470"/>
      <c r="H30" s="471">
        <f t="shared" si="7"/>
        <v>0</v>
      </c>
      <c r="I30" s="472">
        <f t="shared" si="6"/>
        <v>0</v>
      </c>
      <c r="J30" s="1016"/>
      <c r="K30" s="477"/>
      <c r="L30" s="28" t="s">
        <v>48</v>
      </c>
      <c r="N30" s="28" t="s">
        <v>436</v>
      </c>
    </row>
    <row r="31" spans="1:14" ht="15" hidden="1" customHeight="1">
      <c r="A31" s="1009"/>
      <c r="B31" s="1011"/>
      <c r="C31" s="1013"/>
      <c r="D31" s="1015"/>
      <c r="E31" s="474">
        <v>0</v>
      </c>
      <c r="F31" s="474">
        <v>0</v>
      </c>
      <c r="G31" s="474"/>
      <c r="H31" s="475">
        <f t="shared" si="7"/>
        <v>0</v>
      </c>
      <c r="I31" s="475">
        <f t="shared" si="6"/>
        <v>0</v>
      </c>
      <c r="J31" s="1017"/>
      <c r="K31" s="478"/>
      <c r="L31" s="28" t="s">
        <v>49</v>
      </c>
      <c r="N31" s="28" t="s">
        <v>437</v>
      </c>
    </row>
    <row r="32" spans="1:14" ht="15" customHeight="1">
      <c r="A32" s="1026">
        <v>12</v>
      </c>
      <c r="B32" s="1020" t="s">
        <v>169</v>
      </c>
      <c r="C32" s="1022" t="s">
        <v>421</v>
      </c>
      <c r="D32" s="1018" t="s">
        <v>77</v>
      </c>
      <c r="E32" s="16">
        <v>352</v>
      </c>
      <c r="F32" s="16">
        <v>454</v>
      </c>
      <c r="G32" s="16"/>
      <c r="H32" s="16">
        <f t="shared" si="7"/>
        <v>102</v>
      </c>
      <c r="I32" s="27">
        <f t="shared" si="0"/>
        <v>-352</v>
      </c>
      <c r="J32" s="1024"/>
      <c r="K32" s="240"/>
      <c r="L32" s="28" t="s">
        <v>48</v>
      </c>
      <c r="N32" s="28" t="s">
        <v>421</v>
      </c>
    </row>
    <row r="33" spans="1:14" ht="15" customHeight="1">
      <c r="A33" s="1027"/>
      <c r="B33" s="1021"/>
      <c r="C33" s="1023"/>
      <c r="D33" s="1019"/>
      <c r="E33" s="17">
        <v>352</v>
      </c>
      <c r="F33" s="17">
        <v>454</v>
      </c>
      <c r="G33" s="17"/>
      <c r="H33" s="29">
        <f t="shared" si="7"/>
        <v>102</v>
      </c>
      <c r="I33" s="29">
        <f t="shared" si="0"/>
        <v>-352</v>
      </c>
      <c r="J33" s="1025"/>
      <c r="K33" s="241"/>
      <c r="L33" s="28" t="s">
        <v>49</v>
      </c>
      <c r="N33" s="28" t="s">
        <v>421</v>
      </c>
    </row>
    <row r="34" spans="1:14" ht="15" customHeight="1">
      <c r="A34" s="1026">
        <v>13</v>
      </c>
      <c r="B34" s="1020" t="s">
        <v>169</v>
      </c>
      <c r="C34" s="1022" t="s">
        <v>432</v>
      </c>
      <c r="D34" s="1018" t="s">
        <v>77</v>
      </c>
      <c r="E34" s="16">
        <v>1074</v>
      </c>
      <c r="F34" s="16">
        <v>1293</v>
      </c>
      <c r="G34" s="16"/>
      <c r="H34" s="31">
        <f t="shared" si="7"/>
        <v>219</v>
      </c>
      <c r="I34" s="27">
        <f t="shared" si="0"/>
        <v>-1074</v>
      </c>
      <c r="J34" s="1024"/>
      <c r="K34" s="240"/>
      <c r="L34" s="28" t="s">
        <v>48</v>
      </c>
      <c r="N34" s="28" t="s">
        <v>432</v>
      </c>
    </row>
    <row r="35" spans="1:14" ht="15" customHeight="1">
      <c r="A35" s="1027"/>
      <c r="B35" s="1021"/>
      <c r="C35" s="1023"/>
      <c r="D35" s="1019"/>
      <c r="E35" s="17">
        <v>1074</v>
      </c>
      <c r="F35" s="17">
        <v>1293</v>
      </c>
      <c r="G35" s="17"/>
      <c r="H35" s="29">
        <f t="shared" si="7"/>
        <v>219</v>
      </c>
      <c r="I35" s="29">
        <f t="shared" si="0"/>
        <v>-1074</v>
      </c>
      <c r="J35" s="1025"/>
      <c r="K35" s="241"/>
      <c r="L35" s="28" t="s">
        <v>49</v>
      </c>
      <c r="N35" s="28" t="s">
        <v>433</v>
      </c>
    </row>
    <row r="36" spans="1:14" ht="15" customHeight="1">
      <c r="A36" s="1026">
        <v>14</v>
      </c>
      <c r="B36" s="1020" t="s">
        <v>169</v>
      </c>
      <c r="C36" s="1022" t="s">
        <v>345</v>
      </c>
      <c r="D36" s="1018" t="s">
        <v>402</v>
      </c>
      <c r="E36" s="16">
        <v>7700</v>
      </c>
      <c r="F36" s="16">
        <v>7850</v>
      </c>
      <c r="G36" s="31"/>
      <c r="H36" s="31">
        <f t="shared" si="7"/>
        <v>150</v>
      </c>
      <c r="I36" s="27">
        <f t="shared" si="0"/>
        <v>-7700</v>
      </c>
      <c r="J36" s="1024"/>
      <c r="K36" s="53"/>
      <c r="L36" s="28" t="s">
        <v>48</v>
      </c>
      <c r="N36" s="28" t="s">
        <v>345</v>
      </c>
    </row>
    <row r="37" spans="1:14" ht="15" customHeight="1">
      <c r="A37" s="1027"/>
      <c r="B37" s="1021"/>
      <c r="C37" s="1023"/>
      <c r="D37" s="1019"/>
      <c r="E37" s="17">
        <v>7700</v>
      </c>
      <c r="F37" s="17">
        <v>7850</v>
      </c>
      <c r="G37" s="32"/>
      <c r="H37" s="29">
        <f t="shared" si="7"/>
        <v>150</v>
      </c>
      <c r="I37" s="29">
        <f t="shared" si="0"/>
        <v>-7700</v>
      </c>
      <c r="J37" s="1025"/>
      <c r="K37" s="239"/>
      <c r="L37" s="28" t="s">
        <v>49</v>
      </c>
      <c r="N37" s="28" t="s">
        <v>370</v>
      </c>
    </row>
    <row r="38" spans="1:14" ht="15" customHeight="1">
      <c r="A38" s="1026">
        <v>15</v>
      </c>
      <c r="B38" s="1020" t="s">
        <v>169</v>
      </c>
      <c r="C38" s="1022" t="s">
        <v>346</v>
      </c>
      <c r="D38" s="1018" t="s">
        <v>76</v>
      </c>
      <c r="E38" s="16">
        <v>31552</v>
      </c>
      <c r="F38" s="16">
        <v>31580</v>
      </c>
      <c r="G38" s="16"/>
      <c r="H38" s="31">
        <f t="shared" si="7"/>
        <v>28</v>
      </c>
      <c r="I38" s="27">
        <f t="shared" si="0"/>
        <v>-31552</v>
      </c>
      <c r="J38" s="1024"/>
      <c r="K38" s="53"/>
      <c r="L38" s="28" t="s">
        <v>48</v>
      </c>
      <c r="N38" s="28" t="s">
        <v>346</v>
      </c>
    </row>
    <row r="39" spans="1:14" ht="15" customHeight="1">
      <c r="A39" s="1027"/>
      <c r="B39" s="1021"/>
      <c r="C39" s="1023"/>
      <c r="D39" s="1019"/>
      <c r="E39" s="17">
        <v>31552</v>
      </c>
      <c r="F39" s="17">
        <v>31580</v>
      </c>
      <c r="G39" s="17"/>
      <c r="H39" s="29">
        <f t="shared" si="7"/>
        <v>28</v>
      </c>
      <c r="I39" s="29">
        <f t="shared" si="0"/>
        <v>-31552</v>
      </c>
      <c r="J39" s="1025"/>
      <c r="K39" s="54"/>
      <c r="L39" s="28" t="s">
        <v>49</v>
      </c>
      <c r="N39" s="28" t="s">
        <v>371</v>
      </c>
    </row>
    <row r="40" spans="1:14" ht="15" customHeight="1">
      <c r="A40" s="1026">
        <v>16</v>
      </c>
      <c r="B40" s="1020" t="s">
        <v>169</v>
      </c>
      <c r="C40" s="1022" t="s">
        <v>118</v>
      </c>
      <c r="D40" s="1018" t="s">
        <v>76</v>
      </c>
      <c r="E40" s="27">
        <v>8710</v>
      </c>
      <c r="F40" s="27">
        <v>8740</v>
      </c>
      <c r="G40" s="31"/>
      <c r="H40" s="31">
        <f>+F40-E40</f>
        <v>30</v>
      </c>
      <c r="I40" s="27">
        <f>+G40-E40</f>
        <v>-8710</v>
      </c>
      <c r="J40" s="1024" t="s">
        <v>139</v>
      </c>
      <c r="K40" s="53"/>
      <c r="L40" s="28" t="s">
        <v>48</v>
      </c>
      <c r="N40" s="28" t="s">
        <v>118</v>
      </c>
    </row>
    <row r="41" spans="1:14" ht="15" customHeight="1">
      <c r="A41" s="1027"/>
      <c r="B41" s="1021"/>
      <c r="C41" s="1023"/>
      <c r="D41" s="1019"/>
      <c r="E41" s="17">
        <v>8710</v>
      </c>
      <c r="F41" s="17">
        <v>8740</v>
      </c>
      <c r="G41" s="32"/>
      <c r="H41" s="29">
        <f>+F41-E41</f>
        <v>30</v>
      </c>
      <c r="I41" s="29">
        <f>+G41-E41</f>
        <v>-8710</v>
      </c>
      <c r="J41" s="1025"/>
      <c r="K41" s="239"/>
      <c r="L41" s="28" t="s">
        <v>49</v>
      </c>
      <c r="N41" s="28" t="s">
        <v>118</v>
      </c>
    </row>
    <row r="42" spans="1:14" ht="15" hidden="1" customHeight="1">
      <c r="A42" s="1008">
        <v>17</v>
      </c>
      <c r="B42" s="1010" t="s">
        <v>169</v>
      </c>
      <c r="C42" s="1012" t="s">
        <v>353</v>
      </c>
      <c r="D42" s="1014" t="s">
        <v>76</v>
      </c>
      <c r="E42" s="470">
        <v>0</v>
      </c>
      <c r="F42" s="470">
        <v>0</v>
      </c>
      <c r="G42" s="470"/>
      <c r="H42" s="471">
        <f>+F42-E42</f>
        <v>0</v>
      </c>
      <c r="I42" s="472">
        <f>+G42-E42</f>
        <v>0</v>
      </c>
      <c r="J42" s="1016"/>
      <c r="K42" s="473"/>
      <c r="L42" s="28" t="s">
        <v>48</v>
      </c>
      <c r="N42" s="28" t="s">
        <v>353</v>
      </c>
    </row>
    <row r="43" spans="1:14" ht="15" hidden="1" customHeight="1">
      <c r="A43" s="1009"/>
      <c r="B43" s="1011"/>
      <c r="C43" s="1013"/>
      <c r="D43" s="1015"/>
      <c r="E43" s="474">
        <v>0</v>
      </c>
      <c r="F43" s="474">
        <v>0</v>
      </c>
      <c r="G43" s="474"/>
      <c r="H43" s="475">
        <f>+F43-E43</f>
        <v>0</v>
      </c>
      <c r="I43" s="475">
        <f>+G43-E43</f>
        <v>0</v>
      </c>
      <c r="J43" s="1017"/>
      <c r="K43" s="476"/>
      <c r="L43" s="28" t="s">
        <v>49</v>
      </c>
      <c r="N43" s="28" t="s">
        <v>353</v>
      </c>
    </row>
    <row r="44" spans="1:14" ht="15" customHeight="1">
      <c r="A44" s="1026">
        <v>18</v>
      </c>
      <c r="B44" s="1020" t="s">
        <v>169</v>
      </c>
      <c r="C44" s="1033" t="s">
        <v>448</v>
      </c>
      <c r="D44" s="1018" t="s">
        <v>76</v>
      </c>
      <c r="E44" s="16">
        <v>1452</v>
      </c>
      <c r="F44" s="16">
        <v>8761</v>
      </c>
      <c r="G44" s="16"/>
      <c r="H44" s="31">
        <f t="shared" ref="H44:H47" si="8">+F44-E44</f>
        <v>7309</v>
      </c>
      <c r="I44" s="27">
        <f t="shared" ref="I44:I53" si="9">+G44-E44</f>
        <v>-1452</v>
      </c>
      <c r="J44" s="1024"/>
      <c r="K44" s="240"/>
      <c r="L44" s="28" t="s">
        <v>48</v>
      </c>
      <c r="N44" s="28" t="s">
        <v>403</v>
      </c>
    </row>
    <row r="45" spans="1:14" ht="15" customHeight="1">
      <c r="A45" s="1027"/>
      <c r="B45" s="1021"/>
      <c r="C45" s="1034"/>
      <c r="D45" s="1019"/>
      <c r="E45" s="17">
        <v>1452</v>
      </c>
      <c r="F45" s="17">
        <v>8761</v>
      </c>
      <c r="G45" s="17"/>
      <c r="H45" s="29">
        <f t="shared" si="8"/>
        <v>7309</v>
      </c>
      <c r="I45" s="29">
        <f t="shared" si="9"/>
        <v>-1452</v>
      </c>
      <c r="J45" s="1025"/>
      <c r="K45" s="241"/>
      <c r="L45" s="28" t="s">
        <v>49</v>
      </c>
      <c r="N45" s="28" t="s">
        <v>403</v>
      </c>
    </row>
    <row r="46" spans="1:14" ht="15" customHeight="1">
      <c r="A46" s="1026">
        <v>19</v>
      </c>
      <c r="B46" s="1020" t="s">
        <v>169</v>
      </c>
      <c r="C46" s="1022" t="s">
        <v>64</v>
      </c>
      <c r="D46" s="1018" t="s">
        <v>76</v>
      </c>
      <c r="E46" s="16">
        <v>1174</v>
      </c>
      <c r="F46" s="16">
        <v>1174</v>
      </c>
      <c r="G46" s="16"/>
      <c r="H46" s="31">
        <f t="shared" si="8"/>
        <v>0</v>
      </c>
      <c r="I46" s="27">
        <f t="shared" si="9"/>
        <v>-1174</v>
      </c>
      <c r="J46" s="1024"/>
      <c r="K46" s="53"/>
      <c r="L46" s="28" t="s">
        <v>48</v>
      </c>
      <c r="N46" s="28" t="s">
        <v>64</v>
      </c>
    </row>
    <row r="47" spans="1:14" ht="15" customHeight="1">
      <c r="A47" s="1027"/>
      <c r="B47" s="1021"/>
      <c r="C47" s="1023"/>
      <c r="D47" s="1019"/>
      <c r="E47" s="17">
        <v>1174</v>
      </c>
      <c r="F47" s="17">
        <v>1174</v>
      </c>
      <c r="G47" s="17"/>
      <c r="H47" s="29">
        <f t="shared" si="8"/>
        <v>0</v>
      </c>
      <c r="I47" s="29">
        <f t="shared" si="9"/>
        <v>-1174</v>
      </c>
      <c r="J47" s="1025"/>
      <c r="K47" s="54"/>
      <c r="L47" s="28" t="s">
        <v>49</v>
      </c>
      <c r="N47" s="28" t="s">
        <v>64</v>
      </c>
    </row>
    <row r="48" spans="1:14" ht="15" customHeight="1">
      <c r="A48" s="1026">
        <v>20</v>
      </c>
      <c r="B48" s="1035" t="s">
        <v>169</v>
      </c>
      <c r="C48" s="1032" t="s">
        <v>205</v>
      </c>
      <c r="D48" s="1036" t="s">
        <v>76</v>
      </c>
      <c r="E48" s="31">
        <v>3976</v>
      </c>
      <c r="F48" s="31">
        <v>3981</v>
      </c>
      <c r="G48" s="31"/>
      <c r="H48" s="31">
        <f t="shared" si="7"/>
        <v>5</v>
      </c>
      <c r="I48" s="242">
        <f t="shared" si="9"/>
        <v>-3976</v>
      </c>
      <c r="J48" s="1037"/>
      <c r="K48" s="243"/>
      <c r="L48" s="28" t="s">
        <v>48</v>
      </c>
      <c r="N48" s="28" t="s">
        <v>205</v>
      </c>
    </row>
    <row r="49" spans="1:14" ht="15" customHeight="1">
      <c r="A49" s="1027"/>
      <c r="B49" s="1021"/>
      <c r="C49" s="1032"/>
      <c r="D49" s="1019"/>
      <c r="E49" s="32">
        <v>3976</v>
      </c>
      <c r="F49" s="32">
        <v>3981</v>
      </c>
      <c r="G49" s="17"/>
      <c r="H49" s="29">
        <f t="shared" si="7"/>
        <v>5</v>
      </c>
      <c r="I49" s="29">
        <f t="shared" si="9"/>
        <v>-3976</v>
      </c>
      <c r="J49" s="1025"/>
      <c r="K49" s="241"/>
      <c r="L49" s="28" t="s">
        <v>49</v>
      </c>
      <c r="N49" s="28" t="s">
        <v>205</v>
      </c>
    </row>
    <row r="50" spans="1:14" ht="15" customHeight="1">
      <c r="A50" s="1026">
        <v>21</v>
      </c>
      <c r="B50" s="1020" t="s">
        <v>169</v>
      </c>
      <c r="C50" s="1022" t="s">
        <v>63</v>
      </c>
      <c r="D50" s="1018" t="s">
        <v>76</v>
      </c>
      <c r="E50" s="27">
        <v>3352</v>
      </c>
      <c r="F50" s="27">
        <v>3421</v>
      </c>
      <c r="G50" s="31"/>
      <c r="H50" s="31">
        <f t="shared" si="7"/>
        <v>69</v>
      </c>
      <c r="I50" s="27">
        <f t="shared" si="9"/>
        <v>-3352</v>
      </c>
      <c r="J50" s="1024"/>
      <c r="K50" s="53"/>
      <c r="L50" s="28" t="s">
        <v>48</v>
      </c>
      <c r="N50" s="28" t="s">
        <v>63</v>
      </c>
    </row>
    <row r="51" spans="1:14" ht="15" customHeight="1">
      <c r="A51" s="1027"/>
      <c r="B51" s="1021"/>
      <c r="C51" s="1023"/>
      <c r="D51" s="1019"/>
      <c r="E51" s="17">
        <v>3352</v>
      </c>
      <c r="F51" s="17">
        <v>3421</v>
      </c>
      <c r="G51" s="32"/>
      <c r="H51" s="29">
        <f t="shared" si="7"/>
        <v>69</v>
      </c>
      <c r="I51" s="29">
        <f t="shared" si="9"/>
        <v>-3352</v>
      </c>
      <c r="J51" s="1025"/>
      <c r="K51" s="239"/>
      <c r="L51" s="28" t="s">
        <v>49</v>
      </c>
      <c r="N51" s="28" t="s">
        <v>63</v>
      </c>
    </row>
    <row r="52" spans="1:14" ht="15" customHeight="1">
      <c r="A52" s="1026">
        <v>22</v>
      </c>
      <c r="B52" s="1020" t="s">
        <v>169</v>
      </c>
      <c r="C52" s="1022" t="s">
        <v>347</v>
      </c>
      <c r="D52" s="1018" t="s">
        <v>76</v>
      </c>
      <c r="E52" s="27">
        <v>1121</v>
      </c>
      <c r="F52" s="27">
        <v>1121</v>
      </c>
      <c r="G52" s="16"/>
      <c r="H52" s="31">
        <f t="shared" si="7"/>
        <v>0</v>
      </c>
      <c r="I52" s="27">
        <f t="shared" si="9"/>
        <v>-1121</v>
      </c>
      <c r="J52" s="1024"/>
      <c r="K52" s="240"/>
      <c r="L52" s="28" t="s">
        <v>48</v>
      </c>
      <c r="N52" s="28" t="s">
        <v>347</v>
      </c>
    </row>
    <row r="53" spans="1:14" ht="15" customHeight="1">
      <c r="A53" s="1027"/>
      <c r="B53" s="1021"/>
      <c r="C53" s="1023"/>
      <c r="D53" s="1019"/>
      <c r="E53" s="17">
        <v>1121</v>
      </c>
      <c r="F53" s="17">
        <v>1121</v>
      </c>
      <c r="G53" s="17"/>
      <c r="H53" s="29">
        <f t="shared" si="7"/>
        <v>0</v>
      </c>
      <c r="I53" s="29">
        <f t="shared" si="9"/>
        <v>-1121</v>
      </c>
      <c r="J53" s="1025"/>
      <c r="K53" s="241"/>
      <c r="L53" s="28" t="s">
        <v>49</v>
      </c>
      <c r="N53" s="28" t="s">
        <v>372</v>
      </c>
    </row>
    <row r="54" spans="1:14" ht="15" customHeight="1">
      <c r="A54" s="1026">
        <v>23</v>
      </c>
      <c r="B54" s="1020" t="s">
        <v>169</v>
      </c>
      <c r="C54" s="1022" t="s">
        <v>444</v>
      </c>
      <c r="D54" s="1018" t="s">
        <v>402</v>
      </c>
      <c r="E54" s="16">
        <v>7056</v>
      </c>
      <c r="F54" s="16">
        <v>7894</v>
      </c>
      <c r="G54" s="16"/>
      <c r="H54" s="31">
        <f t="shared" si="7"/>
        <v>838</v>
      </c>
      <c r="I54" s="27">
        <f t="shared" si="0"/>
        <v>-7056</v>
      </c>
      <c r="J54" s="1024"/>
      <c r="K54" s="240"/>
      <c r="L54" s="28" t="s">
        <v>48</v>
      </c>
      <c r="N54" s="28" t="s">
        <v>66</v>
      </c>
    </row>
    <row r="55" spans="1:14" ht="15" customHeight="1">
      <c r="A55" s="1027"/>
      <c r="B55" s="1021"/>
      <c r="C55" s="1023"/>
      <c r="D55" s="1019"/>
      <c r="E55" s="17">
        <v>7056</v>
      </c>
      <c r="F55" s="17">
        <v>7894</v>
      </c>
      <c r="G55" s="17"/>
      <c r="H55" s="29">
        <f t="shared" si="7"/>
        <v>838</v>
      </c>
      <c r="I55" s="29">
        <f t="shared" si="0"/>
        <v>-7056</v>
      </c>
      <c r="J55" s="1025"/>
      <c r="K55" s="241"/>
      <c r="L55" s="28" t="s">
        <v>49</v>
      </c>
      <c r="N55" s="28" t="s">
        <v>66</v>
      </c>
    </row>
    <row r="56" spans="1:14" ht="15" hidden="1" customHeight="1">
      <c r="A56" s="1008">
        <v>24</v>
      </c>
      <c r="B56" s="1010" t="s">
        <v>169</v>
      </c>
      <c r="C56" s="1012" t="s">
        <v>422</v>
      </c>
      <c r="D56" s="1014" t="s">
        <v>402</v>
      </c>
      <c r="E56" s="470">
        <v>0</v>
      </c>
      <c r="F56" s="470">
        <v>0</v>
      </c>
      <c r="G56" s="470"/>
      <c r="H56" s="471">
        <f>+F56-E56</f>
        <v>0</v>
      </c>
      <c r="I56" s="472">
        <f>+G56-E56</f>
        <v>0</v>
      </c>
      <c r="J56" s="1016"/>
      <c r="K56" s="477"/>
      <c r="L56" s="28" t="s">
        <v>48</v>
      </c>
      <c r="N56" s="28" t="s">
        <v>422</v>
      </c>
    </row>
    <row r="57" spans="1:14" ht="15" hidden="1" customHeight="1">
      <c r="A57" s="1009"/>
      <c r="B57" s="1011"/>
      <c r="C57" s="1013"/>
      <c r="D57" s="1015"/>
      <c r="E57" s="474">
        <v>0</v>
      </c>
      <c r="F57" s="474">
        <v>0</v>
      </c>
      <c r="G57" s="474"/>
      <c r="H57" s="475">
        <f>+F57-E57</f>
        <v>0</v>
      </c>
      <c r="I57" s="475">
        <f>+G57-E57</f>
        <v>0</v>
      </c>
      <c r="J57" s="1017"/>
      <c r="K57" s="478"/>
      <c r="L57" s="28" t="s">
        <v>49</v>
      </c>
      <c r="N57" s="28" t="s">
        <v>422</v>
      </c>
    </row>
    <row r="58" spans="1:14" ht="15" customHeight="1">
      <c r="A58" s="1026">
        <v>25</v>
      </c>
      <c r="B58" s="1028" t="s">
        <v>167</v>
      </c>
      <c r="C58" s="1022" t="s">
        <v>349</v>
      </c>
      <c r="D58" s="1018" t="s">
        <v>76</v>
      </c>
      <c r="E58" s="27">
        <v>8019</v>
      </c>
      <c r="F58" s="27">
        <v>9477</v>
      </c>
      <c r="G58" s="16"/>
      <c r="H58" s="31">
        <f>+F58-E58</f>
        <v>1458</v>
      </c>
      <c r="I58" s="27">
        <f>+G58-E58</f>
        <v>-8019</v>
      </c>
      <c r="J58" s="1024"/>
      <c r="K58" s="240"/>
      <c r="L58" s="28" t="s">
        <v>48</v>
      </c>
      <c r="N58" s="28" t="s">
        <v>349</v>
      </c>
    </row>
    <row r="59" spans="1:14" ht="15" customHeight="1">
      <c r="A59" s="1027"/>
      <c r="B59" s="1029"/>
      <c r="C59" s="1023"/>
      <c r="D59" s="1019"/>
      <c r="E59" s="17">
        <v>8019</v>
      </c>
      <c r="F59" s="17">
        <v>9477</v>
      </c>
      <c r="G59" s="17"/>
      <c r="H59" s="29">
        <f>+F59-E59</f>
        <v>1458</v>
      </c>
      <c r="I59" s="29">
        <f>+G59-E59</f>
        <v>-8019</v>
      </c>
      <c r="J59" s="1025"/>
      <c r="K59" s="241"/>
      <c r="L59" s="28" t="s">
        <v>49</v>
      </c>
      <c r="N59" s="28" t="s">
        <v>374</v>
      </c>
    </row>
    <row r="60" spans="1:14" ht="15" customHeight="1">
      <c r="A60" s="1026">
        <v>26</v>
      </c>
      <c r="B60" s="1020" t="s">
        <v>169</v>
      </c>
      <c r="C60" s="1022" t="s">
        <v>407</v>
      </c>
      <c r="D60" s="1018" t="s">
        <v>76</v>
      </c>
      <c r="E60" s="16">
        <v>2914</v>
      </c>
      <c r="F60" s="16">
        <v>3096</v>
      </c>
      <c r="G60" s="16"/>
      <c r="H60" s="31">
        <f t="shared" si="7"/>
        <v>182</v>
      </c>
      <c r="I60" s="27">
        <f t="shared" ref="I60:I61" si="10">+G60-E60</f>
        <v>-2914</v>
      </c>
      <c r="J60" s="1024"/>
      <c r="K60" s="53"/>
      <c r="L60" s="28" t="s">
        <v>48</v>
      </c>
      <c r="N60" s="28" t="s">
        <v>409</v>
      </c>
    </row>
    <row r="61" spans="1:14" ht="15" customHeight="1">
      <c r="A61" s="1027"/>
      <c r="B61" s="1021"/>
      <c r="C61" s="1023"/>
      <c r="D61" s="1019"/>
      <c r="E61" s="17">
        <v>2914</v>
      </c>
      <c r="F61" s="17">
        <v>3096</v>
      </c>
      <c r="G61" s="17"/>
      <c r="H61" s="29">
        <f t="shared" si="7"/>
        <v>182</v>
      </c>
      <c r="I61" s="29">
        <f t="shared" si="10"/>
        <v>-2914</v>
      </c>
      <c r="J61" s="1025"/>
      <c r="K61" s="54"/>
      <c r="L61" s="28" t="s">
        <v>49</v>
      </c>
      <c r="N61" s="28" t="s">
        <v>409</v>
      </c>
    </row>
    <row r="62" spans="1:14" ht="15" customHeight="1">
      <c r="A62" s="1026">
        <v>27</v>
      </c>
      <c r="B62" s="1020" t="s">
        <v>169</v>
      </c>
      <c r="C62" s="1022" t="s">
        <v>411</v>
      </c>
      <c r="D62" s="1018" t="s">
        <v>402</v>
      </c>
      <c r="E62" s="27">
        <v>333</v>
      </c>
      <c r="F62" s="27">
        <v>392</v>
      </c>
      <c r="G62" s="16"/>
      <c r="H62" s="31">
        <f>+F62-E62</f>
        <v>59</v>
      </c>
      <c r="I62" s="27">
        <f>+G62-E62</f>
        <v>-333</v>
      </c>
      <c r="J62" s="1024"/>
      <c r="K62" s="53"/>
      <c r="L62" s="28" t="s">
        <v>48</v>
      </c>
      <c r="N62" s="28" t="s">
        <v>412</v>
      </c>
    </row>
    <row r="63" spans="1:14" ht="15" customHeight="1">
      <c r="A63" s="1027"/>
      <c r="B63" s="1021"/>
      <c r="C63" s="1023"/>
      <c r="D63" s="1019"/>
      <c r="E63" s="17">
        <v>333</v>
      </c>
      <c r="F63" s="17">
        <v>392</v>
      </c>
      <c r="G63" s="17"/>
      <c r="H63" s="29">
        <f>+F63-E63</f>
        <v>59</v>
      </c>
      <c r="I63" s="29">
        <f>+G63-E63</f>
        <v>-333</v>
      </c>
      <c r="J63" s="1025"/>
      <c r="K63" s="54"/>
      <c r="L63" s="28" t="s">
        <v>49</v>
      </c>
      <c r="N63" s="28" t="s">
        <v>412</v>
      </c>
    </row>
    <row r="64" spans="1:14" ht="15" customHeight="1">
      <c r="A64" s="1026">
        <v>28</v>
      </c>
      <c r="B64" s="1020" t="s">
        <v>169</v>
      </c>
      <c r="C64" s="1032" t="s">
        <v>408</v>
      </c>
      <c r="D64" s="1018" t="s">
        <v>402</v>
      </c>
      <c r="E64" s="31">
        <v>21012</v>
      </c>
      <c r="F64" s="31">
        <v>22137</v>
      </c>
      <c r="G64" s="16"/>
      <c r="H64" s="31">
        <f t="shared" si="7"/>
        <v>1125</v>
      </c>
      <c r="I64" s="27">
        <f t="shared" ref="I64:I97" si="11">+G64-E64</f>
        <v>-21012</v>
      </c>
      <c r="J64" s="1024"/>
      <c r="K64" s="240"/>
      <c r="L64" s="28" t="s">
        <v>48</v>
      </c>
      <c r="N64" s="28" t="s">
        <v>410</v>
      </c>
    </row>
    <row r="65" spans="1:14" ht="15" customHeight="1">
      <c r="A65" s="1027"/>
      <c r="B65" s="1021"/>
      <c r="C65" s="1032"/>
      <c r="D65" s="1019"/>
      <c r="E65" s="32">
        <v>21012</v>
      </c>
      <c r="F65" s="32">
        <v>22137</v>
      </c>
      <c r="G65" s="17"/>
      <c r="H65" s="29">
        <f t="shared" si="7"/>
        <v>1125</v>
      </c>
      <c r="I65" s="29">
        <f t="shared" si="11"/>
        <v>-21012</v>
      </c>
      <c r="J65" s="1025"/>
      <c r="K65" s="241"/>
      <c r="L65" s="28" t="s">
        <v>49</v>
      </c>
      <c r="N65" s="28" t="s">
        <v>410</v>
      </c>
    </row>
    <row r="66" spans="1:14" ht="15" customHeight="1">
      <c r="A66" s="1026">
        <v>29</v>
      </c>
      <c r="B66" s="1020" t="s">
        <v>169</v>
      </c>
      <c r="C66" s="1022" t="s">
        <v>210</v>
      </c>
      <c r="D66" s="1018" t="s">
        <v>173</v>
      </c>
      <c r="E66" s="16">
        <v>40640</v>
      </c>
      <c r="F66" s="16">
        <v>40640</v>
      </c>
      <c r="G66" s="16"/>
      <c r="H66" s="31">
        <f>+F66-E66</f>
        <v>0</v>
      </c>
      <c r="I66" s="27">
        <f>+G66-E66</f>
        <v>-40640</v>
      </c>
      <c r="J66" s="1024"/>
      <c r="K66" s="240"/>
      <c r="L66" s="28" t="s">
        <v>48</v>
      </c>
      <c r="N66" s="28" t="s">
        <v>210</v>
      </c>
    </row>
    <row r="67" spans="1:14" ht="15" customHeight="1">
      <c r="A67" s="1027"/>
      <c r="B67" s="1021"/>
      <c r="C67" s="1023"/>
      <c r="D67" s="1019"/>
      <c r="E67" s="17">
        <v>40640</v>
      </c>
      <c r="F67" s="17">
        <v>40640</v>
      </c>
      <c r="G67" s="17"/>
      <c r="H67" s="29">
        <f>+F67-E67</f>
        <v>0</v>
      </c>
      <c r="I67" s="29">
        <f>+G67-E67</f>
        <v>-40640</v>
      </c>
      <c r="J67" s="1025"/>
      <c r="K67" s="241"/>
      <c r="L67" s="28" t="s">
        <v>49</v>
      </c>
      <c r="N67" s="28" t="s">
        <v>210</v>
      </c>
    </row>
    <row r="68" spans="1:14" ht="15" customHeight="1">
      <c r="A68" s="1026">
        <v>30</v>
      </c>
      <c r="B68" s="1020" t="s">
        <v>169</v>
      </c>
      <c r="C68" s="1022" t="s">
        <v>72</v>
      </c>
      <c r="D68" s="1018" t="s">
        <v>402</v>
      </c>
      <c r="E68" s="15">
        <v>44137</v>
      </c>
      <c r="F68" s="15">
        <v>44137</v>
      </c>
      <c r="G68" s="16"/>
      <c r="H68" s="31">
        <f t="shared" si="7"/>
        <v>0</v>
      </c>
      <c r="I68" s="27">
        <f t="shared" si="11"/>
        <v>-44137</v>
      </c>
      <c r="J68" s="1024"/>
      <c r="K68" s="240"/>
      <c r="L68" s="28" t="s">
        <v>48</v>
      </c>
      <c r="N68" s="28" t="s">
        <v>72</v>
      </c>
    </row>
    <row r="69" spans="1:14" ht="15" customHeight="1">
      <c r="A69" s="1027"/>
      <c r="B69" s="1021"/>
      <c r="C69" s="1023"/>
      <c r="D69" s="1019"/>
      <c r="E69" s="406">
        <v>43741</v>
      </c>
      <c r="F69" s="406">
        <v>43741</v>
      </c>
      <c r="G69" s="17"/>
      <c r="H69" s="29">
        <f t="shared" si="7"/>
        <v>0</v>
      </c>
      <c r="I69" s="29">
        <f t="shared" si="11"/>
        <v>-43741</v>
      </c>
      <c r="J69" s="1025"/>
      <c r="K69" s="241"/>
      <c r="L69" s="28" t="s">
        <v>49</v>
      </c>
      <c r="N69" s="28" t="s">
        <v>72</v>
      </c>
    </row>
    <row r="70" spans="1:14" ht="15" customHeight="1">
      <c r="A70" s="1026">
        <v>31</v>
      </c>
      <c r="B70" s="1020" t="s">
        <v>169</v>
      </c>
      <c r="C70" s="1022" t="s">
        <v>73</v>
      </c>
      <c r="D70" s="1018" t="s">
        <v>402</v>
      </c>
      <c r="E70" s="16">
        <v>34413</v>
      </c>
      <c r="F70" s="16">
        <v>34413</v>
      </c>
      <c r="G70" s="16"/>
      <c r="H70" s="31">
        <f t="shared" si="7"/>
        <v>0</v>
      </c>
      <c r="I70" s="27">
        <f t="shared" si="11"/>
        <v>-34413</v>
      </c>
      <c r="J70" s="1024"/>
      <c r="K70" s="240"/>
      <c r="L70" s="28" t="s">
        <v>48</v>
      </c>
      <c r="N70" s="28" t="s">
        <v>73</v>
      </c>
    </row>
    <row r="71" spans="1:14" ht="15" customHeight="1">
      <c r="A71" s="1027"/>
      <c r="B71" s="1021"/>
      <c r="C71" s="1023"/>
      <c r="D71" s="1019"/>
      <c r="E71" s="17">
        <v>34413</v>
      </c>
      <c r="F71" s="17">
        <v>34413</v>
      </c>
      <c r="G71" s="17"/>
      <c r="H71" s="29">
        <f t="shared" si="7"/>
        <v>0</v>
      </c>
      <c r="I71" s="29">
        <f t="shared" si="11"/>
        <v>-34413</v>
      </c>
      <c r="J71" s="1025"/>
      <c r="K71" s="241"/>
      <c r="L71" s="28" t="s">
        <v>49</v>
      </c>
      <c r="N71" s="28" t="s">
        <v>73</v>
      </c>
    </row>
    <row r="72" spans="1:14" ht="15" customHeight="1">
      <c r="A72" s="1026">
        <v>10</v>
      </c>
      <c r="B72" s="1020" t="s">
        <v>169</v>
      </c>
      <c r="C72" s="1022" t="s">
        <v>342</v>
      </c>
      <c r="D72" s="1018" t="s">
        <v>77</v>
      </c>
      <c r="E72" s="27">
        <v>853</v>
      </c>
      <c r="F72" s="27">
        <v>853</v>
      </c>
      <c r="G72" s="16"/>
      <c r="H72" s="31">
        <f>+F72-E72</f>
        <v>0</v>
      </c>
      <c r="I72" s="27">
        <f>+G72-E72</f>
        <v>-853</v>
      </c>
      <c r="J72" s="1024"/>
      <c r="K72" s="240"/>
      <c r="L72" s="28" t="s">
        <v>48</v>
      </c>
      <c r="N72" s="28" t="s">
        <v>342</v>
      </c>
    </row>
    <row r="73" spans="1:14" ht="15" customHeight="1">
      <c r="A73" s="1027"/>
      <c r="B73" s="1021"/>
      <c r="C73" s="1023"/>
      <c r="D73" s="1019"/>
      <c r="E73" s="17">
        <v>853</v>
      </c>
      <c r="F73" s="17">
        <v>853</v>
      </c>
      <c r="G73" s="17"/>
      <c r="H73" s="29">
        <f>+F73-E73</f>
        <v>0</v>
      </c>
      <c r="I73" s="29">
        <f>+G73-E73</f>
        <v>-853</v>
      </c>
      <c r="J73" s="1025"/>
      <c r="K73" s="241"/>
      <c r="L73" s="28" t="s">
        <v>49</v>
      </c>
      <c r="N73" s="28" t="s">
        <v>367</v>
      </c>
    </row>
    <row r="74" spans="1:14" ht="15" customHeight="1">
      <c r="A74" s="1026">
        <v>12</v>
      </c>
      <c r="B74" s="1020" t="s">
        <v>169</v>
      </c>
      <c r="C74" s="1022" t="s">
        <v>344</v>
      </c>
      <c r="D74" s="1018" t="s">
        <v>77</v>
      </c>
      <c r="E74" s="16">
        <v>627</v>
      </c>
      <c r="F74" s="16">
        <v>790</v>
      </c>
      <c r="G74" s="16"/>
      <c r="H74" s="31">
        <f>+F74-E74</f>
        <v>163</v>
      </c>
      <c r="I74" s="27">
        <f>+G74-E74</f>
        <v>-627</v>
      </c>
      <c r="J74" s="1024"/>
      <c r="K74" s="240"/>
      <c r="L74" s="28" t="s">
        <v>48</v>
      </c>
      <c r="N74" s="28" t="s">
        <v>344</v>
      </c>
    </row>
    <row r="75" spans="1:14" ht="15" customHeight="1">
      <c r="A75" s="1027"/>
      <c r="B75" s="1021"/>
      <c r="C75" s="1023"/>
      <c r="D75" s="1019"/>
      <c r="E75" s="17">
        <v>627</v>
      </c>
      <c r="F75" s="17">
        <v>790</v>
      </c>
      <c r="G75" s="17"/>
      <c r="H75" s="29">
        <f>+F75-E75</f>
        <v>163</v>
      </c>
      <c r="I75" s="29">
        <f>+G75-E75</f>
        <v>-627</v>
      </c>
      <c r="J75" s="1025"/>
      <c r="K75" s="241"/>
      <c r="L75" s="28" t="s">
        <v>49</v>
      </c>
      <c r="N75" s="28" t="s">
        <v>369</v>
      </c>
    </row>
    <row r="76" spans="1:14" ht="15" hidden="1" customHeight="1">
      <c r="A76" s="1008">
        <v>32</v>
      </c>
      <c r="B76" s="1010" t="s">
        <v>169</v>
      </c>
      <c r="C76" s="1012" t="s">
        <v>423</v>
      </c>
      <c r="D76" s="1014" t="s">
        <v>77</v>
      </c>
      <c r="E76" s="470">
        <v>0</v>
      </c>
      <c r="F76" s="470">
        <v>0</v>
      </c>
      <c r="G76" s="470"/>
      <c r="H76" s="471">
        <f t="shared" si="7"/>
        <v>0</v>
      </c>
      <c r="I76" s="472">
        <f t="shared" si="11"/>
        <v>0</v>
      </c>
      <c r="J76" s="1016"/>
      <c r="K76" s="473"/>
      <c r="L76" s="28" t="s">
        <v>48</v>
      </c>
      <c r="N76" s="28" t="s">
        <v>427</v>
      </c>
    </row>
    <row r="77" spans="1:14" ht="15" hidden="1" customHeight="1">
      <c r="A77" s="1009"/>
      <c r="B77" s="1011"/>
      <c r="C77" s="1013"/>
      <c r="D77" s="1015"/>
      <c r="E77" s="474">
        <v>0</v>
      </c>
      <c r="F77" s="474">
        <v>0</v>
      </c>
      <c r="G77" s="474"/>
      <c r="H77" s="475">
        <f t="shared" si="7"/>
        <v>0</v>
      </c>
      <c r="I77" s="475">
        <f t="shared" si="11"/>
        <v>0</v>
      </c>
      <c r="J77" s="1017"/>
      <c r="K77" s="476"/>
      <c r="L77" s="28" t="s">
        <v>49</v>
      </c>
      <c r="N77" s="28" t="s">
        <v>427</v>
      </c>
    </row>
    <row r="78" spans="1:14" ht="15" customHeight="1">
      <c r="A78" s="1026">
        <v>33</v>
      </c>
      <c r="B78" s="1020" t="s">
        <v>169</v>
      </c>
      <c r="C78" s="1022" t="s">
        <v>424</v>
      </c>
      <c r="D78" s="1018" t="s">
        <v>76</v>
      </c>
      <c r="E78" s="16">
        <v>68152</v>
      </c>
      <c r="F78" s="16">
        <v>64747</v>
      </c>
      <c r="G78" s="16"/>
      <c r="H78" s="31">
        <f>+F78-E78</f>
        <v>-3405</v>
      </c>
      <c r="I78" s="27">
        <f>+G78-E78</f>
        <v>-68152</v>
      </c>
      <c r="J78" s="1024"/>
      <c r="K78" s="240"/>
      <c r="L78" s="28" t="s">
        <v>48</v>
      </c>
      <c r="N78" s="28" t="s">
        <v>424</v>
      </c>
    </row>
    <row r="79" spans="1:14" ht="15" customHeight="1">
      <c r="A79" s="1027"/>
      <c r="B79" s="1021"/>
      <c r="C79" s="1023"/>
      <c r="D79" s="1019"/>
      <c r="E79" s="17">
        <v>67987</v>
      </c>
      <c r="F79" s="17">
        <v>64747</v>
      </c>
      <c r="G79" s="17"/>
      <c r="H79" s="29">
        <f>+F79-E79</f>
        <v>-3240</v>
      </c>
      <c r="I79" s="29">
        <f>+G79-E79</f>
        <v>-67987</v>
      </c>
      <c r="J79" s="1025"/>
      <c r="K79" s="241"/>
      <c r="L79" s="28" t="s">
        <v>49</v>
      </c>
      <c r="N79" s="28" t="s">
        <v>424</v>
      </c>
    </row>
    <row r="80" spans="1:14" ht="15" customHeight="1">
      <c r="A80" s="1026">
        <v>34</v>
      </c>
      <c r="B80" s="1020" t="s">
        <v>169</v>
      </c>
      <c r="C80" s="1030" t="s">
        <v>445</v>
      </c>
      <c r="D80" s="1018"/>
      <c r="E80" s="16">
        <v>0</v>
      </c>
      <c r="F80" s="16">
        <v>1788</v>
      </c>
      <c r="G80" s="16"/>
      <c r="H80" s="31">
        <f>+F80-E80</f>
        <v>1788</v>
      </c>
      <c r="I80" s="27">
        <f t="shared" ref="I80:I87" si="12">+G80-E80</f>
        <v>0</v>
      </c>
      <c r="J80" s="1024"/>
      <c r="K80" s="240"/>
      <c r="L80" s="28" t="s">
        <v>48</v>
      </c>
    </row>
    <row r="81" spans="1:13" ht="15" customHeight="1">
      <c r="A81" s="1027"/>
      <c r="B81" s="1021"/>
      <c r="C81" s="1031"/>
      <c r="D81" s="1019"/>
      <c r="E81" s="17">
        <v>0</v>
      </c>
      <c r="F81" s="17">
        <v>0</v>
      </c>
      <c r="G81" s="17"/>
      <c r="H81" s="29">
        <f>+F81-E81</f>
        <v>0</v>
      </c>
      <c r="I81" s="29">
        <f t="shared" si="12"/>
        <v>0</v>
      </c>
      <c r="J81" s="1025"/>
      <c r="K81" s="241"/>
      <c r="L81" s="28" t="s">
        <v>49</v>
      </c>
    </row>
    <row r="82" spans="1:13" ht="15" hidden="1" customHeight="1">
      <c r="A82" s="1026"/>
      <c r="B82" s="1020"/>
      <c r="C82" s="1030"/>
      <c r="D82" s="1018"/>
      <c r="E82" s="16"/>
      <c r="F82" s="16"/>
      <c r="G82" s="16"/>
      <c r="H82" s="31"/>
      <c r="I82" s="27">
        <f t="shared" si="12"/>
        <v>0</v>
      </c>
      <c r="J82" s="1024"/>
      <c r="K82" s="240"/>
      <c r="L82" s="28" t="s">
        <v>48</v>
      </c>
    </row>
    <row r="83" spans="1:13" ht="15" hidden="1" customHeight="1">
      <c r="A83" s="1027"/>
      <c r="B83" s="1021"/>
      <c r="C83" s="1031"/>
      <c r="D83" s="1019"/>
      <c r="E83" s="17"/>
      <c r="F83" s="17"/>
      <c r="G83" s="17"/>
      <c r="H83" s="29"/>
      <c r="I83" s="29">
        <f t="shared" si="12"/>
        <v>0</v>
      </c>
      <c r="J83" s="1025"/>
      <c r="K83" s="241"/>
      <c r="L83" s="28" t="s">
        <v>49</v>
      </c>
    </row>
    <row r="84" spans="1:13" ht="15" hidden="1" customHeight="1">
      <c r="A84" s="1026"/>
      <c r="B84" s="1020"/>
      <c r="C84" s="1030"/>
      <c r="D84" s="1018"/>
      <c r="E84" s="16"/>
      <c r="F84" s="16"/>
      <c r="G84" s="16"/>
      <c r="H84" s="16"/>
      <c r="I84" s="27">
        <f t="shared" si="12"/>
        <v>0</v>
      </c>
      <c r="J84" s="1024" t="s">
        <v>139</v>
      </c>
      <c r="K84" s="53"/>
      <c r="L84" s="28" t="s">
        <v>48</v>
      </c>
    </row>
    <row r="85" spans="1:13" ht="15" hidden="1" customHeight="1">
      <c r="A85" s="1027"/>
      <c r="B85" s="1021"/>
      <c r="C85" s="1031"/>
      <c r="D85" s="1019"/>
      <c r="E85" s="17"/>
      <c r="F85" s="17"/>
      <c r="G85" s="17"/>
      <c r="H85" s="29"/>
      <c r="I85" s="29">
        <f t="shared" si="12"/>
        <v>0</v>
      </c>
      <c r="J85" s="1025"/>
      <c r="K85" s="239"/>
      <c r="L85" s="28" t="s">
        <v>49</v>
      </c>
    </row>
    <row r="86" spans="1:13" ht="15" hidden="1" customHeight="1">
      <c r="A86" s="1026"/>
      <c r="B86" s="1020"/>
      <c r="C86" s="1030"/>
      <c r="D86" s="1018"/>
      <c r="E86" s="16"/>
      <c r="F86" s="16"/>
      <c r="G86" s="16"/>
      <c r="H86" s="31"/>
      <c r="I86" s="27">
        <f t="shared" si="12"/>
        <v>0</v>
      </c>
      <c r="J86" s="1024"/>
      <c r="K86" s="240"/>
      <c r="L86" s="28" t="s">
        <v>48</v>
      </c>
    </row>
    <row r="87" spans="1:13" ht="15" hidden="1" customHeight="1">
      <c r="A87" s="1027"/>
      <c r="B87" s="1021"/>
      <c r="C87" s="1031"/>
      <c r="D87" s="1019"/>
      <c r="E87" s="17"/>
      <c r="F87" s="17"/>
      <c r="G87" s="17"/>
      <c r="H87" s="29"/>
      <c r="I87" s="29">
        <f t="shared" si="12"/>
        <v>0</v>
      </c>
      <c r="J87" s="1025"/>
      <c r="K87" s="241"/>
      <c r="L87" s="28" t="s">
        <v>49</v>
      </c>
    </row>
    <row r="88" spans="1:13" ht="15" hidden="1" customHeight="1">
      <c r="A88" s="1026"/>
      <c r="B88" s="1020"/>
      <c r="C88" s="1030"/>
      <c r="D88" s="1018"/>
      <c r="E88" s="16"/>
      <c r="F88" s="16"/>
      <c r="G88" s="16"/>
      <c r="H88" s="31"/>
      <c r="I88" s="27"/>
      <c r="J88" s="1024"/>
      <c r="K88" s="240"/>
      <c r="L88" s="28" t="s">
        <v>48</v>
      </c>
    </row>
    <row r="89" spans="1:13" ht="15" hidden="1" customHeight="1">
      <c r="A89" s="1027"/>
      <c r="B89" s="1021"/>
      <c r="C89" s="1031"/>
      <c r="D89" s="1019"/>
      <c r="E89" s="17"/>
      <c r="F89" s="17"/>
      <c r="G89" s="17"/>
      <c r="H89" s="29"/>
      <c r="I89" s="29"/>
      <c r="J89" s="1025"/>
      <c r="K89" s="241"/>
      <c r="L89" s="28" t="s">
        <v>49</v>
      </c>
    </row>
    <row r="90" spans="1:13" ht="15" hidden="1" customHeight="1">
      <c r="A90" s="1026"/>
      <c r="B90" s="1020"/>
      <c r="C90" s="1022"/>
      <c r="D90" s="1018"/>
      <c r="E90" s="16"/>
      <c r="F90" s="16"/>
      <c r="G90" s="16"/>
      <c r="H90" s="31">
        <f>+F90-E90</f>
        <v>0</v>
      </c>
      <c r="I90" s="27"/>
      <c r="J90" s="1024"/>
      <c r="K90" s="240"/>
      <c r="L90" s="28" t="s">
        <v>48</v>
      </c>
    </row>
    <row r="91" spans="1:13" ht="15" hidden="1" customHeight="1">
      <c r="A91" s="1027"/>
      <c r="B91" s="1021"/>
      <c r="C91" s="1023"/>
      <c r="D91" s="1019"/>
      <c r="E91" s="17"/>
      <c r="F91" s="17"/>
      <c r="G91" s="17"/>
      <c r="H91" s="29">
        <f>+F91-E91</f>
        <v>0</v>
      </c>
      <c r="I91" s="29"/>
      <c r="J91" s="1025"/>
      <c r="K91" s="241"/>
      <c r="L91" s="28" t="s">
        <v>49</v>
      </c>
    </row>
    <row r="92" spans="1:13" ht="15" hidden="1" customHeight="1">
      <c r="A92" s="1026"/>
      <c r="B92" s="1020"/>
      <c r="C92" s="1032"/>
      <c r="D92" s="1018"/>
      <c r="E92" s="31"/>
      <c r="F92" s="31"/>
      <c r="G92" s="31"/>
      <c r="H92" s="31">
        <f>+F92-E92</f>
        <v>0</v>
      </c>
      <c r="I92" s="27">
        <f t="shared" si="11"/>
        <v>0</v>
      </c>
      <c r="J92" s="1024" t="s">
        <v>139</v>
      </c>
      <c r="K92" s="53"/>
      <c r="L92" s="28" t="s">
        <v>48</v>
      </c>
    </row>
    <row r="93" spans="1:13" ht="15" hidden="1" customHeight="1">
      <c r="A93" s="1027"/>
      <c r="B93" s="1021"/>
      <c r="C93" s="1032"/>
      <c r="D93" s="1019"/>
      <c r="E93" s="32"/>
      <c r="F93" s="32"/>
      <c r="G93" s="32"/>
      <c r="H93" s="29">
        <f>+F93-E93</f>
        <v>0</v>
      </c>
      <c r="I93" s="29">
        <f t="shared" si="11"/>
        <v>0</v>
      </c>
      <c r="J93" s="1025"/>
      <c r="K93" s="239"/>
      <c r="L93" s="28" t="s">
        <v>49</v>
      </c>
    </row>
    <row r="94" spans="1:13" ht="15" customHeight="1">
      <c r="A94" s="1047" t="s">
        <v>62</v>
      </c>
      <c r="B94" s="1048"/>
      <c r="C94" s="1048"/>
      <c r="D94" s="1049"/>
      <c r="E94" s="16">
        <f>SUMIF($L$12:$L$93,$L94,E$12:E$93)</f>
        <v>314429</v>
      </c>
      <c r="F94" s="16">
        <f>SUMIF($L$12:$L$93,$L94,F$12:F$93)</f>
        <v>326378</v>
      </c>
      <c r="G94" s="16"/>
      <c r="H94" s="31">
        <f>SUMIF($L$12:$L$93,$L94,H$12:H$93)</f>
        <v>11949</v>
      </c>
      <c r="I94" s="27">
        <f t="shared" si="11"/>
        <v>-314429</v>
      </c>
      <c r="J94" s="1024"/>
      <c r="K94" s="53"/>
      <c r="L94" s="28" t="s">
        <v>48</v>
      </c>
    </row>
    <row r="95" spans="1:13" ht="15" customHeight="1">
      <c r="A95" s="1050"/>
      <c r="B95" s="1051"/>
      <c r="C95" s="1051"/>
      <c r="D95" s="1052"/>
      <c r="E95" s="17">
        <f>SUMIF($L$12:$L$93,$L95,E$12:E$93)</f>
        <v>310038</v>
      </c>
      <c r="F95" s="17">
        <f>SUMIF($L$12:$L$93,$L95,F$12:F$93)</f>
        <v>320432</v>
      </c>
      <c r="G95" s="17"/>
      <c r="H95" s="29">
        <f>SUMIF($L$12:$L$93,$L95,H$12:H$93)</f>
        <v>10394</v>
      </c>
      <c r="I95" s="29">
        <f t="shared" si="11"/>
        <v>-310038</v>
      </c>
      <c r="J95" s="1025"/>
      <c r="K95" s="239"/>
      <c r="L95" s="28" t="s">
        <v>49</v>
      </c>
    </row>
    <row r="96" spans="1:13" ht="15" customHeight="1">
      <c r="A96" s="1053" t="s">
        <v>50</v>
      </c>
      <c r="B96" s="1054"/>
      <c r="C96" s="1054"/>
      <c r="D96" s="1055"/>
      <c r="E96" s="16">
        <f>SUM(E10,E94)</f>
        <v>1587262</v>
      </c>
      <c r="F96" s="16">
        <f>SUM(F10,F94)</f>
        <v>1599211</v>
      </c>
      <c r="G96" s="16"/>
      <c r="H96" s="16">
        <f>SUM(H10,H94)</f>
        <v>11949</v>
      </c>
      <c r="I96" s="27">
        <f t="shared" si="11"/>
        <v>-1587262</v>
      </c>
      <c r="J96" s="1024" t="str">
        <f>IF(K96="　","　","区CM")</f>
        <v>　</v>
      </c>
      <c r="K96" s="244" t="str">
        <f>IF(SUMIF(M8:M95,M96,K8:K95)=0,"　",SUMIF(M8:M95,M96,K8:K95))</f>
        <v>　</v>
      </c>
      <c r="L96" s="28" t="s">
        <v>48</v>
      </c>
      <c r="M96" s="28" t="s">
        <v>119</v>
      </c>
    </row>
    <row r="97" spans="1:13" ht="15" customHeight="1" thickBot="1">
      <c r="A97" s="1056"/>
      <c r="B97" s="1057"/>
      <c r="C97" s="1057"/>
      <c r="D97" s="1058"/>
      <c r="E97" s="63">
        <f>SUM(E11,E95)</f>
        <v>1582871</v>
      </c>
      <c r="F97" s="63">
        <f>SUM(F11,F95)</f>
        <v>1593265</v>
      </c>
      <c r="G97" s="63"/>
      <c r="H97" s="245">
        <f>SUM(H11,H95)</f>
        <v>10394</v>
      </c>
      <c r="I97" s="245">
        <f t="shared" si="11"/>
        <v>-1582871</v>
      </c>
      <c r="J97" s="1045"/>
      <c r="K97" s="246" t="str">
        <f>IF(SUMIF(M8:M95,M97,K8:K95)=0,"　",SUMIF(M8:M95,M97,K8:K95))</f>
        <v>　</v>
      </c>
      <c r="L97" s="28" t="s">
        <v>49</v>
      </c>
      <c r="M97" s="28" t="s">
        <v>141</v>
      </c>
    </row>
    <row r="98" spans="1:13">
      <c r="A98" s="247"/>
      <c r="B98" s="247"/>
      <c r="C98" s="247"/>
      <c r="D98" s="247"/>
      <c r="E98" s="248"/>
      <c r="F98" s="249"/>
      <c r="G98" s="249"/>
      <c r="H98" s="249"/>
      <c r="I98" s="248"/>
    </row>
    <row r="99" spans="1:13" ht="18" customHeight="1">
      <c r="A99" s="250"/>
      <c r="B99" s="250"/>
      <c r="C99" s="251"/>
      <c r="D99" s="250"/>
      <c r="F99" s="231"/>
      <c r="G99" s="231"/>
      <c r="H99" s="231"/>
    </row>
    <row r="100" spans="1:13" ht="18" customHeight="1" thickBot="1">
      <c r="A100" s="1059" t="s">
        <v>51</v>
      </c>
      <c r="B100" s="1059"/>
      <c r="C100" s="1059"/>
      <c r="D100" s="247"/>
      <c r="F100" s="231"/>
      <c r="G100" s="231"/>
      <c r="H100" s="231"/>
      <c r="J100" s="252"/>
    </row>
    <row r="101" spans="1:13" ht="18" customHeight="1">
      <c r="A101" s="233" t="s">
        <v>142</v>
      </c>
      <c r="B101" s="234" t="s">
        <v>46</v>
      </c>
      <c r="C101" s="1060" t="s">
        <v>52</v>
      </c>
      <c r="D101" s="1062" t="s">
        <v>47</v>
      </c>
      <c r="E101" s="466" t="s">
        <v>143</v>
      </c>
      <c r="F101" s="466" t="s">
        <v>144</v>
      </c>
      <c r="G101" s="234" t="s">
        <v>134</v>
      </c>
      <c r="H101" s="466" t="s">
        <v>135</v>
      </c>
      <c r="I101" s="466" t="s">
        <v>135</v>
      </c>
      <c r="J101" s="1064" t="s">
        <v>145</v>
      </c>
      <c r="K101" s="1065"/>
    </row>
    <row r="102" spans="1:13" ht="18" customHeight="1">
      <c r="A102" s="236" t="s">
        <v>146</v>
      </c>
      <c r="B102" s="253" t="s">
        <v>58</v>
      </c>
      <c r="C102" s="1061"/>
      <c r="D102" s="1063"/>
      <c r="E102" s="254" t="s">
        <v>147</v>
      </c>
      <c r="F102" s="467" t="s">
        <v>148</v>
      </c>
      <c r="G102" s="467" t="s">
        <v>149</v>
      </c>
      <c r="H102" s="467" t="s">
        <v>150</v>
      </c>
      <c r="I102" s="467" t="s">
        <v>151</v>
      </c>
      <c r="J102" s="1066"/>
      <c r="K102" s="1067"/>
    </row>
    <row r="103" spans="1:13" ht="18" customHeight="1">
      <c r="A103" s="1038"/>
      <c r="B103" s="1040"/>
      <c r="C103" s="1022" t="s">
        <v>53</v>
      </c>
      <c r="D103" s="1018" t="s">
        <v>54</v>
      </c>
      <c r="E103" s="27" t="s">
        <v>152</v>
      </c>
      <c r="F103" s="27" t="s">
        <v>152</v>
      </c>
      <c r="G103" s="27"/>
      <c r="H103" s="27" t="s">
        <v>152</v>
      </c>
      <c r="I103" s="27" t="s">
        <v>152</v>
      </c>
      <c r="J103" s="1024"/>
      <c r="K103" s="1044"/>
    </row>
    <row r="104" spans="1:13" ht="18" customHeight="1" thickBot="1">
      <c r="A104" s="1039"/>
      <c r="B104" s="1041"/>
      <c r="C104" s="1042"/>
      <c r="D104" s="1043"/>
      <c r="E104" s="255" t="s">
        <v>152</v>
      </c>
      <c r="F104" s="245">
        <v>20000</v>
      </c>
      <c r="G104" s="245"/>
      <c r="H104" s="245">
        <f>+F104</f>
        <v>20000</v>
      </c>
      <c r="I104" s="245">
        <f>+G104</f>
        <v>0</v>
      </c>
      <c r="J104" s="1045"/>
      <c r="K104" s="1046"/>
    </row>
    <row r="105" spans="1:13" ht="18" customHeight="1">
      <c r="F105" s="231"/>
      <c r="G105" s="231"/>
      <c r="H105" s="231"/>
      <c r="J105" s="252"/>
    </row>
    <row r="106" spans="1:13" ht="18" customHeight="1">
      <c r="A106" s="252"/>
      <c r="D106" s="250"/>
      <c r="F106" s="231"/>
      <c r="G106" s="231"/>
      <c r="H106" s="231"/>
      <c r="J106" s="252"/>
    </row>
    <row r="107" spans="1:13" ht="18" customHeight="1">
      <c r="A107" s="256" t="s">
        <v>4</v>
      </c>
      <c r="B107" s="257"/>
      <c r="C107" s="257"/>
      <c r="F107" s="231"/>
      <c r="G107" s="231"/>
      <c r="H107" s="231"/>
      <c r="J107" s="252"/>
    </row>
    <row r="108" spans="1:13" ht="15.75" customHeight="1">
      <c r="A108" s="258">
        <v>1</v>
      </c>
      <c r="B108" s="257" t="s">
        <v>59</v>
      </c>
      <c r="C108" s="257"/>
    </row>
    <row r="109" spans="1:13" ht="6" customHeight="1">
      <c r="A109" s="258"/>
      <c r="B109" s="257"/>
      <c r="C109" s="257"/>
    </row>
    <row r="110" spans="1:13" ht="15.75" customHeight="1">
      <c r="A110" s="258">
        <v>2</v>
      </c>
      <c r="B110" s="257" t="s">
        <v>153</v>
      </c>
      <c r="C110" s="257"/>
    </row>
    <row r="111" spans="1:13" ht="15.75" customHeight="1">
      <c r="A111" s="258"/>
      <c r="B111" s="257" t="s">
        <v>295</v>
      </c>
      <c r="C111" s="257"/>
    </row>
    <row r="112" spans="1:13" ht="6" customHeight="1">
      <c r="A112" s="258"/>
      <c r="B112" s="257"/>
      <c r="C112" s="257"/>
    </row>
    <row r="113" spans="1:13" ht="15.75" customHeight="1">
      <c r="A113" s="258">
        <v>3</v>
      </c>
      <c r="B113" s="257" t="s">
        <v>55</v>
      </c>
      <c r="C113" s="257"/>
    </row>
    <row r="114" spans="1:13" ht="6" customHeight="1">
      <c r="A114" s="258"/>
      <c r="B114" s="257"/>
      <c r="C114" s="257"/>
    </row>
    <row r="115" spans="1:13" ht="15.75" customHeight="1">
      <c r="A115" s="258">
        <v>4</v>
      </c>
      <c r="B115" s="257" t="s">
        <v>154</v>
      </c>
      <c r="C115" s="257"/>
    </row>
    <row r="116" spans="1:13" ht="15.75" customHeight="1">
      <c r="A116" s="258"/>
      <c r="B116" s="257" t="s">
        <v>155</v>
      </c>
      <c r="C116" s="257"/>
    </row>
    <row r="117" spans="1:13" ht="15.75" customHeight="1">
      <c r="A117" s="258"/>
      <c r="B117" s="257" t="s">
        <v>60</v>
      </c>
      <c r="C117" s="257"/>
    </row>
    <row r="118" spans="1:13" ht="15.75" customHeight="1">
      <c r="A118" s="258"/>
      <c r="B118" s="28"/>
      <c r="C118" s="257"/>
    </row>
    <row r="119" spans="1:13" s="226" customFormat="1" ht="15.75" customHeight="1">
      <c r="A119" s="258"/>
      <c r="B119" s="257"/>
      <c r="C119" s="257"/>
      <c r="F119" s="227"/>
      <c r="G119" s="227"/>
      <c r="H119" s="227"/>
      <c r="J119" s="28"/>
      <c r="K119" s="28"/>
      <c r="L119" s="28"/>
      <c r="M119" s="28"/>
    </row>
    <row r="120" spans="1:13" s="226" customFormat="1" ht="15.75" customHeight="1">
      <c r="A120" s="258"/>
      <c r="B120" s="257"/>
      <c r="C120" s="257"/>
      <c r="F120" s="227"/>
      <c r="G120" s="227"/>
      <c r="H120" s="227"/>
      <c r="J120" s="28"/>
      <c r="K120" s="28"/>
      <c r="L120" s="28"/>
      <c r="M120" s="28"/>
    </row>
    <row r="121" spans="1:13" s="226" customFormat="1" ht="15.75" customHeight="1">
      <c r="A121" s="258"/>
      <c r="B121" s="257"/>
      <c r="C121" s="257"/>
      <c r="F121" s="227"/>
      <c r="G121" s="227"/>
      <c r="H121" s="227"/>
      <c r="J121" s="28"/>
      <c r="K121" s="28"/>
      <c r="L121" s="28"/>
      <c r="M121" s="28"/>
    </row>
    <row r="122" spans="1:13" s="226" customFormat="1" ht="15.75" customHeight="1">
      <c r="A122" s="258"/>
      <c r="B122" s="257"/>
      <c r="C122" s="257"/>
      <c r="F122" s="227"/>
      <c r="G122" s="227"/>
      <c r="H122" s="227"/>
      <c r="J122" s="28"/>
      <c r="K122" s="28"/>
      <c r="L122" s="28"/>
      <c r="M122" s="28"/>
    </row>
    <row r="123" spans="1:13" s="226" customFormat="1" ht="15.75" customHeight="1">
      <c r="A123" s="258"/>
      <c r="B123" s="257"/>
      <c r="C123" s="257"/>
      <c r="F123" s="227"/>
      <c r="G123" s="227"/>
      <c r="H123" s="227"/>
      <c r="J123" s="28"/>
      <c r="K123" s="28"/>
      <c r="L123" s="28"/>
      <c r="M123" s="28"/>
    </row>
    <row r="124" spans="1:13" s="226" customFormat="1" ht="15.75" customHeight="1">
      <c r="A124" s="258"/>
      <c r="B124" s="257"/>
      <c r="C124" s="257"/>
      <c r="F124" s="227"/>
      <c r="G124" s="227"/>
      <c r="H124" s="227"/>
      <c r="J124" s="28"/>
      <c r="K124" s="28"/>
      <c r="L124" s="28"/>
      <c r="M124" s="28"/>
    </row>
    <row r="125" spans="1:13" s="226" customFormat="1" ht="15.75" customHeight="1">
      <c r="A125" s="258"/>
      <c r="B125" s="257"/>
      <c r="C125" s="257"/>
      <c r="F125" s="227"/>
      <c r="G125" s="227"/>
      <c r="H125" s="227"/>
      <c r="J125" s="28"/>
      <c r="K125" s="28"/>
      <c r="L125" s="28"/>
      <c r="M125" s="28"/>
    </row>
    <row r="126" spans="1:13" s="226" customFormat="1" ht="15.75" customHeight="1">
      <c r="A126" s="258"/>
      <c r="B126" s="257"/>
      <c r="C126" s="257"/>
      <c r="F126" s="227"/>
      <c r="G126" s="227"/>
      <c r="H126" s="227"/>
      <c r="J126" s="28"/>
      <c r="K126" s="28"/>
      <c r="L126" s="28"/>
      <c r="M126" s="28"/>
    </row>
    <row r="127" spans="1:13" s="226" customFormat="1" ht="15.75" customHeight="1">
      <c r="A127" s="258"/>
      <c r="B127" s="257"/>
      <c r="C127" s="257"/>
      <c r="F127" s="227"/>
      <c r="G127" s="227"/>
      <c r="H127" s="227"/>
      <c r="J127" s="28"/>
      <c r="K127" s="28"/>
      <c r="L127" s="28"/>
      <c r="M127" s="28"/>
    </row>
    <row r="128" spans="1:13" s="226" customFormat="1" ht="15.75" customHeight="1">
      <c r="A128" s="258"/>
      <c r="B128" s="257"/>
      <c r="C128" s="257"/>
      <c r="F128" s="227"/>
      <c r="G128" s="227"/>
      <c r="H128" s="227"/>
      <c r="J128" s="28"/>
      <c r="K128" s="28"/>
      <c r="L128" s="28"/>
      <c r="M128" s="28"/>
    </row>
    <row r="129" spans="1:13" s="226" customFormat="1" ht="6" customHeight="1">
      <c r="A129" s="258"/>
      <c r="B129" s="257"/>
      <c r="C129" s="257"/>
      <c r="F129" s="227"/>
      <c r="G129" s="227"/>
      <c r="H129" s="227"/>
      <c r="J129" s="28"/>
      <c r="K129" s="28"/>
      <c r="L129" s="28"/>
      <c r="M129" s="28"/>
    </row>
    <row r="130" spans="1:13" s="226" customFormat="1" ht="15.75" customHeight="1">
      <c r="A130" s="258">
        <v>5</v>
      </c>
      <c r="B130" s="257" t="s">
        <v>156</v>
      </c>
      <c r="C130" s="257"/>
      <c r="F130" s="227"/>
      <c r="G130" s="227"/>
      <c r="H130" s="227"/>
      <c r="J130" s="28"/>
      <c r="K130" s="28"/>
      <c r="L130" s="28"/>
      <c r="M130" s="28"/>
    </row>
    <row r="131" spans="1:13" s="226" customFormat="1" ht="6" customHeight="1">
      <c r="A131" s="258"/>
      <c r="B131" s="257"/>
      <c r="C131" s="257"/>
      <c r="F131" s="227"/>
      <c r="G131" s="227"/>
      <c r="H131" s="227"/>
      <c r="J131" s="28"/>
      <c r="K131" s="28"/>
      <c r="L131" s="28"/>
      <c r="M131" s="28"/>
    </row>
    <row r="132" spans="1:13" s="226" customFormat="1" ht="15.75" customHeight="1">
      <c r="A132" s="258">
        <v>6</v>
      </c>
      <c r="B132" s="257" t="s">
        <v>56</v>
      </c>
      <c r="C132" s="257"/>
      <c r="F132" s="227"/>
      <c r="G132" s="227"/>
      <c r="H132" s="227"/>
      <c r="J132" s="28"/>
      <c r="K132" s="28"/>
      <c r="L132" s="28"/>
      <c r="M132" s="28"/>
    </row>
    <row r="133" spans="1:13" s="226" customFormat="1" ht="6" customHeight="1">
      <c r="A133" s="258"/>
      <c r="B133" s="257"/>
      <c r="C133" s="257"/>
      <c r="F133" s="227"/>
      <c r="G133" s="227"/>
      <c r="H133" s="227"/>
      <c r="J133" s="28"/>
      <c r="K133" s="28"/>
      <c r="L133" s="28"/>
      <c r="M133" s="28"/>
    </row>
    <row r="134" spans="1:13" s="226" customFormat="1" ht="15.75" customHeight="1">
      <c r="A134" s="258">
        <v>7</v>
      </c>
      <c r="B134" s="257" t="s">
        <v>157</v>
      </c>
      <c r="C134" s="257"/>
      <c r="F134" s="227"/>
      <c r="G134" s="227"/>
      <c r="H134" s="227"/>
      <c r="J134" s="28"/>
      <c r="K134" s="28"/>
      <c r="L134" s="28"/>
      <c r="M134" s="28"/>
    </row>
    <row r="135" spans="1:13" s="226" customFormat="1" ht="15.75" customHeight="1">
      <c r="A135" s="258"/>
      <c r="B135" s="257" t="s">
        <v>158</v>
      </c>
      <c r="C135" s="257"/>
      <c r="F135" s="227"/>
      <c r="G135" s="227"/>
      <c r="H135" s="227"/>
      <c r="J135" s="28"/>
      <c r="K135" s="28"/>
      <c r="L135" s="28"/>
      <c r="M135" s="28"/>
    </row>
    <row r="136" spans="1:13" s="226" customFormat="1" ht="6" customHeight="1">
      <c r="A136" s="258"/>
      <c r="B136" s="257"/>
      <c r="C136" s="257"/>
      <c r="F136" s="227"/>
      <c r="G136" s="227"/>
      <c r="H136" s="227"/>
      <c r="J136" s="28"/>
      <c r="K136" s="28"/>
      <c r="L136" s="28"/>
      <c r="M136" s="28"/>
    </row>
    <row r="137" spans="1:13" s="226" customFormat="1" ht="15.75" customHeight="1">
      <c r="A137" s="258">
        <v>8</v>
      </c>
      <c r="B137" s="257" t="s">
        <v>159</v>
      </c>
      <c r="C137" s="257"/>
      <c r="F137" s="227"/>
      <c r="G137" s="227"/>
      <c r="H137" s="227"/>
      <c r="J137" s="28"/>
      <c r="K137" s="28"/>
      <c r="L137" s="28"/>
      <c r="M137" s="28"/>
    </row>
    <row r="138" spans="1:13" s="226" customFormat="1" ht="15.75" customHeight="1">
      <c r="A138" s="258"/>
      <c r="B138" s="257" t="s">
        <v>160</v>
      </c>
      <c r="C138" s="257"/>
      <c r="F138" s="227"/>
      <c r="G138" s="227"/>
      <c r="H138" s="227"/>
      <c r="J138" s="28"/>
      <c r="K138" s="28"/>
      <c r="L138" s="28"/>
      <c r="M138" s="28"/>
    </row>
    <row r="139" spans="1:13" s="226" customFormat="1" ht="6" customHeight="1">
      <c r="A139" s="258"/>
      <c r="B139" s="257"/>
      <c r="C139" s="257"/>
      <c r="F139" s="227"/>
      <c r="G139" s="227"/>
      <c r="H139" s="227"/>
      <c r="J139" s="28"/>
      <c r="K139" s="28"/>
      <c r="L139" s="28"/>
      <c r="M139" s="28"/>
    </row>
    <row r="140" spans="1:13" s="226" customFormat="1" ht="15.75" customHeight="1">
      <c r="A140" s="258">
        <v>9</v>
      </c>
      <c r="B140" s="257" t="s">
        <v>57</v>
      </c>
      <c r="C140" s="257"/>
      <c r="F140" s="227"/>
      <c r="G140" s="227"/>
      <c r="H140" s="227"/>
      <c r="J140" s="28"/>
      <c r="K140" s="28"/>
      <c r="L140" s="28"/>
      <c r="M140" s="28"/>
    </row>
    <row r="141" spans="1:13" s="226" customFormat="1" ht="15.75" customHeight="1">
      <c r="A141" s="258"/>
      <c r="B141" s="257" t="s">
        <v>161</v>
      </c>
      <c r="C141" s="257"/>
      <c r="F141" s="227"/>
      <c r="G141" s="227"/>
      <c r="H141" s="227"/>
      <c r="J141" s="28"/>
      <c r="K141" s="28"/>
      <c r="L141" s="28"/>
      <c r="M141" s="28"/>
    </row>
    <row r="142" spans="1:13" s="226" customFormat="1" ht="15.75" customHeight="1">
      <c r="A142" s="258"/>
      <c r="B142" s="257" t="s">
        <v>162</v>
      </c>
      <c r="C142" s="257"/>
      <c r="F142" s="227"/>
      <c r="G142" s="227"/>
      <c r="H142" s="227"/>
      <c r="J142" s="28"/>
      <c r="K142" s="28"/>
      <c r="L142" s="28"/>
      <c r="M142" s="28"/>
    </row>
    <row r="143" spans="1:13" s="226" customFormat="1" ht="6" customHeight="1">
      <c r="A143" s="258"/>
      <c r="B143" s="257"/>
      <c r="C143" s="257"/>
      <c r="F143" s="227"/>
      <c r="G143" s="227"/>
      <c r="H143" s="227"/>
      <c r="J143" s="28"/>
      <c r="K143" s="28"/>
      <c r="L143" s="28"/>
      <c r="M143" s="28"/>
    </row>
    <row r="144" spans="1:13" s="226" customFormat="1" ht="15.75" customHeight="1">
      <c r="A144" s="258">
        <v>10</v>
      </c>
      <c r="B144" s="257" t="s">
        <v>163</v>
      </c>
      <c r="C144" s="257"/>
      <c r="F144" s="227"/>
      <c r="G144" s="227"/>
      <c r="H144" s="227"/>
      <c r="J144" s="28"/>
      <c r="K144" s="28"/>
      <c r="L144" s="28"/>
      <c r="M144" s="28"/>
    </row>
    <row r="145" spans="1:13" s="226" customFormat="1" ht="6" customHeight="1">
      <c r="A145" s="258"/>
      <c r="B145" s="257"/>
      <c r="C145" s="257"/>
      <c r="F145" s="227"/>
      <c r="G145" s="227"/>
      <c r="H145" s="227"/>
      <c r="J145" s="28"/>
      <c r="K145" s="28"/>
      <c r="L145" s="28"/>
      <c r="M145" s="28"/>
    </row>
    <row r="146" spans="1:13" s="226" customFormat="1" ht="15.75" customHeight="1">
      <c r="A146" s="258">
        <v>11</v>
      </c>
      <c r="B146" s="259" t="s">
        <v>164</v>
      </c>
      <c r="C146" s="257"/>
      <c r="F146" s="227"/>
      <c r="G146" s="227"/>
      <c r="H146" s="227"/>
      <c r="J146" s="28"/>
      <c r="K146" s="28"/>
      <c r="L146" s="28"/>
      <c r="M146" s="28"/>
    </row>
    <row r="147" spans="1:13" s="226" customFormat="1" ht="15" customHeight="1">
      <c r="A147" s="258"/>
      <c r="B147" s="257" t="s">
        <v>165</v>
      </c>
      <c r="C147" s="257"/>
      <c r="F147" s="227"/>
      <c r="G147" s="227"/>
      <c r="H147" s="227"/>
      <c r="J147" s="28"/>
      <c r="K147" s="28"/>
      <c r="L147" s="28"/>
      <c r="M147" s="28"/>
    </row>
    <row r="148" spans="1:13" s="226" customFormat="1" ht="15" customHeight="1">
      <c r="A148" s="257"/>
      <c r="B148" s="257"/>
      <c r="C148" s="257"/>
      <c r="F148" s="227"/>
      <c r="G148" s="227"/>
      <c r="H148" s="227"/>
      <c r="J148" s="28"/>
      <c r="K148" s="28"/>
      <c r="L148" s="28"/>
      <c r="M148" s="28"/>
    </row>
    <row r="149" spans="1:13" s="226" customFormat="1" ht="15" customHeight="1">
      <c r="F149" s="227"/>
      <c r="G149" s="227"/>
      <c r="H149" s="227"/>
      <c r="J149" s="28"/>
      <c r="K149" s="28"/>
      <c r="L149" s="28"/>
      <c r="M149" s="28"/>
    </row>
    <row r="150" spans="1:13" s="226" customFormat="1" ht="15" customHeight="1">
      <c r="F150" s="227"/>
      <c r="G150" s="227"/>
      <c r="H150" s="227"/>
      <c r="J150" s="28"/>
      <c r="K150" s="28"/>
      <c r="L150" s="28"/>
      <c r="M150" s="28"/>
    </row>
    <row r="151" spans="1:13" ht="15" customHeight="1"/>
    <row r="152" spans="1:13" ht="15" customHeight="1"/>
    <row r="153" spans="1:13" ht="15" customHeight="1"/>
    <row r="154" spans="1:13" ht="15" customHeight="1"/>
    <row r="155" spans="1:13" ht="15" customHeight="1"/>
    <row r="156" spans="1:13" ht="15" customHeight="1"/>
    <row r="157" spans="1:13" ht="15" customHeight="1"/>
    <row r="158" spans="1:13" ht="15" customHeight="1"/>
    <row r="159" spans="1:13" ht="15" customHeight="1"/>
    <row r="160" spans="1:13" ht="15" customHeight="1"/>
    <row r="161" ht="15" customHeight="1"/>
    <row r="162" ht="15" customHeight="1"/>
  </sheetData>
  <mergeCells count="232">
    <mergeCell ref="A103:A104"/>
    <mergeCell ref="B103:B104"/>
    <mergeCell ref="C103:C104"/>
    <mergeCell ref="D103:D104"/>
    <mergeCell ref="J103:K104"/>
    <mergeCell ref="A96:D97"/>
    <mergeCell ref="J96:J97"/>
    <mergeCell ref="A100:C100"/>
    <mergeCell ref="C101:C102"/>
    <mergeCell ref="D101:D102"/>
    <mergeCell ref="J101:K102"/>
    <mergeCell ref="A92:A93"/>
    <mergeCell ref="B92:B93"/>
    <mergeCell ref="C92:C93"/>
    <mergeCell ref="D92:D93"/>
    <mergeCell ref="J92:J93"/>
    <mergeCell ref="A94:D95"/>
    <mergeCell ref="J94:J95"/>
    <mergeCell ref="A88:A89"/>
    <mergeCell ref="B88:B89"/>
    <mergeCell ref="C88:C89"/>
    <mergeCell ref="D88:D89"/>
    <mergeCell ref="J88:J89"/>
    <mergeCell ref="A90:A91"/>
    <mergeCell ref="B90:B91"/>
    <mergeCell ref="C90:C91"/>
    <mergeCell ref="D90:D91"/>
    <mergeCell ref="J90:J91"/>
    <mergeCell ref="A84:A85"/>
    <mergeCell ref="B84:B85"/>
    <mergeCell ref="C84:C85"/>
    <mergeCell ref="D84:D85"/>
    <mergeCell ref="J84:J85"/>
    <mergeCell ref="A86:A87"/>
    <mergeCell ref="B86:B87"/>
    <mergeCell ref="C86:C87"/>
    <mergeCell ref="D86:D87"/>
    <mergeCell ref="J86:J87"/>
    <mergeCell ref="A80:A81"/>
    <mergeCell ref="B80:B81"/>
    <mergeCell ref="C80:C81"/>
    <mergeCell ref="D80:D81"/>
    <mergeCell ref="J80:J81"/>
    <mergeCell ref="A82:A83"/>
    <mergeCell ref="B82:B83"/>
    <mergeCell ref="C82:C83"/>
    <mergeCell ref="D82:D83"/>
    <mergeCell ref="J82:J83"/>
    <mergeCell ref="A76:A77"/>
    <mergeCell ref="B76:B77"/>
    <mergeCell ref="C76:C77"/>
    <mergeCell ref="D76:D77"/>
    <mergeCell ref="J76:J77"/>
    <mergeCell ref="A78:A79"/>
    <mergeCell ref="B78:B79"/>
    <mergeCell ref="C78:C79"/>
    <mergeCell ref="D78:D79"/>
    <mergeCell ref="J78:J79"/>
    <mergeCell ref="A72:A73"/>
    <mergeCell ref="B72:B73"/>
    <mergeCell ref="C72:C73"/>
    <mergeCell ref="D72:D73"/>
    <mergeCell ref="J72:J73"/>
    <mergeCell ref="A74:A75"/>
    <mergeCell ref="B74:B75"/>
    <mergeCell ref="C74:C75"/>
    <mergeCell ref="D74:D75"/>
    <mergeCell ref="J74:J75"/>
    <mergeCell ref="A68:A69"/>
    <mergeCell ref="B68:B69"/>
    <mergeCell ref="C68:C69"/>
    <mergeCell ref="D68:D69"/>
    <mergeCell ref="J68:J69"/>
    <mergeCell ref="A70:A71"/>
    <mergeCell ref="B70:B71"/>
    <mergeCell ref="C70:C71"/>
    <mergeCell ref="D70:D71"/>
    <mergeCell ref="J70:J71"/>
    <mergeCell ref="A64:A65"/>
    <mergeCell ref="B64:B65"/>
    <mergeCell ref="C64:C65"/>
    <mergeCell ref="D64:D65"/>
    <mergeCell ref="J64:J65"/>
    <mergeCell ref="A66:A67"/>
    <mergeCell ref="B66:B67"/>
    <mergeCell ref="C66:C67"/>
    <mergeCell ref="D66:D67"/>
    <mergeCell ref="J66:J67"/>
    <mergeCell ref="A60:A61"/>
    <mergeCell ref="B60:B61"/>
    <mergeCell ref="C60:C61"/>
    <mergeCell ref="D60:D61"/>
    <mergeCell ref="J60:J61"/>
    <mergeCell ref="A62:A63"/>
    <mergeCell ref="B62:B63"/>
    <mergeCell ref="C62:C63"/>
    <mergeCell ref="D62:D63"/>
    <mergeCell ref="J62:J63"/>
    <mergeCell ref="A56:A57"/>
    <mergeCell ref="B56:B57"/>
    <mergeCell ref="C56:C57"/>
    <mergeCell ref="D56:D57"/>
    <mergeCell ref="J56:J57"/>
    <mergeCell ref="A58:A59"/>
    <mergeCell ref="B58:B59"/>
    <mergeCell ref="C58:C59"/>
    <mergeCell ref="D58:D59"/>
    <mergeCell ref="J58:J59"/>
    <mergeCell ref="A52:A53"/>
    <mergeCell ref="B52:B53"/>
    <mergeCell ref="C52:C53"/>
    <mergeCell ref="D52:D53"/>
    <mergeCell ref="J52:J53"/>
    <mergeCell ref="A54:A55"/>
    <mergeCell ref="B54:B55"/>
    <mergeCell ref="C54:C55"/>
    <mergeCell ref="D54:D55"/>
    <mergeCell ref="J54:J55"/>
    <mergeCell ref="A48:A49"/>
    <mergeCell ref="B48:B49"/>
    <mergeCell ref="C48:C49"/>
    <mergeCell ref="D48:D49"/>
    <mergeCell ref="J48:J49"/>
    <mergeCell ref="A50:A51"/>
    <mergeCell ref="B50:B51"/>
    <mergeCell ref="C50:C51"/>
    <mergeCell ref="D50:D51"/>
    <mergeCell ref="J50:J51"/>
    <mergeCell ref="A44:A45"/>
    <mergeCell ref="B44:B45"/>
    <mergeCell ref="C44:C45"/>
    <mergeCell ref="D44:D45"/>
    <mergeCell ref="J44:J45"/>
    <mergeCell ref="A46:A47"/>
    <mergeCell ref="B46:B47"/>
    <mergeCell ref="C46:C47"/>
    <mergeCell ref="D46:D47"/>
    <mergeCell ref="J46:J47"/>
    <mergeCell ref="A40:A41"/>
    <mergeCell ref="B40:B41"/>
    <mergeCell ref="C40:C41"/>
    <mergeCell ref="D40:D41"/>
    <mergeCell ref="J40:J41"/>
    <mergeCell ref="A42:A43"/>
    <mergeCell ref="B42:B43"/>
    <mergeCell ref="C42:C43"/>
    <mergeCell ref="D42:D43"/>
    <mergeCell ref="J42:J43"/>
    <mergeCell ref="A36:A37"/>
    <mergeCell ref="B36:B37"/>
    <mergeCell ref="C36:C37"/>
    <mergeCell ref="D36:D37"/>
    <mergeCell ref="J36:J37"/>
    <mergeCell ref="A38:A39"/>
    <mergeCell ref="B38:B39"/>
    <mergeCell ref="C38:C39"/>
    <mergeCell ref="D38:D39"/>
    <mergeCell ref="J38:J39"/>
    <mergeCell ref="A32:A33"/>
    <mergeCell ref="B32:B33"/>
    <mergeCell ref="C32:C33"/>
    <mergeCell ref="D32:D33"/>
    <mergeCell ref="J32:J33"/>
    <mergeCell ref="A34:A35"/>
    <mergeCell ref="B34:B35"/>
    <mergeCell ref="C34:C35"/>
    <mergeCell ref="D34:D35"/>
    <mergeCell ref="J34:J35"/>
    <mergeCell ref="A28:A29"/>
    <mergeCell ref="B28:B29"/>
    <mergeCell ref="C28:C29"/>
    <mergeCell ref="D28:D29"/>
    <mergeCell ref="J28:J29"/>
    <mergeCell ref="A30:A31"/>
    <mergeCell ref="B30:B31"/>
    <mergeCell ref="C30:C31"/>
    <mergeCell ref="D30:D31"/>
    <mergeCell ref="J30:J31"/>
    <mergeCell ref="A24:A25"/>
    <mergeCell ref="B24:B25"/>
    <mergeCell ref="C24:C25"/>
    <mergeCell ref="D24:D25"/>
    <mergeCell ref="J24:J25"/>
    <mergeCell ref="A26:A27"/>
    <mergeCell ref="B26:B27"/>
    <mergeCell ref="C26:C27"/>
    <mergeCell ref="D26:D27"/>
    <mergeCell ref="J26:J27"/>
    <mergeCell ref="A20:A21"/>
    <mergeCell ref="B20:B21"/>
    <mergeCell ref="C20:C21"/>
    <mergeCell ref="D20:D21"/>
    <mergeCell ref="J20:J21"/>
    <mergeCell ref="A22:A23"/>
    <mergeCell ref="B22:B23"/>
    <mergeCell ref="C22:C23"/>
    <mergeCell ref="D22:D23"/>
    <mergeCell ref="J22:J23"/>
    <mergeCell ref="A16:A17"/>
    <mergeCell ref="B16:B17"/>
    <mergeCell ref="C16:C17"/>
    <mergeCell ref="D16:D17"/>
    <mergeCell ref="J16:J17"/>
    <mergeCell ref="A18:A19"/>
    <mergeCell ref="B18:B19"/>
    <mergeCell ref="C18:C19"/>
    <mergeCell ref="D18:D19"/>
    <mergeCell ref="J18:J19"/>
    <mergeCell ref="A12:A13"/>
    <mergeCell ref="B12:B13"/>
    <mergeCell ref="C12:C13"/>
    <mergeCell ref="D12:D13"/>
    <mergeCell ref="J12:J13"/>
    <mergeCell ref="A14:A15"/>
    <mergeCell ref="B14:B15"/>
    <mergeCell ref="C14:C15"/>
    <mergeCell ref="D14:D15"/>
    <mergeCell ref="J14:J15"/>
    <mergeCell ref="A8:A9"/>
    <mergeCell ref="B8:B9"/>
    <mergeCell ref="C8:C9"/>
    <mergeCell ref="D8:D9"/>
    <mergeCell ref="J8:J9"/>
    <mergeCell ref="A10:D11"/>
    <mergeCell ref="J10:J11"/>
    <mergeCell ref="A1:C1"/>
    <mergeCell ref="J1:K1"/>
    <mergeCell ref="A3:C3"/>
    <mergeCell ref="E5:G5"/>
    <mergeCell ref="C6:C7"/>
    <mergeCell ref="D6:D7"/>
    <mergeCell ref="J6:K7"/>
  </mergeCells>
  <phoneticPr fontId="5"/>
  <conditionalFormatting sqref="K96">
    <cfRule type="cellIs" dxfId="3" priority="1" stopIfTrue="1" operator="equal">
      <formula>0</formula>
    </cfRule>
  </conditionalFormatting>
  <dataValidations count="3">
    <dataValidation type="list" allowBlank="1" showInputMessage="1" showErrorMessage="1" sqref="J8:J9 J12:J93" xr:uid="{00000000-0002-0000-0300-000000000000}">
      <formula1>"　　,区ＣＭ"</formula1>
    </dataValidation>
    <dataValidation type="list" allowBlank="1" showInputMessage="1" showErrorMessage="1" sqref="G7" xr:uid="{00000000-0002-0000-0300-000001000000}">
      <formula1>"調 整 ③,予 算 案 ②,予 算 ②"</formula1>
    </dataValidation>
    <dataValidation type="list" allowBlank="1" showInputMessage="1" showErrorMessage="1" sqref="I7" xr:uid="{00000000-0002-0000-0300-000002000000}">
      <formula1>"（③ - ①）,（② - ①）"</formula1>
    </dataValidation>
  </dataValidations>
  <printOptions horizontalCentered="1"/>
  <pageMargins left="0.62992125984251968" right="0.51181102362204722" top="0.43307086614173229" bottom="0.31496062992125984" header="0.31496062992125984" footer="0.31496062992125984"/>
  <pageSetup paperSize="9" scale="71" fitToWidth="0" fitToHeight="0"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62"/>
  <sheetViews>
    <sheetView showGridLines="0" view="pageBreakPreview" zoomScale="80" zoomScaleNormal="100" zoomScaleSheetLayoutView="80" workbookViewId="0">
      <pane xSplit="4" ySplit="7" topLeftCell="E68" activePane="bottomRight" state="frozen"/>
      <selection activeCell="B129" sqref="B129:AU129"/>
      <selection pane="topRight" activeCell="B129" sqref="B129:AU129"/>
      <selection pane="bottomLeft" activeCell="B129" sqref="B129:AU129"/>
      <selection pane="bottomRight" activeCell="S95" sqref="S95"/>
    </sheetView>
  </sheetViews>
  <sheetFormatPr defaultColWidth="8.6640625" defaultRowHeight="13.2" outlineLevelCol="1"/>
  <cols>
    <col min="1" max="1" width="3.77734375" style="226" customWidth="1"/>
    <col min="2" max="2" width="12.44140625" style="226" customWidth="1"/>
    <col min="3" max="3" width="23.88671875" style="226" customWidth="1"/>
    <col min="4" max="4" width="17.44140625" style="226" customWidth="1"/>
    <col min="5" max="5" width="12.44140625" style="226" customWidth="1"/>
    <col min="6" max="6" width="12.44140625" style="227" customWidth="1"/>
    <col min="7" max="7" width="12.44140625" style="227" customWidth="1" outlineLevel="1"/>
    <col min="8" max="8" width="12.44140625" style="227" customWidth="1"/>
    <col min="9" max="9" width="12.44140625" style="226" hidden="1" customWidth="1" outlineLevel="1"/>
    <col min="10" max="10" width="6.21875" style="28" customWidth="1" collapsed="1"/>
    <col min="11" max="11" width="9.33203125" style="28" customWidth="1"/>
    <col min="12" max="12" width="3.21875" style="28" bestFit="1" customWidth="1"/>
    <col min="13" max="13" width="7.33203125" style="28" bestFit="1" customWidth="1"/>
    <col min="14" max="204" width="8.6640625" style="28" customWidth="1"/>
    <col min="205" max="16384" width="8.6640625" style="28"/>
  </cols>
  <sheetData>
    <row r="1" spans="1:14" ht="18" customHeight="1">
      <c r="A1" s="1068" t="s">
        <v>131</v>
      </c>
      <c r="B1" s="1068"/>
      <c r="C1" s="1068"/>
      <c r="J1" s="1069" t="s">
        <v>401</v>
      </c>
      <c r="K1" s="1069"/>
    </row>
    <row r="2" spans="1:14" ht="15" customHeight="1"/>
    <row r="3" spans="1:14" ht="18" customHeight="1">
      <c r="A3" s="1070" t="s">
        <v>61</v>
      </c>
      <c r="B3" s="1070"/>
      <c r="C3" s="1070"/>
      <c r="D3" s="28"/>
      <c r="E3" s="28"/>
      <c r="G3" s="228"/>
      <c r="H3" s="228"/>
      <c r="I3" s="228"/>
      <c r="K3" s="229" t="s">
        <v>166</v>
      </c>
    </row>
    <row r="4" spans="1:14" ht="10.5" customHeight="1">
      <c r="A4" s="28"/>
      <c r="B4" s="28"/>
      <c r="D4" s="28"/>
      <c r="E4" s="28"/>
      <c r="F4" s="228"/>
      <c r="G4" s="228"/>
      <c r="H4" s="228"/>
      <c r="I4" s="28"/>
    </row>
    <row r="5" spans="1:14" ht="27" customHeight="1" thickBot="1">
      <c r="A5" s="28"/>
      <c r="B5" s="28"/>
      <c r="E5" s="1071" t="s">
        <v>44</v>
      </c>
      <c r="F5" s="1071"/>
      <c r="G5" s="1071"/>
      <c r="H5" s="230"/>
      <c r="I5" s="231"/>
      <c r="K5" s="232" t="s">
        <v>45</v>
      </c>
    </row>
    <row r="6" spans="1:14" ht="15" customHeight="1">
      <c r="A6" s="233" t="s">
        <v>142</v>
      </c>
      <c r="B6" s="234" t="s">
        <v>132</v>
      </c>
      <c r="C6" s="1060" t="s">
        <v>193</v>
      </c>
      <c r="D6" s="1072" t="s">
        <v>133</v>
      </c>
      <c r="E6" s="469" t="s">
        <v>439</v>
      </c>
      <c r="F6" s="403" t="s">
        <v>440</v>
      </c>
      <c r="G6" s="403" t="s">
        <v>440</v>
      </c>
      <c r="H6" s="469" t="s">
        <v>135</v>
      </c>
      <c r="I6" s="466" t="s">
        <v>135</v>
      </c>
      <c r="J6" s="1064" t="s">
        <v>145</v>
      </c>
      <c r="K6" s="1065"/>
    </row>
    <row r="7" spans="1:14" ht="15" customHeight="1">
      <c r="A7" s="236" t="s">
        <v>146</v>
      </c>
      <c r="B7" s="237" t="s">
        <v>58</v>
      </c>
      <c r="C7" s="1061"/>
      <c r="D7" s="1073"/>
      <c r="E7" s="468" t="s">
        <v>197</v>
      </c>
      <c r="F7" s="468" t="s">
        <v>136</v>
      </c>
      <c r="G7" s="467" t="s">
        <v>137</v>
      </c>
      <c r="H7" s="467" t="s">
        <v>198</v>
      </c>
      <c r="I7" s="467" t="s">
        <v>138</v>
      </c>
      <c r="J7" s="1066"/>
      <c r="K7" s="1067"/>
    </row>
    <row r="8" spans="1:14" ht="15" customHeight="1">
      <c r="A8" s="1026">
        <v>1</v>
      </c>
      <c r="B8" s="1028" t="s">
        <v>211</v>
      </c>
      <c r="C8" s="1022" t="s">
        <v>178</v>
      </c>
      <c r="D8" s="1018" t="s">
        <v>402</v>
      </c>
      <c r="E8" s="31">
        <v>1272833</v>
      </c>
      <c r="F8" s="31">
        <v>1272833</v>
      </c>
      <c r="G8" s="31"/>
      <c r="H8" s="31">
        <f>+F8-E8</f>
        <v>0</v>
      </c>
      <c r="I8" s="27">
        <f t="shared" ref="I8:I55" si="0">+G8-E8</f>
        <v>-1272833</v>
      </c>
      <c r="J8" s="1024" t="s">
        <v>139</v>
      </c>
      <c r="K8" s="53"/>
      <c r="L8" s="28" t="s">
        <v>48</v>
      </c>
    </row>
    <row r="9" spans="1:14" ht="15" customHeight="1">
      <c r="A9" s="1027"/>
      <c r="B9" s="1029"/>
      <c r="C9" s="1023"/>
      <c r="D9" s="1019"/>
      <c r="E9" s="32">
        <f>E8</f>
        <v>1272833</v>
      </c>
      <c r="F9" s="32">
        <f>F8</f>
        <v>1272833</v>
      </c>
      <c r="G9" s="32"/>
      <c r="H9" s="29">
        <f>+F9-E9</f>
        <v>0</v>
      </c>
      <c r="I9" s="29">
        <f t="shared" si="0"/>
        <v>-1272833</v>
      </c>
      <c r="J9" s="1025"/>
      <c r="K9" s="239"/>
      <c r="L9" s="28" t="s">
        <v>49</v>
      </c>
    </row>
    <row r="10" spans="1:14" ht="15" customHeight="1">
      <c r="A10" s="1047" t="s">
        <v>140</v>
      </c>
      <c r="B10" s="1048"/>
      <c r="C10" s="1048"/>
      <c r="D10" s="1049"/>
      <c r="E10" s="16">
        <f>+E8</f>
        <v>1272833</v>
      </c>
      <c r="F10" s="16">
        <f>+F8</f>
        <v>1272833</v>
      </c>
      <c r="G10" s="16"/>
      <c r="H10" s="31">
        <f>+F10-E10</f>
        <v>0</v>
      </c>
      <c r="I10" s="27">
        <f t="shared" si="0"/>
        <v>-1272833</v>
      </c>
      <c r="J10" s="1024"/>
      <c r="K10" s="53"/>
    </row>
    <row r="11" spans="1:14" ht="15" customHeight="1">
      <c r="A11" s="1050"/>
      <c r="B11" s="1051"/>
      <c r="C11" s="1051"/>
      <c r="D11" s="1052"/>
      <c r="E11" s="17">
        <f>+E9</f>
        <v>1272833</v>
      </c>
      <c r="F11" s="17">
        <f>+F9</f>
        <v>1272833</v>
      </c>
      <c r="G11" s="17"/>
      <c r="H11" s="29">
        <f>+F11-E11</f>
        <v>0</v>
      </c>
      <c r="I11" s="29">
        <f t="shared" si="0"/>
        <v>-1272833</v>
      </c>
      <c r="J11" s="1025"/>
      <c r="K11" s="239"/>
    </row>
    <row r="12" spans="1:14" ht="15" customHeight="1">
      <c r="A12" s="1026">
        <v>2</v>
      </c>
      <c r="B12" s="1020" t="s">
        <v>169</v>
      </c>
      <c r="C12" s="1022" t="s">
        <v>441</v>
      </c>
      <c r="D12" s="1018" t="s">
        <v>77</v>
      </c>
      <c r="E12" s="16">
        <v>8841</v>
      </c>
      <c r="F12" s="16">
        <v>8841</v>
      </c>
      <c r="G12" s="16"/>
      <c r="H12" s="31">
        <f t="shared" ref="H12:H13" si="1">+F12-E12</f>
        <v>0</v>
      </c>
      <c r="I12" s="27">
        <f t="shared" si="0"/>
        <v>-8841</v>
      </c>
      <c r="J12" s="1024"/>
      <c r="K12" s="240"/>
      <c r="L12" s="28" t="s">
        <v>48</v>
      </c>
      <c r="N12" s="28" t="s">
        <v>430</v>
      </c>
    </row>
    <row r="13" spans="1:14" ht="15" customHeight="1">
      <c r="A13" s="1027"/>
      <c r="B13" s="1021"/>
      <c r="C13" s="1023"/>
      <c r="D13" s="1019"/>
      <c r="E13" s="17">
        <v>8841</v>
      </c>
      <c r="F13" s="17">
        <v>8841</v>
      </c>
      <c r="G13" s="17"/>
      <c r="H13" s="29">
        <f t="shared" si="1"/>
        <v>0</v>
      </c>
      <c r="I13" s="29">
        <f t="shared" si="0"/>
        <v>-8841</v>
      </c>
      <c r="J13" s="1025"/>
      <c r="K13" s="241"/>
      <c r="L13" s="28" t="s">
        <v>49</v>
      </c>
      <c r="N13" s="28" t="s">
        <v>430</v>
      </c>
    </row>
    <row r="14" spans="1:14" ht="15" customHeight="1">
      <c r="A14" s="1026">
        <v>3</v>
      </c>
      <c r="B14" s="1020" t="s">
        <v>169</v>
      </c>
      <c r="C14" s="1022" t="s">
        <v>413</v>
      </c>
      <c r="D14" s="1018" t="s">
        <v>77</v>
      </c>
      <c r="E14" s="16">
        <v>321</v>
      </c>
      <c r="F14" s="16">
        <v>578</v>
      </c>
      <c r="G14" s="16"/>
      <c r="H14" s="31">
        <f>+F14-E14</f>
        <v>257</v>
      </c>
      <c r="I14" s="27">
        <f t="shared" si="0"/>
        <v>-321</v>
      </c>
      <c r="J14" s="1024"/>
      <c r="K14" s="53"/>
      <c r="L14" s="28" t="s">
        <v>48</v>
      </c>
      <c r="N14" s="28" t="s">
        <v>414</v>
      </c>
    </row>
    <row r="15" spans="1:14" ht="15" customHeight="1">
      <c r="A15" s="1027"/>
      <c r="B15" s="1021"/>
      <c r="C15" s="1023"/>
      <c r="D15" s="1019"/>
      <c r="E15" s="17">
        <v>321</v>
      </c>
      <c r="F15" s="17">
        <v>578</v>
      </c>
      <c r="G15" s="17"/>
      <c r="H15" s="29">
        <f t="shared" ref="H15" si="2">+F15-E15</f>
        <v>257</v>
      </c>
      <c r="I15" s="29">
        <f t="shared" si="0"/>
        <v>-321</v>
      </c>
      <c r="J15" s="1025"/>
      <c r="K15" s="239"/>
      <c r="L15" s="28" t="s">
        <v>49</v>
      </c>
      <c r="N15" s="28" t="s">
        <v>415</v>
      </c>
    </row>
    <row r="16" spans="1:14" ht="15" customHeight="1">
      <c r="A16" s="1026">
        <v>4</v>
      </c>
      <c r="B16" s="1020" t="s">
        <v>169</v>
      </c>
      <c r="C16" s="1022" t="s">
        <v>442</v>
      </c>
      <c r="D16" s="1018" t="s">
        <v>77</v>
      </c>
      <c r="E16" s="16">
        <v>4330</v>
      </c>
      <c r="F16" s="16">
        <v>4491</v>
      </c>
      <c r="G16" s="31"/>
      <c r="H16" s="31">
        <f>+F16-E16</f>
        <v>161</v>
      </c>
      <c r="I16" s="27">
        <f t="shared" si="0"/>
        <v>-4330</v>
      </c>
      <c r="J16" s="1024"/>
      <c r="K16" s="53"/>
      <c r="L16" s="28" t="s">
        <v>48</v>
      </c>
      <c r="N16" s="28" t="s">
        <v>420</v>
      </c>
    </row>
    <row r="17" spans="1:14" ht="15" customHeight="1">
      <c r="A17" s="1027"/>
      <c r="B17" s="1021"/>
      <c r="C17" s="1023"/>
      <c r="D17" s="1019"/>
      <c r="E17" s="17">
        <v>3908</v>
      </c>
      <c r="F17" s="17">
        <v>4069</v>
      </c>
      <c r="G17" s="32"/>
      <c r="H17" s="29">
        <f t="shared" ref="H17" si="3">+F17-E17</f>
        <v>161</v>
      </c>
      <c r="I17" s="29">
        <f t="shared" si="0"/>
        <v>-3908</v>
      </c>
      <c r="J17" s="1025"/>
      <c r="K17" s="239"/>
      <c r="L17" s="28" t="s">
        <v>49</v>
      </c>
      <c r="N17" s="28" t="s">
        <v>426</v>
      </c>
    </row>
    <row r="18" spans="1:14" ht="15" customHeight="1">
      <c r="A18" s="1026">
        <v>5</v>
      </c>
      <c r="B18" s="1020" t="s">
        <v>169</v>
      </c>
      <c r="C18" s="1022" t="s">
        <v>404</v>
      </c>
      <c r="D18" s="1018" t="s">
        <v>77</v>
      </c>
      <c r="E18" s="16">
        <v>1703</v>
      </c>
      <c r="F18" s="16">
        <v>3836</v>
      </c>
      <c r="G18" s="16"/>
      <c r="H18" s="31">
        <f>+F18-E18</f>
        <v>2133</v>
      </c>
      <c r="I18" s="27">
        <f t="shared" si="0"/>
        <v>-1703</v>
      </c>
      <c r="J18" s="1024"/>
      <c r="K18" s="53"/>
      <c r="L18" s="28" t="s">
        <v>48</v>
      </c>
      <c r="N18" s="28" t="s">
        <v>405</v>
      </c>
    </row>
    <row r="19" spans="1:14" ht="15" customHeight="1">
      <c r="A19" s="1027"/>
      <c r="B19" s="1021"/>
      <c r="C19" s="1023"/>
      <c r="D19" s="1019"/>
      <c r="E19" s="17">
        <v>1703</v>
      </c>
      <c r="F19" s="17">
        <v>3836</v>
      </c>
      <c r="G19" s="17"/>
      <c r="H19" s="29">
        <f t="shared" ref="H19:H21" si="4">+F19-E19</f>
        <v>2133</v>
      </c>
      <c r="I19" s="29">
        <f t="shared" si="0"/>
        <v>-1703</v>
      </c>
      <c r="J19" s="1025"/>
      <c r="K19" s="239"/>
      <c r="L19" s="28" t="s">
        <v>49</v>
      </c>
      <c r="N19" s="28" t="s">
        <v>406</v>
      </c>
    </row>
    <row r="20" spans="1:14" ht="15" customHeight="1">
      <c r="A20" s="1026">
        <v>6</v>
      </c>
      <c r="B20" s="1020" t="s">
        <v>169</v>
      </c>
      <c r="C20" s="1022" t="s">
        <v>434</v>
      </c>
      <c r="D20" s="1018" t="s">
        <v>402</v>
      </c>
      <c r="E20" s="16">
        <v>3690</v>
      </c>
      <c r="F20" s="16">
        <v>3229</v>
      </c>
      <c r="G20" s="16"/>
      <c r="H20" s="31">
        <f t="shared" si="4"/>
        <v>-461</v>
      </c>
      <c r="I20" s="27">
        <f t="shared" si="0"/>
        <v>-3690</v>
      </c>
      <c r="J20" s="1024"/>
      <c r="K20" s="240"/>
      <c r="L20" s="28" t="s">
        <v>48</v>
      </c>
      <c r="N20" s="28" t="s">
        <v>434</v>
      </c>
    </row>
    <row r="21" spans="1:14" ht="15" customHeight="1">
      <c r="A21" s="1027"/>
      <c r="B21" s="1021"/>
      <c r="C21" s="1023"/>
      <c r="D21" s="1019"/>
      <c r="E21" s="17">
        <v>3690</v>
      </c>
      <c r="F21" s="17">
        <v>3229</v>
      </c>
      <c r="G21" s="17"/>
      <c r="H21" s="29">
        <f t="shared" si="4"/>
        <v>-461</v>
      </c>
      <c r="I21" s="29">
        <f t="shared" si="0"/>
        <v>-3690</v>
      </c>
      <c r="J21" s="1025"/>
      <c r="K21" s="241"/>
      <c r="L21" s="28" t="s">
        <v>49</v>
      </c>
      <c r="N21" s="28" t="s">
        <v>434</v>
      </c>
    </row>
    <row r="22" spans="1:14" ht="15" customHeight="1">
      <c r="A22" s="1026">
        <v>7</v>
      </c>
      <c r="B22" s="1020" t="s">
        <v>169</v>
      </c>
      <c r="C22" s="1022" t="s">
        <v>443</v>
      </c>
      <c r="D22" s="1018" t="s">
        <v>77</v>
      </c>
      <c r="E22" s="16">
        <v>5314</v>
      </c>
      <c r="F22" s="16">
        <v>6664</v>
      </c>
      <c r="G22" s="31"/>
      <c r="H22" s="31">
        <f>+F22-E22</f>
        <v>1350</v>
      </c>
      <c r="I22" s="27">
        <f>+G22-E22</f>
        <v>-5314</v>
      </c>
      <c r="J22" s="1024" t="s">
        <v>139</v>
      </c>
      <c r="K22" s="53"/>
      <c r="L22" s="28" t="s">
        <v>48</v>
      </c>
      <c r="N22" s="28" t="s">
        <v>425</v>
      </c>
    </row>
    <row r="23" spans="1:14" ht="15" customHeight="1">
      <c r="A23" s="1027"/>
      <c r="B23" s="1021"/>
      <c r="C23" s="1023"/>
      <c r="D23" s="1019"/>
      <c r="E23" s="17">
        <v>2711</v>
      </c>
      <c r="F23" s="17">
        <v>3324</v>
      </c>
      <c r="G23" s="32"/>
      <c r="H23" s="29">
        <f>+F23-E23</f>
        <v>613</v>
      </c>
      <c r="I23" s="29">
        <f>+G23-E23</f>
        <v>-2711</v>
      </c>
      <c r="J23" s="1025"/>
      <c r="K23" s="239"/>
      <c r="L23" s="28" t="s">
        <v>49</v>
      </c>
      <c r="N23" s="28" t="s">
        <v>425</v>
      </c>
    </row>
    <row r="24" spans="1:14" ht="15" hidden="1" customHeight="1">
      <c r="A24" s="1008">
        <v>8</v>
      </c>
      <c r="B24" s="1010" t="s">
        <v>169</v>
      </c>
      <c r="C24" s="1012" t="s">
        <v>416</v>
      </c>
      <c r="D24" s="1014" t="s">
        <v>77</v>
      </c>
      <c r="E24" s="470">
        <v>0</v>
      </c>
      <c r="F24" s="470">
        <v>0</v>
      </c>
      <c r="G24" s="470"/>
      <c r="H24" s="471">
        <f t="shared" ref="H24" si="5">+F24-E24</f>
        <v>0</v>
      </c>
      <c r="I24" s="472">
        <f t="shared" ref="I24:I31" si="6">+G24-E24</f>
        <v>0</v>
      </c>
      <c r="J24" s="1016"/>
      <c r="K24" s="473"/>
      <c r="L24" s="28" t="s">
        <v>48</v>
      </c>
      <c r="N24" s="28" t="s">
        <v>417</v>
      </c>
    </row>
    <row r="25" spans="1:14" ht="15" hidden="1" customHeight="1">
      <c r="A25" s="1009"/>
      <c r="B25" s="1011"/>
      <c r="C25" s="1013"/>
      <c r="D25" s="1015"/>
      <c r="E25" s="474">
        <v>0</v>
      </c>
      <c r="F25" s="474">
        <v>0</v>
      </c>
      <c r="G25" s="474"/>
      <c r="H25" s="475">
        <f>+F25-E25</f>
        <v>0</v>
      </c>
      <c r="I25" s="475">
        <f t="shared" si="6"/>
        <v>0</v>
      </c>
      <c r="J25" s="1017"/>
      <c r="K25" s="476"/>
      <c r="L25" s="28" t="s">
        <v>49</v>
      </c>
      <c r="N25" s="28" t="s">
        <v>417</v>
      </c>
    </row>
    <row r="26" spans="1:14" ht="15" hidden="1" customHeight="1">
      <c r="A26" s="1008">
        <v>9</v>
      </c>
      <c r="B26" s="1010" t="s">
        <v>169</v>
      </c>
      <c r="C26" s="1074" t="s">
        <v>438</v>
      </c>
      <c r="D26" s="1014" t="s">
        <v>402</v>
      </c>
      <c r="E26" s="470">
        <v>0</v>
      </c>
      <c r="F26" s="470">
        <v>0</v>
      </c>
      <c r="G26" s="470"/>
      <c r="H26" s="471">
        <f t="shared" ref="H26:H77" si="7">+F26-E26</f>
        <v>0</v>
      </c>
      <c r="I26" s="472">
        <f t="shared" si="6"/>
        <v>0</v>
      </c>
      <c r="J26" s="1016"/>
      <c r="K26" s="473"/>
      <c r="L26" s="28" t="s">
        <v>48</v>
      </c>
      <c r="N26" s="28" t="s">
        <v>438</v>
      </c>
    </row>
    <row r="27" spans="1:14" ht="15" hidden="1" customHeight="1">
      <c r="A27" s="1009"/>
      <c r="B27" s="1011"/>
      <c r="C27" s="1075"/>
      <c r="D27" s="1015"/>
      <c r="E27" s="474">
        <v>0</v>
      </c>
      <c r="F27" s="474">
        <v>0</v>
      </c>
      <c r="G27" s="474"/>
      <c r="H27" s="475">
        <f t="shared" si="7"/>
        <v>0</v>
      </c>
      <c r="I27" s="475">
        <f t="shared" si="6"/>
        <v>0</v>
      </c>
      <c r="J27" s="1017"/>
      <c r="K27" s="476"/>
      <c r="L27" s="28" t="s">
        <v>49</v>
      </c>
      <c r="N27" s="28" t="s">
        <v>438</v>
      </c>
    </row>
    <row r="28" spans="1:14" ht="15" hidden="1" customHeight="1">
      <c r="A28" s="1008">
        <v>10</v>
      </c>
      <c r="B28" s="1010" t="s">
        <v>169</v>
      </c>
      <c r="C28" s="1074" t="s">
        <v>418</v>
      </c>
      <c r="D28" s="1014" t="s">
        <v>76</v>
      </c>
      <c r="E28" s="470">
        <v>0</v>
      </c>
      <c r="F28" s="470">
        <v>0</v>
      </c>
      <c r="G28" s="470"/>
      <c r="H28" s="471">
        <f t="shared" si="7"/>
        <v>0</v>
      </c>
      <c r="I28" s="472">
        <f t="shared" si="6"/>
        <v>0</v>
      </c>
      <c r="J28" s="1016"/>
      <c r="K28" s="473"/>
      <c r="L28" s="28" t="s">
        <v>48</v>
      </c>
      <c r="N28" s="28" t="s">
        <v>419</v>
      </c>
    </row>
    <row r="29" spans="1:14" ht="15" hidden="1" customHeight="1">
      <c r="A29" s="1009"/>
      <c r="B29" s="1011"/>
      <c r="C29" s="1075"/>
      <c r="D29" s="1015"/>
      <c r="E29" s="474">
        <v>0</v>
      </c>
      <c r="F29" s="474">
        <v>0</v>
      </c>
      <c r="G29" s="474"/>
      <c r="H29" s="475">
        <f t="shared" si="7"/>
        <v>0</v>
      </c>
      <c r="I29" s="475">
        <f t="shared" si="6"/>
        <v>0</v>
      </c>
      <c r="J29" s="1017"/>
      <c r="K29" s="476"/>
      <c r="L29" s="28" t="s">
        <v>49</v>
      </c>
      <c r="N29" s="28" t="s">
        <v>419</v>
      </c>
    </row>
    <row r="30" spans="1:14" ht="15" hidden="1" customHeight="1">
      <c r="A30" s="1008">
        <v>11</v>
      </c>
      <c r="B30" s="1010" t="s">
        <v>169</v>
      </c>
      <c r="C30" s="1012" t="s">
        <v>435</v>
      </c>
      <c r="D30" s="1014" t="s">
        <v>77</v>
      </c>
      <c r="E30" s="470">
        <v>0</v>
      </c>
      <c r="F30" s="470">
        <v>0</v>
      </c>
      <c r="G30" s="470"/>
      <c r="H30" s="471">
        <f t="shared" si="7"/>
        <v>0</v>
      </c>
      <c r="I30" s="472">
        <f t="shared" si="6"/>
        <v>0</v>
      </c>
      <c r="J30" s="1016"/>
      <c r="K30" s="477"/>
      <c r="L30" s="28" t="s">
        <v>48</v>
      </c>
      <c r="N30" s="28" t="s">
        <v>436</v>
      </c>
    </row>
    <row r="31" spans="1:14" ht="15" hidden="1" customHeight="1">
      <c r="A31" s="1009"/>
      <c r="B31" s="1011"/>
      <c r="C31" s="1013"/>
      <c r="D31" s="1015"/>
      <c r="E31" s="474">
        <v>0</v>
      </c>
      <c r="F31" s="474">
        <v>0</v>
      </c>
      <c r="G31" s="474"/>
      <c r="H31" s="475">
        <f t="shared" si="7"/>
        <v>0</v>
      </c>
      <c r="I31" s="475">
        <f t="shared" si="6"/>
        <v>0</v>
      </c>
      <c r="J31" s="1017"/>
      <c r="K31" s="478"/>
      <c r="L31" s="28" t="s">
        <v>49</v>
      </c>
      <c r="N31" s="28" t="s">
        <v>437</v>
      </c>
    </row>
    <row r="32" spans="1:14" ht="15" customHeight="1">
      <c r="A32" s="1026">
        <v>12</v>
      </c>
      <c r="B32" s="1020" t="s">
        <v>169</v>
      </c>
      <c r="C32" s="1022" t="s">
        <v>421</v>
      </c>
      <c r="D32" s="1018" t="s">
        <v>77</v>
      </c>
      <c r="E32" s="16">
        <v>352</v>
      </c>
      <c r="F32" s="16">
        <v>454</v>
      </c>
      <c r="G32" s="16"/>
      <c r="H32" s="16">
        <f t="shared" si="7"/>
        <v>102</v>
      </c>
      <c r="I32" s="27">
        <f t="shared" si="0"/>
        <v>-352</v>
      </c>
      <c r="J32" s="1024"/>
      <c r="K32" s="240"/>
      <c r="L32" s="28" t="s">
        <v>48</v>
      </c>
      <c r="N32" s="28" t="s">
        <v>421</v>
      </c>
    </row>
    <row r="33" spans="1:14" ht="15" customHeight="1">
      <c r="A33" s="1027"/>
      <c r="B33" s="1021"/>
      <c r="C33" s="1023"/>
      <c r="D33" s="1019"/>
      <c r="E33" s="17">
        <v>352</v>
      </c>
      <c r="F33" s="17">
        <v>454</v>
      </c>
      <c r="G33" s="17"/>
      <c r="H33" s="29">
        <f t="shared" si="7"/>
        <v>102</v>
      </c>
      <c r="I33" s="29">
        <f t="shared" si="0"/>
        <v>-352</v>
      </c>
      <c r="J33" s="1025"/>
      <c r="K33" s="241"/>
      <c r="L33" s="28" t="s">
        <v>49</v>
      </c>
      <c r="N33" s="28" t="s">
        <v>421</v>
      </c>
    </row>
    <row r="34" spans="1:14" ht="15" customHeight="1">
      <c r="A34" s="1026">
        <v>13</v>
      </c>
      <c r="B34" s="1020" t="s">
        <v>169</v>
      </c>
      <c r="C34" s="1022" t="s">
        <v>432</v>
      </c>
      <c r="D34" s="1018" t="s">
        <v>77</v>
      </c>
      <c r="E34" s="16">
        <v>1074</v>
      </c>
      <c r="F34" s="16">
        <v>1293</v>
      </c>
      <c r="G34" s="16"/>
      <c r="H34" s="31">
        <f t="shared" si="7"/>
        <v>219</v>
      </c>
      <c r="I34" s="27">
        <f t="shared" si="0"/>
        <v>-1074</v>
      </c>
      <c r="J34" s="1024"/>
      <c r="K34" s="240"/>
      <c r="L34" s="28" t="s">
        <v>48</v>
      </c>
      <c r="N34" s="28" t="s">
        <v>432</v>
      </c>
    </row>
    <row r="35" spans="1:14" ht="15" customHeight="1">
      <c r="A35" s="1027"/>
      <c r="B35" s="1021"/>
      <c r="C35" s="1023"/>
      <c r="D35" s="1019"/>
      <c r="E35" s="17">
        <v>1074</v>
      </c>
      <c r="F35" s="17">
        <v>1293</v>
      </c>
      <c r="G35" s="17"/>
      <c r="H35" s="29">
        <f t="shared" si="7"/>
        <v>219</v>
      </c>
      <c r="I35" s="29">
        <f t="shared" si="0"/>
        <v>-1074</v>
      </c>
      <c r="J35" s="1025"/>
      <c r="K35" s="241"/>
      <c r="L35" s="28" t="s">
        <v>49</v>
      </c>
      <c r="N35" s="28" t="s">
        <v>433</v>
      </c>
    </row>
    <row r="36" spans="1:14" ht="15" customHeight="1">
      <c r="A36" s="1026">
        <v>14</v>
      </c>
      <c r="B36" s="1020" t="s">
        <v>169</v>
      </c>
      <c r="C36" s="1022" t="s">
        <v>345</v>
      </c>
      <c r="D36" s="1018" t="s">
        <v>402</v>
      </c>
      <c r="E36" s="16">
        <v>7700</v>
      </c>
      <c r="F36" s="16">
        <v>7850</v>
      </c>
      <c r="G36" s="31"/>
      <c r="H36" s="31">
        <f t="shared" si="7"/>
        <v>150</v>
      </c>
      <c r="I36" s="27">
        <f t="shared" si="0"/>
        <v>-7700</v>
      </c>
      <c r="J36" s="1024"/>
      <c r="K36" s="53"/>
      <c r="L36" s="28" t="s">
        <v>48</v>
      </c>
      <c r="N36" s="28" t="s">
        <v>345</v>
      </c>
    </row>
    <row r="37" spans="1:14" ht="15" customHeight="1">
      <c r="A37" s="1027"/>
      <c r="B37" s="1021"/>
      <c r="C37" s="1023"/>
      <c r="D37" s="1019"/>
      <c r="E37" s="17">
        <v>7700</v>
      </c>
      <c r="F37" s="17">
        <v>7850</v>
      </c>
      <c r="G37" s="32"/>
      <c r="H37" s="29">
        <f t="shared" si="7"/>
        <v>150</v>
      </c>
      <c r="I37" s="29">
        <f t="shared" si="0"/>
        <v>-7700</v>
      </c>
      <c r="J37" s="1025"/>
      <c r="K37" s="239"/>
      <c r="L37" s="28" t="s">
        <v>49</v>
      </c>
      <c r="N37" s="28" t="s">
        <v>370</v>
      </c>
    </row>
    <row r="38" spans="1:14" ht="15" customHeight="1">
      <c r="A38" s="1026">
        <v>15</v>
      </c>
      <c r="B38" s="1020" t="s">
        <v>169</v>
      </c>
      <c r="C38" s="1022" t="s">
        <v>346</v>
      </c>
      <c r="D38" s="1018" t="s">
        <v>76</v>
      </c>
      <c r="E38" s="16">
        <v>31552</v>
      </c>
      <c r="F38" s="16">
        <v>31580</v>
      </c>
      <c r="G38" s="16"/>
      <c r="H38" s="31">
        <f t="shared" si="7"/>
        <v>28</v>
      </c>
      <c r="I38" s="27">
        <f t="shared" si="0"/>
        <v>-31552</v>
      </c>
      <c r="J38" s="1024"/>
      <c r="K38" s="53"/>
      <c r="L38" s="28" t="s">
        <v>48</v>
      </c>
      <c r="N38" s="28" t="s">
        <v>346</v>
      </c>
    </row>
    <row r="39" spans="1:14" ht="15" customHeight="1">
      <c r="A39" s="1027"/>
      <c r="B39" s="1021"/>
      <c r="C39" s="1023"/>
      <c r="D39" s="1019"/>
      <c r="E39" s="17">
        <v>31552</v>
      </c>
      <c r="F39" s="17">
        <v>31580</v>
      </c>
      <c r="G39" s="17"/>
      <c r="H39" s="29">
        <f t="shared" si="7"/>
        <v>28</v>
      </c>
      <c r="I39" s="29">
        <f t="shared" si="0"/>
        <v>-31552</v>
      </c>
      <c r="J39" s="1025"/>
      <c r="K39" s="54"/>
      <c r="L39" s="28" t="s">
        <v>49</v>
      </c>
      <c r="N39" s="28" t="s">
        <v>371</v>
      </c>
    </row>
    <row r="40" spans="1:14" ht="15" customHeight="1">
      <c r="A40" s="1026">
        <v>16</v>
      </c>
      <c r="B40" s="1020" t="s">
        <v>169</v>
      </c>
      <c r="C40" s="1022" t="s">
        <v>118</v>
      </c>
      <c r="D40" s="1018" t="s">
        <v>76</v>
      </c>
      <c r="E40" s="27">
        <v>8710</v>
      </c>
      <c r="F40" s="27">
        <v>8740</v>
      </c>
      <c r="G40" s="31"/>
      <c r="H40" s="31">
        <f>+F40-E40</f>
        <v>30</v>
      </c>
      <c r="I40" s="27">
        <f>+G40-E40</f>
        <v>-8710</v>
      </c>
      <c r="J40" s="1024" t="s">
        <v>139</v>
      </c>
      <c r="K40" s="53"/>
      <c r="L40" s="28" t="s">
        <v>48</v>
      </c>
      <c r="N40" s="28" t="s">
        <v>118</v>
      </c>
    </row>
    <row r="41" spans="1:14" ht="15" customHeight="1">
      <c r="A41" s="1027"/>
      <c r="B41" s="1021"/>
      <c r="C41" s="1023"/>
      <c r="D41" s="1019"/>
      <c r="E41" s="17">
        <v>8710</v>
      </c>
      <c r="F41" s="17">
        <v>8740</v>
      </c>
      <c r="G41" s="32"/>
      <c r="H41" s="29">
        <f>+F41-E41</f>
        <v>30</v>
      </c>
      <c r="I41" s="29">
        <f>+G41-E41</f>
        <v>-8710</v>
      </c>
      <c r="J41" s="1025"/>
      <c r="K41" s="239"/>
      <c r="L41" s="28" t="s">
        <v>49</v>
      </c>
      <c r="N41" s="28" t="s">
        <v>118</v>
      </c>
    </row>
    <row r="42" spans="1:14" ht="15" hidden="1" customHeight="1">
      <c r="A42" s="1008">
        <v>17</v>
      </c>
      <c r="B42" s="1010" t="s">
        <v>169</v>
      </c>
      <c r="C42" s="1012" t="s">
        <v>353</v>
      </c>
      <c r="D42" s="1014" t="s">
        <v>76</v>
      </c>
      <c r="E42" s="470">
        <v>0</v>
      </c>
      <c r="F42" s="470">
        <v>0</v>
      </c>
      <c r="G42" s="470"/>
      <c r="H42" s="471">
        <f>+F42-E42</f>
        <v>0</v>
      </c>
      <c r="I42" s="472">
        <f>+G42-E42</f>
        <v>0</v>
      </c>
      <c r="J42" s="1016"/>
      <c r="K42" s="473"/>
      <c r="L42" s="28" t="s">
        <v>48</v>
      </c>
      <c r="N42" s="28" t="s">
        <v>353</v>
      </c>
    </row>
    <row r="43" spans="1:14" ht="15" hidden="1" customHeight="1">
      <c r="A43" s="1009"/>
      <c r="B43" s="1011"/>
      <c r="C43" s="1013"/>
      <c r="D43" s="1015"/>
      <c r="E43" s="474">
        <v>0</v>
      </c>
      <c r="F43" s="474">
        <v>0</v>
      </c>
      <c r="G43" s="474"/>
      <c r="H43" s="475">
        <f>+F43-E43</f>
        <v>0</v>
      </c>
      <c r="I43" s="475">
        <f>+G43-E43</f>
        <v>0</v>
      </c>
      <c r="J43" s="1017"/>
      <c r="K43" s="476"/>
      <c r="L43" s="28" t="s">
        <v>49</v>
      </c>
      <c r="N43" s="28" t="s">
        <v>353</v>
      </c>
    </row>
    <row r="44" spans="1:14" ht="15" customHeight="1">
      <c r="A44" s="1026">
        <v>18</v>
      </c>
      <c r="B44" s="1020" t="s">
        <v>169</v>
      </c>
      <c r="C44" s="1033" t="s">
        <v>448</v>
      </c>
      <c r="D44" s="1018" t="s">
        <v>76</v>
      </c>
      <c r="E44" s="16">
        <v>1452</v>
      </c>
      <c r="F44" s="16">
        <v>8761</v>
      </c>
      <c r="G44" s="16"/>
      <c r="H44" s="31">
        <f t="shared" ref="H44:H47" si="8">+F44-E44</f>
        <v>7309</v>
      </c>
      <c r="I44" s="27">
        <f t="shared" ref="I44:I53" si="9">+G44-E44</f>
        <v>-1452</v>
      </c>
      <c r="J44" s="1024"/>
      <c r="K44" s="240"/>
      <c r="L44" s="28" t="s">
        <v>48</v>
      </c>
      <c r="N44" s="28" t="s">
        <v>403</v>
      </c>
    </row>
    <row r="45" spans="1:14" ht="15" customHeight="1">
      <c r="A45" s="1027"/>
      <c r="B45" s="1021"/>
      <c r="C45" s="1034"/>
      <c r="D45" s="1019"/>
      <c r="E45" s="17">
        <v>1452</v>
      </c>
      <c r="F45" s="17">
        <v>8761</v>
      </c>
      <c r="G45" s="17"/>
      <c r="H45" s="29">
        <f t="shared" si="8"/>
        <v>7309</v>
      </c>
      <c r="I45" s="29">
        <f t="shared" si="9"/>
        <v>-1452</v>
      </c>
      <c r="J45" s="1025"/>
      <c r="K45" s="241"/>
      <c r="L45" s="28" t="s">
        <v>49</v>
      </c>
      <c r="N45" s="28" t="s">
        <v>403</v>
      </c>
    </row>
    <row r="46" spans="1:14" ht="15" customHeight="1">
      <c r="A46" s="1026">
        <v>19</v>
      </c>
      <c r="B46" s="1020" t="s">
        <v>169</v>
      </c>
      <c r="C46" s="1022" t="s">
        <v>64</v>
      </c>
      <c r="D46" s="1018" t="s">
        <v>76</v>
      </c>
      <c r="E46" s="16">
        <v>1174</v>
      </c>
      <c r="F46" s="16">
        <v>1174</v>
      </c>
      <c r="G46" s="16"/>
      <c r="H46" s="31">
        <f t="shared" si="8"/>
        <v>0</v>
      </c>
      <c r="I46" s="27">
        <f t="shared" si="9"/>
        <v>-1174</v>
      </c>
      <c r="J46" s="1024"/>
      <c r="K46" s="53"/>
      <c r="L46" s="28" t="s">
        <v>48</v>
      </c>
      <c r="N46" s="28" t="s">
        <v>64</v>
      </c>
    </row>
    <row r="47" spans="1:14" ht="15" customHeight="1">
      <c r="A47" s="1027"/>
      <c r="B47" s="1021"/>
      <c r="C47" s="1023"/>
      <c r="D47" s="1019"/>
      <c r="E47" s="17">
        <v>1174</v>
      </c>
      <c r="F47" s="17">
        <v>1174</v>
      </c>
      <c r="G47" s="17"/>
      <c r="H47" s="29">
        <f t="shared" si="8"/>
        <v>0</v>
      </c>
      <c r="I47" s="29">
        <f t="shared" si="9"/>
        <v>-1174</v>
      </c>
      <c r="J47" s="1025"/>
      <c r="K47" s="54"/>
      <c r="L47" s="28" t="s">
        <v>49</v>
      </c>
      <c r="N47" s="28" t="s">
        <v>64</v>
      </c>
    </row>
    <row r="48" spans="1:14" ht="15" customHeight="1">
      <c r="A48" s="1026">
        <v>20</v>
      </c>
      <c r="B48" s="1035" t="s">
        <v>169</v>
      </c>
      <c r="C48" s="1032" t="s">
        <v>205</v>
      </c>
      <c r="D48" s="1036" t="s">
        <v>76</v>
      </c>
      <c r="E48" s="31">
        <v>3976</v>
      </c>
      <c r="F48" s="31">
        <v>3981</v>
      </c>
      <c r="G48" s="31"/>
      <c r="H48" s="31">
        <f t="shared" si="7"/>
        <v>5</v>
      </c>
      <c r="I48" s="242">
        <f t="shared" si="9"/>
        <v>-3976</v>
      </c>
      <c r="J48" s="1037"/>
      <c r="K48" s="243"/>
      <c r="L48" s="28" t="s">
        <v>48</v>
      </c>
      <c r="N48" s="28" t="s">
        <v>205</v>
      </c>
    </row>
    <row r="49" spans="1:14" ht="15" customHeight="1">
      <c r="A49" s="1027"/>
      <c r="B49" s="1021"/>
      <c r="C49" s="1032"/>
      <c r="D49" s="1019"/>
      <c r="E49" s="32">
        <v>3976</v>
      </c>
      <c r="F49" s="32">
        <v>3981</v>
      </c>
      <c r="G49" s="17"/>
      <c r="H49" s="29">
        <f t="shared" si="7"/>
        <v>5</v>
      </c>
      <c r="I49" s="29">
        <f t="shared" si="9"/>
        <v>-3976</v>
      </c>
      <c r="J49" s="1025"/>
      <c r="K49" s="241"/>
      <c r="L49" s="28" t="s">
        <v>49</v>
      </c>
      <c r="N49" s="28" t="s">
        <v>205</v>
      </c>
    </row>
    <row r="50" spans="1:14" ht="15" customHeight="1">
      <c r="A50" s="1026">
        <v>21</v>
      </c>
      <c r="B50" s="1020" t="s">
        <v>169</v>
      </c>
      <c r="C50" s="1022" t="s">
        <v>63</v>
      </c>
      <c r="D50" s="1018" t="s">
        <v>76</v>
      </c>
      <c r="E50" s="27">
        <v>3352</v>
      </c>
      <c r="F50" s="27">
        <v>3421</v>
      </c>
      <c r="G50" s="31"/>
      <c r="H50" s="31">
        <f t="shared" si="7"/>
        <v>69</v>
      </c>
      <c r="I50" s="27">
        <f t="shared" si="9"/>
        <v>-3352</v>
      </c>
      <c r="J50" s="1024"/>
      <c r="K50" s="53"/>
      <c r="L50" s="28" t="s">
        <v>48</v>
      </c>
      <c r="N50" s="28" t="s">
        <v>63</v>
      </c>
    </row>
    <row r="51" spans="1:14" ht="15" customHeight="1">
      <c r="A51" s="1027"/>
      <c r="B51" s="1021"/>
      <c r="C51" s="1023"/>
      <c r="D51" s="1019"/>
      <c r="E51" s="17">
        <v>3352</v>
      </c>
      <c r="F51" s="17">
        <v>3421</v>
      </c>
      <c r="G51" s="32"/>
      <c r="H51" s="29">
        <f t="shared" si="7"/>
        <v>69</v>
      </c>
      <c r="I51" s="29">
        <f t="shared" si="9"/>
        <v>-3352</v>
      </c>
      <c r="J51" s="1025"/>
      <c r="K51" s="239"/>
      <c r="L51" s="28" t="s">
        <v>49</v>
      </c>
      <c r="N51" s="28" t="s">
        <v>63</v>
      </c>
    </row>
    <row r="52" spans="1:14" ht="15" customHeight="1">
      <c r="A52" s="1026">
        <v>22</v>
      </c>
      <c r="B52" s="1020" t="s">
        <v>169</v>
      </c>
      <c r="C52" s="1022" t="s">
        <v>347</v>
      </c>
      <c r="D52" s="1018" t="s">
        <v>76</v>
      </c>
      <c r="E52" s="27">
        <v>1121</v>
      </c>
      <c r="F52" s="27">
        <v>1121</v>
      </c>
      <c r="G52" s="16"/>
      <c r="H52" s="31">
        <f t="shared" si="7"/>
        <v>0</v>
      </c>
      <c r="I52" s="27">
        <f t="shared" si="9"/>
        <v>-1121</v>
      </c>
      <c r="J52" s="1024"/>
      <c r="K52" s="240"/>
      <c r="L52" s="28" t="s">
        <v>48</v>
      </c>
      <c r="N52" s="28" t="s">
        <v>347</v>
      </c>
    </row>
    <row r="53" spans="1:14" ht="15" customHeight="1">
      <c r="A53" s="1027"/>
      <c r="B53" s="1021"/>
      <c r="C53" s="1023"/>
      <c r="D53" s="1019"/>
      <c r="E53" s="17">
        <v>1121</v>
      </c>
      <c r="F53" s="17">
        <v>1121</v>
      </c>
      <c r="G53" s="17"/>
      <c r="H53" s="29">
        <f t="shared" si="7"/>
        <v>0</v>
      </c>
      <c r="I53" s="29">
        <f t="shared" si="9"/>
        <v>-1121</v>
      </c>
      <c r="J53" s="1025"/>
      <c r="K53" s="241"/>
      <c r="L53" s="28" t="s">
        <v>49</v>
      </c>
      <c r="N53" s="28" t="s">
        <v>372</v>
      </c>
    </row>
    <row r="54" spans="1:14" ht="15" customHeight="1">
      <c r="A54" s="1026">
        <v>23</v>
      </c>
      <c r="B54" s="1020" t="s">
        <v>169</v>
      </c>
      <c r="C54" s="1022" t="s">
        <v>444</v>
      </c>
      <c r="D54" s="1018" t="s">
        <v>402</v>
      </c>
      <c r="E54" s="16">
        <v>7056</v>
      </c>
      <c r="F54" s="16">
        <v>7894</v>
      </c>
      <c r="G54" s="16"/>
      <c r="H54" s="31">
        <f t="shared" si="7"/>
        <v>838</v>
      </c>
      <c r="I54" s="27">
        <f t="shared" si="0"/>
        <v>-7056</v>
      </c>
      <c r="J54" s="1024"/>
      <c r="K54" s="240"/>
      <c r="L54" s="28" t="s">
        <v>48</v>
      </c>
      <c r="N54" s="28" t="s">
        <v>66</v>
      </c>
    </row>
    <row r="55" spans="1:14" ht="15" customHeight="1">
      <c r="A55" s="1027"/>
      <c r="B55" s="1021"/>
      <c r="C55" s="1023"/>
      <c r="D55" s="1019"/>
      <c r="E55" s="17">
        <v>7056</v>
      </c>
      <c r="F55" s="17">
        <v>7894</v>
      </c>
      <c r="G55" s="17"/>
      <c r="H55" s="29">
        <f t="shared" si="7"/>
        <v>838</v>
      </c>
      <c r="I55" s="29">
        <f t="shared" si="0"/>
        <v>-7056</v>
      </c>
      <c r="J55" s="1025"/>
      <c r="K55" s="241"/>
      <c r="L55" s="28" t="s">
        <v>49</v>
      </c>
      <c r="N55" s="28" t="s">
        <v>66</v>
      </c>
    </row>
    <row r="56" spans="1:14" ht="15" hidden="1" customHeight="1">
      <c r="A56" s="1008">
        <v>24</v>
      </c>
      <c r="B56" s="1010" t="s">
        <v>169</v>
      </c>
      <c r="C56" s="1012" t="s">
        <v>422</v>
      </c>
      <c r="D56" s="1014" t="s">
        <v>402</v>
      </c>
      <c r="E56" s="470">
        <v>0</v>
      </c>
      <c r="F56" s="470">
        <v>0</v>
      </c>
      <c r="G56" s="470"/>
      <c r="H56" s="471">
        <f>+F56-E56</f>
        <v>0</v>
      </c>
      <c r="I56" s="472">
        <f>+G56-E56</f>
        <v>0</v>
      </c>
      <c r="J56" s="1016"/>
      <c r="K56" s="477"/>
      <c r="L56" s="28" t="s">
        <v>48</v>
      </c>
      <c r="N56" s="28" t="s">
        <v>422</v>
      </c>
    </row>
    <row r="57" spans="1:14" ht="15" hidden="1" customHeight="1">
      <c r="A57" s="1009"/>
      <c r="B57" s="1011"/>
      <c r="C57" s="1013"/>
      <c r="D57" s="1015"/>
      <c r="E57" s="474">
        <v>0</v>
      </c>
      <c r="F57" s="474">
        <v>0</v>
      </c>
      <c r="G57" s="474"/>
      <c r="H57" s="475">
        <f>+F57-E57</f>
        <v>0</v>
      </c>
      <c r="I57" s="475">
        <f>+G57-E57</f>
        <v>0</v>
      </c>
      <c r="J57" s="1017"/>
      <c r="K57" s="478"/>
      <c r="L57" s="28" t="s">
        <v>49</v>
      </c>
      <c r="N57" s="28" t="s">
        <v>422</v>
      </c>
    </row>
    <row r="58" spans="1:14" ht="15" customHeight="1">
      <c r="A58" s="1026">
        <v>25</v>
      </c>
      <c r="B58" s="1028" t="s">
        <v>167</v>
      </c>
      <c r="C58" s="1022" t="s">
        <v>349</v>
      </c>
      <c r="D58" s="1018" t="s">
        <v>76</v>
      </c>
      <c r="E58" s="27">
        <v>8019</v>
      </c>
      <c r="F58" s="27">
        <v>9477</v>
      </c>
      <c r="G58" s="16"/>
      <c r="H58" s="31">
        <f>+F58-E58</f>
        <v>1458</v>
      </c>
      <c r="I58" s="27">
        <f>+G58-E58</f>
        <v>-8019</v>
      </c>
      <c r="J58" s="1024"/>
      <c r="K58" s="240"/>
      <c r="L58" s="28" t="s">
        <v>48</v>
      </c>
      <c r="N58" s="28" t="s">
        <v>349</v>
      </c>
    </row>
    <row r="59" spans="1:14" ht="15" customHeight="1">
      <c r="A59" s="1027"/>
      <c r="B59" s="1029"/>
      <c r="C59" s="1023"/>
      <c r="D59" s="1019"/>
      <c r="E59" s="17">
        <v>8019</v>
      </c>
      <c r="F59" s="17">
        <v>9477</v>
      </c>
      <c r="G59" s="17"/>
      <c r="H59" s="29">
        <f>+F59-E59</f>
        <v>1458</v>
      </c>
      <c r="I59" s="29">
        <f>+G59-E59</f>
        <v>-8019</v>
      </c>
      <c r="J59" s="1025"/>
      <c r="K59" s="241"/>
      <c r="L59" s="28" t="s">
        <v>49</v>
      </c>
      <c r="N59" s="28" t="s">
        <v>374</v>
      </c>
    </row>
    <row r="60" spans="1:14" ht="15" customHeight="1">
      <c r="A60" s="1026">
        <v>26</v>
      </c>
      <c r="B60" s="1020" t="s">
        <v>169</v>
      </c>
      <c r="C60" s="1022" t="s">
        <v>407</v>
      </c>
      <c r="D60" s="1018" t="s">
        <v>76</v>
      </c>
      <c r="E60" s="16">
        <v>2914</v>
      </c>
      <c r="F60" s="16">
        <v>3096</v>
      </c>
      <c r="G60" s="16"/>
      <c r="H60" s="31">
        <f t="shared" si="7"/>
        <v>182</v>
      </c>
      <c r="I60" s="27">
        <f t="shared" ref="I60:I61" si="10">+G60-E60</f>
        <v>-2914</v>
      </c>
      <c r="J60" s="1024"/>
      <c r="K60" s="53"/>
      <c r="L60" s="28" t="s">
        <v>48</v>
      </c>
      <c r="N60" s="28" t="s">
        <v>409</v>
      </c>
    </row>
    <row r="61" spans="1:14" ht="15" customHeight="1">
      <c r="A61" s="1027"/>
      <c r="B61" s="1021"/>
      <c r="C61" s="1023"/>
      <c r="D61" s="1019"/>
      <c r="E61" s="17">
        <v>2914</v>
      </c>
      <c r="F61" s="17">
        <v>3096</v>
      </c>
      <c r="G61" s="17"/>
      <c r="H61" s="29">
        <f t="shared" si="7"/>
        <v>182</v>
      </c>
      <c r="I61" s="29">
        <f t="shared" si="10"/>
        <v>-2914</v>
      </c>
      <c r="J61" s="1025"/>
      <c r="K61" s="54"/>
      <c r="L61" s="28" t="s">
        <v>49</v>
      </c>
      <c r="N61" s="28" t="s">
        <v>409</v>
      </c>
    </row>
    <row r="62" spans="1:14" ht="15" customHeight="1">
      <c r="A62" s="1026">
        <v>27</v>
      </c>
      <c r="B62" s="1020" t="s">
        <v>169</v>
      </c>
      <c r="C62" s="1022" t="s">
        <v>411</v>
      </c>
      <c r="D62" s="1018" t="s">
        <v>402</v>
      </c>
      <c r="E62" s="27">
        <v>333</v>
      </c>
      <c r="F62" s="27">
        <v>392</v>
      </c>
      <c r="G62" s="16"/>
      <c r="H62" s="31">
        <f>+F62-E62</f>
        <v>59</v>
      </c>
      <c r="I62" s="27">
        <f>+G62-E62</f>
        <v>-333</v>
      </c>
      <c r="J62" s="1024"/>
      <c r="K62" s="53"/>
      <c r="L62" s="28" t="s">
        <v>48</v>
      </c>
      <c r="N62" s="28" t="s">
        <v>412</v>
      </c>
    </row>
    <row r="63" spans="1:14" ht="15" customHeight="1">
      <c r="A63" s="1027"/>
      <c r="B63" s="1021"/>
      <c r="C63" s="1023"/>
      <c r="D63" s="1019"/>
      <c r="E63" s="17">
        <v>333</v>
      </c>
      <c r="F63" s="17">
        <v>392</v>
      </c>
      <c r="G63" s="17"/>
      <c r="H63" s="29">
        <f>+F63-E63</f>
        <v>59</v>
      </c>
      <c r="I63" s="29">
        <f>+G63-E63</f>
        <v>-333</v>
      </c>
      <c r="J63" s="1025"/>
      <c r="K63" s="54"/>
      <c r="L63" s="28" t="s">
        <v>49</v>
      </c>
      <c r="N63" s="28" t="s">
        <v>412</v>
      </c>
    </row>
    <row r="64" spans="1:14" ht="15" customHeight="1">
      <c r="A64" s="1026">
        <v>28</v>
      </c>
      <c r="B64" s="1020" t="s">
        <v>169</v>
      </c>
      <c r="C64" s="1032" t="s">
        <v>408</v>
      </c>
      <c r="D64" s="1018" t="s">
        <v>402</v>
      </c>
      <c r="E64" s="31">
        <v>21012</v>
      </c>
      <c r="F64" s="31">
        <v>22137</v>
      </c>
      <c r="G64" s="16"/>
      <c r="H64" s="31">
        <f t="shared" si="7"/>
        <v>1125</v>
      </c>
      <c r="I64" s="27">
        <f t="shared" ref="I64:I97" si="11">+G64-E64</f>
        <v>-21012</v>
      </c>
      <c r="J64" s="1024"/>
      <c r="K64" s="240"/>
      <c r="L64" s="28" t="s">
        <v>48</v>
      </c>
      <c r="N64" s="28" t="s">
        <v>410</v>
      </c>
    </row>
    <row r="65" spans="1:14" ht="15" customHeight="1">
      <c r="A65" s="1027"/>
      <c r="B65" s="1021"/>
      <c r="C65" s="1032"/>
      <c r="D65" s="1019"/>
      <c r="E65" s="32">
        <v>21012</v>
      </c>
      <c r="F65" s="32">
        <v>22137</v>
      </c>
      <c r="G65" s="17"/>
      <c r="H65" s="29">
        <f t="shared" si="7"/>
        <v>1125</v>
      </c>
      <c r="I65" s="29">
        <f t="shared" si="11"/>
        <v>-21012</v>
      </c>
      <c r="J65" s="1025"/>
      <c r="K65" s="241"/>
      <c r="L65" s="28" t="s">
        <v>49</v>
      </c>
      <c r="N65" s="28" t="s">
        <v>410</v>
      </c>
    </row>
    <row r="66" spans="1:14" ht="15" customHeight="1">
      <c r="A66" s="1026">
        <v>29</v>
      </c>
      <c r="B66" s="1020" t="s">
        <v>169</v>
      </c>
      <c r="C66" s="1022" t="s">
        <v>210</v>
      </c>
      <c r="D66" s="1018" t="s">
        <v>173</v>
      </c>
      <c r="E66" s="16">
        <v>40640</v>
      </c>
      <c r="F66" s="16">
        <v>40640</v>
      </c>
      <c r="G66" s="16"/>
      <c r="H66" s="31">
        <f>+F66-E66</f>
        <v>0</v>
      </c>
      <c r="I66" s="27">
        <f>+G66-E66</f>
        <v>-40640</v>
      </c>
      <c r="J66" s="1024"/>
      <c r="K66" s="240"/>
      <c r="L66" s="28" t="s">
        <v>48</v>
      </c>
      <c r="N66" s="28" t="s">
        <v>210</v>
      </c>
    </row>
    <row r="67" spans="1:14" ht="15" customHeight="1">
      <c r="A67" s="1027"/>
      <c r="B67" s="1021"/>
      <c r="C67" s="1023"/>
      <c r="D67" s="1019"/>
      <c r="E67" s="17">
        <v>40640</v>
      </c>
      <c r="F67" s="17">
        <v>40640</v>
      </c>
      <c r="G67" s="17"/>
      <c r="H67" s="29">
        <f>+F67-E67</f>
        <v>0</v>
      </c>
      <c r="I67" s="29">
        <f>+G67-E67</f>
        <v>-40640</v>
      </c>
      <c r="J67" s="1025"/>
      <c r="K67" s="241"/>
      <c r="L67" s="28" t="s">
        <v>49</v>
      </c>
      <c r="N67" s="28" t="s">
        <v>210</v>
      </c>
    </row>
    <row r="68" spans="1:14" ht="15" customHeight="1">
      <c r="A68" s="1026">
        <v>30</v>
      </c>
      <c r="B68" s="1020" t="s">
        <v>169</v>
      </c>
      <c r="C68" s="1022" t="s">
        <v>72</v>
      </c>
      <c r="D68" s="1018" t="s">
        <v>402</v>
      </c>
      <c r="E68" s="15">
        <v>44137</v>
      </c>
      <c r="F68" s="15">
        <v>44137</v>
      </c>
      <c r="G68" s="16"/>
      <c r="H68" s="31">
        <f t="shared" si="7"/>
        <v>0</v>
      </c>
      <c r="I68" s="27">
        <f t="shared" si="11"/>
        <v>-44137</v>
      </c>
      <c r="J68" s="1024"/>
      <c r="K68" s="240"/>
      <c r="L68" s="28" t="s">
        <v>48</v>
      </c>
      <c r="N68" s="28" t="s">
        <v>72</v>
      </c>
    </row>
    <row r="69" spans="1:14" ht="15" customHeight="1">
      <c r="A69" s="1027"/>
      <c r="B69" s="1021"/>
      <c r="C69" s="1023"/>
      <c r="D69" s="1019"/>
      <c r="E69" s="406">
        <v>43741</v>
      </c>
      <c r="F69" s="406">
        <v>43741</v>
      </c>
      <c r="G69" s="17"/>
      <c r="H69" s="29">
        <f t="shared" si="7"/>
        <v>0</v>
      </c>
      <c r="I69" s="29">
        <f t="shared" si="11"/>
        <v>-43741</v>
      </c>
      <c r="J69" s="1025"/>
      <c r="K69" s="241"/>
      <c r="L69" s="28" t="s">
        <v>49</v>
      </c>
      <c r="N69" s="28" t="s">
        <v>72</v>
      </c>
    </row>
    <row r="70" spans="1:14" ht="15" customHeight="1">
      <c r="A70" s="1026">
        <v>31</v>
      </c>
      <c r="B70" s="1020" t="s">
        <v>169</v>
      </c>
      <c r="C70" s="1022" t="s">
        <v>73</v>
      </c>
      <c r="D70" s="1018" t="s">
        <v>402</v>
      </c>
      <c r="E70" s="16">
        <v>34413</v>
      </c>
      <c r="F70" s="16">
        <v>34413</v>
      </c>
      <c r="G70" s="16"/>
      <c r="H70" s="31">
        <f t="shared" si="7"/>
        <v>0</v>
      </c>
      <c r="I70" s="27">
        <f t="shared" si="11"/>
        <v>-34413</v>
      </c>
      <c r="J70" s="1024"/>
      <c r="K70" s="240"/>
      <c r="L70" s="28" t="s">
        <v>48</v>
      </c>
      <c r="N70" s="28" t="s">
        <v>73</v>
      </c>
    </row>
    <row r="71" spans="1:14" ht="15" customHeight="1">
      <c r="A71" s="1027"/>
      <c r="B71" s="1021"/>
      <c r="C71" s="1023"/>
      <c r="D71" s="1019"/>
      <c r="E71" s="17">
        <v>34413</v>
      </c>
      <c r="F71" s="17">
        <v>34413</v>
      </c>
      <c r="G71" s="17"/>
      <c r="H71" s="29">
        <f t="shared" si="7"/>
        <v>0</v>
      </c>
      <c r="I71" s="29">
        <f t="shared" si="11"/>
        <v>-34413</v>
      </c>
      <c r="J71" s="1025"/>
      <c r="K71" s="241"/>
      <c r="L71" s="28" t="s">
        <v>49</v>
      </c>
      <c r="N71" s="28" t="s">
        <v>73</v>
      </c>
    </row>
    <row r="72" spans="1:14" ht="15" customHeight="1">
      <c r="A72" s="1026">
        <v>10</v>
      </c>
      <c r="B72" s="1020" t="s">
        <v>169</v>
      </c>
      <c r="C72" s="1022" t="s">
        <v>342</v>
      </c>
      <c r="D72" s="1018" t="s">
        <v>77</v>
      </c>
      <c r="E72" s="27">
        <v>853</v>
      </c>
      <c r="F72" s="27">
        <v>853</v>
      </c>
      <c r="G72" s="16"/>
      <c r="H72" s="31">
        <f>+F72-E72</f>
        <v>0</v>
      </c>
      <c r="I72" s="27">
        <f>+G72-E72</f>
        <v>-853</v>
      </c>
      <c r="J72" s="1024"/>
      <c r="K72" s="240"/>
      <c r="L72" s="28" t="s">
        <v>48</v>
      </c>
      <c r="N72" s="28" t="s">
        <v>342</v>
      </c>
    </row>
    <row r="73" spans="1:14" ht="15" customHeight="1">
      <c r="A73" s="1027"/>
      <c r="B73" s="1021"/>
      <c r="C73" s="1023"/>
      <c r="D73" s="1019"/>
      <c r="E73" s="17">
        <v>853</v>
      </c>
      <c r="F73" s="17">
        <v>853</v>
      </c>
      <c r="G73" s="17"/>
      <c r="H73" s="29">
        <f>+F73-E73</f>
        <v>0</v>
      </c>
      <c r="I73" s="29">
        <f>+G73-E73</f>
        <v>-853</v>
      </c>
      <c r="J73" s="1025"/>
      <c r="K73" s="241"/>
      <c r="L73" s="28" t="s">
        <v>49</v>
      </c>
      <c r="N73" s="28" t="s">
        <v>367</v>
      </c>
    </row>
    <row r="74" spans="1:14" ht="15" customHeight="1">
      <c r="A74" s="1026">
        <v>12</v>
      </c>
      <c r="B74" s="1020" t="s">
        <v>169</v>
      </c>
      <c r="C74" s="1022" t="s">
        <v>344</v>
      </c>
      <c r="D74" s="1018" t="s">
        <v>77</v>
      </c>
      <c r="E74" s="16">
        <v>627</v>
      </c>
      <c r="F74" s="16">
        <v>790</v>
      </c>
      <c r="G74" s="16"/>
      <c r="H74" s="31">
        <f>+F74-E74</f>
        <v>163</v>
      </c>
      <c r="I74" s="27">
        <f>+G74-E74</f>
        <v>-627</v>
      </c>
      <c r="J74" s="1024"/>
      <c r="K74" s="240"/>
      <c r="L74" s="28" t="s">
        <v>48</v>
      </c>
      <c r="N74" s="28" t="s">
        <v>344</v>
      </c>
    </row>
    <row r="75" spans="1:14" ht="15" customHeight="1">
      <c r="A75" s="1027"/>
      <c r="B75" s="1021"/>
      <c r="C75" s="1023"/>
      <c r="D75" s="1019"/>
      <c r="E75" s="17">
        <v>627</v>
      </c>
      <c r="F75" s="17">
        <v>790</v>
      </c>
      <c r="G75" s="17"/>
      <c r="H75" s="29">
        <f>+F75-E75</f>
        <v>163</v>
      </c>
      <c r="I75" s="29">
        <f>+G75-E75</f>
        <v>-627</v>
      </c>
      <c r="J75" s="1025"/>
      <c r="K75" s="241"/>
      <c r="L75" s="28" t="s">
        <v>49</v>
      </c>
      <c r="N75" s="28" t="s">
        <v>369</v>
      </c>
    </row>
    <row r="76" spans="1:14" ht="15" hidden="1" customHeight="1">
      <c r="A76" s="1008">
        <v>32</v>
      </c>
      <c r="B76" s="1010" t="s">
        <v>169</v>
      </c>
      <c r="C76" s="1012" t="s">
        <v>423</v>
      </c>
      <c r="D76" s="1014" t="s">
        <v>77</v>
      </c>
      <c r="E76" s="470">
        <v>0</v>
      </c>
      <c r="F76" s="470">
        <v>0</v>
      </c>
      <c r="G76" s="470"/>
      <c r="H76" s="471">
        <f t="shared" si="7"/>
        <v>0</v>
      </c>
      <c r="I76" s="472">
        <f t="shared" si="11"/>
        <v>0</v>
      </c>
      <c r="J76" s="1016"/>
      <c r="K76" s="473"/>
      <c r="L76" s="28" t="s">
        <v>48</v>
      </c>
      <c r="N76" s="28" t="s">
        <v>427</v>
      </c>
    </row>
    <row r="77" spans="1:14" ht="15" hidden="1" customHeight="1">
      <c r="A77" s="1009"/>
      <c r="B77" s="1011"/>
      <c r="C77" s="1013"/>
      <c r="D77" s="1015"/>
      <c r="E77" s="474">
        <v>0</v>
      </c>
      <c r="F77" s="474">
        <v>0</v>
      </c>
      <c r="G77" s="474"/>
      <c r="H77" s="475">
        <f t="shared" si="7"/>
        <v>0</v>
      </c>
      <c r="I77" s="475">
        <f t="shared" si="11"/>
        <v>0</v>
      </c>
      <c r="J77" s="1017"/>
      <c r="K77" s="476"/>
      <c r="L77" s="28" t="s">
        <v>49</v>
      </c>
      <c r="N77" s="28" t="s">
        <v>427</v>
      </c>
    </row>
    <row r="78" spans="1:14" ht="15" customHeight="1">
      <c r="A78" s="1026">
        <v>33</v>
      </c>
      <c r="B78" s="1020" t="s">
        <v>169</v>
      </c>
      <c r="C78" s="1022" t="s">
        <v>424</v>
      </c>
      <c r="D78" s="1018" t="s">
        <v>76</v>
      </c>
      <c r="E78" s="16">
        <v>68152</v>
      </c>
      <c r="F78" s="16">
        <v>64747</v>
      </c>
      <c r="G78" s="16"/>
      <c r="H78" s="31">
        <f>+F78-E78</f>
        <v>-3405</v>
      </c>
      <c r="I78" s="27">
        <f>+G78-E78</f>
        <v>-68152</v>
      </c>
      <c r="J78" s="1024"/>
      <c r="K78" s="240"/>
      <c r="L78" s="28" t="s">
        <v>48</v>
      </c>
      <c r="N78" s="28" t="s">
        <v>424</v>
      </c>
    </row>
    <row r="79" spans="1:14" ht="15" customHeight="1">
      <c r="A79" s="1027"/>
      <c r="B79" s="1021"/>
      <c r="C79" s="1023"/>
      <c r="D79" s="1019"/>
      <c r="E79" s="17">
        <v>67987</v>
      </c>
      <c r="F79" s="17">
        <v>64747</v>
      </c>
      <c r="G79" s="17"/>
      <c r="H79" s="29">
        <f>+F79-E79</f>
        <v>-3240</v>
      </c>
      <c r="I79" s="29">
        <f>+G79-E79</f>
        <v>-67987</v>
      </c>
      <c r="J79" s="1025"/>
      <c r="K79" s="241"/>
      <c r="L79" s="28" t="s">
        <v>49</v>
      </c>
      <c r="N79" s="28" t="s">
        <v>424</v>
      </c>
    </row>
    <row r="80" spans="1:14" ht="15" customHeight="1">
      <c r="A80" s="1026">
        <v>34</v>
      </c>
      <c r="B80" s="1020" t="s">
        <v>169</v>
      </c>
      <c r="C80" s="1030" t="s">
        <v>445</v>
      </c>
      <c r="D80" s="1018"/>
      <c r="E80" s="16">
        <v>0</v>
      </c>
      <c r="F80" s="16">
        <v>1788</v>
      </c>
      <c r="G80" s="16"/>
      <c r="H80" s="31">
        <f t="shared" ref="H80:H83" si="12">+F80-E80</f>
        <v>1788</v>
      </c>
      <c r="I80" s="27">
        <f t="shared" ref="I80:I87" si="13">+G80-E80</f>
        <v>0</v>
      </c>
      <c r="J80" s="1024"/>
      <c r="K80" s="240"/>
      <c r="L80" s="28" t="s">
        <v>48</v>
      </c>
    </row>
    <row r="81" spans="1:13" ht="15" customHeight="1">
      <c r="A81" s="1027"/>
      <c r="B81" s="1021"/>
      <c r="C81" s="1031"/>
      <c r="D81" s="1019"/>
      <c r="E81" s="17">
        <v>0</v>
      </c>
      <c r="F81" s="17">
        <v>0</v>
      </c>
      <c r="G81" s="17"/>
      <c r="H81" s="29">
        <f t="shared" si="12"/>
        <v>0</v>
      </c>
      <c r="I81" s="29">
        <f t="shared" si="13"/>
        <v>0</v>
      </c>
      <c r="J81" s="1025"/>
      <c r="K81" s="241"/>
      <c r="L81" s="28" t="s">
        <v>49</v>
      </c>
    </row>
    <row r="82" spans="1:13" ht="15" customHeight="1">
      <c r="A82" s="1076">
        <v>35</v>
      </c>
      <c r="B82" s="1078" t="s">
        <v>169</v>
      </c>
      <c r="C82" s="1080" t="s">
        <v>446</v>
      </c>
      <c r="D82" s="1082"/>
      <c r="E82" s="479">
        <v>1611</v>
      </c>
      <c r="F82" s="479">
        <v>0</v>
      </c>
      <c r="G82" s="479"/>
      <c r="H82" s="480">
        <f t="shared" si="12"/>
        <v>-1611</v>
      </c>
      <c r="I82" s="481">
        <f t="shared" si="13"/>
        <v>-1611</v>
      </c>
      <c r="J82" s="1084" t="s">
        <v>447</v>
      </c>
      <c r="K82" s="1085"/>
      <c r="L82" s="28" t="s">
        <v>48</v>
      </c>
    </row>
    <row r="83" spans="1:13" ht="15" customHeight="1">
      <c r="A83" s="1077"/>
      <c r="B83" s="1079"/>
      <c r="C83" s="1081"/>
      <c r="D83" s="1083"/>
      <c r="E83" s="482">
        <v>806</v>
      </c>
      <c r="F83" s="482">
        <v>0</v>
      </c>
      <c r="G83" s="482"/>
      <c r="H83" s="483">
        <f t="shared" si="12"/>
        <v>-806</v>
      </c>
      <c r="I83" s="483">
        <f t="shared" si="13"/>
        <v>-806</v>
      </c>
      <c r="J83" s="1086"/>
      <c r="K83" s="1087"/>
      <c r="L83" s="28" t="s">
        <v>49</v>
      </c>
    </row>
    <row r="84" spans="1:13" ht="15" hidden="1" customHeight="1">
      <c r="A84" s="1026"/>
      <c r="B84" s="1020"/>
      <c r="C84" s="1030"/>
      <c r="D84" s="1018"/>
      <c r="E84" s="16"/>
      <c r="F84" s="16"/>
      <c r="G84" s="16"/>
      <c r="H84" s="16"/>
      <c r="I84" s="27">
        <f t="shared" si="13"/>
        <v>0</v>
      </c>
      <c r="J84" s="1024" t="s">
        <v>139</v>
      </c>
      <c r="K84" s="53"/>
      <c r="L84" s="28" t="s">
        <v>48</v>
      </c>
    </row>
    <row r="85" spans="1:13" ht="15" hidden="1" customHeight="1">
      <c r="A85" s="1027"/>
      <c r="B85" s="1021"/>
      <c r="C85" s="1031"/>
      <c r="D85" s="1019"/>
      <c r="E85" s="17"/>
      <c r="F85" s="17"/>
      <c r="G85" s="17"/>
      <c r="H85" s="29"/>
      <c r="I85" s="29">
        <f t="shared" si="13"/>
        <v>0</v>
      </c>
      <c r="J85" s="1025"/>
      <c r="K85" s="239"/>
      <c r="L85" s="28" t="s">
        <v>49</v>
      </c>
    </row>
    <row r="86" spans="1:13" ht="15" hidden="1" customHeight="1">
      <c r="A86" s="1026"/>
      <c r="B86" s="1020"/>
      <c r="C86" s="1030"/>
      <c r="D86" s="1018"/>
      <c r="E86" s="16"/>
      <c r="F86" s="16"/>
      <c r="G86" s="16"/>
      <c r="H86" s="31"/>
      <c r="I86" s="27">
        <f t="shared" si="13"/>
        <v>0</v>
      </c>
      <c r="J86" s="1024"/>
      <c r="K86" s="240"/>
      <c r="L86" s="28" t="s">
        <v>48</v>
      </c>
    </row>
    <row r="87" spans="1:13" ht="15" hidden="1" customHeight="1">
      <c r="A87" s="1027"/>
      <c r="B87" s="1021"/>
      <c r="C87" s="1031"/>
      <c r="D87" s="1019"/>
      <c r="E87" s="17"/>
      <c r="F87" s="17"/>
      <c r="G87" s="17"/>
      <c r="H87" s="29"/>
      <c r="I87" s="29">
        <f t="shared" si="13"/>
        <v>0</v>
      </c>
      <c r="J87" s="1025"/>
      <c r="K87" s="241"/>
      <c r="L87" s="28" t="s">
        <v>49</v>
      </c>
    </row>
    <row r="88" spans="1:13" ht="15" hidden="1" customHeight="1">
      <c r="A88" s="1026"/>
      <c r="B88" s="1020"/>
      <c r="C88" s="1030"/>
      <c r="D88" s="1018"/>
      <c r="E88" s="16"/>
      <c r="F88" s="16"/>
      <c r="G88" s="16"/>
      <c r="H88" s="31"/>
      <c r="I88" s="27"/>
      <c r="J88" s="1024"/>
      <c r="K88" s="240"/>
      <c r="L88" s="28" t="s">
        <v>48</v>
      </c>
    </row>
    <row r="89" spans="1:13" ht="15" hidden="1" customHeight="1">
      <c r="A89" s="1027"/>
      <c r="B89" s="1021"/>
      <c r="C89" s="1031"/>
      <c r="D89" s="1019"/>
      <c r="E89" s="17"/>
      <c r="F89" s="17"/>
      <c r="G89" s="17"/>
      <c r="H89" s="29"/>
      <c r="I89" s="29"/>
      <c r="J89" s="1025"/>
      <c r="K89" s="241"/>
      <c r="L89" s="28" t="s">
        <v>49</v>
      </c>
    </row>
    <row r="90" spans="1:13" ht="15" hidden="1" customHeight="1">
      <c r="A90" s="1026"/>
      <c r="B90" s="1020"/>
      <c r="C90" s="1022"/>
      <c r="D90" s="1018"/>
      <c r="E90" s="16"/>
      <c r="F90" s="16"/>
      <c r="G90" s="16"/>
      <c r="H90" s="31">
        <f>+F90-E90</f>
        <v>0</v>
      </c>
      <c r="I90" s="27"/>
      <c r="J90" s="1024"/>
      <c r="K90" s="240"/>
      <c r="L90" s="28" t="s">
        <v>48</v>
      </c>
    </row>
    <row r="91" spans="1:13" ht="15" hidden="1" customHeight="1">
      <c r="A91" s="1027"/>
      <c r="B91" s="1021"/>
      <c r="C91" s="1023"/>
      <c r="D91" s="1019"/>
      <c r="E91" s="17"/>
      <c r="F91" s="17"/>
      <c r="G91" s="17"/>
      <c r="H91" s="29">
        <f>+F91-E91</f>
        <v>0</v>
      </c>
      <c r="I91" s="29"/>
      <c r="J91" s="1025"/>
      <c r="K91" s="241"/>
      <c r="L91" s="28" t="s">
        <v>49</v>
      </c>
    </row>
    <row r="92" spans="1:13" ht="15" hidden="1" customHeight="1">
      <c r="A92" s="1026"/>
      <c r="B92" s="1020"/>
      <c r="C92" s="1032"/>
      <c r="D92" s="1018"/>
      <c r="E92" s="31"/>
      <c r="F92" s="31"/>
      <c r="G92" s="31"/>
      <c r="H92" s="31">
        <f>+F92-E92</f>
        <v>0</v>
      </c>
      <c r="I92" s="27">
        <f t="shared" si="11"/>
        <v>0</v>
      </c>
      <c r="J92" s="1024" t="s">
        <v>139</v>
      </c>
      <c r="K92" s="53"/>
      <c r="L92" s="28" t="s">
        <v>48</v>
      </c>
    </row>
    <row r="93" spans="1:13" ht="15" hidden="1" customHeight="1">
      <c r="A93" s="1027"/>
      <c r="B93" s="1021"/>
      <c r="C93" s="1032"/>
      <c r="D93" s="1019"/>
      <c r="E93" s="32"/>
      <c r="F93" s="32"/>
      <c r="G93" s="32"/>
      <c r="H93" s="29">
        <f>+F93-E93</f>
        <v>0</v>
      </c>
      <c r="I93" s="29">
        <f t="shared" si="11"/>
        <v>0</v>
      </c>
      <c r="J93" s="1025"/>
      <c r="K93" s="239"/>
      <c r="L93" s="28" t="s">
        <v>49</v>
      </c>
    </row>
    <row r="94" spans="1:13" ht="15" customHeight="1">
      <c r="A94" s="1047" t="s">
        <v>62</v>
      </c>
      <c r="B94" s="1048"/>
      <c r="C94" s="1048"/>
      <c r="D94" s="1049"/>
      <c r="E94" s="16">
        <f>SUMIF($L$12:$L$93,$L94,E$12:E$93)</f>
        <v>314429</v>
      </c>
      <c r="F94" s="16">
        <f>SUMIF($L$12:$L$93,$L94,F$12:F$93)</f>
        <v>326378</v>
      </c>
      <c r="G94" s="16"/>
      <c r="H94" s="31">
        <f>SUMIF($L$12:$L$93,$L94,H$12:H$93)</f>
        <v>11949</v>
      </c>
      <c r="I94" s="27">
        <f t="shared" si="11"/>
        <v>-314429</v>
      </c>
      <c r="J94" s="1024"/>
      <c r="K94" s="53"/>
      <c r="L94" s="28" t="s">
        <v>48</v>
      </c>
    </row>
    <row r="95" spans="1:13" ht="15" customHeight="1">
      <c r="A95" s="1050"/>
      <c r="B95" s="1051"/>
      <c r="C95" s="1051"/>
      <c r="D95" s="1052"/>
      <c r="E95" s="17">
        <f>SUMIF($L$12:$L$93,$L95,E$12:E$93)</f>
        <v>310038</v>
      </c>
      <c r="F95" s="17">
        <f>SUMIF($L$12:$L$93,$L95,F$12:F$93)</f>
        <v>320432</v>
      </c>
      <c r="G95" s="17"/>
      <c r="H95" s="29">
        <f>SUMIF($L$12:$L$93,$L95,H$12:H$93)</f>
        <v>10394</v>
      </c>
      <c r="I95" s="29">
        <f t="shared" si="11"/>
        <v>-310038</v>
      </c>
      <c r="J95" s="1025"/>
      <c r="K95" s="239"/>
      <c r="L95" s="28" t="s">
        <v>49</v>
      </c>
    </row>
    <row r="96" spans="1:13" ht="15" customHeight="1">
      <c r="A96" s="1053" t="s">
        <v>50</v>
      </c>
      <c r="B96" s="1054"/>
      <c r="C96" s="1054"/>
      <c r="D96" s="1055"/>
      <c r="E96" s="16">
        <f>SUM(E10,E94)</f>
        <v>1587262</v>
      </c>
      <c r="F96" s="16">
        <f>SUM(F10,F94)</f>
        <v>1599211</v>
      </c>
      <c r="G96" s="16"/>
      <c r="H96" s="16">
        <f>SUM(H10,H94)</f>
        <v>11949</v>
      </c>
      <c r="I96" s="27">
        <f t="shared" si="11"/>
        <v>-1587262</v>
      </c>
      <c r="J96" s="1024" t="str">
        <f>IF(K96="　","　","区CM")</f>
        <v>　</v>
      </c>
      <c r="K96" s="244" t="str">
        <f>IF(SUMIF(M8:M95,M96,K8:K95)=0,"　",SUMIF(M8:M95,M96,K8:K95))</f>
        <v>　</v>
      </c>
      <c r="L96" s="28" t="s">
        <v>48</v>
      </c>
      <c r="M96" s="28" t="s">
        <v>119</v>
      </c>
    </row>
    <row r="97" spans="1:13" ht="15" customHeight="1" thickBot="1">
      <c r="A97" s="1056"/>
      <c r="B97" s="1057"/>
      <c r="C97" s="1057"/>
      <c r="D97" s="1058"/>
      <c r="E97" s="63">
        <f>SUM(E11,E95)</f>
        <v>1582871</v>
      </c>
      <c r="F97" s="63">
        <f>SUM(F11,F95)</f>
        <v>1593265</v>
      </c>
      <c r="G97" s="63"/>
      <c r="H97" s="245">
        <f>SUM(H11,H95)</f>
        <v>10394</v>
      </c>
      <c r="I97" s="245">
        <f t="shared" si="11"/>
        <v>-1582871</v>
      </c>
      <c r="J97" s="1045"/>
      <c r="K97" s="246" t="str">
        <f>IF(SUMIF(M8:M95,M97,K8:K95)=0,"　",SUMIF(M8:M95,M97,K8:K95))</f>
        <v>　</v>
      </c>
      <c r="L97" s="28" t="s">
        <v>49</v>
      </c>
      <c r="M97" s="28" t="s">
        <v>141</v>
      </c>
    </row>
    <row r="98" spans="1:13">
      <c r="A98" s="247"/>
      <c r="B98" s="247"/>
      <c r="C98" s="247"/>
      <c r="D98" s="247"/>
      <c r="E98" s="248"/>
      <c r="F98" s="249"/>
      <c r="G98" s="249"/>
      <c r="H98" s="249"/>
      <c r="I98" s="248"/>
    </row>
    <row r="99" spans="1:13" ht="18" customHeight="1">
      <c r="A99" s="250"/>
      <c r="B99" s="250"/>
      <c r="C99" s="251"/>
      <c r="D99" s="250"/>
      <c r="F99" s="231"/>
      <c r="G99" s="231"/>
      <c r="H99" s="231"/>
    </row>
    <row r="100" spans="1:13" ht="18" customHeight="1" thickBot="1">
      <c r="A100" s="1059" t="s">
        <v>51</v>
      </c>
      <c r="B100" s="1059"/>
      <c r="C100" s="1059"/>
      <c r="D100" s="247"/>
      <c r="F100" s="231"/>
      <c r="G100" s="231"/>
      <c r="H100" s="231"/>
      <c r="J100" s="252"/>
    </row>
    <row r="101" spans="1:13" ht="18" customHeight="1">
      <c r="A101" s="233" t="s">
        <v>142</v>
      </c>
      <c r="B101" s="234" t="s">
        <v>46</v>
      </c>
      <c r="C101" s="1060" t="s">
        <v>52</v>
      </c>
      <c r="D101" s="1062" t="s">
        <v>47</v>
      </c>
      <c r="E101" s="466" t="s">
        <v>143</v>
      </c>
      <c r="F101" s="466" t="s">
        <v>144</v>
      </c>
      <c r="G101" s="234" t="s">
        <v>134</v>
      </c>
      <c r="H101" s="466" t="s">
        <v>135</v>
      </c>
      <c r="I101" s="466" t="s">
        <v>135</v>
      </c>
      <c r="J101" s="1064" t="s">
        <v>145</v>
      </c>
      <c r="K101" s="1065"/>
    </row>
    <row r="102" spans="1:13" ht="18" customHeight="1">
      <c r="A102" s="236" t="s">
        <v>146</v>
      </c>
      <c r="B102" s="253" t="s">
        <v>58</v>
      </c>
      <c r="C102" s="1061"/>
      <c r="D102" s="1063"/>
      <c r="E102" s="254" t="s">
        <v>147</v>
      </c>
      <c r="F102" s="467" t="s">
        <v>148</v>
      </c>
      <c r="G102" s="467" t="s">
        <v>149</v>
      </c>
      <c r="H102" s="467" t="s">
        <v>150</v>
      </c>
      <c r="I102" s="467" t="s">
        <v>151</v>
      </c>
      <c r="J102" s="1066"/>
      <c r="K102" s="1067"/>
    </row>
    <row r="103" spans="1:13" ht="18" customHeight="1">
      <c r="A103" s="1038"/>
      <c r="B103" s="1040"/>
      <c r="C103" s="1022" t="s">
        <v>53</v>
      </c>
      <c r="D103" s="1018" t="s">
        <v>54</v>
      </c>
      <c r="E103" s="27" t="s">
        <v>152</v>
      </c>
      <c r="F103" s="27" t="s">
        <v>152</v>
      </c>
      <c r="G103" s="27"/>
      <c r="H103" s="27" t="s">
        <v>152</v>
      </c>
      <c r="I103" s="27" t="s">
        <v>152</v>
      </c>
      <c r="J103" s="1024"/>
      <c r="K103" s="1044"/>
    </row>
    <row r="104" spans="1:13" ht="18" customHeight="1" thickBot="1">
      <c r="A104" s="1039"/>
      <c r="B104" s="1041"/>
      <c r="C104" s="1042"/>
      <c r="D104" s="1043"/>
      <c r="E104" s="255" t="s">
        <v>152</v>
      </c>
      <c r="F104" s="245">
        <v>20000</v>
      </c>
      <c r="G104" s="245"/>
      <c r="H104" s="245">
        <f>+F104</f>
        <v>20000</v>
      </c>
      <c r="I104" s="245">
        <f>+G104</f>
        <v>0</v>
      </c>
      <c r="J104" s="1045"/>
      <c r="K104" s="1046"/>
    </row>
    <row r="105" spans="1:13" ht="18" customHeight="1">
      <c r="F105" s="231"/>
      <c r="G105" s="231"/>
      <c r="H105" s="231"/>
      <c r="J105" s="252"/>
    </row>
    <row r="106" spans="1:13" ht="18" customHeight="1">
      <c r="A106" s="252"/>
      <c r="D106" s="250"/>
      <c r="F106" s="231"/>
      <c r="G106" s="231"/>
      <c r="H106" s="231"/>
      <c r="J106" s="252"/>
    </row>
    <row r="107" spans="1:13" ht="18" customHeight="1">
      <c r="A107" s="256" t="s">
        <v>4</v>
      </c>
      <c r="B107" s="257"/>
      <c r="C107" s="257"/>
      <c r="F107" s="231"/>
      <c r="G107" s="231"/>
      <c r="H107" s="231"/>
      <c r="J107" s="252"/>
    </row>
    <row r="108" spans="1:13" ht="15.75" customHeight="1">
      <c r="A108" s="258">
        <v>1</v>
      </c>
      <c r="B108" s="257" t="s">
        <v>59</v>
      </c>
      <c r="C108" s="257"/>
    </row>
    <row r="109" spans="1:13" ht="6" customHeight="1">
      <c r="A109" s="258"/>
      <c r="B109" s="257"/>
      <c r="C109" s="257"/>
    </row>
    <row r="110" spans="1:13" ht="15.75" customHeight="1">
      <c r="A110" s="258">
        <v>2</v>
      </c>
      <c r="B110" s="257" t="s">
        <v>153</v>
      </c>
      <c r="C110" s="257"/>
    </row>
    <row r="111" spans="1:13" ht="15.75" customHeight="1">
      <c r="A111" s="258"/>
      <c r="B111" s="257" t="s">
        <v>295</v>
      </c>
      <c r="C111" s="257"/>
    </row>
    <row r="112" spans="1:13" ht="6" customHeight="1">
      <c r="A112" s="258"/>
      <c r="B112" s="257"/>
      <c r="C112" s="257"/>
    </row>
    <row r="113" spans="1:13" ht="15.75" customHeight="1">
      <c r="A113" s="258">
        <v>3</v>
      </c>
      <c r="B113" s="257" t="s">
        <v>55</v>
      </c>
      <c r="C113" s="257"/>
    </row>
    <row r="114" spans="1:13" ht="6" customHeight="1">
      <c r="A114" s="258"/>
      <c r="B114" s="257"/>
      <c r="C114" s="257"/>
    </row>
    <row r="115" spans="1:13" ht="15.75" customHeight="1">
      <c r="A115" s="258">
        <v>4</v>
      </c>
      <c r="B115" s="257" t="s">
        <v>154</v>
      </c>
      <c r="C115" s="257"/>
    </row>
    <row r="116" spans="1:13" ht="15.75" customHeight="1">
      <c r="A116" s="258"/>
      <c r="B116" s="257" t="s">
        <v>155</v>
      </c>
      <c r="C116" s="257"/>
    </row>
    <row r="117" spans="1:13" ht="15.75" customHeight="1">
      <c r="A117" s="258"/>
      <c r="B117" s="257" t="s">
        <v>60</v>
      </c>
      <c r="C117" s="257"/>
    </row>
    <row r="118" spans="1:13" ht="15.75" customHeight="1">
      <c r="A118" s="258"/>
      <c r="B118" s="28"/>
      <c r="C118" s="257"/>
    </row>
    <row r="119" spans="1:13" s="226" customFormat="1" ht="15.75" customHeight="1">
      <c r="A119" s="258"/>
      <c r="B119" s="257"/>
      <c r="C119" s="257"/>
      <c r="F119" s="227"/>
      <c r="G119" s="227"/>
      <c r="H119" s="227"/>
      <c r="J119" s="28"/>
      <c r="K119" s="28"/>
      <c r="L119" s="28"/>
      <c r="M119" s="28"/>
    </row>
    <row r="120" spans="1:13" s="226" customFormat="1" ht="15.75" customHeight="1">
      <c r="A120" s="258"/>
      <c r="B120" s="257"/>
      <c r="C120" s="257"/>
      <c r="F120" s="227"/>
      <c r="G120" s="227"/>
      <c r="H120" s="227"/>
      <c r="J120" s="28"/>
      <c r="K120" s="28"/>
      <c r="L120" s="28"/>
      <c r="M120" s="28"/>
    </row>
    <row r="121" spans="1:13" s="226" customFormat="1" ht="15.75" customHeight="1">
      <c r="A121" s="258"/>
      <c r="B121" s="257"/>
      <c r="C121" s="257"/>
      <c r="F121" s="227"/>
      <c r="G121" s="227"/>
      <c r="H121" s="227"/>
      <c r="J121" s="28"/>
      <c r="K121" s="28"/>
      <c r="L121" s="28"/>
      <c r="M121" s="28"/>
    </row>
    <row r="122" spans="1:13" s="226" customFormat="1" ht="15.75" customHeight="1">
      <c r="A122" s="258"/>
      <c r="B122" s="257"/>
      <c r="C122" s="257"/>
      <c r="F122" s="227"/>
      <c r="G122" s="227"/>
      <c r="H122" s="227"/>
      <c r="J122" s="28"/>
      <c r="K122" s="28"/>
      <c r="L122" s="28"/>
      <c r="M122" s="28"/>
    </row>
    <row r="123" spans="1:13" s="226" customFormat="1" ht="15.75" customHeight="1">
      <c r="A123" s="258"/>
      <c r="B123" s="257"/>
      <c r="C123" s="257"/>
      <c r="F123" s="227"/>
      <c r="G123" s="227"/>
      <c r="H123" s="227"/>
      <c r="J123" s="28"/>
      <c r="K123" s="28"/>
      <c r="L123" s="28"/>
      <c r="M123" s="28"/>
    </row>
    <row r="124" spans="1:13" s="226" customFormat="1" ht="15.75" customHeight="1">
      <c r="A124" s="258"/>
      <c r="B124" s="257"/>
      <c r="C124" s="257"/>
      <c r="F124" s="227"/>
      <c r="G124" s="227"/>
      <c r="H124" s="227"/>
      <c r="J124" s="28"/>
      <c r="K124" s="28"/>
      <c r="L124" s="28"/>
      <c r="M124" s="28"/>
    </row>
    <row r="125" spans="1:13" s="226" customFormat="1" ht="15.75" customHeight="1">
      <c r="A125" s="258"/>
      <c r="B125" s="257"/>
      <c r="C125" s="257"/>
      <c r="F125" s="227"/>
      <c r="G125" s="227"/>
      <c r="H125" s="227"/>
      <c r="J125" s="28"/>
      <c r="K125" s="28"/>
      <c r="L125" s="28"/>
      <c r="M125" s="28"/>
    </row>
    <row r="126" spans="1:13" s="226" customFormat="1" ht="15.75" customHeight="1">
      <c r="A126" s="258"/>
      <c r="B126" s="257"/>
      <c r="C126" s="257"/>
      <c r="F126" s="227"/>
      <c r="G126" s="227"/>
      <c r="H126" s="227"/>
      <c r="J126" s="28"/>
      <c r="K126" s="28"/>
      <c r="L126" s="28"/>
      <c r="M126" s="28"/>
    </row>
    <row r="127" spans="1:13" s="226" customFormat="1" ht="15.75" customHeight="1">
      <c r="A127" s="258"/>
      <c r="B127" s="257"/>
      <c r="C127" s="257"/>
      <c r="F127" s="227"/>
      <c r="G127" s="227"/>
      <c r="H127" s="227"/>
      <c r="J127" s="28"/>
      <c r="K127" s="28"/>
      <c r="L127" s="28"/>
      <c r="M127" s="28"/>
    </row>
    <row r="128" spans="1:13" s="226" customFormat="1" ht="15.75" customHeight="1">
      <c r="A128" s="258"/>
      <c r="B128" s="257"/>
      <c r="C128" s="257"/>
      <c r="F128" s="227"/>
      <c r="G128" s="227"/>
      <c r="H128" s="227"/>
      <c r="J128" s="28"/>
      <c r="K128" s="28"/>
      <c r="L128" s="28"/>
      <c r="M128" s="28"/>
    </row>
    <row r="129" spans="1:13" s="226" customFormat="1" ht="6" customHeight="1">
      <c r="A129" s="258"/>
      <c r="B129" s="257"/>
      <c r="C129" s="257"/>
      <c r="F129" s="227"/>
      <c r="G129" s="227"/>
      <c r="H129" s="227"/>
      <c r="J129" s="28"/>
      <c r="K129" s="28"/>
      <c r="L129" s="28"/>
      <c r="M129" s="28"/>
    </row>
    <row r="130" spans="1:13" s="226" customFormat="1" ht="15.75" customHeight="1">
      <c r="A130" s="258">
        <v>5</v>
      </c>
      <c r="B130" s="257" t="s">
        <v>156</v>
      </c>
      <c r="C130" s="257"/>
      <c r="F130" s="227"/>
      <c r="G130" s="227"/>
      <c r="H130" s="227"/>
      <c r="J130" s="28"/>
      <c r="K130" s="28"/>
      <c r="L130" s="28"/>
      <c r="M130" s="28"/>
    </row>
    <row r="131" spans="1:13" s="226" customFormat="1" ht="6" customHeight="1">
      <c r="A131" s="258"/>
      <c r="B131" s="257"/>
      <c r="C131" s="257"/>
      <c r="F131" s="227"/>
      <c r="G131" s="227"/>
      <c r="H131" s="227"/>
      <c r="J131" s="28"/>
      <c r="K131" s="28"/>
      <c r="L131" s="28"/>
      <c r="M131" s="28"/>
    </row>
    <row r="132" spans="1:13" s="226" customFormat="1" ht="15.75" customHeight="1">
      <c r="A132" s="258">
        <v>6</v>
      </c>
      <c r="B132" s="257" t="s">
        <v>56</v>
      </c>
      <c r="C132" s="257"/>
      <c r="F132" s="227"/>
      <c r="G132" s="227"/>
      <c r="H132" s="227"/>
      <c r="J132" s="28"/>
      <c r="K132" s="28"/>
      <c r="L132" s="28"/>
      <c r="M132" s="28"/>
    </row>
    <row r="133" spans="1:13" s="226" customFormat="1" ht="6" customHeight="1">
      <c r="A133" s="258"/>
      <c r="B133" s="257"/>
      <c r="C133" s="257"/>
      <c r="F133" s="227"/>
      <c r="G133" s="227"/>
      <c r="H133" s="227"/>
      <c r="J133" s="28"/>
      <c r="K133" s="28"/>
      <c r="L133" s="28"/>
      <c r="M133" s="28"/>
    </row>
    <row r="134" spans="1:13" s="226" customFormat="1" ht="15.75" customHeight="1">
      <c r="A134" s="258">
        <v>7</v>
      </c>
      <c r="B134" s="257" t="s">
        <v>157</v>
      </c>
      <c r="C134" s="257"/>
      <c r="F134" s="227"/>
      <c r="G134" s="227"/>
      <c r="H134" s="227"/>
      <c r="J134" s="28"/>
      <c r="K134" s="28"/>
      <c r="L134" s="28"/>
      <c r="M134" s="28"/>
    </row>
    <row r="135" spans="1:13" s="226" customFormat="1" ht="15.75" customHeight="1">
      <c r="A135" s="258"/>
      <c r="B135" s="257" t="s">
        <v>158</v>
      </c>
      <c r="C135" s="257"/>
      <c r="F135" s="227"/>
      <c r="G135" s="227"/>
      <c r="H135" s="227"/>
      <c r="J135" s="28"/>
      <c r="K135" s="28"/>
      <c r="L135" s="28"/>
      <c r="M135" s="28"/>
    </row>
    <row r="136" spans="1:13" s="226" customFormat="1" ht="6" customHeight="1">
      <c r="A136" s="258"/>
      <c r="B136" s="257"/>
      <c r="C136" s="257"/>
      <c r="F136" s="227"/>
      <c r="G136" s="227"/>
      <c r="H136" s="227"/>
      <c r="J136" s="28"/>
      <c r="K136" s="28"/>
      <c r="L136" s="28"/>
      <c r="M136" s="28"/>
    </row>
    <row r="137" spans="1:13" s="226" customFormat="1" ht="15.75" customHeight="1">
      <c r="A137" s="258">
        <v>8</v>
      </c>
      <c r="B137" s="257" t="s">
        <v>159</v>
      </c>
      <c r="C137" s="257"/>
      <c r="F137" s="227"/>
      <c r="G137" s="227"/>
      <c r="H137" s="227"/>
      <c r="J137" s="28"/>
      <c r="K137" s="28"/>
      <c r="L137" s="28"/>
      <c r="M137" s="28"/>
    </row>
    <row r="138" spans="1:13" s="226" customFormat="1" ht="15.75" customHeight="1">
      <c r="A138" s="258"/>
      <c r="B138" s="257" t="s">
        <v>160</v>
      </c>
      <c r="C138" s="257"/>
      <c r="F138" s="227"/>
      <c r="G138" s="227"/>
      <c r="H138" s="227"/>
      <c r="J138" s="28"/>
      <c r="K138" s="28"/>
      <c r="L138" s="28"/>
      <c r="M138" s="28"/>
    </row>
    <row r="139" spans="1:13" s="226" customFormat="1" ht="6" customHeight="1">
      <c r="A139" s="258"/>
      <c r="B139" s="257"/>
      <c r="C139" s="257"/>
      <c r="F139" s="227"/>
      <c r="G139" s="227"/>
      <c r="H139" s="227"/>
      <c r="J139" s="28"/>
      <c r="K139" s="28"/>
      <c r="L139" s="28"/>
      <c r="M139" s="28"/>
    </row>
    <row r="140" spans="1:13" s="226" customFormat="1" ht="15.75" customHeight="1">
      <c r="A140" s="258">
        <v>9</v>
      </c>
      <c r="B140" s="257" t="s">
        <v>57</v>
      </c>
      <c r="C140" s="257"/>
      <c r="F140" s="227"/>
      <c r="G140" s="227"/>
      <c r="H140" s="227"/>
      <c r="J140" s="28"/>
      <c r="K140" s="28"/>
      <c r="L140" s="28"/>
      <c r="M140" s="28"/>
    </row>
    <row r="141" spans="1:13" s="226" customFormat="1" ht="15.75" customHeight="1">
      <c r="A141" s="258"/>
      <c r="B141" s="257" t="s">
        <v>161</v>
      </c>
      <c r="C141" s="257"/>
      <c r="F141" s="227"/>
      <c r="G141" s="227"/>
      <c r="H141" s="227"/>
      <c r="J141" s="28"/>
      <c r="K141" s="28"/>
      <c r="L141" s="28"/>
      <c r="M141" s="28"/>
    </row>
    <row r="142" spans="1:13" s="226" customFormat="1" ht="15.75" customHeight="1">
      <c r="A142" s="258"/>
      <c r="B142" s="257" t="s">
        <v>162</v>
      </c>
      <c r="C142" s="257"/>
      <c r="F142" s="227"/>
      <c r="G142" s="227"/>
      <c r="H142" s="227"/>
      <c r="J142" s="28"/>
      <c r="K142" s="28"/>
      <c r="L142" s="28"/>
      <c r="M142" s="28"/>
    </row>
    <row r="143" spans="1:13" s="226" customFormat="1" ht="6" customHeight="1">
      <c r="A143" s="258"/>
      <c r="B143" s="257"/>
      <c r="C143" s="257"/>
      <c r="F143" s="227"/>
      <c r="G143" s="227"/>
      <c r="H143" s="227"/>
      <c r="J143" s="28"/>
      <c r="K143" s="28"/>
      <c r="L143" s="28"/>
      <c r="M143" s="28"/>
    </row>
    <row r="144" spans="1:13" s="226" customFormat="1" ht="15.75" customHeight="1">
      <c r="A144" s="258">
        <v>10</v>
      </c>
      <c r="B144" s="257" t="s">
        <v>163</v>
      </c>
      <c r="C144" s="257"/>
      <c r="F144" s="227"/>
      <c r="G144" s="227"/>
      <c r="H144" s="227"/>
      <c r="J144" s="28"/>
      <c r="K144" s="28"/>
      <c r="L144" s="28"/>
      <c r="M144" s="28"/>
    </row>
    <row r="145" spans="1:13" s="226" customFormat="1" ht="6" customHeight="1">
      <c r="A145" s="258"/>
      <c r="B145" s="257"/>
      <c r="C145" s="257"/>
      <c r="F145" s="227"/>
      <c r="G145" s="227"/>
      <c r="H145" s="227"/>
      <c r="J145" s="28"/>
      <c r="K145" s="28"/>
      <c r="L145" s="28"/>
      <c r="M145" s="28"/>
    </row>
    <row r="146" spans="1:13" s="226" customFormat="1" ht="15.75" customHeight="1">
      <c r="A146" s="258">
        <v>11</v>
      </c>
      <c r="B146" s="259" t="s">
        <v>164</v>
      </c>
      <c r="C146" s="257"/>
      <c r="F146" s="227"/>
      <c r="G146" s="227"/>
      <c r="H146" s="227"/>
      <c r="J146" s="28"/>
      <c r="K146" s="28"/>
      <c r="L146" s="28"/>
      <c r="M146" s="28"/>
    </row>
    <row r="147" spans="1:13" s="226" customFormat="1" ht="15" customHeight="1">
      <c r="A147" s="258"/>
      <c r="B147" s="257" t="s">
        <v>165</v>
      </c>
      <c r="C147" s="257"/>
      <c r="F147" s="227"/>
      <c r="G147" s="227"/>
      <c r="H147" s="227"/>
      <c r="J147" s="28"/>
      <c r="K147" s="28"/>
      <c r="L147" s="28"/>
      <c r="M147" s="28"/>
    </row>
    <row r="148" spans="1:13" s="226" customFormat="1" ht="15" customHeight="1">
      <c r="A148" s="257"/>
      <c r="B148" s="257"/>
      <c r="C148" s="257"/>
      <c r="F148" s="227"/>
      <c r="G148" s="227"/>
      <c r="H148" s="227"/>
      <c r="J148" s="28"/>
      <c r="K148" s="28"/>
      <c r="L148" s="28"/>
      <c r="M148" s="28"/>
    </row>
    <row r="149" spans="1:13" s="226" customFormat="1" ht="15" customHeight="1">
      <c r="F149" s="227"/>
      <c r="G149" s="227"/>
      <c r="H149" s="227"/>
      <c r="J149" s="28"/>
      <c r="K149" s="28"/>
      <c r="L149" s="28"/>
      <c r="M149" s="28"/>
    </row>
    <row r="150" spans="1:13" s="226" customFormat="1" ht="15" customHeight="1">
      <c r="F150" s="227"/>
      <c r="G150" s="227"/>
      <c r="H150" s="227"/>
      <c r="J150" s="28"/>
      <c r="K150" s="28"/>
      <c r="L150" s="28"/>
      <c r="M150" s="28"/>
    </row>
    <row r="151" spans="1:13" ht="15" customHeight="1"/>
    <row r="152" spans="1:13" ht="15" customHeight="1"/>
    <row r="153" spans="1:13" ht="15" customHeight="1"/>
    <row r="154" spans="1:13" ht="15" customHeight="1"/>
    <row r="155" spans="1:13" ht="15" customHeight="1"/>
    <row r="156" spans="1:13" ht="15" customHeight="1"/>
    <row r="157" spans="1:13" ht="15" customHeight="1"/>
    <row r="158" spans="1:13" ht="15" customHeight="1"/>
    <row r="159" spans="1:13" ht="15" customHeight="1"/>
    <row r="160" spans="1:13" ht="15" customHeight="1"/>
    <row r="161" ht="15" customHeight="1"/>
    <row r="162" ht="15" customHeight="1"/>
  </sheetData>
  <mergeCells count="232">
    <mergeCell ref="A103:A104"/>
    <mergeCell ref="B103:B104"/>
    <mergeCell ref="C103:C104"/>
    <mergeCell ref="D103:D104"/>
    <mergeCell ref="J103:K104"/>
    <mergeCell ref="J82:K83"/>
    <mergeCell ref="A96:D97"/>
    <mergeCell ref="J96:J97"/>
    <mergeCell ref="A100:C100"/>
    <mergeCell ref="C101:C102"/>
    <mergeCell ref="D101:D102"/>
    <mergeCell ref="J101:K102"/>
    <mergeCell ref="A92:A93"/>
    <mergeCell ref="B92:B93"/>
    <mergeCell ref="C92:C93"/>
    <mergeCell ref="D92:D93"/>
    <mergeCell ref="J92:J93"/>
    <mergeCell ref="A94:D95"/>
    <mergeCell ref="J94:J95"/>
    <mergeCell ref="A88:A89"/>
    <mergeCell ref="B88:B89"/>
    <mergeCell ref="C88:C89"/>
    <mergeCell ref="D88:D89"/>
    <mergeCell ref="J88:J89"/>
    <mergeCell ref="A90:A91"/>
    <mergeCell ref="B90:B91"/>
    <mergeCell ref="C90:C91"/>
    <mergeCell ref="D90:D91"/>
    <mergeCell ref="J90:J91"/>
    <mergeCell ref="A84:A85"/>
    <mergeCell ref="B84:B85"/>
    <mergeCell ref="C84:C85"/>
    <mergeCell ref="D84:D85"/>
    <mergeCell ref="J84:J85"/>
    <mergeCell ref="A86:A87"/>
    <mergeCell ref="B86:B87"/>
    <mergeCell ref="C86:C87"/>
    <mergeCell ref="D86:D87"/>
    <mergeCell ref="J86:J87"/>
    <mergeCell ref="A80:A81"/>
    <mergeCell ref="B80:B81"/>
    <mergeCell ref="C80:C81"/>
    <mergeCell ref="D80:D81"/>
    <mergeCell ref="J80:J81"/>
    <mergeCell ref="A82:A83"/>
    <mergeCell ref="B82:B83"/>
    <mergeCell ref="C82:C83"/>
    <mergeCell ref="D82:D83"/>
    <mergeCell ref="A76:A77"/>
    <mergeCell ref="B76:B77"/>
    <mergeCell ref="C76:C77"/>
    <mergeCell ref="D76:D77"/>
    <mergeCell ref="J76:J77"/>
    <mergeCell ref="A78:A79"/>
    <mergeCell ref="B78:B79"/>
    <mergeCell ref="C78:C79"/>
    <mergeCell ref="D78:D79"/>
    <mergeCell ref="J78:J79"/>
    <mergeCell ref="A72:A73"/>
    <mergeCell ref="B72:B73"/>
    <mergeCell ref="C72:C73"/>
    <mergeCell ref="D72:D73"/>
    <mergeCell ref="J72:J73"/>
    <mergeCell ref="A74:A75"/>
    <mergeCell ref="B74:B75"/>
    <mergeCell ref="C74:C75"/>
    <mergeCell ref="D74:D75"/>
    <mergeCell ref="J74:J75"/>
    <mergeCell ref="A68:A69"/>
    <mergeCell ref="B68:B69"/>
    <mergeCell ref="C68:C69"/>
    <mergeCell ref="D68:D69"/>
    <mergeCell ref="J68:J69"/>
    <mergeCell ref="A70:A71"/>
    <mergeCell ref="B70:B71"/>
    <mergeCell ref="C70:C71"/>
    <mergeCell ref="D70:D71"/>
    <mergeCell ref="J70:J71"/>
    <mergeCell ref="A64:A65"/>
    <mergeCell ref="B64:B65"/>
    <mergeCell ref="C64:C65"/>
    <mergeCell ref="D64:D65"/>
    <mergeCell ref="J64:J65"/>
    <mergeCell ref="A66:A67"/>
    <mergeCell ref="B66:B67"/>
    <mergeCell ref="C66:C67"/>
    <mergeCell ref="D66:D67"/>
    <mergeCell ref="J66:J67"/>
    <mergeCell ref="A60:A61"/>
    <mergeCell ref="B60:B61"/>
    <mergeCell ref="C60:C61"/>
    <mergeCell ref="D60:D61"/>
    <mergeCell ref="J60:J61"/>
    <mergeCell ref="A62:A63"/>
    <mergeCell ref="B62:B63"/>
    <mergeCell ref="C62:C63"/>
    <mergeCell ref="D62:D63"/>
    <mergeCell ref="J62:J63"/>
    <mergeCell ref="A56:A57"/>
    <mergeCell ref="B56:B57"/>
    <mergeCell ref="C56:C57"/>
    <mergeCell ref="D56:D57"/>
    <mergeCell ref="J56:J57"/>
    <mergeCell ref="A58:A59"/>
    <mergeCell ref="B58:B59"/>
    <mergeCell ref="C58:C59"/>
    <mergeCell ref="D58:D59"/>
    <mergeCell ref="J58:J59"/>
    <mergeCell ref="A52:A53"/>
    <mergeCell ref="B52:B53"/>
    <mergeCell ref="C52:C53"/>
    <mergeCell ref="D52:D53"/>
    <mergeCell ref="J52:J53"/>
    <mergeCell ref="A54:A55"/>
    <mergeCell ref="B54:B55"/>
    <mergeCell ref="C54:C55"/>
    <mergeCell ref="D54:D55"/>
    <mergeCell ref="J54:J55"/>
    <mergeCell ref="A48:A49"/>
    <mergeCell ref="B48:B49"/>
    <mergeCell ref="C48:C49"/>
    <mergeCell ref="D48:D49"/>
    <mergeCell ref="J48:J49"/>
    <mergeCell ref="A50:A51"/>
    <mergeCell ref="B50:B51"/>
    <mergeCell ref="C50:C51"/>
    <mergeCell ref="D50:D51"/>
    <mergeCell ref="J50:J51"/>
    <mergeCell ref="A44:A45"/>
    <mergeCell ref="B44:B45"/>
    <mergeCell ref="C44:C45"/>
    <mergeCell ref="D44:D45"/>
    <mergeCell ref="J44:J45"/>
    <mergeCell ref="A46:A47"/>
    <mergeCell ref="B46:B47"/>
    <mergeCell ref="C46:C47"/>
    <mergeCell ref="D46:D47"/>
    <mergeCell ref="J46:J47"/>
    <mergeCell ref="A40:A41"/>
    <mergeCell ref="B40:B41"/>
    <mergeCell ref="C40:C41"/>
    <mergeCell ref="D40:D41"/>
    <mergeCell ref="J40:J41"/>
    <mergeCell ref="A42:A43"/>
    <mergeCell ref="B42:B43"/>
    <mergeCell ref="C42:C43"/>
    <mergeCell ref="D42:D43"/>
    <mergeCell ref="J42:J43"/>
    <mergeCell ref="A36:A37"/>
    <mergeCell ref="B36:B37"/>
    <mergeCell ref="C36:C37"/>
    <mergeCell ref="D36:D37"/>
    <mergeCell ref="J36:J37"/>
    <mergeCell ref="A38:A39"/>
    <mergeCell ref="B38:B39"/>
    <mergeCell ref="C38:C39"/>
    <mergeCell ref="D38:D39"/>
    <mergeCell ref="J38:J39"/>
    <mergeCell ref="A32:A33"/>
    <mergeCell ref="B32:B33"/>
    <mergeCell ref="C32:C33"/>
    <mergeCell ref="D32:D33"/>
    <mergeCell ref="J32:J33"/>
    <mergeCell ref="A34:A35"/>
    <mergeCell ref="B34:B35"/>
    <mergeCell ref="C34:C35"/>
    <mergeCell ref="D34:D35"/>
    <mergeCell ref="J34:J35"/>
    <mergeCell ref="A28:A29"/>
    <mergeCell ref="B28:B29"/>
    <mergeCell ref="C28:C29"/>
    <mergeCell ref="D28:D29"/>
    <mergeCell ref="J28:J29"/>
    <mergeCell ref="A30:A31"/>
    <mergeCell ref="B30:B31"/>
    <mergeCell ref="C30:C31"/>
    <mergeCell ref="D30:D31"/>
    <mergeCell ref="J30:J31"/>
    <mergeCell ref="A24:A25"/>
    <mergeCell ref="B24:B25"/>
    <mergeCell ref="C24:C25"/>
    <mergeCell ref="D24:D25"/>
    <mergeCell ref="J24:J25"/>
    <mergeCell ref="A26:A27"/>
    <mergeCell ref="B26:B27"/>
    <mergeCell ref="C26:C27"/>
    <mergeCell ref="D26:D27"/>
    <mergeCell ref="J26:J27"/>
    <mergeCell ref="A20:A21"/>
    <mergeCell ref="B20:B21"/>
    <mergeCell ref="C20:C21"/>
    <mergeCell ref="D20:D21"/>
    <mergeCell ref="J20:J21"/>
    <mergeCell ref="A22:A23"/>
    <mergeCell ref="B22:B23"/>
    <mergeCell ref="C22:C23"/>
    <mergeCell ref="D22:D23"/>
    <mergeCell ref="J22:J23"/>
    <mergeCell ref="A16:A17"/>
    <mergeCell ref="B16:B17"/>
    <mergeCell ref="C16:C17"/>
    <mergeCell ref="D16:D17"/>
    <mergeCell ref="J16:J17"/>
    <mergeCell ref="A18:A19"/>
    <mergeCell ref="B18:B19"/>
    <mergeCell ref="C18:C19"/>
    <mergeCell ref="D18:D19"/>
    <mergeCell ref="J18:J19"/>
    <mergeCell ref="A12:A13"/>
    <mergeCell ref="B12:B13"/>
    <mergeCell ref="C12:C13"/>
    <mergeCell ref="D12:D13"/>
    <mergeCell ref="J12:J13"/>
    <mergeCell ref="A14:A15"/>
    <mergeCell ref="B14:B15"/>
    <mergeCell ref="C14:C15"/>
    <mergeCell ref="D14:D15"/>
    <mergeCell ref="J14:J15"/>
    <mergeCell ref="A8:A9"/>
    <mergeCell ref="B8:B9"/>
    <mergeCell ref="C8:C9"/>
    <mergeCell ref="D8:D9"/>
    <mergeCell ref="J8:J9"/>
    <mergeCell ref="A10:D11"/>
    <mergeCell ref="J10:J11"/>
    <mergeCell ref="A1:C1"/>
    <mergeCell ref="J1:K1"/>
    <mergeCell ref="A3:C3"/>
    <mergeCell ref="E5:G5"/>
    <mergeCell ref="C6:C7"/>
    <mergeCell ref="D6:D7"/>
    <mergeCell ref="J6:K7"/>
  </mergeCells>
  <phoneticPr fontId="5"/>
  <conditionalFormatting sqref="K96">
    <cfRule type="cellIs" dxfId="2" priority="1" stopIfTrue="1" operator="equal">
      <formula>0</formula>
    </cfRule>
  </conditionalFormatting>
  <dataValidations count="3">
    <dataValidation type="list" allowBlank="1" showInputMessage="1" showErrorMessage="1" sqref="I7" xr:uid="{00000000-0002-0000-0400-000000000000}">
      <formula1>"（③ - ①）,（② - ①）"</formula1>
    </dataValidation>
    <dataValidation type="list" allowBlank="1" showInputMessage="1" showErrorMessage="1" sqref="G7" xr:uid="{00000000-0002-0000-0400-000001000000}">
      <formula1>"調 整 ③,予 算 案 ②,予 算 ②"</formula1>
    </dataValidation>
    <dataValidation type="list" allowBlank="1" showInputMessage="1" showErrorMessage="1" sqref="J8:J9 J84:J93 J12:J81" xr:uid="{00000000-0002-0000-0400-000002000000}">
      <formula1>"　　,区ＣＭ"</formula1>
    </dataValidation>
  </dataValidations>
  <printOptions horizontalCentered="1"/>
  <pageMargins left="0.62992125984251968" right="0.51181102362204722" top="0.43307086614173229" bottom="0.31496062992125984" header="0.31496062992125984" footer="0.31496062992125984"/>
  <pageSetup paperSize="9" scale="71" fitToWidth="0" fitToHeight="0"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A150"/>
  <sheetViews>
    <sheetView view="pageBreakPreview" zoomScale="70" zoomScaleNormal="70" zoomScaleSheetLayoutView="70" workbookViewId="0">
      <pane xSplit="11" ySplit="8" topLeftCell="L9" activePane="bottomRight" state="frozen"/>
      <selection activeCell="B129" sqref="B129:AU129"/>
      <selection pane="topRight" activeCell="B129" sqref="B129:AU129"/>
      <selection pane="bottomLeft" activeCell="B129" sqref="B129:AU129"/>
      <selection pane="bottomRight" activeCell="B129" sqref="B129:AU129"/>
    </sheetView>
  </sheetViews>
  <sheetFormatPr defaultColWidth="9" defaultRowHeight="13.2"/>
  <cols>
    <col min="1" max="1" width="3.109375" style="271" customWidth="1"/>
    <col min="2" max="4" width="2.44140625" style="267" customWidth="1"/>
    <col min="5" max="5" width="2.88671875" style="267" customWidth="1"/>
    <col min="6" max="6" width="26.109375" style="267" customWidth="1"/>
    <col min="7" max="9" width="8.77734375" style="267" customWidth="1"/>
    <col min="10" max="10" width="6.21875" style="267" customWidth="1"/>
    <col min="11" max="11" width="8" style="267" bestFit="1" customWidth="1"/>
    <col min="12" max="15" width="13" style="268" customWidth="1"/>
    <col min="16" max="25" width="13" style="269" customWidth="1"/>
    <col min="26" max="26" width="13" style="268" customWidth="1"/>
    <col min="27" max="27" width="14.33203125" style="271" customWidth="1"/>
    <col min="28" max="16384" width="9" style="271"/>
  </cols>
  <sheetData>
    <row r="1" spans="1:26">
      <c r="A1" s="266" t="s">
        <v>337</v>
      </c>
      <c r="Z1" s="270" t="s">
        <v>310</v>
      </c>
    </row>
    <row r="2" spans="1:26">
      <c r="Z2" s="272"/>
    </row>
    <row r="3" spans="1:26" ht="14.4">
      <c r="B3" s="266" t="s">
        <v>311</v>
      </c>
      <c r="C3" s="273"/>
      <c r="W3" s="274" t="s">
        <v>297</v>
      </c>
      <c r="Y3" s="275"/>
    </row>
    <row r="5" spans="1:26" ht="13.8" thickBot="1">
      <c r="B5" s="276"/>
      <c r="E5" s="266" t="s">
        <v>298</v>
      </c>
      <c r="Y5" s="277"/>
      <c r="Z5" s="277" t="s">
        <v>299</v>
      </c>
    </row>
    <row r="6" spans="1:26" ht="13.5" customHeight="1">
      <c r="B6" s="1115" t="s">
        <v>180</v>
      </c>
      <c r="C6" s="1111" t="s">
        <v>181</v>
      </c>
      <c r="D6" s="1111" t="s">
        <v>312</v>
      </c>
      <c r="E6" s="1111" t="s">
        <v>313</v>
      </c>
      <c r="F6" s="1111"/>
      <c r="G6" s="1110" t="s">
        <v>80</v>
      </c>
      <c r="H6" s="1110" t="s">
        <v>81</v>
      </c>
      <c r="I6" s="1110" t="s">
        <v>82</v>
      </c>
      <c r="J6" s="1111" t="s">
        <v>314</v>
      </c>
      <c r="K6" s="1111"/>
      <c r="L6" s="1113" t="s">
        <v>83</v>
      </c>
      <c r="M6" s="1113"/>
      <c r="N6" s="1113"/>
      <c r="O6" s="1113"/>
      <c r="P6" s="1114" t="s">
        <v>182</v>
      </c>
      <c r="Q6" s="1114"/>
      <c r="R6" s="1114"/>
      <c r="S6" s="1113"/>
      <c r="T6" s="1113"/>
      <c r="U6" s="1117" t="s">
        <v>183</v>
      </c>
      <c r="V6" s="278"/>
      <c r="W6" s="279"/>
      <c r="X6" s="279"/>
      <c r="Y6" s="280"/>
      <c r="Z6" s="1120" t="s">
        <v>315</v>
      </c>
    </row>
    <row r="7" spans="1:26">
      <c r="B7" s="1116"/>
      <c r="C7" s="1112"/>
      <c r="D7" s="1112"/>
      <c r="E7" s="1112"/>
      <c r="F7" s="1112"/>
      <c r="G7" s="1097"/>
      <c r="H7" s="1097"/>
      <c r="I7" s="1097"/>
      <c r="J7" s="1112"/>
      <c r="K7" s="1112"/>
      <c r="L7" s="1123" t="s">
        <v>84</v>
      </c>
      <c r="M7" s="1123" t="s">
        <v>85</v>
      </c>
      <c r="N7" s="1123" t="s">
        <v>42</v>
      </c>
      <c r="O7" s="1124" t="s">
        <v>184</v>
      </c>
      <c r="P7" s="1109" t="s">
        <v>3</v>
      </c>
      <c r="Q7" s="1124" t="s">
        <v>0</v>
      </c>
      <c r="R7" s="1124" t="s">
        <v>78</v>
      </c>
      <c r="S7" s="1124" t="s">
        <v>79</v>
      </c>
      <c r="T7" s="1124" t="s">
        <v>184</v>
      </c>
      <c r="U7" s="1118"/>
      <c r="V7" s="1125" t="s">
        <v>185</v>
      </c>
      <c r="W7" s="281"/>
      <c r="X7" s="1123" t="s">
        <v>316</v>
      </c>
      <c r="Y7" s="1123" t="s">
        <v>1</v>
      </c>
      <c r="Z7" s="1121"/>
    </row>
    <row r="8" spans="1:26">
      <c r="B8" s="1116"/>
      <c r="C8" s="1112"/>
      <c r="D8" s="1112"/>
      <c r="E8" s="1112"/>
      <c r="F8" s="1112"/>
      <c r="G8" s="1098"/>
      <c r="H8" s="1098"/>
      <c r="I8" s="1098"/>
      <c r="J8" s="1112"/>
      <c r="K8" s="1112"/>
      <c r="L8" s="1119"/>
      <c r="M8" s="1119"/>
      <c r="N8" s="1119"/>
      <c r="O8" s="1124"/>
      <c r="P8" s="1109"/>
      <c r="Q8" s="1124"/>
      <c r="R8" s="1124"/>
      <c r="S8" s="1124"/>
      <c r="T8" s="1124"/>
      <c r="U8" s="1119"/>
      <c r="V8" s="1119"/>
      <c r="W8" s="282" t="s">
        <v>317</v>
      </c>
      <c r="X8" s="1119"/>
      <c r="Y8" s="1119"/>
      <c r="Z8" s="1122"/>
    </row>
    <row r="9" spans="1:26">
      <c r="B9" s="1108" t="s">
        <v>180</v>
      </c>
      <c r="C9" s="283"/>
      <c r="D9" s="283"/>
      <c r="E9" s="283"/>
      <c r="F9" s="284"/>
      <c r="G9" s="285"/>
      <c r="H9" s="285"/>
      <c r="I9" s="285"/>
      <c r="J9" s="1099" t="s">
        <v>338</v>
      </c>
      <c r="K9" s="286" t="s">
        <v>88</v>
      </c>
      <c r="L9" s="287">
        <f>L12</f>
        <v>0</v>
      </c>
      <c r="M9" s="287">
        <f t="shared" ref="M9:Z14" si="0">M12</f>
        <v>7968</v>
      </c>
      <c r="N9" s="287">
        <f t="shared" si="0"/>
        <v>0</v>
      </c>
      <c r="O9" s="287">
        <f t="shared" si="0"/>
        <v>7968</v>
      </c>
      <c r="P9" s="288">
        <f t="shared" si="0"/>
        <v>0</v>
      </c>
      <c r="Q9" s="288">
        <f t="shared" si="0"/>
        <v>0</v>
      </c>
      <c r="R9" s="288">
        <f t="shared" si="0"/>
        <v>0</v>
      </c>
      <c r="S9" s="287">
        <f t="shared" si="0"/>
        <v>0</v>
      </c>
      <c r="T9" s="287">
        <f t="shared" si="0"/>
        <v>0</v>
      </c>
      <c r="U9" s="287">
        <f t="shared" si="0"/>
        <v>7968</v>
      </c>
      <c r="V9" s="287">
        <f t="shared" si="0"/>
        <v>0</v>
      </c>
      <c r="W9" s="287">
        <f t="shared" si="0"/>
        <v>0</v>
      </c>
      <c r="X9" s="287">
        <f t="shared" si="0"/>
        <v>0</v>
      </c>
      <c r="Y9" s="287">
        <f t="shared" si="0"/>
        <v>0</v>
      </c>
      <c r="Z9" s="289">
        <f t="shared" si="0"/>
        <v>7968</v>
      </c>
    </row>
    <row r="10" spans="1:26">
      <c r="B10" s="1091"/>
      <c r="C10" s="50">
        <v>2</v>
      </c>
      <c r="D10" s="21" t="s">
        <v>301</v>
      </c>
      <c r="E10" s="50"/>
      <c r="F10" s="290"/>
      <c r="G10" s="291"/>
      <c r="H10" s="291"/>
      <c r="I10" s="291"/>
      <c r="J10" s="1098"/>
      <c r="K10" s="286" t="s">
        <v>90</v>
      </c>
      <c r="L10" s="287">
        <f t="shared" ref="L10:L11" si="1">L13</f>
        <v>0</v>
      </c>
      <c r="M10" s="287">
        <f t="shared" si="0"/>
        <v>0</v>
      </c>
      <c r="N10" s="287">
        <f t="shared" si="0"/>
        <v>0</v>
      </c>
      <c r="O10" s="287">
        <f t="shared" si="0"/>
        <v>0</v>
      </c>
      <c r="P10" s="288">
        <f t="shared" si="0"/>
        <v>0</v>
      </c>
      <c r="Q10" s="287">
        <f t="shared" si="0"/>
        <v>0</v>
      </c>
      <c r="R10" s="287">
        <f t="shared" si="0"/>
        <v>0</v>
      </c>
      <c r="S10" s="287">
        <f t="shared" si="0"/>
        <v>0</v>
      </c>
      <c r="T10" s="287">
        <f t="shared" si="0"/>
        <v>0</v>
      </c>
      <c r="U10" s="287">
        <f t="shared" si="0"/>
        <v>0</v>
      </c>
      <c r="V10" s="287">
        <f t="shared" si="0"/>
        <v>0</v>
      </c>
      <c r="W10" s="287">
        <f t="shared" si="0"/>
        <v>0</v>
      </c>
      <c r="X10" s="287">
        <f t="shared" si="0"/>
        <v>0</v>
      </c>
      <c r="Y10" s="287">
        <f t="shared" si="0"/>
        <v>0</v>
      </c>
      <c r="Z10" s="289">
        <f t="shared" si="0"/>
        <v>0</v>
      </c>
    </row>
    <row r="11" spans="1:26">
      <c r="B11" s="1091"/>
      <c r="C11" s="292"/>
      <c r="D11" s="292"/>
      <c r="E11" s="292"/>
      <c r="F11" s="293"/>
      <c r="G11" s="294"/>
      <c r="H11" s="295"/>
      <c r="I11" s="295"/>
      <c r="J11" s="296" t="s">
        <v>189</v>
      </c>
      <c r="K11" s="297" t="s">
        <v>302</v>
      </c>
      <c r="L11" s="287">
        <f t="shared" si="1"/>
        <v>0</v>
      </c>
      <c r="M11" s="287">
        <f t="shared" si="0"/>
        <v>8609</v>
      </c>
      <c r="N11" s="287">
        <f t="shared" si="0"/>
        <v>0</v>
      </c>
      <c r="O11" s="287">
        <f t="shared" si="0"/>
        <v>8609</v>
      </c>
      <c r="P11" s="288">
        <f t="shared" si="0"/>
        <v>0</v>
      </c>
      <c r="Q11" s="287">
        <f t="shared" si="0"/>
        <v>0</v>
      </c>
      <c r="R11" s="287">
        <f t="shared" si="0"/>
        <v>0</v>
      </c>
      <c r="S11" s="287">
        <f t="shared" si="0"/>
        <v>0</v>
      </c>
      <c r="T11" s="287">
        <f t="shared" si="0"/>
        <v>0</v>
      </c>
      <c r="U11" s="287">
        <f t="shared" si="0"/>
        <v>8609</v>
      </c>
      <c r="V11" s="287">
        <f t="shared" si="0"/>
        <v>0</v>
      </c>
      <c r="W11" s="287">
        <f t="shared" si="0"/>
        <v>0</v>
      </c>
      <c r="X11" s="287">
        <f t="shared" si="0"/>
        <v>0</v>
      </c>
      <c r="Y11" s="287">
        <f t="shared" si="0"/>
        <v>0</v>
      </c>
      <c r="Z11" s="289">
        <f t="shared" si="0"/>
        <v>8609</v>
      </c>
    </row>
    <row r="12" spans="1:26">
      <c r="B12" s="298"/>
      <c r="C12" s="1104" t="s">
        <v>181</v>
      </c>
      <c r="D12" s="283"/>
      <c r="E12" s="283"/>
      <c r="F12" s="284"/>
      <c r="G12" s="299"/>
      <c r="H12" s="300"/>
      <c r="I12" s="300"/>
      <c r="J12" s="1099" t="s">
        <v>339</v>
      </c>
      <c r="K12" s="286" t="s">
        <v>88</v>
      </c>
      <c r="L12" s="301">
        <f>L15</f>
        <v>0</v>
      </c>
      <c r="M12" s="301">
        <f t="shared" si="0"/>
        <v>7968</v>
      </c>
      <c r="N12" s="301">
        <f t="shared" si="0"/>
        <v>0</v>
      </c>
      <c r="O12" s="301">
        <f t="shared" si="0"/>
        <v>7968</v>
      </c>
      <c r="P12" s="302">
        <f t="shared" si="0"/>
        <v>0</v>
      </c>
      <c r="Q12" s="301">
        <f t="shared" si="0"/>
        <v>0</v>
      </c>
      <c r="R12" s="301">
        <f t="shared" si="0"/>
        <v>0</v>
      </c>
      <c r="S12" s="301">
        <f t="shared" si="0"/>
        <v>0</v>
      </c>
      <c r="T12" s="301">
        <f t="shared" si="0"/>
        <v>0</v>
      </c>
      <c r="U12" s="301">
        <f t="shared" si="0"/>
        <v>7968</v>
      </c>
      <c r="V12" s="301">
        <f t="shared" si="0"/>
        <v>0</v>
      </c>
      <c r="W12" s="301">
        <f t="shared" si="0"/>
        <v>0</v>
      </c>
      <c r="X12" s="301">
        <f t="shared" si="0"/>
        <v>0</v>
      </c>
      <c r="Y12" s="301">
        <f t="shared" si="0"/>
        <v>0</v>
      </c>
      <c r="Z12" s="303">
        <f t="shared" si="0"/>
        <v>7968</v>
      </c>
    </row>
    <row r="13" spans="1:26">
      <c r="B13" s="298"/>
      <c r="C13" s="1105"/>
      <c r="D13" s="50">
        <v>3</v>
      </c>
      <c r="E13" s="21" t="s">
        <v>303</v>
      </c>
      <c r="F13" s="290"/>
      <c r="G13" s="51"/>
      <c r="H13" s="304"/>
      <c r="I13" s="304"/>
      <c r="J13" s="1098"/>
      <c r="K13" s="286" t="s">
        <v>90</v>
      </c>
      <c r="L13" s="301">
        <f t="shared" ref="L13:L14" si="2">L16</f>
        <v>0</v>
      </c>
      <c r="M13" s="301">
        <f t="shared" si="0"/>
        <v>0</v>
      </c>
      <c r="N13" s="301">
        <f t="shared" si="0"/>
        <v>0</v>
      </c>
      <c r="O13" s="301">
        <f t="shared" si="0"/>
        <v>0</v>
      </c>
      <c r="P13" s="302">
        <f t="shared" si="0"/>
        <v>0</v>
      </c>
      <c r="Q13" s="301">
        <f t="shared" si="0"/>
        <v>0</v>
      </c>
      <c r="R13" s="301">
        <f t="shared" si="0"/>
        <v>0</v>
      </c>
      <c r="S13" s="301">
        <f t="shared" si="0"/>
        <v>0</v>
      </c>
      <c r="T13" s="301">
        <f t="shared" si="0"/>
        <v>0</v>
      </c>
      <c r="U13" s="301">
        <f t="shared" si="0"/>
        <v>0</v>
      </c>
      <c r="V13" s="301">
        <f t="shared" si="0"/>
        <v>0</v>
      </c>
      <c r="W13" s="301">
        <f t="shared" si="0"/>
        <v>0</v>
      </c>
      <c r="X13" s="301">
        <f t="shared" si="0"/>
        <v>0</v>
      </c>
      <c r="Y13" s="301">
        <f t="shared" si="0"/>
        <v>0</v>
      </c>
      <c r="Z13" s="303">
        <f t="shared" si="0"/>
        <v>0</v>
      </c>
    </row>
    <row r="14" spans="1:26">
      <c r="B14" s="298"/>
      <c r="C14" s="1105"/>
      <c r="D14" s="292"/>
      <c r="E14" s="292"/>
      <c r="F14" s="293"/>
      <c r="G14" s="294"/>
      <c r="H14" s="295"/>
      <c r="I14" s="295"/>
      <c r="J14" s="296" t="s">
        <v>300</v>
      </c>
      <c r="K14" s="297" t="s">
        <v>302</v>
      </c>
      <c r="L14" s="301">
        <f t="shared" si="2"/>
        <v>0</v>
      </c>
      <c r="M14" s="301">
        <f t="shared" si="0"/>
        <v>8609</v>
      </c>
      <c r="N14" s="301">
        <f t="shared" si="0"/>
        <v>0</v>
      </c>
      <c r="O14" s="301">
        <f t="shared" si="0"/>
        <v>8609</v>
      </c>
      <c r="P14" s="302">
        <f t="shared" si="0"/>
        <v>0</v>
      </c>
      <c r="Q14" s="301">
        <f t="shared" si="0"/>
        <v>0</v>
      </c>
      <c r="R14" s="301">
        <f t="shared" si="0"/>
        <v>0</v>
      </c>
      <c r="S14" s="301">
        <f t="shared" si="0"/>
        <v>0</v>
      </c>
      <c r="T14" s="301">
        <f t="shared" si="0"/>
        <v>0</v>
      </c>
      <c r="U14" s="301">
        <f t="shared" si="0"/>
        <v>8609</v>
      </c>
      <c r="V14" s="301">
        <f t="shared" si="0"/>
        <v>0</v>
      </c>
      <c r="W14" s="301">
        <f t="shared" si="0"/>
        <v>0</v>
      </c>
      <c r="X14" s="301">
        <f t="shared" si="0"/>
        <v>0</v>
      </c>
      <c r="Y14" s="301">
        <f t="shared" si="0"/>
        <v>0</v>
      </c>
      <c r="Z14" s="303">
        <f t="shared" si="0"/>
        <v>8609</v>
      </c>
    </row>
    <row r="15" spans="1:26">
      <c r="B15" s="298"/>
      <c r="C15" s="50"/>
      <c r="D15" s="1104" t="s">
        <v>312</v>
      </c>
      <c r="E15" s="283"/>
      <c r="F15" s="284"/>
      <c r="G15" s="299"/>
      <c r="H15" s="300"/>
      <c r="I15" s="300"/>
      <c r="J15" s="1099" t="s">
        <v>339</v>
      </c>
      <c r="K15" s="286" t="s">
        <v>88</v>
      </c>
      <c r="L15" s="305">
        <f>SUMIF($K$18:$K$23,$K15,L$18:L$23)</f>
        <v>0</v>
      </c>
      <c r="M15" s="305">
        <f t="shared" ref="M15:Z17" si="3">SUMIF($K$18:$K$23,$K15,M$18:M$23)</f>
        <v>7968</v>
      </c>
      <c r="N15" s="305">
        <f t="shared" si="3"/>
        <v>0</v>
      </c>
      <c r="O15" s="305">
        <f t="shared" si="3"/>
        <v>7968</v>
      </c>
      <c r="P15" s="306">
        <f t="shared" si="3"/>
        <v>0</v>
      </c>
      <c r="Q15" s="305">
        <f t="shared" si="3"/>
        <v>0</v>
      </c>
      <c r="R15" s="305">
        <f t="shared" si="3"/>
        <v>0</v>
      </c>
      <c r="S15" s="305">
        <f t="shared" si="3"/>
        <v>0</v>
      </c>
      <c r="T15" s="305">
        <f t="shared" si="3"/>
        <v>0</v>
      </c>
      <c r="U15" s="305">
        <f t="shared" si="3"/>
        <v>7968</v>
      </c>
      <c r="V15" s="305">
        <f t="shared" si="3"/>
        <v>0</v>
      </c>
      <c r="W15" s="305">
        <f t="shared" si="3"/>
        <v>0</v>
      </c>
      <c r="X15" s="305">
        <f t="shared" si="3"/>
        <v>0</v>
      </c>
      <c r="Y15" s="305">
        <f t="shared" si="3"/>
        <v>0</v>
      </c>
      <c r="Z15" s="307">
        <f t="shared" si="3"/>
        <v>7968</v>
      </c>
    </row>
    <row r="16" spans="1:26">
      <c r="B16" s="298"/>
      <c r="C16" s="50"/>
      <c r="D16" s="1105"/>
      <c r="E16" s="50">
        <v>3</v>
      </c>
      <c r="F16" s="308" t="s">
        <v>304</v>
      </c>
      <c r="G16" s="51"/>
      <c r="H16" s="304"/>
      <c r="I16" s="304"/>
      <c r="J16" s="1098"/>
      <c r="K16" s="286" t="s">
        <v>90</v>
      </c>
      <c r="L16" s="305">
        <f>SUMIF($K$18:$K$23,$K16,L$18:L$23)</f>
        <v>0</v>
      </c>
      <c r="M16" s="305">
        <f t="shared" si="3"/>
        <v>0</v>
      </c>
      <c r="N16" s="305">
        <f t="shared" si="3"/>
        <v>0</v>
      </c>
      <c r="O16" s="305">
        <f t="shared" si="3"/>
        <v>0</v>
      </c>
      <c r="P16" s="306">
        <f t="shared" si="3"/>
        <v>0</v>
      </c>
      <c r="Q16" s="305">
        <f t="shared" si="3"/>
        <v>0</v>
      </c>
      <c r="R16" s="305">
        <f t="shared" si="3"/>
        <v>0</v>
      </c>
      <c r="S16" s="305">
        <f t="shared" si="3"/>
        <v>0</v>
      </c>
      <c r="T16" s="305">
        <f t="shared" si="3"/>
        <v>0</v>
      </c>
      <c r="U16" s="305">
        <f t="shared" si="3"/>
        <v>0</v>
      </c>
      <c r="V16" s="305">
        <f t="shared" si="3"/>
        <v>0</v>
      </c>
      <c r="W16" s="305">
        <f t="shared" si="3"/>
        <v>0</v>
      </c>
      <c r="X16" s="305">
        <f t="shared" si="3"/>
        <v>0</v>
      </c>
      <c r="Y16" s="305">
        <f t="shared" si="3"/>
        <v>0</v>
      </c>
      <c r="Z16" s="307">
        <f t="shared" si="3"/>
        <v>0</v>
      </c>
    </row>
    <row r="17" spans="1:27">
      <c r="B17" s="298"/>
      <c r="C17" s="50"/>
      <c r="D17" s="1105"/>
      <c r="E17" s="292"/>
      <c r="F17" s="290"/>
      <c r="G17" s="294"/>
      <c r="H17" s="295"/>
      <c r="I17" s="295"/>
      <c r="J17" s="296" t="s">
        <v>300</v>
      </c>
      <c r="K17" s="297" t="s">
        <v>302</v>
      </c>
      <c r="L17" s="305">
        <f>SUMIF($K$18:$K$23,$K17,L$18:L$23)</f>
        <v>0</v>
      </c>
      <c r="M17" s="305">
        <f t="shared" si="3"/>
        <v>8609</v>
      </c>
      <c r="N17" s="305">
        <f t="shared" si="3"/>
        <v>0</v>
      </c>
      <c r="O17" s="305">
        <f t="shared" si="3"/>
        <v>8609</v>
      </c>
      <c r="P17" s="306">
        <f t="shared" si="3"/>
        <v>0</v>
      </c>
      <c r="Q17" s="305">
        <f t="shared" si="3"/>
        <v>0</v>
      </c>
      <c r="R17" s="305">
        <f t="shared" si="3"/>
        <v>0</v>
      </c>
      <c r="S17" s="305">
        <f t="shared" si="3"/>
        <v>0</v>
      </c>
      <c r="T17" s="305">
        <f t="shared" si="3"/>
        <v>0</v>
      </c>
      <c r="U17" s="305">
        <f t="shared" si="3"/>
        <v>8609</v>
      </c>
      <c r="V17" s="305">
        <f t="shared" si="3"/>
        <v>0</v>
      </c>
      <c r="W17" s="305">
        <f t="shared" si="3"/>
        <v>0</v>
      </c>
      <c r="X17" s="305">
        <f t="shared" si="3"/>
        <v>0</v>
      </c>
      <c r="Y17" s="305">
        <f t="shared" si="3"/>
        <v>0</v>
      </c>
      <c r="Z17" s="307">
        <f t="shared" si="3"/>
        <v>8609</v>
      </c>
    </row>
    <row r="18" spans="1:27" ht="14.25" customHeight="1">
      <c r="B18" s="298"/>
      <c r="C18" s="50"/>
      <c r="D18" s="309"/>
      <c r="E18" s="1104">
        <v>29</v>
      </c>
      <c r="F18" s="310"/>
      <c r="G18" s="311" t="s">
        <v>318</v>
      </c>
      <c r="H18" s="304"/>
      <c r="I18" s="304"/>
      <c r="J18" s="1099" t="s">
        <v>339</v>
      </c>
      <c r="K18" s="286" t="s">
        <v>88</v>
      </c>
      <c r="L18" s="312"/>
      <c r="M18" s="312">
        <v>427</v>
      </c>
      <c r="N18" s="313"/>
      <c r="O18" s="314">
        <f>SUM(L18:N18)</f>
        <v>427</v>
      </c>
      <c r="P18" s="312"/>
      <c r="Q18" s="312"/>
      <c r="R18" s="313"/>
      <c r="S18" s="312"/>
      <c r="T18" s="314">
        <f>SUM(P18:S18)</f>
        <v>0</v>
      </c>
      <c r="U18" s="315">
        <f>O18-T18</f>
        <v>427</v>
      </c>
      <c r="V18" s="312"/>
      <c r="W18" s="312"/>
      <c r="X18" s="312"/>
      <c r="Y18" s="316"/>
      <c r="Z18" s="317">
        <f>U18-V18-X18-Y18</f>
        <v>427</v>
      </c>
    </row>
    <row r="19" spans="1:27" ht="14.25" customHeight="1">
      <c r="B19" s="298"/>
      <c r="C19" s="50"/>
      <c r="D19" s="309"/>
      <c r="E19" s="1105"/>
      <c r="F19" s="318" t="s">
        <v>319</v>
      </c>
      <c r="G19" s="311" t="s">
        <v>318</v>
      </c>
      <c r="H19" s="304"/>
      <c r="I19" s="304"/>
      <c r="J19" s="1098"/>
      <c r="K19" s="286" t="s">
        <v>90</v>
      </c>
      <c r="L19" s="312"/>
      <c r="M19" s="319"/>
      <c r="N19" s="320"/>
      <c r="O19" s="314">
        <f t="shared" ref="O19:O23" si="4">SUM(L19:N19)</f>
        <v>0</v>
      </c>
      <c r="P19" s="319"/>
      <c r="Q19" s="319"/>
      <c r="R19" s="320"/>
      <c r="S19" s="319"/>
      <c r="T19" s="314">
        <f t="shared" ref="T19:T23" si="5">SUM(P19:S19)</f>
        <v>0</v>
      </c>
      <c r="U19" s="315">
        <f t="shared" ref="U19:U23" si="6">O19-T19</f>
        <v>0</v>
      </c>
      <c r="V19" s="319"/>
      <c r="W19" s="319"/>
      <c r="X19" s="319"/>
      <c r="Y19" s="321"/>
      <c r="Z19" s="317">
        <f t="shared" ref="Z19:Z23" si="7">U19-V19-X19-Y19</f>
        <v>0</v>
      </c>
    </row>
    <row r="20" spans="1:27" ht="14.25" customHeight="1">
      <c r="B20" s="298"/>
      <c r="C20" s="50"/>
      <c r="D20" s="309"/>
      <c r="E20" s="1106"/>
      <c r="F20" s="322" t="s">
        <v>320</v>
      </c>
      <c r="G20" s="311" t="s">
        <v>318</v>
      </c>
      <c r="H20" s="304"/>
      <c r="I20" s="304"/>
      <c r="J20" s="296" t="s">
        <v>300</v>
      </c>
      <c r="K20" s="297" t="s">
        <v>302</v>
      </c>
      <c r="L20" s="323"/>
      <c r="M20" s="312">
        <f>483-60</f>
        <v>423</v>
      </c>
      <c r="N20" s="313"/>
      <c r="O20" s="314">
        <f t="shared" si="4"/>
        <v>423</v>
      </c>
      <c r="P20" s="324"/>
      <c r="Q20" s="324"/>
      <c r="R20" s="325"/>
      <c r="S20" s="324"/>
      <c r="T20" s="314">
        <f t="shared" si="5"/>
        <v>0</v>
      </c>
      <c r="U20" s="315">
        <f t="shared" si="6"/>
        <v>423</v>
      </c>
      <c r="V20" s="324"/>
      <c r="W20" s="324"/>
      <c r="X20" s="324"/>
      <c r="Y20" s="326"/>
      <c r="Z20" s="317">
        <f t="shared" si="7"/>
        <v>423</v>
      </c>
    </row>
    <row r="21" spans="1:27" ht="14.25" customHeight="1">
      <c r="B21" s="298"/>
      <c r="C21" s="50"/>
      <c r="D21" s="309"/>
      <c r="E21" s="1104">
        <v>32</v>
      </c>
      <c r="F21" s="310"/>
      <c r="G21" s="327" t="s">
        <v>318</v>
      </c>
      <c r="H21" s="327"/>
      <c r="I21" s="327"/>
      <c r="J21" s="1099" t="s">
        <v>339</v>
      </c>
      <c r="K21" s="286" t="s">
        <v>88</v>
      </c>
      <c r="L21" s="312"/>
      <c r="M21" s="312">
        <v>7541</v>
      </c>
      <c r="N21" s="313"/>
      <c r="O21" s="314">
        <f t="shared" si="4"/>
        <v>7541</v>
      </c>
      <c r="P21" s="324"/>
      <c r="Q21" s="324"/>
      <c r="R21" s="325"/>
      <c r="S21" s="324"/>
      <c r="T21" s="314">
        <f t="shared" si="5"/>
        <v>0</v>
      </c>
      <c r="U21" s="315">
        <f t="shared" si="6"/>
        <v>7541</v>
      </c>
      <c r="V21" s="324"/>
      <c r="W21" s="324"/>
      <c r="X21" s="324"/>
      <c r="Y21" s="326"/>
      <c r="Z21" s="317">
        <f t="shared" si="7"/>
        <v>7541</v>
      </c>
    </row>
    <row r="22" spans="1:27" ht="14.25" customHeight="1">
      <c r="B22" s="298"/>
      <c r="C22" s="50"/>
      <c r="D22" s="309"/>
      <c r="E22" s="1105"/>
      <c r="F22" s="318" t="s">
        <v>321</v>
      </c>
      <c r="G22" s="328" t="s">
        <v>318</v>
      </c>
      <c r="H22" s="328"/>
      <c r="I22" s="328"/>
      <c r="J22" s="1098"/>
      <c r="K22" s="286" t="s">
        <v>90</v>
      </c>
      <c r="L22" s="312"/>
      <c r="M22" s="319"/>
      <c r="N22" s="320"/>
      <c r="O22" s="314">
        <f t="shared" si="4"/>
        <v>0</v>
      </c>
      <c r="P22" s="324"/>
      <c r="Q22" s="324"/>
      <c r="R22" s="325"/>
      <c r="S22" s="324"/>
      <c r="T22" s="314">
        <f t="shared" si="5"/>
        <v>0</v>
      </c>
      <c r="U22" s="315">
        <f t="shared" si="6"/>
        <v>0</v>
      </c>
      <c r="V22" s="324"/>
      <c r="W22" s="324"/>
      <c r="X22" s="324"/>
      <c r="Y22" s="326"/>
      <c r="Z22" s="317">
        <f t="shared" si="7"/>
        <v>0</v>
      </c>
    </row>
    <row r="23" spans="1:27" ht="14.25" customHeight="1" thickBot="1">
      <c r="B23" s="329"/>
      <c r="C23" s="330"/>
      <c r="D23" s="331"/>
      <c r="E23" s="1107"/>
      <c r="F23" s="332" t="s">
        <v>322</v>
      </c>
      <c r="G23" s="333" t="s">
        <v>318</v>
      </c>
      <c r="H23" s="333"/>
      <c r="I23" s="333"/>
      <c r="J23" s="296" t="s">
        <v>300</v>
      </c>
      <c r="K23" s="334" t="s">
        <v>302</v>
      </c>
      <c r="L23" s="335"/>
      <c r="M23" s="336">
        <v>8186</v>
      </c>
      <c r="N23" s="337"/>
      <c r="O23" s="338">
        <f t="shared" si="4"/>
        <v>8186</v>
      </c>
      <c r="P23" s="336"/>
      <c r="Q23" s="336"/>
      <c r="R23" s="337"/>
      <c r="S23" s="336"/>
      <c r="T23" s="338">
        <f t="shared" si="5"/>
        <v>0</v>
      </c>
      <c r="U23" s="339">
        <f t="shared" si="6"/>
        <v>8186</v>
      </c>
      <c r="V23" s="336"/>
      <c r="W23" s="336"/>
      <c r="X23" s="336"/>
      <c r="Y23" s="340"/>
      <c r="Z23" s="341">
        <f t="shared" si="7"/>
        <v>8186</v>
      </c>
    </row>
    <row r="24" spans="1:27" ht="16.8" thickBot="1">
      <c r="A24" s="342"/>
      <c r="B24" s="50"/>
      <c r="C24" s="50"/>
      <c r="D24" s="343"/>
      <c r="E24" s="50"/>
      <c r="F24" s="50"/>
      <c r="G24" s="49"/>
      <c r="H24" s="49"/>
      <c r="I24" s="49"/>
      <c r="J24" s="344"/>
      <c r="K24" s="50"/>
      <c r="L24" s="52"/>
      <c r="M24" s="52"/>
      <c r="N24" s="52"/>
      <c r="O24" s="52"/>
      <c r="P24" s="52"/>
      <c r="Q24" s="52"/>
      <c r="R24" s="52"/>
      <c r="S24" s="52"/>
      <c r="T24" s="52"/>
      <c r="U24" s="52"/>
      <c r="V24" s="52"/>
      <c r="W24" s="52"/>
      <c r="X24" s="52"/>
      <c r="Y24" s="52"/>
      <c r="Z24" s="52"/>
      <c r="AA24" s="342"/>
    </row>
    <row r="25" spans="1:27">
      <c r="B25" s="1100" t="s">
        <v>86</v>
      </c>
      <c r="C25" s="261" t="s">
        <v>179</v>
      </c>
      <c r="D25" s="262"/>
      <c r="E25" s="262"/>
      <c r="F25" s="263"/>
      <c r="G25" s="264" t="s">
        <v>87</v>
      </c>
      <c r="H25" s="346"/>
      <c r="I25" s="346"/>
      <c r="J25" s="1099" t="s">
        <v>339</v>
      </c>
      <c r="K25" s="347" t="s">
        <v>88</v>
      </c>
      <c r="L25" s="348">
        <f t="shared" ref="L25:Z43" si="8">SUMIFS(L$18:L$23,$G$18:$G$23,$G25,$K$18:$K$23,$K25)</f>
        <v>0</v>
      </c>
      <c r="M25" s="348">
        <f t="shared" si="8"/>
        <v>0</v>
      </c>
      <c r="N25" s="348">
        <f t="shared" si="8"/>
        <v>0</v>
      </c>
      <c r="O25" s="348">
        <f t="shared" si="8"/>
        <v>0</v>
      </c>
      <c r="P25" s="349">
        <f t="shared" si="8"/>
        <v>0</v>
      </c>
      <c r="Q25" s="348">
        <f t="shared" si="8"/>
        <v>0</v>
      </c>
      <c r="R25" s="348">
        <f t="shared" si="8"/>
        <v>0</v>
      </c>
      <c r="S25" s="348">
        <f t="shared" si="8"/>
        <v>0</v>
      </c>
      <c r="T25" s="348">
        <f t="shared" si="8"/>
        <v>0</v>
      </c>
      <c r="U25" s="348">
        <f t="shared" si="8"/>
        <v>0</v>
      </c>
      <c r="V25" s="348">
        <f t="shared" si="8"/>
        <v>0</v>
      </c>
      <c r="W25" s="348">
        <f t="shared" si="8"/>
        <v>0</v>
      </c>
      <c r="X25" s="348">
        <f t="shared" si="8"/>
        <v>0</v>
      </c>
      <c r="Y25" s="348">
        <f t="shared" si="8"/>
        <v>0</v>
      </c>
      <c r="Z25" s="350">
        <f t="shared" si="8"/>
        <v>0</v>
      </c>
    </row>
    <row r="26" spans="1:27">
      <c r="B26" s="1103"/>
      <c r="C26" s="33"/>
      <c r="D26" s="34" t="s">
        <v>89</v>
      </c>
      <c r="E26" s="34"/>
      <c r="F26" s="35"/>
      <c r="G26" s="36" t="s">
        <v>87</v>
      </c>
      <c r="H26" s="351"/>
      <c r="I26" s="351"/>
      <c r="J26" s="1098"/>
      <c r="K26" s="286" t="s">
        <v>90</v>
      </c>
      <c r="L26" s="305">
        <f t="shared" si="8"/>
        <v>0</v>
      </c>
      <c r="M26" s="305">
        <f t="shared" si="8"/>
        <v>0</v>
      </c>
      <c r="N26" s="305">
        <f t="shared" si="8"/>
        <v>0</v>
      </c>
      <c r="O26" s="305">
        <f t="shared" si="8"/>
        <v>0</v>
      </c>
      <c r="P26" s="306">
        <f t="shared" si="8"/>
        <v>0</v>
      </c>
      <c r="Q26" s="305">
        <f t="shared" si="8"/>
        <v>0</v>
      </c>
      <c r="R26" s="305">
        <f t="shared" si="8"/>
        <v>0</v>
      </c>
      <c r="S26" s="305">
        <f t="shared" si="8"/>
        <v>0</v>
      </c>
      <c r="T26" s="305">
        <f t="shared" si="8"/>
        <v>0</v>
      </c>
      <c r="U26" s="305">
        <f t="shared" si="8"/>
        <v>0</v>
      </c>
      <c r="V26" s="305">
        <f t="shared" si="8"/>
        <v>0</v>
      </c>
      <c r="W26" s="305">
        <f t="shared" si="8"/>
        <v>0</v>
      </c>
      <c r="X26" s="305">
        <f t="shared" si="8"/>
        <v>0</v>
      </c>
      <c r="Y26" s="305">
        <f t="shared" si="8"/>
        <v>0</v>
      </c>
      <c r="Z26" s="307">
        <f t="shared" si="8"/>
        <v>0</v>
      </c>
    </row>
    <row r="27" spans="1:27">
      <c r="B27" s="1103"/>
      <c r="C27" s="33"/>
      <c r="D27" s="34" t="s">
        <v>328</v>
      </c>
      <c r="E27" s="34"/>
      <c r="F27" s="35"/>
      <c r="G27" s="37" t="s">
        <v>87</v>
      </c>
      <c r="H27" s="353"/>
      <c r="I27" s="353"/>
      <c r="J27" s="296" t="s">
        <v>300</v>
      </c>
      <c r="K27" s="297" t="s">
        <v>190</v>
      </c>
      <c r="L27" s="305">
        <f t="shared" si="8"/>
        <v>0</v>
      </c>
      <c r="M27" s="305">
        <f t="shared" si="8"/>
        <v>0</v>
      </c>
      <c r="N27" s="305">
        <f t="shared" si="8"/>
        <v>0</v>
      </c>
      <c r="O27" s="305">
        <f t="shared" si="8"/>
        <v>0</v>
      </c>
      <c r="P27" s="306">
        <f t="shared" si="8"/>
        <v>0</v>
      </c>
      <c r="Q27" s="305">
        <f t="shared" si="8"/>
        <v>0</v>
      </c>
      <c r="R27" s="305">
        <f t="shared" si="8"/>
        <v>0</v>
      </c>
      <c r="S27" s="305">
        <f t="shared" si="8"/>
        <v>0</v>
      </c>
      <c r="T27" s="305">
        <f t="shared" si="8"/>
        <v>0</v>
      </c>
      <c r="U27" s="305">
        <f t="shared" si="8"/>
        <v>0</v>
      </c>
      <c r="V27" s="305">
        <f t="shared" si="8"/>
        <v>0</v>
      </c>
      <c r="W27" s="305">
        <f t="shared" si="8"/>
        <v>0</v>
      </c>
      <c r="X27" s="305">
        <f t="shared" si="8"/>
        <v>0</v>
      </c>
      <c r="Y27" s="305">
        <f t="shared" si="8"/>
        <v>0</v>
      </c>
      <c r="Z27" s="307">
        <f t="shared" si="8"/>
        <v>0</v>
      </c>
    </row>
    <row r="28" spans="1:27">
      <c r="B28" s="1103"/>
      <c r="C28" s="38" t="s">
        <v>179</v>
      </c>
      <c r="D28" s="39"/>
      <c r="E28" s="39"/>
      <c r="F28" s="40"/>
      <c r="G28" s="41" t="s">
        <v>91</v>
      </c>
      <c r="H28" s="354"/>
      <c r="I28" s="354"/>
      <c r="J28" s="1099" t="s">
        <v>339</v>
      </c>
      <c r="K28" s="286" t="s">
        <v>88</v>
      </c>
      <c r="L28" s="305">
        <f>SUMIFS(L$18:L$23,$G$18:$G$23,$G28,$K$18:$K$23,$K28)</f>
        <v>0</v>
      </c>
      <c r="M28" s="305">
        <f t="shared" si="8"/>
        <v>0</v>
      </c>
      <c r="N28" s="305">
        <f t="shared" si="8"/>
        <v>0</v>
      </c>
      <c r="O28" s="305">
        <f t="shared" si="8"/>
        <v>0</v>
      </c>
      <c r="P28" s="306">
        <f t="shared" si="8"/>
        <v>0</v>
      </c>
      <c r="Q28" s="305">
        <f t="shared" si="8"/>
        <v>0</v>
      </c>
      <c r="R28" s="305">
        <f t="shared" si="8"/>
        <v>0</v>
      </c>
      <c r="S28" s="305">
        <f t="shared" si="8"/>
        <v>0</v>
      </c>
      <c r="T28" s="305">
        <f t="shared" si="8"/>
        <v>0</v>
      </c>
      <c r="U28" s="305">
        <f t="shared" si="8"/>
        <v>0</v>
      </c>
      <c r="V28" s="305">
        <f t="shared" si="8"/>
        <v>0</v>
      </c>
      <c r="W28" s="305">
        <f t="shared" si="8"/>
        <v>0</v>
      </c>
      <c r="X28" s="305">
        <f t="shared" si="8"/>
        <v>0</v>
      </c>
      <c r="Y28" s="305">
        <f t="shared" si="8"/>
        <v>0</v>
      </c>
      <c r="Z28" s="307">
        <f t="shared" si="8"/>
        <v>0</v>
      </c>
    </row>
    <row r="29" spans="1:27">
      <c r="B29" s="1103"/>
      <c r="C29" s="33"/>
      <c r="D29" s="34" t="s">
        <v>92</v>
      </c>
      <c r="E29" s="34"/>
      <c r="F29" s="35"/>
      <c r="G29" s="36" t="s">
        <v>91</v>
      </c>
      <c r="H29" s="355"/>
      <c r="I29" s="355"/>
      <c r="J29" s="1098"/>
      <c r="K29" s="286" t="s">
        <v>90</v>
      </c>
      <c r="L29" s="305">
        <f t="shared" si="8"/>
        <v>0</v>
      </c>
      <c r="M29" s="305">
        <f t="shared" si="8"/>
        <v>0</v>
      </c>
      <c r="N29" s="305">
        <f t="shared" si="8"/>
        <v>0</v>
      </c>
      <c r="O29" s="305">
        <f t="shared" si="8"/>
        <v>0</v>
      </c>
      <c r="P29" s="306">
        <f t="shared" si="8"/>
        <v>0</v>
      </c>
      <c r="Q29" s="305">
        <f t="shared" si="8"/>
        <v>0</v>
      </c>
      <c r="R29" s="305">
        <f t="shared" si="8"/>
        <v>0</v>
      </c>
      <c r="S29" s="305">
        <f t="shared" si="8"/>
        <v>0</v>
      </c>
      <c r="T29" s="305">
        <f t="shared" si="8"/>
        <v>0</v>
      </c>
      <c r="U29" s="305">
        <f t="shared" si="8"/>
        <v>0</v>
      </c>
      <c r="V29" s="305">
        <f t="shared" si="8"/>
        <v>0</v>
      </c>
      <c r="W29" s="305">
        <f t="shared" si="8"/>
        <v>0</v>
      </c>
      <c r="X29" s="305">
        <f t="shared" si="8"/>
        <v>0</v>
      </c>
      <c r="Y29" s="305">
        <f t="shared" si="8"/>
        <v>0</v>
      </c>
      <c r="Z29" s="307">
        <f t="shared" si="8"/>
        <v>0</v>
      </c>
    </row>
    <row r="30" spans="1:27">
      <c r="B30" s="1103"/>
      <c r="C30" s="42"/>
      <c r="D30" s="43" t="s">
        <v>329</v>
      </c>
      <c r="E30" s="43"/>
      <c r="F30" s="44"/>
      <c r="G30" s="37" t="s">
        <v>91</v>
      </c>
      <c r="H30" s="356"/>
      <c r="I30" s="356"/>
      <c r="J30" s="296" t="s">
        <v>300</v>
      </c>
      <c r="K30" s="297" t="s">
        <v>190</v>
      </c>
      <c r="L30" s="305">
        <f t="shared" si="8"/>
        <v>0</v>
      </c>
      <c r="M30" s="305">
        <f t="shared" si="8"/>
        <v>0</v>
      </c>
      <c r="N30" s="305">
        <f t="shared" si="8"/>
        <v>0</v>
      </c>
      <c r="O30" s="305">
        <f t="shared" si="8"/>
        <v>0</v>
      </c>
      <c r="P30" s="306">
        <f t="shared" si="8"/>
        <v>0</v>
      </c>
      <c r="Q30" s="305">
        <f t="shared" si="8"/>
        <v>0</v>
      </c>
      <c r="R30" s="305">
        <f t="shared" si="8"/>
        <v>0</v>
      </c>
      <c r="S30" s="305">
        <f t="shared" si="8"/>
        <v>0</v>
      </c>
      <c r="T30" s="305">
        <f t="shared" si="8"/>
        <v>0</v>
      </c>
      <c r="U30" s="305">
        <f t="shared" si="8"/>
        <v>0</v>
      </c>
      <c r="V30" s="305">
        <f t="shared" si="8"/>
        <v>0</v>
      </c>
      <c r="W30" s="305">
        <f t="shared" si="8"/>
        <v>0</v>
      </c>
      <c r="X30" s="305">
        <f t="shared" si="8"/>
        <v>0</v>
      </c>
      <c r="Y30" s="305">
        <f t="shared" si="8"/>
        <v>0</v>
      </c>
      <c r="Z30" s="307">
        <f t="shared" si="8"/>
        <v>0</v>
      </c>
    </row>
    <row r="31" spans="1:27">
      <c r="B31" s="1103"/>
      <c r="C31" s="38" t="s">
        <v>179</v>
      </c>
      <c r="D31" s="39"/>
      <c r="E31" s="39"/>
      <c r="F31" s="40"/>
      <c r="G31" s="41" t="s">
        <v>331</v>
      </c>
      <c r="H31" s="354"/>
      <c r="I31" s="354"/>
      <c r="J31" s="1099" t="s">
        <v>339</v>
      </c>
      <c r="K31" s="286" t="s">
        <v>88</v>
      </c>
      <c r="L31" s="305">
        <f>SUMIFS(L$18:L$23,$G$18:$G$23,$G31,$K$18:$K$23,$K31)</f>
        <v>0</v>
      </c>
      <c r="M31" s="305">
        <f t="shared" si="8"/>
        <v>0</v>
      </c>
      <c r="N31" s="305">
        <f t="shared" si="8"/>
        <v>0</v>
      </c>
      <c r="O31" s="305">
        <f t="shared" si="8"/>
        <v>0</v>
      </c>
      <c r="P31" s="306">
        <f t="shared" si="8"/>
        <v>0</v>
      </c>
      <c r="Q31" s="305">
        <f t="shared" si="8"/>
        <v>0</v>
      </c>
      <c r="R31" s="305">
        <f t="shared" si="8"/>
        <v>0</v>
      </c>
      <c r="S31" s="305">
        <f t="shared" si="8"/>
        <v>0</v>
      </c>
      <c r="T31" s="305">
        <f t="shared" si="8"/>
        <v>0</v>
      </c>
      <c r="U31" s="305">
        <f t="shared" si="8"/>
        <v>0</v>
      </c>
      <c r="V31" s="305">
        <f t="shared" si="8"/>
        <v>0</v>
      </c>
      <c r="W31" s="305">
        <f t="shared" si="8"/>
        <v>0</v>
      </c>
      <c r="X31" s="305">
        <f t="shared" si="8"/>
        <v>0</v>
      </c>
      <c r="Y31" s="305">
        <f t="shared" si="8"/>
        <v>0</v>
      </c>
      <c r="Z31" s="307">
        <f t="shared" si="8"/>
        <v>0</v>
      </c>
    </row>
    <row r="32" spans="1:27">
      <c r="B32" s="1103"/>
      <c r="C32" s="33"/>
      <c r="D32" s="34" t="s">
        <v>332</v>
      </c>
      <c r="E32" s="34"/>
      <c r="F32" s="35"/>
      <c r="G32" s="36" t="s">
        <v>331</v>
      </c>
      <c r="H32" s="355"/>
      <c r="I32" s="355"/>
      <c r="J32" s="1098"/>
      <c r="K32" s="286" t="s">
        <v>90</v>
      </c>
      <c r="L32" s="305">
        <f t="shared" ref="L32:Z33" si="9">SUMIFS(L$18:L$23,$G$18:$G$23,$G32,$K$18:$K$23,$K32)</f>
        <v>0</v>
      </c>
      <c r="M32" s="305">
        <f t="shared" si="9"/>
        <v>0</v>
      </c>
      <c r="N32" s="305">
        <f t="shared" si="9"/>
        <v>0</v>
      </c>
      <c r="O32" s="305">
        <f t="shared" si="9"/>
        <v>0</v>
      </c>
      <c r="P32" s="306">
        <f t="shared" si="9"/>
        <v>0</v>
      </c>
      <c r="Q32" s="305">
        <f t="shared" si="9"/>
        <v>0</v>
      </c>
      <c r="R32" s="305">
        <f t="shared" si="9"/>
        <v>0</v>
      </c>
      <c r="S32" s="305">
        <f t="shared" si="9"/>
        <v>0</v>
      </c>
      <c r="T32" s="305">
        <f t="shared" si="9"/>
        <v>0</v>
      </c>
      <c r="U32" s="305">
        <f t="shared" si="9"/>
        <v>0</v>
      </c>
      <c r="V32" s="305">
        <f t="shared" si="9"/>
        <v>0</v>
      </c>
      <c r="W32" s="305">
        <f t="shared" si="9"/>
        <v>0</v>
      </c>
      <c r="X32" s="305">
        <f t="shared" si="9"/>
        <v>0</v>
      </c>
      <c r="Y32" s="305">
        <f t="shared" si="9"/>
        <v>0</v>
      </c>
      <c r="Z32" s="307">
        <f t="shared" si="9"/>
        <v>0</v>
      </c>
    </row>
    <row r="33" spans="2:26">
      <c r="B33" s="1103"/>
      <c r="C33" s="42"/>
      <c r="D33" s="265" t="s">
        <v>330</v>
      </c>
      <c r="E33" s="43"/>
      <c r="F33" s="44"/>
      <c r="G33" s="37" t="s">
        <v>331</v>
      </c>
      <c r="H33" s="356"/>
      <c r="I33" s="356"/>
      <c r="J33" s="296" t="s">
        <v>300</v>
      </c>
      <c r="K33" s="297" t="s">
        <v>190</v>
      </c>
      <c r="L33" s="305">
        <f t="shared" si="9"/>
        <v>0</v>
      </c>
      <c r="M33" s="305">
        <f t="shared" si="9"/>
        <v>0</v>
      </c>
      <c r="N33" s="305">
        <f t="shared" si="9"/>
        <v>0</v>
      </c>
      <c r="O33" s="305">
        <f t="shared" si="9"/>
        <v>0</v>
      </c>
      <c r="P33" s="306">
        <f t="shared" si="9"/>
        <v>0</v>
      </c>
      <c r="Q33" s="305">
        <f t="shared" si="9"/>
        <v>0</v>
      </c>
      <c r="R33" s="305">
        <f t="shared" si="9"/>
        <v>0</v>
      </c>
      <c r="S33" s="305">
        <f t="shared" si="9"/>
        <v>0</v>
      </c>
      <c r="T33" s="305">
        <f t="shared" si="9"/>
        <v>0</v>
      </c>
      <c r="U33" s="305">
        <f t="shared" si="9"/>
        <v>0</v>
      </c>
      <c r="V33" s="305">
        <f t="shared" si="9"/>
        <v>0</v>
      </c>
      <c r="W33" s="305">
        <f t="shared" si="9"/>
        <v>0</v>
      </c>
      <c r="X33" s="305">
        <f t="shared" si="9"/>
        <v>0</v>
      </c>
      <c r="Y33" s="305">
        <f t="shared" si="9"/>
        <v>0</v>
      </c>
      <c r="Z33" s="307">
        <f t="shared" si="9"/>
        <v>0</v>
      </c>
    </row>
    <row r="34" spans="2:26">
      <c r="B34" s="1103"/>
      <c r="C34" s="33" t="s">
        <v>179</v>
      </c>
      <c r="D34" s="34"/>
      <c r="E34" s="34"/>
      <c r="F34" s="45"/>
      <c r="G34" s="46" t="s">
        <v>93</v>
      </c>
      <c r="H34" s="355"/>
      <c r="I34" s="355"/>
      <c r="J34" s="1099" t="s">
        <v>339</v>
      </c>
      <c r="K34" s="286" t="s">
        <v>88</v>
      </c>
      <c r="L34" s="305">
        <f>SUMIFS(L$18:L$23,$G$18:$G$23,$G34,$K$18:$K$23,$K34)</f>
        <v>0</v>
      </c>
      <c r="M34" s="305">
        <f t="shared" si="8"/>
        <v>0</v>
      </c>
      <c r="N34" s="305">
        <f t="shared" si="8"/>
        <v>0</v>
      </c>
      <c r="O34" s="305">
        <f t="shared" si="8"/>
        <v>0</v>
      </c>
      <c r="P34" s="306">
        <f t="shared" si="8"/>
        <v>0</v>
      </c>
      <c r="Q34" s="305">
        <f t="shared" si="8"/>
        <v>0</v>
      </c>
      <c r="R34" s="305">
        <f t="shared" si="8"/>
        <v>0</v>
      </c>
      <c r="S34" s="305">
        <f t="shared" si="8"/>
        <v>0</v>
      </c>
      <c r="T34" s="305">
        <f t="shared" si="8"/>
        <v>0</v>
      </c>
      <c r="U34" s="305">
        <f t="shared" si="8"/>
        <v>0</v>
      </c>
      <c r="V34" s="305">
        <f t="shared" si="8"/>
        <v>0</v>
      </c>
      <c r="W34" s="305">
        <f t="shared" si="8"/>
        <v>0</v>
      </c>
      <c r="X34" s="305">
        <f t="shared" si="8"/>
        <v>0</v>
      </c>
      <c r="Y34" s="305">
        <f t="shared" si="8"/>
        <v>0</v>
      </c>
      <c r="Z34" s="307">
        <f t="shared" si="8"/>
        <v>0</v>
      </c>
    </row>
    <row r="35" spans="2:26">
      <c r="B35" s="1103"/>
      <c r="C35" s="33"/>
      <c r="D35" s="34" t="s">
        <v>94</v>
      </c>
      <c r="E35" s="34"/>
      <c r="F35" s="35"/>
      <c r="G35" s="46" t="s">
        <v>93</v>
      </c>
      <c r="H35" s="355"/>
      <c r="I35" s="355"/>
      <c r="J35" s="1098"/>
      <c r="K35" s="286" t="s">
        <v>90</v>
      </c>
      <c r="L35" s="305">
        <f t="shared" si="8"/>
        <v>0</v>
      </c>
      <c r="M35" s="305">
        <f t="shared" si="8"/>
        <v>0</v>
      </c>
      <c r="N35" s="305">
        <f t="shared" si="8"/>
        <v>0</v>
      </c>
      <c r="O35" s="305">
        <f t="shared" si="8"/>
        <v>0</v>
      </c>
      <c r="P35" s="306">
        <f t="shared" si="8"/>
        <v>0</v>
      </c>
      <c r="Q35" s="305">
        <f t="shared" si="8"/>
        <v>0</v>
      </c>
      <c r="R35" s="305">
        <f t="shared" si="8"/>
        <v>0</v>
      </c>
      <c r="S35" s="305">
        <f t="shared" si="8"/>
        <v>0</v>
      </c>
      <c r="T35" s="305">
        <f t="shared" si="8"/>
        <v>0</v>
      </c>
      <c r="U35" s="305">
        <f t="shared" si="8"/>
        <v>0</v>
      </c>
      <c r="V35" s="305">
        <f t="shared" si="8"/>
        <v>0</v>
      </c>
      <c r="W35" s="305">
        <f t="shared" si="8"/>
        <v>0</v>
      </c>
      <c r="X35" s="305">
        <f t="shared" si="8"/>
        <v>0</v>
      </c>
      <c r="Y35" s="305">
        <f t="shared" si="8"/>
        <v>0</v>
      </c>
      <c r="Z35" s="307">
        <f t="shared" si="8"/>
        <v>0</v>
      </c>
    </row>
    <row r="36" spans="2:26">
      <c r="B36" s="1103"/>
      <c r="C36" s="33"/>
      <c r="D36" s="34"/>
      <c r="E36" s="34"/>
      <c r="F36" s="35"/>
      <c r="G36" s="47" t="s">
        <v>93</v>
      </c>
      <c r="H36" s="356"/>
      <c r="I36" s="356"/>
      <c r="J36" s="296" t="s">
        <v>300</v>
      </c>
      <c r="K36" s="297" t="s">
        <v>190</v>
      </c>
      <c r="L36" s="305">
        <f t="shared" si="8"/>
        <v>0</v>
      </c>
      <c r="M36" s="305">
        <f t="shared" si="8"/>
        <v>0</v>
      </c>
      <c r="N36" s="305">
        <f t="shared" si="8"/>
        <v>0</v>
      </c>
      <c r="O36" s="305">
        <f t="shared" si="8"/>
        <v>0</v>
      </c>
      <c r="P36" s="306">
        <f t="shared" si="8"/>
        <v>0</v>
      </c>
      <c r="Q36" s="305">
        <f t="shared" si="8"/>
        <v>0</v>
      </c>
      <c r="R36" s="305">
        <f t="shared" si="8"/>
        <v>0</v>
      </c>
      <c r="S36" s="305">
        <f t="shared" si="8"/>
        <v>0</v>
      </c>
      <c r="T36" s="305">
        <f t="shared" si="8"/>
        <v>0</v>
      </c>
      <c r="U36" s="305">
        <f t="shared" si="8"/>
        <v>0</v>
      </c>
      <c r="V36" s="305">
        <f t="shared" si="8"/>
        <v>0</v>
      </c>
      <c r="W36" s="305">
        <f t="shared" si="8"/>
        <v>0</v>
      </c>
      <c r="X36" s="305">
        <f t="shared" si="8"/>
        <v>0</v>
      </c>
      <c r="Y36" s="305">
        <f t="shared" si="8"/>
        <v>0</v>
      </c>
      <c r="Z36" s="307">
        <f t="shared" si="8"/>
        <v>0</v>
      </c>
    </row>
    <row r="37" spans="2:26">
      <c r="B37" s="1103"/>
      <c r="C37" s="38" t="s">
        <v>179</v>
      </c>
      <c r="D37" s="39"/>
      <c r="E37" s="39"/>
      <c r="F37" s="40"/>
      <c r="G37" s="41" t="s">
        <v>95</v>
      </c>
      <c r="H37" s="354"/>
      <c r="I37" s="354"/>
      <c r="J37" s="1099" t="s">
        <v>339</v>
      </c>
      <c r="K37" s="286" t="s">
        <v>88</v>
      </c>
      <c r="L37" s="305">
        <f t="shared" si="8"/>
        <v>0</v>
      </c>
      <c r="M37" s="305">
        <f t="shared" si="8"/>
        <v>0</v>
      </c>
      <c r="N37" s="305">
        <f t="shared" si="8"/>
        <v>0</v>
      </c>
      <c r="O37" s="305">
        <f t="shared" si="8"/>
        <v>0</v>
      </c>
      <c r="P37" s="306">
        <f t="shared" si="8"/>
        <v>0</v>
      </c>
      <c r="Q37" s="305">
        <f t="shared" si="8"/>
        <v>0</v>
      </c>
      <c r="R37" s="305">
        <f t="shared" si="8"/>
        <v>0</v>
      </c>
      <c r="S37" s="305">
        <f t="shared" si="8"/>
        <v>0</v>
      </c>
      <c r="T37" s="305">
        <f t="shared" si="8"/>
        <v>0</v>
      </c>
      <c r="U37" s="305">
        <f t="shared" si="8"/>
        <v>0</v>
      </c>
      <c r="V37" s="305">
        <f t="shared" si="8"/>
        <v>0</v>
      </c>
      <c r="W37" s="305">
        <f t="shared" si="8"/>
        <v>0</v>
      </c>
      <c r="X37" s="305">
        <f t="shared" si="8"/>
        <v>0</v>
      </c>
      <c r="Y37" s="305">
        <f t="shared" si="8"/>
        <v>0</v>
      </c>
      <c r="Z37" s="307">
        <f t="shared" si="8"/>
        <v>0</v>
      </c>
    </row>
    <row r="38" spans="2:26">
      <c r="B38" s="1103"/>
      <c r="C38" s="33"/>
      <c r="D38" s="34" t="s">
        <v>96</v>
      </c>
      <c r="E38" s="34"/>
      <c r="F38" s="35"/>
      <c r="G38" s="46" t="s">
        <v>95</v>
      </c>
      <c r="H38" s="355"/>
      <c r="I38" s="355"/>
      <c r="J38" s="1098"/>
      <c r="K38" s="286" t="s">
        <v>90</v>
      </c>
      <c r="L38" s="305">
        <f t="shared" si="8"/>
        <v>0</v>
      </c>
      <c r="M38" s="305">
        <f t="shared" si="8"/>
        <v>0</v>
      </c>
      <c r="N38" s="305">
        <f t="shared" si="8"/>
        <v>0</v>
      </c>
      <c r="O38" s="305">
        <f t="shared" si="8"/>
        <v>0</v>
      </c>
      <c r="P38" s="306">
        <f t="shared" si="8"/>
        <v>0</v>
      </c>
      <c r="Q38" s="305">
        <f t="shared" si="8"/>
        <v>0</v>
      </c>
      <c r="R38" s="305">
        <f t="shared" si="8"/>
        <v>0</v>
      </c>
      <c r="S38" s="305">
        <f t="shared" si="8"/>
        <v>0</v>
      </c>
      <c r="T38" s="305">
        <f t="shared" si="8"/>
        <v>0</v>
      </c>
      <c r="U38" s="305">
        <f t="shared" si="8"/>
        <v>0</v>
      </c>
      <c r="V38" s="305">
        <f t="shared" si="8"/>
        <v>0</v>
      </c>
      <c r="W38" s="305">
        <f t="shared" si="8"/>
        <v>0</v>
      </c>
      <c r="X38" s="305">
        <f t="shared" si="8"/>
        <v>0</v>
      </c>
      <c r="Y38" s="305">
        <f t="shared" si="8"/>
        <v>0</v>
      </c>
      <c r="Z38" s="307">
        <f t="shared" si="8"/>
        <v>0</v>
      </c>
    </row>
    <row r="39" spans="2:26">
      <c r="B39" s="1103"/>
      <c r="C39" s="42"/>
      <c r="D39" s="265" t="s">
        <v>97</v>
      </c>
      <c r="E39" s="43"/>
      <c r="F39" s="44"/>
      <c r="G39" s="46" t="s">
        <v>95</v>
      </c>
      <c r="H39" s="355"/>
      <c r="I39" s="355"/>
      <c r="J39" s="296" t="s">
        <v>300</v>
      </c>
      <c r="K39" s="297" t="s">
        <v>323</v>
      </c>
      <c r="L39" s="305">
        <f t="shared" si="8"/>
        <v>0</v>
      </c>
      <c r="M39" s="305">
        <f t="shared" si="8"/>
        <v>0</v>
      </c>
      <c r="N39" s="305">
        <f t="shared" si="8"/>
        <v>0</v>
      </c>
      <c r="O39" s="305">
        <f t="shared" si="8"/>
        <v>0</v>
      </c>
      <c r="P39" s="306">
        <f t="shared" si="8"/>
        <v>0</v>
      </c>
      <c r="Q39" s="305">
        <f t="shared" si="8"/>
        <v>0</v>
      </c>
      <c r="R39" s="305">
        <f t="shared" si="8"/>
        <v>0</v>
      </c>
      <c r="S39" s="305">
        <f t="shared" si="8"/>
        <v>0</v>
      </c>
      <c r="T39" s="305">
        <f t="shared" si="8"/>
        <v>0</v>
      </c>
      <c r="U39" s="305">
        <f t="shared" si="8"/>
        <v>0</v>
      </c>
      <c r="V39" s="305">
        <f t="shared" si="8"/>
        <v>0</v>
      </c>
      <c r="W39" s="305">
        <f t="shared" si="8"/>
        <v>0</v>
      </c>
      <c r="X39" s="305">
        <f t="shared" si="8"/>
        <v>0</v>
      </c>
      <c r="Y39" s="305">
        <f t="shared" si="8"/>
        <v>0</v>
      </c>
      <c r="Z39" s="307">
        <f t="shared" si="8"/>
        <v>0</v>
      </c>
    </row>
    <row r="40" spans="2:26">
      <c r="B40" s="1103"/>
      <c r="C40" s="33" t="s">
        <v>179</v>
      </c>
      <c r="D40" s="34"/>
      <c r="E40" s="34"/>
      <c r="F40" s="45"/>
      <c r="G40" s="41" t="s">
        <v>98</v>
      </c>
      <c r="H40" s="354"/>
      <c r="I40" s="354"/>
      <c r="J40" s="1099" t="s">
        <v>339</v>
      </c>
      <c r="K40" s="286" t="s">
        <v>88</v>
      </c>
      <c r="L40" s="305">
        <f t="shared" si="8"/>
        <v>0</v>
      </c>
      <c r="M40" s="305">
        <f t="shared" si="8"/>
        <v>0</v>
      </c>
      <c r="N40" s="305">
        <f t="shared" si="8"/>
        <v>0</v>
      </c>
      <c r="O40" s="305">
        <f t="shared" si="8"/>
        <v>0</v>
      </c>
      <c r="P40" s="306">
        <f t="shared" si="8"/>
        <v>0</v>
      </c>
      <c r="Q40" s="305">
        <f t="shared" si="8"/>
        <v>0</v>
      </c>
      <c r="R40" s="305">
        <f t="shared" si="8"/>
        <v>0</v>
      </c>
      <c r="S40" s="305">
        <f t="shared" si="8"/>
        <v>0</v>
      </c>
      <c r="T40" s="305">
        <f t="shared" si="8"/>
        <v>0</v>
      </c>
      <c r="U40" s="305">
        <f t="shared" si="8"/>
        <v>0</v>
      </c>
      <c r="V40" s="305">
        <f t="shared" si="8"/>
        <v>0</v>
      </c>
      <c r="W40" s="305">
        <f t="shared" si="8"/>
        <v>0</v>
      </c>
      <c r="X40" s="305">
        <f t="shared" si="8"/>
        <v>0</v>
      </c>
      <c r="Y40" s="305">
        <f t="shared" si="8"/>
        <v>0</v>
      </c>
      <c r="Z40" s="307">
        <f t="shared" si="8"/>
        <v>0</v>
      </c>
    </row>
    <row r="41" spans="2:26">
      <c r="B41" s="1103"/>
      <c r="C41" s="33"/>
      <c r="D41" s="34" t="s">
        <v>99</v>
      </c>
      <c r="E41" s="34"/>
      <c r="F41" s="35"/>
      <c r="G41" s="46" t="s">
        <v>98</v>
      </c>
      <c r="H41" s="355"/>
      <c r="I41" s="355"/>
      <c r="J41" s="1098"/>
      <c r="K41" s="286" t="s">
        <v>90</v>
      </c>
      <c r="L41" s="305">
        <f t="shared" si="8"/>
        <v>0</v>
      </c>
      <c r="M41" s="305">
        <f t="shared" si="8"/>
        <v>0</v>
      </c>
      <c r="N41" s="305">
        <f t="shared" si="8"/>
        <v>0</v>
      </c>
      <c r="O41" s="305">
        <f t="shared" si="8"/>
        <v>0</v>
      </c>
      <c r="P41" s="306">
        <f t="shared" si="8"/>
        <v>0</v>
      </c>
      <c r="Q41" s="305">
        <f t="shared" si="8"/>
        <v>0</v>
      </c>
      <c r="R41" s="305">
        <f t="shared" si="8"/>
        <v>0</v>
      </c>
      <c r="S41" s="305">
        <f t="shared" si="8"/>
        <v>0</v>
      </c>
      <c r="T41" s="305">
        <f t="shared" si="8"/>
        <v>0</v>
      </c>
      <c r="U41" s="305">
        <f t="shared" si="8"/>
        <v>0</v>
      </c>
      <c r="V41" s="305">
        <f t="shared" si="8"/>
        <v>0</v>
      </c>
      <c r="W41" s="305">
        <f t="shared" si="8"/>
        <v>0</v>
      </c>
      <c r="X41" s="305">
        <f t="shared" si="8"/>
        <v>0</v>
      </c>
      <c r="Y41" s="305">
        <f t="shared" si="8"/>
        <v>0</v>
      </c>
      <c r="Z41" s="307">
        <f t="shared" si="8"/>
        <v>0</v>
      </c>
    </row>
    <row r="42" spans="2:26">
      <c r="B42" s="1103"/>
      <c r="C42" s="33"/>
      <c r="D42" s="34"/>
      <c r="E42" s="34"/>
      <c r="F42" s="35"/>
      <c r="G42" s="46" t="s">
        <v>98</v>
      </c>
      <c r="H42" s="355"/>
      <c r="I42" s="355"/>
      <c r="J42" s="296" t="s">
        <v>300</v>
      </c>
      <c r="K42" s="297" t="s">
        <v>190</v>
      </c>
      <c r="L42" s="305">
        <f t="shared" si="8"/>
        <v>0</v>
      </c>
      <c r="M42" s="305">
        <f t="shared" si="8"/>
        <v>0</v>
      </c>
      <c r="N42" s="305">
        <f t="shared" si="8"/>
        <v>0</v>
      </c>
      <c r="O42" s="305">
        <f t="shared" si="8"/>
        <v>0</v>
      </c>
      <c r="P42" s="306">
        <f t="shared" si="8"/>
        <v>0</v>
      </c>
      <c r="Q42" s="305">
        <f t="shared" si="8"/>
        <v>0</v>
      </c>
      <c r="R42" s="305">
        <f t="shared" si="8"/>
        <v>0</v>
      </c>
      <c r="S42" s="305">
        <f t="shared" si="8"/>
        <v>0</v>
      </c>
      <c r="T42" s="305">
        <f t="shared" si="8"/>
        <v>0</v>
      </c>
      <c r="U42" s="305">
        <f t="shared" si="8"/>
        <v>0</v>
      </c>
      <c r="V42" s="305">
        <f t="shared" si="8"/>
        <v>0</v>
      </c>
      <c r="W42" s="305">
        <f t="shared" si="8"/>
        <v>0</v>
      </c>
      <c r="X42" s="305">
        <f t="shared" si="8"/>
        <v>0</v>
      </c>
      <c r="Y42" s="305">
        <f t="shared" si="8"/>
        <v>0</v>
      </c>
      <c r="Z42" s="307">
        <f t="shared" si="8"/>
        <v>0</v>
      </c>
    </row>
    <row r="43" spans="2:26">
      <c r="B43" s="1103"/>
      <c r="C43" s="38" t="s">
        <v>179</v>
      </c>
      <c r="D43" s="39"/>
      <c r="E43" s="39"/>
      <c r="F43" s="40"/>
      <c r="G43" s="48" t="s">
        <v>100</v>
      </c>
      <c r="H43" s="357"/>
      <c r="I43" s="357"/>
      <c r="J43" s="1099" t="s">
        <v>339</v>
      </c>
      <c r="K43" s="286" t="s">
        <v>88</v>
      </c>
      <c r="L43" s="305">
        <f t="shared" si="8"/>
        <v>0</v>
      </c>
      <c r="M43" s="305">
        <f t="shared" si="8"/>
        <v>0</v>
      </c>
      <c r="N43" s="305">
        <f t="shared" si="8"/>
        <v>0</v>
      </c>
      <c r="O43" s="305">
        <f t="shared" si="8"/>
        <v>0</v>
      </c>
      <c r="P43" s="306">
        <f t="shared" si="8"/>
        <v>0</v>
      </c>
      <c r="Q43" s="305">
        <f t="shared" si="8"/>
        <v>0</v>
      </c>
      <c r="R43" s="305">
        <f t="shared" si="8"/>
        <v>0</v>
      </c>
      <c r="S43" s="305">
        <f t="shared" si="8"/>
        <v>0</v>
      </c>
      <c r="T43" s="305">
        <f t="shared" si="8"/>
        <v>0</v>
      </c>
      <c r="U43" s="305">
        <f t="shared" si="8"/>
        <v>0</v>
      </c>
      <c r="V43" s="305">
        <f t="shared" si="8"/>
        <v>0</v>
      </c>
      <c r="W43" s="305">
        <f t="shared" si="8"/>
        <v>0</v>
      </c>
      <c r="X43" s="305">
        <f t="shared" si="8"/>
        <v>0</v>
      </c>
      <c r="Y43" s="305">
        <f t="shared" si="8"/>
        <v>0</v>
      </c>
      <c r="Z43" s="307">
        <f t="shared" si="8"/>
        <v>0</v>
      </c>
    </row>
    <row r="44" spans="2:26">
      <c r="B44" s="1103"/>
      <c r="C44" s="33"/>
      <c r="D44" s="34" t="s">
        <v>101</v>
      </c>
      <c r="E44" s="34"/>
      <c r="F44" s="35"/>
      <c r="G44" s="36" t="s">
        <v>100</v>
      </c>
      <c r="H44" s="351"/>
      <c r="I44" s="351"/>
      <c r="J44" s="1098"/>
      <c r="K44" s="286" t="s">
        <v>90</v>
      </c>
      <c r="L44" s="305">
        <f t="shared" ref="L44:Z54" si="10">SUMIFS(L$18:L$23,$G$18:$G$23,$G44,$K$18:$K$23,$K44)</f>
        <v>0</v>
      </c>
      <c r="M44" s="305">
        <f t="shared" si="10"/>
        <v>0</v>
      </c>
      <c r="N44" s="305">
        <f t="shared" si="10"/>
        <v>0</v>
      </c>
      <c r="O44" s="305">
        <f t="shared" si="10"/>
        <v>0</v>
      </c>
      <c r="P44" s="306">
        <f t="shared" si="10"/>
        <v>0</v>
      </c>
      <c r="Q44" s="305">
        <f t="shared" si="10"/>
        <v>0</v>
      </c>
      <c r="R44" s="305">
        <f t="shared" si="10"/>
        <v>0</v>
      </c>
      <c r="S44" s="305">
        <f t="shared" si="10"/>
        <v>0</v>
      </c>
      <c r="T44" s="305">
        <f t="shared" si="10"/>
        <v>0</v>
      </c>
      <c r="U44" s="305">
        <f t="shared" si="10"/>
        <v>0</v>
      </c>
      <c r="V44" s="305">
        <f t="shared" si="10"/>
        <v>0</v>
      </c>
      <c r="W44" s="305">
        <f t="shared" si="10"/>
        <v>0</v>
      </c>
      <c r="X44" s="305">
        <f t="shared" si="10"/>
        <v>0</v>
      </c>
      <c r="Y44" s="305">
        <f t="shared" si="10"/>
        <v>0</v>
      </c>
      <c r="Z44" s="307">
        <f t="shared" si="10"/>
        <v>0</v>
      </c>
    </row>
    <row r="45" spans="2:26">
      <c r="B45" s="1103"/>
      <c r="C45" s="42"/>
      <c r="D45" s="43"/>
      <c r="E45" s="43"/>
      <c r="F45" s="44"/>
      <c r="G45" s="37" t="s">
        <v>100</v>
      </c>
      <c r="H45" s="353"/>
      <c r="I45" s="353"/>
      <c r="J45" s="296" t="s">
        <v>300</v>
      </c>
      <c r="K45" s="297" t="s">
        <v>323</v>
      </c>
      <c r="L45" s="305">
        <f t="shared" si="10"/>
        <v>0</v>
      </c>
      <c r="M45" s="305">
        <f t="shared" si="10"/>
        <v>0</v>
      </c>
      <c r="N45" s="305">
        <f t="shared" si="10"/>
        <v>0</v>
      </c>
      <c r="O45" s="305">
        <f t="shared" si="10"/>
        <v>0</v>
      </c>
      <c r="P45" s="306">
        <f t="shared" si="10"/>
        <v>0</v>
      </c>
      <c r="Q45" s="305">
        <f t="shared" si="10"/>
        <v>0</v>
      </c>
      <c r="R45" s="305">
        <f t="shared" si="10"/>
        <v>0</v>
      </c>
      <c r="S45" s="305">
        <f t="shared" si="10"/>
        <v>0</v>
      </c>
      <c r="T45" s="305">
        <f t="shared" si="10"/>
        <v>0</v>
      </c>
      <c r="U45" s="305">
        <f t="shared" si="10"/>
        <v>0</v>
      </c>
      <c r="V45" s="305">
        <f t="shared" si="10"/>
        <v>0</v>
      </c>
      <c r="W45" s="305">
        <f t="shared" si="10"/>
        <v>0</v>
      </c>
      <c r="X45" s="305">
        <f t="shared" si="10"/>
        <v>0</v>
      </c>
      <c r="Y45" s="305">
        <f t="shared" si="10"/>
        <v>0</v>
      </c>
      <c r="Z45" s="307">
        <f t="shared" si="10"/>
        <v>0</v>
      </c>
    </row>
    <row r="46" spans="2:26">
      <c r="B46" s="1103"/>
      <c r="C46" s="38" t="s">
        <v>179</v>
      </c>
      <c r="D46" s="34"/>
      <c r="E46" s="34"/>
      <c r="F46" s="45"/>
      <c r="G46" s="48" t="s">
        <v>102</v>
      </c>
      <c r="H46" s="357"/>
      <c r="I46" s="357"/>
      <c r="J46" s="1099" t="s">
        <v>339</v>
      </c>
      <c r="K46" s="286" t="s">
        <v>88</v>
      </c>
      <c r="L46" s="305">
        <f t="shared" si="10"/>
        <v>0</v>
      </c>
      <c r="M46" s="305">
        <f t="shared" si="10"/>
        <v>0</v>
      </c>
      <c r="N46" s="305">
        <f t="shared" si="10"/>
        <v>0</v>
      </c>
      <c r="O46" s="305">
        <f t="shared" si="10"/>
        <v>0</v>
      </c>
      <c r="P46" s="306">
        <f t="shared" si="10"/>
        <v>0</v>
      </c>
      <c r="Q46" s="305">
        <f t="shared" si="10"/>
        <v>0</v>
      </c>
      <c r="R46" s="305">
        <f t="shared" si="10"/>
        <v>0</v>
      </c>
      <c r="S46" s="305">
        <f t="shared" si="10"/>
        <v>0</v>
      </c>
      <c r="T46" s="305">
        <f t="shared" si="10"/>
        <v>0</v>
      </c>
      <c r="U46" s="305">
        <f t="shared" si="10"/>
        <v>0</v>
      </c>
      <c r="V46" s="305">
        <f t="shared" si="10"/>
        <v>0</v>
      </c>
      <c r="W46" s="305">
        <f t="shared" si="10"/>
        <v>0</v>
      </c>
      <c r="X46" s="305">
        <f t="shared" si="10"/>
        <v>0</v>
      </c>
      <c r="Y46" s="305">
        <f t="shared" si="10"/>
        <v>0</v>
      </c>
      <c r="Z46" s="307">
        <f t="shared" si="10"/>
        <v>0</v>
      </c>
    </row>
    <row r="47" spans="2:26">
      <c r="B47" s="1103"/>
      <c r="C47" s="33"/>
      <c r="D47" s="34" t="s">
        <v>103</v>
      </c>
      <c r="E47" s="34"/>
      <c r="F47" s="35"/>
      <c r="G47" s="36" t="s">
        <v>102</v>
      </c>
      <c r="H47" s="351"/>
      <c r="I47" s="351"/>
      <c r="J47" s="1098"/>
      <c r="K47" s="286" t="s">
        <v>90</v>
      </c>
      <c r="L47" s="305">
        <f t="shared" si="10"/>
        <v>0</v>
      </c>
      <c r="M47" s="305">
        <f t="shared" si="10"/>
        <v>0</v>
      </c>
      <c r="N47" s="305">
        <f t="shared" si="10"/>
        <v>0</v>
      </c>
      <c r="O47" s="305">
        <f t="shared" si="10"/>
        <v>0</v>
      </c>
      <c r="P47" s="306">
        <f t="shared" si="10"/>
        <v>0</v>
      </c>
      <c r="Q47" s="305">
        <f t="shared" si="10"/>
        <v>0</v>
      </c>
      <c r="R47" s="305">
        <f t="shared" si="10"/>
        <v>0</v>
      </c>
      <c r="S47" s="305">
        <f t="shared" si="10"/>
        <v>0</v>
      </c>
      <c r="T47" s="305">
        <f t="shared" si="10"/>
        <v>0</v>
      </c>
      <c r="U47" s="305">
        <f t="shared" si="10"/>
        <v>0</v>
      </c>
      <c r="V47" s="305">
        <f t="shared" si="10"/>
        <v>0</v>
      </c>
      <c r="W47" s="305">
        <f t="shared" si="10"/>
        <v>0</v>
      </c>
      <c r="X47" s="305">
        <f t="shared" si="10"/>
        <v>0</v>
      </c>
      <c r="Y47" s="305">
        <f t="shared" si="10"/>
        <v>0</v>
      </c>
      <c r="Z47" s="307">
        <f t="shared" si="10"/>
        <v>0</v>
      </c>
    </row>
    <row r="48" spans="2:26">
      <c r="B48" s="1103"/>
      <c r="C48" s="42"/>
      <c r="D48" s="43" t="s">
        <v>328</v>
      </c>
      <c r="E48" s="43"/>
      <c r="F48" s="44"/>
      <c r="G48" s="37" t="s">
        <v>102</v>
      </c>
      <c r="H48" s="353"/>
      <c r="I48" s="353"/>
      <c r="J48" s="296" t="s">
        <v>300</v>
      </c>
      <c r="K48" s="297" t="s">
        <v>324</v>
      </c>
      <c r="L48" s="305">
        <f t="shared" si="10"/>
        <v>0</v>
      </c>
      <c r="M48" s="305">
        <f t="shared" si="10"/>
        <v>0</v>
      </c>
      <c r="N48" s="305">
        <f t="shared" si="10"/>
        <v>0</v>
      </c>
      <c r="O48" s="305">
        <f t="shared" si="10"/>
        <v>0</v>
      </c>
      <c r="P48" s="306">
        <f t="shared" si="10"/>
        <v>0</v>
      </c>
      <c r="Q48" s="305">
        <f t="shared" si="10"/>
        <v>0</v>
      </c>
      <c r="R48" s="305">
        <f t="shared" si="10"/>
        <v>0</v>
      </c>
      <c r="S48" s="305">
        <f t="shared" si="10"/>
        <v>0</v>
      </c>
      <c r="T48" s="305">
        <f t="shared" si="10"/>
        <v>0</v>
      </c>
      <c r="U48" s="305">
        <f t="shared" si="10"/>
        <v>0</v>
      </c>
      <c r="V48" s="305">
        <f t="shared" si="10"/>
        <v>0</v>
      </c>
      <c r="W48" s="305">
        <f t="shared" si="10"/>
        <v>0</v>
      </c>
      <c r="X48" s="305">
        <f t="shared" si="10"/>
        <v>0</v>
      </c>
      <c r="Y48" s="305">
        <f t="shared" si="10"/>
        <v>0</v>
      </c>
      <c r="Z48" s="307">
        <f t="shared" si="10"/>
        <v>0</v>
      </c>
    </row>
    <row r="49" spans="2:26">
      <c r="B49" s="1103"/>
      <c r="C49" s="38" t="s">
        <v>179</v>
      </c>
      <c r="D49" s="39"/>
      <c r="E49" s="39"/>
      <c r="F49" s="40"/>
      <c r="G49" s="48" t="s">
        <v>104</v>
      </c>
      <c r="H49" s="357"/>
      <c r="I49" s="357"/>
      <c r="J49" s="1099" t="s">
        <v>339</v>
      </c>
      <c r="K49" s="286" t="s">
        <v>88</v>
      </c>
      <c r="L49" s="305">
        <f t="shared" si="10"/>
        <v>0</v>
      </c>
      <c r="M49" s="305">
        <f t="shared" si="10"/>
        <v>7968</v>
      </c>
      <c r="N49" s="305">
        <f t="shared" si="10"/>
        <v>0</v>
      </c>
      <c r="O49" s="305">
        <f t="shared" si="10"/>
        <v>7968</v>
      </c>
      <c r="P49" s="306">
        <f t="shared" si="10"/>
        <v>0</v>
      </c>
      <c r="Q49" s="305">
        <f t="shared" si="10"/>
        <v>0</v>
      </c>
      <c r="R49" s="305">
        <f t="shared" si="10"/>
        <v>0</v>
      </c>
      <c r="S49" s="305">
        <f t="shared" si="10"/>
        <v>0</v>
      </c>
      <c r="T49" s="305">
        <f t="shared" si="10"/>
        <v>0</v>
      </c>
      <c r="U49" s="305">
        <f t="shared" si="10"/>
        <v>7968</v>
      </c>
      <c r="V49" s="305">
        <f t="shared" si="10"/>
        <v>0</v>
      </c>
      <c r="W49" s="305">
        <f t="shared" si="10"/>
        <v>0</v>
      </c>
      <c r="X49" s="305">
        <f t="shared" si="10"/>
        <v>0</v>
      </c>
      <c r="Y49" s="305">
        <f t="shared" si="10"/>
        <v>0</v>
      </c>
      <c r="Z49" s="307">
        <f t="shared" si="10"/>
        <v>7968</v>
      </c>
    </row>
    <row r="50" spans="2:26">
      <c r="B50" s="1103"/>
      <c r="C50" s="33"/>
      <c r="D50" s="34" t="s">
        <v>105</v>
      </c>
      <c r="E50" s="34"/>
      <c r="F50" s="35"/>
      <c r="G50" s="36" t="s">
        <v>104</v>
      </c>
      <c r="H50" s="351"/>
      <c r="I50" s="351"/>
      <c r="J50" s="1098"/>
      <c r="K50" s="286" t="s">
        <v>90</v>
      </c>
      <c r="L50" s="305">
        <f t="shared" si="10"/>
        <v>0</v>
      </c>
      <c r="M50" s="305">
        <f t="shared" si="10"/>
        <v>0</v>
      </c>
      <c r="N50" s="305">
        <f t="shared" si="10"/>
        <v>0</v>
      </c>
      <c r="O50" s="305">
        <f t="shared" si="10"/>
        <v>0</v>
      </c>
      <c r="P50" s="306">
        <f t="shared" si="10"/>
        <v>0</v>
      </c>
      <c r="Q50" s="305">
        <f t="shared" si="10"/>
        <v>0</v>
      </c>
      <c r="R50" s="305">
        <f t="shared" si="10"/>
        <v>0</v>
      </c>
      <c r="S50" s="305">
        <f t="shared" si="10"/>
        <v>0</v>
      </c>
      <c r="T50" s="305">
        <f t="shared" si="10"/>
        <v>0</v>
      </c>
      <c r="U50" s="305">
        <f t="shared" si="10"/>
        <v>0</v>
      </c>
      <c r="V50" s="305">
        <f t="shared" si="10"/>
        <v>0</v>
      </c>
      <c r="W50" s="305">
        <f t="shared" si="10"/>
        <v>0</v>
      </c>
      <c r="X50" s="305">
        <f t="shared" si="10"/>
        <v>0</v>
      </c>
      <c r="Y50" s="305">
        <f t="shared" si="10"/>
        <v>0</v>
      </c>
      <c r="Z50" s="307">
        <f t="shared" si="10"/>
        <v>0</v>
      </c>
    </row>
    <row r="51" spans="2:26">
      <c r="B51" s="1103"/>
      <c r="C51" s="42"/>
      <c r="D51" s="43" t="s">
        <v>329</v>
      </c>
      <c r="E51" s="43"/>
      <c r="F51" s="44"/>
      <c r="G51" s="37" t="s">
        <v>104</v>
      </c>
      <c r="H51" s="353"/>
      <c r="I51" s="353"/>
      <c r="J51" s="296" t="s">
        <v>300</v>
      </c>
      <c r="K51" s="297" t="s">
        <v>323</v>
      </c>
      <c r="L51" s="305">
        <f t="shared" si="10"/>
        <v>0</v>
      </c>
      <c r="M51" s="305">
        <f t="shared" si="10"/>
        <v>8609</v>
      </c>
      <c r="N51" s="305">
        <f t="shared" si="10"/>
        <v>0</v>
      </c>
      <c r="O51" s="305">
        <f t="shared" si="10"/>
        <v>8609</v>
      </c>
      <c r="P51" s="306">
        <f t="shared" si="10"/>
        <v>0</v>
      </c>
      <c r="Q51" s="305">
        <f t="shared" si="10"/>
        <v>0</v>
      </c>
      <c r="R51" s="305">
        <f t="shared" si="10"/>
        <v>0</v>
      </c>
      <c r="S51" s="305">
        <f t="shared" si="10"/>
        <v>0</v>
      </c>
      <c r="T51" s="305">
        <f t="shared" si="10"/>
        <v>0</v>
      </c>
      <c r="U51" s="305">
        <f t="shared" si="10"/>
        <v>8609</v>
      </c>
      <c r="V51" s="305">
        <f t="shared" si="10"/>
        <v>0</v>
      </c>
      <c r="W51" s="305">
        <f t="shared" si="10"/>
        <v>0</v>
      </c>
      <c r="X51" s="305">
        <f t="shared" si="10"/>
        <v>0</v>
      </c>
      <c r="Y51" s="305">
        <f t="shared" si="10"/>
        <v>0</v>
      </c>
      <c r="Z51" s="307">
        <f t="shared" si="10"/>
        <v>8609</v>
      </c>
    </row>
    <row r="52" spans="2:26">
      <c r="B52" s="1103"/>
      <c r="C52" s="38" t="s">
        <v>179</v>
      </c>
      <c r="D52" s="39"/>
      <c r="E52" s="39"/>
      <c r="F52" s="40"/>
      <c r="G52" s="48" t="s">
        <v>84</v>
      </c>
      <c r="H52" s="357"/>
      <c r="I52" s="357"/>
      <c r="J52" s="1099" t="s">
        <v>339</v>
      </c>
      <c r="K52" s="286" t="s">
        <v>88</v>
      </c>
      <c r="L52" s="305">
        <f t="shared" si="10"/>
        <v>0</v>
      </c>
      <c r="M52" s="305">
        <f t="shared" si="10"/>
        <v>0</v>
      </c>
      <c r="N52" s="305">
        <f t="shared" si="10"/>
        <v>0</v>
      </c>
      <c r="O52" s="305">
        <f t="shared" si="10"/>
        <v>0</v>
      </c>
      <c r="P52" s="306">
        <f t="shared" si="10"/>
        <v>0</v>
      </c>
      <c r="Q52" s="305">
        <f t="shared" si="10"/>
        <v>0</v>
      </c>
      <c r="R52" s="305">
        <f t="shared" si="10"/>
        <v>0</v>
      </c>
      <c r="S52" s="305">
        <f t="shared" si="10"/>
        <v>0</v>
      </c>
      <c r="T52" s="305">
        <f t="shared" si="10"/>
        <v>0</v>
      </c>
      <c r="U52" s="305">
        <f t="shared" si="10"/>
        <v>0</v>
      </c>
      <c r="V52" s="305">
        <f t="shared" si="10"/>
        <v>0</v>
      </c>
      <c r="W52" s="305">
        <f t="shared" si="10"/>
        <v>0</v>
      </c>
      <c r="X52" s="305">
        <f t="shared" si="10"/>
        <v>0</v>
      </c>
      <c r="Y52" s="305">
        <f t="shared" si="10"/>
        <v>0</v>
      </c>
      <c r="Z52" s="307">
        <f t="shared" si="10"/>
        <v>0</v>
      </c>
    </row>
    <row r="53" spans="2:26">
      <c r="B53" s="1103"/>
      <c r="C53" s="33"/>
      <c r="D53" s="34" t="s">
        <v>106</v>
      </c>
      <c r="E53" s="34"/>
      <c r="F53" s="35"/>
      <c r="G53" s="36" t="s">
        <v>84</v>
      </c>
      <c r="H53" s="351"/>
      <c r="I53" s="351"/>
      <c r="J53" s="1098"/>
      <c r="K53" s="286" t="s">
        <v>90</v>
      </c>
      <c r="L53" s="305">
        <f t="shared" si="10"/>
        <v>0</v>
      </c>
      <c r="M53" s="305">
        <f t="shared" si="10"/>
        <v>0</v>
      </c>
      <c r="N53" s="305">
        <f t="shared" si="10"/>
        <v>0</v>
      </c>
      <c r="O53" s="305">
        <f t="shared" si="10"/>
        <v>0</v>
      </c>
      <c r="P53" s="306">
        <f t="shared" si="10"/>
        <v>0</v>
      </c>
      <c r="Q53" s="305">
        <f t="shared" si="10"/>
        <v>0</v>
      </c>
      <c r="R53" s="305">
        <f t="shared" si="10"/>
        <v>0</v>
      </c>
      <c r="S53" s="305">
        <f t="shared" si="10"/>
        <v>0</v>
      </c>
      <c r="T53" s="305">
        <f t="shared" si="10"/>
        <v>0</v>
      </c>
      <c r="U53" s="305">
        <f t="shared" si="10"/>
        <v>0</v>
      </c>
      <c r="V53" s="305">
        <f t="shared" si="10"/>
        <v>0</v>
      </c>
      <c r="W53" s="305">
        <f t="shared" si="10"/>
        <v>0</v>
      </c>
      <c r="X53" s="305">
        <f t="shared" si="10"/>
        <v>0</v>
      </c>
      <c r="Y53" s="305">
        <f t="shared" si="10"/>
        <v>0</v>
      </c>
      <c r="Z53" s="307">
        <f t="shared" si="10"/>
        <v>0</v>
      </c>
    </row>
    <row r="54" spans="2:26" ht="13.8" thickBot="1">
      <c r="B54" s="1103"/>
      <c r="C54" s="33"/>
      <c r="D54" s="34"/>
      <c r="E54" s="34"/>
      <c r="F54" s="35"/>
      <c r="G54" s="36" t="s">
        <v>84</v>
      </c>
      <c r="H54" s="351"/>
      <c r="I54" s="351"/>
      <c r="J54" s="331" t="s">
        <v>300</v>
      </c>
      <c r="K54" s="300" t="s">
        <v>190</v>
      </c>
      <c r="L54" s="358">
        <f t="shared" si="10"/>
        <v>0</v>
      </c>
      <c r="M54" s="358">
        <f t="shared" si="10"/>
        <v>0</v>
      </c>
      <c r="N54" s="358">
        <f t="shared" si="10"/>
        <v>0</v>
      </c>
      <c r="O54" s="358">
        <f t="shared" si="10"/>
        <v>0</v>
      </c>
      <c r="P54" s="359">
        <f t="shared" si="10"/>
        <v>0</v>
      </c>
      <c r="Q54" s="358">
        <f t="shared" si="10"/>
        <v>0</v>
      </c>
      <c r="R54" s="358">
        <f t="shared" si="10"/>
        <v>0</v>
      </c>
      <c r="S54" s="358">
        <f t="shared" si="10"/>
        <v>0</v>
      </c>
      <c r="T54" s="358">
        <f t="shared" si="10"/>
        <v>0</v>
      </c>
      <c r="U54" s="358">
        <f t="shared" si="10"/>
        <v>0</v>
      </c>
      <c r="V54" s="358">
        <f t="shared" si="10"/>
        <v>0</v>
      </c>
      <c r="W54" s="358">
        <f t="shared" si="10"/>
        <v>0</v>
      </c>
      <c r="X54" s="358">
        <f t="shared" si="10"/>
        <v>0</v>
      </c>
      <c r="Y54" s="358">
        <f t="shared" si="10"/>
        <v>0</v>
      </c>
      <c r="Z54" s="360">
        <f t="shared" si="10"/>
        <v>0</v>
      </c>
    </row>
    <row r="55" spans="2:26">
      <c r="B55" s="1088" t="s">
        <v>305</v>
      </c>
      <c r="C55" s="1089"/>
      <c r="D55" s="1089"/>
      <c r="E55" s="1089"/>
      <c r="F55" s="1090"/>
      <c r="G55" s="361"/>
      <c r="H55" s="361"/>
      <c r="I55" s="361"/>
      <c r="J55" s="1097" t="s">
        <v>339</v>
      </c>
      <c r="K55" s="347" t="s">
        <v>88</v>
      </c>
      <c r="L55" s="362">
        <f t="shared" ref="L55:Z57" si="11">SUMIF($K$25:$K$54,$K55,L$25:L$54)</f>
        <v>0</v>
      </c>
      <c r="M55" s="362">
        <f t="shared" si="11"/>
        <v>7968</v>
      </c>
      <c r="N55" s="362">
        <f t="shared" si="11"/>
        <v>0</v>
      </c>
      <c r="O55" s="362">
        <f t="shared" si="11"/>
        <v>7968</v>
      </c>
      <c r="P55" s="363">
        <f t="shared" si="11"/>
        <v>0</v>
      </c>
      <c r="Q55" s="362">
        <f t="shared" si="11"/>
        <v>0</v>
      </c>
      <c r="R55" s="362">
        <f t="shared" si="11"/>
        <v>0</v>
      </c>
      <c r="S55" s="362">
        <f t="shared" si="11"/>
        <v>0</v>
      </c>
      <c r="T55" s="362">
        <f t="shared" si="11"/>
        <v>0</v>
      </c>
      <c r="U55" s="362">
        <f t="shared" si="11"/>
        <v>7968</v>
      </c>
      <c r="V55" s="362">
        <f t="shared" si="11"/>
        <v>0</v>
      </c>
      <c r="W55" s="362">
        <f t="shared" si="11"/>
        <v>0</v>
      </c>
      <c r="X55" s="362">
        <f t="shared" si="11"/>
        <v>0</v>
      </c>
      <c r="Y55" s="362">
        <f t="shared" si="11"/>
        <v>0</v>
      </c>
      <c r="Z55" s="364">
        <f t="shared" si="11"/>
        <v>7968</v>
      </c>
    </row>
    <row r="56" spans="2:26">
      <c r="B56" s="1091"/>
      <c r="C56" s="1092"/>
      <c r="D56" s="1092"/>
      <c r="E56" s="1092"/>
      <c r="F56" s="1093"/>
      <c r="G56" s="355"/>
      <c r="H56" s="355"/>
      <c r="I56" s="355"/>
      <c r="J56" s="1098"/>
      <c r="K56" s="286" t="s">
        <v>90</v>
      </c>
      <c r="L56" s="365">
        <f t="shared" si="11"/>
        <v>0</v>
      </c>
      <c r="M56" s="365">
        <f t="shared" si="11"/>
        <v>0</v>
      </c>
      <c r="N56" s="365">
        <f t="shared" si="11"/>
        <v>0</v>
      </c>
      <c r="O56" s="365">
        <f t="shared" si="11"/>
        <v>0</v>
      </c>
      <c r="P56" s="366">
        <f t="shared" si="11"/>
        <v>0</v>
      </c>
      <c r="Q56" s="365">
        <f t="shared" si="11"/>
        <v>0</v>
      </c>
      <c r="R56" s="365">
        <f t="shared" si="11"/>
        <v>0</v>
      </c>
      <c r="S56" s="365">
        <f t="shared" si="11"/>
        <v>0</v>
      </c>
      <c r="T56" s="365">
        <f t="shared" si="11"/>
        <v>0</v>
      </c>
      <c r="U56" s="365">
        <f t="shared" si="11"/>
        <v>0</v>
      </c>
      <c r="V56" s="365">
        <f t="shared" si="11"/>
        <v>0</v>
      </c>
      <c r="W56" s="365">
        <f t="shared" si="11"/>
        <v>0</v>
      </c>
      <c r="X56" s="365">
        <f t="shared" si="11"/>
        <v>0</v>
      </c>
      <c r="Y56" s="365">
        <f t="shared" si="11"/>
        <v>0</v>
      </c>
      <c r="Z56" s="367">
        <f t="shared" si="11"/>
        <v>0</v>
      </c>
    </row>
    <row r="57" spans="2:26" ht="13.8" thickBot="1">
      <c r="B57" s="1094"/>
      <c r="C57" s="1095"/>
      <c r="D57" s="1095"/>
      <c r="E57" s="1095"/>
      <c r="F57" s="1096"/>
      <c r="G57" s="368"/>
      <c r="H57" s="368"/>
      <c r="I57" s="368"/>
      <c r="J57" s="331" t="s">
        <v>300</v>
      </c>
      <c r="K57" s="334" t="s">
        <v>190</v>
      </c>
      <c r="L57" s="369">
        <f t="shared" si="11"/>
        <v>0</v>
      </c>
      <c r="M57" s="369">
        <f t="shared" si="11"/>
        <v>8609</v>
      </c>
      <c r="N57" s="369">
        <f t="shared" si="11"/>
        <v>0</v>
      </c>
      <c r="O57" s="369">
        <f t="shared" si="11"/>
        <v>8609</v>
      </c>
      <c r="P57" s="370">
        <f t="shared" si="11"/>
        <v>0</v>
      </c>
      <c r="Q57" s="369">
        <f t="shared" si="11"/>
        <v>0</v>
      </c>
      <c r="R57" s="369">
        <f t="shared" si="11"/>
        <v>0</v>
      </c>
      <c r="S57" s="369">
        <f t="shared" si="11"/>
        <v>0</v>
      </c>
      <c r="T57" s="369">
        <f t="shared" si="11"/>
        <v>0</v>
      </c>
      <c r="U57" s="369">
        <f t="shared" si="11"/>
        <v>8609</v>
      </c>
      <c r="V57" s="369">
        <f t="shared" si="11"/>
        <v>0</v>
      </c>
      <c r="W57" s="369">
        <f t="shared" si="11"/>
        <v>0</v>
      </c>
      <c r="X57" s="369">
        <f t="shared" si="11"/>
        <v>0</v>
      </c>
      <c r="Y57" s="369">
        <f t="shared" si="11"/>
        <v>0</v>
      </c>
      <c r="Z57" s="371">
        <f t="shared" si="11"/>
        <v>8609</v>
      </c>
    </row>
    <row r="58" spans="2:26" ht="13.8" thickBot="1">
      <c r="B58" s="372"/>
      <c r="C58" s="372"/>
      <c r="D58" s="372"/>
      <c r="E58" s="372"/>
      <c r="F58" s="372"/>
      <c r="G58" s="372"/>
      <c r="H58" s="372"/>
      <c r="I58" s="372"/>
      <c r="J58" s="330"/>
      <c r="K58" s="372"/>
      <c r="L58" s="373"/>
      <c r="M58" s="373"/>
      <c r="N58" s="373"/>
      <c r="O58" s="373"/>
      <c r="P58" s="373"/>
      <c r="Q58" s="373"/>
      <c r="R58" s="373"/>
      <c r="S58" s="373"/>
      <c r="T58" s="373"/>
      <c r="U58" s="373"/>
      <c r="V58" s="373"/>
      <c r="W58" s="373"/>
      <c r="X58" s="373"/>
      <c r="Y58" s="373"/>
      <c r="Z58" s="373"/>
    </row>
    <row r="59" spans="2:26" ht="13.5" customHeight="1">
      <c r="B59" s="1100" t="s">
        <v>306</v>
      </c>
      <c r="C59" s="261" t="s">
        <v>179</v>
      </c>
      <c r="D59" s="262"/>
      <c r="E59" s="262"/>
      <c r="F59" s="263"/>
      <c r="G59" s="264" t="s">
        <v>87</v>
      </c>
      <c r="H59" s="345" t="s">
        <v>307</v>
      </c>
      <c r="I59" s="346"/>
      <c r="J59" s="1099" t="s">
        <v>339</v>
      </c>
      <c r="K59" s="347" t="s">
        <v>88</v>
      </c>
      <c r="L59" s="348">
        <f>SUMIFS(L$18:L$23,$G$18:$G$23,$G59,$H$18:$H$23,$H59,$K$18:$K$23,$K59)</f>
        <v>0</v>
      </c>
      <c r="M59" s="348">
        <f t="shared" ref="L59:Z77" si="12">SUMIFS(M$18:M$23,$G$18:$G$23,$G59,$H$18:$H$23,$H59,$K$18:$K$23,$K59)</f>
        <v>0</v>
      </c>
      <c r="N59" s="348">
        <f t="shared" si="12"/>
        <v>0</v>
      </c>
      <c r="O59" s="348">
        <f t="shared" si="12"/>
        <v>0</v>
      </c>
      <c r="P59" s="349">
        <f t="shared" si="12"/>
        <v>0</v>
      </c>
      <c r="Q59" s="348">
        <f t="shared" si="12"/>
        <v>0</v>
      </c>
      <c r="R59" s="348">
        <f t="shared" si="12"/>
        <v>0</v>
      </c>
      <c r="S59" s="348">
        <f t="shared" si="12"/>
        <v>0</v>
      </c>
      <c r="T59" s="348">
        <f t="shared" si="12"/>
        <v>0</v>
      </c>
      <c r="U59" s="348">
        <f t="shared" si="12"/>
        <v>0</v>
      </c>
      <c r="V59" s="348">
        <f t="shared" si="12"/>
        <v>0</v>
      </c>
      <c r="W59" s="348">
        <f t="shared" si="12"/>
        <v>0</v>
      </c>
      <c r="X59" s="348">
        <f t="shared" si="12"/>
        <v>0</v>
      </c>
      <c r="Y59" s="348">
        <f t="shared" si="12"/>
        <v>0</v>
      </c>
      <c r="Z59" s="350">
        <f t="shared" si="12"/>
        <v>0</v>
      </c>
    </row>
    <row r="60" spans="2:26">
      <c r="B60" s="1103"/>
      <c r="C60" s="33"/>
      <c r="D60" s="34" t="s">
        <v>89</v>
      </c>
      <c r="E60" s="34"/>
      <c r="F60" s="35"/>
      <c r="G60" s="36" t="s">
        <v>87</v>
      </c>
      <c r="H60" s="328" t="s">
        <v>307</v>
      </c>
      <c r="I60" s="351"/>
      <c r="J60" s="1098"/>
      <c r="K60" s="286" t="s">
        <v>90</v>
      </c>
      <c r="L60" s="374">
        <f t="shared" si="12"/>
        <v>0</v>
      </c>
      <c r="M60" s="374">
        <f t="shared" si="12"/>
        <v>0</v>
      </c>
      <c r="N60" s="374">
        <f t="shared" si="12"/>
        <v>0</v>
      </c>
      <c r="O60" s="374">
        <f t="shared" si="12"/>
        <v>0</v>
      </c>
      <c r="P60" s="375">
        <f t="shared" si="12"/>
        <v>0</v>
      </c>
      <c r="Q60" s="374">
        <f t="shared" si="12"/>
        <v>0</v>
      </c>
      <c r="R60" s="374">
        <f t="shared" si="12"/>
        <v>0</v>
      </c>
      <c r="S60" s="374">
        <f t="shared" si="12"/>
        <v>0</v>
      </c>
      <c r="T60" s="374">
        <f t="shared" si="12"/>
        <v>0</v>
      </c>
      <c r="U60" s="374">
        <f t="shared" si="12"/>
        <v>0</v>
      </c>
      <c r="V60" s="374">
        <f t="shared" si="12"/>
        <v>0</v>
      </c>
      <c r="W60" s="374">
        <f t="shared" si="12"/>
        <v>0</v>
      </c>
      <c r="X60" s="374">
        <f t="shared" si="12"/>
        <v>0</v>
      </c>
      <c r="Y60" s="374">
        <f t="shared" si="12"/>
        <v>0</v>
      </c>
      <c r="Z60" s="376">
        <f t="shared" si="12"/>
        <v>0</v>
      </c>
    </row>
    <row r="61" spans="2:26">
      <c r="B61" s="1103"/>
      <c r="C61" s="33"/>
      <c r="D61" s="34" t="s">
        <v>328</v>
      </c>
      <c r="E61" s="34"/>
      <c r="F61" s="35"/>
      <c r="G61" s="37" t="s">
        <v>87</v>
      </c>
      <c r="H61" s="352" t="s">
        <v>307</v>
      </c>
      <c r="I61" s="353"/>
      <c r="J61" s="296" t="s">
        <v>300</v>
      </c>
      <c r="K61" s="297" t="s">
        <v>190</v>
      </c>
      <c r="L61" s="374">
        <f t="shared" si="12"/>
        <v>0</v>
      </c>
      <c r="M61" s="374">
        <f t="shared" si="12"/>
        <v>0</v>
      </c>
      <c r="N61" s="374">
        <f t="shared" si="12"/>
        <v>0</v>
      </c>
      <c r="O61" s="374">
        <f t="shared" si="12"/>
        <v>0</v>
      </c>
      <c r="P61" s="375">
        <f t="shared" si="12"/>
        <v>0</v>
      </c>
      <c r="Q61" s="374">
        <f t="shared" si="12"/>
        <v>0</v>
      </c>
      <c r="R61" s="374">
        <f t="shared" si="12"/>
        <v>0</v>
      </c>
      <c r="S61" s="374">
        <f t="shared" si="12"/>
        <v>0</v>
      </c>
      <c r="T61" s="374">
        <f t="shared" si="12"/>
        <v>0</v>
      </c>
      <c r="U61" s="374">
        <f t="shared" si="12"/>
        <v>0</v>
      </c>
      <c r="V61" s="374">
        <f t="shared" si="12"/>
        <v>0</v>
      </c>
      <c r="W61" s="374">
        <f t="shared" si="12"/>
        <v>0</v>
      </c>
      <c r="X61" s="374">
        <f t="shared" si="12"/>
        <v>0</v>
      </c>
      <c r="Y61" s="374">
        <f t="shared" si="12"/>
        <v>0</v>
      </c>
      <c r="Z61" s="376">
        <f t="shared" si="12"/>
        <v>0</v>
      </c>
    </row>
    <row r="62" spans="2:26">
      <c r="B62" s="1103"/>
      <c r="C62" s="38" t="s">
        <v>179</v>
      </c>
      <c r="D62" s="39"/>
      <c r="E62" s="39"/>
      <c r="F62" s="40"/>
      <c r="G62" s="41" t="s">
        <v>91</v>
      </c>
      <c r="H62" s="304" t="s">
        <v>307</v>
      </c>
      <c r="I62" s="354"/>
      <c r="J62" s="1099" t="s">
        <v>339</v>
      </c>
      <c r="K62" s="286" t="s">
        <v>88</v>
      </c>
      <c r="L62" s="374">
        <f t="shared" si="12"/>
        <v>0</v>
      </c>
      <c r="M62" s="374">
        <f t="shared" si="12"/>
        <v>0</v>
      </c>
      <c r="N62" s="374">
        <f t="shared" si="12"/>
        <v>0</v>
      </c>
      <c r="O62" s="374">
        <f t="shared" si="12"/>
        <v>0</v>
      </c>
      <c r="P62" s="375">
        <f t="shared" si="12"/>
        <v>0</v>
      </c>
      <c r="Q62" s="374">
        <f t="shared" si="12"/>
        <v>0</v>
      </c>
      <c r="R62" s="374">
        <f t="shared" si="12"/>
        <v>0</v>
      </c>
      <c r="S62" s="374">
        <f t="shared" si="12"/>
        <v>0</v>
      </c>
      <c r="T62" s="374">
        <f t="shared" si="12"/>
        <v>0</v>
      </c>
      <c r="U62" s="374">
        <f t="shared" si="12"/>
        <v>0</v>
      </c>
      <c r="V62" s="374">
        <f t="shared" si="12"/>
        <v>0</v>
      </c>
      <c r="W62" s="374">
        <f t="shared" si="12"/>
        <v>0</v>
      </c>
      <c r="X62" s="374">
        <f t="shared" si="12"/>
        <v>0</v>
      </c>
      <c r="Y62" s="374">
        <f t="shared" si="12"/>
        <v>0</v>
      </c>
      <c r="Z62" s="376">
        <f t="shared" si="12"/>
        <v>0</v>
      </c>
    </row>
    <row r="63" spans="2:26">
      <c r="B63" s="1103"/>
      <c r="C63" s="33"/>
      <c r="D63" s="34" t="s">
        <v>92</v>
      </c>
      <c r="E63" s="34"/>
      <c r="F63" s="35"/>
      <c r="G63" s="36" t="s">
        <v>91</v>
      </c>
      <c r="H63" s="304" t="s">
        <v>307</v>
      </c>
      <c r="I63" s="355"/>
      <c r="J63" s="1098"/>
      <c r="K63" s="286" t="s">
        <v>90</v>
      </c>
      <c r="L63" s="374">
        <f t="shared" si="12"/>
        <v>0</v>
      </c>
      <c r="M63" s="374">
        <f t="shared" si="12"/>
        <v>0</v>
      </c>
      <c r="N63" s="374">
        <f t="shared" si="12"/>
        <v>0</v>
      </c>
      <c r="O63" s="374">
        <f t="shared" si="12"/>
        <v>0</v>
      </c>
      <c r="P63" s="375">
        <f t="shared" si="12"/>
        <v>0</v>
      </c>
      <c r="Q63" s="374">
        <f t="shared" si="12"/>
        <v>0</v>
      </c>
      <c r="R63" s="374">
        <f t="shared" si="12"/>
        <v>0</v>
      </c>
      <c r="S63" s="374">
        <f t="shared" si="12"/>
        <v>0</v>
      </c>
      <c r="T63" s="374">
        <f t="shared" si="12"/>
        <v>0</v>
      </c>
      <c r="U63" s="374">
        <f t="shared" si="12"/>
        <v>0</v>
      </c>
      <c r="V63" s="374">
        <f t="shared" si="12"/>
        <v>0</v>
      </c>
      <c r="W63" s="374">
        <f t="shared" si="12"/>
        <v>0</v>
      </c>
      <c r="X63" s="374">
        <f t="shared" si="12"/>
        <v>0</v>
      </c>
      <c r="Y63" s="374">
        <f t="shared" si="12"/>
        <v>0</v>
      </c>
      <c r="Z63" s="376">
        <f t="shared" si="12"/>
        <v>0</v>
      </c>
    </row>
    <row r="64" spans="2:26">
      <c r="B64" s="1103"/>
      <c r="C64" s="42"/>
      <c r="D64" s="43" t="s">
        <v>329</v>
      </c>
      <c r="E64" s="43"/>
      <c r="F64" s="44"/>
      <c r="G64" s="37" t="s">
        <v>91</v>
      </c>
      <c r="H64" s="295" t="s">
        <v>307</v>
      </c>
      <c r="I64" s="356"/>
      <c r="J64" s="296" t="s">
        <v>300</v>
      </c>
      <c r="K64" s="297" t="s">
        <v>308</v>
      </c>
      <c r="L64" s="374">
        <f t="shared" si="12"/>
        <v>0</v>
      </c>
      <c r="M64" s="374">
        <f t="shared" si="12"/>
        <v>0</v>
      </c>
      <c r="N64" s="374">
        <f t="shared" si="12"/>
        <v>0</v>
      </c>
      <c r="O64" s="374">
        <f t="shared" si="12"/>
        <v>0</v>
      </c>
      <c r="P64" s="375">
        <f t="shared" si="12"/>
        <v>0</v>
      </c>
      <c r="Q64" s="374">
        <f t="shared" si="12"/>
        <v>0</v>
      </c>
      <c r="R64" s="374">
        <f t="shared" si="12"/>
        <v>0</v>
      </c>
      <c r="S64" s="374">
        <f t="shared" si="12"/>
        <v>0</v>
      </c>
      <c r="T64" s="374">
        <f t="shared" si="12"/>
        <v>0</v>
      </c>
      <c r="U64" s="374">
        <f t="shared" si="12"/>
        <v>0</v>
      </c>
      <c r="V64" s="374">
        <f t="shared" si="12"/>
        <v>0</v>
      </c>
      <c r="W64" s="374">
        <f t="shared" si="12"/>
        <v>0</v>
      </c>
      <c r="X64" s="374">
        <f t="shared" si="12"/>
        <v>0</v>
      </c>
      <c r="Y64" s="374">
        <f t="shared" si="12"/>
        <v>0</v>
      </c>
      <c r="Z64" s="376">
        <f t="shared" si="12"/>
        <v>0</v>
      </c>
    </row>
    <row r="65" spans="2:26">
      <c r="B65" s="1103"/>
      <c r="C65" s="38" t="s">
        <v>179</v>
      </c>
      <c r="D65" s="39"/>
      <c r="E65" s="39"/>
      <c r="F65" s="40"/>
      <c r="G65" s="41" t="s">
        <v>331</v>
      </c>
      <c r="H65" s="304" t="s">
        <v>307</v>
      </c>
      <c r="I65" s="354"/>
      <c r="J65" s="1099" t="s">
        <v>339</v>
      </c>
      <c r="K65" s="286" t="s">
        <v>88</v>
      </c>
      <c r="L65" s="374">
        <f t="shared" si="12"/>
        <v>0</v>
      </c>
      <c r="M65" s="374">
        <f t="shared" si="12"/>
        <v>0</v>
      </c>
      <c r="N65" s="374">
        <f t="shared" si="12"/>
        <v>0</v>
      </c>
      <c r="O65" s="374">
        <f t="shared" si="12"/>
        <v>0</v>
      </c>
      <c r="P65" s="375">
        <f t="shared" si="12"/>
        <v>0</v>
      </c>
      <c r="Q65" s="374">
        <f t="shared" si="12"/>
        <v>0</v>
      </c>
      <c r="R65" s="374">
        <f t="shared" si="12"/>
        <v>0</v>
      </c>
      <c r="S65" s="374">
        <f t="shared" si="12"/>
        <v>0</v>
      </c>
      <c r="T65" s="374">
        <f t="shared" si="12"/>
        <v>0</v>
      </c>
      <c r="U65" s="374">
        <f t="shared" si="12"/>
        <v>0</v>
      </c>
      <c r="V65" s="374">
        <f t="shared" si="12"/>
        <v>0</v>
      </c>
      <c r="W65" s="374">
        <f t="shared" si="12"/>
        <v>0</v>
      </c>
      <c r="X65" s="374">
        <f t="shared" si="12"/>
        <v>0</v>
      </c>
      <c r="Y65" s="374">
        <f t="shared" si="12"/>
        <v>0</v>
      </c>
      <c r="Z65" s="376">
        <f t="shared" si="12"/>
        <v>0</v>
      </c>
    </row>
    <row r="66" spans="2:26">
      <c r="B66" s="1103"/>
      <c r="C66" s="33"/>
      <c r="D66" s="34" t="s">
        <v>332</v>
      </c>
      <c r="E66" s="34"/>
      <c r="F66" s="35"/>
      <c r="G66" s="36" t="s">
        <v>331</v>
      </c>
      <c r="H66" s="304" t="s">
        <v>307</v>
      </c>
      <c r="I66" s="355"/>
      <c r="J66" s="1098"/>
      <c r="K66" s="286" t="s">
        <v>90</v>
      </c>
      <c r="L66" s="374">
        <f t="shared" ref="L66:Z67" si="13">SUMIFS(L$18:L$23,$G$18:$G$23,$G66,$H$18:$H$23,$H66,$K$18:$K$23,$K66)</f>
        <v>0</v>
      </c>
      <c r="M66" s="374">
        <f t="shared" si="13"/>
        <v>0</v>
      </c>
      <c r="N66" s="374">
        <f t="shared" si="13"/>
        <v>0</v>
      </c>
      <c r="O66" s="374">
        <f t="shared" si="13"/>
        <v>0</v>
      </c>
      <c r="P66" s="375">
        <f t="shared" si="13"/>
        <v>0</v>
      </c>
      <c r="Q66" s="374">
        <f t="shared" si="13"/>
        <v>0</v>
      </c>
      <c r="R66" s="374">
        <f t="shared" si="13"/>
        <v>0</v>
      </c>
      <c r="S66" s="374">
        <f t="shared" si="13"/>
        <v>0</v>
      </c>
      <c r="T66" s="374">
        <f t="shared" si="13"/>
        <v>0</v>
      </c>
      <c r="U66" s="374">
        <f t="shared" si="13"/>
        <v>0</v>
      </c>
      <c r="V66" s="374">
        <f t="shared" si="13"/>
        <v>0</v>
      </c>
      <c r="W66" s="374">
        <f t="shared" si="13"/>
        <v>0</v>
      </c>
      <c r="X66" s="374">
        <f t="shared" si="13"/>
        <v>0</v>
      </c>
      <c r="Y66" s="374">
        <f t="shared" si="13"/>
        <v>0</v>
      </c>
      <c r="Z66" s="376">
        <f t="shared" si="13"/>
        <v>0</v>
      </c>
    </row>
    <row r="67" spans="2:26">
      <c r="B67" s="1103"/>
      <c r="C67" s="42"/>
      <c r="D67" s="265" t="s">
        <v>330</v>
      </c>
      <c r="E67" s="43"/>
      <c r="F67" s="44"/>
      <c r="G67" s="37" t="s">
        <v>331</v>
      </c>
      <c r="H67" s="295" t="s">
        <v>307</v>
      </c>
      <c r="I67" s="356"/>
      <c r="J67" s="296" t="s">
        <v>300</v>
      </c>
      <c r="K67" s="297" t="s">
        <v>308</v>
      </c>
      <c r="L67" s="374">
        <f t="shared" si="13"/>
        <v>0</v>
      </c>
      <c r="M67" s="374">
        <f t="shared" si="13"/>
        <v>0</v>
      </c>
      <c r="N67" s="374">
        <f t="shared" si="13"/>
        <v>0</v>
      </c>
      <c r="O67" s="374">
        <f t="shared" si="13"/>
        <v>0</v>
      </c>
      <c r="P67" s="375">
        <f t="shared" si="13"/>
        <v>0</v>
      </c>
      <c r="Q67" s="374">
        <f t="shared" si="13"/>
        <v>0</v>
      </c>
      <c r="R67" s="374">
        <f t="shared" si="13"/>
        <v>0</v>
      </c>
      <c r="S67" s="374">
        <f t="shared" si="13"/>
        <v>0</v>
      </c>
      <c r="T67" s="374">
        <f t="shared" si="13"/>
        <v>0</v>
      </c>
      <c r="U67" s="374">
        <f t="shared" si="13"/>
        <v>0</v>
      </c>
      <c r="V67" s="374">
        <f t="shared" si="13"/>
        <v>0</v>
      </c>
      <c r="W67" s="374">
        <f t="shared" si="13"/>
        <v>0</v>
      </c>
      <c r="X67" s="374">
        <f t="shared" si="13"/>
        <v>0</v>
      </c>
      <c r="Y67" s="374">
        <f t="shared" si="13"/>
        <v>0</v>
      </c>
      <c r="Z67" s="376">
        <f t="shared" si="13"/>
        <v>0</v>
      </c>
    </row>
    <row r="68" spans="2:26">
      <c r="B68" s="1103"/>
      <c r="C68" s="33" t="s">
        <v>179</v>
      </c>
      <c r="D68" s="34"/>
      <c r="E68" s="34"/>
      <c r="F68" s="45"/>
      <c r="G68" s="46" t="s">
        <v>93</v>
      </c>
      <c r="H68" s="304" t="s">
        <v>307</v>
      </c>
      <c r="I68" s="355"/>
      <c r="J68" s="1099" t="s">
        <v>339</v>
      </c>
      <c r="K68" s="286" t="s">
        <v>88</v>
      </c>
      <c r="L68" s="374">
        <f t="shared" si="12"/>
        <v>0</v>
      </c>
      <c r="M68" s="374">
        <f t="shared" si="12"/>
        <v>0</v>
      </c>
      <c r="N68" s="374">
        <f t="shared" si="12"/>
        <v>0</v>
      </c>
      <c r="O68" s="374">
        <f t="shared" si="12"/>
        <v>0</v>
      </c>
      <c r="P68" s="375">
        <f t="shared" si="12"/>
        <v>0</v>
      </c>
      <c r="Q68" s="374">
        <f t="shared" si="12"/>
        <v>0</v>
      </c>
      <c r="R68" s="374">
        <f t="shared" si="12"/>
        <v>0</v>
      </c>
      <c r="S68" s="374">
        <f t="shared" si="12"/>
        <v>0</v>
      </c>
      <c r="T68" s="374">
        <f t="shared" si="12"/>
        <v>0</v>
      </c>
      <c r="U68" s="374">
        <f t="shared" si="12"/>
        <v>0</v>
      </c>
      <c r="V68" s="374">
        <f t="shared" si="12"/>
        <v>0</v>
      </c>
      <c r="W68" s="374">
        <f t="shared" si="12"/>
        <v>0</v>
      </c>
      <c r="X68" s="374">
        <f t="shared" si="12"/>
        <v>0</v>
      </c>
      <c r="Y68" s="374">
        <f t="shared" si="12"/>
        <v>0</v>
      </c>
      <c r="Z68" s="376">
        <f t="shared" si="12"/>
        <v>0</v>
      </c>
    </row>
    <row r="69" spans="2:26">
      <c r="B69" s="1103"/>
      <c r="C69" s="33"/>
      <c r="D69" s="34" t="s">
        <v>94</v>
      </c>
      <c r="E69" s="34"/>
      <c r="F69" s="35"/>
      <c r="G69" s="46" t="s">
        <v>93</v>
      </c>
      <c r="H69" s="304" t="s">
        <v>307</v>
      </c>
      <c r="I69" s="355"/>
      <c r="J69" s="1098"/>
      <c r="K69" s="286" t="s">
        <v>90</v>
      </c>
      <c r="L69" s="374">
        <f t="shared" si="12"/>
        <v>0</v>
      </c>
      <c r="M69" s="374">
        <f t="shared" si="12"/>
        <v>0</v>
      </c>
      <c r="N69" s="374">
        <f t="shared" si="12"/>
        <v>0</v>
      </c>
      <c r="O69" s="374">
        <f t="shared" si="12"/>
        <v>0</v>
      </c>
      <c r="P69" s="375">
        <f t="shared" si="12"/>
        <v>0</v>
      </c>
      <c r="Q69" s="374">
        <f t="shared" si="12"/>
        <v>0</v>
      </c>
      <c r="R69" s="374">
        <f t="shared" si="12"/>
        <v>0</v>
      </c>
      <c r="S69" s="374">
        <f t="shared" si="12"/>
        <v>0</v>
      </c>
      <c r="T69" s="374">
        <f t="shared" si="12"/>
        <v>0</v>
      </c>
      <c r="U69" s="374">
        <f t="shared" si="12"/>
        <v>0</v>
      </c>
      <c r="V69" s="374">
        <f t="shared" si="12"/>
        <v>0</v>
      </c>
      <c r="W69" s="374">
        <f t="shared" si="12"/>
        <v>0</v>
      </c>
      <c r="X69" s="374">
        <f t="shared" si="12"/>
        <v>0</v>
      </c>
      <c r="Y69" s="374">
        <f t="shared" si="12"/>
        <v>0</v>
      </c>
      <c r="Z69" s="376">
        <f t="shared" si="12"/>
        <v>0</v>
      </c>
    </row>
    <row r="70" spans="2:26">
      <c r="B70" s="1103"/>
      <c r="C70" s="33"/>
      <c r="D70" s="34"/>
      <c r="E70" s="34"/>
      <c r="F70" s="35"/>
      <c r="G70" s="47" t="s">
        <v>93</v>
      </c>
      <c r="H70" s="295" t="s">
        <v>307</v>
      </c>
      <c r="I70" s="356"/>
      <c r="J70" s="296" t="s">
        <v>300</v>
      </c>
      <c r="K70" s="297" t="s">
        <v>308</v>
      </c>
      <c r="L70" s="374">
        <f t="shared" si="12"/>
        <v>0</v>
      </c>
      <c r="M70" s="374">
        <f t="shared" si="12"/>
        <v>0</v>
      </c>
      <c r="N70" s="374">
        <f t="shared" si="12"/>
        <v>0</v>
      </c>
      <c r="O70" s="374">
        <f t="shared" si="12"/>
        <v>0</v>
      </c>
      <c r="P70" s="375">
        <f t="shared" si="12"/>
        <v>0</v>
      </c>
      <c r="Q70" s="374">
        <f t="shared" si="12"/>
        <v>0</v>
      </c>
      <c r="R70" s="374">
        <f t="shared" si="12"/>
        <v>0</v>
      </c>
      <c r="S70" s="374">
        <f t="shared" si="12"/>
        <v>0</v>
      </c>
      <c r="T70" s="374">
        <f t="shared" si="12"/>
        <v>0</v>
      </c>
      <c r="U70" s="374">
        <f t="shared" si="12"/>
        <v>0</v>
      </c>
      <c r="V70" s="374">
        <f t="shared" si="12"/>
        <v>0</v>
      </c>
      <c r="W70" s="374">
        <f t="shared" si="12"/>
        <v>0</v>
      </c>
      <c r="X70" s="374">
        <f t="shared" si="12"/>
        <v>0</v>
      </c>
      <c r="Y70" s="374">
        <f t="shared" si="12"/>
        <v>0</v>
      </c>
      <c r="Z70" s="376">
        <f t="shared" si="12"/>
        <v>0</v>
      </c>
    </row>
    <row r="71" spans="2:26">
      <c r="B71" s="1103"/>
      <c r="C71" s="38" t="s">
        <v>179</v>
      </c>
      <c r="D71" s="39"/>
      <c r="E71" s="39"/>
      <c r="F71" s="40"/>
      <c r="G71" s="41" t="s">
        <v>95</v>
      </c>
      <c r="H71" s="304" t="s">
        <v>307</v>
      </c>
      <c r="I71" s="354"/>
      <c r="J71" s="1099" t="s">
        <v>339</v>
      </c>
      <c r="K71" s="286" t="s">
        <v>88</v>
      </c>
      <c r="L71" s="374">
        <f t="shared" si="12"/>
        <v>0</v>
      </c>
      <c r="M71" s="374">
        <f t="shared" si="12"/>
        <v>0</v>
      </c>
      <c r="N71" s="374">
        <f t="shared" si="12"/>
        <v>0</v>
      </c>
      <c r="O71" s="374">
        <f t="shared" si="12"/>
        <v>0</v>
      </c>
      <c r="P71" s="375">
        <f t="shared" si="12"/>
        <v>0</v>
      </c>
      <c r="Q71" s="374">
        <f t="shared" si="12"/>
        <v>0</v>
      </c>
      <c r="R71" s="374">
        <f t="shared" si="12"/>
        <v>0</v>
      </c>
      <c r="S71" s="374">
        <f t="shared" si="12"/>
        <v>0</v>
      </c>
      <c r="T71" s="374">
        <f t="shared" si="12"/>
        <v>0</v>
      </c>
      <c r="U71" s="374">
        <f t="shared" si="12"/>
        <v>0</v>
      </c>
      <c r="V71" s="374">
        <f t="shared" si="12"/>
        <v>0</v>
      </c>
      <c r="W71" s="374">
        <f t="shared" si="12"/>
        <v>0</v>
      </c>
      <c r="X71" s="374">
        <f t="shared" si="12"/>
        <v>0</v>
      </c>
      <c r="Y71" s="374">
        <f t="shared" si="12"/>
        <v>0</v>
      </c>
      <c r="Z71" s="376">
        <f t="shared" si="12"/>
        <v>0</v>
      </c>
    </row>
    <row r="72" spans="2:26">
      <c r="B72" s="1103"/>
      <c r="C72" s="33"/>
      <c r="D72" s="34" t="s">
        <v>96</v>
      </c>
      <c r="E72" s="34"/>
      <c r="F72" s="35"/>
      <c r="G72" s="46" t="s">
        <v>95</v>
      </c>
      <c r="H72" s="304" t="s">
        <v>307</v>
      </c>
      <c r="I72" s="355"/>
      <c r="J72" s="1098"/>
      <c r="K72" s="286" t="s">
        <v>90</v>
      </c>
      <c r="L72" s="374">
        <f t="shared" si="12"/>
        <v>0</v>
      </c>
      <c r="M72" s="374">
        <f t="shared" si="12"/>
        <v>0</v>
      </c>
      <c r="N72" s="374">
        <f t="shared" si="12"/>
        <v>0</v>
      </c>
      <c r="O72" s="374">
        <f t="shared" si="12"/>
        <v>0</v>
      </c>
      <c r="P72" s="375">
        <f t="shared" si="12"/>
        <v>0</v>
      </c>
      <c r="Q72" s="374">
        <f t="shared" si="12"/>
        <v>0</v>
      </c>
      <c r="R72" s="374">
        <f t="shared" si="12"/>
        <v>0</v>
      </c>
      <c r="S72" s="374">
        <f t="shared" si="12"/>
        <v>0</v>
      </c>
      <c r="T72" s="374">
        <f t="shared" si="12"/>
        <v>0</v>
      </c>
      <c r="U72" s="374">
        <f t="shared" si="12"/>
        <v>0</v>
      </c>
      <c r="V72" s="374">
        <f t="shared" si="12"/>
        <v>0</v>
      </c>
      <c r="W72" s="374">
        <f t="shared" si="12"/>
        <v>0</v>
      </c>
      <c r="X72" s="374">
        <f t="shared" si="12"/>
        <v>0</v>
      </c>
      <c r="Y72" s="374">
        <f t="shared" si="12"/>
        <v>0</v>
      </c>
      <c r="Z72" s="376">
        <f t="shared" si="12"/>
        <v>0</v>
      </c>
    </row>
    <row r="73" spans="2:26">
      <c r="B73" s="1103"/>
      <c r="C73" s="42"/>
      <c r="D73" s="265" t="s">
        <v>97</v>
      </c>
      <c r="E73" s="43"/>
      <c r="F73" s="44"/>
      <c r="G73" s="46" t="s">
        <v>95</v>
      </c>
      <c r="H73" s="295" t="s">
        <v>307</v>
      </c>
      <c r="I73" s="355"/>
      <c r="J73" s="296" t="s">
        <v>300</v>
      </c>
      <c r="K73" s="297" t="s">
        <v>308</v>
      </c>
      <c r="L73" s="374">
        <f t="shared" si="12"/>
        <v>0</v>
      </c>
      <c r="M73" s="374">
        <f t="shared" si="12"/>
        <v>0</v>
      </c>
      <c r="N73" s="374">
        <f t="shared" si="12"/>
        <v>0</v>
      </c>
      <c r="O73" s="374">
        <f t="shared" si="12"/>
        <v>0</v>
      </c>
      <c r="P73" s="375">
        <f t="shared" si="12"/>
        <v>0</v>
      </c>
      <c r="Q73" s="374">
        <f t="shared" si="12"/>
        <v>0</v>
      </c>
      <c r="R73" s="374">
        <f t="shared" si="12"/>
        <v>0</v>
      </c>
      <c r="S73" s="374">
        <f t="shared" si="12"/>
        <v>0</v>
      </c>
      <c r="T73" s="374">
        <f t="shared" si="12"/>
        <v>0</v>
      </c>
      <c r="U73" s="374">
        <f t="shared" si="12"/>
        <v>0</v>
      </c>
      <c r="V73" s="374">
        <f t="shared" si="12"/>
        <v>0</v>
      </c>
      <c r="W73" s="374">
        <f t="shared" si="12"/>
        <v>0</v>
      </c>
      <c r="X73" s="374">
        <f t="shared" si="12"/>
        <v>0</v>
      </c>
      <c r="Y73" s="374">
        <f t="shared" si="12"/>
        <v>0</v>
      </c>
      <c r="Z73" s="376">
        <f t="shared" si="12"/>
        <v>0</v>
      </c>
    </row>
    <row r="74" spans="2:26">
      <c r="B74" s="1103"/>
      <c r="C74" s="33" t="s">
        <v>179</v>
      </c>
      <c r="D74" s="34"/>
      <c r="E74" s="34"/>
      <c r="F74" s="45"/>
      <c r="G74" s="41" t="s">
        <v>98</v>
      </c>
      <c r="H74" s="304" t="s">
        <v>307</v>
      </c>
      <c r="I74" s="354"/>
      <c r="J74" s="1099" t="s">
        <v>339</v>
      </c>
      <c r="K74" s="286" t="s">
        <v>88</v>
      </c>
      <c r="L74" s="374">
        <f t="shared" si="12"/>
        <v>0</v>
      </c>
      <c r="M74" s="374">
        <f t="shared" si="12"/>
        <v>0</v>
      </c>
      <c r="N74" s="374">
        <f t="shared" si="12"/>
        <v>0</v>
      </c>
      <c r="O74" s="374">
        <f t="shared" si="12"/>
        <v>0</v>
      </c>
      <c r="P74" s="375">
        <f t="shared" si="12"/>
        <v>0</v>
      </c>
      <c r="Q74" s="374">
        <f t="shared" si="12"/>
        <v>0</v>
      </c>
      <c r="R74" s="374">
        <f t="shared" si="12"/>
        <v>0</v>
      </c>
      <c r="S74" s="374">
        <f t="shared" si="12"/>
        <v>0</v>
      </c>
      <c r="T74" s="374">
        <f t="shared" si="12"/>
        <v>0</v>
      </c>
      <c r="U74" s="374">
        <f t="shared" si="12"/>
        <v>0</v>
      </c>
      <c r="V74" s="374">
        <f t="shared" si="12"/>
        <v>0</v>
      </c>
      <c r="W74" s="374">
        <f t="shared" si="12"/>
        <v>0</v>
      </c>
      <c r="X74" s="374">
        <f t="shared" si="12"/>
        <v>0</v>
      </c>
      <c r="Y74" s="374">
        <f t="shared" si="12"/>
        <v>0</v>
      </c>
      <c r="Z74" s="376">
        <f t="shared" si="12"/>
        <v>0</v>
      </c>
    </row>
    <row r="75" spans="2:26">
      <c r="B75" s="1103"/>
      <c r="C75" s="33"/>
      <c r="D75" s="34" t="s">
        <v>99</v>
      </c>
      <c r="E75" s="34"/>
      <c r="F75" s="35"/>
      <c r="G75" s="46" t="s">
        <v>98</v>
      </c>
      <c r="H75" s="304" t="s">
        <v>307</v>
      </c>
      <c r="I75" s="355"/>
      <c r="J75" s="1098"/>
      <c r="K75" s="286" t="s">
        <v>90</v>
      </c>
      <c r="L75" s="374">
        <f t="shared" si="12"/>
        <v>0</v>
      </c>
      <c r="M75" s="374">
        <f t="shared" si="12"/>
        <v>0</v>
      </c>
      <c r="N75" s="374">
        <f t="shared" si="12"/>
        <v>0</v>
      </c>
      <c r="O75" s="374">
        <f t="shared" si="12"/>
        <v>0</v>
      </c>
      <c r="P75" s="375">
        <f t="shared" si="12"/>
        <v>0</v>
      </c>
      <c r="Q75" s="374">
        <f t="shared" si="12"/>
        <v>0</v>
      </c>
      <c r="R75" s="374">
        <f t="shared" si="12"/>
        <v>0</v>
      </c>
      <c r="S75" s="374">
        <f t="shared" si="12"/>
        <v>0</v>
      </c>
      <c r="T75" s="374">
        <f t="shared" si="12"/>
        <v>0</v>
      </c>
      <c r="U75" s="374">
        <f t="shared" si="12"/>
        <v>0</v>
      </c>
      <c r="V75" s="374">
        <f t="shared" si="12"/>
        <v>0</v>
      </c>
      <c r="W75" s="374">
        <f t="shared" si="12"/>
        <v>0</v>
      </c>
      <c r="X75" s="374">
        <f t="shared" si="12"/>
        <v>0</v>
      </c>
      <c r="Y75" s="374">
        <f t="shared" si="12"/>
        <v>0</v>
      </c>
      <c r="Z75" s="376">
        <f t="shared" si="12"/>
        <v>0</v>
      </c>
    </row>
    <row r="76" spans="2:26">
      <c r="B76" s="1103"/>
      <c r="C76" s="33"/>
      <c r="D76" s="34"/>
      <c r="E76" s="34"/>
      <c r="F76" s="35"/>
      <c r="G76" s="46" t="s">
        <v>98</v>
      </c>
      <c r="H76" s="295" t="s">
        <v>307</v>
      </c>
      <c r="I76" s="355"/>
      <c r="J76" s="296" t="s">
        <v>300</v>
      </c>
      <c r="K76" s="297" t="s">
        <v>308</v>
      </c>
      <c r="L76" s="374">
        <f t="shared" si="12"/>
        <v>0</v>
      </c>
      <c r="M76" s="374">
        <f t="shared" si="12"/>
        <v>0</v>
      </c>
      <c r="N76" s="374">
        <f t="shared" si="12"/>
        <v>0</v>
      </c>
      <c r="O76" s="374">
        <f t="shared" si="12"/>
        <v>0</v>
      </c>
      <c r="P76" s="375">
        <f t="shared" si="12"/>
        <v>0</v>
      </c>
      <c r="Q76" s="374">
        <f t="shared" si="12"/>
        <v>0</v>
      </c>
      <c r="R76" s="374">
        <f t="shared" si="12"/>
        <v>0</v>
      </c>
      <c r="S76" s="374">
        <f t="shared" si="12"/>
        <v>0</v>
      </c>
      <c r="T76" s="374">
        <f t="shared" si="12"/>
        <v>0</v>
      </c>
      <c r="U76" s="374">
        <f t="shared" si="12"/>
        <v>0</v>
      </c>
      <c r="V76" s="374">
        <f t="shared" si="12"/>
        <v>0</v>
      </c>
      <c r="W76" s="374">
        <f t="shared" si="12"/>
        <v>0</v>
      </c>
      <c r="X76" s="374">
        <f t="shared" si="12"/>
        <v>0</v>
      </c>
      <c r="Y76" s="374">
        <f t="shared" si="12"/>
        <v>0</v>
      </c>
      <c r="Z76" s="376">
        <f t="shared" si="12"/>
        <v>0</v>
      </c>
    </row>
    <row r="77" spans="2:26">
      <c r="B77" s="1103"/>
      <c r="C77" s="38" t="s">
        <v>179</v>
      </c>
      <c r="D77" s="39"/>
      <c r="E77" s="39"/>
      <c r="F77" s="40"/>
      <c r="G77" s="48" t="s">
        <v>100</v>
      </c>
      <c r="H77" s="304" t="s">
        <v>307</v>
      </c>
      <c r="I77" s="357"/>
      <c r="J77" s="1099" t="s">
        <v>339</v>
      </c>
      <c r="K77" s="286" t="s">
        <v>88</v>
      </c>
      <c r="L77" s="374">
        <f t="shared" si="12"/>
        <v>0</v>
      </c>
      <c r="M77" s="374">
        <f t="shared" si="12"/>
        <v>0</v>
      </c>
      <c r="N77" s="374">
        <f t="shared" si="12"/>
        <v>0</v>
      </c>
      <c r="O77" s="374">
        <f t="shared" si="12"/>
        <v>0</v>
      </c>
      <c r="P77" s="375">
        <f t="shared" si="12"/>
        <v>0</v>
      </c>
      <c r="Q77" s="374">
        <f t="shared" si="12"/>
        <v>0</v>
      </c>
      <c r="R77" s="374">
        <f t="shared" si="12"/>
        <v>0</v>
      </c>
      <c r="S77" s="374">
        <f t="shared" si="12"/>
        <v>0</v>
      </c>
      <c r="T77" s="374">
        <f t="shared" si="12"/>
        <v>0</v>
      </c>
      <c r="U77" s="374">
        <f t="shared" si="12"/>
        <v>0</v>
      </c>
      <c r="V77" s="374">
        <f t="shared" si="12"/>
        <v>0</v>
      </c>
      <c r="W77" s="374">
        <f t="shared" si="12"/>
        <v>0</v>
      </c>
      <c r="X77" s="374">
        <f t="shared" si="12"/>
        <v>0</v>
      </c>
      <c r="Y77" s="374">
        <f t="shared" si="12"/>
        <v>0</v>
      </c>
      <c r="Z77" s="376">
        <f t="shared" si="12"/>
        <v>0</v>
      </c>
    </row>
    <row r="78" spans="2:26">
      <c r="B78" s="1103"/>
      <c r="C78" s="33"/>
      <c r="D78" s="34" t="s">
        <v>101</v>
      </c>
      <c r="E78" s="34"/>
      <c r="F78" s="35"/>
      <c r="G78" s="36" t="s">
        <v>100</v>
      </c>
      <c r="H78" s="304" t="s">
        <v>307</v>
      </c>
      <c r="I78" s="351"/>
      <c r="J78" s="1098"/>
      <c r="K78" s="286" t="s">
        <v>90</v>
      </c>
      <c r="L78" s="374">
        <f t="shared" ref="L78:Z85" si="14">SUMIFS(L$18:L$23,$G$18:$G$23,$G78,$H$18:$H$23,$H78,$K$18:$K$23,$K78)</f>
        <v>0</v>
      </c>
      <c r="M78" s="374">
        <f t="shared" si="14"/>
        <v>0</v>
      </c>
      <c r="N78" s="374">
        <f t="shared" si="14"/>
        <v>0</v>
      </c>
      <c r="O78" s="374">
        <f t="shared" si="14"/>
        <v>0</v>
      </c>
      <c r="P78" s="375">
        <f t="shared" si="14"/>
        <v>0</v>
      </c>
      <c r="Q78" s="374">
        <f t="shared" si="14"/>
        <v>0</v>
      </c>
      <c r="R78" s="374">
        <f t="shared" si="14"/>
        <v>0</v>
      </c>
      <c r="S78" s="374">
        <f t="shared" si="14"/>
        <v>0</v>
      </c>
      <c r="T78" s="374">
        <f t="shared" si="14"/>
        <v>0</v>
      </c>
      <c r="U78" s="374">
        <f t="shared" si="14"/>
        <v>0</v>
      </c>
      <c r="V78" s="374">
        <f t="shared" si="14"/>
        <v>0</v>
      </c>
      <c r="W78" s="374">
        <f t="shared" si="14"/>
        <v>0</v>
      </c>
      <c r="X78" s="374">
        <f t="shared" si="14"/>
        <v>0</v>
      </c>
      <c r="Y78" s="374">
        <f t="shared" si="14"/>
        <v>0</v>
      </c>
      <c r="Z78" s="376">
        <f t="shared" si="14"/>
        <v>0</v>
      </c>
    </row>
    <row r="79" spans="2:26">
      <c r="B79" s="1103"/>
      <c r="C79" s="42"/>
      <c r="D79" s="43"/>
      <c r="E79" s="43"/>
      <c r="F79" s="44"/>
      <c r="G79" s="37" t="s">
        <v>100</v>
      </c>
      <c r="H79" s="295" t="s">
        <v>307</v>
      </c>
      <c r="I79" s="353"/>
      <c r="J79" s="296" t="s">
        <v>300</v>
      </c>
      <c r="K79" s="297" t="s">
        <v>308</v>
      </c>
      <c r="L79" s="374">
        <f t="shared" si="14"/>
        <v>0</v>
      </c>
      <c r="M79" s="374">
        <f t="shared" si="14"/>
        <v>0</v>
      </c>
      <c r="N79" s="374">
        <f t="shared" si="14"/>
        <v>0</v>
      </c>
      <c r="O79" s="374">
        <f t="shared" si="14"/>
        <v>0</v>
      </c>
      <c r="P79" s="375">
        <f t="shared" si="14"/>
        <v>0</v>
      </c>
      <c r="Q79" s="374">
        <f t="shared" si="14"/>
        <v>0</v>
      </c>
      <c r="R79" s="374">
        <f t="shared" si="14"/>
        <v>0</v>
      </c>
      <c r="S79" s="374">
        <f t="shared" si="14"/>
        <v>0</v>
      </c>
      <c r="T79" s="374">
        <f t="shared" si="14"/>
        <v>0</v>
      </c>
      <c r="U79" s="374">
        <f t="shared" si="14"/>
        <v>0</v>
      </c>
      <c r="V79" s="374">
        <f t="shared" si="14"/>
        <v>0</v>
      </c>
      <c r="W79" s="374">
        <f t="shared" si="14"/>
        <v>0</v>
      </c>
      <c r="X79" s="374">
        <f t="shared" si="14"/>
        <v>0</v>
      </c>
      <c r="Y79" s="374">
        <f t="shared" si="14"/>
        <v>0</v>
      </c>
      <c r="Z79" s="376">
        <f t="shared" si="14"/>
        <v>0</v>
      </c>
    </row>
    <row r="80" spans="2:26">
      <c r="B80" s="1103"/>
      <c r="C80" s="38" t="s">
        <v>179</v>
      </c>
      <c r="D80" s="34"/>
      <c r="E80" s="34"/>
      <c r="F80" s="45"/>
      <c r="G80" s="48" t="s">
        <v>102</v>
      </c>
      <c r="H80" s="304" t="s">
        <v>307</v>
      </c>
      <c r="I80" s="357"/>
      <c r="J80" s="1099" t="s">
        <v>339</v>
      </c>
      <c r="K80" s="286" t="s">
        <v>88</v>
      </c>
      <c r="L80" s="374">
        <f t="shared" si="14"/>
        <v>0</v>
      </c>
      <c r="M80" s="374">
        <f t="shared" si="14"/>
        <v>0</v>
      </c>
      <c r="N80" s="374">
        <f t="shared" si="14"/>
        <v>0</v>
      </c>
      <c r="O80" s="374">
        <f t="shared" si="14"/>
        <v>0</v>
      </c>
      <c r="P80" s="375">
        <f t="shared" si="14"/>
        <v>0</v>
      </c>
      <c r="Q80" s="374">
        <f t="shared" si="14"/>
        <v>0</v>
      </c>
      <c r="R80" s="374">
        <f t="shared" si="14"/>
        <v>0</v>
      </c>
      <c r="S80" s="374">
        <f t="shared" si="14"/>
        <v>0</v>
      </c>
      <c r="T80" s="374">
        <f t="shared" si="14"/>
        <v>0</v>
      </c>
      <c r="U80" s="374">
        <f t="shared" si="14"/>
        <v>0</v>
      </c>
      <c r="V80" s="374">
        <f t="shared" si="14"/>
        <v>0</v>
      </c>
      <c r="W80" s="374">
        <f t="shared" si="14"/>
        <v>0</v>
      </c>
      <c r="X80" s="374">
        <f t="shared" si="14"/>
        <v>0</v>
      </c>
      <c r="Y80" s="374">
        <f t="shared" si="14"/>
        <v>0</v>
      </c>
      <c r="Z80" s="376">
        <f t="shared" si="14"/>
        <v>0</v>
      </c>
    </row>
    <row r="81" spans="2:26">
      <c r="B81" s="1103"/>
      <c r="C81" s="33"/>
      <c r="D81" s="34" t="s">
        <v>103</v>
      </c>
      <c r="E81" s="34"/>
      <c r="F81" s="35"/>
      <c r="G81" s="36" t="s">
        <v>102</v>
      </c>
      <c r="H81" s="304" t="s">
        <v>307</v>
      </c>
      <c r="I81" s="351"/>
      <c r="J81" s="1098"/>
      <c r="K81" s="286" t="s">
        <v>90</v>
      </c>
      <c r="L81" s="374">
        <f t="shared" si="14"/>
        <v>0</v>
      </c>
      <c r="M81" s="374">
        <f t="shared" si="14"/>
        <v>0</v>
      </c>
      <c r="N81" s="374">
        <f t="shared" si="14"/>
        <v>0</v>
      </c>
      <c r="O81" s="374">
        <f t="shared" si="14"/>
        <v>0</v>
      </c>
      <c r="P81" s="375">
        <f t="shared" si="14"/>
        <v>0</v>
      </c>
      <c r="Q81" s="374">
        <f t="shared" si="14"/>
        <v>0</v>
      </c>
      <c r="R81" s="374">
        <f t="shared" si="14"/>
        <v>0</v>
      </c>
      <c r="S81" s="374">
        <f t="shared" si="14"/>
        <v>0</v>
      </c>
      <c r="T81" s="374">
        <f t="shared" si="14"/>
        <v>0</v>
      </c>
      <c r="U81" s="374">
        <f t="shared" si="14"/>
        <v>0</v>
      </c>
      <c r="V81" s="374">
        <f t="shared" si="14"/>
        <v>0</v>
      </c>
      <c r="W81" s="374">
        <f t="shared" si="14"/>
        <v>0</v>
      </c>
      <c r="X81" s="374">
        <f t="shared" si="14"/>
        <v>0</v>
      </c>
      <c r="Y81" s="374">
        <f t="shared" si="14"/>
        <v>0</v>
      </c>
      <c r="Z81" s="376">
        <f t="shared" si="14"/>
        <v>0</v>
      </c>
    </row>
    <row r="82" spans="2:26">
      <c r="B82" s="1103"/>
      <c r="C82" s="42"/>
      <c r="D82" s="43" t="s">
        <v>328</v>
      </c>
      <c r="E82" s="43"/>
      <c r="F82" s="44"/>
      <c r="G82" s="37" t="s">
        <v>102</v>
      </c>
      <c r="H82" s="295" t="s">
        <v>307</v>
      </c>
      <c r="I82" s="353"/>
      <c r="J82" s="296" t="s">
        <v>300</v>
      </c>
      <c r="K82" s="297" t="s">
        <v>308</v>
      </c>
      <c r="L82" s="374">
        <f t="shared" si="14"/>
        <v>0</v>
      </c>
      <c r="M82" s="374">
        <f t="shared" si="14"/>
        <v>0</v>
      </c>
      <c r="N82" s="374">
        <f t="shared" si="14"/>
        <v>0</v>
      </c>
      <c r="O82" s="374">
        <f t="shared" si="14"/>
        <v>0</v>
      </c>
      <c r="P82" s="375">
        <f t="shared" si="14"/>
        <v>0</v>
      </c>
      <c r="Q82" s="374">
        <f t="shared" si="14"/>
        <v>0</v>
      </c>
      <c r="R82" s="374">
        <f t="shared" si="14"/>
        <v>0</v>
      </c>
      <c r="S82" s="374">
        <f t="shared" si="14"/>
        <v>0</v>
      </c>
      <c r="T82" s="374">
        <f t="shared" si="14"/>
        <v>0</v>
      </c>
      <c r="U82" s="374">
        <f t="shared" si="14"/>
        <v>0</v>
      </c>
      <c r="V82" s="374">
        <f t="shared" si="14"/>
        <v>0</v>
      </c>
      <c r="W82" s="374">
        <f t="shared" si="14"/>
        <v>0</v>
      </c>
      <c r="X82" s="374">
        <f t="shared" si="14"/>
        <v>0</v>
      </c>
      <c r="Y82" s="374">
        <f t="shared" si="14"/>
        <v>0</v>
      </c>
      <c r="Z82" s="376">
        <f t="shared" si="14"/>
        <v>0</v>
      </c>
    </row>
    <row r="83" spans="2:26">
      <c r="B83" s="1103"/>
      <c r="C83" s="38" t="s">
        <v>179</v>
      </c>
      <c r="D83" s="39"/>
      <c r="E83" s="39"/>
      <c r="F83" s="40"/>
      <c r="G83" s="48" t="s">
        <v>104</v>
      </c>
      <c r="H83" s="327" t="s">
        <v>307</v>
      </c>
      <c r="I83" s="357"/>
      <c r="J83" s="1099" t="s">
        <v>339</v>
      </c>
      <c r="K83" s="286" t="s">
        <v>88</v>
      </c>
      <c r="L83" s="374">
        <f t="shared" si="14"/>
        <v>0</v>
      </c>
      <c r="M83" s="374">
        <f t="shared" si="14"/>
        <v>0</v>
      </c>
      <c r="N83" s="374">
        <f t="shared" si="14"/>
        <v>0</v>
      </c>
      <c r="O83" s="374">
        <f t="shared" si="14"/>
        <v>0</v>
      </c>
      <c r="P83" s="375">
        <f t="shared" si="14"/>
        <v>0</v>
      </c>
      <c r="Q83" s="374">
        <f t="shared" si="14"/>
        <v>0</v>
      </c>
      <c r="R83" s="374">
        <f t="shared" si="14"/>
        <v>0</v>
      </c>
      <c r="S83" s="374">
        <f t="shared" si="14"/>
        <v>0</v>
      </c>
      <c r="T83" s="374">
        <f t="shared" si="14"/>
        <v>0</v>
      </c>
      <c r="U83" s="374">
        <f t="shared" si="14"/>
        <v>0</v>
      </c>
      <c r="V83" s="374">
        <f t="shared" si="14"/>
        <v>0</v>
      </c>
      <c r="W83" s="374">
        <f t="shared" si="14"/>
        <v>0</v>
      </c>
      <c r="X83" s="374">
        <f t="shared" si="14"/>
        <v>0</v>
      </c>
      <c r="Y83" s="374">
        <f t="shared" si="14"/>
        <v>0</v>
      </c>
      <c r="Z83" s="376">
        <f t="shared" si="14"/>
        <v>0</v>
      </c>
    </row>
    <row r="84" spans="2:26">
      <c r="B84" s="1103"/>
      <c r="C84" s="33"/>
      <c r="D84" s="34" t="s">
        <v>105</v>
      </c>
      <c r="E84" s="34"/>
      <c r="F84" s="35"/>
      <c r="G84" s="36" t="s">
        <v>104</v>
      </c>
      <c r="H84" s="328" t="s">
        <v>307</v>
      </c>
      <c r="I84" s="351"/>
      <c r="J84" s="1098"/>
      <c r="K84" s="286" t="s">
        <v>90</v>
      </c>
      <c r="L84" s="374">
        <f t="shared" si="14"/>
        <v>0</v>
      </c>
      <c r="M84" s="374">
        <f t="shared" si="14"/>
        <v>0</v>
      </c>
      <c r="N84" s="374">
        <f t="shared" si="14"/>
        <v>0</v>
      </c>
      <c r="O84" s="374">
        <f t="shared" si="14"/>
        <v>0</v>
      </c>
      <c r="P84" s="375">
        <f t="shared" si="14"/>
        <v>0</v>
      </c>
      <c r="Q84" s="374">
        <f t="shared" si="14"/>
        <v>0</v>
      </c>
      <c r="R84" s="374">
        <f t="shared" si="14"/>
        <v>0</v>
      </c>
      <c r="S84" s="374">
        <f t="shared" si="14"/>
        <v>0</v>
      </c>
      <c r="T84" s="374">
        <f t="shared" si="14"/>
        <v>0</v>
      </c>
      <c r="U84" s="374">
        <f t="shared" si="14"/>
        <v>0</v>
      </c>
      <c r="V84" s="374">
        <f t="shared" si="14"/>
        <v>0</v>
      </c>
      <c r="W84" s="374">
        <f t="shared" si="14"/>
        <v>0</v>
      </c>
      <c r="X84" s="374">
        <f t="shared" si="14"/>
        <v>0</v>
      </c>
      <c r="Y84" s="374">
        <f t="shared" si="14"/>
        <v>0</v>
      </c>
      <c r="Z84" s="376">
        <f t="shared" si="14"/>
        <v>0</v>
      </c>
    </row>
    <row r="85" spans="2:26" ht="13.8" thickBot="1">
      <c r="B85" s="1103"/>
      <c r="C85" s="42"/>
      <c r="D85" s="43" t="s">
        <v>329</v>
      </c>
      <c r="E85" s="43"/>
      <c r="F85" s="44"/>
      <c r="G85" s="37" t="s">
        <v>104</v>
      </c>
      <c r="H85" s="328" t="s">
        <v>307</v>
      </c>
      <c r="I85" s="351"/>
      <c r="J85" s="331" t="s">
        <v>300</v>
      </c>
      <c r="K85" s="300" t="s">
        <v>308</v>
      </c>
      <c r="L85" s="377">
        <f t="shared" si="14"/>
        <v>0</v>
      </c>
      <c r="M85" s="377">
        <f t="shared" si="14"/>
        <v>0</v>
      </c>
      <c r="N85" s="377">
        <f t="shared" si="14"/>
        <v>0</v>
      </c>
      <c r="O85" s="377">
        <f t="shared" si="14"/>
        <v>0</v>
      </c>
      <c r="P85" s="378">
        <f t="shared" si="14"/>
        <v>0</v>
      </c>
      <c r="Q85" s="377">
        <f t="shared" si="14"/>
        <v>0</v>
      </c>
      <c r="R85" s="377">
        <f t="shared" si="14"/>
        <v>0</v>
      </c>
      <c r="S85" s="377">
        <f t="shared" si="14"/>
        <v>0</v>
      </c>
      <c r="T85" s="377">
        <f t="shared" si="14"/>
        <v>0</v>
      </c>
      <c r="U85" s="377">
        <f t="shared" si="14"/>
        <v>0</v>
      </c>
      <c r="V85" s="377">
        <f t="shared" si="14"/>
        <v>0</v>
      </c>
      <c r="W85" s="377">
        <f t="shared" si="14"/>
        <v>0</v>
      </c>
      <c r="X85" s="377">
        <f t="shared" si="14"/>
        <v>0</v>
      </c>
      <c r="Y85" s="377">
        <f t="shared" si="14"/>
        <v>0</v>
      </c>
      <c r="Z85" s="379">
        <f t="shared" si="14"/>
        <v>0</v>
      </c>
    </row>
    <row r="86" spans="2:26">
      <c r="B86" s="1088" t="s">
        <v>191</v>
      </c>
      <c r="C86" s="1089"/>
      <c r="D86" s="1089"/>
      <c r="E86" s="1089"/>
      <c r="F86" s="1090"/>
      <c r="G86" s="361"/>
      <c r="H86" s="361"/>
      <c r="I86" s="361"/>
      <c r="J86" s="1097" t="s">
        <v>339</v>
      </c>
      <c r="K86" s="347" t="s">
        <v>88</v>
      </c>
      <c r="L86" s="362">
        <f t="shared" ref="L86:Z88" si="15">SUMIF($K$59:$K$85,$K86,L$59:L$85)</f>
        <v>0</v>
      </c>
      <c r="M86" s="362">
        <f t="shared" si="15"/>
        <v>0</v>
      </c>
      <c r="N86" s="362">
        <f t="shared" si="15"/>
        <v>0</v>
      </c>
      <c r="O86" s="362">
        <f t="shared" si="15"/>
        <v>0</v>
      </c>
      <c r="P86" s="363">
        <f t="shared" si="15"/>
        <v>0</v>
      </c>
      <c r="Q86" s="362">
        <f t="shared" si="15"/>
        <v>0</v>
      </c>
      <c r="R86" s="362">
        <f t="shared" si="15"/>
        <v>0</v>
      </c>
      <c r="S86" s="362">
        <f t="shared" si="15"/>
        <v>0</v>
      </c>
      <c r="T86" s="362">
        <f t="shared" si="15"/>
        <v>0</v>
      </c>
      <c r="U86" s="362">
        <f t="shared" si="15"/>
        <v>0</v>
      </c>
      <c r="V86" s="362">
        <f t="shared" si="15"/>
        <v>0</v>
      </c>
      <c r="W86" s="362">
        <f t="shared" si="15"/>
        <v>0</v>
      </c>
      <c r="X86" s="362">
        <f t="shared" si="15"/>
        <v>0</v>
      </c>
      <c r="Y86" s="362">
        <f t="shared" si="15"/>
        <v>0</v>
      </c>
      <c r="Z86" s="364">
        <f t="shared" si="15"/>
        <v>0</v>
      </c>
    </row>
    <row r="87" spans="2:26">
      <c r="B87" s="1091"/>
      <c r="C87" s="1092"/>
      <c r="D87" s="1092"/>
      <c r="E87" s="1092"/>
      <c r="F87" s="1093"/>
      <c r="G87" s="355"/>
      <c r="H87" s="355"/>
      <c r="I87" s="355"/>
      <c r="J87" s="1098"/>
      <c r="K87" s="286" t="s">
        <v>90</v>
      </c>
      <c r="L87" s="365">
        <f t="shared" si="15"/>
        <v>0</v>
      </c>
      <c r="M87" s="365">
        <f t="shared" si="15"/>
        <v>0</v>
      </c>
      <c r="N87" s="365">
        <f t="shared" si="15"/>
        <v>0</v>
      </c>
      <c r="O87" s="365">
        <f t="shared" si="15"/>
        <v>0</v>
      </c>
      <c r="P87" s="366">
        <f t="shared" si="15"/>
        <v>0</v>
      </c>
      <c r="Q87" s="365">
        <f t="shared" si="15"/>
        <v>0</v>
      </c>
      <c r="R87" s="365">
        <f t="shared" si="15"/>
        <v>0</v>
      </c>
      <c r="S87" s="365">
        <f t="shared" si="15"/>
        <v>0</v>
      </c>
      <c r="T87" s="365">
        <f t="shared" si="15"/>
        <v>0</v>
      </c>
      <c r="U87" s="365">
        <f t="shared" si="15"/>
        <v>0</v>
      </c>
      <c r="V87" s="365">
        <f t="shared" si="15"/>
        <v>0</v>
      </c>
      <c r="W87" s="365">
        <f t="shared" si="15"/>
        <v>0</v>
      </c>
      <c r="X87" s="365">
        <f t="shared" si="15"/>
        <v>0</v>
      </c>
      <c r="Y87" s="365">
        <f t="shared" si="15"/>
        <v>0</v>
      </c>
      <c r="Z87" s="367">
        <f t="shared" si="15"/>
        <v>0</v>
      </c>
    </row>
    <row r="88" spans="2:26" ht="13.8" thickBot="1">
      <c r="B88" s="1094"/>
      <c r="C88" s="1095"/>
      <c r="D88" s="1095"/>
      <c r="E88" s="1095"/>
      <c r="F88" s="1096"/>
      <c r="G88" s="368"/>
      <c r="H88" s="368"/>
      <c r="I88" s="368"/>
      <c r="J88" s="331" t="s">
        <v>300</v>
      </c>
      <c r="K88" s="334" t="s">
        <v>308</v>
      </c>
      <c r="L88" s="369">
        <f t="shared" si="15"/>
        <v>0</v>
      </c>
      <c r="M88" s="369">
        <f t="shared" si="15"/>
        <v>0</v>
      </c>
      <c r="N88" s="369">
        <f t="shared" si="15"/>
        <v>0</v>
      </c>
      <c r="O88" s="369">
        <f t="shared" si="15"/>
        <v>0</v>
      </c>
      <c r="P88" s="370">
        <f t="shared" si="15"/>
        <v>0</v>
      </c>
      <c r="Q88" s="369">
        <f t="shared" si="15"/>
        <v>0</v>
      </c>
      <c r="R88" s="369">
        <f t="shared" si="15"/>
        <v>0</v>
      </c>
      <c r="S88" s="369">
        <f t="shared" si="15"/>
        <v>0</v>
      </c>
      <c r="T88" s="369">
        <f t="shared" si="15"/>
        <v>0</v>
      </c>
      <c r="U88" s="369">
        <f t="shared" si="15"/>
        <v>0</v>
      </c>
      <c r="V88" s="369">
        <f t="shared" si="15"/>
        <v>0</v>
      </c>
      <c r="W88" s="369">
        <f t="shared" si="15"/>
        <v>0</v>
      </c>
      <c r="X88" s="369">
        <f t="shared" si="15"/>
        <v>0</v>
      </c>
      <c r="Y88" s="369">
        <f t="shared" si="15"/>
        <v>0</v>
      </c>
      <c r="Z88" s="371">
        <f t="shared" si="15"/>
        <v>0</v>
      </c>
    </row>
    <row r="89" spans="2:26" ht="12.75" customHeight="1" thickBot="1">
      <c r="J89" s="405"/>
      <c r="L89" s="380"/>
      <c r="M89" s="380"/>
      <c r="N89" s="380"/>
      <c r="O89" s="380"/>
      <c r="P89" s="380"/>
      <c r="Q89" s="380"/>
      <c r="R89" s="380"/>
      <c r="S89" s="380"/>
      <c r="T89" s="380"/>
      <c r="U89" s="380"/>
      <c r="V89" s="380"/>
      <c r="W89" s="380"/>
      <c r="X89" s="380"/>
      <c r="Y89" s="380"/>
      <c r="Z89" s="380"/>
    </row>
    <row r="90" spans="2:26">
      <c r="B90" s="1100" t="s">
        <v>120</v>
      </c>
      <c r="C90" s="261" t="s">
        <v>179</v>
      </c>
      <c r="D90" s="262"/>
      <c r="E90" s="262"/>
      <c r="F90" s="263"/>
      <c r="G90" s="346"/>
      <c r="H90" s="346"/>
      <c r="I90" s="345" t="s">
        <v>121</v>
      </c>
      <c r="J90" s="1097" t="s">
        <v>339</v>
      </c>
      <c r="K90" s="347" t="s">
        <v>88</v>
      </c>
      <c r="L90" s="348">
        <f>SUMIFS(L$18:L$23,$I$18:$I$23,$I90,$K$18:$K$23,$K90)</f>
        <v>0</v>
      </c>
      <c r="M90" s="348">
        <f t="shared" ref="L90:Z104" si="16">SUMIFS(M$18:M$23,$I$18:$I$23,$I90,$K$18:$K$23,$K90)</f>
        <v>0</v>
      </c>
      <c r="N90" s="348">
        <f t="shared" si="16"/>
        <v>0</v>
      </c>
      <c r="O90" s="348">
        <f t="shared" si="16"/>
        <v>0</v>
      </c>
      <c r="P90" s="349">
        <f t="shared" si="16"/>
        <v>0</v>
      </c>
      <c r="Q90" s="348">
        <f t="shared" si="16"/>
        <v>0</v>
      </c>
      <c r="R90" s="348">
        <f t="shared" si="16"/>
        <v>0</v>
      </c>
      <c r="S90" s="348">
        <f t="shared" si="16"/>
        <v>0</v>
      </c>
      <c r="T90" s="348">
        <f t="shared" si="16"/>
        <v>0</v>
      </c>
      <c r="U90" s="348">
        <f t="shared" si="16"/>
        <v>0</v>
      </c>
      <c r="V90" s="348">
        <f t="shared" si="16"/>
        <v>0</v>
      </c>
      <c r="W90" s="348">
        <f t="shared" si="16"/>
        <v>0</v>
      </c>
      <c r="X90" s="348">
        <f t="shared" si="16"/>
        <v>0</v>
      </c>
      <c r="Y90" s="381">
        <f t="shared" si="16"/>
        <v>0</v>
      </c>
      <c r="Z90" s="350">
        <f t="shared" si="16"/>
        <v>0</v>
      </c>
    </row>
    <row r="91" spans="2:26">
      <c r="B91" s="1101"/>
      <c r="C91" s="33"/>
      <c r="D91" s="34" t="s">
        <v>122</v>
      </c>
      <c r="E91" s="34"/>
      <c r="F91" s="35"/>
      <c r="G91" s="351"/>
      <c r="H91" s="351"/>
      <c r="I91" s="328" t="s">
        <v>121</v>
      </c>
      <c r="J91" s="1098"/>
      <c r="K91" s="286" t="s">
        <v>90</v>
      </c>
      <c r="L91" s="305">
        <f t="shared" si="16"/>
        <v>0</v>
      </c>
      <c r="M91" s="305">
        <f t="shared" si="16"/>
        <v>0</v>
      </c>
      <c r="N91" s="305">
        <f t="shared" si="16"/>
        <v>0</v>
      </c>
      <c r="O91" s="305">
        <f t="shared" si="16"/>
        <v>0</v>
      </c>
      <c r="P91" s="306">
        <f t="shared" si="16"/>
        <v>0</v>
      </c>
      <c r="Q91" s="305">
        <f t="shared" si="16"/>
        <v>0</v>
      </c>
      <c r="R91" s="305">
        <f t="shared" si="16"/>
        <v>0</v>
      </c>
      <c r="S91" s="305">
        <f t="shared" si="16"/>
        <v>0</v>
      </c>
      <c r="T91" s="305">
        <f t="shared" si="16"/>
        <v>0</v>
      </c>
      <c r="U91" s="305">
        <f t="shared" si="16"/>
        <v>0</v>
      </c>
      <c r="V91" s="305">
        <f t="shared" si="16"/>
        <v>0</v>
      </c>
      <c r="W91" s="305">
        <f t="shared" si="16"/>
        <v>0</v>
      </c>
      <c r="X91" s="305">
        <f t="shared" si="16"/>
        <v>0</v>
      </c>
      <c r="Y91" s="382">
        <f t="shared" si="16"/>
        <v>0</v>
      </c>
      <c r="Z91" s="307">
        <f t="shared" si="16"/>
        <v>0</v>
      </c>
    </row>
    <row r="92" spans="2:26">
      <c r="B92" s="1101"/>
      <c r="C92" s="42"/>
      <c r="D92" s="43"/>
      <c r="E92" s="43"/>
      <c r="F92" s="44"/>
      <c r="G92" s="353"/>
      <c r="H92" s="353"/>
      <c r="I92" s="352" t="s">
        <v>121</v>
      </c>
      <c r="J92" s="296" t="s">
        <v>300</v>
      </c>
      <c r="K92" s="297" t="s">
        <v>308</v>
      </c>
      <c r="L92" s="305">
        <f t="shared" si="16"/>
        <v>0</v>
      </c>
      <c r="M92" s="305">
        <f t="shared" si="16"/>
        <v>0</v>
      </c>
      <c r="N92" s="305">
        <f t="shared" si="16"/>
        <v>0</v>
      </c>
      <c r="O92" s="305">
        <f t="shared" si="16"/>
        <v>0</v>
      </c>
      <c r="P92" s="306">
        <f t="shared" si="16"/>
        <v>0</v>
      </c>
      <c r="Q92" s="305">
        <f t="shared" si="16"/>
        <v>0</v>
      </c>
      <c r="R92" s="305">
        <f t="shared" si="16"/>
        <v>0</v>
      </c>
      <c r="S92" s="305">
        <f t="shared" si="16"/>
        <v>0</v>
      </c>
      <c r="T92" s="305">
        <f t="shared" si="16"/>
        <v>0</v>
      </c>
      <c r="U92" s="305">
        <f t="shared" si="16"/>
        <v>0</v>
      </c>
      <c r="V92" s="305">
        <f t="shared" si="16"/>
        <v>0</v>
      </c>
      <c r="W92" s="305">
        <f t="shared" si="16"/>
        <v>0</v>
      </c>
      <c r="X92" s="305">
        <f t="shared" si="16"/>
        <v>0</v>
      </c>
      <c r="Y92" s="382">
        <f t="shared" si="16"/>
        <v>0</v>
      </c>
      <c r="Z92" s="307">
        <f t="shared" si="16"/>
        <v>0</v>
      </c>
    </row>
    <row r="93" spans="2:26">
      <c r="B93" s="1101"/>
      <c r="C93" s="38" t="s">
        <v>179</v>
      </c>
      <c r="D93" s="39"/>
      <c r="E93" s="39"/>
      <c r="F93" s="40"/>
      <c r="G93" s="354"/>
      <c r="H93" s="354"/>
      <c r="I93" s="300" t="s">
        <v>123</v>
      </c>
      <c r="J93" s="1099" t="s">
        <v>339</v>
      </c>
      <c r="K93" s="286" t="s">
        <v>88</v>
      </c>
      <c r="L93" s="305">
        <f t="shared" si="16"/>
        <v>0</v>
      </c>
      <c r="M93" s="305">
        <f t="shared" si="16"/>
        <v>0</v>
      </c>
      <c r="N93" s="305">
        <f t="shared" si="16"/>
        <v>0</v>
      </c>
      <c r="O93" s="305">
        <f t="shared" si="16"/>
        <v>0</v>
      </c>
      <c r="P93" s="306">
        <f t="shared" si="16"/>
        <v>0</v>
      </c>
      <c r="Q93" s="305">
        <f t="shared" si="16"/>
        <v>0</v>
      </c>
      <c r="R93" s="305">
        <f t="shared" si="16"/>
        <v>0</v>
      </c>
      <c r="S93" s="305">
        <f t="shared" si="16"/>
        <v>0</v>
      </c>
      <c r="T93" s="305">
        <f t="shared" si="16"/>
        <v>0</v>
      </c>
      <c r="U93" s="305">
        <f t="shared" si="16"/>
        <v>0</v>
      </c>
      <c r="V93" s="305">
        <f t="shared" si="16"/>
        <v>0</v>
      </c>
      <c r="W93" s="305">
        <f t="shared" si="16"/>
        <v>0</v>
      </c>
      <c r="X93" s="305">
        <f t="shared" si="16"/>
        <v>0</v>
      </c>
      <c r="Y93" s="305">
        <f t="shared" si="16"/>
        <v>0</v>
      </c>
      <c r="Z93" s="307">
        <f t="shared" si="16"/>
        <v>0</v>
      </c>
    </row>
    <row r="94" spans="2:26">
      <c r="B94" s="1101"/>
      <c r="C94" s="33"/>
      <c r="D94" s="34" t="s">
        <v>124</v>
      </c>
      <c r="E94" s="34"/>
      <c r="F94" s="35"/>
      <c r="G94" s="355"/>
      <c r="H94" s="355"/>
      <c r="I94" s="304" t="s">
        <v>123</v>
      </c>
      <c r="J94" s="1098"/>
      <c r="K94" s="286" t="s">
        <v>90</v>
      </c>
      <c r="L94" s="305">
        <f t="shared" si="16"/>
        <v>0</v>
      </c>
      <c r="M94" s="305">
        <f t="shared" si="16"/>
        <v>0</v>
      </c>
      <c r="N94" s="305">
        <f t="shared" si="16"/>
        <v>0</v>
      </c>
      <c r="O94" s="305">
        <f t="shared" si="16"/>
        <v>0</v>
      </c>
      <c r="P94" s="306">
        <f t="shared" si="16"/>
        <v>0</v>
      </c>
      <c r="Q94" s="305">
        <f t="shared" si="16"/>
        <v>0</v>
      </c>
      <c r="R94" s="305">
        <f t="shared" si="16"/>
        <v>0</v>
      </c>
      <c r="S94" s="305">
        <f t="shared" si="16"/>
        <v>0</v>
      </c>
      <c r="T94" s="305">
        <f t="shared" si="16"/>
        <v>0</v>
      </c>
      <c r="U94" s="305">
        <f t="shared" si="16"/>
        <v>0</v>
      </c>
      <c r="V94" s="305">
        <f t="shared" si="16"/>
        <v>0</v>
      </c>
      <c r="W94" s="305">
        <f t="shared" si="16"/>
        <v>0</v>
      </c>
      <c r="X94" s="305">
        <f t="shared" si="16"/>
        <v>0</v>
      </c>
      <c r="Y94" s="305">
        <f t="shared" si="16"/>
        <v>0</v>
      </c>
      <c r="Z94" s="307">
        <f t="shared" si="16"/>
        <v>0</v>
      </c>
    </row>
    <row r="95" spans="2:26">
      <c r="B95" s="1101"/>
      <c r="C95" s="42"/>
      <c r="D95" s="43"/>
      <c r="E95" s="43"/>
      <c r="F95" s="44"/>
      <c r="G95" s="356"/>
      <c r="H95" s="356"/>
      <c r="I95" s="295" t="s">
        <v>123</v>
      </c>
      <c r="J95" s="296" t="s">
        <v>300</v>
      </c>
      <c r="K95" s="297" t="s">
        <v>308</v>
      </c>
      <c r="L95" s="305">
        <f t="shared" si="16"/>
        <v>0</v>
      </c>
      <c r="M95" s="305">
        <f t="shared" si="16"/>
        <v>0</v>
      </c>
      <c r="N95" s="305">
        <f t="shared" si="16"/>
        <v>0</v>
      </c>
      <c r="O95" s="305">
        <f t="shared" si="16"/>
        <v>0</v>
      </c>
      <c r="P95" s="306">
        <f t="shared" si="16"/>
        <v>0</v>
      </c>
      <c r="Q95" s="305">
        <f t="shared" si="16"/>
        <v>0</v>
      </c>
      <c r="R95" s="305">
        <f t="shared" si="16"/>
        <v>0</v>
      </c>
      <c r="S95" s="305">
        <f t="shared" si="16"/>
        <v>0</v>
      </c>
      <c r="T95" s="305">
        <f t="shared" si="16"/>
        <v>0</v>
      </c>
      <c r="U95" s="305">
        <f t="shared" si="16"/>
        <v>0</v>
      </c>
      <c r="V95" s="305">
        <f t="shared" si="16"/>
        <v>0</v>
      </c>
      <c r="W95" s="305">
        <f t="shared" si="16"/>
        <v>0</v>
      </c>
      <c r="X95" s="305">
        <f t="shared" si="16"/>
        <v>0</v>
      </c>
      <c r="Y95" s="305">
        <f t="shared" si="16"/>
        <v>0</v>
      </c>
      <c r="Z95" s="307">
        <f t="shared" si="16"/>
        <v>0</v>
      </c>
    </row>
    <row r="96" spans="2:26">
      <c r="B96" s="1101"/>
      <c r="C96" s="38" t="s">
        <v>179</v>
      </c>
      <c r="D96" s="39"/>
      <c r="E96" s="39"/>
      <c r="F96" s="40"/>
      <c r="G96" s="354"/>
      <c r="H96" s="354"/>
      <c r="I96" s="300" t="s">
        <v>125</v>
      </c>
      <c r="J96" s="1099" t="s">
        <v>339</v>
      </c>
      <c r="K96" s="286" t="s">
        <v>88</v>
      </c>
      <c r="L96" s="305">
        <f t="shared" si="16"/>
        <v>0</v>
      </c>
      <c r="M96" s="305">
        <f t="shared" si="16"/>
        <v>0</v>
      </c>
      <c r="N96" s="305">
        <f t="shared" si="16"/>
        <v>0</v>
      </c>
      <c r="O96" s="305">
        <f t="shared" si="16"/>
        <v>0</v>
      </c>
      <c r="P96" s="306">
        <f t="shared" si="16"/>
        <v>0</v>
      </c>
      <c r="Q96" s="305">
        <f t="shared" si="16"/>
        <v>0</v>
      </c>
      <c r="R96" s="305">
        <f t="shared" si="16"/>
        <v>0</v>
      </c>
      <c r="S96" s="305">
        <f t="shared" si="16"/>
        <v>0</v>
      </c>
      <c r="T96" s="305">
        <f t="shared" si="16"/>
        <v>0</v>
      </c>
      <c r="U96" s="305">
        <f t="shared" si="16"/>
        <v>0</v>
      </c>
      <c r="V96" s="305">
        <f t="shared" si="16"/>
        <v>0</v>
      </c>
      <c r="W96" s="305">
        <f t="shared" si="16"/>
        <v>0</v>
      </c>
      <c r="X96" s="305">
        <f t="shared" si="16"/>
        <v>0</v>
      </c>
      <c r="Y96" s="305">
        <f t="shared" si="16"/>
        <v>0</v>
      </c>
      <c r="Z96" s="307">
        <f t="shared" si="16"/>
        <v>0</v>
      </c>
    </row>
    <row r="97" spans="2:26">
      <c r="B97" s="1101"/>
      <c r="C97" s="33"/>
      <c r="D97" s="34" t="s">
        <v>126</v>
      </c>
      <c r="E97" s="34"/>
      <c r="F97" s="35"/>
      <c r="G97" s="355"/>
      <c r="H97" s="355"/>
      <c r="I97" s="304" t="s">
        <v>125</v>
      </c>
      <c r="J97" s="1098"/>
      <c r="K97" s="286" t="s">
        <v>90</v>
      </c>
      <c r="L97" s="305">
        <f t="shared" si="16"/>
        <v>0</v>
      </c>
      <c r="M97" s="305">
        <f t="shared" si="16"/>
        <v>0</v>
      </c>
      <c r="N97" s="305">
        <f t="shared" si="16"/>
        <v>0</v>
      </c>
      <c r="O97" s="305">
        <f t="shared" si="16"/>
        <v>0</v>
      </c>
      <c r="P97" s="306">
        <f t="shared" si="16"/>
        <v>0</v>
      </c>
      <c r="Q97" s="305">
        <f t="shared" si="16"/>
        <v>0</v>
      </c>
      <c r="R97" s="305">
        <f t="shared" si="16"/>
        <v>0</v>
      </c>
      <c r="S97" s="305">
        <f t="shared" si="16"/>
        <v>0</v>
      </c>
      <c r="T97" s="305">
        <f t="shared" si="16"/>
        <v>0</v>
      </c>
      <c r="U97" s="305">
        <f t="shared" si="16"/>
        <v>0</v>
      </c>
      <c r="V97" s="305">
        <f t="shared" si="16"/>
        <v>0</v>
      </c>
      <c r="W97" s="305">
        <f t="shared" si="16"/>
        <v>0</v>
      </c>
      <c r="X97" s="305">
        <f t="shared" si="16"/>
        <v>0</v>
      </c>
      <c r="Y97" s="305">
        <f t="shared" si="16"/>
        <v>0</v>
      </c>
      <c r="Z97" s="307">
        <f t="shared" si="16"/>
        <v>0</v>
      </c>
    </row>
    <row r="98" spans="2:26">
      <c r="B98" s="1101"/>
      <c r="C98" s="42"/>
      <c r="D98" s="43"/>
      <c r="E98" s="43"/>
      <c r="F98" s="44"/>
      <c r="G98" s="356"/>
      <c r="H98" s="356"/>
      <c r="I98" s="295" t="s">
        <v>125</v>
      </c>
      <c r="J98" s="296" t="s">
        <v>300</v>
      </c>
      <c r="K98" s="297" t="s">
        <v>190</v>
      </c>
      <c r="L98" s="305">
        <f t="shared" si="16"/>
        <v>0</v>
      </c>
      <c r="M98" s="305">
        <f t="shared" si="16"/>
        <v>0</v>
      </c>
      <c r="N98" s="305">
        <f t="shared" si="16"/>
        <v>0</v>
      </c>
      <c r="O98" s="305">
        <f t="shared" si="16"/>
        <v>0</v>
      </c>
      <c r="P98" s="306">
        <f t="shared" si="16"/>
        <v>0</v>
      </c>
      <c r="Q98" s="305">
        <f t="shared" si="16"/>
        <v>0</v>
      </c>
      <c r="R98" s="305">
        <f t="shared" si="16"/>
        <v>0</v>
      </c>
      <c r="S98" s="305">
        <f t="shared" si="16"/>
        <v>0</v>
      </c>
      <c r="T98" s="305">
        <f t="shared" si="16"/>
        <v>0</v>
      </c>
      <c r="U98" s="305">
        <f t="shared" si="16"/>
        <v>0</v>
      </c>
      <c r="V98" s="305">
        <f t="shared" si="16"/>
        <v>0</v>
      </c>
      <c r="W98" s="305">
        <f t="shared" si="16"/>
        <v>0</v>
      </c>
      <c r="X98" s="305">
        <f t="shared" si="16"/>
        <v>0</v>
      </c>
      <c r="Y98" s="305">
        <f t="shared" si="16"/>
        <v>0</v>
      </c>
      <c r="Z98" s="307">
        <f t="shared" si="16"/>
        <v>0</v>
      </c>
    </row>
    <row r="99" spans="2:26">
      <c r="B99" s="1101"/>
      <c r="C99" s="38" t="s">
        <v>179</v>
      </c>
      <c r="D99" s="39"/>
      <c r="E99" s="39"/>
      <c r="F99" s="40"/>
      <c r="G99" s="354"/>
      <c r="H99" s="354"/>
      <c r="I99" s="300" t="s">
        <v>127</v>
      </c>
      <c r="J99" s="1099" t="s">
        <v>339</v>
      </c>
      <c r="K99" s="286" t="s">
        <v>88</v>
      </c>
      <c r="L99" s="305">
        <f t="shared" si="16"/>
        <v>0</v>
      </c>
      <c r="M99" s="305">
        <f t="shared" si="16"/>
        <v>0</v>
      </c>
      <c r="N99" s="305">
        <f t="shared" si="16"/>
        <v>0</v>
      </c>
      <c r="O99" s="305">
        <f t="shared" si="16"/>
        <v>0</v>
      </c>
      <c r="P99" s="306">
        <f t="shared" si="16"/>
        <v>0</v>
      </c>
      <c r="Q99" s="305">
        <f t="shared" si="16"/>
        <v>0</v>
      </c>
      <c r="R99" s="305">
        <f t="shared" si="16"/>
        <v>0</v>
      </c>
      <c r="S99" s="305">
        <f t="shared" si="16"/>
        <v>0</v>
      </c>
      <c r="T99" s="305">
        <f t="shared" si="16"/>
        <v>0</v>
      </c>
      <c r="U99" s="305">
        <f t="shared" si="16"/>
        <v>0</v>
      </c>
      <c r="V99" s="305">
        <f t="shared" si="16"/>
        <v>0</v>
      </c>
      <c r="W99" s="305">
        <f t="shared" si="16"/>
        <v>0</v>
      </c>
      <c r="X99" s="305">
        <f t="shared" si="16"/>
        <v>0</v>
      </c>
      <c r="Y99" s="305">
        <f t="shared" si="16"/>
        <v>0</v>
      </c>
      <c r="Z99" s="307">
        <f t="shared" si="16"/>
        <v>0</v>
      </c>
    </row>
    <row r="100" spans="2:26">
      <c r="B100" s="1101"/>
      <c r="C100" s="33"/>
      <c r="D100" s="34" t="s">
        <v>128</v>
      </c>
      <c r="E100" s="34"/>
      <c r="F100" s="35"/>
      <c r="G100" s="355"/>
      <c r="H100" s="355"/>
      <c r="I100" s="304" t="s">
        <v>127</v>
      </c>
      <c r="J100" s="1098"/>
      <c r="K100" s="286" t="s">
        <v>90</v>
      </c>
      <c r="L100" s="305">
        <f t="shared" si="16"/>
        <v>0</v>
      </c>
      <c r="M100" s="305">
        <f t="shared" si="16"/>
        <v>0</v>
      </c>
      <c r="N100" s="305">
        <f t="shared" si="16"/>
        <v>0</v>
      </c>
      <c r="O100" s="305">
        <f t="shared" si="16"/>
        <v>0</v>
      </c>
      <c r="P100" s="306">
        <f t="shared" si="16"/>
        <v>0</v>
      </c>
      <c r="Q100" s="305">
        <f t="shared" si="16"/>
        <v>0</v>
      </c>
      <c r="R100" s="305">
        <f t="shared" si="16"/>
        <v>0</v>
      </c>
      <c r="S100" s="305">
        <f t="shared" si="16"/>
        <v>0</v>
      </c>
      <c r="T100" s="305">
        <f t="shared" si="16"/>
        <v>0</v>
      </c>
      <c r="U100" s="305">
        <f t="shared" si="16"/>
        <v>0</v>
      </c>
      <c r="V100" s="305">
        <f t="shared" si="16"/>
        <v>0</v>
      </c>
      <c r="W100" s="305">
        <f t="shared" si="16"/>
        <v>0</v>
      </c>
      <c r="X100" s="305">
        <f t="shared" si="16"/>
        <v>0</v>
      </c>
      <c r="Y100" s="305">
        <f t="shared" si="16"/>
        <v>0</v>
      </c>
      <c r="Z100" s="307">
        <f t="shared" si="16"/>
        <v>0</v>
      </c>
    </row>
    <row r="101" spans="2:26">
      <c r="B101" s="1101"/>
      <c r="C101" s="42"/>
      <c r="D101" s="43"/>
      <c r="E101" s="43"/>
      <c r="F101" s="44"/>
      <c r="G101" s="356"/>
      <c r="H101" s="356"/>
      <c r="I101" s="295" t="s">
        <v>127</v>
      </c>
      <c r="J101" s="296" t="s">
        <v>300</v>
      </c>
      <c r="K101" s="297" t="s">
        <v>308</v>
      </c>
      <c r="L101" s="305">
        <f t="shared" si="16"/>
        <v>0</v>
      </c>
      <c r="M101" s="305">
        <f t="shared" si="16"/>
        <v>0</v>
      </c>
      <c r="N101" s="305">
        <f t="shared" si="16"/>
        <v>0</v>
      </c>
      <c r="O101" s="305">
        <f t="shared" si="16"/>
        <v>0</v>
      </c>
      <c r="P101" s="306">
        <f t="shared" si="16"/>
        <v>0</v>
      </c>
      <c r="Q101" s="305">
        <f t="shared" si="16"/>
        <v>0</v>
      </c>
      <c r="R101" s="305">
        <f t="shared" si="16"/>
        <v>0</v>
      </c>
      <c r="S101" s="305">
        <f t="shared" si="16"/>
        <v>0</v>
      </c>
      <c r="T101" s="305">
        <f t="shared" si="16"/>
        <v>0</v>
      </c>
      <c r="U101" s="305">
        <f t="shared" si="16"/>
        <v>0</v>
      </c>
      <c r="V101" s="305">
        <f t="shared" si="16"/>
        <v>0</v>
      </c>
      <c r="W101" s="305">
        <f t="shared" si="16"/>
        <v>0</v>
      </c>
      <c r="X101" s="305">
        <f t="shared" si="16"/>
        <v>0</v>
      </c>
      <c r="Y101" s="305">
        <f t="shared" si="16"/>
        <v>0</v>
      </c>
      <c r="Z101" s="307">
        <f t="shared" si="16"/>
        <v>0</v>
      </c>
    </row>
    <row r="102" spans="2:26">
      <c r="B102" s="1101"/>
      <c r="C102" s="33" t="s">
        <v>179</v>
      </c>
      <c r="D102" s="34"/>
      <c r="E102" s="34"/>
      <c r="F102" s="45"/>
      <c r="G102" s="355"/>
      <c r="H102" s="355"/>
      <c r="I102" s="304" t="s">
        <v>129</v>
      </c>
      <c r="J102" s="1099" t="s">
        <v>339</v>
      </c>
      <c r="K102" s="296" t="s">
        <v>88</v>
      </c>
      <c r="L102" s="374">
        <f t="shared" si="16"/>
        <v>0</v>
      </c>
      <c r="M102" s="374">
        <f>SUMIFS(M$18:M$23,$I$18:$I$23,$I102,$K$18:$K$23,$K102)</f>
        <v>0</v>
      </c>
      <c r="N102" s="374">
        <f t="shared" si="16"/>
        <v>0</v>
      </c>
      <c r="O102" s="374">
        <f t="shared" si="16"/>
        <v>0</v>
      </c>
      <c r="P102" s="375">
        <f t="shared" si="16"/>
        <v>0</v>
      </c>
      <c r="Q102" s="374">
        <f t="shared" si="16"/>
        <v>0</v>
      </c>
      <c r="R102" s="374">
        <f t="shared" si="16"/>
        <v>0</v>
      </c>
      <c r="S102" s="374">
        <f t="shared" si="16"/>
        <v>0</v>
      </c>
      <c r="T102" s="374">
        <f t="shared" si="16"/>
        <v>0</v>
      </c>
      <c r="U102" s="374">
        <f t="shared" si="16"/>
        <v>0</v>
      </c>
      <c r="V102" s="374">
        <f t="shared" si="16"/>
        <v>0</v>
      </c>
      <c r="W102" s="374">
        <f t="shared" si="16"/>
        <v>0</v>
      </c>
      <c r="X102" s="374">
        <f t="shared" si="16"/>
        <v>0</v>
      </c>
      <c r="Y102" s="374">
        <f t="shared" si="16"/>
        <v>0</v>
      </c>
      <c r="Z102" s="376">
        <f t="shared" si="16"/>
        <v>0</v>
      </c>
    </row>
    <row r="103" spans="2:26">
      <c r="B103" s="1101"/>
      <c r="C103" s="33"/>
      <c r="D103" s="34" t="s">
        <v>130</v>
      </c>
      <c r="E103" s="34"/>
      <c r="F103" s="35"/>
      <c r="G103" s="355"/>
      <c r="H103" s="355"/>
      <c r="I103" s="304" t="s">
        <v>129</v>
      </c>
      <c r="J103" s="1098"/>
      <c r="K103" s="286" t="s">
        <v>90</v>
      </c>
      <c r="L103" s="305">
        <f t="shared" si="16"/>
        <v>0</v>
      </c>
      <c r="M103" s="305">
        <f t="shared" si="16"/>
        <v>0</v>
      </c>
      <c r="N103" s="305">
        <f t="shared" si="16"/>
        <v>0</v>
      </c>
      <c r="O103" s="305">
        <f t="shared" si="16"/>
        <v>0</v>
      </c>
      <c r="P103" s="306">
        <f t="shared" si="16"/>
        <v>0</v>
      </c>
      <c r="Q103" s="305">
        <f t="shared" si="16"/>
        <v>0</v>
      </c>
      <c r="R103" s="305">
        <f t="shared" si="16"/>
        <v>0</v>
      </c>
      <c r="S103" s="305">
        <f t="shared" si="16"/>
        <v>0</v>
      </c>
      <c r="T103" s="305">
        <f t="shared" si="16"/>
        <v>0</v>
      </c>
      <c r="U103" s="305">
        <f t="shared" si="16"/>
        <v>0</v>
      </c>
      <c r="V103" s="305">
        <f t="shared" si="16"/>
        <v>0</v>
      </c>
      <c r="W103" s="305">
        <f t="shared" si="16"/>
        <v>0</v>
      </c>
      <c r="X103" s="305">
        <f t="shared" si="16"/>
        <v>0</v>
      </c>
      <c r="Y103" s="305">
        <f t="shared" si="16"/>
        <v>0</v>
      </c>
      <c r="Z103" s="307">
        <f t="shared" si="16"/>
        <v>0</v>
      </c>
    </row>
    <row r="104" spans="2:26" ht="13.8" thickBot="1">
      <c r="B104" s="1102"/>
      <c r="C104" s="42"/>
      <c r="D104" s="43"/>
      <c r="E104" s="43"/>
      <c r="F104" s="44"/>
      <c r="G104" s="356"/>
      <c r="H104" s="356"/>
      <c r="I104" s="295" t="s">
        <v>129</v>
      </c>
      <c r="J104" s="331" t="s">
        <v>300</v>
      </c>
      <c r="K104" s="297" t="s">
        <v>308</v>
      </c>
      <c r="L104" s="305">
        <f t="shared" si="16"/>
        <v>0</v>
      </c>
      <c r="M104" s="305">
        <f t="shared" si="16"/>
        <v>0</v>
      </c>
      <c r="N104" s="305">
        <f t="shared" si="16"/>
        <v>0</v>
      </c>
      <c r="O104" s="383">
        <f t="shared" si="16"/>
        <v>0</v>
      </c>
      <c r="P104" s="384">
        <f t="shared" si="16"/>
        <v>0</v>
      </c>
      <c r="Q104" s="305">
        <f t="shared" si="16"/>
        <v>0</v>
      </c>
      <c r="R104" s="305">
        <f t="shared" si="16"/>
        <v>0</v>
      </c>
      <c r="S104" s="305">
        <f t="shared" si="16"/>
        <v>0</v>
      </c>
      <c r="T104" s="305">
        <f t="shared" si="16"/>
        <v>0</v>
      </c>
      <c r="U104" s="305">
        <f t="shared" si="16"/>
        <v>0</v>
      </c>
      <c r="V104" s="305">
        <f t="shared" si="16"/>
        <v>0</v>
      </c>
      <c r="W104" s="305">
        <f t="shared" si="16"/>
        <v>0</v>
      </c>
      <c r="X104" s="305">
        <f t="shared" si="16"/>
        <v>0</v>
      </c>
      <c r="Y104" s="305">
        <f t="shared" si="16"/>
        <v>0</v>
      </c>
      <c r="Z104" s="307">
        <f t="shared" si="16"/>
        <v>0</v>
      </c>
    </row>
    <row r="105" spans="2:26">
      <c r="B105" s="1088" t="s">
        <v>186</v>
      </c>
      <c r="C105" s="1089"/>
      <c r="D105" s="1089"/>
      <c r="E105" s="1089"/>
      <c r="F105" s="1090"/>
      <c r="G105" s="361"/>
      <c r="H105" s="361"/>
      <c r="I105" s="361"/>
      <c r="J105" s="1097" t="s">
        <v>339</v>
      </c>
      <c r="K105" s="347" t="s">
        <v>88</v>
      </c>
      <c r="L105" s="362">
        <f t="shared" ref="L105:Z107" si="17">SUMIF($K$90:$K$104,$K105,L$90:L$104)</f>
        <v>0</v>
      </c>
      <c r="M105" s="362">
        <f t="shared" si="17"/>
        <v>0</v>
      </c>
      <c r="N105" s="362">
        <f t="shared" si="17"/>
        <v>0</v>
      </c>
      <c r="O105" s="362">
        <f t="shared" si="17"/>
        <v>0</v>
      </c>
      <c r="P105" s="363">
        <f t="shared" si="17"/>
        <v>0</v>
      </c>
      <c r="Q105" s="362">
        <f t="shared" si="17"/>
        <v>0</v>
      </c>
      <c r="R105" s="362">
        <f t="shared" si="17"/>
        <v>0</v>
      </c>
      <c r="S105" s="362">
        <f t="shared" si="17"/>
        <v>0</v>
      </c>
      <c r="T105" s="362">
        <f t="shared" si="17"/>
        <v>0</v>
      </c>
      <c r="U105" s="362">
        <f t="shared" si="17"/>
        <v>0</v>
      </c>
      <c r="V105" s="362">
        <f t="shared" si="17"/>
        <v>0</v>
      </c>
      <c r="W105" s="362">
        <f t="shared" si="17"/>
        <v>0</v>
      </c>
      <c r="X105" s="362">
        <f t="shared" si="17"/>
        <v>0</v>
      </c>
      <c r="Y105" s="385">
        <f t="shared" si="17"/>
        <v>0</v>
      </c>
      <c r="Z105" s="364">
        <f t="shared" si="17"/>
        <v>0</v>
      </c>
    </row>
    <row r="106" spans="2:26">
      <c r="B106" s="1091"/>
      <c r="C106" s="1092"/>
      <c r="D106" s="1092"/>
      <c r="E106" s="1092"/>
      <c r="F106" s="1093"/>
      <c r="G106" s="355"/>
      <c r="H106" s="355"/>
      <c r="I106" s="355"/>
      <c r="J106" s="1098"/>
      <c r="K106" s="286" t="s">
        <v>90</v>
      </c>
      <c r="L106" s="301">
        <f t="shared" si="17"/>
        <v>0</v>
      </c>
      <c r="M106" s="301">
        <f t="shared" si="17"/>
        <v>0</v>
      </c>
      <c r="N106" s="301">
        <f t="shared" si="17"/>
        <v>0</v>
      </c>
      <c r="O106" s="301">
        <f t="shared" si="17"/>
        <v>0</v>
      </c>
      <c r="P106" s="302">
        <f t="shared" si="17"/>
        <v>0</v>
      </c>
      <c r="Q106" s="301">
        <f t="shared" si="17"/>
        <v>0</v>
      </c>
      <c r="R106" s="301">
        <f t="shared" si="17"/>
        <v>0</v>
      </c>
      <c r="S106" s="301">
        <f t="shared" si="17"/>
        <v>0</v>
      </c>
      <c r="T106" s="301">
        <f t="shared" si="17"/>
        <v>0</v>
      </c>
      <c r="U106" s="301">
        <f t="shared" si="17"/>
        <v>0</v>
      </c>
      <c r="V106" s="301">
        <f t="shared" si="17"/>
        <v>0</v>
      </c>
      <c r="W106" s="301">
        <f t="shared" si="17"/>
        <v>0</v>
      </c>
      <c r="X106" s="301">
        <f t="shared" si="17"/>
        <v>0</v>
      </c>
      <c r="Y106" s="386">
        <f t="shared" si="17"/>
        <v>0</v>
      </c>
      <c r="Z106" s="303">
        <f t="shared" si="17"/>
        <v>0</v>
      </c>
    </row>
    <row r="107" spans="2:26" ht="13.8" thickBot="1">
      <c r="B107" s="1094"/>
      <c r="C107" s="1095"/>
      <c r="D107" s="1095"/>
      <c r="E107" s="1095"/>
      <c r="F107" s="1096"/>
      <c r="G107" s="368"/>
      <c r="H107" s="368"/>
      <c r="I107" s="368"/>
      <c r="J107" s="331" t="s">
        <v>300</v>
      </c>
      <c r="K107" s="334" t="s">
        <v>308</v>
      </c>
      <c r="L107" s="387">
        <f t="shared" si="17"/>
        <v>0</v>
      </c>
      <c r="M107" s="387">
        <f t="shared" si="17"/>
        <v>0</v>
      </c>
      <c r="N107" s="387">
        <f t="shared" si="17"/>
        <v>0</v>
      </c>
      <c r="O107" s="387">
        <f t="shared" si="17"/>
        <v>0</v>
      </c>
      <c r="P107" s="388">
        <f t="shared" si="17"/>
        <v>0</v>
      </c>
      <c r="Q107" s="387">
        <f t="shared" si="17"/>
        <v>0</v>
      </c>
      <c r="R107" s="387">
        <f t="shared" si="17"/>
        <v>0</v>
      </c>
      <c r="S107" s="387">
        <f t="shared" si="17"/>
        <v>0</v>
      </c>
      <c r="T107" s="387">
        <f t="shared" si="17"/>
        <v>0</v>
      </c>
      <c r="U107" s="387">
        <f t="shared" si="17"/>
        <v>0</v>
      </c>
      <c r="V107" s="387">
        <f t="shared" si="17"/>
        <v>0</v>
      </c>
      <c r="W107" s="387">
        <f t="shared" si="17"/>
        <v>0</v>
      </c>
      <c r="X107" s="387">
        <f t="shared" si="17"/>
        <v>0</v>
      </c>
      <c r="Y107" s="389">
        <f t="shared" si="17"/>
        <v>0</v>
      </c>
      <c r="Z107" s="390">
        <f t="shared" si="17"/>
        <v>0</v>
      </c>
    </row>
    <row r="108" spans="2:26" ht="13.8" thickBot="1">
      <c r="B108" s="50"/>
      <c r="C108" s="50"/>
      <c r="D108" s="50"/>
      <c r="E108" s="50"/>
      <c r="F108" s="50"/>
      <c r="G108" s="51"/>
      <c r="H108" s="51"/>
      <c r="I108" s="51"/>
      <c r="J108" s="330"/>
      <c r="K108" s="51"/>
      <c r="L108" s="275"/>
      <c r="M108" s="275"/>
      <c r="N108" s="275"/>
      <c r="O108" s="275"/>
      <c r="P108" s="275"/>
      <c r="Q108" s="275"/>
      <c r="R108" s="275"/>
      <c r="S108" s="275"/>
      <c r="T108" s="275"/>
      <c r="U108" s="275"/>
      <c r="V108" s="275"/>
      <c r="W108" s="275"/>
      <c r="X108" s="275"/>
      <c r="Y108" s="275"/>
      <c r="Z108" s="275"/>
    </row>
    <row r="109" spans="2:26">
      <c r="B109" s="1088" t="s">
        <v>309</v>
      </c>
      <c r="C109" s="1089"/>
      <c r="D109" s="1089"/>
      <c r="E109" s="1089"/>
      <c r="F109" s="1090"/>
      <c r="G109" s="361"/>
      <c r="H109" s="361"/>
      <c r="I109" s="361"/>
      <c r="J109" s="1097" t="s">
        <v>339</v>
      </c>
      <c r="K109" s="347" t="s">
        <v>88</v>
      </c>
      <c r="L109" s="362">
        <f t="shared" ref="L109:Z109" si="18">L55-L105</f>
        <v>0</v>
      </c>
      <c r="M109" s="362">
        <f t="shared" si="18"/>
        <v>7968</v>
      </c>
      <c r="N109" s="362">
        <f t="shared" si="18"/>
        <v>0</v>
      </c>
      <c r="O109" s="362">
        <f t="shared" si="18"/>
        <v>7968</v>
      </c>
      <c r="P109" s="363">
        <f t="shared" si="18"/>
        <v>0</v>
      </c>
      <c r="Q109" s="362">
        <f t="shared" si="18"/>
        <v>0</v>
      </c>
      <c r="R109" s="362">
        <f t="shared" si="18"/>
        <v>0</v>
      </c>
      <c r="S109" s="362">
        <f t="shared" si="18"/>
        <v>0</v>
      </c>
      <c r="T109" s="362">
        <f t="shared" si="18"/>
        <v>0</v>
      </c>
      <c r="U109" s="362">
        <f t="shared" si="18"/>
        <v>7968</v>
      </c>
      <c r="V109" s="362">
        <f t="shared" si="18"/>
        <v>0</v>
      </c>
      <c r="W109" s="362">
        <f t="shared" si="18"/>
        <v>0</v>
      </c>
      <c r="X109" s="362">
        <f t="shared" si="18"/>
        <v>0</v>
      </c>
      <c r="Y109" s="385">
        <f t="shared" si="18"/>
        <v>0</v>
      </c>
      <c r="Z109" s="364">
        <f t="shared" si="18"/>
        <v>7968</v>
      </c>
    </row>
    <row r="110" spans="2:26">
      <c r="B110" s="1091"/>
      <c r="C110" s="1092"/>
      <c r="D110" s="1092"/>
      <c r="E110" s="1092"/>
      <c r="F110" s="1093"/>
      <c r="G110" s="355"/>
      <c r="H110" s="355"/>
      <c r="I110" s="355"/>
      <c r="J110" s="1098"/>
      <c r="K110" s="286" t="s">
        <v>90</v>
      </c>
      <c r="L110" s="301">
        <f t="shared" ref="L110:Z110" si="19">L56-L106</f>
        <v>0</v>
      </c>
      <c r="M110" s="301">
        <f t="shared" si="19"/>
        <v>0</v>
      </c>
      <c r="N110" s="301">
        <f t="shared" si="19"/>
        <v>0</v>
      </c>
      <c r="O110" s="301">
        <f t="shared" si="19"/>
        <v>0</v>
      </c>
      <c r="P110" s="302">
        <f t="shared" si="19"/>
        <v>0</v>
      </c>
      <c r="Q110" s="301">
        <f t="shared" si="19"/>
        <v>0</v>
      </c>
      <c r="R110" s="301">
        <f t="shared" si="19"/>
        <v>0</v>
      </c>
      <c r="S110" s="301">
        <f t="shared" si="19"/>
        <v>0</v>
      </c>
      <c r="T110" s="301">
        <f t="shared" si="19"/>
        <v>0</v>
      </c>
      <c r="U110" s="301">
        <f t="shared" si="19"/>
        <v>0</v>
      </c>
      <c r="V110" s="301">
        <f t="shared" si="19"/>
        <v>0</v>
      </c>
      <c r="W110" s="301">
        <f t="shared" si="19"/>
        <v>0</v>
      </c>
      <c r="X110" s="301">
        <f t="shared" si="19"/>
        <v>0</v>
      </c>
      <c r="Y110" s="386">
        <f t="shared" si="19"/>
        <v>0</v>
      </c>
      <c r="Z110" s="303">
        <f t="shared" si="19"/>
        <v>0</v>
      </c>
    </row>
    <row r="111" spans="2:26" ht="13.8" thickBot="1">
      <c r="B111" s="1094"/>
      <c r="C111" s="1095"/>
      <c r="D111" s="1095"/>
      <c r="E111" s="1095"/>
      <c r="F111" s="1096"/>
      <c r="G111" s="368"/>
      <c r="H111" s="368"/>
      <c r="I111" s="368"/>
      <c r="J111" s="331" t="s">
        <v>300</v>
      </c>
      <c r="K111" s="334" t="s">
        <v>308</v>
      </c>
      <c r="L111" s="387">
        <f t="shared" ref="L111:Z111" si="20">L57-L107</f>
        <v>0</v>
      </c>
      <c r="M111" s="387">
        <f t="shared" si="20"/>
        <v>8609</v>
      </c>
      <c r="N111" s="387">
        <f t="shared" si="20"/>
        <v>0</v>
      </c>
      <c r="O111" s="387">
        <f t="shared" si="20"/>
        <v>8609</v>
      </c>
      <c r="P111" s="388">
        <f t="shared" si="20"/>
        <v>0</v>
      </c>
      <c r="Q111" s="387">
        <f t="shared" si="20"/>
        <v>0</v>
      </c>
      <c r="R111" s="387">
        <f t="shared" si="20"/>
        <v>0</v>
      </c>
      <c r="S111" s="387">
        <f t="shared" si="20"/>
        <v>0</v>
      </c>
      <c r="T111" s="387">
        <f t="shared" si="20"/>
        <v>0</v>
      </c>
      <c r="U111" s="387">
        <f t="shared" si="20"/>
        <v>8609</v>
      </c>
      <c r="V111" s="387">
        <f t="shared" si="20"/>
        <v>0</v>
      </c>
      <c r="W111" s="387">
        <f t="shared" si="20"/>
        <v>0</v>
      </c>
      <c r="X111" s="387">
        <f t="shared" si="20"/>
        <v>0</v>
      </c>
      <c r="Y111" s="389">
        <f t="shared" si="20"/>
        <v>0</v>
      </c>
      <c r="Z111" s="390">
        <f t="shared" si="20"/>
        <v>8609</v>
      </c>
    </row>
    <row r="112" spans="2:26">
      <c r="B112" s="50"/>
      <c r="C112" s="50"/>
      <c r="D112" s="50"/>
      <c r="E112" s="50"/>
      <c r="F112" s="50"/>
      <c r="G112" s="51"/>
      <c r="H112" s="51"/>
      <c r="I112" s="51"/>
      <c r="J112" s="50"/>
      <c r="K112" s="51"/>
      <c r="L112" s="275"/>
      <c r="M112" s="275"/>
      <c r="N112" s="275"/>
      <c r="O112" s="275"/>
      <c r="P112" s="275"/>
      <c r="Q112" s="275"/>
      <c r="R112" s="275"/>
      <c r="S112" s="275"/>
      <c r="T112" s="275"/>
      <c r="U112" s="275"/>
      <c r="V112" s="275"/>
      <c r="W112" s="275"/>
      <c r="X112" s="275"/>
      <c r="Y112" s="275"/>
      <c r="Z112" s="275"/>
    </row>
    <row r="113" spans="1:27">
      <c r="B113" s="50"/>
      <c r="C113" s="50"/>
      <c r="D113" s="50"/>
      <c r="E113" s="50"/>
      <c r="F113" s="50"/>
      <c r="G113" s="51"/>
      <c r="H113" s="51"/>
      <c r="I113" s="51"/>
      <c r="J113" s="50"/>
      <c r="K113" s="51"/>
      <c r="L113" s="52"/>
      <c r="M113" s="52"/>
      <c r="N113" s="52"/>
      <c r="O113" s="52"/>
      <c r="P113" s="52"/>
      <c r="Q113" s="52"/>
      <c r="R113" s="52"/>
      <c r="S113" s="52"/>
      <c r="T113" s="52"/>
      <c r="U113" s="52"/>
      <c r="V113" s="52"/>
      <c r="W113" s="52"/>
      <c r="X113" s="52"/>
      <c r="Y113" s="52"/>
      <c r="Z113" s="52"/>
    </row>
    <row r="114" spans="1:27">
      <c r="B114" s="391" t="s">
        <v>335</v>
      </c>
      <c r="C114" s="392"/>
      <c r="D114" s="391" t="s">
        <v>336</v>
      </c>
      <c r="E114" s="392"/>
      <c r="F114" s="392"/>
      <c r="G114" s="392"/>
      <c r="H114" s="392"/>
      <c r="I114" s="392"/>
      <c r="J114" s="392"/>
      <c r="K114" s="392"/>
      <c r="L114" s="392"/>
      <c r="M114" s="392"/>
      <c r="N114" s="392"/>
      <c r="O114" s="392"/>
      <c r="P114" s="393"/>
      <c r="Q114" s="393"/>
      <c r="R114" s="391"/>
      <c r="S114" s="270"/>
      <c r="T114" s="392"/>
      <c r="U114" s="270"/>
      <c r="V114" s="270"/>
      <c r="W114" s="270"/>
      <c r="X114" s="270"/>
      <c r="Y114" s="276"/>
      <c r="Z114" s="271"/>
    </row>
    <row r="115" spans="1:27" ht="10.5" customHeight="1">
      <c r="B115" s="392"/>
      <c r="C115" s="392"/>
      <c r="D115" s="392"/>
      <c r="E115" s="392"/>
      <c r="F115" s="392"/>
      <c r="G115" s="392"/>
      <c r="H115" s="392"/>
      <c r="I115" s="392"/>
      <c r="J115" s="392"/>
      <c r="K115" s="392"/>
      <c r="L115" s="392"/>
      <c r="M115" s="392"/>
      <c r="N115" s="392"/>
      <c r="O115" s="392"/>
      <c r="P115" s="392"/>
      <c r="Q115" s="392"/>
      <c r="R115" s="270"/>
      <c r="S115" s="270"/>
      <c r="T115" s="392"/>
      <c r="U115" s="270"/>
      <c r="V115" s="270"/>
      <c r="W115" s="270"/>
      <c r="X115" s="270"/>
      <c r="Y115" s="276"/>
      <c r="Z115" s="271"/>
    </row>
    <row r="116" spans="1:27">
      <c r="B116" s="392"/>
      <c r="C116" s="392"/>
      <c r="D116" s="391" t="s">
        <v>325</v>
      </c>
      <c r="E116" s="392"/>
      <c r="F116" s="392"/>
      <c r="G116" s="392"/>
      <c r="H116" s="392"/>
      <c r="I116" s="392"/>
      <c r="J116" s="392"/>
      <c r="K116" s="392"/>
      <c r="L116" s="392"/>
      <c r="M116" s="392"/>
      <c r="N116" s="392"/>
      <c r="O116" s="392"/>
      <c r="P116" s="392"/>
      <c r="Q116" s="392"/>
      <c r="R116" s="270"/>
      <c r="S116" s="270"/>
      <c r="T116" s="392"/>
      <c r="U116" s="270"/>
      <c r="V116" s="270"/>
      <c r="W116" s="270"/>
      <c r="X116" s="270"/>
      <c r="Y116" s="276"/>
      <c r="Z116" s="271"/>
    </row>
    <row r="117" spans="1:27" ht="10.5" customHeight="1">
      <c r="B117" s="392"/>
      <c r="C117" s="392"/>
      <c r="D117" s="392"/>
      <c r="E117" s="392"/>
      <c r="F117" s="391"/>
      <c r="G117" s="392"/>
      <c r="H117" s="392"/>
      <c r="I117" s="392"/>
      <c r="J117" s="392"/>
      <c r="K117" s="392"/>
      <c r="L117" s="269"/>
      <c r="M117" s="269"/>
      <c r="N117" s="269"/>
      <c r="O117" s="269"/>
    </row>
    <row r="118" spans="1:27" s="342" customFormat="1">
      <c r="B118" s="50"/>
      <c r="C118" s="50"/>
      <c r="D118" s="394"/>
      <c r="E118" s="50"/>
      <c r="F118" s="394"/>
      <c r="G118" s="50"/>
      <c r="H118" s="50"/>
      <c r="I118" s="50"/>
      <c r="J118" s="50"/>
      <c r="K118" s="50"/>
      <c r="L118" s="275"/>
      <c r="M118" s="275"/>
      <c r="N118" s="275"/>
      <c r="O118" s="275"/>
      <c r="P118" s="275"/>
      <c r="Q118" s="275"/>
      <c r="R118" s="275"/>
      <c r="S118" s="275"/>
      <c r="T118" s="275"/>
      <c r="U118" s="275"/>
      <c r="V118" s="275"/>
      <c r="W118" s="275"/>
      <c r="X118" s="275"/>
      <c r="Y118" s="275"/>
      <c r="Z118" s="395"/>
    </row>
    <row r="119" spans="1:27" s="342" customFormat="1">
      <c r="B119" s="50"/>
      <c r="C119" s="50"/>
      <c r="D119" s="9"/>
      <c r="E119" s="50"/>
      <c r="F119" s="394"/>
      <c r="G119" s="50"/>
      <c r="H119" s="50"/>
      <c r="I119" s="50"/>
      <c r="J119" s="50"/>
      <c r="K119" s="50"/>
      <c r="L119" s="275"/>
      <c r="M119" s="275"/>
      <c r="N119" s="275"/>
      <c r="O119" s="275"/>
      <c r="P119" s="275"/>
      <c r="Q119" s="275"/>
      <c r="R119" s="275"/>
      <c r="S119" s="275"/>
      <c r="T119" s="275"/>
      <c r="U119" s="275"/>
      <c r="V119" s="275"/>
      <c r="W119" s="275"/>
      <c r="X119" s="275"/>
      <c r="Y119" s="275"/>
      <c r="Z119" s="395"/>
    </row>
    <row r="120" spans="1:27" s="396" customFormat="1">
      <c r="A120" s="342"/>
      <c r="B120" s="50"/>
      <c r="C120" s="50"/>
      <c r="D120" s="9"/>
      <c r="E120" s="50"/>
      <c r="F120" s="394"/>
      <c r="G120" s="50"/>
      <c r="H120" s="50"/>
      <c r="I120" s="50"/>
      <c r="J120" s="50"/>
      <c r="K120" s="50"/>
      <c r="L120" s="275"/>
      <c r="M120" s="275"/>
      <c r="N120" s="275"/>
      <c r="O120" s="275"/>
      <c r="P120" s="275"/>
      <c r="Q120" s="275"/>
      <c r="R120" s="275"/>
      <c r="S120" s="275"/>
      <c r="T120" s="275"/>
      <c r="U120" s="275"/>
      <c r="V120" s="275"/>
      <c r="W120" s="275"/>
      <c r="X120" s="275"/>
      <c r="Y120" s="275"/>
      <c r="Z120" s="395"/>
      <c r="AA120" s="342"/>
    </row>
    <row r="121" spans="1:27" s="396" customFormat="1">
      <c r="A121" s="342"/>
      <c r="B121" s="50"/>
      <c r="C121" s="50"/>
      <c r="D121" s="9"/>
      <c r="E121" s="50"/>
      <c r="F121" s="394"/>
      <c r="G121" s="50"/>
      <c r="H121" s="50"/>
      <c r="I121" s="50"/>
      <c r="J121" s="50"/>
      <c r="K121" s="50"/>
      <c r="L121" s="275"/>
      <c r="M121" s="275"/>
      <c r="N121" s="275"/>
      <c r="O121" s="275"/>
      <c r="P121" s="275"/>
      <c r="Q121" s="275"/>
      <c r="R121" s="275"/>
      <c r="S121" s="275"/>
      <c r="T121" s="275"/>
      <c r="U121" s="275"/>
      <c r="V121" s="275"/>
      <c r="W121" s="275"/>
      <c r="X121" s="275"/>
      <c r="Y121" s="275"/>
      <c r="Z121" s="395"/>
      <c r="AA121" s="342"/>
    </row>
    <row r="122" spans="1:27" s="396" customFormat="1">
      <c r="A122" s="342"/>
      <c r="B122" s="50"/>
      <c r="C122" s="50"/>
      <c r="D122" s="9"/>
      <c r="E122" s="50"/>
      <c r="F122" s="394"/>
      <c r="G122" s="50"/>
      <c r="H122" s="50"/>
      <c r="I122" s="50"/>
      <c r="J122" s="50"/>
      <c r="K122" s="50"/>
      <c r="L122" s="275"/>
      <c r="M122" s="275"/>
      <c r="N122" s="275"/>
      <c r="O122" s="275"/>
      <c r="P122" s="275"/>
      <c r="Q122" s="275"/>
      <c r="R122" s="275"/>
      <c r="S122" s="275"/>
      <c r="T122" s="275"/>
      <c r="U122" s="275"/>
      <c r="V122" s="275"/>
      <c r="W122" s="275"/>
      <c r="X122" s="275"/>
      <c r="Y122" s="275"/>
      <c r="Z122" s="395"/>
      <c r="AA122" s="342"/>
    </row>
    <row r="123" spans="1:27" s="396" customFormat="1" ht="10.5" customHeight="1">
      <c r="A123" s="342"/>
      <c r="B123" s="50"/>
      <c r="C123" s="50"/>
      <c r="D123" s="9"/>
      <c r="E123" s="50"/>
      <c r="F123" s="394"/>
      <c r="G123" s="50"/>
      <c r="H123" s="50"/>
      <c r="I123" s="50"/>
      <c r="J123" s="50"/>
      <c r="K123" s="50"/>
      <c r="L123" s="275"/>
      <c r="M123" s="275"/>
      <c r="N123" s="275"/>
      <c r="O123" s="275"/>
      <c r="P123" s="275"/>
      <c r="Q123" s="275"/>
      <c r="R123" s="275"/>
      <c r="S123" s="275"/>
      <c r="T123" s="275"/>
      <c r="U123" s="275"/>
      <c r="V123" s="275"/>
      <c r="W123" s="275"/>
      <c r="X123" s="275"/>
      <c r="Y123" s="275"/>
      <c r="Z123" s="395"/>
      <c r="AA123" s="342"/>
    </row>
    <row r="124" spans="1:27" s="396" customFormat="1" ht="10.5" customHeight="1">
      <c r="A124" s="342"/>
      <c r="B124" s="50"/>
      <c r="C124" s="50"/>
      <c r="D124" s="394"/>
      <c r="E124" s="342"/>
      <c r="F124" s="394"/>
      <c r="G124" s="50"/>
      <c r="H124" s="50"/>
      <c r="I124" s="50"/>
      <c r="J124" s="50"/>
      <c r="K124" s="50"/>
      <c r="L124" s="275"/>
      <c r="M124" s="275"/>
      <c r="N124" s="275"/>
      <c r="O124" s="275"/>
      <c r="P124" s="275"/>
      <c r="Q124" s="275"/>
      <c r="R124" s="275"/>
      <c r="S124" s="275"/>
      <c r="T124" s="275"/>
      <c r="U124" s="275"/>
      <c r="V124" s="275"/>
      <c r="W124" s="275"/>
      <c r="X124" s="275"/>
      <c r="Y124" s="275"/>
      <c r="Z124" s="395"/>
      <c r="AA124" s="342"/>
    </row>
    <row r="125" spans="1:27" s="396" customFormat="1" ht="10.5" customHeight="1">
      <c r="A125" s="342"/>
      <c r="B125" s="50"/>
      <c r="C125" s="50"/>
      <c r="D125" s="50"/>
      <c r="E125" s="50"/>
      <c r="F125" s="394"/>
      <c r="G125" s="50"/>
      <c r="H125" s="50"/>
      <c r="I125" s="50"/>
      <c r="J125" s="50"/>
      <c r="K125" s="50"/>
      <c r="L125" s="275"/>
      <c r="M125" s="275"/>
      <c r="N125" s="275"/>
      <c r="O125" s="275"/>
      <c r="P125" s="275"/>
      <c r="Q125" s="275"/>
      <c r="R125" s="275"/>
      <c r="S125" s="275"/>
      <c r="T125" s="275"/>
      <c r="U125" s="275"/>
      <c r="V125" s="275"/>
      <c r="W125" s="275"/>
      <c r="X125" s="275"/>
      <c r="Y125" s="275"/>
      <c r="Z125" s="395"/>
      <c r="AA125" s="342"/>
    </row>
    <row r="126" spans="1:27" s="396" customFormat="1">
      <c r="A126" s="342"/>
      <c r="B126" s="393"/>
      <c r="C126" s="50"/>
      <c r="D126" s="394"/>
      <c r="E126" s="50"/>
      <c r="F126" s="50"/>
      <c r="G126" s="50"/>
      <c r="H126" s="50"/>
      <c r="I126" s="50"/>
      <c r="J126" s="50"/>
      <c r="K126" s="50"/>
      <c r="L126" s="275"/>
      <c r="M126" s="275"/>
      <c r="N126" s="397"/>
      <c r="O126" s="275"/>
      <c r="P126" s="398"/>
      <c r="Q126" s="398"/>
      <c r="R126" s="398"/>
      <c r="S126" s="275"/>
      <c r="T126" s="275"/>
      <c r="U126" s="275"/>
      <c r="V126" s="275"/>
      <c r="W126" s="275"/>
      <c r="X126" s="275"/>
      <c r="Y126" s="275"/>
      <c r="Z126" s="395"/>
      <c r="AA126" s="342"/>
    </row>
    <row r="127" spans="1:27" s="396" customFormat="1">
      <c r="A127" s="342"/>
      <c r="B127" s="50"/>
      <c r="C127" s="50"/>
      <c r="D127" s="394"/>
      <c r="E127" s="50"/>
      <c r="F127" s="50"/>
      <c r="G127" s="50"/>
      <c r="H127" s="50"/>
      <c r="I127" s="50"/>
      <c r="J127" s="50"/>
      <c r="K127" s="50"/>
      <c r="L127" s="275"/>
      <c r="M127" s="275"/>
      <c r="N127" s="275"/>
      <c r="O127" s="275"/>
      <c r="P127" s="275"/>
      <c r="Q127" s="275"/>
      <c r="R127" s="275"/>
      <c r="S127" s="275"/>
      <c r="T127" s="275"/>
      <c r="U127" s="275"/>
      <c r="V127" s="275"/>
      <c r="W127" s="275"/>
      <c r="X127" s="275"/>
      <c r="Y127" s="275"/>
      <c r="Z127" s="395"/>
      <c r="AA127" s="342"/>
    </row>
    <row r="128" spans="1:27" s="396" customFormat="1">
      <c r="A128" s="342"/>
      <c r="B128" s="50"/>
      <c r="C128" s="50"/>
      <c r="D128" s="394"/>
      <c r="E128" s="21"/>
      <c r="F128" s="21"/>
      <c r="G128" s="21"/>
      <c r="H128" s="21"/>
      <c r="I128" s="21"/>
      <c r="J128" s="21"/>
      <c r="K128" s="50"/>
      <c r="L128" s="275"/>
      <c r="M128" s="399"/>
      <c r="N128" s="400"/>
      <c r="O128" s="399"/>
      <c r="P128" s="400"/>
      <c r="Q128" s="395"/>
      <c r="R128" s="395"/>
      <c r="S128" s="275"/>
      <c r="T128" s="275"/>
      <c r="U128" s="275"/>
      <c r="V128" s="275"/>
      <c r="W128" s="275"/>
      <c r="X128" s="275"/>
      <c r="Y128" s="275"/>
      <c r="Z128" s="395"/>
      <c r="AA128" s="342"/>
    </row>
    <row r="129" spans="1:27" s="396" customFormat="1">
      <c r="A129" s="342"/>
      <c r="B129" s="50"/>
      <c r="C129" s="50"/>
      <c r="D129" s="394"/>
      <c r="E129" s="50"/>
      <c r="F129" s="21"/>
      <c r="G129" s="21"/>
      <c r="H129" s="21"/>
      <c r="I129" s="21"/>
      <c r="J129" s="21"/>
      <c r="K129" s="21"/>
      <c r="L129" s="400"/>
      <c r="M129" s="400"/>
      <c r="N129" s="400"/>
      <c r="O129" s="398"/>
      <c r="P129" s="400"/>
      <c r="Q129" s="400"/>
      <c r="R129" s="400"/>
      <c r="S129" s="395"/>
      <c r="T129" s="397"/>
      <c r="U129" s="275"/>
      <c r="V129" s="275"/>
      <c r="W129" s="275"/>
      <c r="X129" s="275"/>
      <c r="Y129" s="275"/>
      <c r="Z129" s="395"/>
      <c r="AA129" s="342"/>
    </row>
    <row r="130" spans="1:27" s="396" customFormat="1">
      <c r="A130" s="342"/>
      <c r="B130" s="50"/>
      <c r="C130" s="50"/>
      <c r="D130" s="394"/>
      <c r="E130" s="50"/>
      <c r="F130" s="21"/>
      <c r="G130" s="21"/>
      <c r="H130" s="21"/>
      <c r="I130" s="21"/>
      <c r="J130" s="21"/>
      <c r="K130" s="21"/>
      <c r="L130" s="400"/>
      <c r="M130" s="397"/>
      <c r="N130" s="400"/>
      <c r="O130" s="397"/>
      <c r="P130" s="400"/>
      <c r="Q130" s="400"/>
      <c r="R130" s="400"/>
      <c r="S130" s="400"/>
      <c r="T130" s="400"/>
      <c r="U130" s="275"/>
      <c r="V130" s="275"/>
      <c r="W130" s="275"/>
      <c r="X130" s="275"/>
      <c r="Y130" s="275"/>
      <c r="Z130" s="395"/>
      <c r="AA130" s="342"/>
    </row>
    <row r="131" spans="1:27" s="396" customFormat="1">
      <c r="A131" s="342"/>
      <c r="B131" s="50"/>
      <c r="C131" s="50"/>
      <c r="D131" s="394"/>
      <c r="E131" s="50"/>
      <c r="F131" s="21"/>
      <c r="G131" s="21"/>
      <c r="H131" s="21"/>
      <c r="I131" s="21"/>
      <c r="J131" s="21"/>
      <c r="K131" s="21"/>
      <c r="L131" s="400"/>
      <c r="M131" s="400"/>
      <c r="N131" s="400"/>
      <c r="O131" s="399"/>
      <c r="P131" s="397"/>
      <c r="Q131" s="275"/>
      <c r="R131" s="275"/>
      <c r="S131" s="275"/>
      <c r="T131" s="275"/>
      <c r="U131" s="275"/>
      <c r="V131" s="275"/>
      <c r="W131" s="275"/>
      <c r="X131" s="275"/>
      <c r="Y131" s="275"/>
      <c r="Z131" s="395"/>
      <c r="AA131" s="342"/>
    </row>
    <row r="132" spans="1:27" s="396" customFormat="1">
      <c r="A132" s="342"/>
      <c r="B132" s="50"/>
      <c r="C132" s="50"/>
      <c r="D132" s="394"/>
      <c r="E132" s="50"/>
      <c r="F132" s="21"/>
      <c r="G132" s="21"/>
      <c r="H132" s="21"/>
      <c r="I132" s="21"/>
      <c r="J132" s="21"/>
      <c r="K132" s="21"/>
      <c r="L132" s="400"/>
      <c r="M132" s="400"/>
      <c r="N132" s="400"/>
      <c r="O132" s="399"/>
      <c r="P132" s="275"/>
      <c r="Q132" s="275"/>
      <c r="R132" s="275"/>
      <c r="S132" s="275"/>
      <c r="T132" s="275"/>
      <c r="U132" s="275"/>
      <c r="V132" s="275"/>
      <c r="W132" s="275"/>
      <c r="X132" s="275"/>
      <c r="Y132" s="275"/>
      <c r="Z132" s="395"/>
      <c r="AA132" s="342"/>
    </row>
    <row r="133" spans="1:27" s="396" customFormat="1">
      <c r="A133" s="342"/>
      <c r="B133" s="50"/>
      <c r="C133" s="50"/>
      <c r="D133" s="394"/>
      <c r="E133" s="50"/>
      <c r="F133" s="21"/>
      <c r="G133" s="21"/>
      <c r="H133" s="21"/>
      <c r="I133" s="21"/>
      <c r="J133" s="21"/>
      <c r="K133" s="21"/>
      <c r="L133" s="400"/>
      <c r="M133" s="400"/>
      <c r="N133" s="400"/>
      <c r="O133" s="399"/>
      <c r="P133" s="275"/>
      <c r="Q133" s="275"/>
      <c r="R133" s="275"/>
      <c r="S133" s="275"/>
      <c r="T133" s="275"/>
      <c r="U133" s="275"/>
      <c r="V133" s="275"/>
      <c r="W133" s="275"/>
      <c r="X133" s="275"/>
      <c r="Y133" s="275"/>
      <c r="Z133" s="395"/>
      <c r="AA133" s="342"/>
    </row>
    <row r="134" spans="1:27" s="396" customFormat="1">
      <c r="A134" s="342"/>
      <c r="B134" s="50"/>
      <c r="C134" s="50"/>
      <c r="D134" s="394"/>
      <c r="E134" s="50"/>
      <c r="F134" s="21"/>
      <c r="G134" s="21"/>
      <c r="H134" s="21"/>
      <c r="I134" s="21"/>
      <c r="J134" s="21"/>
      <c r="K134" s="21"/>
      <c r="L134" s="400"/>
      <c r="M134" s="400"/>
      <c r="N134" s="400"/>
      <c r="O134" s="398"/>
      <c r="P134" s="275"/>
      <c r="Q134" s="275"/>
      <c r="R134" s="275"/>
      <c r="S134" s="275"/>
      <c r="T134" s="275"/>
      <c r="U134" s="275"/>
      <c r="V134" s="275"/>
      <c r="W134" s="275"/>
      <c r="X134" s="275"/>
      <c r="Y134" s="275"/>
      <c r="Z134" s="395"/>
      <c r="AA134" s="342"/>
    </row>
    <row r="135" spans="1:27" s="396" customFormat="1">
      <c r="A135" s="342"/>
      <c r="B135" s="50"/>
      <c r="C135" s="50"/>
      <c r="D135" s="394"/>
      <c r="E135" s="50"/>
      <c r="F135" s="21"/>
      <c r="G135" s="21"/>
      <c r="H135" s="21"/>
      <c r="I135" s="21"/>
      <c r="J135" s="21"/>
      <c r="K135" s="21"/>
      <c r="L135" s="400"/>
      <c r="M135" s="400"/>
      <c r="N135" s="400"/>
      <c r="O135" s="398"/>
      <c r="P135" s="275"/>
      <c r="Q135" s="275"/>
      <c r="R135" s="275"/>
      <c r="S135" s="275"/>
      <c r="T135" s="275"/>
      <c r="U135" s="275"/>
      <c r="V135" s="275"/>
      <c r="W135" s="275"/>
      <c r="X135" s="275"/>
      <c r="Y135" s="275"/>
      <c r="Z135" s="395"/>
      <c r="AA135" s="342"/>
    </row>
    <row r="136" spans="1:27" s="401" customFormat="1">
      <c r="A136" s="342"/>
      <c r="B136" s="50"/>
      <c r="C136" s="50"/>
      <c r="D136" s="394"/>
      <c r="E136" s="50"/>
      <c r="F136" s="21"/>
      <c r="G136" s="21"/>
      <c r="H136" s="21"/>
      <c r="I136" s="21"/>
      <c r="J136" s="21"/>
      <c r="K136" s="21"/>
      <c r="L136" s="400"/>
      <c r="M136" s="400"/>
      <c r="N136" s="400"/>
      <c r="O136" s="398"/>
      <c r="P136" s="275"/>
      <c r="Q136" s="275"/>
      <c r="R136" s="275"/>
      <c r="S136" s="275"/>
      <c r="T136" s="275"/>
      <c r="U136" s="275"/>
      <c r="V136" s="275"/>
      <c r="W136" s="275"/>
      <c r="X136" s="275"/>
      <c r="Y136" s="275"/>
      <c r="Z136" s="395"/>
      <c r="AA136" s="342"/>
    </row>
    <row r="137" spans="1:27" s="401" customFormat="1">
      <c r="A137" s="342"/>
      <c r="B137" s="50"/>
      <c r="C137" s="50"/>
      <c r="D137" s="394"/>
      <c r="E137" s="50"/>
      <c r="F137" s="402"/>
      <c r="G137" s="402"/>
      <c r="H137" s="402"/>
      <c r="I137" s="402"/>
      <c r="J137" s="402"/>
      <c r="K137" s="402"/>
      <c r="L137" s="400"/>
      <c r="M137" s="400"/>
      <c r="N137" s="400"/>
      <c r="O137" s="275"/>
      <c r="P137" s="275"/>
      <c r="Q137" s="275"/>
      <c r="R137" s="275"/>
      <c r="S137" s="275"/>
      <c r="T137" s="275"/>
      <c r="U137" s="275"/>
      <c r="V137" s="275"/>
      <c r="W137" s="275"/>
      <c r="X137" s="275"/>
      <c r="Y137" s="275"/>
      <c r="Z137" s="395"/>
      <c r="AA137" s="342"/>
    </row>
    <row r="138" spans="1:27" s="401" customFormat="1">
      <c r="A138" s="342"/>
      <c r="B138" s="50"/>
      <c r="C138" s="50"/>
      <c r="D138" s="394"/>
      <c r="E138" s="50"/>
      <c r="F138" s="402"/>
      <c r="G138" s="402"/>
      <c r="H138" s="402"/>
      <c r="I138" s="402"/>
      <c r="J138" s="402"/>
      <c r="K138" s="402"/>
      <c r="L138" s="400"/>
      <c r="M138" s="400"/>
      <c r="N138" s="400"/>
      <c r="O138" s="275"/>
      <c r="P138" s="275"/>
      <c r="Q138" s="275"/>
      <c r="R138" s="275"/>
      <c r="S138" s="275"/>
      <c r="T138" s="275"/>
      <c r="U138" s="275"/>
      <c r="V138" s="275"/>
      <c r="W138" s="275"/>
      <c r="X138" s="275"/>
      <c r="Y138" s="275"/>
      <c r="Z138" s="395"/>
      <c r="AA138" s="342"/>
    </row>
    <row r="139" spans="1:27" s="401" customFormat="1" ht="10.5" customHeight="1">
      <c r="A139" s="342"/>
      <c r="B139" s="50"/>
      <c r="C139" s="50"/>
      <c r="D139" s="394"/>
      <c r="E139" s="50"/>
      <c r="F139" s="402"/>
      <c r="G139" s="402"/>
      <c r="H139" s="402"/>
      <c r="I139" s="402"/>
      <c r="J139" s="402"/>
      <c r="K139" s="402"/>
      <c r="L139" s="400"/>
      <c r="M139" s="400"/>
      <c r="N139" s="400"/>
      <c r="O139" s="275"/>
      <c r="P139" s="275"/>
      <c r="Q139" s="275"/>
      <c r="R139" s="275"/>
      <c r="S139" s="275"/>
      <c r="T139" s="275"/>
      <c r="U139" s="275"/>
      <c r="V139" s="275"/>
      <c r="W139" s="275"/>
      <c r="X139" s="275"/>
      <c r="Y139" s="275"/>
      <c r="Z139" s="395"/>
      <c r="AA139" s="342"/>
    </row>
    <row r="140" spans="1:27" s="401" customFormat="1" ht="10.5" customHeight="1">
      <c r="A140" s="342"/>
      <c r="B140" s="50"/>
      <c r="C140" s="50"/>
      <c r="D140" s="394"/>
      <c r="E140" s="50"/>
      <c r="F140" s="402"/>
      <c r="G140" s="402"/>
      <c r="H140" s="402"/>
      <c r="I140" s="402"/>
      <c r="J140" s="402"/>
      <c r="K140" s="402"/>
      <c r="L140" s="400"/>
      <c r="M140" s="400"/>
      <c r="N140" s="400"/>
      <c r="O140" s="275"/>
      <c r="P140" s="275"/>
      <c r="Q140" s="275"/>
      <c r="R140" s="275"/>
      <c r="S140" s="275"/>
      <c r="T140" s="275"/>
      <c r="U140" s="275"/>
      <c r="V140" s="275"/>
      <c r="W140" s="275"/>
      <c r="X140" s="275"/>
      <c r="Y140" s="275"/>
      <c r="Z140" s="395"/>
      <c r="AA140" s="342"/>
    </row>
    <row r="141" spans="1:27" s="401" customFormat="1" ht="13.5" customHeight="1">
      <c r="A141" s="342"/>
      <c r="B141" s="50"/>
      <c r="C141" s="50"/>
      <c r="D141" s="394"/>
      <c r="E141" s="50"/>
      <c r="F141" s="402"/>
      <c r="G141" s="402"/>
      <c r="H141" s="402"/>
      <c r="I141" s="402"/>
      <c r="J141" s="402"/>
      <c r="K141" s="402"/>
      <c r="L141" s="400"/>
      <c r="M141" s="400"/>
      <c r="N141" s="400"/>
      <c r="O141" s="275"/>
      <c r="P141" s="275"/>
      <c r="Q141" s="275"/>
      <c r="R141" s="275"/>
      <c r="S141" s="275"/>
      <c r="T141" s="275"/>
      <c r="U141" s="275"/>
      <c r="V141" s="275"/>
      <c r="W141" s="275"/>
      <c r="X141" s="275"/>
      <c r="Y141" s="275"/>
      <c r="Z141" s="395"/>
      <c r="AA141" s="342"/>
    </row>
    <row r="142" spans="1:27" s="401" customFormat="1" ht="13.5" customHeight="1">
      <c r="A142" s="342"/>
      <c r="B142" s="50"/>
      <c r="C142" s="50"/>
      <c r="D142" s="394"/>
      <c r="E142" s="50"/>
      <c r="F142" s="402"/>
      <c r="G142" s="402"/>
      <c r="H142" s="402"/>
      <c r="I142" s="402"/>
      <c r="J142" s="402"/>
      <c r="K142" s="402"/>
      <c r="L142" s="400"/>
      <c r="M142" s="400"/>
      <c r="N142" s="400"/>
      <c r="O142" s="275"/>
      <c r="P142" s="275"/>
      <c r="Q142" s="275"/>
      <c r="R142" s="275"/>
      <c r="S142" s="275"/>
      <c r="T142" s="275"/>
      <c r="U142" s="275"/>
      <c r="V142" s="275"/>
      <c r="W142" s="275"/>
      <c r="X142" s="275"/>
      <c r="Y142" s="275"/>
      <c r="Z142" s="395"/>
      <c r="AA142" s="342"/>
    </row>
    <row r="143" spans="1:27" s="401" customFormat="1" ht="13.5" customHeight="1">
      <c r="A143" s="342"/>
      <c r="B143" s="50"/>
      <c r="C143" s="50"/>
      <c r="D143" s="394"/>
      <c r="E143" s="50"/>
      <c r="F143" s="402"/>
      <c r="G143" s="402"/>
      <c r="H143" s="402"/>
      <c r="I143" s="402"/>
      <c r="J143" s="402"/>
      <c r="K143" s="402"/>
      <c r="L143" s="400"/>
      <c r="M143" s="400"/>
      <c r="N143" s="400"/>
      <c r="O143" s="275"/>
      <c r="P143" s="275"/>
      <c r="Q143" s="275"/>
      <c r="R143" s="275"/>
      <c r="S143" s="275"/>
      <c r="T143" s="275"/>
      <c r="U143" s="275"/>
      <c r="V143" s="275"/>
      <c r="W143" s="275"/>
      <c r="X143" s="275"/>
      <c r="Y143" s="275"/>
      <c r="Z143" s="395"/>
      <c r="AA143" s="342"/>
    </row>
    <row r="144" spans="1:27" s="401" customFormat="1" ht="10.5" customHeight="1">
      <c r="A144" s="342"/>
      <c r="B144" s="50"/>
      <c r="C144" s="50"/>
      <c r="D144" s="394"/>
      <c r="E144" s="50"/>
      <c r="F144" s="402"/>
      <c r="G144" s="402"/>
      <c r="H144" s="402"/>
      <c r="I144" s="402"/>
      <c r="J144" s="402"/>
      <c r="K144" s="402"/>
      <c r="L144" s="400"/>
      <c r="M144" s="400"/>
      <c r="N144" s="400"/>
      <c r="O144" s="275"/>
      <c r="P144" s="275"/>
      <c r="Q144" s="275"/>
      <c r="R144" s="275"/>
      <c r="S144" s="275"/>
      <c r="T144" s="275"/>
      <c r="U144" s="275"/>
      <c r="V144" s="275"/>
      <c r="W144" s="275"/>
      <c r="X144" s="275"/>
      <c r="Y144" s="275"/>
      <c r="Z144" s="395"/>
      <c r="AA144" s="342"/>
    </row>
    <row r="145" spans="1:27" s="401" customFormat="1" ht="10.5" customHeight="1">
      <c r="A145" s="342"/>
      <c r="B145" s="50"/>
      <c r="C145" s="50"/>
      <c r="D145" s="394"/>
      <c r="E145" s="50"/>
      <c r="F145" s="402"/>
      <c r="G145" s="402"/>
      <c r="H145" s="402"/>
      <c r="I145" s="402"/>
      <c r="J145" s="402"/>
      <c r="K145" s="402"/>
      <c r="L145" s="400"/>
      <c r="M145" s="400"/>
      <c r="N145" s="400"/>
      <c r="O145" s="275"/>
      <c r="P145" s="275"/>
      <c r="Q145" s="275"/>
      <c r="R145" s="275"/>
      <c r="S145" s="275"/>
      <c r="T145" s="275"/>
      <c r="U145" s="275"/>
      <c r="V145" s="275"/>
      <c r="W145" s="275"/>
      <c r="X145" s="275"/>
      <c r="Y145" s="275"/>
      <c r="Z145" s="395"/>
      <c r="AA145" s="342"/>
    </row>
    <row r="146" spans="1:27" s="401" customFormat="1">
      <c r="A146" s="342"/>
      <c r="B146" s="393"/>
      <c r="C146" s="50"/>
      <c r="D146" s="394"/>
      <c r="E146" s="50"/>
      <c r="F146" s="50"/>
      <c r="G146" s="50"/>
      <c r="H146" s="50"/>
      <c r="I146" s="50"/>
      <c r="J146" s="50"/>
      <c r="K146" s="50"/>
      <c r="L146" s="275"/>
      <c r="M146" s="275"/>
      <c r="N146" s="275"/>
      <c r="O146" s="275"/>
      <c r="P146" s="275"/>
      <c r="Q146" s="275"/>
      <c r="R146" s="275"/>
      <c r="S146" s="275"/>
      <c r="T146" s="275"/>
      <c r="U146" s="275"/>
      <c r="V146" s="275"/>
      <c r="W146" s="275"/>
      <c r="X146" s="275"/>
      <c r="Y146" s="275"/>
      <c r="Z146" s="395"/>
      <c r="AA146" s="342"/>
    </row>
    <row r="147" spans="1:27" s="342" customFormat="1">
      <c r="B147" s="393"/>
      <c r="C147" s="393"/>
      <c r="D147" s="393"/>
      <c r="E147" s="393"/>
      <c r="F147" s="393"/>
      <c r="G147" s="393"/>
      <c r="H147" s="393"/>
      <c r="I147" s="393"/>
      <c r="J147" s="393"/>
      <c r="K147" s="393"/>
      <c r="L147" s="395"/>
      <c r="M147" s="395"/>
      <c r="N147" s="395"/>
      <c r="O147" s="395"/>
      <c r="P147" s="275"/>
      <c r="Q147" s="275"/>
      <c r="R147" s="275"/>
      <c r="S147" s="275"/>
      <c r="T147" s="275"/>
      <c r="U147" s="275"/>
      <c r="V147" s="275"/>
      <c r="W147" s="275"/>
      <c r="X147" s="275"/>
      <c r="Y147" s="275"/>
      <c r="Z147" s="395"/>
    </row>
    <row r="148" spans="1:27" s="401" customFormat="1">
      <c r="A148" s="342"/>
      <c r="B148" s="393"/>
      <c r="C148" s="393"/>
      <c r="D148" s="393"/>
      <c r="E148" s="393"/>
      <c r="F148" s="393"/>
      <c r="G148" s="393"/>
      <c r="H148" s="393"/>
      <c r="I148" s="393"/>
      <c r="J148" s="393"/>
      <c r="K148" s="393"/>
      <c r="L148" s="395"/>
      <c r="M148" s="395"/>
      <c r="N148" s="395"/>
      <c r="O148" s="395"/>
      <c r="P148" s="275"/>
      <c r="Q148" s="275"/>
      <c r="R148" s="275"/>
      <c r="S148" s="275"/>
      <c r="T148" s="275"/>
      <c r="U148" s="275"/>
      <c r="V148" s="275"/>
      <c r="W148" s="275"/>
      <c r="X148" s="275"/>
      <c r="Y148" s="275"/>
      <c r="Z148" s="395"/>
      <c r="AA148" s="342"/>
    </row>
    <row r="149" spans="1:27" s="342" customFormat="1">
      <c r="B149" s="393"/>
      <c r="C149" s="393"/>
      <c r="D149" s="393"/>
      <c r="E149" s="393"/>
      <c r="F149" s="393"/>
      <c r="G149" s="393"/>
      <c r="H149" s="393"/>
      <c r="I149" s="393"/>
      <c r="J149" s="393"/>
      <c r="K149" s="393"/>
      <c r="L149" s="395"/>
      <c r="M149" s="395"/>
      <c r="N149" s="395"/>
      <c r="O149" s="395"/>
      <c r="P149" s="275"/>
      <c r="Q149" s="275"/>
      <c r="R149" s="275"/>
      <c r="S149" s="275"/>
      <c r="T149" s="275"/>
      <c r="U149" s="275"/>
      <c r="V149" s="275"/>
      <c r="W149" s="275"/>
      <c r="X149" s="275"/>
      <c r="Y149" s="275"/>
      <c r="Z149" s="395"/>
    </row>
    <row r="150" spans="1:27" s="401" customFormat="1">
      <c r="A150" s="342"/>
      <c r="B150" s="393"/>
      <c r="C150" s="393"/>
      <c r="D150" s="393"/>
      <c r="E150" s="393"/>
      <c r="F150" s="393"/>
      <c r="G150" s="393"/>
      <c r="H150" s="393"/>
      <c r="I150" s="393"/>
      <c r="J150" s="393"/>
      <c r="K150" s="393"/>
      <c r="L150" s="395"/>
      <c r="M150" s="395"/>
      <c r="N150" s="395"/>
      <c r="O150" s="395"/>
      <c r="P150" s="275"/>
      <c r="Q150" s="275"/>
      <c r="R150" s="275"/>
      <c r="S150" s="275"/>
      <c r="T150" s="275"/>
      <c r="U150" s="275"/>
      <c r="V150" s="275"/>
      <c r="W150" s="275"/>
      <c r="X150" s="275"/>
      <c r="Y150" s="275"/>
      <c r="Z150" s="395"/>
      <c r="AA150" s="342"/>
    </row>
  </sheetData>
  <autoFilter ref="A8:AA23" xr:uid="{00000000-0009-0000-0000-000005000000}">
    <filterColumn colId="4" showButton="0"/>
    <filterColumn colId="9" showButton="0"/>
  </autoFilter>
  <mergeCells count="69">
    <mergeCell ref="U6:U8"/>
    <mergeCell ref="Z6:Z8"/>
    <mergeCell ref="L7:L8"/>
    <mergeCell ref="M7:M8"/>
    <mergeCell ref="N7:N8"/>
    <mergeCell ref="O7:O8"/>
    <mergeCell ref="X7:X8"/>
    <mergeCell ref="Y7:Y8"/>
    <mergeCell ref="Q7:Q8"/>
    <mergeCell ref="R7:R8"/>
    <mergeCell ref="S7:S8"/>
    <mergeCell ref="T7:T8"/>
    <mergeCell ref="V7:V8"/>
    <mergeCell ref="B9:B11"/>
    <mergeCell ref="J9:J10"/>
    <mergeCell ref="C12:C14"/>
    <mergeCell ref="J12:J13"/>
    <mergeCell ref="P7:P8"/>
    <mergeCell ref="I6:I8"/>
    <mergeCell ref="J6:K8"/>
    <mergeCell ref="L6:O6"/>
    <mergeCell ref="P6:T6"/>
    <mergeCell ref="H6:H8"/>
    <mergeCell ref="B6:B8"/>
    <mergeCell ref="C6:C8"/>
    <mergeCell ref="D6:D8"/>
    <mergeCell ref="E6:F8"/>
    <mergeCell ref="G6:G8"/>
    <mergeCell ref="D15:D17"/>
    <mergeCell ref="J15:J16"/>
    <mergeCell ref="E18:E20"/>
    <mergeCell ref="J18:J19"/>
    <mergeCell ref="E21:E23"/>
    <mergeCell ref="J21:J22"/>
    <mergeCell ref="B25:B54"/>
    <mergeCell ref="J25:J26"/>
    <mergeCell ref="J28:J29"/>
    <mergeCell ref="J34:J35"/>
    <mergeCell ref="J37:J38"/>
    <mergeCell ref="J40:J41"/>
    <mergeCell ref="J43:J44"/>
    <mergeCell ref="J46:J47"/>
    <mergeCell ref="J49:J50"/>
    <mergeCell ref="J52:J53"/>
    <mergeCell ref="J55:J56"/>
    <mergeCell ref="B59:B85"/>
    <mergeCell ref="J59:J60"/>
    <mergeCell ref="J62:J63"/>
    <mergeCell ref="J68:J69"/>
    <mergeCell ref="J71:J72"/>
    <mergeCell ref="J74:J75"/>
    <mergeCell ref="J77:J78"/>
    <mergeCell ref="J80:J81"/>
    <mergeCell ref="B105:F107"/>
    <mergeCell ref="J105:J106"/>
    <mergeCell ref="B109:F111"/>
    <mergeCell ref="J109:J110"/>
    <mergeCell ref="J31:J32"/>
    <mergeCell ref="J65:J66"/>
    <mergeCell ref="J83:J84"/>
    <mergeCell ref="B86:F88"/>
    <mergeCell ref="J86:J87"/>
    <mergeCell ref="B90:B104"/>
    <mergeCell ref="J90:J91"/>
    <mergeCell ref="J93:J94"/>
    <mergeCell ref="J96:J97"/>
    <mergeCell ref="J99:J100"/>
    <mergeCell ref="J102:J103"/>
    <mergeCell ref="B55:F57"/>
  </mergeCells>
  <phoneticPr fontId="5"/>
  <conditionalFormatting sqref="B9:F17">
    <cfRule type="cellIs" dxfId="1" priority="1" stopIfTrue="1" operator="equal">
      <formula>0</formula>
    </cfRule>
  </conditionalFormatting>
  <printOptions horizontalCentered="1"/>
  <pageMargins left="0.70866141732283472" right="0.70866141732283472" top="0.51181102362204722" bottom="0.47244094488188981" header="0.31496062992125984" footer="0.31496062992125984"/>
  <pageSetup paperSize="9" scale="46" pageOrder="overThenDown" orientation="landscape" blackAndWhite="1" r:id="rId1"/>
  <rowBreaks count="1" manualBreakCount="1">
    <brk id="89"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111"/>
  <sheetViews>
    <sheetView showGridLines="0" view="pageBreakPreview" zoomScale="85" zoomScaleNormal="100" zoomScaleSheetLayoutView="85" workbookViewId="0">
      <pane xSplit="4" ySplit="7" topLeftCell="E8" activePane="bottomRight" state="frozen"/>
      <selection activeCell="B129" sqref="B129:AU129"/>
      <selection pane="topRight" activeCell="B129" sqref="B129:AU129"/>
      <selection pane="bottomLeft" activeCell="B129" sqref="B129:AU129"/>
      <selection pane="bottomRight" activeCell="C12" sqref="C12"/>
    </sheetView>
  </sheetViews>
  <sheetFormatPr defaultColWidth="8.6640625" defaultRowHeight="13.2" outlineLevelCol="1"/>
  <cols>
    <col min="1" max="1" width="3.77734375" style="226" customWidth="1"/>
    <col min="2" max="2" width="12.44140625" style="226" customWidth="1"/>
    <col min="3" max="3" width="62.44140625" style="226" customWidth="1"/>
    <col min="4" max="4" width="18.77734375" style="226" bestFit="1" customWidth="1"/>
    <col min="5" max="5" width="12.44140625" style="226" customWidth="1"/>
    <col min="6" max="6" width="12.44140625" style="227" customWidth="1"/>
    <col min="7" max="7" width="12.44140625" style="227" customWidth="1" outlineLevel="1"/>
    <col min="8" max="8" width="12.44140625" style="227" customWidth="1"/>
    <col min="9" max="9" width="12.44140625" style="226" hidden="1" customWidth="1" outlineLevel="1"/>
    <col min="10" max="10" width="6.21875" style="28" customWidth="1" collapsed="1"/>
    <col min="11" max="11" width="9.33203125" style="28" customWidth="1"/>
    <col min="12" max="12" width="3.21875" style="28" bestFit="1" customWidth="1"/>
    <col min="13" max="13" width="7.33203125" style="28" bestFit="1" customWidth="1"/>
    <col min="14" max="14" width="87.6640625" style="28" bestFit="1" customWidth="1"/>
    <col min="15" max="204" width="8.6640625" style="28" customWidth="1"/>
    <col min="205" max="16384" width="8.6640625" style="28"/>
  </cols>
  <sheetData>
    <row r="1" spans="1:14" ht="18.75" customHeight="1">
      <c r="A1" s="1068" t="s">
        <v>131</v>
      </c>
      <c r="B1" s="1068"/>
      <c r="C1" s="1068"/>
      <c r="J1" s="1069" t="s">
        <v>43</v>
      </c>
      <c r="K1" s="1069"/>
      <c r="N1" s="419" t="s">
        <v>380</v>
      </c>
    </row>
    <row r="2" spans="1:14" ht="18.75" customHeight="1">
      <c r="N2" s="419" t="s">
        <v>382</v>
      </c>
    </row>
    <row r="3" spans="1:14" ht="18.75" customHeight="1">
      <c r="A3" s="1070" t="s">
        <v>61</v>
      </c>
      <c r="B3" s="1070"/>
      <c r="C3" s="1070"/>
      <c r="D3" s="28"/>
      <c r="E3" s="28"/>
      <c r="G3" s="228"/>
      <c r="H3" s="228"/>
      <c r="I3" s="228"/>
      <c r="K3" s="229" t="s">
        <v>166</v>
      </c>
      <c r="N3" s="419" t="s">
        <v>384</v>
      </c>
    </row>
    <row r="4" spans="1:14" ht="18.75" customHeight="1">
      <c r="A4" s="28"/>
      <c r="B4" s="28"/>
      <c r="D4" s="28"/>
      <c r="E4" s="28"/>
      <c r="F4" s="228"/>
      <c r="G4" s="228"/>
      <c r="H4" s="228"/>
      <c r="I4" s="28"/>
      <c r="N4" s="419" t="s">
        <v>386</v>
      </c>
    </row>
    <row r="5" spans="1:14" ht="18.75" customHeight="1" thickBot="1">
      <c r="A5" s="28"/>
      <c r="B5" s="28"/>
      <c r="E5" s="1071" t="s">
        <v>44</v>
      </c>
      <c r="F5" s="1071"/>
      <c r="G5" s="1071"/>
      <c r="H5" s="230"/>
      <c r="I5" s="231"/>
      <c r="K5" s="232" t="s">
        <v>45</v>
      </c>
      <c r="N5" s="419" t="s">
        <v>377</v>
      </c>
    </row>
    <row r="6" spans="1:14" ht="18.75" customHeight="1">
      <c r="A6" s="233" t="s">
        <v>192</v>
      </c>
      <c r="B6" s="234" t="s">
        <v>132</v>
      </c>
      <c r="C6" s="1060" t="s">
        <v>193</v>
      </c>
      <c r="D6" s="1072" t="s">
        <v>133</v>
      </c>
      <c r="E6" s="412" t="s">
        <v>326</v>
      </c>
      <c r="F6" s="403" t="s">
        <v>327</v>
      </c>
      <c r="G6" s="403" t="s">
        <v>327</v>
      </c>
      <c r="H6" s="412" t="s">
        <v>135</v>
      </c>
      <c r="I6" s="407" t="s">
        <v>135</v>
      </c>
      <c r="J6" s="1064" t="s">
        <v>195</v>
      </c>
      <c r="K6" s="1065"/>
      <c r="N6" s="419" t="s">
        <v>379</v>
      </c>
    </row>
    <row r="7" spans="1:14" ht="18.75" customHeight="1">
      <c r="A7" s="236" t="s">
        <v>146</v>
      </c>
      <c r="B7" s="237" t="s">
        <v>58</v>
      </c>
      <c r="C7" s="1061"/>
      <c r="D7" s="1073"/>
      <c r="E7" s="409" t="s">
        <v>197</v>
      </c>
      <c r="F7" s="409" t="s">
        <v>136</v>
      </c>
      <c r="G7" s="408" t="s">
        <v>137</v>
      </c>
      <c r="H7" s="408" t="s">
        <v>198</v>
      </c>
      <c r="I7" s="408" t="s">
        <v>138</v>
      </c>
      <c r="J7" s="1066"/>
      <c r="K7" s="1067"/>
    </row>
    <row r="8" spans="1:14" ht="15" customHeight="1">
      <c r="A8" s="1026">
        <v>1</v>
      </c>
      <c r="B8" s="1028" t="s">
        <v>211</v>
      </c>
      <c r="C8" s="1022" t="s">
        <v>178</v>
      </c>
      <c r="D8" s="1018" t="s">
        <v>168</v>
      </c>
      <c r="E8" s="31">
        <v>1250828</v>
      </c>
      <c r="F8" s="31"/>
      <c r="G8" s="31"/>
      <c r="H8" s="31">
        <f>+F8-E8</f>
        <v>-1250828</v>
      </c>
      <c r="I8" s="27">
        <f t="shared" ref="I8:I49" si="0">+G8-E8</f>
        <v>-1250828</v>
      </c>
      <c r="J8" s="1024" t="s">
        <v>139</v>
      </c>
      <c r="K8" s="53"/>
      <c r="L8" s="28" t="s">
        <v>48</v>
      </c>
    </row>
    <row r="9" spans="1:14" ht="15" customHeight="1">
      <c r="A9" s="1027"/>
      <c r="B9" s="1029"/>
      <c r="C9" s="1023"/>
      <c r="D9" s="1019"/>
      <c r="E9" s="32">
        <v>1250828</v>
      </c>
      <c r="F9" s="32">
        <f>F8</f>
        <v>0</v>
      </c>
      <c r="G9" s="32"/>
      <c r="H9" s="29">
        <f>+F9-E9</f>
        <v>-1250828</v>
      </c>
      <c r="I9" s="29">
        <f t="shared" si="0"/>
        <v>-1250828</v>
      </c>
      <c r="J9" s="1025"/>
      <c r="K9" s="239"/>
      <c r="L9" s="28" t="s">
        <v>49</v>
      </c>
    </row>
    <row r="10" spans="1:14" ht="15" customHeight="1">
      <c r="A10" s="1047" t="s">
        <v>140</v>
      </c>
      <c r="B10" s="1048"/>
      <c r="C10" s="1048"/>
      <c r="D10" s="1049"/>
      <c r="E10" s="16">
        <f>+E8</f>
        <v>1250828</v>
      </c>
      <c r="F10" s="16">
        <f>+F8</f>
        <v>0</v>
      </c>
      <c r="G10" s="16"/>
      <c r="H10" s="31">
        <f>+F10-E10</f>
        <v>-1250828</v>
      </c>
      <c r="I10" s="27">
        <f t="shared" si="0"/>
        <v>-1250828</v>
      </c>
      <c r="J10" s="1024"/>
      <c r="K10" s="53"/>
    </row>
    <row r="11" spans="1:14" ht="15" customHeight="1">
      <c r="A11" s="1050"/>
      <c r="B11" s="1051"/>
      <c r="C11" s="1051"/>
      <c r="D11" s="1052"/>
      <c r="E11" s="17">
        <f>+E9</f>
        <v>1250828</v>
      </c>
      <c r="F11" s="17">
        <f>+F9</f>
        <v>0</v>
      </c>
      <c r="G11" s="17"/>
      <c r="H11" s="29">
        <f>+F11-E11</f>
        <v>-1250828</v>
      </c>
      <c r="I11" s="29">
        <f t="shared" si="0"/>
        <v>-1250828</v>
      </c>
      <c r="J11" s="1025"/>
      <c r="K11" s="239"/>
    </row>
    <row r="12" spans="1:14" ht="15" customHeight="1">
      <c r="A12" s="1026">
        <v>2</v>
      </c>
      <c r="B12" s="1020" t="s">
        <v>169</v>
      </c>
      <c r="C12" s="410" t="s">
        <v>340</v>
      </c>
      <c r="D12" s="1018" t="s">
        <v>77</v>
      </c>
      <c r="E12" s="16">
        <f>SUMIFS(×様式4!E$12:E$89,×様式4!$N$12:$N$89,$C12,×様式4!$L$12:$L$89,$L12)</f>
        <v>321</v>
      </c>
      <c r="F12" s="16">
        <f>SUMIFS(×様式4!F$12:F$89,×様式4!$N$12:$N$89,$C12,×様式4!$L$12:$L$89,$L12)</f>
        <v>578</v>
      </c>
      <c r="G12" s="31"/>
      <c r="H12" s="31">
        <f>+F12-E12</f>
        <v>257</v>
      </c>
      <c r="I12" s="27">
        <f t="shared" si="0"/>
        <v>-321</v>
      </c>
      <c r="J12" s="1024"/>
      <c r="K12" s="53"/>
      <c r="L12" s="28" t="s">
        <v>48</v>
      </c>
      <c r="N12" s="417" t="s">
        <v>380</v>
      </c>
    </row>
    <row r="13" spans="1:14" ht="15" customHeight="1">
      <c r="A13" s="1027"/>
      <c r="B13" s="1021"/>
      <c r="C13" s="62" t="s">
        <v>365</v>
      </c>
      <c r="D13" s="1019"/>
      <c r="E13" s="17">
        <f>SUMIFS(×様式4!E$12:E$89,×様式4!$N$12:$N$89,$C13,×様式4!$L$12:$L$89,$L13)</f>
        <v>321</v>
      </c>
      <c r="F13" s="17">
        <f>SUMIFS(×様式4!F$12:F$89,×様式4!$N$12:$N$89,$C13,×様式4!$L$12:$L$89,$L13)</f>
        <v>578</v>
      </c>
      <c r="G13" s="32"/>
      <c r="H13" s="29">
        <f t="shared" ref="H13:H82" si="1">+F13-E13</f>
        <v>257</v>
      </c>
      <c r="I13" s="29">
        <f t="shared" si="0"/>
        <v>-321</v>
      </c>
      <c r="J13" s="1025"/>
      <c r="K13" s="239"/>
      <c r="L13" s="28" t="s">
        <v>49</v>
      </c>
      <c r="N13" s="420" t="s">
        <v>380</v>
      </c>
    </row>
    <row r="14" spans="1:14" ht="15" customHeight="1">
      <c r="A14" s="1026">
        <v>3</v>
      </c>
      <c r="B14" s="1020" t="s">
        <v>169</v>
      </c>
      <c r="C14" s="410" t="s">
        <v>67</v>
      </c>
      <c r="D14" s="1018" t="s">
        <v>77</v>
      </c>
      <c r="E14" s="27">
        <f>SUMIFS(×様式4!E$12:E$89,×様式4!$N$12:$N$89,$C14,×様式4!$L$12:$L$89,$L14)</f>
        <v>0</v>
      </c>
      <c r="F14" s="27">
        <f>SUMIFS(×様式4!F$12:F$89,×様式4!$N$12:$N$89,$C14,×様式4!$L$12:$L$89,$L14)</f>
        <v>0</v>
      </c>
      <c r="G14" s="16"/>
      <c r="H14" s="16">
        <f t="shared" si="1"/>
        <v>0</v>
      </c>
      <c r="I14" s="27">
        <f t="shared" si="0"/>
        <v>0</v>
      </c>
      <c r="J14" s="1024"/>
      <c r="K14" s="53"/>
      <c r="L14" s="28" t="s">
        <v>48</v>
      </c>
      <c r="N14" s="417" t="s">
        <v>380</v>
      </c>
    </row>
    <row r="15" spans="1:14" ht="15" customHeight="1">
      <c r="A15" s="1027"/>
      <c r="B15" s="1021"/>
      <c r="C15" s="62" t="s">
        <v>67</v>
      </c>
      <c r="D15" s="1019"/>
      <c r="E15" s="17">
        <f>SUMIFS(×様式4!E$12:E$89,×様式4!$N$12:$N$89,$C15,×様式4!$L$12:$L$89,$L15)</f>
        <v>0</v>
      </c>
      <c r="F15" s="17">
        <f>SUMIFS(×様式4!F$12:F$89,×様式4!$N$12:$N$89,$C15,×様式4!$L$12:$L$89,$L15)</f>
        <v>0</v>
      </c>
      <c r="G15" s="17"/>
      <c r="H15" s="29">
        <f t="shared" si="1"/>
        <v>0</v>
      </c>
      <c r="I15" s="29">
        <f t="shared" si="0"/>
        <v>0</v>
      </c>
      <c r="J15" s="1025"/>
      <c r="K15" s="54"/>
      <c r="L15" s="28" t="s">
        <v>49</v>
      </c>
      <c r="N15" s="420" t="s">
        <v>380</v>
      </c>
    </row>
    <row r="16" spans="1:14" ht="15" customHeight="1">
      <c r="A16" s="1026">
        <v>4</v>
      </c>
      <c r="B16" s="1020" t="s">
        <v>169</v>
      </c>
      <c r="C16" s="410" t="s">
        <v>69</v>
      </c>
      <c r="D16" s="1018" t="s">
        <v>77</v>
      </c>
      <c r="E16" s="16">
        <f>SUMIFS(×様式4!E$12:E$89,×様式4!$N$12:$N$89,$C16,×様式4!$L$12:$L$89,$L16)</f>
        <v>0</v>
      </c>
      <c r="F16" s="16">
        <f>SUMIFS(×様式4!F$12:F$89,×様式4!$N$12:$N$89,$C16,×様式4!$L$12:$L$89,$L16)</f>
        <v>0</v>
      </c>
      <c r="G16" s="31"/>
      <c r="H16" s="31">
        <f>+F16-E16</f>
        <v>0</v>
      </c>
      <c r="I16" s="27">
        <f>+G16-E16</f>
        <v>0</v>
      </c>
      <c r="J16" s="1024" t="s">
        <v>139</v>
      </c>
      <c r="K16" s="53"/>
      <c r="L16" s="28" t="s">
        <v>48</v>
      </c>
      <c r="N16" s="417" t="s">
        <v>380</v>
      </c>
    </row>
    <row r="17" spans="1:14" ht="15" customHeight="1">
      <c r="A17" s="1027"/>
      <c r="B17" s="1021"/>
      <c r="C17" s="62" t="s">
        <v>69</v>
      </c>
      <c r="D17" s="1019"/>
      <c r="E17" s="17">
        <f>SUMIFS(×様式4!E$12:E$89,×様式4!$N$12:$N$89,$C17,×様式4!$L$12:$L$89,$L17)</f>
        <v>0</v>
      </c>
      <c r="F17" s="17">
        <f>SUMIFS(×様式4!F$12:F$89,×様式4!$N$12:$N$89,$C17,×様式4!$L$12:$L$89,$L17)</f>
        <v>0</v>
      </c>
      <c r="G17" s="32"/>
      <c r="H17" s="29">
        <f>+F17-E17</f>
        <v>0</v>
      </c>
      <c r="I17" s="29">
        <f>+G17-E17</f>
        <v>0</v>
      </c>
      <c r="J17" s="1025"/>
      <c r="K17" s="239"/>
      <c r="L17" s="28" t="s">
        <v>49</v>
      </c>
      <c r="N17" s="420" t="s">
        <v>380</v>
      </c>
    </row>
    <row r="18" spans="1:14" ht="15" customHeight="1">
      <c r="A18" s="1026">
        <v>5</v>
      </c>
      <c r="B18" s="1020" t="s">
        <v>169</v>
      </c>
      <c r="C18" s="410" t="s">
        <v>341</v>
      </c>
      <c r="D18" s="1018" t="s">
        <v>77</v>
      </c>
      <c r="E18" s="16">
        <f>SUMIFS(×様式4!E$12:E$89,×様式4!$N$12:$N$89,$C18,×様式4!$L$12:$L$89,$L18)</f>
        <v>0</v>
      </c>
      <c r="F18" s="16">
        <f>SUMIFS(×様式4!F$12:F$89,×様式4!$N$12:$N$89,$C18,×様式4!$L$12:$L$89,$L18)</f>
        <v>0</v>
      </c>
      <c r="G18" s="16"/>
      <c r="H18" s="31">
        <f t="shared" si="1"/>
        <v>0</v>
      </c>
      <c r="I18" s="27">
        <f t="shared" si="0"/>
        <v>0</v>
      </c>
      <c r="J18" s="1024"/>
      <c r="K18" s="53"/>
      <c r="L18" s="28" t="s">
        <v>48</v>
      </c>
      <c r="N18" s="417" t="s">
        <v>380</v>
      </c>
    </row>
    <row r="19" spans="1:14" ht="15" customHeight="1">
      <c r="A19" s="1027"/>
      <c r="B19" s="1021"/>
      <c r="C19" s="62" t="s">
        <v>366</v>
      </c>
      <c r="D19" s="1019"/>
      <c r="E19" s="17">
        <f>SUMIFS(×様式4!E$12:E$89,×様式4!$N$12:$N$89,$C19,×様式4!$L$12:$L$89,$L19)</f>
        <v>0</v>
      </c>
      <c r="F19" s="17">
        <f>SUMIFS(×様式4!F$12:F$89,×様式4!$N$12:$N$89,$C19,×様式4!$L$12:$L$89,$L19)</f>
        <v>0</v>
      </c>
      <c r="G19" s="17"/>
      <c r="H19" s="29">
        <f t="shared" si="1"/>
        <v>0</v>
      </c>
      <c r="I19" s="29">
        <f t="shared" si="0"/>
        <v>0</v>
      </c>
      <c r="J19" s="1025"/>
      <c r="K19" s="54"/>
      <c r="L19" s="28" t="s">
        <v>49</v>
      </c>
      <c r="N19" s="420" t="s">
        <v>380</v>
      </c>
    </row>
    <row r="20" spans="1:14" ht="15" customHeight="1">
      <c r="A20" s="1026">
        <v>6</v>
      </c>
      <c r="B20" s="1020" t="s">
        <v>169</v>
      </c>
      <c r="C20" s="410" t="s">
        <v>68</v>
      </c>
      <c r="D20" s="1018" t="s">
        <v>77</v>
      </c>
      <c r="E20" s="16">
        <f>SUMIFS(×様式4!E$12:E$89,×様式4!$N$12:$N$89,$C20,×様式4!$L$12:$L$89,$L20)</f>
        <v>0</v>
      </c>
      <c r="F20" s="16">
        <f>SUMIFS(×様式4!F$12:F$89,×様式4!$N$12:$N$89,$C20,×様式4!$L$12:$L$89,$L20)</f>
        <v>0</v>
      </c>
      <c r="G20" s="16"/>
      <c r="H20" s="16">
        <f t="shared" si="1"/>
        <v>0</v>
      </c>
      <c r="I20" s="27">
        <f t="shared" si="0"/>
        <v>0</v>
      </c>
      <c r="J20" s="1024"/>
      <c r="K20" s="240"/>
      <c r="L20" s="28" t="s">
        <v>48</v>
      </c>
      <c r="N20" s="417" t="s">
        <v>381</v>
      </c>
    </row>
    <row r="21" spans="1:14" ht="15" customHeight="1">
      <c r="A21" s="1027"/>
      <c r="B21" s="1021"/>
      <c r="C21" s="62" t="s">
        <v>68</v>
      </c>
      <c r="D21" s="1019"/>
      <c r="E21" s="17">
        <f>SUMIFS(×様式4!E$12:E$89,×様式4!$N$12:$N$89,$C21,×様式4!$L$12:$L$89,$L21)</f>
        <v>0</v>
      </c>
      <c r="F21" s="17">
        <f>SUMIFS(×様式4!F$12:F$89,×様式4!$N$12:$N$89,$C21,×様式4!$L$12:$L$89,$L21)</f>
        <v>0</v>
      </c>
      <c r="G21" s="17"/>
      <c r="H21" s="29">
        <f t="shared" si="1"/>
        <v>0</v>
      </c>
      <c r="I21" s="29">
        <f t="shared" si="0"/>
        <v>0</v>
      </c>
      <c r="J21" s="1025"/>
      <c r="K21" s="241"/>
      <c r="L21" s="28" t="s">
        <v>49</v>
      </c>
      <c r="N21" s="420" t="s">
        <v>381</v>
      </c>
    </row>
    <row r="22" spans="1:14" ht="15" customHeight="1">
      <c r="A22" s="1026">
        <v>7</v>
      </c>
      <c r="B22" s="1020" t="s">
        <v>169</v>
      </c>
      <c r="C22" s="410" t="s">
        <v>342</v>
      </c>
      <c r="D22" s="1018" t="s">
        <v>77</v>
      </c>
      <c r="E22" s="27">
        <f>SUMIFS(×様式4!E$12:E$89,×様式4!$N$12:$N$89,$C22,×様式4!$L$12:$L$89,$L22)</f>
        <v>853</v>
      </c>
      <c r="F22" s="27">
        <f>SUMIFS(×様式4!F$12:F$89,×様式4!$N$12:$N$89,$C22,×様式4!$L$12:$L$89,$L22)</f>
        <v>853</v>
      </c>
      <c r="G22" s="16"/>
      <c r="H22" s="31">
        <f>+F22-E22</f>
        <v>0</v>
      </c>
      <c r="I22" s="27">
        <f>+G22-E22</f>
        <v>-853</v>
      </c>
      <c r="J22" s="1024"/>
      <c r="K22" s="240"/>
      <c r="L22" s="28" t="s">
        <v>48</v>
      </c>
      <c r="N22" s="417" t="s">
        <v>381</v>
      </c>
    </row>
    <row r="23" spans="1:14" ht="15" customHeight="1">
      <c r="A23" s="1027"/>
      <c r="B23" s="1021"/>
      <c r="C23" s="62" t="s">
        <v>367</v>
      </c>
      <c r="D23" s="1019"/>
      <c r="E23" s="17">
        <f>SUMIFS(×様式4!E$12:E$89,×様式4!$N$12:$N$89,$C23,×様式4!$L$12:$L$89,$L23)</f>
        <v>853</v>
      </c>
      <c r="F23" s="17">
        <f>SUMIFS(×様式4!F$12:F$89,×様式4!$N$12:$N$89,$C23,×様式4!$L$12:$L$89,$L23)</f>
        <v>853</v>
      </c>
      <c r="G23" s="17"/>
      <c r="H23" s="29">
        <f>+F23-E23</f>
        <v>0</v>
      </c>
      <c r="I23" s="29">
        <f>+G23-E23</f>
        <v>-853</v>
      </c>
      <c r="J23" s="1025"/>
      <c r="K23" s="241"/>
      <c r="L23" s="28" t="s">
        <v>49</v>
      </c>
      <c r="N23" s="420" t="s">
        <v>381</v>
      </c>
    </row>
    <row r="24" spans="1:14" ht="15" customHeight="1">
      <c r="A24" s="1026">
        <v>8</v>
      </c>
      <c r="B24" s="1020" t="s">
        <v>169</v>
      </c>
      <c r="C24" s="410" t="s">
        <v>343</v>
      </c>
      <c r="D24" s="1018" t="s">
        <v>77</v>
      </c>
      <c r="E24" s="16">
        <f>SUMIFS(×様式4!E$12:E$89,×様式4!$N$12:$N$89,$C24,×様式4!$L$12:$L$89,$L24)</f>
        <v>0</v>
      </c>
      <c r="F24" s="16">
        <f>SUMIFS(×様式4!F$12:F$89,×様式4!$N$12:$N$89,$C24,×様式4!$L$12:$L$89,$L24)</f>
        <v>0</v>
      </c>
      <c r="G24" s="16"/>
      <c r="H24" s="31">
        <f t="shared" si="1"/>
        <v>0</v>
      </c>
      <c r="I24" s="27">
        <f t="shared" si="0"/>
        <v>0</v>
      </c>
      <c r="J24" s="1024"/>
      <c r="K24" s="240"/>
      <c r="L24" s="28" t="s">
        <v>48</v>
      </c>
      <c r="N24" s="417" t="s">
        <v>381</v>
      </c>
    </row>
    <row r="25" spans="1:14" ht="15" customHeight="1">
      <c r="A25" s="1027"/>
      <c r="B25" s="1021"/>
      <c r="C25" s="62" t="s">
        <v>368</v>
      </c>
      <c r="D25" s="1019"/>
      <c r="E25" s="17">
        <f>SUMIFS(×様式4!E$12:E$89,×様式4!$N$12:$N$89,$C25,×様式4!$L$12:$L$89,$L25)</f>
        <v>0</v>
      </c>
      <c r="F25" s="17">
        <f>SUMIFS(×様式4!F$12:F$89,×様式4!$N$12:$N$89,$C25,×様式4!$L$12:$L$89,$L25)</f>
        <v>0</v>
      </c>
      <c r="G25" s="17"/>
      <c r="H25" s="29">
        <f t="shared" si="1"/>
        <v>0</v>
      </c>
      <c r="I25" s="29">
        <f t="shared" si="0"/>
        <v>0</v>
      </c>
      <c r="J25" s="1025"/>
      <c r="K25" s="241"/>
      <c r="L25" s="28" t="s">
        <v>49</v>
      </c>
      <c r="N25" s="420" t="s">
        <v>381</v>
      </c>
    </row>
    <row r="26" spans="1:14" ht="15" customHeight="1">
      <c r="A26" s="1026">
        <v>9</v>
      </c>
      <c r="B26" s="1020" t="s">
        <v>169</v>
      </c>
      <c r="C26" s="410" t="s">
        <v>344</v>
      </c>
      <c r="D26" s="1018" t="s">
        <v>77</v>
      </c>
      <c r="E26" s="16">
        <f>SUMIFS(×様式4!E$12:E$89,×様式4!$N$12:$N$89,$C26,×様式4!$L$12:$L$89,$L26)</f>
        <v>627</v>
      </c>
      <c r="F26" s="16">
        <f>SUMIFS(×様式4!F$12:F$89,×様式4!$N$12:$N$89,$C26,×様式4!$L$12:$L$89,$L26)</f>
        <v>790</v>
      </c>
      <c r="G26" s="16"/>
      <c r="H26" s="31">
        <f>+F26-E26</f>
        <v>163</v>
      </c>
      <c r="I26" s="27">
        <f>+G26-E26</f>
        <v>-627</v>
      </c>
      <c r="J26" s="1024"/>
      <c r="K26" s="240"/>
      <c r="L26" s="28" t="s">
        <v>48</v>
      </c>
      <c r="N26" s="417" t="s">
        <v>381</v>
      </c>
    </row>
    <row r="27" spans="1:14" ht="15" customHeight="1">
      <c r="A27" s="1027"/>
      <c r="B27" s="1021"/>
      <c r="C27" s="62" t="s">
        <v>369</v>
      </c>
      <c r="D27" s="1019"/>
      <c r="E27" s="17">
        <f>SUMIFS(×様式4!E$12:E$89,×様式4!$N$12:$N$89,$C27,×様式4!$L$12:$L$89,$L27)</f>
        <v>627</v>
      </c>
      <c r="F27" s="17">
        <f>SUMIFS(×様式4!F$12:F$89,×様式4!$N$12:$N$89,$C27,×様式4!$L$12:$L$89,$L27)</f>
        <v>790</v>
      </c>
      <c r="G27" s="17"/>
      <c r="H27" s="29">
        <f>+F27-E27</f>
        <v>163</v>
      </c>
      <c r="I27" s="29">
        <f>+G27-E27</f>
        <v>-627</v>
      </c>
      <c r="J27" s="1025"/>
      <c r="K27" s="241"/>
      <c r="L27" s="28" t="s">
        <v>49</v>
      </c>
      <c r="N27" s="420" t="s">
        <v>381</v>
      </c>
    </row>
    <row r="28" spans="1:14" ht="15" customHeight="1">
      <c r="A28" s="1026">
        <v>10</v>
      </c>
      <c r="B28" s="1020" t="s">
        <v>169</v>
      </c>
      <c r="C28" s="410" t="s">
        <v>345</v>
      </c>
      <c r="D28" s="1018" t="s">
        <v>75</v>
      </c>
      <c r="E28" s="16">
        <f>SUMIFS(×様式4!E$12:E$89,×様式4!$N$12:$N$89,$C28,×様式4!$L$12:$L$89,$L28)</f>
        <v>7700</v>
      </c>
      <c r="F28" s="16">
        <f>SUMIFS(×様式4!F$12:F$89,×様式4!$N$12:$N$89,$C28,×様式4!$L$12:$L$89,$L28)</f>
        <v>7850</v>
      </c>
      <c r="G28" s="31"/>
      <c r="H28" s="31">
        <f t="shared" si="1"/>
        <v>150</v>
      </c>
      <c r="I28" s="27">
        <f t="shared" si="0"/>
        <v>-7700</v>
      </c>
      <c r="J28" s="1024"/>
      <c r="K28" s="53"/>
      <c r="L28" s="28" t="s">
        <v>48</v>
      </c>
      <c r="N28" s="417" t="s">
        <v>381</v>
      </c>
    </row>
    <row r="29" spans="1:14" ht="15" customHeight="1">
      <c r="A29" s="1027"/>
      <c r="B29" s="1021"/>
      <c r="C29" s="62" t="s">
        <v>370</v>
      </c>
      <c r="D29" s="1019"/>
      <c r="E29" s="17">
        <f>SUMIFS(×様式4!E$12:E$89,×様式4!$N$12:$N$89,$C29,×様式4!$L$12:$L$89,$L29)</f>
        <v>7700</v>
      </c>
      <c r="F29" s="17">
        <f>SUMIFS(×様式4!F$12:F$89,×様式4!$N$12:$N$89,$C29,×様式4!$L$12:$L$89,$L29)</f>
        <v>7850</v>
      </c>
      <c r="G29" s="32"/>
      <c r="H29" s="29">
        <f t="shared" si="1"/>
        <v>150</v>
      </c>
      <c r="I29" s="29">
        <f t="shared" si="0"/>
        <v>-7700</v>
      </c>
      <c r="J29" s="1025"/>
      <c r="K29" s="239"/>
      <c r="L29" s="28" t="s">
        <v>49</v>
      </c>
      <c r="N29" s="420" t="s">
        <v>381</v>
      </c>
    </row>
    <row r="30" spans="1:14" ht="15" customHeight="1">
      <c r="A30" s="1026">
        <v>11</v>
      </c>
      <c r="B30" s="1020" t="s">
        <v>169</v>
      </c>
      <c r="C30" s="410" t="s">
        <v>346</v>
      </c>
      <c r="D30" s="1018" t="s">
        <v>76</v>
      </c>
      <c r="E30" s="16">
        <f>SUMIFS(×様式4!E$12:E$89,×様式4!$N$12:$N$89,$C30,×様式4!$L$12:$L$89,$L30)</f>
        <v>31552</v>
      </c>
      <c r="F30" s="16">
        <f>SUMIFS(×様式4!F$12:F$89,×様式4!$N$12:$N$89,$C30,×様式4!$L$12:$L$89,$L30)</f>
        <v>31580</v>
      </c>
      <c r="G30" s="16"/>
      <c r="H30" s="31">
        <f t="shared" si="1"/>
        <v>28</v>
      </c>
      <c r="I30" s="27">
        <f t="shared" si="0"/>
        <v>-31552</v>
      </c>
      <c r="J30" s="1024"/>
      <c r="K30" s="53"/>
      <c r="L30" s="28" t="s">
        <v>48</v>
      </c>
      <c r="N30" s="417" t="s">
        <v>383</v>
      </c>
    </row>
    <row r="31" spans="1:14" ht="15" customHeight="1">
      <c r="A31" s="1027"/>
      <c r="B31" s="1021"/>
      <c r="C31" s="62" t="s">
        <v>371</v>
      </c>
      <c r="D31" s="1019"/>
      <c r="E31" s="17">
        <f>SUMIFS(×様式4!E$12:E$89,×様式4!$N$12:$N$89,$C31,×様式4!$L$12:$L$89,$L31)</f>
        <v>31552</v>
      </c>
      <c r="F31" s="17">
        <f>SUMIFS(×様式4!F$12:F$89,×様式4!$N$12:$N$89,$C31,×様式4!$L$12:$L$89,$L31)</f>
        <v>31580</v>
      </c>
      <c r="G31" s="17"/>
      <c r="H31" s="29">
        <f t="shared" si="1"/>
        <v>28</v>
      </c>
      <c r="I31" s="29">
        <f t="shared" si="0"/>
        <v>-31552</v>
      </c>
      <c r="J31" s="1025"/>
      <c r="K31" s="54"/>
      <c r="L31" s="28" t="s">
        <v>49</v>
      </c>
      <c r="N31" s="420" t="s">
        <v>383</v>
      </c>
    </row>
    <row r="32" spans="1:14" ht="15" customHeight="1">
      <c r="A32" s="1026">
        <v>12</v>
      </c>
      <c r="B32" s="1020" t="s">
        <v>169</v>
      </c>
      <c r="C32" s="410" t="s">
        <v>63</v>
      </c>
      <c r="D32" s="1018" t="s">
        <v>76</v>
      </c>
      <c r="E32" s="27">
        <f>SUMIFS(×様式4!E$12:E$89,×様式4!$N$12:$N$89,$C32,×様式4!$L$12:$L$89,$L32)</f>
        <v>3352</v>
      </c>
      <c r="F32" s="27">
        <f>SUMIFS(×様式4!F$12:F$89,×様式4!$N$12:$N$89,$C32,×様式4!$L$12:$L$89,$L32)</f>
        <v>3421</v>
      </c>
      <c r="G32" s="31"/>
      <c r="H32" s="31">
        <f t="shared" si="1"/>
        <v>69</v>
      </c>
      <c r="I32" s="27">
        <f t="shared" si="0"/>
        <v>-3352</v>
      </c>
      <c r="J32" s="1024"/>
      <c r="K32" s="53"/>
      <c r="L32" s="28" t="s">
        <v>48</v>
      </c>
      <c r="N32" s="417" t="s">
        <v>383</v>
      </c>
    </row>
    <row r="33" spans="1:14" ht="15" customHeight="1">
      <c r="A33" s="1027"/>
      <c r="B33" s="1021"/>
      <c r="C33" s="62" t="s">
        <v>63</v>
      </c>
      <c r="D33" s="1019"/>
      <c r="E33" s="17">
        <f>SUMIFS(×様式4!E$12:E$89,×様式4!$N$12:$N$89,$C33,×様式4!$L$12:$L$89,$L33)</f>
        <v>3352</v>
      </c>
      <c r="F33" s="17">
        <f>SUMIFS(×様式4!F$12:F$89,×様式4!$N$12:$N$89,$C33,×様式4!$L$12:$L$89,$L33)</f>
        <v>3421</v>
      </c>
      <c r="G33" s="32"/>
      <c r="H33" s="29">
        <f t="shared" si="1"/>
        <v>69</v>
      </c>
      <c r="I33" s="29">
        <f t="shared" si="0"/>
        <v>-3352</v>
      </c>
      <c r="J33" s="1025"/>
      <c r="K33" s="239"/>
      <c r="L33" s="28" t="s">
        <v>49</v>
      </c>
      <c r="N33" s="420" t="s">
        <v>383</v>
      </c>
    </row>
    <row r="34" spans="1:14" ht="15" customHeight="1">
      <c r="A34" s="1026">
        <v>13</v>
      </c>
      <c r="B34" s="1020" t="s">
        <v>169</v>
      </c>
      <c r="C34" s="410" t="s">
        <v>347</v>
      </c>
      <c r="D34" s="1018" t="s">
        <v>76</v>
      </c>
      <c r="E34" s="27">
        <f>SUMIFS(×様式4!E$12:E$89,×様式4!$N$12:$N$89,$C34,×様式4!$L$12:$L$89,$L34)</f>
        <v>1121</v>
      </c>
      <c r="F34" s="27">
        <f>SUMIFS(×様式4!F$12:F$89,×様式4!$N$12:$N$89,$C34,×様式4!$L$12:$L$89,$L34)</f>
        <v>1121</v>
      </c>
      <c r="G34" s="16"/>
      <c r="H34" s="31">
        <f t="shared" si="1"/>
        <v>0</v>
      </c>
      <c r="I34" s="27">
        <f t="shared" si="0"/>
        <v>-1121</v>
      </c>
      <c r="J34" s="1024"/>
      <c r="K34" s="240"/>
      <c r="L34" s="28" t="s">
        <v>48</v>
      </c>
      <c r="N34" s="417" t="s">
        <v>383</v>
      </c>
    </row>
    <row r="35" spans="1:14" ht="15" customHeight="1">
      <c r="A35" s="1027"/>
      <c r="B35" s="1021"/>
      <c r="C35" s="62" t="s">
        <v>372</v>
      </c>
      <c r="D35" s="1019"/>
      <c r="E35" s="17">
        <f>SUMIFS(×様式4!E$12:E$89,×様式4!$N$12:$N$89,$C35,×様式4!$L$12:$L$89,$L35)</f>
        <v>1121</v>
      </c>
      <c r="F35" s="17">
        <f>SUMIFS(×様式4!F$12:F$89,×様式4!$N$12:$N$89,$C35,×様式4!$L$12:$L$89,$L35)</f>
        <v>1121</v>
      </c>
      <c r="G35" s="17"/>
      <c r="H35" s="29">
        <f t="shared" si="1"/>
        <v>0</v>
      </c>
      <c r="I35" s="29">
        <f t="shared" si="0"/>
        <v>-1121</v>
      </c>
      <c r="J35" s="1025"/>
      <c r="K35" s="241"/>
      <c r="L35" s="28" t="s">
        <v>49</v>
      </c>
      <c r="N35" s="420" t="s">
        <v>383</v>
      </c>
    </row>
    <row r="36" spans="1:14" ht="15" customHeight="1">
      <c r="A36" s="1026">
        <v>14</v>
      </c>
      <c r="B36" s="1020" t="s">
        <v>169</v>
      </c>
      <c r="C36" s="410" t="s">
        <v>118</v>
      </c>
      <c r="D36" s="1018" t="s">
        <v>76</v>
      </c>
      <c r="E36" s="15">
        <f>SUMIFS(×様式4!E$12:E$89,×様式4!$N$12:$N$89,$C36,×様式4!$L$12:$L$89,$L36)</f>
        <v>8710</v>
      </c>
      <c r="F36" s="27">
        <f>SUMIFS(×様式4!F$12:F$89,×様式4!$N$12:$N$89,$C36,×様式4!$L$12:$L$89,$L36)</f>
        <v>8740</v>
      </c>
      <c r="G36" s="31"/>
      <c r="H36" s="31">
        <f>+F36-E36</f>
        <v>30</v>
      </c>
      <c r="I36" s="27">
        <f>+G36-E36</f>
        <v>-8710</v>
      </c>
      <c r="J36" s="1024" t="s">
        <v>139</v>
      </c>
      <c r="K36" s="53"/>
      <c r="L36" s="28" t="s">
        <v>48</v>
      </c>
      <c r="N36" s="417" t="s">
        <v>383</v>
      </c>
    </row>
    <row r="37" spans="1:14" ht="15" customHeight="1">
      <c r="A37" s="1027"/>
      <c r="B37" s="1021"/>
      <c r="C37" s="62" t="s">
        <v>118</v>
      </c>
      <c r="D37" s="1019"/>
      <c r="E37" s="406">
        <f>SUMIFS(×様式4!E$12:E$89,×様式4!$N$12:$N$89,$C37,×様式4!$L$12:$L$89,$L37)</f>
        <v>8710</v>
      </c>
      <c r="F37" s="17">
        <f>SUMIFS(×様式4!F$12:F$89,×様式4!$N$12:$N$89,$C37,×様式4!$L$12:$L$89,$L37)</f>
        <v>8740</v>
      </c>
      <c r="G37" s="32"/>
      <c r="H37" s="29">
        <f>+F37-E37</f>
        <v>30</v>
      </c>
      <c r="I37" s="29">
        <f>+G37-E37</f>
        <v>-8710</v>
      </c>
      <c r="J37" s="1025"/>
      <c r="K37" s="239"/>
      <c r="L37" s="28" t="s">
        <v>49</v>
      </c>
      <c r="N37" s="420" t="s">
        <v>383</v>
      </c>
    </row>
    <row r="38" spans="1:14" ht="15" customHeight="1">
      <c r="A38" s="1026">
        <v>15</v>
      </c>
      <c r="B38" s="1020" t="s">
        <v>169</v>
      </c>
      <c r="C38" s="410" t="s">
        <v>353</v>
      </c>
      <c r="D38" s="1018" t="s">
        <v>76</v>
      </c>
      <c r="E38" s="16">
        <f>SUMIFS(×様式4!E$12:E$89,×様式4!$N$12:$N$89,$C38,×様式4!$L$12:$L$89,$L38)</f>
        <v>0</v>
      </c>
      <c r="F38" s="16">
        <f>SUMIFS(×様式4!F$12:F$89,×様式4!$N$12:$N$89,$C38,×様式4!$L$12:$L$89,$L38)</f>
        <v>0</v>
      </c>
      <c r="G38" s="16"/>
      <c r="H38" s="31">
        <f>+F38-E38</f>
        <v>0</v>
      </c>
      <c r="I38" s="27">
        <f>+G38-E38</f>
        <v>0</v>
      </c>
      <c r="J38" s="1024"/>
      <c r="K38" s="240"/>
      <c r="L38" s="28" t="s">
        <v>48</v>
      </c>
      <c r="N38" s="417" t="s">
        <v>383</v>
      </c>
    </row>
    <row r="39" spans="1:14" ht="15" customHeight="1">
      <c r="A39" s="1027"/>
      <c r="B39" s="1021"/>
      <c r="C39" s="62" t="s">
        <v>353</v>
      </c>
      <c r="D39" s="1019"/>
      <c r="E39" s="17">
        <f>SUMIFS(×様式4!E$12:E$89,×様式4!$N$12:$N$89,$C39,×様式4!$L$12:$L$89,$L39)</f>
        <v>0</v>
      </c>
      <c r="F39" s="17">
        <f>SUMIFS(×様式4!F$12:F$89,×様式4!$N$12:$N$89,$C39,×様式4!$L$12:$L$89,$L39)</f>
        <v>0</v>
      </c>
      <c r="G39" s="17"/>
      <c r="H39" s="29">
        <f>+F39-E39</f>
        <v>0</v>
      </c>
      <c r="I39" s="29">
        <f>+G39-E39</f>
        <v>0</v>
      </c>
      <c r="J39" s="1025"/>
      <c r="K39" s="241"/>
      <c r="L39" s="28" t="s">
        <v>49</v>
      </c>
      <c r="N39" s="420" t="s">
        <v>383</v>
      </c>
    </row>
    <row r="40" spans="1:14" ht="15" customHeight="1">
      <c r="A40" s="1026">
        <v>16</v>
      </c>
      <c r="B40" s="1035" t="s">
        <v>169</v>
      </c>
      <c r="C40" s="411" t="s">
        <v>205</v>
      </c>
      <c r="D40" s="1036" t="s">
        <v>76</v>
      </c>
      <c r="E40" s="31">
        <f>SUMIFS(×様式4!E$12:E$89,×様式4!$N$12:$N$89,$C40,×様式4!$L$12:$L$89,$L40)</f>
        <v>3976</v>
      </c>
      <c r="F40" s="31">
        <f>SUMIFS(×様式4!F$12:F$89,×様式4!$N$12:$N$89,$C40,×様式4!$L$12:$L$89,$L40)</f>
        <v>3981</v>
      </c>
      <c r="G40" s="31"/>
      <c r="H40" s="31">
        <f t="shared" si="1"/>
        <v>5</v>
      </c>
      <c r="I40" s="242">
        <f t="shared" si="0"/>
        <v>-3976</v>
      </c>
      <c r="J40" s="1037"/>
      <c r="K40" s="243"/>
      <c r="L40" s="28" t="s">
        <v>48</v>
      </c>
      <c r="N40" s="417" t="s">
        <v>383</v>
      </c>
    </row>
    <row r="41" spans="1:14" ht="15" customHeight="1">
      <c r="A41" s="1027"/>
      <c r="B41" s="1021"/>
      <c r="C41" s="416" t="s">
        <v>205</v>
      </c>
      <c r="D41" s="1019"/>
      <c r="E41" s="32">
        <f>SUMIFS(×様式4!E$12:E$89,×様式4!$N$12:$N$89,$C41,×様式4!$L$12:$L$89,$L41)</f>
        <v>3976</v>
      </c>
      <c r="F41" s="32">
        <f>SUMIFS(×様式4!F$12:F$89,×様式4!$N$12:$N$89,$C41,×様式4!$L$12:$L$89,$L41)</f>
        <v>3981</v>
      </c>
      <c r="G41" s="17"/>
      <c r="H41" s="29">
        <f t="shared" si="1"/>
        <v>5</v>
      </c>
      <c r="I41" s="29">
        <f t="shared" si="0"/>
        <v>-3976</v>
      </c>
      <c r="J41" s="1025"/>
      <c r="K41" s="241"/>
      <c r="L41" s="28" t="s">
        <v>49</v>
      </c>
      <c r="N41" s="420" t="s">
        <v>383</v>
      </c>
    </row>
    <row r="42" spans="1:14" ht="15" customHeight="1">
      <c r="A42" s="1026">
        <v>17</v>
      </c>
      <c r="B42" s="1020" t="s">
        <v>169</v>
      </c>
      <c r="C42" s="410" t="s">
        <v>64</v>
      </c>
      <c r="D42" s="1018" t="s">
        <v>76</v>
      </c>
      <c r="E42" s="16">
        <f>SUMIFS(×様式4!E$12:E$89,×様式4!$N$12:$N$89,$C42,×様式4!$L$12:$L$89,$L42)</f>
        <v>1174</v>
      </c>
      <c r="F42" s="16">
        <f>SUMIFS(×様式4!F$12:F$89,×様式4!$N$12:$N$89,$C42,×様式4!$L$12:$L$89,$L42)</f>
        <v>1174</v>
      </c>
      <c r="G42" s="16"/>
      <c r="H42" s="31">
        <f t="shared" si="1"/>
        <v>0</v>
      </c>
      <c r="I42" s="27">
        <f t="shared" si="0"/>
        <v>-1174</v>
      </c>
      <c r="J42" s="1024"/>
      <c r="K42" s="53"/>
      <c r="L42" s="28" t="s">
        <v>48</v>
      </c>
      <c r="N42" s="417" t="s">
        <v>383</v>
      </c>
    </row>
    <row r="43" spans="1:14" ht="15" customHeight="1">
      <c r="A43" s="1027"/>
      <c r="B43" s="1021"/>
      <c r="C43" s="62" t="s">
        <v>64</v>
      </c>
      <c r="D43" s="1019"/>
      <c r="E43" s="17">
        <f>SUMIFS(×様式4!E$12:E$89,×様式4!$N$12:$N$89,$C43,×様式4!$L$12:$L$89,$L43)</f>
        <v>1174</v>
      </c>
      <c r="F43" s="17">
        <f>SUMIFS(×様式4!F$12:F$89,×様式4!$N$12:$N$89,$C43,×様式4!$L$12:$L$89,$L43)</f>
        <v>1174</v>
      </c>
      <c r="G43" s="17"/>
      <c r="H43" s="29">
        <f t="shared" si="1"/>
        <v>0</v>
      </c>
      <c r="I43" s="29">
        <f t="shared" si="0"/>
        <v>-1174</v>
      </c>
      <c r="J43" s="1025"/>
      <c r="K43" s="54"/>
      <c r="L43" s="28" t="s">
        <v>49</v>
      </c>
      <c r="N43" s="420" t="s">
        <v>383</v>
      </c>
    </row>
    <row r="44" spans="1:14" ht="15" customHeight="1">
      <c r="A44" s="1026">
        <v>18</v>
      </c>
      <c r="B44" s="1020" t="s">
        <v>169</v>
      </c>
      <c r="C44" s="410" t="s">
        <v>66</v>
      </c>
      <c r="D44" s="1018" t="s">
        <v>76</v>
      </c>
      <c r="E44" s="16">
        <f>SUMIFS(×様式4!E$12:E$89,×様式4!$N$12:$N$89,$C44,×様式4!$L$12:$L$89,$L44)</f>
        <v>7056</v>
      </c>
      <c r="F44" s="16">
        <f>SUMIFS(×様式4!F$12:F$89,×様式4!$N$12:$N$89,$C44,×様式4!$L$12:$L$89,$L44)</f>
        <v>7894</v>
      </c>
      <c r="G44" s="16"/>
      <c r="H44" s="31">
        <f t="shared" si="1"/>
        <v>838</v>
      </c>
      <c r="I44" s="27">
        <f t="shared" si="0"/>
        <v>-7056</v>
      </c>
      <c r="J44" s="1024"/>
      <c r="K44" s="240"/>
      <c r="L44" s="28" t="s">
        <v>48</v>
      </c>
      <c r="N44" s="417" t="s">
        <v>383</v>
      </c>
    </row>
    <row r="45" spans="1:14" ht="15" customHeight="1">
      <c r="A45" s="1027"/>
      <c r="B45" s="1021"/>
      <c r="C45" s="62" t="s">
        <v>66</v>
      </c>
      <c r="D45" s="1019"/>
      <c r="E45" s="17">
        <f>SUMIFS(×様式4!E$12:E$89,×様式4!$N$12:$N$89,$C45,×様式4!$L$12:$L$89,$L45)</f>
        <v>7056</v>
      </c>
      <c r="F45" s="17">
        <f>SUMIFS(×様式4!F$12:F$89,×様式4!$N$12:$N$89,$C45,×様式4!$L$12:$L$89,$L45)</f>
        <v>7894</v>
      </c>
      <c r="G45" s="17"/>
      <c r="H45" s="29">
        <f t="shared" si="1"/>
        <v>838</v>
      </c>
      <c r="I45" s="29">
        <f t="shared" si="0"/>
        <v>-7056</v>
      </c>
      <c r="J45" s="1025"/>
      <c r="K45" s="241"/>
      <c r="L45" s="28" t="s">
        <v>49</v>
      </c>
      <c r="N45" s="420" t="s">
        <v>383</v>
      </c>
    </row>
    <row r="46" spans="1:14" ht="15" customHeight="1">
      <c r="A46" s="1026">
        <v>19</v>
      </c>
      <c r="B46" s="1020" t="s">
        <v>169</v>
      </c>
      <c r="C46" s="410" t="s">
        <v>206</v>
      </c>
      <c r="D46" s="1018" t="s">
        <v>76</v>
      </c>
      <c r="E46" s="16">
        <f>SUMIFS(×様式4!E$12:E$89,×様式4!$N$12:$N$89,$C46,×様式4!$L$12:$L$89,$L46)</f>
        <v>0</v>
      </c>
      <c r="F46" s="16">
        <f>SUMIFS(×様式4!F$12:F$89,×様式4!$N$12:$N$89,$C46,×様式4!$L$12:$L$89,$L46)</f>
        <v>0</v>
      </c>
      <c r="G46" s="16"/>
      <c r="H46" s="31">
        <f>+F46-E46</f>
        <v>0</v>
      </c>
      <c r="I46" s="27">
        <f>+G46-E46</f>
        <v>0</v>
      </c>
      <c r="J46" s="1024"/>
      <c r="K46" s="53"/>
      <c r="L46" s="28" t="s">
        <v>48</v>
      </c>
      <c r="N46" s="417" t="s">
        <v>383</v>
      </c>
    </row>
    <row r="47" spans="1:14" ht="15" customHeight="1">
      <c r="A47" s="1027"/>
      <c r="B47" s="1021"/>
      <c r="C47" s="62" t="s">
        <v>206</v>
      </c>
      <c r="D47" s="1019"/>
      <c r="E47" s="17">
        <f>SUMIFS(×様式4!E$12:E$89,×様式4!$N$12:$N$89,$C47,×様式4!$L$12:$L$89,$L47)</f>
        <v>0</v>
      </c>
      <c r="F47" s="17">
        <f>SUMIFS(×様式4!F$12:F$89,×様式4!$N$12:$N$89,$C47,×様式4!$L$12:$L$89,$L47)</f>
        <v>0</v>
      </c>
      <c r="G47" s="17"/>
      <c r="H47" s="29">
        <f>+F47-E47</f>
        <v>0</v>
      </c>
      <c r="I47" s="29">
        <f>+G47-E47</f>
        <v>0</v>
      </c>
      <c r="J47" s="1025"/>
      <c r="K47" s="54"/>
      <c r="L47" s="28" t="s">
        <v>49</v>
      </c>
      <c r="N47" s="420" t="s">
        <v>383</v>
      </c>
    </row>
    <row r="48" spans="1:14" ht="15" customHeight="1">
      <c r="A48" s="1026">
        <v>20</v>
      </c>
      <c r="B48" s="1020" t="s">
        <v>169</v>
      </c>
      <c r="C48" s="410" t="s">
        <v>348</v>
      </c>
      <c r="D48" s="1018" t="s">
        <v>76</v>
      </c>
      <c r="E48" s="16">
        <f>SUMIFS(×様式4!E$12:E$89,×様式4!$N$12:$N$89,$C48,×様式4!$L$12:$L$89,$L48)</f>
        <v>0</v>
      </c>
      <c r="F48" s="16">
        <f>SUMIFS(×様式4!F$12:F$89,×様式4!$N$12:$N$89,$C48,×様式4!$L$12:$L$89,$L48)</f>
        <v>0</v>
      </c>
      <c r="G48" s="16"/>
      <c r="H48" s="31">
        <f t="shared" si="1"/>
        <v>0</v>
      </c>
      <c r="I48" s="27">
        <f t="shared" si="0"/>
        <v>0</v>
      </c>
      <c r="J48" s="1024"/>
      <c r="K48" s="240"/>
      <c r="L48" s="28" t="s">
        <v>48</v>
      </c>
      <c r="N48" s="417" t="s">
        <v>383</v>
      </c>
    </row>
    <row r="49" spans="1:14" ht="15" customHeight="1">
      <c r="A49" s="1027"/>
      <c r="B49" s="1021"/>
      <c r="C49" s="62" t="s">
        <v>373</v>
      </c>
      <c r="D49" s="1019"/>
      <c r="E49" s="17">
        <f>SUMIFS(×様式4!E$12:E$89,×様式4!$N$12:$N$89,$C49,×様式4!$L$12:$L$89,$L49)</f>
        <v>0</v>
      </c>
      <c r="F49" s="17">
        <f>SUMIFS(×様式4!F$12:F$89,×様式4!$N$12:$N$89,$C49,×様式4!$L$12:$L$89,$L49)</f>
        <v>0</v>
      </c>
      <c r="G49" s="17"/>
      <c r="H49" s="29">
        <f t="shared" si="1"/>
        <v>0</v>
      </c>
      <c r="I49" s="29">
        <f t="shared" si="0"/>
        <v>0</v>
      </c>
      <c r="J49" s="1025"/>
      <c r="K49" s="241"/>
      <c r="L49" s="28" t="s">
        <v>49</v>
      </c>
      <c r="N49" s="420" t="s">
        <v>383</v>
      </c>
    </row>
    <row r="50" spans="1:14" ht="15" customHeight="1">
      <c r="A50" s="1026">
        <v>21</v>
      </c>
      <c r="B50" s="1028" t="s">
        <v>167</v>
      </c>
      <c r="C50" s="410" t="s">
        <v>349</v>
      </c>
      <c r="D50" s="1018" t="s">
        <v>75</v>
      </c>
      <c r="E50" s="27">
        <f>SUMIFS(×様式4!E$12:E$89,×様式4!$N$12:$N$89,$C50,×様式4!$L$12:$L$89,$L50)</f>
        <v>8019</v>
      </c>
      <c r="F50" s="27">
        <f>SUMIFS(×様式4!F$12:F$89,×様式4!$N$12:$N$89,$C50,×様式4!$L$12:$L$89,$L50)</f>
        <v>9477</v>
      </c>
      <c r="G50" s="16"/>
      <c r="H50" s="31">
        <f>+F50-E50</f>
        <v>1458</v>
      </c>
      <c r="I50" s="27">
        <f>+G50-E50</f>
        <v>-8019</v>
      </c>
      <c r="J50" s="1024"/>
      <c r="K50" s="240"/>
      <c r="L50" s="28" t="s">
        <v>48</v>
      </c>
      <c r="N50" s="417" t="s">
        <v>385</v>
      </c>
    </row>
    <row r="51" spans="1:14" ht="15" customHeight="1">
      <c r="A51" s="1027"/>
      <c r="B51" s="1029"/>
      <c r="C51" s="62" t="s">
        <v>374</v>
      </c>
      <c r="D51" s="1019"/>
      <c r="E51" s="17">
        <f>SUMIFS(×様式4!E$12:E$89,×様式4!$N$12:$N$89,$C51,×様式4!$L$12:$L$89,$L51)</f>
        <v>8019</v>
      </c>
      <c r="F51" s="17">
        <f>SUMIFS(×様式4!F$12:F$89,×様式4!$N$12:$N$89,$C51,×様式4!$L$12:$L$89,$L51)</f>
        <v>9477</v>
      </c>
      <c r="G51" s="17"/>
      <c r="H51" s="29">
        <f>+F51-E51</f>
        <v>1458</v>
      </c>
      <c r="I51" s="29">
        <f>+G51-E51</f>
        <v>-8019</v>
      </c>
      <c r="J51" s="1025"/>
      <c r="K51" s="241"/>
      <c r="L51" s="28" t="s">
        <v>49</v>
      </c>
      <c r="N51" s="420" t="s">
        <v>385</v>
      </c>
    </row>
    <row r="52" spans="1:14" ht="15" customHeight="1">
      <c r="A52" s="1026">
        <v>22</v>
      </c>
      <c r="B52" s="1020" t="s">
        <v>169</v>
      </c>
      <c r="C52" s="410" t="s">
        <v>207</v>
      </c>
      <c r="D52" s="1018" t="s">
        <v>76</v>
      </c>
      <c r="E52" s="16">
        <f>SUMIFS(×様式4!E$12:E$89,×様式4!$N$12:$N$89,$C52,×様式4!$L$12:$L$89,$L52)</f>
        <v>0</v>
      </c>
      <c r="F52" s="16">
        <f>SUMIFS(×様式4!F$12:F$89,×様式4!$N$12:$N$89,$C52,×様式4!$L$12:$L$89,$L52)</f>
        <v>0</v>
      </c>
      <c r="G52" s="16"/>
      <c r="H52" s="31">
        <f t="shared" si="1"/>
        <v>0</v>
      </c>
      <c r="I52" s="27">
        <f t="shared" ref="I52:I55" si="2">+G52-E52</f>
        <v>0</v>
      </c>
      <c r="J52" s="1024"/>
      <c r="K52" s="53"/>
      <c r="L52" s="28" t="s">
        <v>48</v>
      </c>
      <c r="N52" s="417" t="s">
        <v>385</v>
      </c>
    </row>
    <row r="53" spans="1:14" ht="15" customHeight="1">
      <c r="A53" s="1027"/>
      <c r="B53" s="1021"/>
      <c r="C53" s="62" t="s">
        <v>207</v>
      </c>
      <c r="D53" s="1019"/>
      <c r="E53" s="17">
        <f>SUMIFS(×様式4!E$12:E$89,×様式4!$N$12:$N$89,$C53,×様式4!$L$12:$L$89,$L53)</f>
        <v>0</v>
      </c>
      <c r="F53" s="17">
        <f>SUMIFS(×様式4!F$12:F$89,×様式4!$N$12:$N$89,$C53,×様式4!$L$12:$L$89,$L53)</f>
        <v>0</v>
      </c>
      <c r="G53" s="17"/>
      <c r="H53" s="29">
        <f t="shared" si="1"/>
        <v>0</v>
      </c>
      <c r="I53" s="29">
        <f t="shared" si="2"/>
        <v>0</v>
      </c>
      <c r="J53" s="1025"/>
      <c r="K53" s="54"/>
      <c r="L53" s="28" t="s">
        <v>49</v>
      </c>
      <c r="N53" s="420" t="s">
        <v>385</v>
      </c>
    </row>
    <row r="54" spans="1:14" ht="15" customHeight="1">
      <c r="A54" s="1026">
        <v>23</v>
      </c>
      <c r="B54" s="1020" t="s">
        <v>169</v>
      </c>
      <c r="C54" s="410" t="s">
        <v>208</v>
      </c>
      <c r="D54" s="1018" t="s">
        <v>76</v>
      </c>
      <c r="E54" s="16">
        <f>SUMIFS(×様式4!E$12:E$89,×様式4!$N$12:$N$89,$C54,×様式4!$L$12:$L$89,$L54)</f>
        <v>0</v>
      </c>
      <c r="F54" s="16">
        <f>SUMIFS(×様式4!F$12:F$89,×様式4!$N$12:$N$89,$C54,×様式4!$L$12:$L$89,$L54)</f>
        <v>0</v>
      </c>
      <c r="G54" s="16"/>
      <c r="H54" s="31">
        <f t="shared" si="1"/>
        <v>0</v>
      </c>
      <c r="I54" s="27">
        <f t="shared" si="2"/>
        <v>0</v>
      </c>
      <c r="J54" s="1024"/>
      <c r="K54" s="240"/>
      <c r="L54" s="28" t="s">
        <v>48</v>
      </c>
      <c r="N54" s="417" t="s">
        <v>385</v>
      </c>
    </row>
    <row r="55" spans="1:14" ht="15" customHeight="1">
      <c r="A55" s="1027"/>
      <c r="B55" s="1021"/>
      <c r="C55" s="62" t="s">
        <v>208</v>
      </c>
      <c r="D55" s="1019"/>
      <c r="E55" s="17">
        <f>SUMIFS(×様式4!E$12:E$89,×様式4!$N$12:$N$89,$C55,×様式4!$L$12:$L$89,$L55)</f>
        <v>0</v>
      </c>
      <c r="F55" s="17">
        <f>SUMIFS(×様式4!F$12:F$89,×様式4!$N$12:$N$89,$C55,×様式4!$L$12:$L$89,$L55)</f>
        <v>0</v>
      </c>
      <c r="G55" s="17"/>
      <c r="H55" s="29">
        <f t="shared" si="1"/>
        <v>0</v>
      </c>
      <c r="I55" s="29">
        <f t="shared" si="2"/>
        <v>0</v>
      </c>
      <c r="J55" s="1025"/>
      <c r="K55" s="241"/>
      <c r="L55" s="28" t="s">
        <v>49</v>
      </c>
      <c r="N55" s="420" t="s">
        <v>385</v>
      </c>
    </row>
    <row r="56" spans="1:14" ht="15" customHeight="1">
      <c r="A56" s="1026">
        <v>24</v>
      </c>
      <c r="B56" s="1020" t="s">
        <v>169</v>
      </c>
      <c r="C56" s="410" t="s">
        <v>74</v>
      </c>
      <c r="D56" s="1018" t="s">
        <v>75</v>
      </c>
      <c r="E56" s="27">
        <f>SUMIFS(×様式4!E$12:E$89,×様式4!$N$12:$N$89,$C56,×様式4!$L$12:$L$89,$L56)</f>
        <v>0</v>
      </c>
      <c r="F56" s="27">
        <f>SUMIFS(×様式4!F$12:F$89,×様式4!$N$12:$N$89,$C56,×様式4!$L$12:$L$89,$L56)</f>
        <v>0</v>
      </c>
      <c r="G56" s="16"/>
      <c r="H56" s="31">
        <f>+F56-E56</f>
        <v>0</v>
      </c>
      <c r="I56" s="27">
        <f>+G56-E56</f>
        <v>0</v>
      </c>
      <c r="J56" s="1024"/>
      <c r="K56" s="53"/>
      <c r="L56" s="28" t="s">
        <v>48</v>
      </c>
      <c r="N56" s="417" t="s">
        <v>377</v>
      </c>
    </row>
    <row r="57" spans="1:14" ht="15" customHeight="1">
      <c r="A57" s="1027"/>
      <c r="B57" s="1021"/>
      <c r="C57" s="62" t="s">
        <v>74</v>
      </c>
      <c r="D57" s="1019"/>
      <c r="E57" s="17">
        <f>SUMIFS(×様式4!E$12:E$89,×様式4!$N$12:$N$89,$C57,×様式4!$L$12:$L$89,$L57)</f>
        <v>0</v>
      </c>
      <c r="F57" s="17">
        <f>SUMIFS(×様式4!F$12:F$89,×様式4!$N$12:$N$89,$C57,×様式4!$L$12:$L$89,$L57)</f>
        <v>0</v>
      </c>
      <c r="G57" s="17"/>
      <c r="H57" s="29">
        <f>+F57-E57</f>
        <v>0</v>
      </c>
      <c r="I57" s="29">
        <f>+G57-E57</f>
        <v>0</v>
      </c>
      <c r="J57" s="1025"/>
      <c r="K57" s="54"/>
      <c r="L57" s="28" t="s">
        <v>49</v>
      </c>
      <c r="N57" s="420" t="s">
        <v>377</v>
      </c>
    </row>
    <row r="58" spans="1:14" ht="15" customHeight="1">
      <c r="A58" s="1026">
        <v>25</v>
      </c>
      <c r="B58" s="1020" t="s">
        <v>169</v>
      </c>
      <c r="C58" s="411" t="s">
        <v>70</v>
      </c>
      <c r="D58" s="1018" t="s">
        <v>75</v>
      </c>
      <c r="E58" s="31">
        <f>SUMIFS(×様式4!E$12:E$89,×様式4!$N$12:$N$89,$C58,×様式4!$L$12:$L$89,$L58)</f>
        <v>0</v>
      </c>
      <c r="F58" s="31">
        <f>SUMIFS(×様式4!F$12:F$89,×様式4!$N$12:$N$89,$C58,×様式4!$L$12:$L$89,$L58)</f>
        <v>0</v>
      </c>
      <c r="G58" s="16"/>
      <c r="H58" s="31">
        <f t="shared" si="1"/>
        <v>0</v>
      </c>
      <c r="I58" s="27">
        <f t="shared" ref="I58:I91" si="3">+G58-E58</f>
        <v>0</v>
      </c>
      <c r="J58" s="1024"/>
      <c r="K58" s="240"/>
      <c r="L58" s="28" t="s">
        <v>48</v>
      </c>
      <c r="N58" s="417" t="s">
        <v>377</v>
      </c>
    </row>
    <row r="59" spans="1:14" ht="15" customHeight="1">
      <c r="A59" s="1027"/>
      <c r="B59" s="1021"/>
      <c r="C59" s="416" t="s">
        <v>70</v>
      </c>
      <c r="D59" s="1019"/>
      <c r="E59" s="32">
        <f>SUMIFS(×様式4!E$12:E$89,×様式4!$N$12:$N$89,$C59,×様式4!$L$12:$L$89,$L59)</f>
        <v>0</v>
      </c>
      <c r="F59" s="32">
        <f>SUMIFS(×様式4!F$12:F$89,×様式4!$N$12:$N$89,$C59,×様式4!$L$12:$L$89,$L59)</f>
        <v>0</v>
      </c>
      <c r="G59" s="17"/>
      <c r="H59" s="29">
        <f t="shared" si="1"/>
        <v>0</v>
      </c>
      <c r="I59" s="29">
        <f t="shared" si="3"/>
        <v>0</v>
      </c>
      <c r="J59" s="1025"/>
      <c r="K59" s="241"/>
      <c r="L59" s="28" t="s">
        <v>49</v>
      </c>
      <c r="N59" s="420" t="s">
        <v>377</v>
      </c>
    </row>
    <row r="60" spans="1:14" ht="15" customHeight="1">
      <c r="A60" s="1026">
        <v>26</v>
      </c>
      <c r="B60" s="1020" t="s">
        <v>169</v>
      </c>
      <c r="C60" s="410" t="s">
        <v>71</v>
      </c>
      <c r="D60" s="1018" t="s">
        <v>75</v>
      </c>
      <c r="E60" s="27">
        <f>SUMIFS(×様式4!E$12:E$89,×様式4!$N$12:$N$89,$C60,×様式4!$L$12:$L$89,$L60)</f>
        <v>0</v>
      </c>
      <c r="F60" s="27">
        <f>SUMIFS(×様式4!F$12:F$89,×様式4!$N$12:$N$89,$C60,×様式4!$L$12:$L$89,$L60)</f>
        <v>0</v>
      </c>
      <c r="G60" s="16"/>
      <c r="H60" s="31">
        <f t="shared" si="1"/>
        <v>0</v>
      </c>
      <c r="I60" s="27">
        <f t="shared" si="3"/>
        <v>0</v>
      </c>
      <c r="J60" s="1024"/>
      <c r="K60" s="53"/>
      <c r="L60" s="28" t="s">
        <v>48</v>
      </c>
      <c r="N60" s="417" t="s">
        <v>378</v>
      </c>
    </row>
    <row r="61" spans="1:14" ht="15" customHeight="1">
      <c r="A61" s="1027"/>
      <c r="B61" s="1021"/>
      <c r="C61" s="62" t="s">
        <v>71</v>
      </c>
      <c r="D61" s="1019"/>
      <c r="E61" s="17">
        <f>SUMIFS(×様式4!E$12:E$89,×様式4!$N$12:$N$89,$C61,×様式4!$L$12:$L$89,$L61)</f>
        <v>0</v>
      </c>
      <c r="F61" s="17">
        <f>SUMIFS(×様式4!F$12:F$89,×様式4!$N$12:$N$89,$C61,×様式4!$L$12:$L$89,$L61)</f>
        <v>0</v>
      </c>
      <c r="G61" s="17"/>
      <c r="H61" s="29">
        <f t="shared" si="1"/>
        <v>0</v>
      </c>
      <c r="I61" s="29">
        <f t="shared" si="3"/>
        <v>0</v>
      </c>
      <c r="J61" s="1025"/>
      <c r="K61" s="54"/>
      <c r="L61" s="28" t="s">
        <v>49</v>
      </c>
      <c r="N61" s="420" t="s">
        <v>378</v>
      </c>
    </row>
    <row r="62" spans="1:14" ht="15" customHeight="1">
      <c r="A62" s="1026">
        <v>27</v>
      </c>
      <c r="B62" s="1020" t="s">
        <v>169</v>
      </c>
      <c r="C62" s="410" t="s">
        <v>170</v>
      </c>
      <c r="D62" s="1018" t="s">
        <v>76</v>
      </c>
      <c r="E62" s="16">
        <f>SUMIFS(×様式4!E$12:E$89,×様式4!$N$12:$N$89,$C62,×様式4!$L$12:$L$89,$L62)</f>
        <v>0</v>
      </c>
      <c r="F62" s="16">
        <f>SUMIFS(×様式4!F$12:F$89,×様式4!$N$12:$N$89,$C62,×様式4!$L$12:$L$89,$L62)</f>
        <v>0</v>
      </c>
      <c r="G62" s="16"/>
      <c r="H62" s="31">
        <f t="shared" si="1"/>
        <v>0</v>
      </c>
      <c r="I62" s="27">
        <f>+G62-E62</f>
        <v>0</v>
      </c>
      <c r="J62" s="1024"/>
      <c r="K62" s="240"/>
      <c r="L62" s="28" t="s">
        <v>48</v>
      </c>
      <c r="N62" s="417" t="s">
        <v>378</v>
      </c>
    </row>
    <row r="63" spans="1:14" ht="15" customHeight="1">
      <c r="A63" s="1027"/>
      <c r="B63" s="1021"/>
      <c r="C63" s="62" t="s">
        <v>170</v>
      </c>
      <c r="D63" s="1019"/>
      <c r="E63" s="17">
        <f>SUMIFS(×様式4!E$12:E$89,×様式4!$N$12:$N$89,$C63,×様式4!$L$12:$L$89,$L63)</f>
        <v>0</v>
      </c>
      <c r="F63" s="17">
        <f>SUMIFS(×様式4!F$12:F$89,×様式4!$N$12:$N$89,$C63,×様式4!$L$12:$L$89,$L63)</f>
        <v>0</v>
      </c>
      <c r="G63" s="17"/>
      <c r="H63" s="29">
        <f t="shared" si="1"/>
        <v>0</v>
      </c>
      <c r="I63" s="29">
        <f>+G63-E63</f>
        <v>0</v>
      </c>
      <c r="J63" s="1025"/>
      <c r="K63" s="241"/>
      <c r="L63" s="28" t="s">
        <v>49</v>
      </c>
      <c r="N63" s="420" t="s">
        <v>378</v>
      </c>
    </row>
    <row r="64" spans="1:14" ht="15" customHeight="1">
      <c r="A64" s="1026">
        <v>28</v>
      </c>
      <c r="B64" s="1020" t="s">
        <v>169</v>
      </c>
      <c r="C64" s="410" t="s">
        <v>72</v>
      </c>
      <c r="D64" s="1018" t="s">
        <v>75</v>
      </c>
      <c r="E64" s="16">
        <f>SUMIFS(×様式4!E$12:E$89,×様式4!$N$12:$N$89,$C64,×様式4!$L$12:$L$89,$L64)</f>
        <v>44137</v>
      </c>
      <c r="F64" s="461">
        <f>SUMIFS(×様式4!F$12:F$89,×様式4!$N$12:$N$89,$C64,×様式4!$L$12:$L$89,$L64)</f>
        <v>44137</v>
      </c>
      <c r="G64" s="16"/>
      <c r="H64" s="31">
        <f t="shared" si="1"/>
        <v>0</v>
      </c>
      <c r="I64" s="27">
        <f t="shared" si="3"/>
        <v>-44137</v>
      </c>
      <c r="J64" s="1024"/>
      <c r="K64" s="240"/>
      <c r="L64" s="28" t="s">
        <v>48</v>
      </c>
      <c r="N64" s="417" t="s">
        <v>378</v>
      </c>
    </row>
    <row r="65" spans="1:14" ht="15" customHeight="1">
      <c r="A65" s="1027"/>
      <c r="B65" s="1021"/>
      <c r="C65" s="62" t="s">
        <v>72</v>
      </c>
      <c r="D65" s="1019"/>
      <c r="E65" s="17">
        <f>SUMIFS(×様式4!E$12:E$89,×様式4!$N$12:$N$89,$C65,×様式4!$L$12:$L$89,$L65)</f>
        <v>43741</v>
      </c>
      <c r="F65" s="462">
        <f>SUMIFS(×様式4!F$12:F$89,×様式4!$N$12:$N$89,$C65,×様式4!$L$12:$L$89,$L65)</f>
        <v>43741</v>
      </c>
      <c r="G65" s="17"/>
      <c r="H65" s="29">
        <f t="shared" si="1"/>
        <v>0</v>
      </c>
      <c r="I65" s="29">
        <f t="shared" si="3"/>
        <v>-43741</v>
      </c>
      <c r="J65" s="1025"/>
      <c r="K65" s="241"/>
      <c r="L65" s="28" t="s">
        <v>49</v>
      </c>
      <c r="N65" s="420" t="s">
        <v>378</v>
      </c>
    </row>
    <row r="66" spans="1:14" ht="15" customHeight="1">
      <c r="A66" s="1026">
        <v>29</v>
      </c>
      <c r="B66" s="1020" t="s">
        <v>169</v>
      </c>
      <c r="C66" s="410" t="s">
        <v>210</v>
      </c>
      <c r="D66" s="1018" t="s">
        <v>173</v>
      </c>
      <c r="E66" s="16">
        <f>SUMIFS(×様式4!E$12:E$89,×様式4!$N$12:$N$89,$C66,×様式4!$L$12:$L$89,$L66)</f>
        <v>40640</v>
      </c>
      <c r="F66" s="16">
        <f>SUMIFS(×様式4!F$12:F$89,×様式4!$N$12:$N$89,$C66,×様式4!$L$12:$L$89,$L66)</f>
        <v>40640</v>
      </c>
      <c r="G66" s="16"/>
      <c r="H66" s="31">
        <f t="shared" si="1"/>
        <v>0</v>
      </c>
      <c r="I66" s="27">
        <f>+G66-E66</f>
        <v>-40640</v>
      </c>
      <c r="J66" s="1024"/>
      <c r="K66" s="240"/>
      <c r="L66" s="28" t="s">
        <v>48</v>
      </c>
      <c r="N66" s="417" t="s">
        <v>378</v>
      </c>
    </row>
    <row r="67" spans="1:14" ht="15" customHeight="1">
      <c r="A67" s="1027"/>
      <c r="B67" s="1021"/>
      <c r="C67" s="62" t="s">
        <v>210</v>
      </c>
      <c r="D67" s="1019"/>
      <c r="E67" s="17">
        <f>SUMIFS(×様式4!E$12:E$89,×様式4!$N$12:$N$89,$C67,×様式4!$L$12:$L$89,$L67)</f>
        <v>40640</v>
      </c>
      <c r="F67" s="17">
        <f>SUMIFS(×様式4!F$12:F$89,×様式4!$N$12:$N$89,$C67,×様式4!$L$12:$L$89,$L67)</f>
        <v>40640</v>
      </c>
      <c r="G67" s="17"/>
      <c r="H67" s="29">
        <f t="shared" si="1"/>
        <v>0</v>
      </c>
      <c r="I67" s="29">
        <f>+G67-E67</f>
        <v>-40640</v>
      </c>
      <c r="J67" s="1025"/>
      <c r="K67" s="241"/>
      <c r="L67" s="28" t="s">
        <v>49</v>
      </c>
      <c r="N67" s="420" t="s">
        <v>378</v>
      </c>
    </row>
    <row r="68" spans="1:14" ht="15" customHeight="1">
      <c r="A68" s="1026">
        <v>30</v>
      </c>
      <c r="B68" s="1020" t="s">
        <v>169</v>
      </c>
      <c r="C68" s="410" t="s">
        <v>73</v>
      </c>
      <c r="D68" s="1018" t="s">
        <v>75</v>
      </c>
      <c r="E68" s="16">
        <f>SUMIFS(×様式4!E$12:E$89,×様式4!$N$12:$N$89,$C68,×様式4!$L$12:$L$89,$L68)</f>
        <v>34413</v>
      </c>
      <c r="F68" s="16">
        <f>SUMIFS(×様式4!F$12:F$89,×様式4!$N$12:$N$89,$C68,×様式4!$L$12:$L$89,$L68)</f>
        <v>34413</v>
      </c>
      <c r="G68" s="16"/>
      <c r="H68" s="31">
        <f t="shared" si="1"/>
        <v>0</v>
      </c>
      <c r="I68" s="27">
        <f t="shared" si="3"/>
        <v>-34413</v>
      </c>
      <c r="J68" s="1024"/>
      <c r="K68" s="240"/>
      <c r="L68" s="28" t="s">
        <v>48</v>
      </c>
      <c r="N68" s="417" t="s">
        <v>378</v>
      </c>
    </row>
    <row r="69" spans="1:14" ht="15" customHeight="1">
      <c r="A69" s="1027"/>
      <c r="B69" s="1021"/>
      <c r="C69" s="62" t="s">
        <v>73</v>
      </c>
      <c r="D69" s="1019"/>
      <c r="E69" s="17">
        <f>SUMIFS(×様式4!E$12:E$89,×様式4!$N$12:$N$89,$C69,×様式4!$L$12:$L$89,$L69)</f>
        <v>34413</v>
      </c>
      <c r="F69" s="17">
        <f>SUMIFS(×様式4!F$12:F$89,×様式4!$N$12:$N$89,$C69,×様式4!$L$12:$L$89,$L69)</f>
        <v>34413</v>
      </c>
      <c r="G69" s="17"/>
      <c r="H69" s="29">
        <f t="shared" si="1"/>
        <v>0</v>
      </c>
      <c r="I69" s="29">
        <f t="shared" si="3"/>
        <v>-34413</v>
      </c>
      <c r="J69" s="1025"/>
      <c r="K69" s="241"/>
      <c r="L69" s="28" t="s">
        <v>49</v>
      </c>
      <c r="N69" s="420" t="s">
        <v>378</v>
      </c>
    </row>
    <row r="70" spans="1:14" ht="15" customHeight="1">
      <c r="A70" s="1026">
        <v>31</v>
      </c>
      <c r="B70" s="1020" t="s">
        <v>169</v>
      </c>
      <c r="C70" s="410" t="s">
        <v>354</v>
      </c>
      <c r="D70" s="1018" t="s">
        <v>75</v>
      </c>
      <c r="E70" s="16">
        <f>SUMIFS(×様式4!E$12:E$89,×様式4!$N$12:$N$89,$C70,×様式4!$L$12:$L$89,$L70)</f>
        <v>0</v>
      </c>
      <c r="F70" s="16">
        <f>SUMIFS(×様式4!F$12:F$89,×様式4!$N$12:$N$89,$C70,×様式4!$L$12:$L$89,$L70)</f>
        <v>0</v>
      </c>
      <c r="G70" s="16"/>
      <c r="H70" s="31">
        <f t="shared" si="1"/>
        <v>0</v>
      </c>
      <c r="I70" s="27">
        <f t="shared" si="3"/>
        <v>0</v>
      </c>
      <c r="J70" s="1024"/>
      <c r="K70" s="240"/>
      <c r="L70" s="28" t="s">
        <v>48</v>
      </c>
      <c r="N70" s="417" t="s">
        <v>380</v>
      </c>
    </row>
    <row r="71" spans="1:14" ht="15" customHeight="1">
      <c r="A71" s="1027"/>
      <c r="B71" s="1021"/>
      <c r="C71" s="62" t="s">
        <v>354</v>
      </c>
      <c r="D71" s="1019"/>
      <c r="E71" s="17">
        <f>SUMIFS(×様式4!E$12:E$89,×様式4!$N$12:$N$89,$C71,×様式4!$L$12:$L$89,$L71)</f>
        <v>0</v>
      </c>
      <c r="F71" s="17">
        <f>SUMIFS(×様式4!F$12:F$89,×様式4!$N$12:$N$89,$C71,×様式4!$L$12:$L$89,$L71)</f>
        <v>0</v>
      </c>
      <c r="G71" s="17"/>
      <c r="H71" s="29">
        <f t="shared" si="1"/>
        <v>0</v>
      </c>
      <c r="I71" s="29">
        <f t="shared" si="3"/>
        <v>0</v>
      </c>
      <c r="J71" s="1025"/>
      <c r="K71" s="241"/>
      <c r="L71" s="28" t="s">
        <v>49</v>
      </c>
      <c r="N71" s="420" t="s">
        <v>380</v>
      </c>
    </row>
    <row r="72" spans="1:14" ht="15" customHeight="1">
      <c r="A72" s="1026">
        <v>32</v>
      </c>
      <c r="B72" s="1020" t="s">
        <v>169</v>
      </c>
      <c r="C72" s="410" t="s">
        <v>355</v>
      </c>
      <c r="D72" s="1018" t="s">
        <v>75</v>
      </c>
      <c r="E72" s="16">
        <f>SUMIFS(×様式4!E$12:E$89,×様式4!$N$12:$N$89,$C72,×様式4!$L$12:$L$89,$L72)</f>
        <v>0</v>
      </c>
      <c r="F72" s="16">
        <f>SUMIFS(×様式4!F$12:F$89,×様式4!$N$12:$N$89,$C72,×様式4!$L$12:$L$89,$L72)</f>
        <v>0</v>
      </c>
      <c r="G72" s="16"/>
      <c r="H72" s="31">
        <f t="shared" si="1"/>
        <v>0</v>
      </c>
      <c r="I72" s="27">
        <f t="shared" si="3"/>
        <v>0</v>
      </c>
      <c r="J72" s="1024"/>
      <c r="K72" s="240"/>
      <c r="L72" s="28" t="s">
        <v>48</v>
      </c>
      <c r="N72" s="417" t="s">
        <v>380</v>
      </c>
    </row>
    <row r="73" spans="1:14" ht="15" customHeight="1">
      <c r="A73" s="1027"/>
      <c r="B73" s="1021"/>
      <c r="C73" s="62" t="s">
        <v>355</v>
      </c>
      <c r="D73" s="1019"/>
      <c r="E73" s="17">
        <f>SUMIFS(×様式4!E$12:E$89,×様式4!$N$12:$N$89,$C73,×様式4!$L$12:$L$89,$L73)</f>
        <v>0</v>
      </c>
      <c r="F73" s="17">
        <f>SUMIFS(×様式4!F$12:F$89,×様式4!$N$12:$N$89,$C73,×様式4!$L$12:$L$89,$L73)</f>
        <v>0</v>
      </c>
      <c r="G73" s="17"/>
      <c r="H73" s="29">
        <f>+F73-E73</f>
        <v>0</v>
      </c>
      <c r="I73" s="29">
        <f t="shared" si="3"/>
        <v>0</v>
      </c>
      <c r="J73" s="1025"/>
      <c r="K73" s="241"/>
      <c r="L73" s="28" t="s">
        <v>49</v>
      </c>
      <c r="N73" s="420" t="s">
        <v>380</v>
      </c>
    </row>
    <row r="74" spans="1:14" ht="15" customHeight="1">
      <c r="A74" s="1026">
        <v>33</v>
      </c>
      <c r="B74" s="1020" t="s">
        <v>169</v>
      </c>
      <c r="C74" s="410" t="s">
        <v>350</v>
      </c>
      <c r="D74" s="1018" t="s">
        <v>77</v>
      </c>
      <c r="E74" s="16">
        <f>SUMIFS(×様式4!E$12:E$89,×様式4!$N$12:$N$89,$C74,×様式4!$L$12:$L$89,$L74)</f>
        <v>0</v>
      </c>
      <c r="F74" s="16">
        <f>SUMIFS(×様式4!F$12:F$89,×様式4!$N$12:$N$89,$C74,×様式4!$L$12:$L$89,$L74)</f>
        <v>0</v>
      </c>
      <c r="G74" s="16"/>
      <c r="H74" s="31">
        <f t="shared" ref="H74:H75" si="4">+F74-E74</f>
        <v>0</v>
      </c>
      <c r="I74" s="27">
        <f t="shared" si="3"/>
        <v>0</v>
      </c>
      <c r="J74" s="1024"/>
      <c r="K74" s="240"/>
      <c r="L74" s="28" t="s">
        <v>48</v>
      </c>
      <c r="N74" s="417" t="s">
        <v>380</v>
      </c>
    </row>
    <row r="75" spans="1:14" ht="15" customHeight="1">
      <c r="A75" s="1027"/>
      <c r="B75" s="1021"/>
      <c r="C75" s="62" t="s">
        <v>375</v>
      </c>
      <c r="D75" s="1019"/>
      <c r="E75" s="17">
        <f>SUMIFS(×様式4!E$12:E$89,×様式4!$N$12:$N$89,$C75,×様式4!$L$12:$L$89,$L75)</f>
        <v>0</v>
      </c>
      <c r="F75" s="17">
        <f>SUMIFS(×様式4!F$12:F$89,×様式4!$N$12:$N$89,$C75,×様式4!$L$12:$L$89,$L75)</f>
        <v>0</v>
      </c>
      <c r="G75" s="17"/>
      <c r="H75" s="29">
        <f t="shared" si="4"/>
        <v>0</v>
      </c>
      <c r="I75" s="29">
        <f t="shared" si="3"/>
        <v>0</v>
      </c>
      <c r="J75" s="1025"/>
      <c r="K75" s="241"/>
      <c r="L75" s="28" t="s">
        <v>49</v>
      </c>
      <c r="N75" s="420" t="s">
        <v>380</v>
      </c>
    </row>
    <row r="76" spans="1:14" ht="15" customHeight="1">
      <c r="A76" s="1026">
        <v>34</v>
      </c>
      <c r="B76" s="1020" t="s">
        <v>169</v>
      </c>
      <c r="C76" s="410" t="s">
        <v>200</v>
      </c>
      <c r="D76" s="1018" t="s">
        <v>75</v>
      </c>
      <c r="E76" s="16">
        <f>SUMIFS(×様式4!E$12:E$89,×様式4!$N$12:$N$89,$C76,×様式4!$L$12:$L$89,$L76)</f>
        <v>0</v>
      </c>
      <c r="F76" s="16">
        <f>SUMIFS(×様式4!F$12:F$89,×様式4!$N$12:$N$89,$C76,×様式4!$L$12:$L$89,$L76)</f>
        <v>0</v>
      </c>
      <c r="G76" s="16"/>
      <c r="H76" s="31">
        <f>+F76-E76</f>
        <v>0</v>
      </c>
      <c r="I76" s="27">
        <f t="shared" si="3"/>
        <v>0</v>
      </c>
      <c r="J76" s="1024"/>
      <c r="K76" s="240"/>
      <c r="L76" s="28" t="s">
        <v>48</v>
      </c>
      <c r="N76" s="417" t="s">
        <v>380</v>
      </c>
    </row>
    <row r="77" spans="1:14" ht="15" customHeight="1">
      <c r="A77" s="1027"/>
      <c r="B77" s="1021"/>
      <c r="C77" s="62" t="s">
        <v>200</v>
      </c>
      <c r="D77" s="1019"/>
      <c r="E77" s="17">
        <f>SUMIFS(×様式4!E$12:E$89,×様式4!$N$12:$N$89,$C77,×様式4!$L$12:$L$89,$L77)</f>
        <v>0</v>
      </c>
      <c r="F77" s="17">
        <f>SUMIFS(×様式4!F$12:F$89,×様式4!$N$12:$N$89,$C77,×様式4!$L$12:$L$89,$L77)</f>
        <v>0</v>
      </c>
      <c r="G77" s="17"/>
      <c r="H77" s="29">
        <f>+F77-E77</f>
        <v>0</v>
      </c>
      <c r="I77" s="29">
        <f t="shared" si="3"/>
        <v>0</v>
      </c>
      <c r="J77" s="1025"/>
      <c r="K77" s="241"/>
      <c r="L77" s="28" t="s">
        <v>49</v>
      </c>
      <c r="N77" s="418" t="s">
        <v>380</v>
      </c>
    </row>
    <row r="78" spans="1:14" ht="15" customHeight="1">
      <c r="A78" s="1026">
        <v>35</v>
      </c>
      <c r="B78" s="1020" t="s">
        <v>169</v>
      </c>
      <c r="C78" s="410" t="s">
        <v>351</v>
      </c>
      <c r="D78" s="1018" t="s">
        <v>76</v>
      </c>
      <c r="E78" s="16">
        <f>SUMIFS(×様式4!E$12:E$89,×様式4!$N$12:$N$89,$C78,×様式4!$L$12:$L$89,$L78)</f>
        <v>0</v>
      </c>
      <c r="F78" s="16">
        <f>SUMIFS(×様式4!F$12:F$89,×様式4!$N$12:$N$89,$C78,×様式4!$L$12:$L$89,$L78)</f>
        <v>0</v>
      </c>
      <c r="G78" s="16"/>
      <c r="H78" s="16">
        <f>+F78-E78</f>
        <v>0</v>
      </c>
      <c r="I78" s="27">
        <f t="shared" si="3"/>
        <v>0</v>
      </c>
      <c r="J78" s="1024" t="s">
        <v>139</v>
      </c>
      <c r="K78" s="53"/>
      <c r="L78" s="28" t="s">
        <v>48</v>
      </c>
      <c r="N78" s="417" t="s">
        <v>383</v>
      </c>
    </row>
    <row r="79" spans="1:14" ht="15" customHeight="1">
      <c r="A79" s="1027"/>
      <c r="B79" s="1021"/>
      <c r="C79" s="62" t="s">
        <v>359</v>
      </c>
      <c r="D79" s="1019"/>
      <c r="E79" s="17">
        <f>SUMIFS(×様式4!E$12:E$89,×様式4!$N$12:$N$89,$C79,×様式4!$L$12:$L$89,$L79)</f>
        <v>0</v>
      </c>
      <c r="F79" s="17">
        <f>SUMIFS(×様式4!F$12:F$89,×様式4!$N$12:$N$89,$C79,×様式4!$L$12:$L$89,$L79)</f>
        <v>0</v>
      </c>
      <c r="G79" s="17"/>
      <c r="H79" s="29">
        <f>+F79-E79</f>
        <v>0</v>
      </c>
      <c r="I79" s="29">
        <f t="shared" si="3"/>
        <v>0</v>
      </c>
      <c r="J79" s="1025"/>
      <c r="K79" s="239"/>
      <c r="L79" s="28" t="s">
        <v>49</v>
      </c>
      <c r="N79" s="418" t="s">
        <v>383</v>
      </c>
    </row>
    <row r="80" spans="1:14" ht="15" customHeight="1">
      <c r="A80" s="1026">
        <v>36</v>
      </c>
      <c r="B80" s="1020" t="s">
        <v>169</v>
      </c>
      <c r="C80" s="410" t="s">
        <v>199</v>
      </c>
      <c r="D80" s="1018" t="s">
        <v>76</v>
      </c>
      <c r="E80" s="16">
        <f>SUMIFS(×様式4!E$12:E$89,×様式4!$N$12:$N$89,$C80,×様式4!$L$12:$L$89,$L80)</f>
        <v>0</v>
      </c>
      <c r="F80" s="16">
        <f>SUMIFS(×様式4!F$12:F$89,×様式4!$N$12:$N$89,$C80,×様式4!$L$12:$L$89,$L80)</f>
        <v>0</v>
      </c>
      <c r="G80" s="16"/>
      <c r="H80" s="31">
        <f t="shared" si="1"/>
        <v>0</v>
      </c>
      <c r="I80" s="27">
        <f t="shared" si="3"/>
        <v>0</v>
      </c>
      <c r="J80" s="1024"/>
      <c r="K80" s="240"/>
      <c r="L80" s="28" t="s">
        <v>48</v>
      </c>
      <c r="N80" s="417" t="s">
        <v>378</v>
      </c>
    </row>
    <row r="81" spans="1:14" ht="15" customHeight="1">
      <c r="A81" s="1027"/>
      <c r="B81" s="1021"/>
      <c r="C81" s="62" t="s">
        <v>199</v>
      </c>
      <c r="D81" s="1019"/>
      <c r="E81" s="17">
        <f>SUMIFS(×様式4!E$12:E$89,×様式4!$N$12:$N$89,$C81,×様式4!$L$12:$L$89,$L81)</f>
        <v>0</v>
      </c>
      <c r="F81" s="17">
        <f>SUMIFS(×様式4!F$12:F$89,×様式4!$N$12:$N$89,$C81,×様式4!$L$12:$L$89,$L81)</f>
        <v>0</v>
      </c>
      <c r="G81" s="17"/>
      <c r="H81" s="29">
        <f t="shared" si="1"/>
        <v>0</v>
      </c>
      <c r="I81" s="29">
        <f t="shared" si="3"/>
        <v>0</v>
      </c>
      <c r="J81" s="1025"/>
      <c r="K81" s="241"/>
      <c r="L81" s="28" t="s">
        <v>49</v>
      </c>
      <c r="N81" s="418" t="s">
        <v>378</v>
      </c>
    </row>
    <row r="82" spans="1:14" ht="15" customHeight="1">
      <c r="A82" s="1026">
        <v>37</v>
      </c>
      <c r="B82" s="1020" t="s">
        <v>169</v>
      </c>
      <c r="C82" s="410" t="s">
        <v>352</v>
      </c>
      <c r="D82" s="1018" t="s">
        <v>75</v>
      </c>
      <c r="E82" s="16">
        <f>SUMIFS(×様式4!E$12:E$89,×様式4!$N$12:$N$89,$C82,×様式4!$L$12:$L$89,$L82)</f>
        <v>0</v>
      </c>
      <c r="F82" s="16">
        <f>SUMIFS(×様式4!F$12:F$89,×様式4!$N$12:$N$89,$C82,×様式4!$L$12:$L$89,$L82)</f>
        <v>0</v>
      </c>
      <c r="G82" s="16"/>
      <c r="H82" s="31">
        <f t="shared" si="1"/>
        <v>0</v>
      </c>
      <c r="I82" s="27"/>
      <c r="J82" s="1024"/>
      <c r="K82" s="240"/>
      <c r="L82" s="28" t="s">
        <v>48</v>
      </c>
      <c r="N82" s="417" t="s">
        <v>378</v>
      </c>
    </row>
    <row r="83" spans="1:14" ht="15" customHeight="1">
      <c r="A83" s="1027"/>
      <c r="B83" s="1021"/>
      <c r="C83" s="62" t="s">
        <v>376</v>
      </c>
      <c r="D83" s="1019"/>
      <c r="E83" s="17">
        <f>SUMIFS(×様式4!E$12:E$89,×様式4!$N$12:$N$89,$C83,×様式4!$L$12:$L$89,$L83)</f>
        <v>0</v>
      </c>
      <c r="F83" s="17">
        <f>SUMIFS(×様式4!F$12:F$89,×様式4!$N$12:$N$89,$C83,×様式4!$L$12:$L$89,$L83)</f>
        <v>0</v>
      </c>
      <c r="G83" s="17"/>
      <c r="H83" s="29">
        <f>+F83-E83</f>
        <v>0</v>
      </c>
      <c r="I83" s="29"/>
      <c r="J83" s="1025"/>
      <c r="K83" s="241"/>
      <c r="L83" s="28" t="s">
        <v>49</v>
      </c>
      <c r="N83" s="418" t="s">
        <v>378</v>
      </c>
    </row>
    <row r="84" spans="1:14" ht="15" hidden="1" customHeight="1">
      <c r="A84" s="1026"/>
      <c r="B84" s="1020"/>
      <c r="C84" s="1022"/>
      <c r="D84" s="1018"/>
      <c r="E84" s="16"/>
      <c r="F84" s="16"/>
      <c r="G84" s="16"/>
      <c r="H84" s="31">
        <f>+F84-E84</f>
        <v>0</v>
      </c>
      <c r="I84" s="27"/>
      <c r="J84" s="1024"/>
      <c r="K84" s="240"/>
      <c r="L84" s="28" t="s">
        <v>48</v>
      </c>
    </row>
    <row r="85" spans="1:14" ht="15" hidden="1" customHeight="1">
      <c r="A85" s="1027"/>
      <c r="B85" s="1021"/>
      <c r="C85" s="1023"/>
      <c r="D85" s="1019"/>
      <c r="E85" s="17"/>
      <c r="F85" s="17"/>
      <c r="G85" s="17"/>
      <c r="H85" s="29">
        <f>+F85-E85</f>
        <v>0</v>
      </c>
      <c r="I85" s="29"/>
      <c r="J85" s="1025"/>
      <c r="K85" s="241"/>
      <c r="L85" s="28" t="s">
        <v>49</v>
      </c>
    </row>
    <row r="86" spans="1:14" ht="15" hidden="1" customHeight="1">
      <c r="A86" s="1026"/>
      <c r="B86" s="1020"/>
      <c r="C86" s="1032"/>
      <c r="D86" s="1018"/>
      <c r="E86" s="31"/>
      <c r="F86" s="31"/>
      <c r="G86" s="31"/>
      <c r="H86" s="31">
        <f>+F86-E86</f>
        <v>0</v>
      </c>
      <c r="I86" s="27">
        <f t="shared" si="3"/>
        <v>0</v>
      </c>
      <c r="J86" s="1024" t="s">
        <v>139</v>
      </c>
      <c r="K86" s="53"/>
      <c r="L86" s="28" t="s">
        <v>48</v>
      </c>
    </row>
    <row r="87" spans="1:14" ht="15" hidden="1" customHeight="1">
      <c r="A87" s="1027"/>
      <c r="B87" s="1021"/>
      <c r="C87" s="1032"/>
      <c r="D87" s="1019"/>
      <c r="E87" s="32"/>
      <c r="F87" s="32"/>
      <c r="G87" s="32"/>
      <c r="H87" s="29">
        <f>+F87-E87</f>
        <v>0</v>
      </c>
      <c r="I87" s="29">
        <f t="shared" si="3"/>
        <v>0</v>
      </c>
      <c r="J87" s="1025"/>
      <c r="K87" s="239"/>
      <c r="L87" s="28" t="s">
        <v>49</v>
      </c>
    </row>
    <row r="88" spans="1:14" ht="15" customHeight="1">
      <c r="A88" s="1047" t="s">
        <v>62</v>
      </c>
      <c r="B88" s="1048"/>
      <c r="C88" s="1048"/>
      <c r="D88" s="1049"/>
      <c r="E88" s="16">
        <f>SUMIF($L$12:$L$87,$L88,E$12:E$87)</f>
        <v>193651</v>
      </c>
      <c r="F88" s="461">
        <f>SUMIF($L$12:$L$87,$L88,F$12:F$87)</f>
        <v>196649</v>
      </c>
      <c r="G88" s="16"/>
      <c r="H88" s="31">
        <f>SUMIF($L$12:$L$87,$L88,H$12:H$87)</f>
        <v>2998</v>
      </c>
      <c r="I88" s="27">
        <f t="shared" si="3"/>
        <v>-193651</v>
      </c>
      <c r="J88" s="1024"/>
      <c r="K88" s="53"/>
      <c r="L88" s="28" t="s">
        <v>48</v>
      </c>
    </row>
    <row r="89" spans="1:14" ht="15" customHeight="1">
      <c r="A89" s="1050"/>
      <c r="B89" s="1051"/>
      <c r="C89" s="1051"/>
      <c r="D89" s="1052"/>
      <c r="E89" s="17">
        <f>SUMIF($L$12:$L$87,$L89,E$12:E$87)</f>
        <v>193255</v>
      </c>
      <c r="F89" s="462">
        <f>SUMIF($L$12:$L$87,$L89,F$12:F$87)</f>
        <v>196253</v>
      </c>
      <c r="G89" s="17"/>
      <c r="H89" s="29">
        <f>SUMIF($L$12:$L$87,$L89,H$12:H$87)</f>
        <v>2998</v>
      </c>
      <c r="I89" s="29">
        <f t="shared" si="3"/>
        <v>-193255</v>
      </c>
      <c r="J89" s="1025"/>
      <c r="K89" s="239"/>
      <c r="L89" s="28" t="s">
        <v>49</v>
      </c>
    </row>
    <row r="90" spans="1:14" ht="15" customHeight="1">
      <c r="A90" s="1053" t="s">
        <v>50</v>
      </c>
      <c r="B90" s="1054"/>
      <c r="C90" s="1054"/>
      <c r="D90" s="1055"/>
      <c r="E90" s="16">
        <f>SUM(E10,E88)</f>
        <v>1444479</v>
      </c>
      <c r="F90" s="461">
        <f>SUM(F10,F88)</f>
        <v>196649</v>
      </c>
      <c r="G90" s="16"/>
      <c r="H90" s="16">
        <f>SUM(H10,H88)</f>
        <v>-1247830</v>
      </c>
      <c r="I90" s="27">
        <f t="shared" si="3"/>
        <v>-1444479</v>
      </c>
      <c r="J90" s="1024" t="str">
        <f>IF(K90="　","　","区CM")</f>
        <v>　</v>
      </c>
      <c r="K90" s="244" t="str">
        <f>IF(SUMIF(M8:M89,M90,K8:K89)=0,"　",SUMIF(M8:M89,M90,K8:K89))</f>
        <v>　</v>
      </c>
      <c r="L90" s="28" t="s">
        <v>48</v>
      </c>
      <c r="M90" s="28" t="s">
        <v>119</v>
      </c>
    </row>
    <row r="91" spans="1:14" ht="15" customHeight="1" thickBot="1">
      <c r="A91" s="1056"/>
      <c r="B91" s="1057"/>
      <c r="C91" s="1057"/>
      <c r="D91" s="1058"/>
      <c r="E91" s="63">
        <f>SUM(E11,E89)</f>
        <v>1444083</v>
      </c>
      <c r="F91" s="463">
        <f>SUM(F11,F89)</f>
        <v>196253</v>
      </c>
      <c r="G91" s="63"/>
      <c r="H91" s="245">
        <f>SUM(H11,H89)</f>
        <v>-1247830</v>
      </c>
      <c r="I91" s="245">
        <f t="shared" si="3"/>
        <v>-1444083</v>
      </c>
      <c r="J91" s="1045"/>
      <c r="K91" s="246" t="str">
        <f>IF(SUMIF(M8:M89,M91,K8:K89)=0,"　",SUMIF(M8:M89,M91,K8:K89))</f>
        <v>　</v>
      </c>
      <c r="L91" s="28" t="s">
        <v>49</v>
      </c>
      <c r="M91" s="28" t="s">
        <v>141</v>
      </c>
    </row>
    <row r="92" spans="1:14">
      <c r="A92" s="247"/>
      <c r="B92" s="247"/>
      <c r="C92" s="247"/>
      <c r="D92" s="247"/>
      <c r="E92" s="248" t="b">
        <f>IF(E90=×様式4!E96,TRUE,FALSE)</f>
        <v>0</v>
      </c>
      <c r="F92" s="249" t="b">
        <f>IF(F90=×様式4!F96,TRUE,FALSE)</f>
        <v>0</v>
      </c>
      <c r="G92" s="249" t="b">
        <f>IF(G90=×様式4!G96,TRUE,FALSE)</f>
        <v>1</v>
      </c>
      <c r="H92" s="249" t="b">
        <f>IF(H90=×様式4!H96,TRUE,FALSE)</f>
        <v>0</v>
      </c>
      <c r="I92" s="248"/>
    </row>
    <row r="93" spans="1:14" ht="18" customHeight="1" thickBot="1">
      <c r="A93" s="250"/>
      <c r="B93" s="250"/>
      <c r="C93" s="251"/>
      <c r="D93" s="250"/>
      <c r="E93" s="226" t="b">
        <f>IF(E91=×様式4!E97,TRUE,FALSE)</f>
        <v>0</v>
      </c>
      <c r="F93" s="231" t="b">
        <f>IF(F91=×様式4!F97,TRUE,FALSE)</f>
        <v>0</v>
      </c>
      <c r="G93" s="231" t="b">
        <f>IF(G91=×様式4!G97,TRUE,FALSE)</f>
        <v>1</v>
      </c>
      <c r="H93" s="231" t="b">
        <f>IF(H91=×様式4!H97,TRUE,FALSE)</f>
        <v>0</v>
      </c>
    </row>
    <row r="94" spans="1:14" s="226" customFormat="1" ht="18.75" customHeight="1">
      <c r="C94" s="1126"/>
      <c r="D94" s="1127"/>
      <c r="E94" s="412" t="s">
        <v>326</v>
      </c>
      <c r="F94" s="403" t="s">
        <v>327</v>
      </c>
      <c r="G94" s="403" t="s">
        <v>327</v>
      </c>
      <c r="H94" s="413" t="s">
        <v>135</v>
      </c>
      <c r="J94" s="28"/>
      <c r="K94" s="28"/>
      <c r="L94" s="28"/>
      <c r="M94" s="28"/>
      <c r="N94" s="28"/>
    </row>
    <row r="95" spans="1:14" s="226" customFormat="1" ht="18.75" customHeight="1">
      <c r="C95" s="1128"/>
      <c r="D95" s="1129"/>
      <c r="E95" s="409" t="s">
        <v>197</v>
      </c>
      <c r="F95" s="409" t="s">
        <v>136</v>
      </c>
      <c r="G95" s="408" t="s">
        <v>137</v>
      </c>
      <c r="H95" s="421" t="s">
        <v>198</v>
      </c>
      <c r="J95" s="28"/>
      <c r="K95" s="28"/>
      <c r="L95" s="28"/>
      <c r="M95" s="28"/>
      <c r="N95" s="28"/>
    </row>
    <row r="96" spans="1:14" s="226" customFormat="1" ht="18.75" customHeight="1">
      <c r="C96" s="429" t="s">
        <v>380</v>
      </c>
      <c r="D96" s="432">
        <f>COUNTIF($N$12:$N$75,$C96)/2</f>
        <v>7</v>
      </c>
      <c r="E96" s="16">
        <f>SUMIFS(E$12:E$83,$N$12:$N$83,$C96,$L$12:$L$83,$L96)</f>
        <v>321</v>
      </c>
      <c r="F96" s="16">
        <f t="shared" ref="F96:F107" si="5">SUMIFS(F$12:F$83,$N$12:$N$83,$C96,$L$12:$L$83,$L96)</f>
        <v>578</v>
      </c>
      <c r="G96" s="16"/>
      <c r="H96" s="422">
        <f>+F96-E96</f>
        <v>257</v>
      </c>
      <c r="J96" s="28"/>
      <c r="K96" s="28"/>
      <c r="L96" s="28" t="s">
        <v>48</v>
      </c>
      <c r="M96" s="28"/>
      <c r="N96" s="28"/>
    </row>
    <row r="97" spans="3:14" s="226" customFormat="1" ht="18.75" customHeight="1">
      <c r="C97" s="430" t="s">
        <v>380</v>
      </c>
      <c r="D97" s="433">
        <f>COUNTIF($N$12:$N$83,$C97)/2-3</f>
        <v>5</v>
      </c>
      <c r="E97" s="17">
        <f t="shared" ref="E97:E107" si="6">SUMIFS(E$12:E$83,$N$12:$N$83,$C97,$L$12:$L$83,$L97)</f>
        <v>321</v>
      </c>
      <c r="F97" s="17">
        <f t="shared" si="5"/>
        <v>578</v>
      </c>
      <c r="G97" s="17"/>
      <c r="H97" s="423">
        <f t="shared" ref="H97:H109" si="7">+F97-E97</f>
        <v>257</v>
      </c>
      <c r="J97" s="28"/>
      <c r="K97" s="28"/>
      <c r="L97" s="28" t="s">
        <v>49</v>
      </c>
      <c r="M97" s="28"/>
      <c r="N97" s="28"/>
    </row>
    <row r="98" spans="3:14" s="226" customFormat="1" ht="18.75" customHeight="1">
      <c r="C98" s="429" t="s">
        <v>381</v>
      </c>
      <c r="D98" s="432">
        <f>COUNTIF($N$12:$N$75,$C98)/2</f>
        <v>5</v>
      </c>
      <c r="E98" s="16">
        <f t="shared" si="6"/>
        <v>9180</v>
      </c>
      <c r="F98" s="16">
        <f t="shared" si="5"/>
        <v>9493</v>
      </c>
      <c r="G98" s="16"/>
      <c r="H98" s="422">
        <f t="shared" si="7"/>
        <v>313</v>
      </c>
      <c r="J98" s="28"/>
      <c r="K98" s="28"/>
      <c r="L98" s="28" t="s">
        <v>48</v>
      </c>
      <c r="M98" s="28"/>
      <c r="N98" s="28"/>
    </row>
    <row r="99" spans="3:14" s="226" customFormat="1" ht="18.75" customHeight="1">
      <c r="C99" s="430" t="s">
        <v>381</v>
      </c>
      <c r="D99" s="433">
        <f>COUNTIF($N$12:$N$83,$C99)/2</f>
        <v>5</v>
      </c>
      <c r="E99" s="17">
        <f t="shared" si="6"/>
        <v>9180</v>
      </c>
      <c r="F99" s="17">
        <f t="shared" si="5"/>
        <v>9493</v>
      </c>
      <c r="G99" s="17"/>
      <c r="H99" s="423">
        <f t="shared" si="7"/>
        <v>313</v>
      </c>
      <c r="J99" s="28"/>
      <c r="K99" s="28"/>
      <c r="L99" s="28" t="s">
        <v>49</v>
      </c>
      <c r="M99" s="28"/>
      <c r="N99" s="28"/>
    </row>
    <row r="100" spans="3:14" s="226" customFormat="1" ht="18.75" customHeight="1">
      <c r="C100" s="429" t="s">
        <v>383</v>
      </c>
      <c r="D100" s="432">
        <f>COUNTIF($N$12:$N$75,$C100)/2</f>
        <v>10</v>
      </c>
      <c r="E100" s="16">
        <f t="shared" si="6"/>
        <v>56941</v>
      </c>
      <c r="F100" s="16">
        <f t="shared" si="5"/>
        <v>57911</v>
      </c>
      <c r="G100" s="16"/>
      <c r="H100" s="422">
        <f t="shared" si="7"/>
        <v>970</v>
      </c>
      <c r="J100" s="28"/>
      <c r="K100" s="28"/>
      <c r="L100" s="28" t="s">
        <v>48</v>
      </c>
      <c r="M100" s="28"/>
      <c r="N100" s="28"/>
    </row>
    <row r="101" spans="3:14" s="226" customFormat="1" ht="18.75" customHeight="1">
      <c r="C101" s="430" t="s">
        <v>383</v>
      </c>
      <c r="D101" s="433">
        <f>COUNTIF($N$12:$N$83,$C101)/2</f>
        <v>11</v>
      </c>
      <c r="E101" s="17">
        <f t="shared" si="6"/>
        <v>56941</v>
      </c>
      <c r="F101" s="17">
        <f t="shared" si="5"/>
        <v>57911</v>
      </c>
      <c r="G101" s="17"/>
      <c r="H101" s="423">
        <f t="shared" si="7"/>
        <v>970</v>
      </c>
      <c r="J101" s="28"/>
      <c r="K101" s="28"/>
      <c r="L101" s="28" t="s">
        <v>49</v>
      </c>
      <c r="M101" s="28"/>
      <c r="N101" s="28"/>
    </row>
    <row r="102" spans="3:14" s="226" customFormat="1" ht="18.75" customHeight="1">
      <c r="C102" s="429" t="s">
        <v>385</v>
      </c>
      <c r="D102" s="432">
        <f>COUNTIF($N$12:$N$75,$C102)/2</f>
        <v>3</v>
      </c>
      <c r="E102" s="16">
        <f t="shared" si="6"/>
        <v>8019</v>
      </c>
      <c r="F102" s="16">
        <f t="shared" si="5"/>
        <v>9477</v>
      </c>
      <c r="G102" s="16"/>
      <c r="H102" s="422">
        <f t="shared" si="7"/>
        <v>1458</v>
      </c>
      <c r="J102" s="28"/>
      <c r="K102" s="28"/>
      <c r="L102" s="28" t="s">
        <v>48</v>
      </c>
      <c r="M102" s="28"/>
      <c r="N102" s="28"/>
    </row>
    <row r="103" spans="3:14" s="226" customFormat="1" ht="18.75" customHeight="1">
      <c r="C103" s="430" t="s">
        <v>385</v>
      </c>
      <c r="D103" s="433">
        <f>COUNTIF($N$12:$N$83,$C103)/2</f>
        <v>3</v>
      </c>
      <c r="E103" s="17">
        <f t="shared" si="6"/>
        <v>8019</v>
      </c>
      <c r="F103" s="17">
        <f t="shared" si="5"/>
        <v>9477</v>
      </c>
      <c r="G103" s="17"/>
      <c r="H103" s="423">
        <f t="shared" si="7"/>
        <v>1458</v>
      </c>
      <c r="J103" s="28"/>
      <c r="K103" s="28"/>
      <c r="L103" s="28" t="s">
        <v>49</v>
      </c>
      <c r="M103" s="28"/>
      <c r="N103" s="28"/>
    </row>
    <row r="104" spans="3:14" s="226" customFormat="1" ht="18.75" customHeight="1">
      <c r="C104" s="429" t="s">
        <v>377</v>
      </c>
      <c r="D104" s="432">
        <f>COUNTIF($N$12:$N$75,$C104)/2</f>
        <v>2</v>
      </c>
      <c r="E104" s="16">
        <f t="shared" si="6"/>
        <v>0</v>
      </c>
      <c r="F104" s="16">
        <f t="shared" si="5"/>
        <v>0</v>
      </c>
      <c r="G104" s="16"/>
      <c r="H104" s="422">
        <f t="shared" si="7"/>
        <v>0</v>
      </c>
      <c r="J104" s="28"/>
      <c r="K104" s="28"/>
      <c r="L104" s="28" t="s">
        <v>48</v>
      </c>
      <c r="M104" s="28"/>
      <c r="N104" s="28"/>
    </row>
    <row r="105" spans="3:14" s="226" customFormat="1" ht="18.75" customHeight="1">
      <c r="C105" s="430" t="s">
        <v>377</v>
      </c>
      <c r="D105" s="433">
        <f>COUNTIF($N$12:$N$83,$C105)/2</f>
        <v>2</v>
      </c>
      <c r="E105" s="17">
        <f t="shared" si="6"/>
        <v>0</v>
      </c>
      <c r="F105" s="17">
        <f t="shared" si="5"/>
        <v>0</v>
      </c>
      <c r="G105" s="17"/>
      <c r="H105" s="423">
        <f t="shared" si="7"/>
        <v>0</v>
      </c>
      <c r="J105" s="28"/>
      <c r="K105" s="28"/>
      <c r="L105" s="28" t="s">
        <v>49</v>
      </c>
      <c r="M105" s="28"/>
      <c r="N105" s="28"/>
    </row>
    <row r="106" spans="3:14" ht="18.75" customHeight="1">
      <c r="C106" s="429" t="s">
        <v>378</v>
      </c>
      <c r="D106" s="432">
        <f>COUNTIF($N$12:$N$75,$C106)/2</f>
        <v>5</v>
      </c>
      <c r="E106" s="16">
        <f t="shared" si="6"/>
        <v>119190</v>
      </c>
      <c r="F106" s="461">
        <f t="shared" si="5"/>
        <v>119190</v>
      </c>
      <c r="G106" s="16"/>
      <c r="H106" s="422">
        <f t="shared" si="7"/>
        <v>0</v>
      </c>
      <c r="L106" s="28" t="s">
        <v>48</v>
      </c>
    </row>
    <row r="107" spans="3:14" ht="18.75" customHeight="1" thickBot="1">
      <c r="C107" s="431" t="s">
        <v>378</v>
      </c>
      <c r="D107" s="434">
        <f>COUNTIF($N$12:$N$83,$C107)/2</f>
        <v>7</v>
      </c>
      <c r="E107" s="426">
        <f t="shared" si="6"/>
        <v>118794</v>
      </c>
      <c r="F107" s="464">
        <f t="shared" si="5"/>
        <v>118794</v>
      </c>
      <c r="G107" s="426"/>
      <c r="H107" s="427">
        <f t="shared" si="7"/>
        <v>0</v>
      </c>
      <c r="L107" s="28" t="s">
        <v>49</v>
      </c>
    </row>
    <row r="108" spans="3:14" ht="18.75" customHeight="1" thickTop="1">
      <c r="C108" s="424"/>
      <c r="D108" s="435">
        <f>SUMIF($L$96:$L$107,$L108,D$96:D$107)</f>
        <v>32</v>
      </c>
      <c r="E108" s="31">
        <f>SUMIF($L$96:$L$107,$L108,E$96:E$107)</f>
        <v>193651</v>
      </c>
      <c r="F108" s="465">
        <f t="shared" ref="F108:F109" si="8">SUMIF($L$96:$L$107,$L108,F$96:F$107)</f>
        <v>196649</v>
      </c>
      <c r="G108" s="31"/>
      <c r="H108" s="422">
        <f t="shared" si="7"/>
        <v>2998</v>
      </c>
      <c r="L108" s="28" t="s">
        <v>48</v>
      </c>
    </row>
    <row r="109" spans="3:14" ht="18.75" customHeight="1" thickBot="1">
      <c r="C109" s="425"/>
      <c r="D109" s="436">
        <f>SUMIF($L$96:$L$107,$L109,D$96:D$107)</f>
        <v>33</v>
      </c>
      <c r="E109" s="63">
        <f t="shared" ref="E109" si="9">SUMIF($L$96:$L$107,$L109,E$96:E$107)</f>
        <v>193255</v>
      </c>
      <c r="F109" s="463">
        <f t="shared" si="8"/>
        <v>196253</v>
      </c>
      <c r="G109" s="63"/>
      <c r="H109" s="428">
        <f t="shared" si="7"/>
        <v>2998</v>
      </c>
      <c r="L109" s="28" t="s">
        <v>49</v>
      </c>
    </row>
    <row r="110" spans="3:14" ht="18.75" customHeight="1">
      <c r="E110" s="226" t="b">
        <f>IF(E88=E108,TRUE,FALSE)</f>
        <v>1</v>
      </c>
      <c r="F110" s="227" t="b">
        <f t="shared" ref="F110:H110" si="10">IF(F88=F108,TRUE,FALSE)</f>
        <v>1</v>
      </c>
      <c r="G110" s="227" t="b">
        <f t="shared" si="10"/>
        <v>1</v>
      </c>
      <c r="H110" s="227" t="b">
        <f t="shared" si="10"/>
        <v>1</v>
      </c>
    </row>
    <row r="111" spans="3:14">
      <c r="E111" s="226" t="b">
        <f t="shared" ref="E111:H111" si="11">IF(E89=E109,TRUE,FALSE)</f>
        <v>1</v>
      </c>
      <c r="F111" s="227" t="b">
        <f t="shared" si="11"/>
        <v>1</v>
      </c>
      <c r="G111" s="227" t="b">
        <f t="shared" si="11"/>
        <v>1</v>
      </c>
      <c r="H111" s="227" t="b">
        <f t="shared" si="11"/>
        <v>1</v>
      </c>
    </row>
  </sheetData>
  <mergeCells count="173">
    <mergeCell ref="C94:D95"/>
    <mergeCell ref="A88:D89"/>
    <mergeCell ref="J88:J89"/>
    <mergeCell ref="A90:D91"/>
    <mergeCell ref="J90:J91"/>
    <mergeCell ref="A84:A85"/>
    <mergeCell ref="B84:B85"/>
    <mergeCell ref="C84:C85"/>
    <mergeCell ref="D84:D85"/>
    <mergeCell ref="J84:J85"/>
    <mergeCell ref="A86:A87"/>
    <mergeCell ref="B86:B87"/>
    <mergeCell ref="C86:C87"/>
    <mergeCell ref="D86:D87"/>
    <mergeCell ref="J86:J87"/>
    <mergeCell ref="A80:A81"/>
    <mergeCell ref="B80:B81"/>
    <mergeCell ref="D80:D81"/>
    <mergeCell ref="J80:J81"/>
    <mergeCell ref="A82:A83"/>
    <mergeCell ref="B82:B83"/>
    <mergeCell ref="D82:D83"/>
    <mergeCell ref="J82:J83"/>
    <mergeCell ref="A76:A77"/>
    <mergeCell ref="B76:B77"/>
    <mergeCell ref="D76:D77"/>
    <mergeCell ref="J76:J77"/>
    <mergeCell ref="A78:A79"/>
    <mergeCell ref="B78:B79"/>
    <mergeCell ref="D78:D79"/>
    <mergeCell ref="J78:J79"/>
    <mergeCell ref="A72:A73"/>
    <mergeCell ref="B72:B73"/>
    <mergeCell ref="D72:D73"/>
    <mergeCell ref="J72:J73"/>
    <mergeCell ref="A74:A75"/>
    <mergeCell ref="B74:B75"/>
    <mergeCell ref="D74:D75"/>
    <mergeCell ref="J74:J75"/>
    <mergeCell ref="A68:A69"/>
    <mergeCell ref="B68:B69"/>
    <mergeCell ref="D68:D69"/>
    <mergeCell ref="J68:J69"/>
    <mergeCell ref="A70:A71"/>
    <mergeCell ref="B70:B71"/>
    <mergeCell ref="D70:D71"/>
    <mergeCell ref="J70:J71"/>
    <mergeCell ref="A64:A65"/>
    <mergeCell ref="B64:B65"/>
    <mergeCell ref="D64:D65"/>
    <mergeCell ref="J64:J65"/>
    <mergeCell ref="A66:A67"/>
    <mergeCell ref="B66:B67"/>
    <mergeCell ref="D66:D67"/>
    <mergeCell ref="J66:J67"/>
    <mergeCell ref="A60:A61"/>
    <mergeCell ref="B60:B61"/>
    <mergeCell ref="D60:D61"/>
    <mergeCell ref="J60:J61"/>
    <mergeCell ref="A62:A63"/>
    <mergeCell ref="B62:B63"/>
    <mergeCell ref="D62:D63"/>
    <mergeCell ref="J62:J63"/>
    <mergeCell ref="A56:A57"/>
    <mergeCell ref="B56:B57"/>
    <mergeCell ref="D56:D57"/>
    <mergeCell ref="J56:J57"/>
    <mergeCell ref="A58:A59"/>
    <mergeCell ref="B58:B59"/>
    <mergeCell ref="D58:D59"/>
    <mergeCell ref="J58:J59"/>
    <mergeCell ref="A52:A53"/>
    <mergeCell ref="B52:B53"/>
    <mergeCell ref="D52:D53"/>
    <mergeCell ref="J52:J53"/>
    <mergeCell ref="A54:A55"/>
    <mergeCell ref="B54:B55"/>
    <mergeCell ref="D54:D55"/>
    <mergeCell ref="J54:J55"/>
    <mergeCell ref="A48:A49"/>
    <mergeCell ref="B48:B49"/>
    <mergeCell ref="D48:D49"/>
    <mergeCell ref="J48:J49"/>
    <mergeCell ref="A50:A51"/>
    <mergeCell ref="B50:B51"/>
    <mergeCell ref="D50:D51"/>
    <mergeCell ref="J50:J51"/>
    <mergeCell ref="A44:A45"/>
    <mergeCell ref="B44:B45"/>
    <mergeCell ref="D44:D45"/>
    <mergeCell ref="J44:J45"/>
    <mergeCell ref="A46:A47"/>
    <mergeCell ref="B46:B47"/>
    <mergeCell ref="D46:D47"/>
    <mergeCell ref="J46:J47"/>
    <mergeCell ref="A40:A41"/>
    <mergeCell ref="B40:B41"/>
    <mergeCell ref="D40:D41"/>
    <mergeCell ref="J40:J41"/>
    <mergeCell ref="A42:A43"/>
    <mergeCell ref="B42:B43"/>
    <mergeCell ref="D42:D43"/>
    <mergeCell ref="J42:J43"/>
    <mergeCell ref="A36:A37"/>
    <mergeCell ref="B36:B37"/>
    <mergeCell ref="D36:D37"/>
    <mergeCell ref="J36:J37"/>
    <mergeCell ref="A38:A39"/>
    <mergeCell ref="B38:B39"/>
    <mergeCell ref="D38:D39"/>
    <mergeCell ref="J38:J39"/>
    <mergeCell ref="A32:A33"/>
    <mergeCell ref="B32:B33"/>
    <mergeCell ref="D32:D33"/>
    <mergeCell ref="J32:J33"/>
    <mergeCell ref="A34:A35"/>
    <mergeCell ref="B34:B35"/>
    <mergeCell ref="D34:D35"/>
    <mergeCell ref="J34:J35"/>
    <mergeCell ref="A28:A29"/>
    <mergeCell ref="B28:B29"/>
    <mergeCell ref="D28:D29"/>
    <mergeCell ref="J28:J29"/>
    <mergeCell ref="A30:A31"/>
    <mergeCell ref="B30:B31"/>
    <mergeCell ref="D30:D31"/>
    <mergeCell ref="J30:J31"/>
    <mergeCell ref="A24:A25"/>
    <mergeCell ref="B24:B25"/>
    <mergeCell ref="D24:D25"/>
    <mergeCell ref="J24:J25"/>
    <mergeCell ref="A26:A27"/>
    <mergeCell ref="B26:B27"/>
    <mergeCell ref="D26:D27"/>
    <mergeCell ref="J26:J27"/>
    <mergeCell ref="A20:A21"/>
    <mergeCell ref="B20:B21"/>
    <mergeCell ref="D20:D21"/>
    <mergeCell ref="J20:J21"/>
    <mergeCell ref="A22:A23"/>
    <mergeCell ref="B22:B23"/>
    <mergeCell ref="D22:D23"/>
    <mergeCell ref="J22:J23"/>
    <mergeCell ref="A16:A17"/>
    <mergeCell ref="B16:B17"/>
    <mergeCell ref="D16:D17"/>
    <mergeCell ref="J16:J17"/>
    <mergeCell ref="A18:A19"/>
    <mergeCell ref="B18:B19"/>
    <mergeCell ref="D18:D19"/>
    <mergeCell ref="J18:J19"/>
    <mergeCell ref="A12:A13"/>
    <mergeCell ref="B12:B13"/>
    <mergeCell ref="D12:D13"/>
    <mergeCell ref="J12:J13"/>
    <mergeCell ref="A14:A15"/>
    <mergeCell ref="B14:B15"/>
    <mergeCell ref="D14:D15"/>
    <mergeCell ref="J14:J15"/>
    <mergeCell ref="A8:A9"/>
    <mergeCell ref="B8:B9"/>
    <mergeCell ref="C8:C9"/>
    <mergeCell ref="D8:D9"/>
    <mergeCell ref="J8:J9"/>
    <mergeCell ref="A10:D11"/>
    <mergeCell ref="J10:J11"/>
    <mergeCell ref="A1:C1"/>
    <mergeCell ref="J1:K1"/>
    <mergeCell ref="A3:C3"/>
    <mergeCell ref="E5:G5"/>
    <mergeCell ref="C6:C7"/>
    <mergeCell ref="D6:D7"/>
    <mergeCell ref="J6:K7"/>
  </mergeCells>
  <phoneticPr fontId="5"/>
  <conditionalFormatting sqref="K90">
    <cfRule type="cellIs" dxfId="0" priority="1" stopIfTrue="1" operator="equal">
      <formula>0</formula>
    </cfRule>
  </conditionalFormatting>
  <dataValidations count="4">
    <dataValidation type="list" allowBlank="1" showInputMessage="1" showErrorMessage="1" sqref="J8:J9 J12:J87" xr:uid="{00000000-0002-0000-0600-000000000000}">
      <formula1>"　　,区ＣＭ"</formula1>
    </dataValidation>
    <dataValidation type="list" allowBlank="1" showInputMessage="1" showErrorMessage="1" sqref="G7 G95" xr:uid="{00000000-0002-0000-0600-000001000000}">
      <formula1>"調 整 ③,予 算 案 ②,予 算 ②"</formula1>
    </dataValidation>
    <dataValidation type="list" allowBlank="1" showInputMessage="1" showErrorMessage="1" sqref="I7" xr:uid="{00000000-0002-0000-0600-000002000000}">
      <formula1>"（③ - ①）,（② - ①）"</formula1>
    </dataValidation>
    <dataValidation type="list" allowBlank="1" showInputMessage="1" showErrorMessage="1" sqref="N12:N83 C96:C107" xr:uid="{00000000-0002-0000-0600-000003000000}">
      <formula1>$N$1:$N$6</formula1>
    </dataValidation>
  </dataValidations>
  <pageMargins left="0.62992125984251968" right="0.51181102362204722" top="0.62992125984251968" bottom="0.51181102362204722" header="0.31496062992125984" footer="0.31496062992125984"/>
  <pageSetup paperSize="9" scale="57" fitToHeight="0" orientation="portrait" cellComments="asDisplayed" r:id="rId1"/>
  <rowBreaks count="1" manualBreakCount="1">
    <brk id="7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Q46"/>
  <sheetViews>
    <sheetView showGridLines="0" view="pageBreakPreview" zoomScale="85" zoomScaleNormal="100" zoomScaleSheetLayoutView="85" workbookViewId="0">
      <pane xSplit="4" ySplit="2" topLeftCell="E3" activePane="bottomRight" state="frozen"/>
      <selection activeCell="B129" sqref="B129:AU129"/>
      <selection pane="topRight" activeCell="B129" sqref="B129:AU129"/>
      <selection pane="bottomLeft" activeCell="B129" sqref="B129:AU129"/>
      <selection pane="bottomRight" activeCell="B129" sqref="B129:AU129"/>
    </sheetView>
  </sheetViews>
  <sheetFormatPr defaultColWidth="8.6640625" defaultRowHeight="27" customHeight="1" outlineLevelCol="1"/>
  <cols>
    <col min="1" max="1" width="3.77734375" style="64" customWidth="1"/>
    <col min="2" max="2" width="3.77734375" style="11" customWidth="1"/>
    <col min="3" max="3" width="30.21875" style="11" bestFit="1" customWidth="1"/>
    <col min="4" max="4" width="18.88671875" style="65" customWidth="1"/>
    <col min="5" max="5" width="47" style="145" bestFit="1" customWidth="1" outlineLevel="1"/>
    <col min="6" max="7" width="12.44140625" style="11" customWidth="1" outlineLevel="1"/>
    <col min="8" max="8" width="12.44140625" style="66" customWidth="1"/>
    <col min="9" max="9" width="12.44140625" style="67" customWidth="1" outlineLevel="1"/>
    <col min="10" max="10" width="12.44140625" style="12" customWidth="1"/>
    <col min="11" max="11" width="12.44140625" style="11" customWidth="1" outlineLevel="1"/>
    <col min="12" max="12" width="26.21875" style="11" customWidth="1" outlineLevel="1"/>
    <col min="13" max="13" width="6.21875" style="13" customWidth="1"/>
    <col min="14" max="14" width="9.33203125" style="13" customWidth="1"/>
    <col min="15" max="15" width="3.21875" style="13" bestFit="1" customWidth="1"/>
    <col min="16" max="16" width="7.33203125" style="13" bestFit="1" customWidth="1"/>
    <col min="17" max="209" width="8.6640625" style="13" customWidth="1"/>
    <col min="210" max="16384" width="8.6640625" style="13"/>
  </cols>
  <sheetData>
    <row r="1" spans="1:17" ht="16.5" customHeight="1">
      <c r="A1" s="1153" t="s">
        <v>257</v>
      </c>
      <c r="B1" s="14" t="s">
        <v>258</v>
      </c>
      <c r="C1" s="1134" t="s">
        <v>259</v>
      </c>
      <c r="D1" s="1155" t="s">
        <v>133</v>
      </c>
      <c r="E1" s="1134" t="s">
        <v>270</v>
      </c>
      <c r="F1" s="1140" t="s">
        <v>6</v>
      </c>
      <c r="G1" s="1141"/>
      <c r="H1" s="68" t="s">
        <v>134</v>
      </c>
      <c r="I1" s="69" t="s">
        <v>194</v>
      </c>
      <c r="J1" s="24" t="s">
        <v>135</v>
      </c>
      <c r="K1" s="24" t="s">
        <v>214</v>
      </c>
      <c r="L1" s="1157" t="s">
        <v>265</v>
      </c>
      <c r="M1" s="1130" t="s">
        <v>260</v>
      </c>
      <c r="N1" s="1131"/>
    </row>
    <row r="2" spans="1:17" ht="16.5" customHeight="1" thickBot="1">
      <c r="A2" s="1154"/>
      <c r="B2" s="116" t="s">
        <v>261</v>
      </c>
      <c r="C2" s="1135"/>
      <c r="D2" s="1156"/>
      <c r="E2" s="1135"/>
      <c r="F2" s="117" t="s">
        <v>283</v>
      </c>
      <c r="G2" s="117" t="s">
        <v>284</v>
      </c>
      <c r="H2" s="76" t="s">
        <v>215</v>
      </c>
      <c r="I2" s="77" t="s">
        <v>216</v>
      </c>
      <c r="J2" s="75" t="s">
        <v>262</v>
      </c>
      <c r="K2" s="75" t="s">
        <v>263</v>
      </c>
      <c r="L2" s="1158"/>
      <c r="M2" s="1132"/>
      <c r="N2" s="1133"/>
    </row>
    <row r="3" spans="1:17" ht="27" customHeight="1" thickTop="1">
      <c r="A3" s="1149" t="s">
        <v>217</v>
      </c>
      <c r="B3" s="59">
        <v>2</v>
      </c>
      <c r="C3" s="62" t="s">
        <v>294</v>
      </c>
      <c r="D3" s="83" t="s">
        <v>176</v>
      </c>
      <c r="E3" s="188" t="s">
        <v>266</v>
      </c>
      <c r="F3" s="181">
        <v>3</v>
      </c>
      <c r="G3" s="181">
        <v>1</v>
      </c>
      <c r="H3" s="112">
        <v>3782</v>
      </c>
      <c r="I3" s="113">
        <v>3941</v>
      </c>
      <c r="J3" s="114">
        <f t="shared" ref="J3:J26" si="0">+I3-H3</f>
        <v>159</v>
      </c>
      <c r="K3" s="115">
        <f t="shared" ref="K3:K36" si="1">I3/H3</f>
        <v>1.0420412480169223</v>
      </c>
      <c r="L3" s="79" t="s">
        <v>218</v>
      </c>
      <c r="M3" s="85"/>
      <c r="N3" s="56"/>
      <c r="O3" s="13" t="s">
        <v>48</v>
      </c>
    </row>
    <row r="4" spans="1:17" ht="27" customHeight="1">
      <c r="A4" s="1147"/>
      <c r="B4" s="88">
        <v>3</v>
      </c>
      <c r="C4" s="97" t="s">
        <v>67</v>
      </c>
      <c r="D4" s="89" t="s">
        <v>176</v>
      </c>
      <c r="E4" s="188" t="s">
        <v>266</v>
      </c>
      <c r="F4" s="182">
        <v>1</v>
      </c>
      <c r="G4" s="182">
        <v>1</v>
      </c>
      <c r="H4" s="98">
        <v>1048</v>
      </c>
      <c r="I4" s="91">
        <v>1093</v>
      </c>
      <c r="J4" s="92">
        <f t="shared" si="0"/>
        <v>45</v>
      </c>
      <c r="K4" s="93">
        <f t="shared" si="1"/>
        <v>1.04293893129771</v>
      </c>
      <c r="L4" s="99" t="s">
        <v>219</v>
      </c>
      <c r="M4" s="95"/>
      <c r="N4" s="96"/>
      <c r="O4" s="13" t="s">
        <v>48</v>
      </c>
    </row>
    <row r="5" spans="1:17" ht="27" customHeight="1">
      <c r="A5" s="1147"/>
      <c r="B5" s="88">
        <v>4</v>
      </c>
      <c r="C5" s="107" t="s">
        <v>220</v>
      </c>
      <c r="D5" s="89" t="s">
        <v>221</v>
      </c>
      <c r="E5" s="188" t="s">
        <v>266</v>
      </c>
      <c r="F5" s="182">
        <v>1</v>
      </c>
      <c r="G5" s="182">
        <v>1</v>
      </c>
      <c r="H5" s="90">
        <v>5158</v>
      </c>
      <c r="I5" s="100">
        <v>4900</v>
      </c>
      <c r="J5" s="92">
        <f t="shared" si="0"/>
        <v>-258</v>
      </c>
      <c r="K5" s="93">
        <f t="shared" si="1"/>
        <v>0.94998061264055833</v>
      </c>
      <c r="L5" s="94" t="s">
        <v>222</v>
      </c>
      <c r="M5" s="95"/>
      <c r="N5" s="101"/>
      <c r="O5" s="13" t="s">
        <v>48</v>
      </c>
    </row>
    <row r="6" spans="1:17" s="28" customFormat="1" ht="27" customHeight="1">
      <c r="A6" s="1147"/>
      <c r="B6" s="88">
        <v>5</v>
      </c>
      <c r="C6" s="102" t="s">
        <v>187</v>
      </c>
      <c r="D6" s="89" t="s">
        <v>176</v>
      </c>
      <c r="E6" s="188" t="s">
        <v>266</v>
      </c>
      <c r="F6" s="182">
        <v>1</v>
      </c>
      <c r="G6" s="182">
        <v>1</v>
      </c>
      <c r="H6" s="103">
        <v>801</v>
      </c>
      <c r="I6" s="91">
        <v>1431</v>
      </c>
      <c r="J6" s="104">
        <f t="shared" si="0"/>
        <v>630</v>
      </c>
      <c r="K6" s="93">
        <f t="shared" si="1"/>
        <v>1.7865168539325842</v>
      </c>
      <c r="L6" s="94" t="s">
        <v>223</v>
      </c>
      <c r="M6" s="105"/>
      <c r="N6" s="106"/>
      <c r="O6" s="28" t="s">
        <v>48</v>
      </c>
      <c r="Q6" s="13" t="s">
        <v>224</v>
      </c>
    </row>
    <row r="7" spans="1:17" ht="27" customHeight="1" thickBot="1">
      <c r="A7" s="1150"/>
      <c r="B7" s="58">
        <v>6</v>
      </c>
      <c r="C7" s="57" t="s">
        <v>69</v>
      </c>
      <c r="D7" s="71" t="s">
        <v>177</v>
      </c>
      <c r="E7" s="189" t="s">
        <v>266</v>
      </c>
      <c r="F7" s="183">
        <v>1</v>
      </c>
      <c r="G7" s="183">
        <v>1</v>
      </c>
      <c r="H7" s="74">
        <v>4878</v>
      </c>
      <c r="I7" s="72">
        <v>5411</v>
      </c>
      <c r="J7" s="15">
        <f t="shared" si="0"/>
        <v>533</v>
      </c>
      <c r="K7" s="73">
        <f t="shared" si="1"/>
        <v>1.1092660926609266</v>
      </c>
      <c r="L7" s="80" t="s">
        <v>225</v>
      </c>
      <c r="M7" s="84" t="s">
        <v>139</v>
      </c>
      <c r="N7" s="55"/>
      <c r="O7" s="13" t="s">
        <v>48</v>
      </c>
    </row>
    <row r="8" spans="1:17" ht="27" customHeight="1" thickTop="1">
      <c r="A8" s="1146" t="s">
        <v>226</v>
      </c>
      <c r="B8" s="123">
        <v>7</v>
      </c>
      <c r="C8" s="124" t="s">
        <v>227</v>
      </c>
      <c r="D8" s="125" t="s">
        <v>176</v>
      </c>
      <c r="E8" s="190" t="s">
        <v>267</v>
      </c>
      <c r="F8" s="184">
        <v>2</v>
      </c>
      <c r="G8" s="184">
        <v>1</v>
      </c>
      <c r="H8" s="126">
        <v>705</v>
      </c>
      <c r="I8" s="127">
        <v>996</v>
      </c>
      <c r="J8" s="128">
        <f t="shared" si="0"/>
        <v>291</v>
      </c>
      <c r="K8" s="129">
        <f t="shared" si="1"/>
        <v>1.4127659574468086</v>
      </c>
      <c r="L8" s="130" t="s">
        <v>228</v>
      </c>
      <c r="M8" s="131"/>
      <c r="N8" s="132"/>
      <c r="O8" s="13" t="s">
        <v>48</v>
      </c>
    </row>
    <row r="9" spans="1:17" ht="27" customHeight="1">
      <c r="A9" s="1147"/>
      <c r="B9" s="88">
        <v>8</v>
      </c>
      <c r="C9" s="107" t="s">
        <v>201</v>
      </c>
      <c r="D9" s="89" t="s">
        <v>175</v>
      </c>
      <c r="E9" s="191" t="s">
        <v>267</v>
      </c>
      <c r="F9" s="182">
        <v>2</v>
      </c>
      <c r="G9" s="182">
        <v>1</v>
      </c>
      <c r="H9" s="103">
        <v>3266</v>
      </c>
      <c r="I9" s="91">
        <v>994</v>
      </c>
      <c r="J9" s="92">
        <f t="shared" si="0"/>
        <v>-2272</v>
      </c>
      <c r="K9" s="93">
        <f t="shared" si="1"/>
        <v>0.30434782608695654</v>
      </c>
      <c r="L9" s="94" t="s">
        <v>229</v>
      </c>
      <c r="M9" s="95"/>
      <c r="N9" s="101"/>
      <c r="O9" s="13" t="s">
        <v>48</v>
      </c>
    </row>
    <row r="10" spans="1:17" ht="27" customHeight="1">
      <c r="A10" s="1147"/>
      <c r="B10" s="88">
        <v>9</v>
      </c>
      <c r="C10" s="107" t="s">
        <v>202</v>
      </c>
      <c r="D10" s="89" t="s">
        <v>221</v>
      </c>
      <c r="E10" s="191" t="s">
        <v>267</v>
      </c>
      <c r="F10" s="182">
        <v>1</v>
      </c>
      <c r="G10" s="182">
        <v>1</v>
      </c>
      <c r="H10" s="90">
        <v>9000</v>
      </c>
      <c r="I10" s="91">
        <v>7700</v>
      </c>
      <c r="J10" s="92">
        <f t="shared" si="0"/>
        <v>-1300</v>
      </c>
      <c r="K10" s="93">
        <f t="shared" si="1"/>
        <v>0.85555555555555551</v>
      </c>
      <c r="L10" s="94" t="s">
        <v>230</v>
      </c>
      <c r="M10" s="95"/>
      <c r="N10" s="96"/>
      <c r="O10" s="13" t="s">
        <v>48</v>
      </c>
    </row>
    <row r="11" spans="1:17" ht="27" customHeight="1">
      <c r="A11" s="1147"/>
      <c r="B11" s="88">
        <v>10</v>
      </c>
      <c r="C11" s="119" t="s">
        <v>212</v>
      </c>
      <c r="D11" s="89" t="s">
        <v>175</v>
      </c>
      <c r="E11" s="191" t="s">
        <v>267</v>
      </c>
      <c r="F11" s="182">
        <v>1</v>
      </c>
      <c r="G11" s="182">
        <v>1</v>
      </c>
      <c r="H11" s="90">
        <v>293</v>
      </c>
      <c r="I11" s="91">
        <v>306</v>
      </c>
      <c r="J11" s="92">
        <f t="shared" si="0"/>
        <v>13</v>
      </c>
      <c r="K11" s="93">
        <f t="shared" si="1"/>
        <v>1.0443686006825939</v>
      </c>
      <c r="L11" s="108"/>
      <c r="M11" s="95"/>
      <c r="N11" s="101"/>
      <c r="O11" s="13" t="s">
        <v>48</v>
      </c>
    </row>
    <row r="12" spans="1:17" ht="27" customHeight="1" thickBot="1">
      <c r="A12" s="1148"/>
      <c r="B12" s="133">
        <v>11</v>
      </c>
      <c r="C12" s="134" t="s">
        <v>203</v>
      </c>
      <c r="D12" s="135" t="s">
        <v>176</v>
      </c>
      <c r="E12" s="192" t="s">
        <v>267</v>
      </c>
      <c r="F12" s="185">
        <v>1</v>
      </c>
      <c r="G12" s="185">
        <v>1</v>
      </c>
      <c r="H12" s="136">
        <v>1055</v>
      </c>
      <c r="I12" s="137">
        <v>966</v>
      </c>
      <c r="J12" s="138">
        <f t="shared" si="0"/>
        <v>-89</v>
      </c>
      <c r="K12" s="139">
        <f t="shared" si="1"/>
        <v>0.9156398104265403</v>
      </c>
      <c r="L12" s="140"/>
      <c r="M12" s="141"/>
      <c r="N12" s="142"/>
      <c r="O12" s="13" t="s">
        <v>48</v>
      </c>
    </row>
    <row r="13" spans="1:17" ht="27" customHeight="1" thickTop="1">
      <c r="A13" s="1151" t="s">
        <v>231</v>
      </c>
      <c r="B13" s="59">
        <v>12</v>
      </c>
      <c r="C13" s="62" t="s">
        <v>204</v>
      </c>
      <c r="D13" s="83" t="s">
        <v>76</v>
      </c>
      <c r="E13" s="193" t="s">
        <v>268</v>
      </c>
      <c r="F13" s="181">
        <v>2</v>
      </c>
      <c r="G13" s="181">
        <v>1</v>
      </c>
      <c r="H13" s="121">
        <v>35889</v>
      </c>
      <c r="I13" s="113">
        <v>32754</v>
      </c>
      <c r="J13" s="114">
        <f t="shared" si="0"/>
        <v>-3135</v>
      </c>
      <c r="K13" s="115">
        <f t="shared" si="1"/>
        <v>0.91264732926523451</v>
      </c>
      <c r="L13" s="81" t="s">
        <v>232</v>
      </c>
      <c r="M13" s="85"/>
      <c r="N13" s="56"/>
      <c r="O13" s="13" t="s">
        <v>48</v>
      </c>
    </row>
    <row r="14" spans="1:17" ht="27" customHeight="1">
      <c r="A14" s="1152"/>
      <c r="B14" s="88">
        <v>13</v>
      </c>
      <c r="C14" s="97" t="s">
        <v>118</v>
      </c>
      <c r="D14" s="89" t="s">
        <v>76</v>
      </c>
      <c r="E14" s="193" t="s">
        <v>268</v>
      </c>
      <c r="F14" s="182">
        <v>1</v>
      </c>
      <c r="G14" s="182">
        <v>1</v>
      </c>
      <c r="H14" s="109">
        <v>5646</v>
      </c>
      <c r="I14" s="91">
        <v>6049</v>
      </c>
      <c r="J14" s="92">
        <f t="shared" si="0"/>
        <v>403</v>
      </c>
      <c r="K14" s="93">
        <f t="shared" si="1"/>
        <v>1.07137796670209</v>
      </c>
      <c r="L14" s="99" t="s">
        <v>233</v>
      </c>
      <c r="M14" s="95" t="s">
        <v>139</v>
      </c>
      <c r="N14" s="96"/>
      <c r="O14" s="13" t="s">
        <v>48</v>
      </c>
    </row>
    <row r="15" spans="1:17" ht="27" customHeight="1">
      <c r="A15" s="1152"/>
      <c r="B15" s="88">
        <v>14</v>
      </c>
      <c r="C15" s="97" t="s">
        <v>65</v>
      </c>
      <c r="D15" s="89" t="s">
        <v>76</v>
      </c>
      <c r="E15" s="193" t="s">
        <v>268</v>
      </c>
      <c r="F15" s="182">
        <v>1</v>
      </c>
      <c r="G15" s="182">
        <v>1</v>
      </c>
      <c r="H15" s="90">
        <v>910</v>
      </c>
      <c r="I15" s="100">
        <v>1052</v>
      </c>
      <c r="J15" s="92">
        <f t="shared" si="0"/>
        <v>142</v>
      </c>
      <c r="K15" s="93">
        <f t="shared" si="1"/>
        <v>1.1560439560439559</v>
      </c>
      <c r="L15" s="94" t="s">
        <v>234</v>
      </c>
      <c r="M15" s="95"/>
      <c r="N15" s="101"/>
      <c r="O15" s="13" t="s">
        <v>48</v>
      </c>
    </row>
    <row r="16" spans="1:17" ht="27" customHeight="1">
      <c r="A16" s="1152"/>
      <c r="B16" s="88">
        <v>15</v>
      </c>
      <c r="C16" s="107" t="s">
        <v>63</v>
      </c>
      <c r="D16" s="89" t="s">
        <v>76</v>
      </c>
      <c r="E16" s="193" t="s">
        <v>268</v>
      </c>
      <c r="F16" s="182">
        <v>2</v>
      </c>
      <c r="G16" s="182">
        <v>1</v>
      </c>
      <c r="H16" s="98">
        <v>3768</v>
      </c>
      <c r="I16" s="100">
        <v>3555</v>
      </c>
      <c r="J16" s="92">
        <f t="shared" si="0"/>
        <v>-213</v>
      </c>
      <c r="K16" s="93">
        <f t="shared" si="1"/>
        <v>0.94347133757961787</v>
      </c>
      <c r="L16" s="94" t="s">
        <v>235</v>
      </c>
      <c r="M16" s="95"/>
      <c r="N16" s="96"/>
      <c r="O16" s="13" t="s">
        <v>48</v>
      </c>
    </row>
    <row r="17" spans="1:17" ht="27" customHeight="1">
      <c r="A17" s="1152"/>
      <c r="B17" s="88">
        <v>16</v>
      </c>
      <c r="C17" s="97" t="s">
        <v>172</v>
      </c>
      <c r="D17" s="89" t="s">
        <v>76</v>
      </c>
      <c r="E17" s="193" t="s">
        <v>268</v>
      </c>
      <c r="F17" s="182">
        <v>1</v>
      </c>
      <c r="G17" s="182">
        <v>1</v>
      </c>
      <c r="H17" s="98">
        <v>1266</v>
      </c>
      <c r="I17" s="100">
        <v>1266</v>
      </c>
      <c r="J17" s="92">
        <f t="shared" si="0"/>
        <v>0</v>
      </c>
      <c r="K17" s="93">
        <f t="shared" si="1"/>
        <v>1</v>
      </c>
      <c r="L17" s="108"/>
      <c r="M17" s="95"/>
      <c r="N17" s="101"/>
      <c r="O17" s="13" t="s">
        <v>48</v>
      </c>
    </row>
    <row r="18" spans="1:17" ht="27" customHeight="1">
      <c r="A18" s="1152"/>
      <c r="B18" s="88">
        <v>17</v>
      </c>
      <c r="C18" s="97" t="s">
        <v>171</v>
      </c>
      <c r="D18" s="89" t="s">
        <v>76</v>
      </c>
      <c r="E18" s="193" t="s">
        <v>268</v>
      </c>
      <c r="F18" s="182">
        <v>1</v>
      </c>
      <c r="G18" s="182">
        <v>1</v>
      </c>
      <c r="H18" s="90">
        <v>479</v>
      </c>
      <c r="I18" s="220">
        <f>123-30</f>
        <v>93</v>
      </c>
      <c r="J18" s="92">
        <f t="shared" si="0"/>
        <v>-386</v>
      </c>
      <c r="K18" s="93">
        <f t="shared" si="1"/>
        <v>0.19415448851774531</v>
      </c>
      <c r="L18" s="94" t="s">
        <v>236</v>
      </c>
      <c r="M18" s="95" t="s">
        <v>139</v>
      </c>
      <c r="N18" s="96"/>
      <c r="O18" s="13" t="s">
        <v>48</v>
      </c>
      <c r="Q18" s="13" t="s">
        <v>224</v>
      </c>
    </row>
    <row r="19" spans="1:17" ht="27" customHeight="1">
      <c r="A19" s="1152"/>
      <c r="B19" s="88">
        <v>18</v>
      </c>
      <c r="C19" s="97" t="s">
        <v>237</v>
      </c>
      <c r="D19" s="89" t="s">
        <v>76</v>
      </c>
      <c r="E19" s="193" t="s">
        <v>268</v>
      </c>
      <c r="F19" s="182">
        <v>1</v>
      </c>
      <c r="G19" s="182">
        <v>1</v>
      </c>
      <c r="H19" s="90">
        <v>2309</v>
      </c>
      <c r="I19" s="100">
        <v>2329</v>
      </c>
      <c r="J19" s="92">
        <f t="shared" si="0"/>
        <v>20</v>
      </c>
      <c r="K19" s="93">
        <f t="shared" si="1"/>
        <v>1.0086617583369424</v>
      </c>
      <c r="L19" s="94"/>
      <c r="M19" s="95"/>
      <c r="N19" s="101"/>
      <c r="O19" s="13" t="s">
        <v>48</v>
      </c>
    </row>
    <row r="20" spans="1:17" ht="27" customHeight="1">
      <c r="A20" s="1152"/>
      <c r="B20" s="88">
        <v>19</v>
      </c>
      <c r="C20" s="97" t="s">
        <v>64</v>
      </c>
      <c r="D20" s="89" t="s">
        <v>76</v>
      </c>
      <c r="E20" s="193" t="s">
        <v>268</v>
      </c>
      <c r="F20" s="182">
        <v>1</v>
      </c>
      <c r="G20" s="182">
        <v>1</v>
      </c>
      <c r="H20" s="90">
        <v>1329</v>
      </c>
      <c r="I20" s="100">
        <v>1326</v>
      </c>
      <c r="J20" s="92">
        <f t="shared" si="0"/>
        <v>-3</v>
      </c>
      <c r="K20" s="93">
        <f t="shared" si="1"/>
        <v>0.99774266365688491</v>
      </c>
      <c r="L20" s="108"/>
      <c r="M20" s="95"/>
      <c r="N20" s="96"/>
      <c r="O20" s="13" t="s">
        <v>48</v>
      </c>
    </row>
    <row r="21" spans="1:17" ht="27" customHeight="1">
      <c r="A21" s="1152"/>
      <c r="B21" s="88">
        <v>20</v>
      </c>
      <c r="C21" s="110" t="s">
        <v>238</v>
      </c>
      <c r="D21" s="89" t="s">
        <v>174</v>
      </c>
      <c r="E21" s="193" t="s">
        <v>268</v>
      </c>
      <c r="F21" s="182">
        <v>1</v>
      </c>
      <c r="G21" s="182">
        <v>1</v>
      </c>
      <c r="H21" s="90">
        <v>7133</v>
      </c>
      <c r="I21" s="100">
        <v>4020</v>
      </c>
      <c r="J21" s="92">
        <f t="shared" si="0"/>
        <v>-3113</v>
      </c>
      <c r="K21" s="93">
        <f t="shared" si="1"/>
        <v>0.56357773727744287</v>
      </c>
      <c r="L21" s="94" t="s">
        <v>239</v>
      </c>
      <c r="M21" s="95"/>
      <c r="N21" s="96"/>
      <c r="O21" s="13" t="s">
        <v>48</v>
      </c>
    </row>
    <row r="22" spans="1:17" ht="27" customHeight="1">
      <c r="A22" s="1152"/>
      <c r="B22" s="88">
        <v>21</v>
      </c>
      <c r="C22" s="107" t="s">
        <v>66</v>
      </c>
      <c r="D22" s="89" t="s">
        <v>174</v>
      </c>
      <c r="E22" s="193" t="s">
        <v>268</v>
      </c>
      <c r="F22" s="182">
        <v>4</v>
      </c>
      <c r="G22" s="182">
        <v>1</v>
      </c>
      <c r="H22" s="90">
        <v>2319</v>
      </c>
      <c r="I22" s="91">
        <v>3646</v>
      </c>
      <c r="J22" s="92">
        <f t="shared" si="0"/>
        <v>1327</v>
      </c>
      <c r="K22" s="93">
        <f t="shared" si="1"/>
        <v>1.5722294092281155</v>
      </c>
      <c r="L22" s="94" t="s">
        <v>240</v>
      </c>
      <c r="M22" s="95"/>
      <c r="N22" s="101"/>
      <c r="O22" s="13" t="s">
        <v>48</v>
      </c>
    </row>
    <row r="23" spans="1:17" ht="27" customHeight="1">
      <c r="A23" s="1152"/>
      <c r="B23" s="58">
        <v>22</v>
      </c>
      <c r="C23" s="57" t="s">
        <v>296</v>
      </c>
      <c r="D23" s="71" t="s">
        <v>174</v>
      </c>
      <c r="E23" s="194" t="s">
        <v>268</v>
      </c>
      <c r="F23" s="183">
        <v>1</v>
      </c>
      <c r="G23" s="183">
        <v>1</v>
      </c>
      <c r="H23" s="30">
        <v>486</v>
      </c>
      <c r="I23" s="72">
        <v>496</v>
      </c>
      <c r="J23" s="15">
        <f t="shared" si="0"/>
        <v>10</v>
      </c>
      <c r="K23" s="73">
        <f t="shared" si="1"/>
        <v>1.0205761316872428</v>
      </c>
      <c r="L23" s="82" t="s">
        <v>241</v>
      </c>
      <c r="M23" s="84"/>
      <c r="N23" s="25"/>
      <c r="O23" s="13" t="s">
        <v>48</v>
      </c>
    </row>
    <row r="24" spans="1:17" ht="27" customHeight="1">
      <c r="A24" s="1152"/>
      <c r="B24" s="88">
        <v>23</v>
      </c>
      <c r="C24" s="120" t="s">
        <v>264</v>
      </c>
      <c r="D24" s="89" t="s">
        <v>76</v>
      </c>
      <c r="E24" s="214" t="s">
        <v>268</v>
      </c>
      <c r="F24" s="182">
        <v>4</v>
      </c>
      <c r="G24" s="182">
        <v>1</v>
      </c>
      <c r="H24" s="90">
        <v>3283</v>
      </c>
      <c r="I24" s="100">
        <v>3008</v>
      </c>
      <c r="J24" s="92">
        <f t="shared" si="0"/>
        <v>-275</v>
      </c>
      <c r="K24" s="93">
        <f t="shared" si="1"/>
        <v>0.91623515077672857</v>
      </c>
      <c r="L24" s="94" t="s">
        <v>243</v>
      </c>
      <c r="M24" s="95"/>
      <c r="N24" s="96"/>
      <c r="O24" s="13" t="s">
        <v>48</v>
      </c>
    </row>
    <row r="25" spans="1:17" ht="27" customHeight="1" thickBot="1">
      <c r="A25" s="1152"/>
      <c r="B25" s="58">
        <v>24</v>
      </c>
      <c r="C25" s="199" t="s">
        <v>244</v>
      </c>
      <c r="D25" s="71" t="s">
        <v>76</v>
      </c>
      <c r="E25" s="215" t="s">
        <v>268</v>
      </c>
      <c r="F25" s="183">
        <v>2</v>
      </c>
      <c r="G25" s="183">
        <v>1</v>
      </c>
      <c r="H25" s="30">
        <v>1021</v>
      </c>
      <c r="I25" s="200">
        <v>996</v>
      </c>
      <c r="J25" s="15">
        <f t="shared" si="0"/>
        <v>-25</v>
      </c>
      <c r="K25" s="73">
        <f t="shared" si="1"/>
        <v>0.97551420176297743</v>
      </c>
      <c r="L25" s="82" t="s">
        <v>245</v>
      </c>
      <c r="M25" s="84"/>
      <c r="N25" s="25"/>
      <c r="O25" s="13" t="s">
        <v>48</v>
      </c>
    </row>
    <row r="26" spans="1:17" ht="27" customHeight="1" thickTop="1" thickBot="1">
      <c r="A26" s="201" t="s">
        <v>242</v>
      </c>
      <c r="B26" s="202">
        <v>25</v>
      </c>
      <c r="C26" s="203" t="s">
        <v>209</v>
      </c>
      <c r="D26" s="204" t="s">
        <v>246</v>
      </c>
      <c r="E26" s="205" t="s">
        <v>269</v>
      </c>
      <c r="F26" s="206">
        <v>1</v>
      </c>
      <c r="G26" s="206">
        <v>1</v>
      </c>
      <c r="H26" s="207">
        <v>10095</v>
      </c>
      <c r="I26" s="208">
        <v>11289</v>
      </c>
      <c r="J26" s="209">
        <f t="shared" si="0"/>
        <v>1194</v>
      </c>
      <c r="K26" s="210">
        <f t="shared" si="1"/>
        <v>1.1182763744427935</v>
      </c>
      <c r="L26" s="211" t="s">
        <v>247</v>
      </c>
      <c r="M26" s="212"/>
      <c r="N26" s="213"/>
      <c r="O26" s="13" t="s">
        <v>48</v>
      </c>
    </row>
    <row r="27" spans="1:17" ht="27" customHeight="1" thickTop="1">
      <c r="A27" s="1136"/>
      <c r="B27" s="123">
        <v>26</v>
      </c>
      <c r="C27" s="147" t="s">
        <v>70</v>
      </c>
      <c r="D27" s="125" t="s">
        <v>221</v>
      </c>
      <c r="E27" s="195" t="s">
        <v>272</v>
      </c>
      <c r="F27" s="184">
        <v>1</v>
      </c>
      <c r="G27" s="184">
        <v>1</v>
      </c>
      <c r="H27" s="126">
        <v>1055</v>
      </c>
      <c r="I27" s="143">
        <v>885</v>
      </c>
      <c r="J27" s="128">
        <f t="shared" ref="J27:J35" si="2">+I27-H27</f>
        <v>-170</v>
      </c>
      <c r="K27" s="129">
        <f t="shared" si="1"/>
        <v>0.83886255924170616</v>
      </c>
      <c r="L27" s="148"/>
      <c r="M27" s="131"/>
      <c r="N27" s="132"/>
      <c r="O27" s="13" t="s">
        <v>48</v>
      </c>
    </row>
    <row r="28" spans="1:17" ht="27" customHeight="1" thickBot="1">
      <c r="A28" s="1137"/>
      <c r="B28" s="133">
        <v>28</v>
      </c>
      <c r="C28" s="149" t="s">
        <v>74</v>
      </c>
      <c r="D28" s="135" t="s">
        <v>221</v>
      </c>
      <c r="E28" s="196" t="s">
        <v>273</v>
      </c>
      <c r="F28" s="185">
        <v>1</v>
      </c>
      <c r="G28" s="185">
        <v>1</v>
      </c>
      <c r="H28" s="136">
        <v>381</v>
      </c>
      <c r="I28" s="144">
        <v>371</v>
      </c>
      <c r="J28" s="138">
        <f>+I28-H28</f>
        <v>-10</v>
      </c>
      <c r="K28" s="139">
        <f t="shared" si="1"/>
        <v>0.97375328083989499</v>
      </c>
      <c r="L28" s="140"/>
      <c r="M28" s="141"/>
      <c r="N28" s="150"/>
      <c r="O28" s="13" t="s">
        <v>48</v>
      </c>
    </row>
    <row r="29" spans="1:17" ht="27" customHeight="1" thickTop="1">
      <c r="A29" s="1137"/>
      <c r="B29" s="59">
        <v>27</v>
      </c>
      <c r="C29" s="60" t="s">
        <v>71</v>
      </c>
      <c r="D29" s="83" t="s">
        <v>221</v>
      </c>
      <c r="E29" s="197" t="s">
        <v>274</v>
      </c>
      <c r="F29" s="181">
        <v>1</v>
      </c>
      <c r="G29" s="181">
        <v>1</v>
      </c>
      <c r="H29" s="146">
        <v>9832</v>
      </c>
      <c r="I29" s="113">
        <v>10130</v>
      </c>
      <c r="J29" s="114">
        <f t="shared" si="2"/>
        <v>298</v>
      </c>
      <c r="K29" s="115">
        <f t="shared" si="1"/>
        <v>1.0303091944670464</v>
      </c>
      <c r="L29" s="122"/>
      <c r="M29" s="85"/>
      <c r="N29" s="56"/>
      <c r="O29" s="13" t="s">
        <v>48</v>
      </c>
    </row>
    <row r="30" spans="1:17" ht="27" customHeight="1">
      <c r="A30" s="1137"/>
      <c r="B30" s="88">
        <v>29</v>
      </c>
      <c r="C30" s="97" t="s">
        <v>170</v>
      </c>
      <c r="D30" s="89" t="s">
        <v>76</v>
      </c>
      <c r="E30" s="197" t="s">
        <v>274</v>
      </c>
      <c r="F30" s="182">
        <v>1</v>
      </c>
      <c r="G30" s="182">
        <v>1</v>
      </c>
      <c r="H30" s="103">
        <v>60108</v>
      </c>
      <c r="I30" s="91">
        <v>60537</v>
      </c>
      <c r="J30" s="92">
        <f>+I30-H30</f>
        <v>429</v>
      </c>
      <c r="K30" s="93">
        <f t="shared" si="1"/>
        <v>1.007137153124376</v>
      </c>
      <c r="L30" s="94"/>
      <c r="M30" s="95"/>
      <c r="N30" s="101"/>
      <c r="O30" s="13" t="s">
        <v>48</v>
      </c>
    </row>
    <row r="31" spans="1:17" ht="27" customHeight="1">
      <c r="A31" s="1137"/>
      <c r="B31" s="88">
        <v>30</v>
      </c>
      <c r="C31" s="97" t="s">
        <v>72</v>
      </c>
      <c r="D31" s="89" t="s">
        <v>248</v>
      </c>
      <c r="E31" s="197" t="s">
        <v>275</v>
      </c>
      <c r="F31" s="182">
        <v>1</v>
      </c>
      <c r="G31" s="182">
        <v>1</v>
      </c>
      <c r="H31" s="90">
        <v>39412</v>
      </c>
      <c r="I31" s="220">
        <v>39789</v>
      </c>
      <c r="J31" s="92">
        <f t="shared" si="2"/>
        <v>377</v>
      </c>
      <c r="K31" s="93">
        <f t="shared" si="1"/>
        <v>1.0095656145336447</v>
      </c>
      <c r="L31" s="99" t="s">
        <v>249</v>
      </c>
      <c r="M31" s="95"/>
      <c r="N31" s="101"/>
      <c r="O31" s="13" t="s">
        <v>48</v>
      </c>
    </row>
    <row r="32" spans="1:17" ht="27" customHeight="1">
      <c r="A32" s="1137"/>
      <c r="B32" s="88">
        <v>31</v>
      </c>
      <c r="C32" s="110" t="s">
        <v>250</v>
      </c>
      <c r="D32" s="89" t="s">
        <v>251</v>
      </c>
      <c r="E32" s="197" t="s">
        <v>274</v>
      </c>
      <c r="F32" s="182">
        <v>1</v>
      </c>
      <c r="G32" s="182">
        <v>1</v>
      </c>
      <c r="H32" s="90">
        <v>35698</v>
      </c>
      <c r="I32" s="100">
        <v>36098</v>
      </c>
      <c r="J32" s="92">
        <f>+I32-H32</f>
        <v>400</v>
      </c>
      <c r="K32" s="93">
        <f t="shared" si="1"/>
        <v>1.0112051095299457</v>
      </c>
      <c r="L32" s="94" t="s">
        <v>252</v>
      </c>
      <c r="M32" s="95"/>
      <c r="N32" s="101"/>
      <c r="O32" s="13" t="s">
        <v>48</v>
      </c>
    </row>
    <row r="33" spans="1:17" ht="27" customHeight="1">
      <c r="A33" s="1137"/>
      <c r="B33" s="88">
        <v>32</v>
      </c>
      <c r="C33" s="97" t="s">
        <v>253</v>
      </c>
      <c r="D33" s="89" t="s">
        <v>248</v>
      </c>
      <c r="E33" s="197" t="s">
        <v>274</v>
      </c>
      <c r="F33" s="182">
        <v>2</v>
      </c>
      <c r="G33" s="182">
        <v>1</v>
      </c>
      <c r="H33" s="90">
        <v>37094</v>
      </c>
      <c r="I33" s="91">
        <v>39072</v>
      </c>
      <c r="J33" s="92">
        <f t="shared" si="2"/>
        <v>1978</v>
      </c>
      <c r="K33" s="93">
        <f t="shared" si="1"/>
        <v>1.0533239877069067</v>
      </c>
      <c r="L33" s="94" t="s">
        <v>254</v>
      </c>
      <c r="M33" s="95"/>
      <c r="N33" s="101"/>
      <c r="O33" s="13" t="s">
        <v>48</v>
      </c>
    </row>
    <row r="34" spans="1:17" ht="27" customHeight="1">
      <c r="A34" s="1137"/>
      <c r="B34" s="88">
        <v>33</v>
      </c>
      <c r="C34" s="97" t="s">
        <v>255</v>
      </c>
      <c r="D34" s="89" t="s">
        <v>76</v>
      </c>
      <c r="E34" s="197" t="s">
        <v>274</v>
      </c>
      <c r="F34" s="182">
        <v>0</v>
      </c>
      <c r="G34" s="182">
        <v>1</v>
      </c>
      <c r="H34" s="103">
        <v>0</v>
      </c>
      <c r="I34" s="111">
        <v>4921</v>
      </c>
      <c r="J34" s="104">
        <f>+I34-H34</f>
        <v>4921</v>
      </c>
      <c r="K34" s="93" t="e">
        <f t="shared" si="1"/>
        <v>#DIV/0!</v>
      </c>
      <c r="L34" s="94" t="s">
        <v>256</v>
      </c>
      <c r="M34" s="105"/>
      <c r="N34" s="101"/>
      <c r="O34" s="13" t="s">
        <v>48</v>
      </c>
      <c r="Q34" s="13" t="s">
        <v>224</v>
      </c>
    </row>
    <row r="35" spans="1:17" ht="27" customHeight="1" thickBot="1">
      <c r="A35" s="1137"/>
      <c r="B35" s="58">
        <v>34</v>
      </c>
      <c r="C35" s="57" t="s">
        <v>213</v>
      </c>
      <c r="D35" s="71" t="s">
        <v>248</v>
      </c>
      <c r="E35" s="198" t="s">
        <v>274</v>
      </c>
      <c r="F35" s="183">
        <v>0</v>
      </c>
      <c r="G35" s="183">
        <v>1</v>
      </c>
      <c r="H35" s="74">
        <v>0</v>
      </c>
      <c r="I35" s="26">
        <v>5523</v>
      </c>
      <c r="J35" s="16">
        <f t="shared" si="2"/>
        <v>5523</v>
      </c>
      <c r="K35" s="73" t="e">
        <f t="shared" si="1"/>
        <v>#DIV/0!</v>
      </c>
      <c r="L35" s="82" t="s">
        <v>256</v>
      </c>
      <c r="M35" s="87"/>
      <c r="N35" s="25"/>
      <c r="O35" s="13" t="s">
        <v>48</v>
      </c>
      <c r="Q35" s="13" t="s">
        <v>224</v>
      </c>
    </row>
    <row r="36" spans="1:17" ht="27" customHeight="1" thickTop="1" thickBot="1">
      <c r="A36" s="157"/>
      <c r="B36" s="1143" t="s">
        <v>62</v>
      </c>
      <c r="C36" s="1144"/>
      <c r="D36" s="1145"/>
      <c r="E36" s="158"/>
      <c r="F36" s="186">
        <f>SUM(F3:F35)</f>
        <v>45</v>
      </c>
      <c r="G36" s="186">
        <f>SUM(G3:G35)</f>
        <v>33</v>
      </c>
      <c r="H36" s="159">
        <f>SUMIF($O$3:$O$35,$O36,H$3:H$35)</f>
        <v>289499</v>
      </c>
      <c r="I36" s="221">
        <f>SUMIF($O$3:$O$35,$O36,I$3:I$35)</f>
        <v>296943</v>
      </c>
      <c r="J36" s="160">
        <f>+I36-H36</f>
        <v>7444</v>
      </c>
      <c r="K36" s="161">
        <f t="shared" si="1"/>
        <v>1.0257133876110107</v>
      </c>
      <c r="L36" s="162"/>
      <c r="M36" s="163"/>
      <c r="N36" s="164"/>
      <c r="O36" s="13" t="s">
        <v>48</v>
      </c>
    </row>
    <row r="37" spans="1:17" ht="27" customHeight="1" thickBot="1">
      <c r="A37" s="151"/>
      <c r="B37" s="61"/>
      <c r="C37" s="61"/>
      <c r="D37" s="61"/>
      <c r="E37" s="152"/>
      <c r="F37" s="154"/>
      <c r="G37" s="154"/>
      <c r="H37" s="187"/>
      <c r="I37" s="153"/>
      <c r="J37" s="153"/>
      <c r="K37" s="154"/>
      <c r="L37" s="155"/>
      <c r="M37" s="86"/>
      <c r="N37" s="156"/>
    </row>
    <row r="38" spans="1:17" ht="15.75" customHeight="1">
      <c r="A38" s="151"/>
      <c r="B38" s="61"/>
      <c r="C38" s="61"/>
      <c r="D38" s="61"/>
      <c r="E38" s="1138" t="s">
        <v>270</v>
      </c>
      <c r="F38" s="1140" t="s">
        <v>6</v>
      </c>
      <c r="G38" s="1142"/>
      <c r="H38" s="78" t="s">
        <v>134</v>
      </c>
      <c r="I38" s="69" t="s">
        <v>194</v>
      </c>
      <c r="J38" s="24" t="s">
        <v>135</v>
      </c>
      <c r="K38" s="70" t="s">
        <v>214</v>
      </c>
      <c r="L38" s="155"/>
      <c r="M38" s="86"/>
      <c r="N38" s="156"/>
    </row>
    <row r="39" spans="1:17" ht="15.75" customHeight="1" thickBot="1">
      <c r="C39" s="11" t="s">
        <v>293</v>
      </c>
      <c r="E39" s="1139"/>
      <c r="F39" s="117" t="s">
        <v>283</v>
      </c>
      <c r="G39" s="117" t="s">
        <v>284</v>
      </c>
      <c r="H39" s="76" t="s">
        <v>215</v>
      </c>
      <c r="I39" s="77" t="s">
        <v>216</v>
      </c>
      <c r="J39" s="75" t="s">
        <v>262</v>
      </c>
      <c r="K39" s="118" t="s">
        <v>263</v>
      </c>
    </row>
    <row r="40" spans="1:17" ht="27" customHeight="1" thickTop="1">
      <c r="C40" s="11" t="s">
        <v>288</v>
      </c>
      <c r="D40" s="65" t="s">
        <v>292</v>
      </c>
      <c r="E40" s="167" t="s">
        <v>276</v>
      </c>
      <c r="F40" s="181">
        <f t="shared" ref="F40:H45" si="3">SUMIF($E$3:$E$35,$E40,F$3:F$35)</f>
        <v>7</v>
      </c>
      <c r="G40" s="181">
        <f t="shared" si="3"/>
        <v>5</v>
      </c>
      <c r="H40" s="173">
        <f t="shared" si="3"/>
        <v>15667</v>
      </c>
      <c r="I40" s="174">
        <f t="shared" ref="I40:I45" si="4">SUMIF($E$3:$E$35,$E40,I$3:I$35)</f>
        <v>16776</v>
      </c>
      <c r="J40" s="175">
        <f>I40-H40</f>
        <v>1109</v>
      </c>
      <c r="K40" s="168"/>
    </row>
    <row r="41" spans="1:17" ht="27" customHeight="1">
      <c r="C41" s="11" t="s">
        <v>289</v>
      </c>
      <c r="D41" s="65" t="s">
        <v>292</v>
      </c>
      <c r="E41" s="165" t="s">
        <v>277</v>
      </c>
      <c r="F41" s="182">
        <f t="shared" si="3"/>
        <v>7</v>
      </c>
      <c r="G41" s="182">
        <f t="shared" si="3"/>
        <v>5</v>
      </c>
      <c r="H41" s="176">
        <f t="shared" si="3"/>
        <v>14319</v>
      </c>
      <c r="I41" s="177">
        <f t="shared" si="4"/>
        <v>10962</v>
      </c>
      <c r="J41" s="178">
        <f t="shared" ref="J41:J46" si="5">I41-H41</f>
        <v>-3357</v>
      </c>
      <c r="K41" s="166"/>
    </row>
    <row r="42" spans="1:17" ht="27" customHeight="1">
      <c r="C42" s="11" t="s">
        <v>290</v>
      </c>
      <c r="D42" s="65" t="s">
        <v>292</v>
      </c>
      <c r="E42" s="165" t="s">
        <v>278</v>
      </c>
      <c r="F42" s="182">
        <f t="shared" si="3"/>
        <v>22</v>
      </c>
      <c r="G42" s="182">
        <f t="shared" si="3"/>
        <v>13</v>
      </c>
      <c r="H42" s="176">
        <f t="shared" si="3"/>
        <v>65838</v>
      </c>
      <c r="I42" s="177">
        <f t="shared" si="4"/>
        <v>60590</v>
      </c>
      <c r="J42" s="178">
        <f t="shared" si="5"/>
        <v>-5248</v>
      </c>
      <c r="K42" s="166"/>
    </row>
    <row r="43" spans="1:17" ht="27" customHeight="1">
      <c r="C43" s="11" t="s">
        <v>291</v>
      </c>
      <c r="D43" s="65" t="s">
        <v>292</v>
      </c>
      <c r="E43" s="165" t="s">
        <v>279</v>
      </c>
      <c r="F43" s="182">
        <f t="shared" si="3"/>
        <v>1</v>
      </c>
      <c r="G43" s="182">
        <f t="shared" si="3"/>
        <v>1</v>
      </c>
      <c r="H43" s="176">
        <f>SUMIF($E$3:$E$35,$E43,H$3:H$35)</f>
        <v>10095</v>
      </c>
      <c r="I43" s="177">
        <f t="shared" si="4"/>
        <v>11289</v>
      </c>
      <c r="J43" s="178">
        <f t="shared" si="5"/>
        <v>1194</v>
      </c>
      <c r="K43" s="166"/>
    </row>
    <row r="44" spans="1:17" ht="27" customHeight="1">
      <c r="E44" s="165" t="s">
        <v>280</v>
      </c>
      <c r="F44" s="183">
        <f t="shared" si="3"/>
        <v>2</v>
      </c>
      <c r="G44" s="183">
        <f t="shared" si="3"/>
        <v>2</v>
      </c>
      <c r="H44" s="176">
        <f t="shared" si="3"/>
        <v>1436</v>
      </c>
      <c r="I44" s="177">
        <f t="shared" si="4"/>
        <v>1256</v>
      </c>
      <c r="J44" s="178">
        <f t="shared" si="5"/>
        <v>-180</v>
      </c>
      <c r="K44" s="166"/>
    </row>
    <row r="45" spans="1:17" ht="27" customHeight="1" thickBot="1">
      <c r="E45" s="171" t="s">
        <v>282</v>
      </c>
      <c r="F45" s="183">
        <f t="shared" si="3"/>
        <v>6</v>
      </c>
      <c r="G45" s="183">
        <f t="shared" si="3"/>
        <v>7</v>
      </c>
      <c r="H45" s="179">
        <f t="shared" si="3"/>
        <v>182144</v>
      </c>
      <c r="I45" s="222">
        <f t="shared" si="4"/>
        <v>196070</v>
      </c>
      <c r="J45" s="223">
        <f t="shared" si="5"/>
        <v>13926</v>
      </c>
      <c r="K45" s="172"/>
    </row>
    <row r="46" spans="1:17" ht="27" customHeight="1" thickTop="1" thickBot="1">
      <c r="E46" s="169"/>
      <c r="F46" s="186">
        <f>SUM(F40:F45)</f>
        <v>45</v>
      </c>
      <c r="G46" s="186">
        <f>SUM(G40:G45)</f>
        <v>33</v>
      </c>
      <c r="H46" s="180">
        <f>SUM(H40:H45)</f>
        <v>289499</v>
      </c>
      <c r="I46" s="224">
        <f>SUM(I40:I45)</f>
        <v>296943</v>
      </c>
      <c r="J46" s="225">
        <f t="shared" si="5"/>
        <v>7444</v>
      </c>
      <c r="K46" s="170"/>
    </row>
  </sheetData>
  <autoFilter ref="A2:U36" xr:uid="{00000000-0009-0000-0000-000007000000}">
    <filterColumn colId="12" showButton="0"/>
  </autoFilter>
  <mergeCells count="14">
    <mergeCell ref="M1:N2"/>
    <mergeCell ref="E1:E2"/>
    <mergeCell ref="A27:A35"/>
    <mergeCell ref="E38:E39"/>
    <mergeCell ref="F1:G1"/>
    <mergeCell ref="F38:G38"/>
    <mergeCell ref="B36:D36"/>
    <mergeCell ref="A8:A12"/>
    <mergeCell ref="A3:A7"/>
    <mergeCell ref="A13:A25"/>
    <mergeCell ref="A1:A2"/>
    <mergeCell ref="C1:C2"/>
    <mergeCell ref="D1:D2"/>
    <mergeCell ref="L1:L2"/>
  </mergeCells>
  <phoneticPr fontId="5"/>
  <dataValidations count="3">
    <dataValidation type="list" allowBlank="1" showInputMessage="1" showErrorMessage="1" sqref="I2 I39" xr:uid="{00000000-0002-0000-0700-000000000000}">
      <formula1>"調 整 ③,予 算 案 ③,予 算 ③"</formula1>
    </dataValidation>
    <dataValidation type="list" allowBlank="1" showInputMessage="1" showErrorMessage="1" sqref="M3:M35" xr:uid="{00000000-0002-0000-0700-000001000000}">
      <formula1>"　　,区ＣＭ"</formula1>
    </dataValidation>
    <dataValidation type="list" allowBlank="1" showInputMessage="1" showErrorMessage="1" sqref="E40:E45 E3:E35" xr:uid="{00000000-0002-0000-0700-000002000000}">
      <formula1>"① 安心して子育てできるまちづくりの推進,② やさしさあふれるまちづくりの推進,③ 活力あるまちづくりの推進,④ 安全に暮らせるまちづくりの推進,⑤ 区民が区政運営に参加・参画する仕組みのさらなる充実,⑥ 区民サービスの向上と効率的な区行政の運営"</formula1>
    </dataValidation>
  </dataValidations>
  <pageMargins left="0.62992125984251968" right="0.51181102362204722" top="0.62992125984251968" bottom="0.51181102362204722" header="0.31496062992125984" footer="0.31496062992125984"/>
  <pageSetup paperSize="9" scale="4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様式５</vt:lpstr>
      <vt:lpstr>×様式3</vt:lpstr>
      <vt:lpstr>×様式4</vt:lpstr>
      <vt:lpstr>×様式4-2</vt:lpstr>
      <vt:lpstr>×様式4-3</vt:lpstr>
      <vt:lpstr>×様式9</vt:lpstr>
      <vt:lpstr>×★様式３リンク施策分野別一覧</vt:lpstr>
      <vt:lpstr>×</vt:lpstr>
      <vt:lpstr>×!Print_Area</vt:lpstr>
      <vt:lpstr>×★様式３リンク施策分野別一覧!Print_Area</vt:lpstr>
      <vt:lpstr>×様式3!Print_Area</vt:lpstr>
      <vt:lpstr>×様式4!Print_Area</vt:lpstr>
      <vt:lpstr>'×様式4-2'!Print_Area</vt:lpstr>
      <vt:lpstr>'×様式4-3'!Print_Area</vt:lpstr>
      <vt:lpstr>×様式9!Print_Area</vt:lpstr>
      <vt:lpstr>様式５!Print_Area</vt:lpstr>
      <vt:lpstr>×!Print_Titles</vt:lpstr>
      <vt:lpstr>×★様式３リンク施策分野別一覧!Print_Titles</vt:lpstr>
      <vt:lpstr>×様式3!Print_Titles</vt:lpstr>
      <vt:lpstr>×様式4!Print_Titles</vt:lpstr>
      <vt:lpstr>'×様式4-2'!Print_Titles</vt:lpstr>
      <vt:lpstr>'×様式4-3'!Print_Titles</vt:lpstr>
      <vt:lpstr>×様式9!Print_Titles</vt:lpstr>
      <vt:lpstr>様式５!Print_Titles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2026-02-19T00:41:03Z</dcterms:created>
  <dcterms:modified xsi:type="dcterms:W3CDTF">2026-02-19T00:44:12Z</dcterms:modified>
</cp:coreProperties>
</file>