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30" windowWidth="19395" windowHeight="8055"/>
  </bookViews>
  <sheets>
    <sheet name="トビラ" sheetId="25" r:id="rId1"/>
    <sheet name="1" sheetId="20" r:id="rId2"/>
    <sheet name="2" sheetId="21" r:id="rId3"/>
    <sheet name="3" sheetId="22" r:id="rId4"/>
    <sheet name="4" sheetId="23" r:id="rId5"/>
    <sheet name="5.6" sheetId="11" r:id="rId6"/>
    <sheet name="7 " sheetId="24" r:id="rId7"/>
    <sheet name="8 " sheetId="19" r:id="rId8"/>
    <sheet name="9 " sheetId="18" r:id="rId9"/>
    <sheet name="【参考】大阪市の福祉人口" sheetId="28" r:id="rId10"/>
    <sheet name="奥付 " sheetId="29" r:id="rId11"/>
  </sheets>
  <definedNames>
    <definedName name="_xlnm.Print_Area" localSheetId="9">【参考】大阪市の福祉人口!$A$1:$O$63</definedName>
    <definedName name="_xlnm.Print_Area" localSheetId="7">'8 '!$A$1:$L$34</definedName>
    <definedName name="_xlnm.Print_Area" localSheetId="0">トビラ!$A$1:$I$12</definedName>
    <definedName name="_xlnm.Print_Area" localSheetId="10">'奥付 '!$A$1:$I$16</definedName>
    <definedName name="定期">#REF!</definedName>
  </definedNames>
  <calcPr calcId="152511"/>
</workbook>
</file>

<file path=xl/calcChain.xml><?xml version="1.0" encoding="utf-8"?>
<calcChain xmlns="http://schemas.openxmlformats.org/spreadsheetml/2006/main">
  <c r="C34" i="23" l="1"/>
  <c r="C33" i="23"/>
  <c r="C32" i="23"/>
  <c r="C31" i="23"/>
  <c r="C30" i="23"/>
  <c r="C29" i="23"/>
  <c r="C28" i="23"/>
  <c r="C27" i="23"/>
  <c r="C26" i="23"/>
  <c r="C25" i="23"/>
  <c r="C24" i="23"/>
  <c r="C23" i="23"/>
  <c r="C22" i="23"/>
  <c r="C19" i="23"/>
  <c r="C18" i="23"/>
  <c r="C17" i="23"/>
  <c r="C16" i="23"/>
  <c r="C15" i="23"/>
  <c r="C14" i="23"/>
  <c r="C13" i="23"/>
  <c r="C12" i="23"/>
  <c r="C11" i="23"/>
  <c r="L7" i="28" l="1"/>
  <c r="L6" i="28"/>
  <c r="J7" i="28" l="1"/>
  <c r="I7" i="28"/>
  <c r="N6" i="28"/>
  <c r="M6" i="28"/>
  <c r="K6" i="28"/>
  <c r="J6" i="28"/>
  <c r="I6" i="28"/>
  <c r="H6" i="28"/>
  <c r="G6" i="28"/>
  <c r="F6" i="28"/>
  <c r="E6" i="28"/>
  <c r="D6" i="28"/>
  <c r="C6" i="28"/>
  <c r="B6" i="28"/>
  <c r="B11" i="18" l="1"/>
  <c r="G18" i="11"/>
  <c r="D18" i="11"/>
  <c r="G17" i="11"/>
  <c r="D17" i="11"/>
  <c r="C10" i="23" l="1"/>
  <c r="B10" i="23"/>
  <c r="C13" i="22"/>
  <c r="B13" i="22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4" i="24" l="1"/>
  <c r="B14" i="24"/>
  <c r="B9" i="18" l="1"/>
  <c r="B8" i="18"/>
  <c r="B7" i="18"/>
  <c r="C12" i="24"/>
  <c r="B12" i="24"/>
  <c r="C11" i="24"/>
  <c r="B11" i="24"/>
  <c r="C10" i="24"/>
  <c r="B10" i="24"/>
  <c r="G16" i="11"/>
  <c r="D16" i="11"/>
  <c r="G15" i="11"/>
  <c r="D15" i="11"/>
  <c r="G14" i="11"/>
  <c r="D14" i="11"/>
  <c r="G13" i="11"/>
  <c r="D13" i="11"/>
  <c r="G12" i="11"/>
  <c r="D12" i="11"/>
  <c r="G11" i="11"/>
  <c r="D11" i="11"/>
  <c r="G10" i="11"/>
  <c r="D10" i="11"/>
  <c r="G9" i="11"/>
  <c r="D9" i="11"/>
  <c r="E15" i="20" l="1"/>
  <c r="D15" i="20"/>
  <c r="B15" i="20"/>
  <c r="C15" i="20" l="1"/>
</calcChain>
</file>

<file path=xl/sharedStrings.xml><?xml version="1.0" encoding="utf-8"?>
<sst xmlns="http://schemas.openxmlformats.org/spreadsheetml/2006/main" count="444" uniqueCount="326">
  <si>
    <t>第8章　そ　　の　　他</t>
  </si>
  <si>
    <t>1　民生委員・児童委員の状況</t>
  </si>
  <si>
    <t>第1表　民生委員・児童委員の状況（区別）</t>
  </si>
  <si>
    <t>　　　　　　　　　　　　　　　　　　　　　　　　　　　　　　　　　　　　 　　　　（単位：人）</t>
  </si>
  <si>
    <t>定　　　数</t>
  </si>
  <si>
    <t>現　　　　　在　　　　　数</t>
  </si>
  <si>
    <t>総　　　数</t>
  </si>
  <si>
    <t>男</t>
  </si>
  <si>
    <t>女</t>
  </si>
  <si>
    <t>22     年     度</t>
  </si>
  <si>
    <t>23     年     度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</si>
  <si>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</si>
  <si>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</si>
  <si>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</si>
  <si>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</si>
  <si>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</si>
  <si>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</si>
  <si>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</si>
  <si>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</si>
  <si>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</si>
  <si>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</si>
  <si>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</si>
  <si>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</si>
  <si>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</si>
  <si>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</si>
  <si>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</si>
  <si>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</si>
  <si>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</si>
  <si>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</si>
  <si>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</si>
  <si>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</si>
  <si>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</si>
  <si>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</si>
  <si>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</si>
  <si>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</si>
  <si>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第2表　民生委員・児童委員の活動状況（区別）</t>
  </si>
  <si>
    <t>委員１人当たり件数</t>
  </si>
  <si>
    <t>22  　　 年　　　度</t>
  </si>
  <si>
    <t>23  　　 年　　　度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</si>
  <si>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</si>
  <si>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</si>
  <si>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</si>
  <si>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</si>
  <si>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</si>
  <si>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</si>
  <si>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生活費</t>
  </si>
  <si>
    <t>年金・保険</t>
  </si>
  <si>
    <t>仕事</t>
  </si>
  <si>
    <t>家族関係</t>
  </si>
  <si>
    <t>住居</t>
  </si>
  <si>
    <t>生活環境</t>
  </si>
  <si>
    <t>日常的な支援</t>
  </si>
  <si>
    <t>その他</t>
  </si>
  <si>
    <t>計</t>
  </si>
  <si>
    <t>高齢者に関すること</t>
  </si>
  <si>
    <t>障がい者に関すること</t>
  </si>
  <si>
    <t>子どもに関すること</t>
  </si>
  <si>
    <t>その他活動件数</t>
  </si>
  <si>
    <t>調査・実態把握</t>
  </si>
  <si>
    <t>行事・事業・会議への参加協力</t>
  </si>
  <si>
    <t>地域福祉活動・自主活動</t>
  </si>
  <si>
    <t>民児協運営・研修</t>
  </si>
  <si>
    <t>証明事務</t>
  </si>
  <si>
    <t>要保護児童の発見の通告・仲介</t>
  </si>
  <si>
    <t>訪問・連絡活動</t>
  </si>
  <si>
    <t>委員相互</t>
  </si>
  <si>
    <t>その他の関係機関</t>
  </si>
  <si>
    <t>活　　　動　　　日　　　数</t>
  </si>
  <si>
    <t>注1　委員１人当たり件数は、活動総数を報告提出委員（月平均）で割ったもの。</t>
  </si>
  <si>
    <t>注2　主任児童委員の活動数を含む。</t>
  </si>
  <si>
    <t>　　　　　　　　　　　　　　　　　　　　　　　　　　　　　　　　　　　　　　　 　（単位：件）</t>
  </si>
  <si>
    <t>1　生活福祉資金貸付の状況</t>
  </si>
  <si>
    <t>第3表　生活福祉資金貸付の状況</t>
  </si>
  <si>
    <t>件　　　　　数</t>
  </si>
  <si>
    <t>金　　　　額</t>
  </si>
  <si>
    <t>福祉資金</t>
  </si>
  <si>
    <t>教育支援資金（教育支援資金）</t>
  </si>
  <si>
    <t>総合支援資金（生活支援資金）</t>
  </si>
  <si>
    <t>総合支援資金（住宅入居費）</t>
  </si>
  <si>
    <t>総合支援資金（一時生活再建費）</t>
  </si>
  <si>
    <t>不動産担保型生活資金（一般世帯）</t>
  </si>
  <si>
    <t>不動産担保型生活資金（要保護世帯）</t>
  </si>
  <si>
    <t>　　　　　　　　　　　　　　　　　　　　　　　　　　　　　　　　　　　　 　（単位：件　千円）</t>
  </si>
  <si>
    <t>2　緊急援護資金貸付の状況</t>
  </si>
  <si>
    <t>第4表　緊急援護資金貸付の状況（区別）</t>
  </si>
  <si>
    <t>22　　　 年　　　 度</t>
  </si>
  <si>
    <t>23       年       度</t>
  </si>
  <si>
    <t>北                区</t>
  </si>
  <si>
    <t>都       島       区</t>
  </si>
  <si>
    <t>福       島       区</t>
  </si>
  <si>
    <t>此       花       区</t>
  </si>
  <si>
    <t>中       央       区</t>
  </si>
  <si>
    <t>西                区</t>
  </si>
  <si>
    <t>港                区</t>
  </si>
  <si>
    <t>大       正       区</t>
  </si>
  <si>
    <t>天    王    寺    区</t>
  </si>
  <si>
    <t>浪       速       区</t>
  </si>
  <si>
    <t>西    淀    川    区</t>
  </si>
  <si>
    <t>淀       川       区</t>
  </si>
  <si>
    <t>東    淀    川    区</t>
  </si>
  <si>
    <t>東       成       区</t>
  </si>
  <si>
    <t>生       野       区</t>
  </si>
  <si>
    <t>旭                区</t>
  </si>
  <si>
    <t>城       東       区</t>
  </si>
  <si>
    <t>鶴       見       区</t>
  </si>
  <si>
    <t>阿    倍    野    区</t>
  </si>
  <si>
    <t>住    之    江    区</t>
  </si>
  <si>
    <t>住       吉       区</t>
  </si>
  <si>
    <t>東    住    吉    区</t>
  </si>
  <si>
    <t>平       野       区</t>
  </si>
  <si>
    <t>西       成       区</t>
  </si>
  <si>
    <r>
      <t>　　</t>
    </r>
    <r>
      <rPr>
        <sz val="9"/>
        <color theme="1"/>
        <rFont val="ＭＳ Ｐ明朝"/>
        <family val="1"/>
        <charset val="128"/>
      </rPr>
      <t>　　　　　　　　　　　　　　　　　　　　　　　　　</t>
    </r>
    <r>
      <rPr>
        <sz val="9"/>
        <color theme="1"/>
        <rFont val="ＭＳ 明朝"/>
        <family val="1"/>
        <charset val="128"/>
      </rPr>
      <t>　　　　　　　　　　（単位：件　千円）</t>
    </r>
  </si>
  <si>
    <t>1　社会福祉センターの利用状況</t>
  </si>
  <si>
    <t>第5表　社会福祉</t>
  </si>
  <si>
    <t>総　　　　　数</t>
  </si>
  <si>
    <t>社会福祉関係団体</t>
  </si>
  <si>
    <t>グループ・サークル</t>
  </si>
  <si>
    <t>件　　数</t>
  </si>
  <si>
    <t>人　　員</t>
  </si>
  <si>
    <t>22  年　度</t>
  </si>
  <si>
    <t>23  年　度</t>
  </si>
  <si>
    <t>2　社会福祉研修・情報センターの利用状況</t>
  </si>
  <si>
    <t>第6表　社会福祉研修・情報センターの利用状況</t>
  </si>
  <si>
    <t>総　　　　　　　　　　　数</t>
  </si>
  <si>
    <t>人　　　　　員</t>
  </si>
  <si>
    <t>22　　年　　度</t>
  </si>
  <si>
    <t>　　　　　　　　　　　　　　　　　　　　　　　　　　　　　　　　　　　　　　　（単位：件　人）</t>
  </si>
  <si>
    <t>そ　　の　　他</t>
  </si>
  <si>
    <t>センターの利用状況</t>
  </si>
  <si>
    <t>官　　公　　署</t>
  </si>
  <si>
    <t>会　　　　社</t>
  </si>
  <si>
    <t>各　種　団　体</t>
  </si>
  <si>
    <t>個　　　　人</t>
  </si>
  <si>
    <t>件　数</t>
  </si>
  <si>
    <t>人　員</t>
  </si>
  <si>
    <t>3　早川福祉会館の利用状況</t>
  </si>
  <si>
    <t>第7表　早川福祉会</t>
  </si>
  <si>
    <t>身　障　関　係</t>
  </si>
  <si>
    <t>高齢者関係</t>
  </si>
  <si>
    <t>児童教育関係</t>
  </si>
  <si>
    <t>ボランティア関係</t>
  </si>
  <si>
    <t>利　用</t>
  </si>
  <si>
    <t>人　数</t>
  </si>
  <si>
    <t>22年度</t>
  </si>
  <si>
    <t>23年度</t>
  </si>
  <si>
    <t>館の利用状況</t>
  </si>
  <si>
    <t>声　の</t>
  </si>
  <si>
    <t>だより</t>
  </si>
  <si>
    <t>講習会</t>
  </si>
  <si>
    <t>手　話</t>
  </si>
  <si>
    <t>修了者</t>
  </si>
  <si>
    <t>4　心身障がい者リハビリテーションセンターの利用状況</t>
  </si>
  <si>
    <t>（単位：人　件）</t>
  </si>
  <si>
    <t>相　　　談　　　判　　　定　　　部　　　門</t>
  </si>
  <si>
    <t>身体障がい者相談</t>
  </si>
  <si>
    <t>知的障がい者相談</t>
  </si>
  <si>
    <t>療育相談</t>
  </si>
  <si>
    <t>検査</t>
  </si>
  <si>
    <t>市民啓発事業</t>
  </si>
  <si>
    <t>車いす体験講習会</t>
  </si>
  <si>
    <t>研修見学</t>
  </si>
  <si>
    <t>発達相談</t>
  </si>
  <si>
    <t>総合医療相談</t>
  </si>
  <si>
    <t>健康診査事業</t>
  </si>
  <si>
    <t>訓　　練　　部　　門</t>
  </si>
  <si>
    <t>職　業　訓　練　部　門</t>
  </si>
  <si>
    <t>更生訓練</t>
  </si>
  <si>
    <t>療育訓練</t>
  </si>
  <si>
    <t>法外事業</t>
  </si>
  <si>
    <t>職能開発訓練</t>
  </si>
  <si>
    <t>通所訓練事業</t>
  </si>
  <si>
    <t>ワーキングスキル科</t>
  </si>
  <si>
    <t>ワークアドバンスト科※</t>
  </si>
  <si>
    <t>5　弘済院施設種別別入所状況</t>
  </si>
  <si>
    <t>（3月末人員）（単位：人）</t>
  </si>
  <si>
    <t>総数</t>
  </si>
  <si>
    <t>附属病院</t>
  </si>
  <si>
    <t>定員</t>
  </si>
  <si>
    <t>24年度</t>
    <rPh sb="2" eb="4">
      <t>ネンド</t>
    </rPh>
    <phoneticPr fontId="3"/>
  </si>
  <si>
    <t>福　祉　型　児　童
発達支援センター※</t>
    <rPh sb="0" eb="1">
      <t>フク</t>
    </rPh>
    <rPh sb="2" eb="3">
      <t>シ</t>
    </rPh>
    <rPh sb="4" eb="5">
      <t>カタ</t>
    </rPh>
    <rPh sb="6" eb="7">
      <t>ジ</t>
    </rPh>
    <rPh sb="8" eb="9">
      <t>ドウ</t>
    </rPh>
    <rPh sb="10" eb="12">
      <t>ハッタツ</t>
    </rPh>
    <rPh sb="12" eb="14">
      <t>シエン</t>
    </rPh>
    <phoneticPr fontId="3"/>
  </si>
  <si>
    <t>医　療　型　児　童
発達支援センター※</t>
    <rPh sb="0" eb="1">
      <t>イ</t>
    </rPh>
    <rPh sb="2" eb="3">
      <t>リョウ</t>
    </rPh>
    <rPh sb="4" eb="5">
      <t>ガタ</t>
    </rPh>
    <rPh sb="6" eb="7">
      <t>ジ</t>
    </rPh>
    <rPh sb="8" eb="9">
      <t>ドウ</t>
    </rPh>
    <rPh sb="10" eb="14">
      <t>ハッタツシエン</t>
    </rPh>
    <phoneticPr fontId="3"/>
  </si>
  <si>
    <t>第１特別養護老人ホーム(介護老人福祉施設)</t>
    <phoneticPr fontId="3"/>
  </si>
  <si>
    <t>第２特別養護老人ホーム(介護老人福祉施設)</t>
    <phoneticPr fontId="3"/>
  </si>
  <si>
    <t>センター内・
こども相談センター
関係診療業務</t>
    <phoneticPr fontId="3"/>
  </si>
  <si>
    <t>　　（経過措置として平成21年3月31日までに運転免許を取得した方については免許取得後1年以内に限り支給継続）</t>
    <phoneticPr fontId="3"/>
  </si>
  <si>
    <t>第3節　</t>
    <phoneticPr fontId="3"/>
  </si>
  <si>
    <t>第2節　　資金貸付</t>
  </si>
  <si>
    <t>教育支援資金（就学支援資金）</t>
    <rPh sb="7" eb="9">
      <t>シュウガク</t>
    </rPh>
    <phoneticPr fontId="3"/>
  </si>
  <si>
    <t>　　 ※知的障がい児・肢体不自由児通園施設については平成24年度より福祉型・医療型児童発達支援センターに名称変更。</t>
    <rPh sb="26" eb="28">
      <t>ヘイセイ</t>
    </rPh>
    <rPh sb="30" eb="32">
      <t>ネンド</t>
    </rPh>
    <rPh sb="34" eb="37">
      <t>フクシガタ</t>
    </rPh>
    <rPh sb="38" eb="40">
      <t>イリョウ</t>
    </rPh>
    <rPh sb="40" eb="41">
      <t>ガタ</t>
    </rPh>
    <rPh sb="41" eb="43">
      <t>ジドウ</t>
    </rPh>
    <rPh sb="43" eb="45">
      <t>ハッタツ</t>
    </rPh>
    <rPh sb="45" eb="47">
      <t>シエン</t>
    </rPh>
    <rPh sb="52" eb="54">
      <t>メイショウ</t>
    </rPh>
    <rPh sb="54" eb="56">
      <t>ヘンコウ</t>
    </rPh>
    <phoneticPr fontId="3"/>
  </si>
  <si>
    <t>　　 ※福祉型・医療型児童発達支援センターについては平成19年度から年度初日登録者数を計上。</t>
    <rPh sb="26" eb="28">
      <t>ヘイセイ</t>
    </rPh>
    <rPh sb="30" eb="32">
      <t>ネンド</t>
    </rPh>
    <rPh sb="34" eb="36">
      <t>ネンド</t>
    </rPh>
    <rPh sb="36" eb="38">
      <t>ショニチ</t>
    </rPh>
    <rPh sb="38" eb="40">
      <t>トウロク</t>
    </rPh>
    <rPh sb="40" eb="41">
      <t>シャ</t>
    </rPh>
    <rPh sb="41" eb="42">
      <t>スウ</t>
    </rPh>
    <rPh sb="43" eb="45">
      <t>ケイジョウ</t>
    </rPh>
    <phoneticPr fontId="3"/>
  </si>
  <si>
    <t>第8表　心身障がい者リハビリテーションセンターの利用状況</t>
    <phoneticPr fontId="3"/>
  </si>
  <si>
    <t>第9表　弘済院施設種別別入所状況</t>
    <phoneticPr fontId="3"/>
  </si>
  <si>
    <t>第1節　民生委員・児童委員</t>
    <phoneticPr fontId="3"/>
  </si>
  <si>
    <t>24  年　度</t>
    <phoneticPr fontId="3"/>
  </si>
  <si>
    <t>25  年　度</t>
    <phoneticPr fontId="3"/>
  </si>
  <si>
    <t>障がい児等
療育支援事業</t>
    <rPh sb="0" eb="1">
      <t>ショウ</t>
    </rPh>
    <rPh sb="3" eb="4">
      <t>ジ</t>
    </rPh>
    <rPh sb="4" eb="5">
      <t>ナド</t>
    </rPh>
    <rPh sb="6" eb="8">
      <t>リョウイク</t>
    </rPh>
    <rPh sb="8" eb="10">
      <t>シエン</t>
    </rPh>
    <rPh sb="10" eb="12">
      <t>ジギョウ</t>
    </rPh>
    <phoneticPr fontId="3"/>
  </si>
  <si>
    <t>障がい者相談
支援事業</t>
    <rPh sb="0" eb="1">
      <t>ショウ</t>
    </rPh>
    <rPh sb="3" eb="4">
      <t>シャ</t>
    </rPh>
    <rPh sb="4" eb="6">
      <t>ソウダン</t>
    </rPh>
    <rPh sb="7" eb="9">
      <t>シエン</t>
    </rPh>
    <rPh sb="9" eb="11">
      <t>ジギョウ</t>
    </rPh>
    <phoneticPr fontId="3"/>
  </si>
  <si>
    <t>　　 こども相談センター分の実績なし。</t>
    <phoneticPr fontId="3"/>
  </si>
  <si>
    <t>23　　年　　度</t>
    <phoneticPr fontId="9"/>
  </si>
  <si>
    <t>24　　年　　度</t>
    <phoneticPr fontId="9"/>
  </si>
  <si>
    <t>25　　年　　度</t>
  </si>
  <si>
    <t>24     年     度</t>
  </si>
  <si>
    <t>24  　　 年　　　度</t>
    <phoneticPr fontId="3"/>
  </si>
  <si>
    <t>内　容　別　相　談・支　援　件　数</t>
    <phoneticPr fontId="3"/>
  </si>
  <si>
    <t xml:space="preserve">－ </t>
    <phoneticPr fontId="3"/>
  </si>
  <si>
    <t>分野別相談・
支援件数(再掲)</t>
    <phoneticPr fontId="3"/>
  </si>
  <si>
    <t>訪問
回数</t>
    <phoneticPr fontId="3"/>
  </si>
  <si>
    <t>連絡調
整回数</t>
    <phoneticPr fontId="3"/>
  </si>
  <si>
    <t>24     年     度</t>
    <phoneticPr fontId="3"/>
  </si>
  <si>
    <t>25     年     度</t>
  </si>
  <si>
    <t>24       年       度</t>
    <phoneticPr fontId="3"/>
  </si>
  <si>
    <t>25       年       度</t>
  </si>
  <si>
    <t>点　字
図　書</t>
    <phoneticPr fontId="3"/>
  </si>
  <si>
    <t>録　音
図　書</t>
    <phoneticPr fontId="3"/>
  </si>
  <si>
    <t>対　面
読　書</t>
    <phoneticPr fontId="3"/>
  </si>
  <si>
    <t>点　訳
講習会</t>
    <phoneticPr fontId="3"/>
  </si>
  <si>
    <t>中　級
点　訳</t>
    <phoneticPr fontId="3"/>
  </si>
  <si>
    <t>音　訳
講習会</t>
    <phoneticPr fontId="3"/>
  </si>
  <si>
    <t>中　級
音　訳</t>
    <phoneticPr fontId="3"/>
  </si>
  <si>
    <t>市　政</t>
    <phoneticPr fontId="3"/>
  </si>
  <si>
    <t>25年度</t>
    <rPh sb="2" eb="4">
      <t>ネンド</t>
    </rPh>
    <phoneticPr fontId="3"/>
  </si>
  <si>
    <t>24年度</t>
    <phoneticPr fontId="3"/>
  </si>
  <si>
    <t>法 外 事 業</t>
    <phoneticPr fontId="3"/>
  </si>
  <si>
    <t>指定障がい者
支援施設※</t>
    <phoneticPr fontId="3"/>
  </si>
  <si>
    <t>情報処理科※</t>
    <phoneticPr fontId="3"/>
  </si>
  <si>
    <t>補装具･福祉機器
普及事業
（普及事業）</t>
    <rPh sb="15" eb="17">
      <t>フキュウ</t>
    </rPh>
    <rPh sb="17" eb="19">
      <t>ジギョウ</t>
    </rPh>
    <phoneticPr fontId="3"/>
  </si>
  <si>
    <t>補装具･福祉機器
普及事業
（相談事業）</t>
    <rPh sb="15" eb="17">
      <t>ソウダン</t>
    </rPh>
    <rPh sb="17" eb="19">
      <t>ジギョウ</t>
    </rPh>
    <phoneticPr fontId="3"/>
  </si>
  <si>
    <t>第</t>
    <rPh sb="0" eb="1">
      <t>ダイ</t>
    </rPh>
    <phoneticPr fontId="9"/>
  </si>
  <si>
    <t>章</t>
    <rPh sb="0" eb="1">
      <t>ショウ</t>
    </rPh>
    <phoneticPr fontId="9"/>
  </si>
  <si>
    <t>その他</t>
    <rPh sb="2" eb="3">
      <t>タ</t>
    </rPh>
    <phoneticPr fontId="9"/>
  </si>
  <si>
    <t>(-)</t>
    <phoneticPr fontId="3"/>
  </si>
  <si>
    <t>　　　　　　　　　　　　　　　　　　　　　　　　　　　　　　　　　　　　　　　（単位：件　人）</t>
    <phoneticPr fontId="3"/>
  </si>
  <si>
    <t>22年度</t>
    <phoneticPr fontId="3"/>
  </si>
  <si>
    <t>24年度</t>
  </si>
  <si>
    <t>注3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</si>
  <si>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注1　総合支援資金・不動産担保型生活資金は月単位での貸付のため件数のみ集計。</t>
    <rPh sb="0" eb="1">
      <t>チュウ</t>
    </rPh>
    <phoneticPr fontId="3"/>
  </si>
  <si>
    <t>注2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</si>
  <si>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注　各年度3月31日現在</t>
    <rPh sb="0" eb="1">
      <t>チュウ</t>
    </rPh>
    <rPh sb="2" eb="3">
      <t>カク</t>
    </rPh>
    <rPh sb="3" eb="5">
      <t>ネンド３</t>
    </rPh>
    <rPh sb="6" eb="12">
      <t>１ニチゲンザイ</t>
    </rPh>
    <phoneticPr fontId="3"/>
  </si>
  <si>
    <t>注　各年度3月31日現在、主任児童委員を含む。</t>
    <rPh sb="0" eb="1">
      <t>チュウ</t>
    </rPh>
    <rPh sb="2" eb="3">
      <t>カク</t>
    </rPh>
    <rPh sb="6" eb="7">
      <t>ガツ</t>
    </rPh>
    <rPh sb="9" eb="12">
      <t>ニチゲンザイ</t>
    </rPh>
    <phoneticPr fontId="3"/>
  </si>
  <si>
    <t>注1　（　）内は有料件数。</t>
    <phoneticPr fontId="3"/>
  </si>
  <si>
    <t>注2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</si>
  <si>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注6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</si>
  <si>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注1　※については年度初日在籍数を計上。</t>
    <phoneticPr fontId="3"/>
  </si>
  <si>
    <t>注2　相談判定部門のからだとこころの相談クリニックは平成20年度から総合医療相談(からだの相談クリニック)として実施。</t>
    <phoneticPr fontId="3"/>
  </si>
  <si>
    <t>注3　訓練部門の更生訓練については、平成21年度より身体障がい者更生施設から指定障がい者支援施設に移行</t>
    <phoneticPr fontId="3"/>
  </si>
  <si>
    <t>注4　自動車運転技能習得金について、平成21年3月31日身体障がい者自動車運転技能習得金支給規則廃止</t>
    <phoneticPr fontId="3"/>
  </si>
  <si>
    <t>注5　相談判定部門のセンター内・こども相談センター関係診療業務については、平成22年1月4日こども相談センター移転後、</t>
    <phoneticPr fontId="3"/>
  </si>
  <si>
    <t>注2　第1特別養護老人ホーム及び第2特別養護老人ホームについては、契約数で計上。</t>
    <rPh sb="0" eb="1">
      <t>チュウ</t>
    </rPh>
    <phoneticPr fontId="3"/>
  </si>
  <si>
    <t>注1　附属病院（平成20年4月1日病床数変更）172床→90床</t>
    <rPh sb="0" eb="1">
      <t>チュウ</t>
    </rPh>
    <phoneticPr fontId="3"/>
  </si>
  <si>
    <t>注4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3"/>
  </si>
  <si>
    <t>注1　※自立生活支援センター・ピア大阪実施事業。H23年度をもって事業終了　</t>
    <rPh sb="0" eb="1">
      <t>チュウ</t>
    </rPh>
    <phoneticPr fontId="3"/>
  </si>
  <si>
    <t>※</t>
    <phoneticPr fontId="3"/>
  </si>
  <si>
    <t>25  　　 年　　　度</t>
  </si>
  <si>
    <t>26  年　度</t>
    <phoneticPr fontId="3"/>
  </si>
  <si>
    <t>25年度</t>
  </si>
  <si>
    <t xml:space="preserve">－ </t>
  </si>
  <si>
    <t>26年度</t>
    <phoneticPr fontId="3"/>
  </si>
  <si>
    <t>26年度</t>
    <phoneticPr fontId="3"/>
  </si>
  <si>
    <t>26年度</t>
    <rPh sb="2" eb="4">
      <t>ネンド</t>
    </rPh>
    <phoneticPr fontId="3"/>
  </si>
  <si>
    <t>26年度</t>
    <phoneticPr fontId="3"/>
  </si>
  <si>
    <t>26　　年　　度</t>
    <phoneticPr fontId="3"/>
  </si>
  <si>
    <t>26      年       度</t>
    <phoneticPr fontId="3"/>
  </si>
  <si>
    <t>26     年     度</t>
    <phoneticPr fontId="3"/>
  </si>
  <si>
    <t>26  　　 年　　　度</t>
    <phoneticPr fontId="3"/>
  </si>
  <si>
    <t>26     年     度</t>
    <phoneticPr fontId="3"/>
  </si>
  <si>
    <t xml:space="preserve">- </t>
    <phoneticPr fontId="3"/>
  </si>
  <si>
    <t xml:space="preserve">－ </t>
    <phoneticPr fontId="3"/>
  </si>
  <si>
    <t>〔参　考〕</t>
    <rPh sb="1" eb="2">
      <t>サン</t>
    </rPh>
    <rPh sb="3" eb="4">
      <t>コウ</t>
    </rPh>
    <phoneticPr fontId="9"/>
  </si>
  <si>
    <t>大　阪　市　の　</t>
    <phoneticPr fontId="9"/>
  </si>
  <si>
    <t>福祉人口</t>
    <rPh sb="0" eb="2">
      <t>フクシ</t>
    </rPh>
    <rPh sb="2" eb="4">
      <t>ジンコウ</t>
    </rPh>
    <phoneticPr fontId="9"/>
  </si>
  <si>
    <t>人口</t>
    <rPh sb="0" eb="2">
      <t>ジンコウ</t>
    </rPh>
    <phoneticPr fontId="9"/>
  </si>
  <si>
    <t>高齢者人口
(65歳以上)</t>
    <rPh sb="0" eb="3">
      <t>コウレイシャ</t>
    </rPh>
    <rPh sb="3" eb="5">
      <t>ジンコウ</t>
    </rPh>
    <rPh sb="9" eb="10">
      <t>サイ</t>
    </rPh>
    <rPh sb="10" eb="12">
      <t>イジョウ</t>
    </rPh>
    <phoneticPr fontId="9"/>
  </si>
  <si>
    <t>児童人口
(18歳未満)</t>
    <rPh sb="0" eb="2">
      <t>ジドウ</t>
    </rPh>
    <rPh sb="2" eb="4">
      <t>ジンコウ</t>
    </rPh>
    <rPh sb="8" eb="9">
      <t>サイ</t>
    </rPh>
    <rPh sb="9" eb="11">
      <t>ミマン</t>
    </rPh>
    <phoneticPr fontId="9"/>
  </si>
  <si>
    <t>身体障がい者
手帳交付数</t>
    <rPh sb="0" eb="2">
      <t>シンタイ</t>
    </rPh>
    <rPh sb="2" eb="3">
      <t>ショウ</t>
    </rPh>
    <rPh sb="5" eb="6">
      <t>シャ</t>
    </rPh>
    <rPh sb="7" eb="9">
      <t>テチョウ</t>
    </rPh>
    <rPh sb="9" eb="11">
      <t>コウフ</t>
    </rPh>
    <rPh sb="11" eb="12">
      <t>スウ</t>
    </rPh>
    <phoneticPr fontId="9"/>
  </si>
  <si>
    <t>療育手帳
交付数</t>
    <rPh sb="0" eb="2">
      <t>リョウイク</t>
    </rPh>
    <rPh sb="2" eb="4">
      <t>テチョウ</t>
    </rPh>
    <rPh sb="5" eb="7">
      <t>コウフ</t>
    </rPh>
    <rPh sb="7" eb="8">
      <t>スウ</t>
    </rPh>
    <phoneticPr fontId="9"/>
  </si>
  <si>
    <t>生活保護</t>
    <rPh sb="0" eb="2">
      <t>セイカツ</t>
    </rPh>
    <rPh sb="2" eb="4">
      <t>ホゴ</t>
    </rPh>
    <phoneticPr fontId="9"/>
  </si>
  <si>
    <t>国民健康保険</t>
    <rPh sb="0" eb="2">
      <t>コクミン</t>
    </rPh>
    <rPh sb="2" eb="4">
      <t>ケンコウ</t>
    </rPh>
    <rPh sb="4" eb="6">
      <t>ホケン</t>
    </rPh>
    <phoneticPr fontId="9"/>
  </si>
  <si>
    <t>後期高齢者
医療
被保険者数</t>
    <rPh sb="0" eb="2">
      <t>コウキ</t>
    </rPh>
    <rPh sb="2" eb="4">
      <t>コウレイ</t>
    </rPh>
    <rPh sb="4" eb="5">
      <t>モノ</t>
    </rPh>
    <rPh sb="6" eb="7">
      <t>イ</t>
    </rPh>
    <rPh sb="7" eb="8">
      <t>リョウ</t>
    </rPh>
    <rPh sb="9" eb="10">
      <t>ヒ</t>
    </rPh>
    <rPh sb="10" eb="12">
      <t>ホケン</t>
    </rPh>
    <rPh sb="12" eb="13">
      <t>シャ</t>
    </rPh>
    <rPh sb="13" eb="14">
      <t>スウ</t>
    </rPh>
    <phoneticPr fontId="9"/>
  </si>
  <si>
    <t>国民年金</t>
    <rPh sb="0" eb="2">
      <t>コクミン</t>
    </rPh>
    <rPh sb="2" eb="4">
      <t>ネンキン</t>
    </rPh>
    <phoneticPr fontId="9"/>
  </si>
  <si>
    <t>世帯数</t>
    <rPh sb="0" eb="3">
      <t>セタイスウ</t>
    </rPh>
    <phoneticPr fontId="9"/>
  </si>
  <si>
    <t>人員</t>
    <rPh sb="0" eb="2">
      <t>ジンイン</t>
    </rPh>
    <phoneticPr fontId="9"/>
  </si>
  <si>
    <t>被保険者数</t>
    <rPh sb="0" eb="4">
      <t>ヒホケンシャ</t>
    </rPh>
    <rPh sb="4" eb="5">
      <t>スウ</t>
    </rPh>
    <phoneticPr fontId="9"/>
  </si>
  <si>
    <t>受給権者数
長期給付</t>
    <rPh sb="0" eb="3">
      <t>ジュキュウケン</t>
    </rPh>
    <rPh sb="3" eb="4">
      <t>シャ</t>
    </rPh>
    <rPh sb="4" eb="5">
      <t>カズ</t>
    </rPh>
    <rPh sb="6" eb="8">
      <t>チョウキ</t>
    </rPh>
    <rPh sb="8" eb="10">
      <t>キュウフ</t>
    </rPh>
    <phoneticPr fontId="9"/>
  </si>
  <si>
    <t>受給権者数
短期給付</t>
    <rPh sb="0" eb="2">
      <t>ジュキュウ</t>
    </rPh>
    <rPh sb="2" eb="3">
      <t>ケン</t>
    </rPh>
    <rPh sb="3" eb="4">
      <t>シャ</t>
    </rPh>
    <rPh sb="4" eb="5">
      <t>スウ</t>
    </rPh>
    <rPh sb="6" eb="8">
      <t>タンキ</t>
    </rPh>
    <rPh sb="8" eb="10">
      <t>キュウフ</t>
    </rPh>
    <phoneticPr fontId="9"/>
  </si>
  <si>
    <t>全市</t>
    <rPh sb="0" eb="1">
      <t>ゼン</t>
    </rPh>
    <rPh sb="1" eb="2">
      <t>シ</t>
    </rPh>
    <phoneticPr fontId="9"/>
  </si>
  <si>
    <t>全市</t>
    <rPh sb="0" eb="2">
      <t>ゼンシ</t>
    </rPh>
    <phoneticPr fontId="9"/>
  </si>
  <si>
    <t>北区</t>
    <rPh sb="0" eb="2">
      <t>キタク</t>
    </rPh>
    <phoneticPr fontId="9"/>
  </si>
  <si>
    <t>都島区</t>
    <rPh sb="0" eb="3">
      <t>ミヤコジマク</t>
    </rPh>
    <phoneticPr fontId="9"/>
  </si>
  <si>
    <t>福島区</t>
    <rPh sb="0" eb="3">
      <t>フクシマク</t>
    </rPh>
    <phoneticPr fontId="9"/>
  </si>
  <si>
    <t>此花区</t>
    <rPh sb="0" eb="3">
      <t>コノハナク</t>
    </rPh>
    <phoneticPr fontId="9"/>
  </si>
  <si>
    <t>中央区</t>
    <rPh sb="0" eb="3">
      <t>チュウオウク</t>
    </rPh>
    <phoneticPr fontId="9"/>
  </si>
  <si>
    <t>西区</t>
    <rPh sb="0" eb="2">
      <t>ニシク</t>
    </rPh>
    <phoneticPr fontId="9"/>
  </si>
  <si>
    <t>港区</t>
    <rPh sb="0" eb="2">
      <t>ミナトク</t>
    </rPh>
    <phoneticPr fontId="9"/>
  </si>
  <si>
    <t>大正区</t>
    <rPh sb="0" eb="2">
      <t>タイショウ</t>
    </rPh>
    <rPh sb="2" eb="3">
      <t>ク</t>
    </rPh>
    <phoneticPr fontId="9"/>
  </si>
  <si>
    <t>天王寺区</t>
    <rPh sb="0" eb="4">
      <t>テンノウジク</t>
    </rPh>
    <phoneticPr fontId="9"/>
  </si>
  <si>
    <t>浪速区</t>
    <rPh sb="0" eb="3">
      <t>ナニワク</t>
    </rPh>
    <phoneticPr fontId="9"/>
  </si>
  <si>
    <t>西淀川区</t>
    <rPh sb="0" eb="4">
      <t>ニシヨドガワク</t>
    </rPh>
    <phoneticPr fontId="9"/>
  </si>
  <si>
    <t>淀川区</t>
    <rPh sb="0" eb="3">
      <t>ヨドガワク</t>
    </rPh>
    <phoneticPr fontId="9"/>
  </si>
  <si>
    <t>東淀川区</t>
    <rPh sb="0" eb="4">
      <t>ヒガシヨドガワク</t>
    </rPh>
    <phoneticPr fontId="9"/>
  </si>
  <si>
    <t>東成区</t>
    <rPh sb="0" eb="2">
      <t>ヒガシナリ</t>
    </rPh>
    <rPh sb="2" eb="3">
      <t>ク</t>
    </rPh>
    <phoneticPr fontId="9"/>
  </si>
  <si>
    <t>生野区</t>
    <rPh sb="0" eb="3">
      <t>イクノク</t>
    </rPh>
    <phoneticPr fontId="9"/>
  </si>
  <si>
    <t>旭区</t>
    <rPh sb="0" eb="2">
      <t>アサヒク</t>
    </rPh>
    <phoneticPr fontId="9"/>
  </si>
  <si>
    <t>城東区</t>
    <rPh sb="0" eb="3">
      <t>ジョウトウク</t>
    </rPh>
    <phoneticPr fontId="9"/>
  </si>
  <si>
    <t>鶴見区</t>
    <rPh sb="0" eb="3">
      <t>ツルミク</t>
    </rPh>
    <phoneticPr fontId="9"/>
  </si>
  <si>
    <t>阿倍野区</t>
    <rPh sb="0" eb="4">
      <t>アベノク</t>
    </rPh>
    <phoneticPr fontId="9"/>
  </si>
  <si>
    <t>住之江区</t>
    <rPh sb="0" eb="4">
      <t>スミノエク</t>
    </rPh>
    <phoneticPr fontId="9"/>
  </si>
  <si>
    <t>住吉区</t>
    <rPh sb="0" eb="3">
      <t>スミヨシク</t>
    </rPh>
    <phoneticPr fontId="9"/>
  </si>
  <si>
    <t>東住吉区</t>
    <rPh sb="0" eb="1">
      <t>ヒガシ</t>
    </rPh>
    <rPh sb="1" eb="4">
      <t>スミヨシク</t>
    </rPh>
    <phoneticPr fontId="9"/>
  </si>
  <si>
    <t>平野区</t>
    <rPh sb="0" eb="3">
      <t>ヒラノク</t>
    </rPh>
    <phoneticPr fontId="9"/>
  </si>
  <si>
    <t>西成区</t>
    <rPh sb="0" eb="3">
      <t>ニシナリク</t>
    </rPh>
    <phoneticPr fontId="9"/>
  </si>
  <si>
    <t>緊急入院
保護業務センター</t>
    <rPh sb="0" eb="2">
      <t>キンキュウ</t>
    </rPh>
    <rPh sb="2" eb="4">
      <t>ニュウイン</t>
    </rPh>
    <rPh sb="5" eb="7">
      <t>ホゴ</t>
    </rPh>
    <rPh sb="7" eb="9">
      <t>ギョウム</t>
    </rPh>
    <phoneticPr fontId="9"/>
  </si>
  <si>
    <t xml:space="preserve">－ </t>
    <phoneticPr fontId="3"/>
  </si>
  <si>
    <t>（26.10.1）</t>
    <phoneticPr fontId="9"/>
  </si>
  <si>
    <t>（27.3.末）</t>
    <rPh sb="6" eb="7">
      <t>マツ</t>
    </rPh>
    <phoneticPr fontId="9"/>
  </si>
  <si>
    <t>（27.3.中）</t>
    <rPh sb="6" eb="7">
      <t>チュウ</t>
    </rPh>
    <phoneticPr fontId="9"/>
  </si>
  <si>
    <t>（27.3.末）</t>
    <phoneticPr fontId="3"/>
  </si>
  <si>
    <t>1.人口は、平成22年国勢調査結果から人口異動を加減して算出している</t>
    <rPh sb="2" eb="4">
      <t>ジンコウ</t>
    </rPh>
    <rPh sb="6" eb="8">
      <t>ヘイセイ</t>
    </rPh>
    <rPh sb="10" eb="11">
      <t>ネン</t>
    </rPh>
    <rPh sb="11" eb="13">
      <t>コクセイ</t>
    </rPh>
    <rPh sb="13" eb="15">
      <t>チョウサ</t>
    </rPh>
    <rPh sb="15" eb="17">
      <t>ケッカ</t>
    </rPh>
    <phoneticPr fontId="9"/>
  </si>
  <si>
    <t>2.国民健康保険の（　）内は、退職者医療対象者再掲</t>
    <rPh sb="2" eb="4">
      <t>コクミン</t>
    </rPh>
    <rPh sb="4" eb="6">
      <t>ケンコウ</t>
    </rPh>
    <rPh sb="6" eb="8">
      <t>ホケン</t>
    </rPh>
    <rPh sb="12" eb="13">
      <t>ナイ</t>
    </rPh>
    <rPh sb="15" eb="17">
      <t>タイショク</t>
    </rPh>
    <rPh sb="17" eb="18">
      <t>シャ</t>
    </rPh>
    <rPh sb="18" eb="20">
      <t>イリョウ</t>
    </rPh>
    <rPh sb="20" eb="23">
      <t>タイショウシャ</t>
    </rPh>
    <rPh sb="23" eb="25">
      <t>サイケイ</t>
    </rPh>
    <phoneticPr fontId="9"/>
  </si>
  <si>
    <t>3.国民年金の（　）内は、第1号保険者再掲</t>
    <rPh sb="2" eb="4">
      <t>コクミン</t>
    </rPh>
    <rPh sb="4" eb="6">
      <t>ネンキン</t>
    </rPh>
    <rPh sb="10" eb="11">
      <t>ナイ</t>
    </rPh>
    <rPh sb="13" eb="14">
      <t>ダイ</t>
    </rPh>
    <rPh sb="15" eb="16">
      <t>ゴウ</t>
    </rPh>
    <rPh sb="16" eb="19">
      <t>ホケンシャ</t>
    </rPh>
    <rPh sb="19" eb="21">
      <t>サイケイ</t>
    </rPh>
    <phoneticPr fontId="9"/>
  </si>
  <si>
    <t>4.その他は（　）内現在</t>
    <rPh sb="4" eb="5">
      <t>タ</t>
    </rPh>
    <rPh sb="9" eb="10">
      <t>ナイ</t>
    </rPh>
    <rPh sb="10" eb="12">
      <t>ゲンザイ</t>
    </rPh>
    <phoneticPr fontId="9"/>
  </si>
  <si>
    <r>
      <t>編集・発行</t>
    </r>
    <r>
      <rPr>
        <sz val="16"/>
        <rFont val="ＭＳ 明朝"/>
        <family val="1"/>
        <charset val="128"/>
      </rPr>
      <t>　　大阪市福祉局</t>
    </r>
    <rPh sb="0" eb="2">
      <t>ヘンシュウ</t>
    </rPh>
    <rPh sb="3" eb="5">
      <t>ハッコウ</t>
    </rPh>
    <rPh sb="7" eb="10">
      <t>オオサカシ</t>
    </rPh>
    <rPh sb="10" eb="13">
      <t>フクシキョク</t>
    </rPh>
    <phoneticPr fontId="9"/>
  </si>
  <si>
    <t>〒530－8201　大阪市北区中之島1－3－20
電話（06）6208－7942</t>
    <rPh sb="10" eb="13">
      <t>オオサカシ</t>
    </rPh>
    <rPh sb="13" eb="15">
      <t>キタク</t>
    </rPh>
    <rPh sb="15" eb="18">
      <t>ナカノシマ</t>
    </rPh>
    <rPh sb="25" eb="27">
      <t>デンワ</t>
    </rPh>
    <phoneticPr fontId="9"/>
  </si>
  <si>
    <t>24年度</t>
    <rPh sb="2" eb="4">
      <t>ネンド</t>
    </rPh>
    <phoneticPr fontId="3"/>
  </si>
  <si>
    <t>養護老人ホーム
(老人福祉施設)</t>
    <rPh sb="0" eb="2">
      <t>ヨウゴ</t>
    </rPh>
    <phoneticPr fontId="3"/>
  </si>
  <si>
    <t>注3　養護老人ホームについては、平成26年10月に廃止</t>
    <rPh sb="0" eb="1">
      <t>チュウ</t>
    </rPh>
    <rPh sb="3" eb="5">
      <t>ヨウゴ</t>
    </rPh>
    <rPh sb="23" eb="24">
      <t>ガツ</t>
    </rPh>
    <phoneticPr fontId="3"/>
  </si>
  <si>
    <t>平成27年12月発行</t>
    <rPh sb="0" eb="2">
      <t>ヘイセイ</t>
    </rPh>
    <rPh sb="4" eb="5">
      <t>ネン</t>
    </rPh>
    <rPh sb="7" eb="8">
      <t>ガツ</t>
    </rPh>
    <rPh sb="8" eb="10">
      <t>ハッコウ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</si>
</sst>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);[Red]\(#,##0\)"/>
    <numFmt numFmtId="177" formatCode="#,##0_ "/>
    <numFmt numFmtId="178" formatCode="#,##0_);\(#,##0\)"/>
    <numFmt numFmtId="179" formatCode="0_ "/>
    <numFmt numFmtId="180" formatCode="\(0\)"/>
    <numFmt numFmtId="181" formatCode="#,##0_ ;[Red]\-#,##0\ "/>
    <numFmt numFmtId="182" formatCode="0_);[Red]\(0\)"/>
    <numFmt numFmtId="183" formatCode="\(#,##0\)\ "/>
  </numFmts>
  <fonts count="36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Century"/>
      <family val="1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0.5"/>
      <color theme="1"/>
      <name val="Century"/>
      <family val="1"/>
    </font>
    <font>
      <b/>
      <sz val="12"/>
      <color theme="1"/>
      <name val="Century"/>
      <family val="1"/>
    </font>
    <font>
      <sz val="16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rgb="FFFF0000"/>
      <name val="ＭＳ 明朝"/>
      <family val="1"/>
      <charset val="128"/>
    </font>
    <font>
      <b/>
      <sz val="36"/>
      <name val="ＭＳ 明朝"/>
      <family val="1"/>
      <charset val="128"/>
    </font>
    <font>
      <sz val="36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auto="1"/>
      </right>
      <top style="thin">
        <color auto="1"/>
      </top>
      <bottom/>
      <diagonal style="hair">
        <color auto="1"/>
      </diagonal>
    </border>
    <border diagonalDown="1">
      <left/>
      <right style="hair">
        <color auto="1"/>
      </right>
      <top/>
      <bottom style="hair">
        <color indexed="64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 diagonalDown="1">
      <left/>
      <right style="hair">
        <color auto="1"/>
      </right>
      <top/>
      <bottom/>
      <diagonal style="hair">
        <color auto="1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371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12" fillId="0" borderId="0" xfId="0" applyFont="1" applyAlignment="1">
      <alignment horizontal="justify" vertical="center"/>
    </xf>
    <xf numFmtId="0" fontId="0" fillId="0" borderId="0" xfId="0" applyFont="1" applyAlignment="1">
      <alignment vertical="top"/>
    </xf>
    <xf numFmtId="0" fontId="0" fillId="0" borderId="0" xfId="0" applyFont="1" applyBorder="1">
      <alignment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177" fontId="2" fillId="0" borderId="10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wrapText="1" indent="2"/>
    </xf>
    <xf numFmtId="178" fontId="2" fillId="0" borderId="9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 wrapText="1" indent="2"/>
    </xf>
    <xf numFmtId="0" fontId="8" fillId="0" borderId="8" xfId="0" applyFont="1" applyBorder="1" applyAlignment="1">
      <alignment horizontal="distributed" vertical="center" wrapText="1" indent="2"/>
    </xf>
    <xf numFmtId="178" fontId="8" fillId="0" borderId="9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distributed" vertical="center" wrapText="1" indent="2"/>
    </xf>
    <xf numFmtId="0" fontId="2" fillId="0" borderId="10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justifyLastLine="1"/>
    </xf>
    <xf numFmtId="0" fontId="2" fillId="0" borderId="6" xfId="0" applyFont="1" applyBorder="1" applyAlignment="1">
      <alignment horizontal="distributed" vertical="top" justifyLastLine="1"/>
    </xf>
    <xf numFmtId="0" fontId="2" fillId="0" borderId="6" xfId="0" applyFont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horizontal="right" vertical="top"/>
    </xf>
    <xf numFmtId="178" fontId="2" fillId="0" borderId="9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2" fillId="0" borderId="26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77" fontId="2" fillId="0" borderId="9" xfId="0" applyNumberFormat="1" applyFont="1" applyBorder="1" applyAlignment="1">
      <alignment horizontal="right" vertical="center"/>
    </xf>
    <xf numFmtId="178" fontId="8" fillId="0" borderId="9" xfId="0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left" vertical="center"/>
    </xf>
    <xf numFmtId="0" fontId="8" fillId="0" borderId="8" xfId="0" applyFont="1" applyBorder="1" applyAlignment="1">
      <alignment horizontal="distributed" vertical="center" justifyLastLine="1"/>
    </xf>
    <xf numFmtId="0" fontId="20" fillId="0" borderId="0" xfId="0" applyFont="1">
      <alignment vertical="center"/>
    </xf>
    <xf numFmtId="176" fontId="8" fillId="0" borderId="9" xfId="0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vertical="center"/>
    </xf>
    <xf numFmtId="179" fontId="8" fillId="0" borderId="9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" fillId="0" borderId="21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15" fillId="0" borderId="0" xfId="0" applyFont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82" fontId="2" fillId="0" borderId="9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distributed" vertical="center" justifyLastLine="1"/>
    </xf>
    <xf numFmtId="0" fontId="21" fillId="0" borderId="2" xfId="0" applyFont="1" applyFill="1" applyBorder="1" applyAlignment="1">
      <alignment horizontal="center" vertical="center" wrapText="1"/>
    </xf>
    <xf numFmtId="177" fontId="21" fillId="0" borderId="2" xfId="0" applyNumberFormat="1" applyFont="1" applyFill="1" applyBorder="1" applyAlignment="1">
      <alignment vertical="center"/>
    </xf>
    <xf numFmtId="177" fontId="8" fillId="0" borderId="9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181" fontId="8" fillId="0" borderId="9" xfId="3" applyNumberFormat="1" applyFont="1" applyFill="1" applyBorder="1" applyAlignment="1">
      <alignment horizontal="right" vertical="center"/>
    </xf>
    <xf numFmtId="0" fontId="22" fillId="0" borderId="0" xfId="4" applyFont="1">
      <alignment vertical="center"/>
    </xf>
    <xf numFmtId="0" fontId="22" fillId="0" borderId="0" xfId="4" applyFont="1" applyAlignment="1">
      <alignment horizontal="center" vertical="center"/>
    </xf>
    <xf numFmtId="0" fontId="23" fillId="0" borderId="0" xfId="4" applyFont="1">
      <alignment vertical="center"/>
    </xf>
    <xf numFmtId="177" fontId="8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177" fontId="8" fillId="0" borderId="1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80" fontId="8" fillId="0" borderId="9" xfId="0" applyNumberFormat="1" applyFont="1" applyFill="1" applyBorder="1" applyAlignment="1">
      <alignment horizontal="right" vertical="top"/>
    </xf>
    <xf numFmtId="180" fontId="8" fillId="0" borderId="10" xfId="0" applyNumberFormat="1" applyFont="1" applyFill="1" applyBorder="1" applyAlignment="1">
      <alignment horizontal="right" vertical="top"/>
    </xf>
    <xf numFmtId="0" fontId="24" fillId="0" borderId="0" xfId="1" applyNumberFormat="1" applyFont="1" applyFill="1" applyAlignment="1">
      <alignment vertical="center"/>
    </xf>
    <xf numFmtId="0" fontId="25" fillId="0" borderId="0" xfId="1" applyNumberFormat="1" applyFont="1" applyFill="1" applyAlignment="1">
      <alignment vertical="center"/>
    </xf>
    <xf numFmtId="0" fontId="26" fillId="0" borderId="0" xfId="1" applyNumberFormat="1" applyFont="1" applyFill="1" applyAlignment="1">
      <alignment vertical="center"/>
    </xf>
    <xf numFmtId="0" fontId="27" fillId="0" borderId="0" xfId="1" applyNumberFormat="1" applyFont="1" applyFill="1" applyAlignment="1">
      <alignment vertical="center"/>
    </xf>
    <xf numFmtId="178" fontId="27" fillId="0" borderId="0" xfId="1" applyNumberFormat="1" applyFont="1" applyFill="1" applyAlignment="1">
      <alignment vertical="center"/>
    </xf>
    <xf numFmtId="0" fontId="27" fillId="0" borderId="0" xfId="1" applyNumberFormat="1" applyFont="1" applyFill="1" applyBorder="1" applyAlignment="1">
      <alignment vertical="center"/>
    </xf>
    <xf numFmtId="0" fontId="29" fillId="0" borderId="0" xfId="1" applyNumberFormat="1" applyFont="1" applyFill="1" applyBorder="1" applyAlignment="1">
      <alignment vertical="center"/>
    </xf>
    <xf numFmtId="0" fontId="23" fillId="0" borderId="0" xfId="4" applyFont="1" applyAlignment="1">
      <alignment horizontal="center" vertical="center"/>
    </xf>
    <xf numFmtId="0" fontId="23" fillId="0" borderId="0" xfId="4" applyFont="1" applyAlignment="1">
      <alignment horizontal="distributed" vertical="center"/>
    </xf>
    <xf numFmtId="0" fontId="23" fillId="0" borderId="43" xfId="4" applyFont="1" applyBorder="1" applyAlignment="1">
      <alignment horizontal="center" vertical="center"/>
    </xf>
    <xf numFmtId="0" fontId="23" fillId="0" borderId="0" xfId="4" applyFont="1" applyBorder="1">
      <alignment vertical="center"/>
    </xf>
    <xf numFmtId="0" fontId="23" fillId="0" borderId="44" xfId="4" applyFont="1" applyBorder="1" applyAlignment="1">
      <alignment horizontal="distributed" vertical="center"/>
    </xf>
    <xf numFmtId="0" fontId="23" fillId="0" borderId="45" xfId="4" applyFont="1" applyBorder="1" applyAlignment="1">
      <alignment horizontal="center" vertical="center"/>
    </xf>
    <xf numFmtId="0" fontId="23" fillId="0" borderId="1" xfId="4" applyFont="1" applyBorder="1">
      <alignment vertical="center"/>
    </xf>
    <xf numFmtId="0" fontId="23" fillId="0" borderId="46" xfId="4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wrapText="1" justifyLastLine="1"/>
    </xf>
    <xf numFmtId="177" fontId="8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top"/>
    </xf>
    <xf numFmtId="178" fontId="2" fillId="0" borderId="10" xfId="0" applyNumberFormat="1" applyFont="1" applyFill="1" applyBorder="1" applyAlignment="1">
      <alignment horizontal="right" vertical="top"/>
    </xf>
    <xf numFmtId="178" fontId="8" fillId="0" borderId="9" xfId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7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indent="1"/>
    </xf>
    <xf numFmtId="176" fontId="2" fillId="0" borderId="9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 indent="1"/>
    </xf>
    <xf numFmtId="176" fontId="8" fillId="0" borderId="6" xfId="0" applyNumberFormat="1" applyFont="1" applyFill="1" applyBorder="1" applyAlignment="1">
      <alignment horizontal="right" vertical="center"/>
    </xf>
    <xf numFmtId="176" fontId="8" fillId="0" borderId="7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distributed" vertical="center" wrapText="1" indent="1"/>
    </xf>
    <xf numFmtId="176" fontId="8" fillId="0" borderId="1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 wrapText="1" indent="1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distributed" vertical="center" justifyLastLine="1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distributed" vertical="center" wrapText="1" indent="1"/>
    </xf>
    <xf numFmtId="177" fontId="8" fillId="0" borderId="16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distributed" vertical="center" wrapText="1" indent="1"/>
    </xf>
    <xf numFmtId="0" fontId="8" fillId="0" borderId="6" xfId="0" applyFont="1" applyFill="1" applyBorder="1" applyAlignment="1">
      <alignment horizontal="distributed" vertical="center" wrapText="1" indent="1"/>
    </xf>
    <xf numFmtId="0" fontId="8" fillId="0" borderId="9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7" fontId="8" fillId="0" borderId="24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right" vertical="center"/>
    </xf>
    <xf numFmtId="49" fontId="8" fillId="0" borderId="14" xfId="0" applyNumberFormat="1" applyFont="1" applyFill="1" applyBorder="1" applyAlignment="1">
      <alignment horizontal="right" vertical="center"/>
    </xf>
    <xf numFmtId="178" fontId="8" fillId="0" borderId="6" xfId="0" applyNumberFormat="1" applyFont="1" applyFill="1" applyBorder="1" applyAlignment="1">
      <alignment horizontal="right" vertical="center"/>
    </xf>
    <xf numFmtId="178" fontId="8" fillId="0" borderId="7" xfId="0" applyNumberFormat="1" applyFont="1" applyFill="1" applyBorder="1" applyAlignment="1">
      <alignment horizontal="right" vertical="center"/>
    </xf>
    <xf numFmtId="178" fontId="8" fillId="0" borderId="9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1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horizontal="distributed" vertical="center" justifyLastLine="1"/>
    </xf>
    <xf numFmtId="178" fontId="8" fillId="0" borderId="13" xfId="0" applyNumberFormat="1" applyFont="1" applyFill="1" applyBorder="1" applyAlignment="1">
      <alignment horizontal="right" vertical="top"/>
    </xf>
    <xf numFmtId="180" fontId="8" fillId="0" borderId="13" xfId="0" applyNumberFormat="1" applyFont="1" applyFill="1" applyBorder="1" applyAlignment="1">
      <alignment horizontal="right" vertical="top"/>
    </xf>
    <xf numFmtId="180" fontId="8" fillId="0" borderId="14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49" fontId="2" fillId="0" borderId="14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vertical="center"/>
    </xf>
    <xf numFmtId="181" fontId="8" fillId="0" borderId="13" xfId="3" applyNumberFormat="1" applyFont="1" applyFill="1" applyBorder="1" applyAlignment="1">
      <alignment horizontal="right" vertical="center"/>
    </xf>
    <xf numFmtId="179" fontId="8" fillId="0" borderId="13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 wrapText="1" justifyLastLine="1"/>
    </xf>
    <xf numFmtId="178" fontId="8" fillId="0" borderId="15" xfId="2" applyNumberFormat="1" applyFont="1" applyFill="1" applyBorder="1" applyAlignment="1">
      <alignment horizontal="right" vertical="center"/>
    </xf>
    <xf numFmtId="183" fontId="8" fillId="0" borderId="9" xfId="1" applyNumberFormat="1" applyFont="1" applyFill="1" applyBorder="1" applyAlignment="1">
      <alignment horizontal="right" vertical="center"/>
    </xf>
    <xf numFmtId="183" fontId="8" fillId="0" borderId="8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0" fontId="34" fillId="0" borderId="0" xfId="1" applyNumberFormat="1" applyFont="1" applyFill="1" applyAlignment="1">
      <alignment vertical="center"/>
    </xf>
    <xf numFmtId="0" fontId="35" fillId="0" borderId="0" xfId="1" applyNumberFormat="1" applyFont="1" applyFill="1" applyAlignment="1">
      <alignment vertical="center"/>
    </xf>
    <xf numFmtId="0" fontId="8" fillId="0" borderId="0" xfId="1" applyNumberFormat="1" applyFont="1" applyFill="1" applyAlignment="1">
      <alignment horizontal="center" vertical="center"/>
    </xf>
    <xf numFmtId="0" fontId="8" fillId="0" borderId="23" xfId="0" applyFont="1" applyFill="1" applyBorder="1" applyAlignment="1">
      <alignment horizontal="distributed" vertical="center" justifyLastLine="1"/>
    </xf>
    <xf numFmtId="177" fontId="8" fillId="0" borderId="10" xfId="0" applyNumberFormat="1" applyFont="1" applyFill="1" applyBorder="1" applyAlignment="1">
      <alignment horizontal="right" vertical="center"/>
    </xf>
    <xf numFmtId="0" fontId="22" fillId="0" borderId="0" xfId="4" applyFont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4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distributed" vertical="center" justifyLastLine="1"/>
    </xf>
    <xf numFmtId="0" fontId="2" fillId="0" borderId="26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distributed" textRotation="255" wrapText="1"/>
    </xf>
    <xf numFmtId="0" fontId="8" fillId="0" borderId="19" xfId="0" applyFont="1" applyFill="1" applyBorder="1" applyAlignment="1">
      <alignment horizontal="center" vertical="distributed" textRotation="255" wrapText="1"/>
    </xf>
    <xf numFmtId="0" fontId="8" fillId="0" borderId="20" xfId="0" applyFont="1" applyFill="1" applyBorder="1" applyAlignment="1">
      <alignment horizontal="center" vertical="distributed" textRotation="255" wrapText="1"/>
    </xf>
    <xf numFmtId="0" fontId="8" fillId="0" borderId="18" xfId="0" applyFont="1" applyFill="1" applyBorder="1" applyAlignment="1">
      <alignment horizontal="distributed" vertical="distributed" textRotation="255" wrapText="1" justifyLastLine="1"/>
    </xf>
    <xf numFmtId="0" fontId="8" fillId="0" borderId="19" xfId="0" applyFont="1" applyFill="1" applyBorder="1" applyAlignment="1">
      <alignment horizontal="distributed" vertical="distributed" textRotation="255" wrapText="1" justifyLastLine="1"/>
    </xf>
    <xf numFmtId="0" fontId="8" fillId="0" borderId="20" xfId="0" applyFont="1" applyFill="1" applyBorder="1" applyAlignment="1">
      <alignment horizontal="distributed" vertical="distributed" textRotation="255" wrapText="1" justifyLastLine="1"/>
    </xf>
    <xf numFmtId="0" fontId="8" fillId="0" borderId="12" xfId="0" applyFont="1" applyFill="1" applyBorder="1" applyAlignment="1">
      <alignment horizontal="center" vertical="distributed" textRotation="255" wrapText="1" justifyLastLine="1"/>
    </xf>
    <xf numFmtId="0" fontId="8" fillId="0" borderId="20" xfId="0" applyFont="1" applyFill="1" applyBorder="1" applyAlignment="1">
      <alignment horizontal="center" vertical="distributed" textRotation="255" wrapText="1" justifyLastLine="1"/>
    </xf>
    <xf numFmtId="0" fontId="1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textRotation="255" wrapText="1"/>
    </xf>
    <xf numFmtId="0" fontId="8" fillId="0" borderId="20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distributed" vertical="center" wrapText="1" indent="1"/>
    </xf>
    <xf numFmtId="0" fontId="8" fillId="0" borderId="13" xfId="0" applyFont="1" applyFill="1" applyBorder="1" applyAlignment="1">
      <alignment horizontal="distributed" vertical="center" wrapText="1" inden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distributed" vertical="distributed" textRotation="255" justifyLastLine="1"/>
    </xf>
    <xf numFmtId="0" fontId="8" fillId="0" borderId="8" xfId="0" applyFont="1" applyFill="1" applyBorder="1" applyAlignment="1">
      <alignment horizontal="distributed" vertical="distributed" textRotation="255" justifyLastLine="1"/>
    </xf>
    <xf numFmtId="0" fontId="8" fillId="0" borderId="11" xfId="0" applyFont="1" applyFill="1" applyBorder="1" applyAlignment="1">
      <alignment horizontal="distributed" vertical="distributed" textRotation="255" justifyLastLine="1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9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2" fillId="0" borderId="21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horizontal="distributed" vertical="center" justifyLastLine="1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 vertical="top"/>
    </xf>
    <xf numFmtId="178" fontId="2" fillId="0" borderId="0" xfId="0" applyNumberFormat="1" applyFont="1" applyFill="1" applyBorder="1" applyAlignment="1">
      <alignment horizontal="right" vertical="top"/>
    </xf>
    <xf numFmtId="178" fontId="2" fillId="0" borderId="8" xfId="0" applyNumberFormat="1" applyFont="1" applyFill="1" applyBorder="1" applyAlignment="1">
      <alignment horizontal="right" vertical="top"/>
    </xf>
    <xf numFmtId="178" fontId="2" fillId="0" borderId="10" xfId="0" applyNumberFormat="1" applyFont="1" applyFill="1" applyBorder="1" applyAlignment="1">
      <alignment horizontal="right" vertical="top" wrapText="1"/>
    </xf>
    <xf numFmtId="178" fontId="2" fillId="0" borderId="0" xfId="0" applyNumberFormat="1" applyFont="1" applyFill="1" applyBorder="1" applyAlignment="1">
      <alignment horizontal="right" vertical="top" wrapText="1"/>
    </xf>
    <xf numFmtId="178" fontId="2" fillId="0" borderId="8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distributed" vertical="center" justifyLastLine="1"/>
    </xf>
    <xf numFmtId="177" fontId="8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8" xfId="0" applyNumberFormat="1" applyFont="1" applyFill="1" applyBorder="1" applyAlignment="1">
      <alignment horizontal="right"/>
    </xf>
    <xf numFmtId="178" fontId="8" fillId="0" borderId="10" xfId="0" applyNumberFormat="1" applyFont="1" applyFill="1" applyBorder="1" applyAlignment="1">
      <alignment horizontal="right" vertical="top"/>
    </xf>
    <xf numFmtId="178" fontId="8" fillId="0" borderId="0" xfId="0" applyNumberFormat="1" applyFont="1" applyFill="1" applyBorder="1" applyAlignment="1">
      <alignment horizontal="right" vertical="top"/>
    </xf>
    <xf numFmtId="178" fontId="8" fillId="0" borderId="8" xfId="0" applyNumberFormat="1" applyFont="1" applyFill="1" applyBorder="1" applyAlignment="1">
      <alignment horizontal="right" vertical="top"/>
    </xf>
    <xf numFmtId="178" fontId="8" fillId="0" borderId="10" xfId="0" applyNumberFormat="1" applyFont="1" applyFill="1" applyBorder="1" applyAlignment="1">
      <alignment horizontal="right" vertical="top" wrapText="1"/>
    </xf>
    <xf numFmtId="178" fontId="8" fillId="0" borderId="0" xfId="0" applyNumberFormat="1" applyFont="1" applyFill="1" applyBorder="1" applyAlignment="1">
      <alignment horizontal="right" vertical="top" wrapText="1"/>
    </xf>
    <xf numFmtId="178" fontId="8" fillId="0" borderId="8" xfId="0" applyNumberFormat="1" applyFont="1" applyFill="1" applyBorder="1" applyAlignment="1">
      <alignment horizontal="right" vertical="top" wrapText="1"/>
    </xf>
    <xf numFmtId="0" fontId="8" fillId="0" borderId="8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justifyLastLine="1"/>
    </xf>
    <xf numFmtId="178" fontId="8" fillId="0" borderId="14" xfId="0" applyNumberFormat="1" applyFont="1" applyFill="1" applyBorder="1" applyAlignment="1">
      <alignment horizontal="right" vertical="top"/>
    </xf>
    <xf numFmtId="178" fontId="8" fillId="0" borderId="1" xfId="0" applyNumberFormat="1" applyFont="1" applyFill="1" applyBorder="1" applyAlignment="1">
      <alignment horizontal="right" vertical="top"/>
    </xf>
    <xf numFmtId="178" fontId="8" fillId="0" borderId="12" xfId="0" applyNumberFormat="1" applyFont="1" applyFill="1" applyBorder="1" applyAlignment="1">
      <alignment horizontal="right" vertical="top"/>
    </xf>
    <xf numFmtId="178" fontId="8" fillId="0" borderId="14" xfId="0" applyNumberFormat="1" applyFont="1" applyFill="1" applyBorder="1" applyAlignment="1">
      <alignment horizontal="right" vertical="top" wrapText="1"/>
    </xf>
    <xf numFmtId="178" fontId="8" fillId="0" borderId="1" xfId="0" applyNumberFormat="1" applyFont="1" applyFill="1" applyBorder="1" applyAlignment="1">
      <alignment horizontal="right" vertical="top" wrapText="1"/>
    </xf>
    <xf numFmtId="178" fontId="8" fillId="0" borderId="12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8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justifyLastLine="1"/>
    </xf>
    <xf numFmtId="0" fontId="2" fillId="0" borderId="21" xfId="0" applyFont="1" applyBorder="1" applyAlignment="1">
      <alignment horizontal="center" vertical="center" wrapText="1" justifyLastLine="1"/>
    </xf>
    <xf numFmtId="0" fontId="2" fillId="0" borderId="9" xfId="0" applyFont="1" applyBorder="1" applyAlignment="1">
      <alignment horizontal="center" vertical="center" wrapText="1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 justifyLastLine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2" fillId="0" borderId="29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shrinkToFit="1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34" xfId="0" applyFont="1" applyBorder="1" applyAlignment="1">
      <alignment horizontal="distributed" vertical="center" wrapText="1" justifyLastLine="1"/>
    </xf>
    <xf numFmtId="0" fontId="2" fillId="0" borderId="9" xfId="0" applyFont="1" applyBorder="1" applyAlignment="1">
      <alignment horizontal="center" vertical="distributed" textRotation="255" indent="1"/>
    </xf>
    <xf numFmtId="0" fontId="2" fillId="0" borderId="6" xfId="0" applyFont="1" applyBorder="1" applyAlignment="1">
      <alignment horizontal="center" vertical="distributed" textRotation="255" indent="1"/>
    </xf>
    <xf numFmtId="0" fontId="8" fillId="0" borderId="13" xfId="0" applyFont="1" applyFill="1" applyBorder="1" applyAlignment="1">
      <alignment horizontal="center" vertical="top" textRotation="255" wrapText="1" indent="1"/>
    </xf>
    <xf numFmtId="0" fontId="8" fillId="0" borderId="3" xfId="0" applyFont="1" applyFill="1" applyBorder="1" applyAlignment="1">
      <alignment horizontal="center" vertical="top" textRotation="255" wrapText="1" indent="1"/>
    </xf>
    <xf numFmtId="0" fontId="8" fillId="0" borderId="4" xfId="0" applyFont="1" applyFill="1" applyBorder="1" applyAlignment="1">
      <alignment horizontal="center" vertical="top" textRotation="255" wrapText="1" indent="1"/>
    </xf>
    <xf numFmtId="0" fontId="8" fillId="0" borderId="13" xfId="0" applyFont="1" applyFill="1" applyBorder="1" applyAlignment="1">
      <alignment horizontal="center" vertical="distributed" textRotation="255" wrapText="1" indent="1"/>
    </xf>
    <xf numFmtId="0" fontId="8" fillId="0" borderId="3" xfId="0" applyFont="1" applyFill="1" applyBorder="1" applyAlignment="1">
      <alignment horizontal="center" vertical="distributed" textRotation="255" wrapText="1" indent="1"/>
    </xf>
    <xf numFmtId="0" fontId="8" fillId="0" borderId="4" xfId="0" applyFont="1" applyFill="1" applyBorder="1" applyAlignment="1">
      <alignment horizontal="center" vertical="distributed" textRotation="255" wrapText="1" indent="1"/>
    </xf>
    <xf numFmtId="0" fontId="8" fillId="0" borderId="37" xfId="0" applyFont="1" applyFill="1" applyBorder="1" applyAlignment="1">
      <alignment horizontal="center" vertical="distributed" textRotation="255" wrapText="1" indent="1"/>
    </xf>
    <xf numFmtId="0" fontId="1" fillId="0" borderId="9" xfId="0" applyFont="1" applyBorder="1" applyAlignment="1">
      <alignment horizontal="center" vertical="distributed" textRotation="255" wrapText="1" indent="1"/>
    </xf>
    <xf numFmtId="0" fontId="1" fillId="0" borderId="6" xfId="0" applyFont="1" applyBorder="1" applyAlignment="1">
      <alignment horizontal="center" vertical="distributed" textRotation="255" wrapText="1" indent="1"/>
    </xf>
    <xf numFmtId="0" fontId="2" fillId="0" borderId="10" xfId="0" applyFont="1" applyBorder="1" applyAlignment="1">
      <alignment horizontal="center" vertical="distributed" textRotation="255" indent="1"/>
    </xf>
    <xf numFmtId="0" fontId="2" fillId="0" borderId="7" xfId="0" applyFont="1" applyBorder="1" applyAlignment="1">
      <alignment horizontal="center" vertical="distributed" textRotation="255" indent="1"/>
    </xf>
    <xf numFmtId="0" fontId="8" fillId="0" borderId="5" xfId="0" applyFont="1" applyFill="1" applyBorder="1" applyAlignment="1">
      <alignment horizontal="distributed" vertical="center" justifyLastLine="1"/>
    </xf>
    <xf numFmtId="0" fontId="8" fillId="0" borderId="34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center" vertical="distributed" textRotation="255" wrapText="1" indent="1"/>
    </xf>
    <xf numFmtId="0" fontId="8" fillId="0" borderId="9" xfId="0" applyFont="1" applyFill="1" applyBorder="1" applyAlignment="1">
      <alignment horizontal="center" vertical="distributed" textRotation="255" wrapText="1" indent="1"/>
    </xf>
    <xf numFmtId="0" fontId="8" fillId="0" borderId="6" xfId="0" applyFont="1" applyFill="1" applyBorder="1" applyAlignment="1">
      <alignment horizontal="center" vertical="distributed" textRotation="255" wrapText="1" indent="1"/>
    </xf>
    <xf numFmtId="0" fontId="8" fillId="0" borderId="14" xfId="0" applyFont="1" applyFill="1" applyBorder="1" applyAlignment="1">
      <alignment horizontal="center" vertical="distributed" textRotation="255" wrapText="1" indent="1"/>
    </xf>
    <xf numFmtId="0" fontId="8" fillId="0" borderId="25" xfId="0" applyFont="1" applyFill="1" applyBorder="1" applyAlignment="1">
      <alignment horizontal="center" vertical="distributed" textRotation="255" wrapText="1" indent="1"/>
    </xf>
    <xf numFmtId="0" fontId="8" fillId="0" borderId="5" xfId="0" applyFont="1" applyFill="1" applyBorder="1" applyAlignment="1">
      <alignment horizontal="center" vertical="distributed" textRotation="255" wrapText="1" indent="1"/>
    </xf>
    <xf numFmtId="0" fontId="8" fillId="0" borderId="24" xfId="0" applyFont="1" applyFill="1" applyBorder="1" applyAlignment="1">
      <alignment horizontal="distributed" vertical="center" justifyLastLine="1"/>
    </xf>
    <xf numFmtId="0" fontId="8" fillId="0" borderId="35" xfId="0" applyFont="1" applyFill="1" applyBorder="1" applyAlignment="1">
      <alignment horizontal="distributed" vertical="center" justifyLastLine="1"/>
    </xf>
    <xf numFmtId="0" fontId="8" fillId="0" borderId="36" xfId="0" applyFont="1" applyFill="1" applyBorder="1" applyAlignment="1">
      <alignment horizontal="distributed" vertical="center" justifyLastLine="1"/>
    </xf>
    <xf numFmtId="0" fontId="8" fillId="0" borderId="29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distributed" vertical="center" wrapText="1" justifyLastLine="1"/>
    </xf>
    <xf numFmtId="0" fontId="8" fillId="0" borderId="34" xfId="0" applyFont="1" applyFill="1" applyBorder="1" applyAlignment="1">
      <alignment horizontal="distributed" vertical="center" wrapText="1" justifyLastLine="1"/>
    </xf>
    <xf numFmtId="0" fontId="8" fillId="0" borderId="20" xfId="0" applyFont="1" applyFill="1" applyBorder="1" applyAlignment="1">
      <alignment horizontal="distributed" vertical="center" wrapText="1" justifyLastLine="1"/>
    </xf>
    <xf numFmtId="0" fontId="8" fillId="0" borderId="23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center" vertical="distributed" textRotation="255" indent="1"/>
    </xf>
    <xf numFmtId="0" fontId="8" fillId="0" borderId="3" xfId="0" applyFont="1" applyFill="1" applyBorder="1" applyAlignment="1">
      <alignment horizontal="center" vertical="distributed" textRotation="255" indent="1"/>
    </xf>
    <xf numFmtId="0" fontId="8" fillId="0" borderId="4" xfId="0" applyFont="1" applyFill="1" applyBorder="1" applyAlignment="1">
      <alignment horizontal="center" vertical="distributed" textRotation="255" indent="1"/>
    </xf>
    <xf numFmtId="0" fontId="1" fillId="0" borderId="0" xfId="0" applyFont="1" applyFill="1" applyAlignment="1">
      <alignment horizontal="left" vertical="center"/>
    </xf>
    <xf numFmtId="0" fontId="2" fillId="0" borderId="29" xfId="0" applyFont="1" applyFill="1" applyBorder="1" applyAlignment="1">
      <alignment horizontal="justify" vertical="top" wrapText="1"/>
    </xf>
    <xf numFmtId="0" fontId="2" fillId="0" borderId="30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horizontal="center" vertical="distributed" textRotation="255" indent="1"/>
    </xf>
    <xf numFmtId="0" fontId="2" fillId="0" borderId="6" xfId="0" applyFont="1" applyFill="1" applyBorder="1" applyAlignment="1">
      <alignment horizontal="center" vertical="distributed" textRotation="255" indent="1"/>
    </xf>
    <xf numFmtId="0" fontId="2" fillId="0" borderId="21" xfId="0" applyFont="1" applyFill="1" applyBorder="1" applyAlignment="1">
      <alignment horizontal="center" vertical="distributed" textRotation="255" wrapText="1" indent="1"/>
    </xf>
    <xf numFmtId="0" fontId="2" fillId="0" borderId="22" xfId="0" applyFont="1" applyFill="1" applyBorder="1" applyAlignment="1">
      <alignment horizontal="center" vertical="distributed" textRotation="255" indent="1"/>
    </xf>
    <xf numFmtId="0" fontId="2" fillId="0" borderId="7" xfId="0" applyFont="1" applyFill="1" applyBorder="1" applyAlignment="1">
      <alignment horizontal="center" vertical="distributed" textRotation="255" indent="1"/>
    </xf>
    <xf numFmtId="0" fontId="35" fillId="0" borderId="0" xfId="1" applyNumberFormat="1" applyFont="1" applyFill="1" applyAlignment="1">
      <alignment horizontal="right" vertical="center"/>
    </xf>
    <xf numFmtId="0" fontId="35" fillId="0" borderId="0" xfId="1" applyNumberFormat="1" applyFont="1" applyFill="1" applyAlignment="1">
      <alignment horizontal="distributed" vertical="center"/>
    </xf>
    <xf numFmtId="0" fontId="27" fillId="0" borderId="29" xfId="1" applyNumberFormat="1" applyFont="1" applyFill="1" applyBorder="1" applyAlignment="1">
      <alignment horizontal="center" vertical="center"/>
    </xf>
    <xf numFmtId="0" fontId="27" fillId="0" borderId="33" xfId="1" applyNumberFormat="1" applyFont="1" applyFill="1" applyBorder="1" applyAlignment="1">
      <alignment horizontal="center" vertical="center"/>
    </xf>
    <xf numFmtId="0" fontId="27" fillId="0" borderId="30" xfId="1" applyNumberFormat="1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>
      <alignment horizontal="distributed" vertical="center" justifyLastLine="1"/>
    </xf>
    <xf numFmtId="0" fontId="8" fillId="0" borderId="9" xfId="1" applyNumberFormat="1" applyFont="1" applyFill="1" applyBorder="1" applyAlignment="1">
      <alignment horizontal="distributed" vertical="center" justifyLastLine="1"/>
    </xf>
    <xf numFmtId="0" fontId="8" fillId="0" borderId="6" xfId="1" applyNumberFormat="1" applyFont="1" applyFill="1" applyBorder="1" applyAlignment="1">
      <alignment horizontal="distributed" vertical="center" justifyLastLine="1"/>
    </xf>
    <xf numFmtId="0" fontId="8" fillId="0" borderId="21" xfId="1" applyNumberFormat="1" applyFont="1" applyFill="1" applyBorder="1" applyAlignment="1">
      <alignment horizontal="distributed" vertical="center" wrapText="1" justifyLastLine="1"/>
    </xf>
    <xf numFmtId="0" fontId="8" fillId="0" borderId="9" xfId="1" applyNumberFormat="1" applyFont="1" applyFill="1" applyBorder="1" applyAlignment="1">
      <alignment horizontal="distributed" vertical="center" wrapText="1" justifyLastLine="1"/>
    </xf>
    <xf numFmtId="0" fontId="8" fillId="0" borderId="6" xfId="1" applyNumberFormat="1" applyFont="1" applyFill="1" applyBorder="1" applyAlignment="1">
      <alignment horizontal="distributed" vertical="center" wrapText="1" justifyLastLine="1"/>
    </xf>
    <xf numFmtId="0" fontId="8" fillId="0" borderId="4" xfId="1" applyNumberFormat="1" applyFont="1" applyFill="1" applyBorder="1" applyAlignment="1">
      <alignment horizontal="distributed" vertical="center" justifyLastLine="1"/>
    </xf>
    <xf numFmtId="0" fontId="7" fillId="0" borderId="4" xfId="1" applyFont="1" applyFill="1" applyBorder="1" applyAlignment="1">
      <alignment horizontal="distributed" vertical="center" justifyLastLine="1"/>
    </xf>
    <xf numFmtId="0" fontId="8" fillId="0" borderId="21" xfId="1" applyNumberFormat="1" applyFont="1" applyFill="1" applyBorder="1" applyAlignment="1">
      <alignment horizontal="distributed" vertical="center" wrapText="1"/>
    </xf>
    <xf numFmtId="0" fontId="7" fillId="0" borderId="9" xfId="1" applyFont="1" applyFill="1" applyBorder="1" applyAlignment="1">
      <alignment horizontal="distributed" vertical="center" wrapText="1"/>
    </xf>
    <xf numFmtId="0" fontId="7" fillId="0" borderId="6" xfId="1" applyFont="1" applyFill="1" applyBorder="1" applyAlignment="1">
      <alignment horizontal="distributed" vertical="center" wrapText="1"/>
    </xf>
    <xf numFmtId="0" fontId="27" fillId="0" borderId="38" xfId="1" applyNumberFormat="1" applyFont="1" applyFill="1" applyBorder="1" applyAlignment="1">
      <alignment horizontal="center" vertical="center"/>
    </xf>
    <xf numFmtId="0" fontId="27" fillId="0" borderId="39" xfId="1" applyNumberFormat="1" applyFont="1" applyFill="1" applyBorder="1" applyAlignment="1">
      <alignment horizontal="center" vertical="center"/>
    </xf>
    <xf numFmtId="0" fontId="27" fillId="0" borderId="40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distributed" vertical="center" justifyLastLine="1"/>
    </xf>
    <xf numFmtId="0" fontId="7" fillId="0" borderId="6" xfId="1" applyFont="1" applyFill="1" applyBorder="1" applyAlignment="1">
      <alignment horizontal="distributed" vertical="center" wrapText="1" justifyLastLine="1"/>
    </xf>
    <xf numFmtId="178" fontId="8" fillId="0" borderId="9" xfId="1" applyNumberFormat="1" applyFont="1" applyFill="1" applyBorder="1" applyAlignment="1">
      <alignment horizontal="right" vertical="center"/>
    </xf>
    <xf numFmtId="0" fontId="27" fillId="0" borderId="10" xfId="1" applyNumberFormat="1" applyFont="1" applyFill="1" applyBorder="1" applyAlignment="1">
      <alignment horizontal="distributed" vertical="center"/>
    </xf>
    <xf numFmtId="0" fontId="7" fillId="0" borderId="10" xfId="1" applyFont="1" applyBorder="1" applyAlignment="1">
      <alignment horizontal="distributed" vertical="center"/>
    </xf>
    <xf numFmtId="0" fontId="27" fillId="0" borderId="8" xfId="1" applyNumberFormat="1" applyFont="1" applyFill="1" applyBorder="1" applyAlignment="1">
      <alignment horizontal="distributed" vertical="center"/>
    </xf>
    <xf numFmtId="178" fontId="7" fillId="0" borderId="9" xfId="1" applyNumberFormat="1" applyFont="1" applyFill="1" applyBorder="1" applyAlignment="1">
      <alignment horizontal="right" vertical="center"/>
    </xf>
    <xf numFmtId="0" fontId="28" fillId="0" borderId="8" xfId="1" applyNumberFormat="1" applyFont="1" applyFill="1" applyBorder="1" applyAlignment="1">
      <alignment horizontal="distributed" vertical="center" wrapText="1"/>
    </xf>
    <xf numFmtId="0" fontId="28" fillId="0" borderId="12" xfId="1" applyNumberFormat="1" applyFont="1" applyFill="1" applyBorder="1" applyAlignment="1">
      <alignment horizontal="distributed" vertical="center"/>
    </xf>
    <xf numFmtId="49" fontId="8" fillId="0" borderId="9" xfId="1" applyNumberFormat="1" applyFont="1" applyFill="1" applyBorder="1" applyAlignment="1">
      <alignment horizontal="right" vertical="center"/>
    </xf>
    <xf numFmtId="49" fontId="8" fillId="0" borderId="13" xfId="1" applyNumberFormat="1" applyFont="1" applyFill="1" applyBorder="1" applyAlignment="1">
      <alignment horizontal="right" vertical="center"/>
    </xf>
    <xf numFmtId="178" fontId="7" fillId="0" borderId="13" xfId="1" applyNumberFormat="1" applyFont="1" applyFill="1" applyBorder="1" applyAlignment="1">
      <alignment horizontal="right" vertical="center"/>
    </xf>
    <xf numFmtId="0" fontId="28" fillId="0" borderId="10" xfId="1" applyNumberFormat="1" applyFont="1" applyFill="1" applyBorder="1" applyAlignment="1">
      <alignment horizontal="distributed" vertical="center" wrapText="1"/>
    </xf>
    <xf numFmtId="0" fontId="7" fillId="0" borderId="14" xfId="1" applyFont="1" applyBorder="1" applyAlignment="1">
      <alignment horizontal="distributed" vertical="center" wrapText="1"/>
    </xf>
    <xf numFmtId="0" fontId="30" fillId="0" borderId="41" xfId="4" applyFont="1" applyBorder="1" applyAlignment="1">
      <alignment horizontal="center" vertical="center"/>
    </xf>
    <xf numFmtId="0" fontId="30" fillId="0" borderId="2" xfId="4" applyFont="1" applyBorder="1" applyAlignment="1">
      <alignment horizontal="center" vertical="center"/>
    </xf>
    <xf numFmtId="0" fontId="30" fillId="0" borderId="42" xfId="4" applyFont="1" applyBorder="1" applyAlignment="1">
      <alignment horizontal="center" vertical="center"/>
    </xf>
    <xf numFmtId="0" fontId="31" fillId="0" borderId="43" xfId="4" applyFont="1" applyBorder="1" applyAlignment="1">
      <alignment horizontal="center" vertical="center"/>
    </xf>
    <xf numFmtId="0" fontId="32" fillId="0" borderId="0" xfId="4" applyFont="1" applyBorder="1" applyAlignment="1">
      <alignment horizontal="center" vertical="center"/>
    </xf>
    <xf numFmtId="0" fontId="32" fillId="0" borderId="44" xfId="4" applyFont="1" applyBorder="1" applyAlignment="1">
      <alignment horizontal="center" vertical="center"/>
    </xf>
    <xf numFmtId="0" fontId="33" fillId="0" borderId="0" xfId="4" applyFont="1" applyBorder="1" applyAlignment="1">
      <alignment horizontal="right" vertical="center" wrapText="1"/>
    </xf>
    <xf numFmtId="0" fontId="33" fillId="0" borderId="0" xfId="4" applyFont="1" applyBorder="1" applyAlignment="1">
      <alignment horizontal="right" vertical="center"/>
    </xf>
    <xf numFmtId="0" fontId="33" fillId="0" borderId="1" xfId="4" applyFont="1" applyBorder="1" applyAlignment="1">
      <alignment horizontal="right" vertical="center"/>
    </xf>
  </cellXfs>
  <cellStyles count="6">
    <cellStyle name="桁区切り" xfId="3" builtinId="6"/>
    <cellStyle name="桁区切り 2" xfId="2"/>
    <cellStyle name="標準" xfId="0" builtinId="0"/>
    <cellStyle name="標準 2" xfId="1"/>
    <cellStyle name="標準 2 2" xfId="5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K7" sqref="K7"/>
    </sheetView>
  </sheetViews>
  <sheetFormatPr defaultRowHeight="42"/>
  <cols>
    <col min="1" max="1" width="7.625" style="69" customWidth="1"/>
    <col min="2" max="2" width="8.625" style="69" customWidth="1"/>
    <col min="3" max="3" width="7.625" style="69" customWidth="1"/>
    <col min="4" max="4" width="6.625" style="69" customWidth="1"/>
    <col min="5" max="8" width="9" style="69"/>
    <col min="9" max="9" width="15.25" style="69" customWidth="1"/>
    <col min="10" max="256" width="9" style="69"/>
    <col min="257" max="257" width="7.625" style="69" customWidth="1"/>
    <col min="258" max="258" width="8.625" style="69" customWidth="1"/>
    <col min="259" max="259" width="7.625" style="69" customWidth="1"/>
    <col min="260" max="260" width="6.625" style="69" customWidth="1"/>
    <col min="261" max="264" width="9" style="69"/>
    <col min="265" max="265" width="15.25" style="69" customWidth="1"/>
    <col min="266" max="512" width="9" style="69"/>
    <col min="513" max="513" width="7.625" style="69" customWidth="1"/>
    <col min="514" max="514" width="8.625" style="69" customWidth="1"/>
    <col min="515" max="515" width="7.625" style="69" customWidth="1"/>
    <col min="516" max="516" width="6.625" style="69" customWidth="1"/>
    <col min="517" max="520" width="9" style="69"/>
    <col min="521" max="521" width="15.25" style="69" customWidth="1"/>
    <col min="522" max="768" width="9" style="69"/>
    <col min="769" max="769" width="7.625" style="69" customWidth="1"/>
    <col min="770" max="770" width="8.625" style="69" customWidth="1"/>
    <col min="771" max="771" width="7.625" style="69" customWidth="1"/>
    <col min="772" max="772" width="6.625" style="69" customWidth="1"/>
    <col min="773" max="776" width="9" style="69"/>
    <col min="777" max="777" width="15.25" style="69" customWidth="1"/>
    <col min="778" max="1024" width="9" style="69"/>
    <col min="1025" max="1025" width="7.625" style="69" customWidth="1"/>
    <col min="1026" max="1026" width="8.625" style="69" customWidth="1"/>
    <col min="1027" max="1027" width="7.625" style="69" customWidth="1"/>
    <col min="1028" max="1028" width="6.625" style="69" customWidth="1"/>
    <col min="1029" max="1032" width="9" style="69"/>
    <col min="1033" max="1033" width="15.25" style="69" customWidth="1"/>
    <col min="1034" max="1280" width="9" style="69"/>
    <col min="1281" max="1281" width="7.625" style="69" customWidth="1"/>
    <col min="1282" max="1282" width="8.625" style="69" customWidth="1"/>
    <col min="1283" max="1283" width="7.625" style="69" customWidth="1"/>
    <col min="1284" max="1284" width="6.625" style="69" customWidth="1"/>
    <col min="1285" max="1288" width="9" style="69"/>
    <col min="1289" max="1289" width="15.25" style="69" customWidth="1"/>
    <col min="1290" max="1536" width="9" style="69"/>
    <col min="1537" max="1537" width="7.625" style="69" customWidth="1"/>
    <col min="1538" max="1538" width="8.625" style="69" customWidth="1"/>
    <col min="1539" max="1539" width="7.625" style="69" customWidth="1"/>
    <col min="1540" max="1540" width="6.625" style="69" customWidth="1"/>
    <col min="1541" max="1544" width="9" style="69"/>
    <col min="1545" max="1545" width="15.25" style="69" customWidth="1"/>
    <col min="1546" max="1792" width="9" style="69"/>
    <col min="1793" max="1793" width="7.625" style="69" customWidth="1"/>
    <col min="1794" max="1794" width="8.625" style="69" customWidth="1"/>
    <col min="1795" max="1795" width="7.625" style="69" customWidth="1"/>
    <col min="1796" max="1796" width="6.625" style="69" customWidth="1"/>
    <col min="1797" max="1800" width="9" style="69"/>
    <col min="1801" max="1801" width="15.25" style="69" customWidth="1"/>
    <col min="1802" max="2048" width="9" style="69"/>
    <col min="2049" max="2049" width="7.625" style="69" customWidth="1"/>
    <col min="2050" max="2050" width="8.625" style="69" customWidth="1"/>
    <col min="2051" max="2051" width="7.625" style="69" customWidth="1"/>
    <col min="2052" max="2052" width="6.625" style="69" customWidth="1"/>
    <col min="2053" max="2056" width="9" style="69"/>
    <col min="2057" max="2057" width="15.25" style="69" customWidth="1"/>
    <col min="2058" max="2304" width="9" style="69"/>
    <col min="2305" max="2305" width="7.625" style="69" customWidth="1"/>
    <col min="2306" max="2306" width="8.625" style="69" customWidth="1"/>
    <col min="2307" max="2307" width="7.625" style="69" customWidth="1"/>
    <col min="2308" max="2308" width="6.625" style="69" customWidth="1"/>
    <col min="2309" max="2312" width="9" style="69"/>
    <col min="2313" max="2313" width="15.25" style="69" customWidth="1"/>
    <col min="2314" max="2560" width="9" style="69"/>
    <col min="2561" max="2561" width="7.625" style="69" customWidth="1"/>
    <col min="2562" max="2562" width="8.625" style="69" customWidth="1"/>
    <col min="2563" max="2563" width="7.625" style="69" customWidth="1"/>
    <col min="2564" max="2564" width="6.625" style="69" customWidth="1"/>
    <col min="2565" max="2568" width="9" style="69"/>
    <col min="2569" max="2569" width="15.25" style="69" customWidth="1"/>
    <col min="2570" max="2816" width="9" style="69"/>
    <col min="2817" max="2817" width="7.625" style="69" customWidth="1"/>
    <col min="2818" max="2818" width="8.625" style="69" customWidth="1"/>
    <col min="2819" max="2819" width="7.625" style="69" customWidth="1"/>
    <col min="2820" max="2820" width="6.625" style="69" customWidth="1"/>
    <col min="2821" max="2824" width="9" style="69"/>
    <col min="2825" max="2825" width="15.25" style="69" customWidth="1"/>
    <col min="2826" max="3072" width="9" style="69"/>
    <col min="3073" max="3073" width="7.625" style="69" customWidth="1"/>
    <col min="3074" max="3074" width="8.625" style="69" customWidth="1"/>
    <col min="3075" max="3075" width="7.625" style="69" customWidth="1"/>
    <col min="3076" max="3076" width="6.625" style="69" customWidth="1"/>
    <col min="3077" max="3080" width="9" style="69"/>
    <col min="3081" max="3081" width="15.25" style="69" customWidth="1"/>
    <col min="3082" max="3328" width="9" style="69"/>
    <col min="3329" max="3329" width="7.625" style="69" customWidth="1"/>
    <col min="3330" max="3330" width="8.625" style="69" customWidth="1"/>
    <col min="3331" max="3331" width="7.625" style="69" customWidth="1"/>
    <col min="3332" max="3332" width="6.625" style="69" customWidth="1"/>
    <col min="3333" max="3336" width="9" style="69"/>
    <col min="3337" max="3337" width="15.25" style="69" customWidth="1"/>
    <col min="3338" max="3584" width="9" style="69"/>
    <col min="3585" max="3585" width="7.625" style="69" customWidth="1"/>
    <col min="3586" max="3586" width="8.625" style="69" customWidth="1"/>
    <col min="3587" max="3587" width="7.625" style="69" customWidth="1"/>
    <col min="3588" max="3588" width="6.625" style="69" customWidth="1"/>
    <col min="3589" max="3592" width="9" style="69"/>
    <col min="3593" max="3593" width="15.25" style="69" customWidth="1"/>
    <col min="3594" max="3840" width="9" style="69"/>
    <col min="3841" max="3841" width="7.625" style="69" customWidth="1"/>
    <col min="3842" max="3842" width="8.625" style="69" customWidth="1"/>
    <col min="3843" max="3843" width="7.625" style="69" customWidth="1"/>
    <col min="3844" max="3844" width="6.625" style="69" customWidth="1"/>
    <col min="3845" max="3848" width="9" style="69"/>
    <col min="3849" max="3849" width="15.25" style="69" customWidth="1"/>
    <col min="3850" max="4096" width="9" style="69"/>
    <col min="4097" max="4097" width="7.625" style="69" customWidth="1"/>
    <col min="4098" max="4098" width="8.625" style="69" customWidth="1"/>
    <col min="4099" max="4099" width="7.625" style="69" customWidth="1"/>
    <col min="4100" max="4100" width="6.625" style="69" customWidth="1"/>
    <col min="4101" max="4104" width="9" style="69"/>
    <col min="4105" max="4105" width="15.25" style="69" customWidth="1"/>
    <col min="4106" max="4352" width="9" style="69"/>
    <col min="4353" max="4353" width="7.625" style="69" customWidth="1"/>
    <col min="4354" max="4354" width="8.625" style="69" customWidth="1"/>
    <col min="4355" max="4355" width="7.625" style="69" customWidth="1"/>
    <col min="4356" max="4356" width="6.625" style="69" customWidth="1"/>
    <col min="4357" max="4360" width="9" style="69"/>
    <col min="4361" max="4361" width="15.25" style="69" customWidth="1"/>
    <col min="4362" max="4608" width="9" style="69"/>
    <col min="4609" max="4609" width="7.625" style="69" customWidth="1"/>
    <col min="4610" max="4610" width="8.625" style="69" customWidth="1"/>
    <col min="4611" max="4611" width="7.625" style="69" customWidth="1"/>
    <col min="4612" max="4612" width="6.625" style="69" customWidth="1"/>
    <col min="4613" max="4616" width="9" style="69"/>
    <col min="4617" max="4617" width="15.25" style="69" customWidth="1"/>
    <col min="4618" max="4864" width="9" style="69"/>
    <col min="4865" max="4865" width="7.625" style="69" customWidth="1"/>
    <col min="4866" max="4866" width="8.625" style="69" customWidth="1"/>
    <col min="4867" max="4867" width="7.625" style="69" customWidth="1"/>
    <col min="4868" max="4868" width="6.625" style="69" customWidth="1"/>
    <col min="4869" max="4872" width="9" style="69"/>
    <col min="4873" max="4873" width="15.25" style="69" customWidth="1"/>
    <col min="4874" max="5120" width="9" style="69"/>
    <col min="5121" max="5121" width="7.625" style="69" customWidth="1"/>
    <col min="5122" max="5122" width="8.625" style="69" customWidth="1"/>
    <col min="5123" max="5123" width="7.625" style="69" customWidth="1"/>
    <col min="5124" max="5124" width="6.625" style="69" customWidth="1"/>
    <col min="5125" max="5128" width="9" style="69"/>
    <col min="5129" max="5129" width="15.25" style="69" customWidth="1"/>
    <col min="5130" max="5376" width="9" style="69"/>
    <col min="5377" max="5377" width="7.625" style="69" customWidth="1"/>
    <col min="5378" max="5378" width="8.625" style="69" customWidth="1"/>
    <col min="5379" max="5379" width="7.625" style="69" customWidth="1"/>
    <col min="5380" max="5380" width="6.625" style="69" customWidth="1"/>
    <col min="5381" max="5384" width="9" style="69"/>
    <col min="5385" max="5385" width="15.25" style="69" customWidth="1"/>
    <col min="5386" max="5632" width="9" style="69"/>
    <col min="5633" max="5633" width="7.625" style="69" customWidth="1"/>
    <col min="5634" max="5634" width="8.625" style="69" customWidth="1"/>
    <col min="5635" max="5635" width="7.625" style="69" customWidth="1"/>
    <col min="5636" max="5636" width="6.625" style="69" customWidth="1"/>
    <col min="5637" max="5640" width="9" style="69"/>
    <col min="5641" max="5641" width="15.25" style="69" customWidth="1"/>
    <col min="5642" max="5888" width="9" style="69"/>
    <col min="5889" max="5889" width="7.625" style="69" customWidth="1"/>
    <col min="5890" max="5890" width="8.625" style="69" customWidth="1"/>
    <col min="5891" max="5891" width="7.625" style="69" customWidth="1"/>
    <col min="5892" max="5892" width="6.625" style="69" customWidth="1"/>
    <col min="5893" max="5896" width="9" style="69"/>
    <col min="5897" max="5897" width="15.25" style="69" customWidth="1"/>
    <col min="5898" max="6144" width="9" style="69"/>
    <col min="6145" max="6145" width="7.625" style="69" customWidth="1"/>
    <col min="6146" max="6146" width="8.625" style="69" customWidth="1"/>
    <col min="6147" max="6147" width="7.625" style="69" customWidth="1"/>
    <col min="6148" max="6148" width="6.625" style="69" customWidth="1"/>
    <col min="6149" max="6152" width="9" style="69"/>
    <col min="6153" max="6153" width="15.25" style="69" customWidth="1"/>
    <col min="6154" max="6400" width="9" style="69"/>
    <col min="6401" max="6401" width="7.625" style="69" customWidth="1"/>
    <col min="6402" max="6402" width="8.625" style="69" customWidth="1"/>
    <col min="6403" max="6403" width="7.625" style="69" customWidth="1"/>
    <col min="6404" max="6404" width="6.625" style="69" customWidth="1"/>
    <col min="6405" max="6408" width="9" style="69"/>
    <col min="6409" max="6409" width="15.25" style="69" customWidth="1"/>
    <col min="6410" max="6656" width="9" style="69"/>
    <col min="6657" max="6657" width="7.625" style="69" customWidth="1"/>
    <col min="6658" max="6658" width="8.625" style="69" customWidth="1"/>
    <col min="6659" max="6659" width="7.625" style="69" customWidth="1"/>
    <col min="6660" max="6660" width="6.625" style="69" customWidth="1"/>
    <col min="6661" max="6664" width="9" style="69"/>
    <col min="6665" max="6665" width="15.25" style="69" customWidth="1"/>
    <col min="6666" max="6912" width="9" style="69"/>
    <col min="6913" max="6913" width="7.625" style="69" customWidth="1"/>
    <col min="6914" max="6914" width="8.625" style="69" customWidth="1"/>
    <col min="6915" max="6915" width="7.625" style="69" customWidth="1"/>
    <col min="6916" max="6916" width="6.625" style="69" customWidth="1"/>
    <col min="6917" max="6920" width="9" style="69"/>
    <col min="6921" max="6921" width="15.25" style="69" customWidth="1"/>
    <col min="6922" max="7168" width="9" style="69"/>
    <col min="7169" max="7169" width="7.625" style="69" customWidth="1"/>
    <col min="7170" max="7170" width="8.625" style="69" customWidth="1"/>
    <col min="7171" max="7171" width="7.625" style="69" customWidth="1"/>
    <col min="7172" max="7172" width="6.625" style="69" customWidth="1"/>
    <col min="7173" max="7176" width="9" style="69"/>
    <col min="7177" max="7177" width="15.25" style="69" customWidth="1"/>
    <col min="7178" max="7424" width="9" style="69"/>
    <col min="7425" max="7425" width="7.625" style="69" customWidth="1"/>
    <col min="7426" max="7426" width="8.625" style="69" customWidth="1"/>
    <col min="7427" max="7427" width="7.625" style="69" customWidth="1"/>
    <col min="7428" max="7428" width="6.625" style="69" customWidth="1"/>
    <col min="7429" max="7432" width="9" style="69"/>
    <col min="7433" max="7433" width="15.25" style="69" customWidth="1"/>
    <col min="7434" max="7680" width="9" style="69"/>
    <col min="7681" max="7681" width="7.625" style="69" customWidth="1"/>
    <col min="7682" max="7682" width="8.625" style="69" customWidth="1"/>
    <col min="7683" max="7683" width="7.625" style="69" customWidth="1"/>
    <col min="7684" max="7684" width="6.625" style="69" customWidth="1"/>
    <col min="7685" max="7688" width="9" style="69"/>
    <col min="7689" max="7689" width="15.25" style="69" customWidth="1"/>
    <col min="7690" max="7936" width="9" style="69"/>
    <col min="7937" max="7937" width="7.625" style="69" customWidth="1"/>
    <col min="7938" max="7938" width="8.625" style="69" customWidth="1"/>
    <col min="7939" max="7939" width="7.625" style="69" customWidth="1"/>
    <col min="7940" max="7940" width="6.625" style="69" customWidth="1"/>
    <col min="7941" max="7944" width="9" style="69"/>
    <col min="7945" max="7945" width="15.25" style="69" customWidth="1"/>
    <col min="7946" max="8192" width="9" style="69"/>
    <col min="8193" max="8193" width="7.625" style="69" customWidth="1"/>
    <col min="8194" max="8194" width="8.625" style="69" customWidth="1"/>
    <col min="8195" max="8195" width="7.625" style="69" customWidth="1"/>
    <col min="8196" max="8196" width="6.625" style="69" customWidth="1"/>
    <col min="8197" max="8200" width="9" style="69"/>
    <col min="8201" max="8201" width="15.25" style="69" customWidth="1"/>
    <col min="8202" max="8448" width="9" style="69"/>
    <col min="8449" max="8449" width="7.625" style="69" customWidth="1"/>
    <col min="8450" max="8450" width="8.625" style="69" customWidth="1"/>
    <col min="8451" max="8451" width="7.625" style="69" customWidth="1"/>
    <col min="8452" max="8452" width="6.625" style="69" customWidth="1"/>
    <col min="8453" max="8456" width="9" style="69"/>
    <col min="8457" max="8457" width="15.25" style="69" customWidth="1"/>
    <col min="8458" max="8704" width="9" style="69"/>
    <col min="8705" max="8705" width="7.625" style="69" customWidth="1"/>
    <col min="8706" max="8706" width="8.625" style="69" customWidth="1"/>
    <col min="8707" max="8707" width="7.625" style="69" customWidth="1"/>
    <col min="8708" max="8708" width="6.625" style="69" customWidth="1"/>
    <col min="8709" max="8712" width="9" style="69"/>
    <col min="8713" max="8713" width="15.25" style="69" customWidth="1"/>
    <col min="8714" max="8960" width="9" style="69"/>
    <col min="8961" max="8961" width="7.625" style="69" customWidth="1"/>
    <col min="8962" max="8962" width="8.625" style="69" customWidth="1"/>
    <col min="8963" max="8963" width="7.625" style="69" customWidth="1"/>
    <col min="8964" max="8964" width="6.625" style="69" customWidth="1"/>
    <col min="8965" max="8968" width="9" style="69"/>
    <col min="8969" max="8969" width="15.25" style="69" customWidth="1"/>
    <col min="8970" max="9216" width="9" style="69"/>
    <col min="9217" max="9217" width="7.625" style="69" customWidth="1"/>
    <col min="9218" max="9218" width="8.625" style="69" customWidth="1"/>
    <col min="9219" max="9219" width="7.625" style="69" customWidth="1"/>
    <col min="9220" max="9220" width="6.625" style="69" customWidth="1"/>
    <col min="9221" max="9224" width="9" style="69"/>
    <col min="9225" max="9225" width="15.25" style="69" customWidth="1"/>
    <col min="9226" max="9472" width="9" style="69"/>
    <col min="9473" max="9473" width="7.625" style="69" customWidth="1"/>
    <col min="9474" max="9474" width="8.625" style="69" customWidth="1"/>
    <col min="9475" max="9475" width="7.625" style="69" customWidth="1"/>
    <col min="9476" max="9476" width="6.625" style="69" customWidth="1"/>
    <col min="9477" max="9480" width="9" style="69"/>
    <col min="9481" max="9481" width="15.25" style="69" customWidth="1"/>
    <col min="9482" max="9728" width="9" style="69"/>
    <col min="9729" max="9729" width="7.625" style="69" customWidth="1"/>
    <col min="9730" max="9730" width="8.625" style="69" customWidth="1"/>
    <col min="9731" max="9731" width="7.625" style="69" customWidth="1"/>
    <col min="9732" max="9732" width="6.625" style="69" customWidth="1"/>
    <col min="9733" max="9736" width="9" style="69"/>
    <col min="9737" max="9737" width="15.25" style="69" customWidth="1"/>
    <col min="9738" max="9984" width="9" style="69"/>
    <col min="9985" max="9985" width="7.625" style="69" customWidth="1"/>
    <col min="9986" max="9986" width="8.625" style="69" customWidth="1"/>
    <col min="9987" max="9987" width="7.625" style="69" customWidth="1"/>
    <col min="9988" max="9988" width="6.625" style="69" customWidth="1"/>
    <col min="9989" max="9992" width="9" style="69"/>
    <col min="9993" max="9993" width="15.25" style="69" customWidth="1"/>
    <col min="9994" max="10240" width="9" style="69"/>
    <col min="10241" max="10241" width="7.625" style="69" customWidth="1"/>
    <col min="10242" max="10242" width="8.625" style="69" customWidth="1"/>
    <col min="10243" max="10243" width="7.625" style="69" customWidth="1"/>
    <col min="10244" max="10244" width="6.625" style="69" customWidth="1"/>
    <col min="10245" max="10248" width="9" style="69"/>
    <col min="10249" max="10249" width="15.25" style="69" customWidth="1"/>
    <col min="10250" max="10496" width="9" style="69"/>
    <col min="10497" max="10497" width="7.625" style="69" customWidth="1"/>
    <col min="10498" max="10498" width="8.625" style="69" customWidth="1"/>
    <col min="10499" max="10499" width="7.625" style="69" customWidth="1"/>
    <col min="10500" max="10500" width="6.625" style="69" customWidth="1"/>
    <col min="10501" max="10504" width="9" style="69"/>
    <col min="10505" max="10505" width="15.25" style="69" customWidth="1"/>
    <col min="10506" max="10752" width="9" style="69"/>
    <col min="10753" max="10753" width="7.625" style="69" customWidth="1"/>
    <col min="10754" max="10754" width="8.625" style="69" customWidth="1"/>
    <col min="10755" max="10755" width="7.625" style="69" customWidth="1"/>
    <col min="10756" max="10756" width="6.625" style="69" customWidth="1"/>
    <col min="10757" max="10760" width="9" style="69"/>
    <col min="10761" max="10761" width="15.25" style="69" customWidth="1"/>
    <col min="10762" max="11008" width="9" style="69"/>
    <col min="11009" max="11009" width="7.625" style="69" customWidth="1"/>
    <col min="11010" max="11010" width="8.625" style="69" customWidth="1"/>
    <col min="11011" max="11011" width="7.625" style="69" customWidth="1"/>
    <col min="11012" max="11012" width="6.625" style="69" customWidth="1"/>
    <col min="11013" max="11016" width="9" style="69"/>
    <col min="11017" max="11017" width="15.25" style="69" customWidth="1"/>
    <col min="11018" max="11264" width="9" style="69"/>
    <col min="11265" max="11265" width="7.625" style="69" customWidth="1"/>
    <col min="11266" max="11266" width="8.625" style="69" customWidth="1"/>
    <col min="11267" max="11267" width="7.625" style="69" customWidth="1"/>
    <col min="11268" max="11268" width="6.625" style="69" customWidth="1"/>
    <col min="11269" max="11272" width="9" style="69"/>
    <col min="11273" max="11273" width="15.25" style="69" customWidth="1"/>
    <col min="11274" max="11520" width="9" style="69"/>
    <col min="11521" max="11521" width="7.625" style="69" customWidth="1"/>
    <col min="11522" max="11522" width="8.625" style="69" customWidth="1"/>
    <col min="11523" max="11523" width="7.625" style="69" customWidth="1"/>
    <col min="11524" max="11524" width="6.625" style="69" customWidth="1"/>
    <col min="11525" max="11528" width="9" style="69"/>
    <col min="11529" max="11529" width="15.25" style="69" customWidth="1"/>
    <col min="11530" max="11776" width="9" style="69"/>
    <col min="11777" max="11777" width="7.625" style="69" customWidth="1"/>
    <col min="11778" max="11778" width="8.625" style="69" customWidth="1"/>
    <col min="11779" max="11779" width="7.625" style="69" customWidth="1"/>
    <col min="11780" max="11780" width="6.625" style="69" customWidth="1"/>
    <col min="11781" max="11784" width="9" style="69"/>
    <col min="11785" max="11785" width="15.25" style="69" customWidth="1"/>
    <col min="11786" max="12032" width="9" style="69"/>
    <col min="12033" max="12033" width="7.625" style="69" customWidth="1"/>
    <col min="12034" max="12034" width="8.625" style="69" customWidth="1"/>
    <col min="12035" max="12035" width="7.625" style="69" customWidth="1"/>
    <col min="12036" max="12036" width="6.625" style="69" customWidth="1"/>
    <col min="12037" max="12040" width="9" style="69"/>
    <col min="12041" max="12041" width="15.25" style="69" customWidth="1"/>
    <col min="12042" max="12288" width="9" style="69"/>
    <col min="12289" max="12289" width="7.625" style="69" customWidth="1"/>
    <col min="12290" max="12290" width="8.625" style="69" customWidth="1"/>
    <col min="12291" max="12291" width="7.625" style="69" customWidth="1"/>
    <col min="12292" max="12292" width="6.625" style="69" customWidth="1"/>
    <col min="12293" max="12296" width="9" style="69"/>
    <col min="12297" max="12297" width="15.25" style="69" customWidth="1"/>
    <col min="12298" max="12544" width="9" style="69"/>
    <col min="12545" max="12545" width="7.625" style="69" customWidth="1"/>
    <col min="12546" max="12546" width="8.625" style="69" customWidth="1"/>
    <col min="12547" max="12547" width="7.625" style="69" customWidth="1"/>
    <col min="12548" max="12548" width="6.625" style="69" customWidth="1"/>
    <col min="12549" max="12552" width="9" style="69"/>
    <col min="12553" max="12553" width="15.25" style="69" customWidth="1"/>
    <col min="12554" max="12800" width="9" style="69"/>
    <col min="12801" max="12801" width="7.625" style="69" customWidth="1"/>
    <col min="12802" max="12802" width="8.625" style="69" customWidth="1"/>
    <col min="12803" max="12803" width="7.625" style="69" customWidth="1"/>
    <col min="12804" max="12804" width="6.625" style="69" customWidth="1"/>
    <col min="12805" max="12808" width="9" style="69"/>
    <col min="12809" max="12809" width="15.25" style="69" customWidth="1"/>
    <col min="12810" max="13056" width="9" style="69"/>
    <col min="13057" max="13057" width="7.625" style="69" customWidth="1"/>
    <col min="13058" max="13058" width="8.625" style="69" customWidth="1"/>
    <col min="13059" max="13059" width="7.625" style="69" customWidth="1"/>
    <col min="13060" max="13060" width="6.625" style="69" customWidth="1"/>
    <col min="13061" max="13064" width="9" style="69"/>
    <col min="13065" max="13065" width="15.25" style="69" customWidth="1"/>
    <col min="13066" max="13312" width="9" style="69"/>
    <col min="13313" max="13313" width="7.625" style="69" customWidth="1"/>
    <col min="13314" max="13314" width="8.625" style="69" customWidth="1"/>
    <col min="13315" max="13315" width="7.625" style="69" customWidth="1"/>
    <col min="13316" max="13316" width="6.625" style="69" customWidth="1"/>
    <col min="13317" max="13320" width="9" style="69"/>
    <col min="13321" max="13321" width="15.25" style="69" customWidth="1"/>
    <col min="13322" max="13568" width="9" style="69"/>
    <col min="13569" max="13569" width="7.625" style="69" customWidth="1"/>
    <col min="13570" max="13570" width="8.625" style="69" customWidth="1"/>
    <col min="13571" max="13571" width="7.625" style="69" customWidth="1"/>
    <col min="13572" max="13572" width="6.625" style="69" customWidth="1"/>
    <col min="13573" max="13576" width="9" style="69"/>
    <col min="13577" max="13577" width="15.25" style="69" customWidth="1"/>
    <col min="13578" max="13824" width="9" style="69"/>
    <col min="13825" max="13825" width="7.625" style="69" customWidth="1"/>
    <col min="13826" max="13826" width="8.625" style="69" customWidth="1"/>
    <col min="13827" max="13827" width="7.625" style="69" customWidth="1"/>
    <col min="13828" max="13828" width="6.625" style="69" customWidth="1"/>
    <col min="13829" max="13832" width="9" style="69"/>
    <col min="13833" max="13833" width="15.25" style="69" customWidth="1"/>
    <col min="13834" max="14080" width="9" style="69"/>
    <col min="14081" max="14081" width="7.625" style="69" customWidth="1"/>
    <col min="14082" max="14082" width="8.625" style="69" customWidth="1"/>
    <col min="14083" max="14083" width="7.625" style="69" customWidth="1"/>
    <col min="14084" max="14084" width="6.625" style="69" customWidth="1"/>
    <col min="14085" max="14088" width="9" style="69"/>
    <col min="14089" max="14089" width="15.25" style="69" customWidth="1"/>
    <col min="14090" max="14336" width="9" style="69"/>
    <col min="14337" max="14337" width="7.625" style="69" customWidth="1"/>
    <col min="14338" max="14338" width="8.625" style="69" customWidth="1"/>
    <col min="14339" max="14339" width="7.625" style="69" customWidth="1"/>
    <col min="14340" max="14340" width="6.625" style="69" customWidth="1"/>
    <col min="14341" max="14344" width="9" style="69"/>
    <col min="14345" max="14345" width="15.25" style="69" customWidth="1"/>
    <col min="14346" max="14592" width="9" style="69"/>
    <col min="14593" max="14593" width="7.625" style="69" customWidth="1"/>
    <col min="14594" max="14594" width="8.625" style="69" customWidth="1"/>
    <col min="14595" max="14595" width="7.625" style="69" customWidth="1"/>
    <col min="14596" max="14596" width="6.625" style="69" customWidth="1"/>
    <col min="14597" max="14600" width="9" style="69"/>
    <col min="14601" max="14601" width="15.25" style="69" customWidth="1"/>
    <col min="14602" max="14848" width="9" style="69"/>
    <col min="14849" max="14849" width="7.625" style="69" customWidth="1"/>
    <col min="14850" max="14850" width="8.625" style="69" customWidth="1"/>
    <col min="14851" max="14851" width="7.625" style="69" customWidth="1"/>
    <col min="14852" max="14852" width="6.625" style="69" customWidth="1"/>
    <col min="14853" max="14856" width="9" style="69"/>
    <col min="14857" max="14857" width="15.25" style="69" customWidth="1"/>
    <col min="14858" max="15104" width="9" style="69"/>
    <col min="15105" max="15105" width="7.625" style="69" customWidth="1"/>
    <col min="15106" max="15106" width="8.625" style="69" customWidth="1"/>
    <col min="15107" max="15107" width="7.625" style="69" customWidth="1"/>
    <col min="15108" max="15108" width="6.625" style="69" customWidth="1"/>
    <col min="15109" max="15112" width="9" style="69"/>
    <col min="15113" max="15113" width="15.25" style="69" customWidth="1"/>
    <col min="15114" max="15360" width="9" style="69"/>
    <col min="15361" max="15361" width="7.625" style="69" customWidth="1"/>
    <col min="15362" max="15362" width="8.625" style="69" customWidth="1"/>
    <col min="15363" max="15363" width="7.625" style="69" customWidth="1"/>
    <col min="15364" max="15364" width="6.625" style="69" customWidth="1"/>
    <col min="15365" max="15368" width="9" style="69"/>
    <col min="15369" max="15369" width="15.25" style="69" customWidth="1"/>
    <col min="15370" max="15616" width="9" style="69"/>
    <col min="15617" max="15617" width="7.625" style="69" customWidth="1"/>
    <col min="15618" max="15618" width="8.625" style="69" customWidth="1"/>
    <col min="15619" max="15619" width="7.625" style="69" customWidth="1"/>
    <col min="15620" max="15620" width="6.625" style="69" customWidth="1"/>
    <col min="15621" max="15624" width="9" style="69"/>
    <col min="15625" max="15625" width="15.25" style="69" customWidth="1"/>
    <col min="15626" max="15872" width="9" style="69"/>
    <col min="15873" max="15873" width="7.625" style="69" customWidth="1"/>
    <col min="15874" max="15874" width="8.625" style="69" customWidth="1"/>
    <col min="15875" max="15875" width="7.625" style="69" customWidth="1"/>
    <col min="15876" max="15876" width="6.625" style="69" customWidth="1"/>
    <col min="15877" max="15880" width="9" style="69"/>
    <col min="15881" max="15881" width="15.25" style="69" customWidth="1"/>
    <col min="15882" max="16128" width="9" style="69"/>
    <col min="16129" max="16129" width="7.625" style="69" customWidth="1"/>
    <col min="16130" max="16130" width="8.625" style="69" customWidth="1"/>
    <col min="16131" max="16131" width="7.625" style="69" customWidth="1"/>
    <col min="16132" max="16132" width="6.625" style="69" customWidth="1"/>
    <col min="16133" max="16136" width="9" style="69"/>
    <col min="16137" max="16137" width="15.25" style="69" customWidth="1"/>
    <col min="16138" max="16384" width="9" style="69"/>
  </cols>
  <sheetData>
    <row r="1" spans="1:9">
      <c r="A1" s="67" t="s">
        <v>227</v>
      </c>
      <c r="B1" s="68">
        <v>8</v>
      </c>
      <c r="C1" s="67" t="s">
        <v>228</v>
      </c>
      <c r="D1" s="67"/>
      <c r="E1" s="165" t="s">
        <v>229</v>
      </c>
      <c r="F1" s="165"/>
      <c r="G1" s="165"/>
      <c r="H1" s="165"/>
      <c r="I1" s="165"/>
    </row>
  </sheetData>
  <mergeCells count="1">
    <mergeCell ref="E1:I1"/>
  </mergeCells>
  <phoneticPr fontId="3"/>
  <pageMargins left="0.98425196850393704" right="0.98425196850393704" top="2.3622047244094491" bottom="0.98425196850393704" header="0.51181102362204722" footer="0.51181102362204722"/>
  <pageSetup paperSize="9" orientation="portrait" horizontalDpi="300" verticalDpi="300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view="pageBreakPreview" zoomScaleNormal="100" zoomScaleSheetLayoutView="100" zoomScalePageLayoutView="90" workbookViewId="0">
      <selection activeCell="L8" sqref="L8"/>
    </sheetView>
  </sheetViews>
  <sheetFormatPr defaultColWidth="9.625" defaultRowHeight="12" customHeight="1"/>
  <cols>
    <col min="1" max="15" width="10.5" style="84" customWidth="1"/>
    <col min="16" max="17" width="9.75" style="84" bestFit="1" customWidth="1"/>
    <col min="18" max="257" width="9.625" style="84"/>
    <col min="258" max="262" width="9.625" style="84" customWidth="1"/>
    <col min="263" max="513" width="9.625" style="84"/>
    <col min="514" max="518" width="9.625" style="84" customWidth="1"/>
    <col min="519" max="769" width="9.625" style="84"/>
    <col min="770" max="774" width="9.625" style="84" customWidth="1"/>
    <col min="775" max="1025" width="9.625" style="84"/>
    <col min="1026" max="1030" width="9.625" style="84" customWidth="1"/>
    <col min="1031" max="1281" width="9.625" style="84"/>
    <col min="1282" max="1286" width="9.625" style="84" customWidth="1"/>
    <col min="1287" max="1537" width="9.625" style="84"/>
    <col min="1538" max="1542" width="9.625" style="84" customWidth="1"/>
    <col min="1543" max="1793" width="9.625" style="84"/>
    <col min="1794" max="1798" width="9.625" style="84" customWidth="1"/>
    <col min="1799" max="2049" width="9.625" style="84"/>
    <col min="2050" max="2054" width="9.625" style="84" customWidth="1"/>
    <col min="2055" max="2305" width="9.625" style="84"/>
    <col min="2306" max="2310" width="9.625" style="84" customWidth="1"/>
    <col min="2311" max="2561" width="9.625" style="84"/>
    <col min="2562" max="2566" width="9.625" style="84" customWidth="1"/>
    <col min="2567" max="2817" width="9.625" style="84"/>
    <col min="2818" max="2822" width="9.625" style="84" customWidth="1"/>
    <col min="2823" max="3073" width="9.625" style="84"/>
    <col min="3074" max="3078" width="9.625" style="84" customWidth="1"/>
    <col min="3079" max="3329" width="9.625" style="84"/>
    <col min="3330" max="3334" width="9.625" style="84" customWidth="1"/>
    <col min="3335" max="3585" width="9.625" style="84"/>
    <col min="3586" max="3590" width="9.625" style="84" customWidth="1"/>
    <col min="3591" max="3841" width="9.625" style="84"/>
    <col min="3842" max="3846" width="9.625" style="84" customWidth="1"/>
    <col min="3847" max="4097" width="9.625" style="84"/>
    <col min="4098" max="4102" width="9.625" style="84" customWidth="1"/>
    <col min="4103" max="4353" width="9.625" style="84"/>
    <col min="4354" max="4358" width="9.625" style="84" customWidth="1"/>
    <col min="4359" max="4609" width="9.625" style="84"/>
    <col min="4610" max="4614" width="9.625" style="84" customWidth="1"/>
    <col min="4615" max="4865" width="9.625" style="84"/>
    <col min="4866" max="4870" width="9.625" style="84" customWidth="1"/>
    <col min="4871" max="5121" width="9.625" style="84"/>
    <col min="5122" max="5126" width="9.625" style="84" customWidth="1"/>
    <col min="5127" max="5377" width="9.625" style="84"/>
    <col min="5378" max="5382" width="9.625" style="84" customWidth="1"/>
    <col min="5383" max="5633" width="9.625" style="84"/>
    <col min="5634" max="5638" width="9.625" style="84" customWidth="1"/>
    <col min="5639" max="5889" width="9.625" style="84"/>
    <col min="5890" max="5894" width="9.625" style="84" customWidth="1"/>
    <col min="5895" max="6145" width="9.625" style="84"/>
    <col min="6146" max="6150" width="9.625" style="84" customWidth="1"/>
    <col min="6151" max="6401" width="9.625" style="84"/>
    <col min="6402" max="6406" width="9.625" style="84" customWidth="1"/>
    <col min="6407" max="6657" width="9.625" style="84"/>
    <col min="6658" max="6662" width="9.625" style="84" customWidth="1"/>
    <col min="6663" max="6913" width="9.625" style="84"/>
    <col min="6914" max="6918" width="9.625" style="84" customWidth="1"/>
    <col min="6919" max="7169" width="9.625" style="84"/>
    <col min="7170" max="7174" width="9.625" style="84" customWidth="1"/>
    <col min="7175" max="7425" width="9.625" style="84"/>
    <col min="7426" max="7430" width="9.625" style="84" customWidth="1"/>
    <col min="7431" max="7681" width="9.625" style="84"/>
    <col min="7682" max="7686" width="9.625" style="84" customWidth="1"/>
    <col min="7687" max="7937" width="9.625" style="84"/>
    <col min="7938" max="7942" width="9.625" style="84" customWidth="1"/>
    <col min="7943" max="8193" width="9.625" style="84"/>
    <col min="8194" max="8198" width="9.625" style="84" customWidth="1"/>
    <col min="8199" max="8449" width="9.625" style="84"/>
    <col min="8450" max="8454" width="9.625" style="84" customWidth="1"/>
    <col min="8455" max="8705" width="9.625" style="84"/>
    <col min="8706" max="8710" width="9.625" style="84" customWidth="1"/>
    <col min="8711" max="8961" width="9.625" style="84"/>
    <col min="8962" max="8966" width="9.625" style="84" customWidth="1"/>
    <col min="8967" max="9217" width="9.625" style="84"/>
    <col min="9218" max="9222" width="9.625" style="84" customWidth="1"/>
    <col min="9223" max="9473" width="9.625" style="84"/>
    <col min="9474" max="9478" width="9.625" style="84" customWidth="1"/>
    <col min="9479" max="9729" width="9.625" style="84"/>
    <col min="9730" max="9734" width="9.625" style="84" customWidth="1"/>
    <col min="9735" max="9985" width="9.625" style="84"/>
    <col min="9986" max="9990" width="9.625" style="84" customWidth="1"/>
    <col min="9991" max="10241" width="9.625" style="84"/>
    <col min="10242" max="10246" width="9.625" style="84" customWidth="1"/>
    <col min="10247" max="10497" width="9.625" style="84"/>
    <col min="10498" max="10502" width="9.625" style="84" customWidth="1"/>
    <col min="10503" max="10753" width="9.625" style="84"/>
    <col min="10754" max="10758" width="9.625" style="84" customWidth="1"/>
    <col min="10759" max="11009" width="9.625" style="84"/>
    <col min="11010" max="11014" width="9.625" style="84" customWidth="1"/>
    <col min="11015" max="11265" width="9.625" style="84"/>
    <col min="11266" max="11270" width="9.625" style="84" customWidth="1"/>
    <col min="11271" max="11521" width="9.625" style="84"/>
    <col min="11522" max="11526" width="9.625" style="84" customWidth="1"/>
    <col min="11527" max="11777" width="9.625" style="84"/>
    <col min="11778" max="11782" width="9.625" style="84" customWidth="1"/>
    <col min="11783" max="12033" width="9.625" style="84"/>
    <col min="12034" max="12038" width="9.625" style="84" customWidth="1"/>
    <col min="12039" max="12289" width="9.625" style="84"/>
    <col min="12290" max="12294" width="9.625" style="84" customWidth="1"/>
    <col min="12295" max="12545" width="9.625" style="84"/>
    <col min="12546" max="12550" width="9.625" style="84" customWidth="1"/>
    <col min="12551" max="12801" width="9.625" style="84"/>
    <col min="12802" max="12806" width="9.625" style="84" customWidth="1"/>
    <col min="12807" max="13057" width="9.625" style="84"/>
    <col min="13058" max="13062" width="9.625" style="84" customWidth="1"/>
    <col min="13063" max="13313" width="9.625" style="84"/>
    <col min="13314" max="13318" width="9.625" style="84" customWidth="1"/>
    <col min="13319" max="13569" width="9.625" style="84"/>
    <col min="13570" max="13574" width="9.625" style="84" customWidth="1"/>
    <col min="13575" max="13825" width="9.625" style="84"/>
    <col min="13826" max="13830" width="9.625" style="84" customWidth="1"/>
    <col min="13831" max="14081" width="9.625" style="84"/>
    <col min="14082" max="14086" width="9.625" style="84" customWidth="1"/>
    <col min="14087" max="14337" width="9.625" style="84"/>
    <col min="14338" max="14342" width="9.625" style="84" customWidth="1"/>
    <col min="14343" max="14593" width="9.625" style="84"/>
    <col min="14594" max="14598" width="9.625" style="84" customWidth="1"/>
    <col min="14599" max="14849" width="9.625" style="84"/>
    <col min="14850" max="14854" width="9.625" style="84" customWidth="1"/>
    <col min="14855" max="15105" width="9.625" style="84"/>
    <col min="15106" max="15110" width="9.625" style="84" customWidth="1"/>
    <col min="15111" max="15361" width="9.625" style="84"/>
    <col min="15362" max="15366" width="9.625" style="84" customWidth="1"/>
    <col min="15367" max="15617" width="9.625" style="84"/>
    <col min="15618" max="15622" width="9.625" style="84" customWidth="1"/>
    <col min="15623" max="15873" width="9.625" style="84"/>
    <col min="15874" max="15878" width="9.625" style="84" customWidth="1"/>
    <col min="15879" max="16129" width="9.625" style="84"/>
    <col min="16130" max="16134" width="9.625" style="84" customWidth="1"/>
    <col min="16135" max="16384" width="9.625" style="84"/>
  </cols>
  <sheetData>
    <row r="1" spans="1:17" s="82" customFormat="1" ht="12" customHeight="1">
      <c r="A1" s="81" t="s">
        <v>267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7" s="82" customFormat="1" ht="21.75" customHeight="1">
      <c r="A2" s="83"/>
      <c r="B2" s="161"/>
      <c r="C2" s="161"/>
      <c r="D2" s="161"/>
      <c r="E2" s="329"/>
      <c r="F2" s="329"/>
      <c r="G2" s="330" t="s">
        <v>268</v>
      </c>
      <c r="H2" s="330"/>
      <c r="I2" s="330" t="s">
        <v>269</v>
      </c>
      <c r="J2" s="330"/>
      <c r="K2" s="161"/>
      <c r="L2" s="161"/>
      <c r="M2" s="161"/>
      <c r="N2" s="161"/>
      <c r="O2" s="83"/>
    </row>
    <row r="3" spans="1:17" s="82" customFormat="1" ht="12" customHeight="1">
      <c r="A3" s="331"/>
      <c r="B3" s="334" t="s">
        <v>270</v>
      </c>
      <c r="C3" s="337" t="s">
        <v>271</v>
      </c>
      <c r="D3" s="337" t="s">
        <v>272</v>
      </c>
      <c r="E3" s="337" t="s">
        <v>273</v>
      </c>
      <c r="F3" s="337" t="s">
        <v>274</v>
      </c>
      <c r="G3" s="340" t="s">
        <v>275</v>
      </c>
      <c r="H3" s="341"/>
      <c r="I3" s="340" t="s">
        <v>276</v>
      </c>
      <c r="J3" s="341"/>
      <c r="K3" s="342" t="s">
        <v>277</v>
      </c>
      <c r="L3" s="340" t="s">
        <v>278</v>
      </c>
      <c r="M3" s="341"/>
      <c r="N3" s="341"/>
      <c r="O3" s="345"/>
    </row>
    <row r="4" spans="1:17" ht="12" customHeight="1">
      <c r="A4" s="332"/>
      <c r="B4" s="335"/>
      <c r="C4" s="338"/>
      <c r="D4" s="338"/>
      <c r="E4" s="338"/>
      <c r="F4" s="338"/>
      <c r="G4" s="335" t="s">
        <v>279</v>
      </c>
      <c r="H4" s="335" t="s">
        <v>280</v>
      </c>
      <c r="I4" s="335" t="s">
        <v>279</v>
      </c>
      <c r="J4" s="335" t="s">
        <v>281</v>
      </c>
      <c r="K4" s="343"/>
      <c r="L4" s="335" t="s">
        <v>281</v>
      </c>
      <c r="M4" s="338" t="s">
        <v>282</v>
      </c>
      <c r="N4" s="338" t="s">
        <v>283</v>
      </c>
      <c r="O4" s="346"/>
    </row>
    <row r="5" spans="1:17" ht="12" customHeight="1">
      <c r="A5" s="333"/>
      <c r="B5" s="336"/>
      <c r="C5" s="339"/>
      <c r="D5" s="339"/>
      <c r="E5" s="339"/>
      <c r="F5" s="339"/>
      <c r="G5" s="348"/>
      <c r="H5" s="348"/>
      <c r="I5" s="348"/>
      <c r="J5" s="348"/>
      <c r="K5" s="344"/>
      <c r="L5" s="348"/>
      <c r="M5" s="349"/>
      <c r="N5" s="349"/>
      <c r="O5" s="347"/>
    </row>
    <row r="6" spans="1:17" ht="12" customHeight="1">
      <c r="A6" s="353" t="s">
        <v>284</v>
      </c>
      <c r="B6" s="350">
        <f>SUM(B8:B55)</f>
        <v>2686246</v>
      </c>
      <c r="C6" s="350">
        <f>SUM(C8:C55)</f>
        <v>663364</v>
      </c>
      <c r="D6" s="350">
        <f>SUM(D8:D55)</f>
        <v>365869</v>
      </c>
      <c r="E6" s="350">
        <f>SUM(E8:E57)</f>
        <v>136421</v>
      </c>
      <c r="F6" s="350">
        <f>SUM(F8:F57)</f>
        <v>22725</v>
      </c>
      <c r="G6" s="350">
        <f>SUM(G8:G57)</f>
        <v>117453</v>
      </c>
      <c r="H6" s="350">
        <f>SUM(H8:H57)</f>
        <v>148586</v>
      </c>
      <c r="I6" s="102">
        <f>SUM(I8,I10,I12,I14,I16,I18,I20,I22,I24,I26,I28,I30,I32,I34,I36,I38,I40,I42,I44,I46,I48,I50,I52,I54)</f>
        <v>471815</v>
      </c>
      <c r="J6" s="102">
        <f>SUM(J8,J10,J12,J14,J16,J18,J20,J22,J24,J26,J28,J30,J32,J34,J36,J38,J40,J42,J44,J46,J48,J50,J52,J54)</f>
        <v>755516</v>
      </c>
      <c r="K6" s="350">
        <f>SUM(K8:K55)</f>
        <v>288381</v>
      </c>
      <c r="L6" s="156">
        <f>SUM(L8,L10,L12,L14,L16,L18,L20,L22,L24,L26,L28,L30,L32,L34,L36,L38,L40,L42,L44,L46,L48,L50,L52,L54,L56,L56)</f>
        <v>482419</v>
      </c>
      <c r="M6" s="350">
        <f>SUM(M8:M55)</f>
        <v>527191</v>
      </c>
      <c r="N6" s="350">
        <f>SUM(N8:N57)</f>
        <v>4396</v>
      </c>
      <c r="O6" s="351" t="s">
        <v>285</v>
      </c>
      <c r="P6" s="85"/>
      <c r="Q6" s="85"/>
    </row>
    <row r="7" spans="1:17" ht="12" customHeight="1">
      <c r="A7" s="353"/>
      <c r="B7" s="350"/>
      <c r="C7" s="350"/>
      <c r="D7" s="350"/>
      <c r="E7" s="350"/>
      <c r="F7" s="350"/>
      <c r="G7" s="354"/>
      <c r="H7" s="354"/>
      <c r="I7" s="157">
        <f>SUM(I9,I11,I13,I15,I17,I19,I21,I23,I25,I27,I29,I31,I33,I35,I37,I39,I41,I43,I45,I47,I49,I51,I53,I55)</f>
        <v>16424</v>
      </c>
      <c r="J7" s="157">
        <f>SUM(J9,J11,J13,J15,J17,J19,J21,J23,J25,J27,J29,J31,J33,J35,J37,J39,J41,J43,J45,J47,J49,J51,J53,J55)</f>
        <v>22191</v>
      </c>
      <c r="K7" s="350"/>
      <c r="L7" s="158">
        <f>SUM(L9,L11,L13,L15,L17,L19,L21,L23,L25,L27,L29,L31,L33,L35,L37,L39,L41,L43,L45,L47,L49,L51,L53,L55,,L57)</f>
        <v>5466</v>
      </c>
      <c r="M7" s="350"/>
      <c r="N7" s="350"/>
      <c r="O7" s="352"/>
      <c r="P7" s="85"/>
      <c r="Q7" s="85"/>
    </row>
    <row r="8" spans="1:17" ht="12" customHeight="1">
      <c r="A8" s="353" t="s">
        <v>286</v>
      </c>
      <c r="B8" s="350">
        <v>120727</v>
      </c>
      <c r="C8" s="350">
        <v>23108</v>
      </c>
      <c r="D8" s="350">
        <v>12154</v>
      </c>
      <c r="E8" s="350">
        <v>4733</v>
      </c>
      <c r="F8" s="350">
        <v>586</v>
      </c>
      <c r="G8" s="350">
        <v>2176</v>
      </c>
      <c r="H8" s="350">
        <v>2597</v>
      </c>
      <c r="I8" s="102">
        <v>21879</v>
      </c>
      <c r="J8" s="102">
        <v>31939</v>
      </c>
      <c r="K8" s="350">
        <v>10156</v>
      </c>
      <c r="L8" s="159">
        <v>23053</v>
      </c>
      <c r="M8" s="350">
        <v>19076</v>
      </c>
      <c r="N8" s="350">
        <v>98</v>
      </c>
      <c r="O8" s="351" t="s">
        <v>286</v>
      </c>
    </row>
    <row r="9" spans="1:17" ht="12" customHeight="1">
      <c r="A9" s="353"/>
      <c r="B9" s="350"/>
      <c r="C9" s="350"/>
      <c r="D9" s="350"/>
      <c r="E9" s="350"/>
      <c r="F9" s="350"/>
      <c r="G9" s="350"/>
      <c r="H9" s="350"/>
      <c r="I9" s="157">
        <v>601</v>
      </c>
      <c r="J9" s="157">
        <v>790</v>
      </c>
      <c r="K9" s="350"/>
      <c r="L9" s="158">
        <v>253</v>
      </c>
      <c r="M9" s="350"/>
      <c r="N9" s="350"/>
      <c r="O9" s="351"/>
    </row>
    <row r="10" spans="1:17" ht="12" customHeight="1">
      <c r="A10" s="353" t="s">
        <v>287</v>
      </c>
      <c r="B10" s="350">
        <v>104147</v>
      </c>
      <c r="C10" s="350">
        <v>23480</v>
      </c>
      <c r="D10" s="350">
        <v>14360</v>
      </c>
      <c r="E10" s="350">
        <v>5321</v>
      </c>
      <c r="F10" s="350">
        <v>749</v>
      </c>
      <c r="G10" s="350">
        <v>2697</v>
      </c>
      <c r="H10" s="350">
        <v>3342</v>
      </c>
      <c r="I10" s="102">
        <v>17547</v>
      </c>
      <c r="J10" s="102">
        <v>27875</v>
      </c>
      <c r="K10" s="350">
        <v>10493</v>
      </c>
      <c r="L10" s="159">
        <v>17771</v>
      </c>
      <c r="M10" s="350">
        <v>19781</v>
      </c>
      <c r="N10" s="350">
        <v>219</v>
      </c>
      <c r="O10" s="351" t="s">
        <v>287</v>
      </c>
    </row>
    <row r="11" spans="1:17" ht="12" customHeight="1">
      <c r="A11" s="353"/>
      <c r="B11" s="350"/>
      <c r="C11" s="350"/>
      <c r="D11" s="350"/>
      <c r="E11" s="350"/>
      <c r="F11" s="350"/>
      <c r="G11" s="350"/>
      <c r="H11" s="350"/>
      <c r="I11" s="157">
        <v>744</v>
      </c>
      <c r="J11" s="157">
        <v>1036</v>
      </c>
      <c r="K11" s="350"/>
      <c r="L11" s="158">
        <v>251</v>
      </c>
      <c r="M11" s="350"/>
      <c r="N11" s="350"/>
      <c r="O11" s="351"/>
    </row>
    <row r="12" spans="1:17" ht="12" customHeight="1">
      <c r="A12" s="353" t="s">
        <v>288</v>
      </c>
      <c r="B12" s="350">
        <v>71909</v>
      </c>
      <c r="C12" s="350">
        <v>14311</v>
      </c>
      <c r="D12" s="350">
        <v>9778</v>
      </c>
      <c r="E12" s="350">
        <v>2684</v>
      </c>
      <c r="F12" s="350">
        <v>436</v>
      </c>
      <c r="G12" s="350">
        <v>760</v>
      </c>
      <c r="H12" s="350">
        <v>936</v>
      </c>
      <c r="I12" s="102">
        <v>10750</v>
      </c>
      <c r="J12" s="102">
        <v>16792</v>
      </c>
      <c r="K12" s="350">
        <v>6684</v>
      </c>
      <c r="L12" s="159">
        <v>10910</v>
      </c>
      <c r="M12" s="350">
        <v>12139</v>
      </c>
      <c r="N12" s="350">
        <v>81</v>
      </c>
      <c r="O12" s="351" t="s">
        <v>288</v>
      </c>
    </row>
    <row r="13" spans="1:17" ht="12" customHeight="1">
      <c r="A13" s="353"/>
      <c r="B13" s="350"/>
      <c r="C13" s="350"/>
      <c r="D13" s="350"/>
      <c r="E13" s="350"/>
      <c r="F13" s="350"/>
      <c r="G13" s="350"/>
      <c r="H13" s="350"/>
      <c r="I13" s="157">
        <v>434</v>
      </c>
      <c r="J13" s="157">
        <v>576</v>
      </c>
      <c r="K13" s="350"/>
      <c r="L13" s="158">
        <v>157</v>
      </c>
      <c r="M13" s="350"/>
      <c r="N13" s="350"/>
      <c r="O13" s="351"/>
    </row>
    <row r="14" spans="1:17" ht="12" customHeight="1">
      <c r="A14" s="353" t="s">
        <v>289</v>
      </c>
      <c r="B14" s="350">
        <v>66198</v>
      </c>
      <c r="C14" s="350">
        <v>16987</v>
      </c>
      <c r="D14" s="350">
        <v>9781</v>
      </c>
      <c r="E14" s="350">
        <v>3041</v>
      </c>
      <c r="F14" s="350">
        <v>545</v>
      </c>
      <c r="G14" s="350">
        <v>2113</v>
      </c>
      <c r="H14" s="350">
        <v>2891</v>
      </c>
      <c r="I14" s="102">
        <v>11697</v>
      </c>
      <c r="J14" s="102">
        <v>19213</v>
      </c>
      <c r="K14" s="350">
        <v>7831</v>
      </c>
      <c r="L14" s="159">
        <v>11261</v>
      </c>
      <c r="M14" s="350">
        <v>14162</v>
      </c>
      <c r="N14" s="350">
        <v>128</v>
      </c>
      <c r="O14" s="351" t="s">
        <v>289</v>
      </c>
    </row>
    <row r="15" spans="1:17" ht="12" customHeight="1">
      <c r="A15" s="353"/>
      <c r="B15" s="350"/>
      <c r="C15" s="350"/>
      <c r="D15" s="350"/>
      <c r="E15" s="350"/>
      <c r="F15" s="350"/>
      <c r="G15" s="350"/>
      <c r="H15" s="350"/>
      <c r="I15" s="157">
        <v>460</v>
      </c>
      <c r="J15" s="157">
        <v>594</v>
      </c>
      <c r="K15" s="350"/>
      <c r="L15" s="158">
        <v>158</v>
      </c>
      <c r="M15" s="350"/>
      <c r="N15" s="350"/>
      <c r="O15" s="351"/>
    </row>
    <row r="16" spans="1:17" ht="12" customHeight="1">
      <c r="A16" s="353" t="s">
        <v>290</v>
      </c>
      <c r="B16" s="350">
        <v>88819</v>
      </c>
      <c r="C16" s="350">
        <v>15040</v>
      </c>
      <c r="D16" s="350">
        <v>8764</v>
      </c>
      <c r="E16" s="350">
        <v>2664</v>
      </c>
      <c r="F16" s="350">
        <v>393</v>
      </c>
      <c r="G16" s="350">
        <v>1876</v>
      </c>
      <c r="H16" s="350">
        <v>2216</v>
      </c>
      <c r="I16" s="102">
        <v>19186</v>
      </c>
      <c r="J16" s="102">
        <v>27271</v>
      </c>
      <c r="K16" s="350">
        <v>6847</v>
      </c>
      <c r="L16" s="159">
        <v>20415</v>
      </c>
      <c r="M16" s="350">
        <v>12526</v>
      </c>
      <c r="N16" s="350">
        <v>96</v>
      </c>
      <c r="O16" s="351" t="s">
        <v>290</v>
      </c>
    </row>
    <row r="17" spans="1:15" ht="12" customHeight="1">
      <c r="A17" s="353"/>
      <c r="B17" s="350"/>
      <c r="C17" s="350"/>
      <c r="D17" s="350"/>
      <c r="E17" s="350"/>
      <c r="F17" s="350"/>
      <c r="G17" s="350"/>
      <c r="H17" s="350"/>
      <c r="I17" s="157">
        <v>360</v>
      </c>
      <c r="J17" s="157">
        <v>450</v>
      </c>
      <c r="K17" s="350"/>
      <c r="L17" s="158">
        <v>208</v>
      </c>
      <c r="M17" s="350"/>
      <c r="N17" s="350"/>
      <c r="O17" s="351"/>
    </row>
    <row r="18" spans="1:15" ht="12" customHeight="1">
      <c r="A18" s="353" t="s">
        <v>291</v>
      </c>
      <c r="B18" s="350">
        <v>90623</v>
      </c>
      <c r="C18" s="350">
        <v>14682</v>
      </c>
      <c r="D18" s="350">
        <v>11526</v>
      </c>
      <c r="E18" s="350">
        <v>2442</v>
      </c>
      <c r="F18" s="350">
        <v>428</v>
      </c>
      <c r="G18" s="350">
        <v>1336</v>
      </c>
      <c r="H18" s="350">
        <v>1616</v>
      </c>
      <c r="I18" s="102">
        <v>16105</v>
      </c>
      <c r="J18" s="102">
        <v>24395</v>
      </c>
      <c r="K18" s="350">
        <v>6293</v>
      </c>
      <c r="L18" s="159">
        <v>17477</v>
      </c>
      <c r="M18" s="350">
        <v>11961</v>
      </c>
      <c r="N18" s="350">
        <v>125</v>
      </c>
      <c r="O18" s="351" t="s">
        <v>291</v>
      </c>
    </row>
    <row r="19" spans="1:15" ht="12" customHeight="1">
      <c r="A19" s="353"/>
      <c r="B19" s="350"/>
      <c r="C19" s="350"/>
      <c r="D19" s="350"/>
      <c r="E19" s="350"/>
      <c r="F19" s="350"/>
      <c r="G19" s="350"/>
      <c r="H19" s="350"/>
      <c r="I19" s="157">
        <v>407</v>
      </c>
      <c r="J19" s="157">
        <v>528</v>
      </c>
      <c r="K19" s="350"/>
      <c r="L19" s="158">
        <v>193</v>
      </c>
      <c r="M19" s="350"/>
      <c r="N19" s="350"/>
      <c r="O19" s="351"/>
    </row>
    <row r="20" spans="1:15" ht="12" customHeight="1">
      <c r="A20" s="353" t="s">
        <v>292</v>
      </c>
      <c r="B20" s="350">
        <v>81810</v>
      </c>
      <c r="C20" s="350">
        <v>21581</v>
      </c>
      <c r="D20" s="350">
        <v>11153</v>
      </c>
      <c r="E20" s="350">
        <v>5869</v>
      </c>
      <c r="F20" s="350">
        <v>877</v>
      </c>
      <c r="G20" s="350">
        <v>3314</v>
      </c>
      <c r="H20" s="350">
        <v>4309</v>
      </c>
      <c r="I20" s="102">
        <v>14723</v>
      </c>
      <c r="J20" s="102">
        <v>23709</v>
      </c>
      <c r="K20" s="350">
        <v>9667</v>
      </c>
      <c r="L20" s="159">
        <v>14292</v>
      </c>
      <c r="M20" s="350">
        <v>17625</v>
      </c>
      <c r="N20" s="350">
        <v>151</v>
      </c>
      <c r="O20" s="351" t="s">
        <v>292</v>
      </c>
    </row>
    <row r="21" spans="1:15" ht="12" customHeight="1">
      <c r="A21" s="353"/>
      <c r="B21" s="350"/>
      <c r="C21" s="350"/>
      <c r="D21" s="350"/>
      <c r="E21" s="350"/>
      <c r="F21" s="350"/>
      <c r="G21" s="350"/>
      <c r="H21" s="350"/>
      <c r="I21" s="157">
        <v>560</v>
      </c>
      <c r="J21" s="157">
        <v>731</v>
      </c>
      <c r="K21" s="350"/>
      <c r="L21" s="158">
        <v>186</v>
      </c>
      <c r="M21" s="350"/>
      <c r="N21" s="350"/>
      <c r="O21" s="351"/>
    </row>
    <row r="22" spans="1:15" ht="12" customHeight="1">
      <c r="A22" s="353" t="s">
        <v>293</v>
      </c>
      <c r="B22" s="350">
        <v>66421</v>
      </c>
      <c r="C22" s="350">
        <v>19270</v>
      </c>
      <c r="D22" s="350">
        <v>9442</v>
      </c>
      <c r="E22" s="350">
        <v>4255</v>
      </c>
      <c r="F22" s="350">
        <v>712</v>
      </c>
      <c r="G22" s="350">
        <v>2841</v>
      </c>
      <c r="H22" s="350">
        <v>3874</v>
      </c>
      <c r="I22" s="102">
        <v>12788</v>
      </c>
      <c r="J22" s="102">
        <v>21479</v>
      </c>
      <c r="K22" s="350">
        <v>8398</v>
      </c>
      <c r="L22" s="159">
        <v>11792</v>
      </c>
      <c r="M22" s="350">
        <v>15892</v>
      </c>
      <c r="N22" s="350">
        <v>137</v>
      </c>
      <c r="O22" s="351" t="s">
        <v>293</v>
      </c>
    </row>
    <row r="23" spans="1:15" ht="12" customHeight="1">
      <c r="A23" s="353"/>
      <c r="B23" s="350"/>
      <c r="C23" s="350"/>
      <c r="D23" s="350"/>
      <c r="E23" s="350"/>
      <c r="F23" s="350"/>
      <c r="G23" s="350"/>
      <c r="H23" s="350"/>
      <c r="I23" s="157">
        <v>506</v>
      </c>
      <c r="J23" s="157">
        <v>695</v>
      </c>
      <c r="K23" s="350"/>
      <c r="L23" s="158">
        <v>170</v>
      </c>
      <c r="M23" s="350"/>
      <c r="N23" s="350"/>
      <c r="O23" s="351"/>
    </row>
    <row r="24" spans="1:15" ht="12" customHeight="1">
      <c r="A24" s="353" t="s">
        <v>294</v>
      </c>
      <c r="B24" s="350">
        <v>74341</v>
      </c>
      <c r="C24" s="350">
        <v>14284</v>
      </c>
      <c r="D24" s="350">
        <v>11255</v>
      </c>
      <c r="E24" s="350">
        <v>2742</v>
      </c>
      <c r="F24" s="350">
        <v>424</v>
      </c>
      <c r="G24" s="350">
        <v>1281</v>
      </c>
      <c r="H24" s="350">
        <v>1602</v>
      </c>
      <c r="I24" s="102">
        <v>11367</v>
      </c>
      <c r="J24" s="102">
        <v>18545</v>
      </c>
      <c r="K24" s="350">
        <v>6793</v>
      </c>
      <c r="L24" s="159">
        <v>13363</v>
      </c>
      <c r="M24" s="350">
        <v>11540</v>
      </c>
      <c r="N24" s="350">
        <v>118</v>
      </c>
      <c r="O24" s="351" t="s">
        <v>294</v>
      </c>
    </row>
    <row r="25" spans="1:15" ht="12" customHeight="1">
      <c r="A25" s="353"/>
      <c r="B25" s="350"/>
      <c r="C25" s="350"/>
      <c r="D25" s="350"/>
      <c r="E25" s="350"/>
      <c r="F25" s="350"/>
      <c r="G25" s="350"/>
      <c r="H25" s="350"/>
      <c r="I25" s="157">
        <v>340</v>
      </c>
      <c r="J25" s="157">
        <v>439</v>
      </c>
      <c r="K25" s="350"/>
      <c r="L25" s="158">
        <v>173</v>
      </c>
      <c r="M25" s="350"/>
      <c r="N25" s="350"/>
      <c r="O25" s="351"/>
    </row>
    <row r="26" spans="1:15" ht="12" customHeight="1">
      <c r="A26" s="353" t="s">
        <v>295</v>
      </c>
      <c r="B26" s="350">
        <v>67134</v>
      </c>
      <c r="C26" s="350">
        <v>13106</v>
      </c>
      <c r="D26" s="350">
        <v>4886</v>
      </c>
      <c r="E26" s="350">
        <v>2510</v>
      </c>
      <c r="F26" s="350">
        <v>420</v>
      </c>
      <c r="G26" s="350">
        <v>5140</v>
      </c>
      <c r="H26" s="350">
        <v>6141</v>
      </c>
      <c r="I26" s="102">
        <v>15897</v>
      </c>
      <c r="J26" s="102">
        <v>21837</v>
      </c>
      <c r="K26" s="350">
        <v>4267</v>
      </c>
      <c r="L26" s="159">
        <v>16809</v>
      </c>
      <c r="M26" s="350">
        <v>8278</v>
      </c>
      <c r="N26" s="350">
        <v>85</v>
      </c>
      <c r="O26" s="351" t="s">
        <v>295</v>
      </c>
    </row>
    <row r="27" spans="1:15" ht="12" customHeight="1">
      <c r="A27" s="353"/>
      <c r="B27" s="350"/>
      <c r="C27" s="350"/>
      <c r="D27" s="350"/>
      <c r="E27" s="350"/>
      <c r="F27" s="350"/>
      <c r="G27" s="350"/>
      <c r="H27" s="350"/>
      <c r="I27" s="157">
        <v>238</v>
      </c>
      <c r="J27" s="157">
        <v>320</v>
      </c>
      <c r="K27" s="350"/>
      <c r="L27" s="158">
        <v>89</v>
      </c>
      <c r="M27" s="350"/>
      <c r="N27" s="350"/>
      <c r="O27" s="351"/>
    </row>
    <row r="28" spans="1:15" ht="12" customHeight="1">
      <c r="A28" s="353" t="s">
        <v>296</v>
      </c>
      <c r="B28" s="350">
        <v>96350</v>
      </c>
      <c r="C28" s="350">
        <v>23136</v>
      </c>
      <c r="D28" s="350">
        <v>15440</v>
      </c>
      <c r="E28" s="350">
        <v>4494</v>
      </c>
      <c r="F28" s="350">
        <v>822</v>
      </c>
      <c r="G28" s="350">
        <v>2860</v>
      </c>
      <c r="H28" s="350">
        <v>3765</v>
      </c>
      <c r="I28" s="102">
        <v>15442</v>
      </c>
      <c r="J28" s="102">
        <v>25452</v>
      </c>
      <c r="K28" s="350">
        <v>10073</v>
      </c>
      <c r="L28" s="159">
        <v>15173</v>
      </c>
      <c r="M28" s="350">
        <v>19291</v>
      </c>
      <c r="N28" s="350">
        <v>192</v>
      </c>
      <c r="O28" s="351" t="s">
        <v>296</v>
      </c>
    </row>
    <row r="29" spans="1:15" ht="12" customHeight="1">
      <c r="A29" s="353"/>
      <c r="B29" s="350"/>
      <c r="C29" s="350"/>
      <c r="D29" s="350"/>
      <c r="E29" s="350"/>
      <c r="F29" s="350"/>
      <c r="G29" s="350"/>
      <c r="H29" s="350"/>
      <c r="I29" s="157">
        <v>708</v>
      </c>
      <c r="J29" s="157">
        <v>920</v>
      </c>
      <c r="K29" s="350"/>
      <c r="L29" s="158">
        <v>161</v>
      </c>
      <c r="M29" s="350"/>
      <c r="N29" s="350"/>
      <c r="O29" s="351"/>
    </row>
    <row r="30" spans="1:15" ht="12" customHeight="1">
      <c r="A30" s="353" t="s">
        <v>297</v>
      </c>
      <c r="B30" s="350">
        <v>174512</v>
      </c>
      <c r="C30" s="350">
        <v>38793</v>
      </c>
      <c r="D30" s="350">
        <v>21795</v>
      </c>
      <c r="E30" s="350">
        <v>6642</v>
      </c>
      <c r="F30" s="350">
        <v>1215</v>
      </c>
      <c r="G30" s="350">
        <v>5176</v>
      </c>
      <c r="H30" s="350">
        <v>6630</v>
      </c>
      <c r="I30" s="102">
        <v>30377</v>
      </c>
      <c r="J30" s="102">
        <v>46715</v>
      </c>
      <c r="K30" s="350">
        <v>16838</v>
      </c>
      <c r="L30" s="159">
        <v>29153</v>
      </c>
      <c r="M30" s="350">
        <v>32490</v>
      </c>
      <c r="N30" s="350">
        <v>289</v>
      </c>
      <c r="O30" s="351" t="s">
        <v>297</v>
      </c>
    </row>
    <row r="31" spans="1:15" ht="12" customHeight="1">
      <c r="A31" s="353"/>
      <c r="B31" s="350"/>
      <c r="C31" s="350"/>
      <c r="D31" s="350"/>
      <c r="E31" s="350"/>
      <c r="F31" s="350"/>
      <c r="G31" s="350"/>
      <c r="H31" s="350"/>
      <c r="I31" s="157">
        <v>1090</v>
      </c>
      <c r="J31" s="157">
        <v>1473</v>
      </c>
      <c r="K31" s="350"/>
      <c r="L31" s="158">
        <v>338</v>
      </c>
      <c r="M31" s="350"/>
      <c r="N31" s="350"/>
      <c r="O31" s="351"/>
    </row>
    <row r="32" spans="1:15" ht="12" customHeight="1">
      <c r="A32" s="353" t="s">
        <v>298</v>
      </c>
      <c r="B32" s="350">
        <v>175393</v>
      </c>
      <c r="C32" s="350">
        <v>40213</v>
      </c>
      <c r="D32" s="350">
        <v>22993</v>
      </c>
      <c r="E32" s="350">
        <v>7637</v>
      </c>
      <c r="F32" s="350">
        <v>1457</v>
      </c>
      <c r="G32" s="350">
        <v>8043</v>
      </c>
      <c r="H32" s="350">
        <v>11013</v>
      </c>
      <c r="I32" s="102">
        <v>30679</v>
      </c>
      <c r="J32" s="102">
        <v>48078</v>
      </c>
      <c r="K32" s="350">
        <v>17120</v>
      </c>
      <c r="L32" s="159">
        <v>32044</v>
      </c>
      <c r="M32" s="350">
        <v>33144</v>
      </c>
      <c r="N32" s="350">
        <v>270</v>
      </c>
      <c r="O32" s="351" t="s">
        <v>298</v>
      </c>
    </row>
    <row r="33" spans="1:15" ht="12" customHeight="1">
      <c r="A33" s="353"/>
      <c r="B33" s="350"/>
      <c r="C33" s="350"/>
      <c r="D33" s="350"/>
      <c r="E33" s="350"/>
      <c r="F33" s="350"/>
      <c r="G33" s="350"/>
      <c r="H33" s="350"/>
      <c r="I33" s="157">
        <v>1101</v>
      </c>
      <c r="J33" s="157">
        <v>1464</v>
      </c>
      <c r="K33" s="350"/>
      <c r="L33" s="158">
        <v>288</v>
      </c>
      <c r="M33" s="350"/>
      <c r="N33" s="350"/>
      <c r="O33" s="351"/>
    </row>
    <row r="34" spans="1:15" ht="12" customHeight="1">
      <c r="A34" s="353" t="s">
        <v>299</v>
      </c>
      <c r="B34" s="350">
        <v>80019</v>
      </c>
      <c r="C34" s="350">
        <v>20235</v>
      </c>
      <c r="D34" s="350">
        <v>10880</v>
      </c>
      <c r="E34" s="350">
        <v>4673</v>
      </c>
      <c r="F34" s="350">
        <v>635</v>
      </c>
      <c r="G34" s="350">
        <v>2988</v>
      </c>
      <c r="H34" s="350">
        <v>3778</v>
      </c>
      <c r="I34" s="102">
        <v>13860</v>
      </c>
      <c r="J34" s="102">
        <v>22618</v>
      </c>
      <c r="K34" s="350">
        <v>9508</v>
      </c>
      <c r="L34" s="159">
        <v>14425</v>
      </c>
      <c r="M34" s="350">
        <v>16459</v>
      </c>
      <c r="N34" s="350">
        <v>134</v>
      </c>
      <c r="O34" s="351" t="s">
        <v>299</v>
      </c>
    </row>
    <row r="35" spans="1:15" ht="12" customHeight="1">
      <c r="A35" s="353"/>
      <c r="B35" s="350"/>
      <c r="C35" s="350"/>
      <c r="D35" s="350"/>
      <c r="E35" s="350"/>
      <c r="F35" s="350"/>
      <c r="G35" s="350"/>
      <c r="H35" s="350"/>
      <c r="I35" s="157">
        <v>521</v>
      </c>
      <c r="J35" s="157">
        <v>710</v>
      </c>
      <c r="K35" s="350"/>
      <c r="L35" s="158">
        <v>152</v>
      </c>
      <c r="M35" s="350"/>
      <c r="N35" s="350"/>
      <c r="O35" s="351"/>
    </row>
    <row r="36" spans="1:15" ht="12" customHeight="1">
      <c r="A36" s="353" t="s">
        <v>300</v>
      </c>
      <c r="B36" s="350">
        <v>129472</v>
      </c>
      <c r="C36" s="350">
        <v>38431</v>
      </c>
      <c r="D36" s="350">
        <v>16073</v>
      </c>
      <c r="E36" s="350">
        <v>7317</v>
      </c>
      <c r="F36" s="350">
        <v>1248</v>
      </c>
      <c r="G36" s="350">
        <v>7474</v>
      </c>
      <c r="H36" s="350">
        <v>9342</v>
      </c>
      <c r="I36" s="102">
        <v>26573</v>
      </c>
      <c r="J36" s="102">
        <v>44739</v>
      </c>
      <c r="K36" s="350">
        <v>16569</v>
      </c>
      <c r="L36" s="159">
        <v>26230</v>
      </c>
      <c r="M36" s="350">
        <v>27169</v>
      </c>
      <c r="N36" s="350">
        <v>193</v>
      </c>
      <c r="O36" s="351" t="s">
        <v>300</v>
      </c>
    </row>
    <row r="37" spans="1:15" ht="12" customHeight="1">
      <c r="A37" s="353"/>
      <c r="B37" s="350"/>
      <c r="C37" s="350"/>
      <c r="D37" s="350"/>
      <c r="E37" s="350"/>
      <c r="F37" s="350"/>
      <c r="G37" s="350"/>
      <c r="H37" s="350"/>
      <c r="I37" s="157">
        <v>747</v>
      </c>
      <c r="J37" s="157">
        <v>1007</v>
      </c>
      <c r="K37" s="350"/>
      <c r="L37" s="158">
        <v>322</v>
      </c>
      <c r="M37" s="350"/>
      <c r="N37" s="350"/>
      <c r="O37" s="351"/>
    </row>
    <row r="38" spans="1:15" ht="12" customHeight="1">
      <c r="A38" s="353" t="s">
        <v>301</v>
      </c>
      <c r="B38" s="350">
        <v>90526</v>
      </c>
      <c r="C38" s="350">
        <v>26100</v>
      </c>
      <c r="D38" s="350">
        <v>12127</v>
      </c>
      <c r="E38" s="350">
        <v>5238</v>
      </c>
      <c r="F38" s="350">
        <v>879</v>
      </c>
      <c r="G38" s="350">
        <v>3638</v>
      </c>
      <c r="H38" s="350">
        <v>4720</v>
      </c>
      <c r="I38" s="102">
        <v>16152</v>
      </c>
      <c r="J38" s="102">
        <v>25685</v>
      </c>
      <c r="K38" s="350">
        <v>12576</v>
      </c>
      <c r="L38" s="159">
        <v>15765</v>
      </c>
      <c r="M38" s="350">
        <v>21986</v>
      </c>
      <c r="N38" s="350">
        <v>176</v>
      </c>
      <c r="O38" s="351" t="s">
        <v>301</v>
      </c>
    </row>
    <row r="39" spans="1:15" ht="12" customHeight="1">
      <c r="A39" s="353"/>
      <c r="B39" s="350"/>
      <c r="C39" s="350"/>
      <c r="D39" s="350"/>
      <c r="E39" s="350"/>
      <c r="F39" s="350"/>
      <c r="G39" s="350"/>
      <c r="H39" s="350"/>
      <c r="I39" s="157">
        <v>674</v>
      </c>
      <c r="J39" s="157">
        <v>877</v>
      </c>
      <c r="K39" s="350"/>
      <c r="L39" s="158">
        <v>188</v>
      </c>
      <c r="M39" s="350"/>
      <c r="N39" s="350"/>
      <c r="O39" s="351"/>
    </row>
    <row r="40" spans="1:15" ht="12" customHeight="1">
      <c r="A40" s="353" t="s">
        <v>302</v>
      </c>
      <c r="B40" s="350">
        <v>165190</v>
      </c>
      <c r="C40" s="350">
        <v>40423</v>
      </c>
      <c r="D40" s="350">
        <v>25349</v>
      </c>
      <c r="E40" s="350">
        <v>6867</v>
      </c>
      <c r="F40" s="350">
        <v>1297</v>
      </c>
      <c r="G40" s="350">
        <v>4204</v>
      </c>
      <c r="H40" s="350">
        <v>5513</v>
      </c>
      <c r="I40" s="102">
        <v>27256</v>
      </c>
      <c r="J40" s="102">
        <v>43919</v>
      </c>
      <c r="K40" s="350">
        <v>18864</v>
      </c>
      <c r="L40" s="159">
        <v>26661</v>
      </c>
      <c r="M40" s="350">
        <v>35268</v>
      </c>
      <c r="N40" s="350">
        <v>262</v>
      </c>
      <c r="O40" s="351" t="s">
        <v>302</v>
      </c>
    </row>
    <row r="41" spans="1:15" ht="12" customHeight="1">
      <c r="A41" s="353"/>
      <c r="B41" s="350"/>
      <c r="C41" s="350"/>
      <c r="D41" s="350"/>
      <c r="E41" s="350"/>
      <c r="F41" s="350"/>
      <c r="G41" s="350"/>
      <c r="H41" s="350"/>
      <c r="I41" s="157">
        <v>1160</v>
      </c>
      <c r="J41" s="157">
        <v>1525</v>
      </c>
      <c r="K41" s="350"/>
      <c r="L41" s="158">
        <v>309</v>
      </c>
      <c r="M41" s="350"/>
      <c r="N41" s="350"/>
      <c r="O41" s="351"/>
    </row>
    <row r="42" spans="1:15" ht="12" customHeight="1">
      <c r="A42" s="353" t="s">
        <v>303</v>
      </c>
      <c r="B42" s="350">
        <v>111988</v>
      </c>
      <c r="C42" s="350">
        <v>23768</v>
      </c>
      <c r="D42" s="350">
        <v>21406</v>
      </c>
      <c r="E42" s="350">
        <v>4934</v>
      </c>
      <c r="F42" s="350">
        <v>1006</v>
      </c>
      <c r="G42" s="350">
        <v>2104</v>
      </c>
      <c r="H42" s="350">
        <v>3126</v>
      </c>
      <c r="I42" s="102">
        <v>15934</v>
      </c>
      <c r="J42" s="102">
        <v>28087</v>
      </c>
      <c r="K42" s="350">
        <v>10928</v>
      </c>
      <c r="L42" s="159">
        <v>16746</v>
      </c>
      <c r="M42" s="350">
        <v>20741</v>
      </c>
      <c r="N42" s="350">
        <v>220</v>
      </c>
      <c r="O42" s="351" t="s">
        <v>303</v>
      </c>
    </row>
    <row r="43" spans="1:15" ht="12" customHeight="1">
      <c r="A43" s="353"/>
      <c r="B43" s="350"/>
      <c r="C43" s="350"/>
      <c r="D43" s="350"/>
      <c r="E43" s="350"/>
      <c r="F43" s="350"/>
      <c r="G43" s="350"/>
      <c r="H43" s="350"/>
      <c r="I43" s="157">
        <v>709</v>
      </c>
      <c r="J43" s="157">
        <v>1029</v>
      </c>
      <c r="K43" s="350"/>
      <c r="L43" s="158">
        <v>190</v>
      </c>
      <c r="M43" s="350"/>
      <c r="N43" s="350"/>
      <c r="O43" s="351"/>
    </row>
    <row r="44" spans="1:15" ht="12" customHeight="1">
      <c r="A44" s="353" t="s">
        <v>304</v>
      </c>
      <c r="B44" s="350">
        <v>108861</v>
      </c>
      <c r="C44" s="350">
        <v>27605</v>
      </c>
      <c r="D44" s="350">
        <v>16256</v>
      </c>
      <c r="E44" s="350">
        <v>5460</v>
      </c>
      <c r="F44" s="350">
        <v>736</v>
      </c>
      <c r="G44" s="350">
        <v>2638</v>
      </c>
      <c r="H44" s="350">
        <v>3275</v>
      </c>
      <c r="I44" s="102">
        <v>16346</v>
      </c>
      <c r="J44" s="102">
        <v>26323</v>
      </c>
      <c r="K44" s="350">
        <v>13402</v>
      </c>
      <c r="L44" s="159">
        <v>17326</v>
      </c>
      <c r="M44" s="350">
        <v>22579</v>
      </c>
      <c r="N44" s="350">
        <v>201</v>
      </c>
      <c r="O44" s="351" t="s">
        <v>304</v>
      </c>
    </row>
    <row r="45" spans="1:15" ht="12" customHeight="1">
      <c r="A45" s="353"/>
      <c r="B45" s="350"/>
      <c r="C45" s="350"/>
      <c r="D45" s="350"/>
      <c r="E45" s="350"/>
      <c r="F45" s="350"/>
      <c r="G45" s="350"/>
      <c r="H45" s="350"/>
      <c r="I45" s="157">
        <v>538</v>
      </c>
      <c r="J45" s="157">
        <v>662</v>
      </c>
      <c r="K45" s="350"/>
      <c r="L45" s="158">
        <v>254</v>
      </c>
      <c r="M45" s="350"/>
      <c r="N45" s="350"/>
      <c r="O45" s="351"/>
    </row>
    <row r="46" spans="1:15" ht="12" customHeight="1">
      <c r="A46" s="353" t="s">
        <v>305</v>
      </c>
      <c r="B46" s="350">
        <v>123411</v>
      </c>
      <c r="C46" s="350">
        <v>33501</v>
      </c>
      <c r="D46" s="350">
        <v>17381</v>
      </c>
      <c r="E46" s="350">
        <v>6948</v>
      </c>
      <c r="F46" s="350">
        <v>1259</v>
      </c>
      <c r="G46" s="350">
        <v>4879</v>
      </c>
      <c r="H46" s="350">
        <v>6936</v>
      </c>
      <c r="I46" s="102">
        <v>22417</v>
      </c>
      <c r="J46" s="102">
        <v>37003</v>
      </c>
      <c r="K46" s="350">
        <v>14085</v>
      </c>
      <c r="L46" s="159">
        <v>21493</v>
      </c>
      <c r="M46" s="350">
        <v>28003</v>
      </c>
      <c r="N46" s="350">
        <v>228</v>
      </c>
      <c r="O46" s="351" t="s">
        <v>305</v>
      </c>
    </row>
    <row r="47" spans="1:15" ht="12" customHeight="1">
      <c r="A47" s="353"/>
      <c r="B47" s="350"/>
      <c r="C47" s="350"/>
      <c r="D47" s="350"/>
      <c r="E47" s="350"/>
      <c r="F47" s="350"/>
      <c r="G47" s="350"/>
      <c r="H47" s="350"/>
      <c r="I47" s="157">
        <v>1078</v>
      </c>
      <c r="J47" s="157">
        <v>1521</v>
      </c>
      <c r="K47" s="350"/>
      <c r="L47" s="158">
        <v>283</v>
      </c>
      <c r="M47" s="350"/>
      <c r="N47" s="350"/>
      <c r="O47" s="351"/>
    </row>
    <row r="48" spans="1:15" ht="12" customHeight="1">
      <c r="A48" s="353" t="s">
        <v>306</v>
      </c>
      <c r="B48" s="350">
        <v>154539</v>
      </c>
      <c r="C48" s="350">
        <v>41255</v>
      </c>
      <c r="D48" s="350">
        <v>22256</v>
      </c>
      <c r="E48" s="350">
        <v>9639</v>
      </c>
      <c r="F48" s="350">
        <v>1429</v>
      </c>
      <c r="G48" s="350">
        <v>7417</v>
      </c>
      <c r="H48" s="350">
        <v>9951</v>
      </c>
      <c r="I48" s="102">
        <v>26281</v>
      </c>
      <c r="J48" s="102">
        <v>43165</v>
      </c>
      <c r="K48" s="350">
        <v>18626</v>
      </c>
      <c r="L48" s="159">
        <v>27918</v>
      </c>
      <c r="M48" s="350">
        <v>32829</v>
      </c>
      <c r="N48" s="350">
        <v>243</v>
      </c>
      <c r="O48" s="351" t="s">
        <v>306</v>
      </c>
    </row>
    <row r="49" spans="1:15" ht="12" customHeight="1">
      <c r="A49" s="353"/>
      <c r="B49" s="350"/>
      <c r="C49" s="350"/>
      <c r="D49" s="350"/>
      <c r="E49" s="350"/>
      <c r="F49" s="350"/>
      <c r="G49" s="350"/>
      <c r="H49" s="350"/>
      <c r="I49" s="157">
        <v>968</v>
      </c>
      <c r="J49" s="157">
        <v>1335</v>
      </c>
      <c r="K49" s="350"/>
      <c r="L49" s="158">
        <v>306</v>
      </c>
      <c r="M49" s="350"/>
      <c r="N49" s="350"/>
      <c r="O49" s="351"/>
    </row>
    <row r="50" spans="1:15" ht="12" customHeight="1">
      <c r="A50" s="353" t="s">
        <v>307</v>
      </c>
      <c r="B50" s="350">
        <v>128816</v>
      </c>
      <c r="C50" s="350">
        <v>36441</v>
      </c>
      <c r="D50" s="350">
        <v>18482</v>
      </c>
      <c r="E50" s="350">
        <v>7141</v>
      </c>
      <c r="F50" s="350">
        <v>1289</v>
      </c>
      <c r="G50" s="350">
        <v>6777</v>
      </c>
      <c r="H50" s="350">
        <v>8616</v>
      </c>
      <c r="I50" s="102">
        <v>22464</v>
      </c>
      <c r="J50" s="102">
        <v>37180</v>
      </c>
      <c r="K50" s="350">
        <v>16925</v>
      </c>
      <c r="L50" s="159">
        <v>23262</v>
      </c>
      <c r="M50" s="350">
        <v>29080</v>
      </c>
      <c r="N50" s="350">
        <v>254</v>
      </c>
      <c r="O50" s="351" t="s">
        <v>307</v>
      </c>
    </row>
    <row r="51" spans="1:15" ht="12" customHeight="1">
      <c r="A51" s="353"/>
      <c r="B51" s="350"/>
      <c r="C51" s="350"/>
      <c r="D51" s="350"/>
      <c r="E51" s="350"/>
      <c r="F51" s="350"/>
      <c r="G51" s="350"/>
      <c r="H51" s="350"/>
      <c r="I51" s="157">
        <v>787</v>
      </c>
      <c r="J51" s="157">
        <v>1109</v>
      </c>
      <c r="K51" s="350"/>
      <c r="L51" s="158">
        <v>279</v>
      </c>
      <c r="M51" s="350"/>
      <c r="N51" s="350"/>
      <c r="O51" s="351"/>
    </row>
    <row r="52" spans="1:15" ht="12" customHeight="1">
      <c r="A52" s="353" t="s">
        <v>308</v>
      </c>
      <c r="B52" s="350">
        <v>196702</v>
      </c>
      <c r="C52" s="350">
        <v>53096</v>
      </c>
      <c r="D52" s="350">
        <v>31900</v>
      </c>
      <c r="E52" s="350">
        <v>11183</v>
      </c>
      <c r="F52" s="350">
        <v>2411</v>
      </c>
      <c r="G52" s="350">
        <v>9550</v>
      </c>
      <c r="H52" s="350">
        <v>13741</v>
      </c>
      <c r="I52" s="102">
        <v>34916</v>
      </c>
      <c r="J52" s="102">
        <v>60895</v>
      </c>
      <c r="K52" s="350">
        <v>23535</v>
      </c>
      <c r="L52" s="159">
        <v>37339</v>
      </c>
      <c r="M52" s="350">
        <v>43173</v>
      </c>
      <c r="N52" s="350">
        <v>357</v>
      </c>
      <c r="O52" s="351" t="s">
        <v>308</v>
      </c>
    </row>
    <row r="53" spans="1:15" ht="12" customHeight="1">
      <c r="A53" s="353"/>
      <c r="B53" s="350"/>
      <c r="C53" s="350"/>
      <c r="D53" s="350"/>
      <c r="E53" s="350"/>
      <c r="F53" s="350"/>
      <c r="G53" s="350"/>
      <c r="H53" s="350"/>
      <c r="I53" s="157">
        <v>1127</v>
      </c>
      <c r="J53" s="157">
        <v>1626</v>
      </c>
      <c r="K53" s="350"/>
      <c r="L53" s="158">
        <v>357</v>
      </c>
      <c r="M53" s="350"/>
      <c r="N53" s="350"/>
      <c r="O53" s="351"/>
    </row>
    <row r="54" spans="1:15" ht="12" customHeight="1">
      <c r="A54" s="353" t="s">
        <v>309</v>
      </c>
      <c r="B54" s="350">
        <v>118338</v>
      </c>
      <c r="C54" s="350">
        <v>44518</v>
      </c>
      <c r="D54" s="350">
        <v>10432</v>
      </c>
      <c r="E54" s="350">
        <v>11987</v>
      </c>
      <c r="F54" s="350">
        <v>1472</v>
      </c>
      <c r="G54" s="350">
        <v>25223</v>
      </c>
      <c r="H54" s="350">
        <v>27708</v>
      </c>
      <c r="I54" s="102">
        <v>21179</v>
      </c>
      <c r="J54" s="102">
        <v>32602</v>
      </c>
      <c r="K54" s="350">
        <v>11903</v>
      </c>
      <c r="L54" s="159">
        <v>21741</v>
      </c>
      <c r="M54" s="350">
        <v>21999</v>
      </c>
      <c r="N54" s="350">
        <v>139</v>
      </c>
      <c r="O54" s="351" t="s">
        <v>309</v>
      </c>
    </row>
    <row r="55" spans="1:15" ht="12" customHeight="1">
      <c r="A55" s="353"/>
      <c r="B55" s="350"/>
      <c r="C55" s="350"/>
      <c r="D55" s="350"/>
      <c r="E55" s="350"/>
      <c r="F55" s="350"/>
      <c r="G55" s="350"/>
      <c r="H55" s="350"/>
      <c r="I55" s="157">
        <v>566</v>
      </c>
      <c r="J55" s="157">
        <v>774</v>
      </c>
      <c r="K55" s="350"/>
      <c r="L55" s="158">
        <v>201</v>
      </c>
      <c r="M55" s="350"/>
      <c r="N55" s="350"/>
      <c r="O55" s="351"/>
    </row>
    <row r="56" spans="1:15" ht="12" customHeight="1">
      <c r="A56" s="355" t="s">
        <v>310</v>
      </c>
      <c r="B56" s="357" t="s">
        <v>311</v>
      </c>
      <c r="C56" s="357" t="s">
        <v>311</v>
      </c>
      <c r="D56" s="357" t="s">
        <v>311</v>
      </c>
      <c r="E56" s="357" t="s">
        <v>311</v>
      </c>
      <c r="F56" s="357" t="s">
        <v>311</v>
      </c>
      <c r="G56" s="350">
        <v>948</v>
      </c>
      <c r="H56" s="350">
        <v>948</v>
      </c>
      <c r="I56" s="357" t="s">
        <v>311</v>
      </c>
      <c r="J56" s="357" t="s">
        <v>311</v>
      </c>
      <c r="K56" s="357" t="s">
        <v>311</v>
      </c>
      <c r="L56" s="357" t="s">
        <v>311</v>
      </c>
      <c r="M56" s="357" t="s">
        <v>311</v>
      </c>
      <c r="N56" s="357" t="s">
        <v>311</v>
      </c>
      <c r="O56" s="360" t="s">
        <v>310</v>
      </c>
    </row>
    <row r="57" spans="1:15" ht="12" customHeight="1">
      <c r="A57" s="356"/>
      <c r="B57" s="358"/>
      <c r="C57" s="358"/>
      <c r="D57" s="358"/>
      <c r="E57" s="358"/>
      <c r="F57" s="358"/>
      <c r="G57" s="359"/>
      <c r="H57" s="359"/>
      <c r="I57" s="358"/>
      <c r="J57" s="358"/>
      <c r="K57" s="358"/>
      <c r="L57" s="358"/>
      <c r="M57" s="358"/>
      <c r="N57" s="358"/>
      <c r="O57" s="361"/>
    </row>
    <row r="58" spans="1:15" ht="12" customHeight="1">
      <c r="A58" s="86"/>
      <c r="B58" s="162" t="s">
        <v>312</v>
      </c>
      <c r="C58" s="162" t="s">
        <v>312</v>
      </c>
      <c r="D58" s="162" t="s">
        <v>312</v>
      </c>
      <c r="E58" s="162" t="s">
        <v>313</v>
      </c>
      <c r="F58" s="162" t="s">
        <v>313</v>
      </c>
      <c r="G58" s="162" t="s">
        <v>314</v>
      </c>
      <c r="H58" s="162" t="s">
        <v>314</v>
      </c>
      <c r="I58" s="162" t="s">
        <v>315</v>
      </c>
      <c r="J58" s="162" t="s">
        <v>315</v>
      </c>
      <c r="K58" s="162" t="s">
        <v>315</v>
      </c>
      <c r="L58" s="162" t="s">
        <v>315</v>
      </c>
      <c r="M58" s="162" t="s">
        <v>315</v>
      </c>
      <c r="N58" s="162" t="s">
        <v>315</v>
      </c>
    </row>
    <row r="59" spans="1:15" ht="12" customHeight="1">
      <c r="A59" s="86"/>
    </row>
    <row r="60" spans="1:15" ht="12" customHeight="1">
      <c r="A60" s="87" t="s">
        <v>316</v>
      </c>
    </row>
    <row r="61" spans="1:15" ht="12" customHeight="1">
      <c r="A61" s="87" t="s">
        <v>317</v>
      </c>
    </row>
    <row r="62" spans="1:15" ht="12" customHeight="1">
      <c r="A62" s="87" t="s">
        <v>318</v>
      </c>
    </row>
    <row r="63" spans="1:15" ht="12" customHeight="1">
      <c r="A63" s="87" t="s">
        <v>319</v>
      </c>
    </row>
  </sheetData>
  <mergeCells count="336">
    <mergeCell ref="K54:K55"/>
    <mergeCell ref="F52:F53"/>
    <mergeCell ref="G52:G53"/>
    <mergeCell ref="H52:H53"/>
    <mergeCell ref="K52:K53"/>
    <mergeCell ref="M52:M53"/>
    <mergeCell ref="N52:N53"/>
    <mergeCell ref="N56:N57"/>
    <mergeCell ref="O56:O57"/>
    <mergeCell ref="H56:H57"/>
    <mergeCell ref="I56:I57"/>
    <mergeCell ref="J56:J57"/>
    <mergeCell ref="K56:K57"/>
    <mergeCell ref="L56:L57"/>
    <mergeCell ref="M56:M57"/>
    <mergeCell ref="M54:M55"/>
    <mergeCell ref="N54:N55"/>
    <mergeCell ref="O54:O55"/>
    <mergeCell ref="M50:M51"/>
    <mergeCell ref="N50:N51"/>
    <mergeCell ref="O50:O51"/>
    <mergeCell ref="A52:A53"/>
    <mergeCell ref="B52:B53"/>
    <mergeCell ref="C52:C53"/>
    <mergeCell ref="D52:D53"/>
    <mergeCell ref="E52:E53"/>
    <mergeCell ref="A56:A57"/>
    <mergeCell ref="B56:B57"/>
    <mergeCell ref="C56:C57"/>
    <mergeCell ref="D56:D57"/>
    <mergeCell ref="E56:E57"/>
    <mergeCell ref="F56:F57"/>
    <mergeCell ref="G56:G57"/>
    <mergeCell ref="O52:O53"/>
    <mergeCell ref="A54:A55"/>
    <mergeCell ref="B54:B55"/>
    <mergeCell ref="C54:C55"/>
    <mergeCell ref="D54:D55"/>
    <mergeCell ref="E54:E55"/>
    <mergeCell ref="F54:F55"/>
    <mergeCell ref="G54:G55"/>
    <mergeCell ref="H54:H55"/>
    <mergeCell ref="A50:A51"/>
    <mergeCell ref="B50:B51"/>
    <mergeCell ref="C50:C51"/>
    <mergeCell ref="D50:D51"/>
    <mergeCell ref="E50:E51"/>
    <mergeCell ref="F50:F51"/>
    <mergeCell ref="G50:G51"/>
    <mergeCell ref="H50:H51"/>
    <mergeCell ref="K50:K51"/>
    <mergeCell ref="A46:A47"/>
    <mergeCell ref="B46:B47"/>
    <mergeCell ref="C46:C47"/>
    <mergeCell ref="D46:D47"/>
    <mergeCell ref="E46:E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K48:K49"/>
    <mergeCell ref="F46:F47"/>
    <mergeCell ref="G46:G47"/>
    <mergeCell ref="H46:H47"/>
    <mergeCell ref="K46:K47"/>
    <mergeCell ref="M46:M47"/>
    <mergeCell ref="N46:N47"/>
    <mergeCell ref="M48:M49"/>
    <mergeCell ref="N48:N49"/>
    <mergeCell ref="O48:O49"/>
    <mergeCell ref="M42:M43"/>
    <mergeCell ref="N42:N43"/>
    <mergeCell ref="O42:O43"/>
    <mergeCell ref="A44:A45"/>
    <mergeCell ref="B44:B45"/>
    <mergeCell ref="C44:C45"/>
    <mergeCell ref="D44:D45"/>
    <mergeCell ref="E44:E45"/>
    <mergeCell ref="F44:F45"/>
    <mergeCell ref="G44:G45"/>
    <mergeCell ref="H44:H45"/>
    <mergeCell ref="K44:K45"/>
    <mergeCell ref="M44:M45"/>
    <mergeCell ref="N44:N45"/>
    <mergeCell ref="O44:O45"/>
    <mergeCell ref="A42:A43"/>
    <mergeCell ref="B42:B43"/>
    <mergeCell ref="C42:C43"/>
    <mergeCell ref="D42:D43"/>
    <mergeCell ref="E42:E43"/>
    <mergeCell ref="F42:F43"/>
    <mergeCell ref="G42:G43"/>
    <mergeCell ref="H42:H43"/>
    <mergeCell ref="K42:K43"/>
    <mergeCell ref="M38:M39"/>
    <mergeCell ref="N38:N39"/>
    <mergeCell ref="O38:O39"/>
    <mergeCell ref="A40:A41"/>
    <mergeCell ref="B40:B41"/>
    <mergeCell ref="C40:C41"/>
    <mergeCell ref="D40:D41"/>
    <mergeCell ref="E40:E41"/>
    <mergeCell ref="O40:O41"/>
    <mergeCell ref="F40:F41"/>
    <mergeCell ref="G40:G41"/>
    <mergeCell ref="H40:H41"/>
    <mergeCell ref="K40:K41"/>
    <mergeCell ref="M40:M41"/>
    <mergeCell ref="N40:N41"/>
    <mergeCell ref="A38:A39"/>
    <mergeCell ref="B38:B39"/>
    <mergeCell ref="C38:C39"/>
    <mergeCell ref="D38:D39"/>
    <mergeCell ref="E38:E39"/>
    <mergeCell ref="F38:F39"/>
    <mergeCell ref="G38:G39"/>
    <mergeCell ref="H38:H39"/>
    <mergeCell ref="K38:K39"/>
    <mergeCell ref="A34:A35"/>
    <mergeCell ref="B34:B35"/>
    <mergeCell ref="C34:C35"/>
    <mergeCell ref="D34:D35"/>
    <mergeCell ref="E34:E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K36:K37"/>
    <mergeCell ref="F34:F35"/>
    <mergeCell ref="G34:G35"/>
    <mergeCell ref="H34:H35"/>
    <mergeCell ref="K34:K35"/>
    <mergeCell ref="M34:M35"/>
    <mergeCell ref="N34:N35"/>
    <mergeCell ref="M36:M37"/>
    <mergeCell ref="N36:N37"/>
    <mergeCell ref="O36:O37"/>
    <mergeCell ref="M30:M31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K32:K33"/>
    <mergeCell ref="M32:M33"/>
    <mergeCell ref="N32:N33"/>
    <mergeCell ref="O32:O33"/>
    <mergeCell ref="A30:A31"/>
    <mergeCell ref="B30:B31"/>
    <mergeCell ref="C30:C31"/>
    <mergeCell ref="D30:D31"/>
    <mergeCell ref="E30:E31"/>
    <mergeCell ref="F30:F31"/>
    <mergeCell ref="G30:G31"/>
    <mergeCell ref="H30:H31"/>
    <mergeCell ref="K30:K31"/>
    <mergeCell ref="M26:M27"/>
    <mergeCell ref="N26:N27"/>
    <mergeCell ref="O26:O27"/>
    <mergeCell ref="A28:A29"/>
    <mergeCell ref="B28:B29"/>
    <mergeCell ref="C28:C29"/>
    <mergeCell ref="D28:D29"/>
    <mergeCell ref="E28:E29"/>
    <mergeCell ref="O28:O29"/>
    <mergeCell ref="F28:F29"/>
    <mergeCell ref="G28:G29"/>
    <mergeCell ref="H28:H29"/>
    <mergeCell ref="K28:K29"/>
    <mergeCell ref="M28:M29"/>
    <mergeCell ref="N28:N29"/>
    <mergeCell ref="A26:A27"/>
    <mergeCell ref="B26:B27"/>
    <mergeCell ref="C26:C27"/>
    <mergeCell ref="D26:D27"/>
    <mergeCell ref="E26:E27"/>
    <mergeCell ref="F26:F27"/>
    <mergeCell ref="G26:G27"/>
    <mergeCell ref="H26:H27"/>
    <mergeCell ref="K26:K27"/>
    <mergeCell ref="A22:A23"/>
    <mergeCell ref="B22:B23"/>
    <mergeCell ref="C22:C23"/>
    <mergeCell ref="D22:D23"/>
    <mergeCell ref="E22:E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K24:K25"/>
    <mergeCell ref="F22:F23"/>
    <mergeCell ref="G22:G23"/>
    <mergeCell ref="H22:H23"/>
    <mergeCell ref="K22:K23"/>
    <mergeCell ref="M22:M23"/>
    <mergeCell ref="N22:N23"/>
    <mergeCell ref="M24:M25"/>
    <mergeCell ref="N24:N25"/>
    <mergeCell ref="O24:O25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K20:K21"/>
    <mergeCell ref="M20:M21"/>
    <mergeCell ref="N20:N21"/>
    <mergeCell ref="O20:O21"/>
    <mergeCell ref="A18:A19"/>
    <mergeCell ref="B18:B19"/>
    <mergeCell ref="C18:C19"/>
    <mergeCell ref="D18:D19"/>
    <mergeCell ref="E18:E19"/>
    <mergeCell ref="F18:F19"/>
    <mergeCell ref="G18:G19"/>
    <mergeCell ref="H18:H19"/>
    <mergeCell ref="K18:K19"/>
    <mergeCell ref="M14:M15"/>
    <mergeCell ref="N14:N15"/>
    <mergeCell ref="O14:O15"/>
    <mergeCell ref="A16:A17"/>
    <mergeCell ref="B16:B17"/>
    <mergeCell ref="C16:C17"/>
    <mergeCell ref="D16:D17"/>
    <mergeCell ref="E16:E17"/>
    <mergeCell ref="O16:O17"/>
    <mergeCell ref="F16:F17"/>
    <mergeCell ref="G16:G17"/>
    <mergeCell ref="H16:H17"/>
    <mergeCell ref="K16:K17"/>
    <mergeCell ref="M16:M17"/>
    <mergeCell ref="N16:N17"/>
    <mergeCell ref="A14:A15"/>
    <mergeCell ref="B14:B15"/>
    <mergeCell ref="C14:C15"/>
    <mergeCell ref="D14:D15"/>
    <mergeCell ref="E14:E15"/>
    <mergeCell ref="F14:F15"/>
    <mergeCell ref="G14:G15"/>
    <mergeCell ref="H14:H15"/>
    <mergeCell ref="K14:K15"/>
    <mergeCell ref="A10:A11"/>
    <mergeCell ref="B10:B11"/>
    <mergeCell ref="C10:C11"/>
    <mergeCell ref="D10:D11"/>
    <mergeCell ref="E10:E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K12:K13"/>
    <mergeCell ref="F10:F11"/>
    <mergeCell ref="G10:G11"/>
    <mergeCell ref="H10:H11"/>
    <mergeCell ref="K10:K11"/>
    <mergeCell ref="M10:M11"/>
    <mergeCell ref="N10:N11"/>
    <mergeCell ref="M12:M13"/>
    <mergeCell ref="N12:N13"/>
    <mergeCell ref="O12:O13"/>
    <mergeCell ref="M6:M7"/>
    <mergeCell ref="N6:N7"/>
    <mergeCell ref="O6:O7"/>
    <mergeCell ref="A8:A9"/>
    <mergeCell ref="B8:B9"/>
    <mergeCell ref="C8:C9"/>
    <mergeCell ref="D8:D9"/>
    <mergeCell ref="E8:E9"/>
    <mergeCell ref="F8:F9"/>
    <mergeCell ref="G8:G9"/>
    <mergeCell ref="H8:H9"/>
    <mergeCell ref="K8:K9"/>
    <mergeCell ref="M8:M9"/>
    <mergeCell ref="N8:N9"/>
    <mergeCell ref="O8:O9"/>
    <mergeCell ref="A6:A7"/>
    <mergeCell ref="B6:B7"/>
    <mergeCell ref="C6:C7"/>
    <mergeCell ref="D6:D7"/>
    <mergeCell ref="E6:E7"/>
    <mergeCell ref="F6:F7"/>
    <mergeCell ref="G6:G7"/>
    <mergeCell ref="H6:H7"/>
    <mergeCell ref="K6:K7"/>
    <mergeCell ref="K3:K5"/>
    <mergeCell ref="L3:N3"/>
    <mergeCell ref="O3:O5"/>
    <mergeCell ref="G4:G5"/>
    <mergeCell ref="H4:H5"/>
    <mergeCell ref="I4:I5"/>
    <mergeCell ref="J4:J5"/>
    <mergeCell ref="L4:L5"/>
    <mergeCell ref="M4:M5"/>
    <mergeCell ref="N4:N5"/>
    <mergeCell ref="E2:F2"/>
    <mergeCell ref="G2:H2"/>
    <mergeCell ref="I2:J2"/>
    <mergeCell ref="A3:A5"/>
    <mergeCell ref="B3:B5"/>
    <mergeCell ref="C3:C5"/>
    <mergeCell ref="D3:D5"/>
    <mergeCell ref="E3:E5"/>
    <mergeCell ref="F3:F5"/>
    <mergeCell ref="G3:H3"/>
    <mergeCell ref="I3:J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firstPageNumber="74" orientation="portrait" useFirstPageNumber="1" horizontalDpi="300" verticalDpi="300" r:id="rId1"/>
  <headerFooter differentOddEven="1" scaleWithDoc="0" alignWithMargins="0">
    <oddFooter>&amp;C&amp;P</oddFooter>
    <evenFooter>&amp;C&amp;P</evenFooter>
  </headerFooter>
  <colBreaks count="1" manualBreakCount="1">
    <brk id="8" max="6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showGridLines="0" view="pageBreakPreview" zoomScaleNormal="100" zoomScaleSheetLayoutView="100" workbookViewId="0">
      <selection activeCell="K9" sqref="K9"/>
    </sheetView>
  </sheetViews>
  <sheetFormatPr defaultColWidth="8.625" defaultRowHeight="42"/>
  <cols>
    <col min="1" max="1" width="9.875" style="69" customWidth="1"/>
    <col min="2" max="7" width="8.625" style="69"/>
    <col min="8" max="8" width="8.5" style="69" customWidth="1"/>
    <col min="9" max="256" width="8.625" style="69"/>
    <col min="257" max="257" width="9.875" style="69" customWidth="1"/>
    <col min="258" max="512" width="8.625" style="69"/>
    <col min="513" max="513" width="9.875" style="69" customWidth="1"/>
    <col min="514" max="768" width="8.625" style="69"/>
    <col min="769" max="769" width="9.875" style="69" customWidth="1"/>
    <col min="770" max="1024" width="8.625" style="69"/>
    <col min="1025" max="1025" width="9.875" style="69" customWidth="1"/>
    <col min="1026" max="1280" width="8.625" style="69"/>
    <col min="1281" max="1281" width="9.875" style="69" customWidth="1"/>
    <col min="1282" max="1536" width="8.625" style="69"/>
    <col min="1537" max="1537" width="9.875" style="69" customWidth="1"/>
    <col min="1538" max="1792" width="8.625" style="69"/>
    <col min="1793" max="1793" width="9.875" style="69" customWidth="1"/>
    <col min="1794" max="2048" width="8.625" style="69"/>
    <col min="2049" max="2049" width="9.875" style="69" customWidth="1"/>
    <col min="2050" max="2304" width="8.625" style="69"/>
    <col min="2305" max="2305" width="9.875" style="69" customWidth="1"/>
    <col min="2306" max="2560" width="8.625" style="69"/>
    <col min="2561" max="2561" width="9.875" style="69" customWidth="1"/>
    <col min="2562" max="2816" width="8.625" style="69"/>
    <col min="2817" max="2817" width="9.875" style="69" customWidth="1"/>
    <col min="2818" max="3072" width="8.625" style="69"/>
    <col min="3073" max="3073" width="9.875" style="69" customWidth="1"/>
    <col min="3074" max="3328" width="8.625" style="69"/>
    <col min="3329" max="3329" width="9.875" style="69" customWidth="1"/>
    <col min="3330" max="3584" width="8.625" style="69"/>
    <col min="3585" max="3585" width="9.875" style="69" customWidth="1"/>
    <col min="3586" max="3840" width="8.625" style="69"/>
    <col min="3841" max="3841" width="9.875" style="69" customWidth="1"/>
    <col min="3842" max="4096" width="8.625" style="69"/>
    <col min="4097" max="4097" width="9.875" style="69" customWidth="1"/>
    <col min="4098" max="4352" width="8.625" style="69"/>
    <col min="4353" max="4353" width="9.875" style="69" customWidth="1"/>
    <col min="4354" max="4608" width="8.625" style="69"/>
    <col min="4609" max="4609" width="9.875" style="69" customWidth="1"/>
    <col min="4610" max="4864" width="8.625" style="69"/>
    <col min="4865" max="4865" width="9.875" style="69" customWidth="1"/>
    <col min="4866" max="5120" width="8.625" style="69"/>
    <col min="5121" max="5121" width="9.875" style="69" customWidth="1"/>
    <col min="5122" max="5376" width="8.625" style="69"/>
    <col min="5377" max="5377" width="9.875" style="69" customWidth="1"/>
    <col min="5378" max="5632" width="8.625" style="69"/>
    <col min="5633" max="5633" width="9.875" style="69" customWidth="1"/>
    <col min="5634" max="5888" width="8.625" style="69"/>
    <col min="5889" max="5889" width="9.875" style="69" customWidth="1"/>
    <col min="5890" max="6144" width="8.625" style="69"/>
    <col min="6145" max="6145" width="9.875" style="69" customWidth="1"/>
    <col min="6146" max="6400" width="8.625" style="69"/>
    <col min="6401" max="6401" width="9.875" style="69" customWidth="1"/>
    <col min="6402" max="6656" width="8.625" style="69"/>
    <col min="6657" max="6657" width="9.875" style="69" customWidth="1"/>
    <col min="6658" max="6912" width="8.625" style="69"/>
    <col min="6913" max="6913" width="9.875" style="69" customWidth="1"/>
    <col min="6914" max="7168" width="8.625" style="69"/>
    <col min="7169" max="7169" width="9.875" style="69" customWidth="1"/>
    <col min="7170" max="7424" width="8.625" style="69"/>
    <col min="7425" max="7425" width="9.875" style="69" customWidth="1"/>
    <col min="7426" max="7680" width="8.625" style="69"/>
    <col min="7681" max="7681" width="9.875" style="69" customWidth="1"/>
    <col min="7682" max="7936" width="8.625" style="69"/>
    <col min="7937" max="7937" width="9.875" style="69" customWidth="1"/>
    <col min="7938" max="8192" width="8.625" style="69"/>
    <col min="8193" max="8193" width="9.875" style="69" customWidth="1"/>
    <col min="8194" max="8448" width="8.625" style="69"/>
    <col min="8449" max="8449" width="9.875" style="69" customWidth="1"/>
    <col min="8450" max="8704" width="8.625" style="69"/>
    <col min="8705" max="8705" width="9.875" style="69" customWidth="1"/>
    <col min="8706" max="8960" width="8.625" style="69"/>
    <col min="8961" max="8961" width="9.875" style="69" customWidth="1"/>
    <col min="8962" max="9216" width="8.625" style="69"/>
    <col min="9217" max="9217" width="9.875" style="69" customWidth="1"/>
    <col min="9218" max="9472" width="8.625" style="69"/>
    <col min="9473" max="9473" width="9.875" style="69" customWidth="1"/>
    <col min="9474" max="9728" width="8.625" style="69"/>
    <col min="9729" max="9729" width="9.875" style="69" customWidth="1"/>
    <col min="9730" max="9984" width="8.625" style="69"/>
    <col min="9985" max="9985" width="9.875" style="69" customWidth="1"/>
    <col min="9986" max="10240" width="8.625" style="69"/>
    <col min="10241" max="10241" width="9.875" style="69" customWidth="1"/>
    <col min="10242" max="10496" width="8.625" style="69"/>
    <col min="10497" max="10497" width="9.875" style="69" customWidth="1"/>
    <col min="10498" max="10752" width="8.625" style="69"/>
    <col min="10753" max="10753" width="9.875" style="69" customWidth="1"/>
    <col min="10754" max="11008" width="8.625" style="69"/>
    <col min="11009" max="11009" width="9.875" style="69" customWidth="1"/>
    <col min="11010" max="11264" width="8.625" style="69"/>
    <col min="11265" max="11265" width="9.875" style="69" customWidth="1"/>
    <col min="11266" max="11520" width="8.625" style="69"/>
    <col min="11521" max="11521" width="9.875" style="69" customWidth="1"/>
    <col min="11522" max="11776" width="8.625" style="69"/>
    <col min="11777" max="11777" width="9.875" style="69" customWidth="1"/>
    <col min="11778" max="12032" width="8.625" style="69"/>
    <col min="12033" max="12033" width="9.875" style="69" customWidth="1"/>
    <col min="12034" max="12288" width="8.625" style="69"/>
    <col min="12289" max="12289" width="9.875" style="69" customWidth="1"/>
    <col min="12290" max="12544" width="8.625" style="69"/>
    <col min="12545" max="12545" width="9.875" style="69" customWidth="1"/>
    <col min="12546" max="12800" width="8.625" style="69"/>
    <col min="12801" max="12801" width="9.875" style="69" customWidth="1"/>
    <col min="12802" max="13056" width="8.625" style="69"/>
    <col min="13057" max="13057" width="9.875" style="69" customWidth="1"/>
    <col min="13058" max="13312" width="8.625" style="69"/>
    <col min="13313" max="13313" width="9.875" style="69" customWidth="1"/>
    <col min="13314" max="13568" width="8.625" style="69"/>
    <col min="13569" max="13569" width="9.875" style="69" customWidth="1"/>
    <col min="13570" max="13824" width="8.625" style="69"/>
    <col min="13825" max="13825" width="9.875" style="69" customWidth="1"/>
    <col min="13826" max="14080" width="8.625" style="69"/>
    <col min="14081" max="14081" width="9.875" style="69" customWidth="1"/>
    <col min="14082" max="14336" width="8.625" style="69"/>
    <col min="14337" max="14337" width="9.875" style="69" customWidth="1"/>
    <col min="14338" max="14592" width="8.625" style="69"/>
    <col min="14593" max="14593" width="9.875" style="69" customWidth="1"/>
    <col min="14594" max="14848" width="8.625" style="69"/>
    <col min="14849" max="14849" width="9.875" style="69" customWidth="1"/>
    <col min="14850" max="15104" width="8.625" style="69"/>
    <col min="15105" max="15105" width="9.875" style="69" customWidth="1"/>
    <col min="15106" max="15360" width="8.625" style="69"/>
    <col min="15361" max="15361" width="9.875" style="69" customWidth="1"/>
    <col min="15362" max="15616" width="8.625" style="69"/>
    <col min="15617" max="15617" width="9.875" style="69" customWidth="1"/>
    <col min="15618" max="15872" width="8.625" style="69"/>
    <col min="15873" max="15873" width="9.875" style="69" customWidth="1"/>
    <col min="15874" max="16128" width="8.625" style="69"/>
    <col min="16129" max="16129" width="9.875" style="69" customWidth="1"/>
    <col min="16130" max="16384" width="8.625" style="69"/>
  </cols>
  <sheetData>
    <row r="1" spans="2:9">
      <c r="B1" s="88"/>
      <c r="E1" s="89"/>
      <c r="F1" s="89"/>
      <c r="G1" s="89"/>
      <c r="H1" s="89"/>
      <c r="I1" s="89"/>
    </row>
    <row r="2" spans="2:9">
      <c r="B2" s="88"/>
      <c r="E2" s="89"/>
      <c r="F2" s="89"/>
      <c r="G2" s="89"/>
      <c r="H2" s="89"/>
      <c r="I2" s="89"/>
    </row>
    <row r="3" spans="2:9">
      <c r="B3" s="88"/>
      <c r="E3" s="89"/>
      <c r="F3" s="89"/>
      <c r="G3" s="89"/>
      <c r="H3" s="89"/>
      <c r="I3" s="89"/>
    </row>
    <row r="4" spans="2:9">
      <c r="B4" s="88"/>
      <c r="E4" s="89"/>
      <c r="F4" s="89"/>
      <c r="G4" s="89"/>
      <c r="H4" s="89"/>
      <c r="I4" s="89"/>
    </row>
    <row r="5" spans="2:9">
      <c r="B5" s="88"/>
      <c r="E5" s="89"/>
      <c r="F5" s="89"/>
      <c r="G5" s="89"/>
      <c r="H5" s="89"/>
      <c r="I5" s="89"/>
    </row>
    <row r="6" spans="2:9">
      <c r="B6" s="88"/>
      <c r="E6" s="89"/>
      <c r="F6" s="89"/>
      <c r="G6" s="89"/>
      <c r="H6" s="89"/>
      <c r="I6" s="89"/>
    </row>
    <row r="7" spans="2:9">
      <c r="B7" s="88"/>
      <c r="E7" s="89"/>
      <c r="F7" s="89"/>
      <c r="G7" s="89"/>
      <c r="H7" s="89"/>
      <c r="I7" s="89"/>
    </row>
    <row r="8" spans="2:9">
      <c r="B8" s="88"/>
      <c r="E8" s="89"/>
      <c r="F8" s="89"/>
      <c r="G8" s="89"/>
      <c r="H8" s="89"/>
      <c r="I8" s="89"/>
    </row>
    <row r="9" spans="2:9">
      <c r="B9" s="88"/>
      <c r="E9" s="89"/>
      <c r="F9" s="89"/>
      <c r="G9" s="89"/>
      <c r="H9" s="89"/>
      <c r="I9" s="89"/>
    </row>
    <row r="10" spans="2:9">
      <c r="B10" s="88"/>
      <c r="E10" s="89"/>
      <c r="F10" s="89"/>
      <c r="G10" s="89"/>
      <c r="H10" s="89"/>
      <c r="I10" s="89"/>
    </row>
    <row r="11" spans="2:9">
      <c r="B11" s="88"/>
      <c r="E11" s="89"/>
      <c r="F11" s="89"/>
      <c r="G11" s="89"/>
      <c r="H11" s="89"/>
      <c r="I11" s="89"/>
    </row>
    <row r="12" spans="2:9" ht="39.950000000000003" customHeight="1">
      <c r="B12" s="362" t="s">
        <v>325</v>
      </c>
      <c r="C12" s="363"/>
      <c r="D12" s="363"/>
      <c r="E12" s="363"/>
      <c r="F12" s="363"/>
      <c r="G12" s="363"/>
      <c r="H12" s="364"/>
      <c r="I12" s="89"/>
    </row>
    <row r="13" spans="2:9" ht="30" customHeight="1">
      <c r="B13" s="365" t="s">
        <v>320</v>
      </c>
      <c r="C13" s="366"/>
      <c r="D13" s="366"/>
      <c r="E13" s="366"/>
      <c r="F13" s="366"/>
      <c r="G13" s="366"/>
      <c r="H13" s="367"/>
      <c r="I13" s="89"/>
    </row>
    <row r="14" spans="2:9" ht="30" customHeight="1">
      <c r="B14" s="90"/>
      <c r="C14" s="91"/>
      <c r="D14" s="368" t="s">
        <v>321</v>
      </c>
      <c r="E14" s="369"/>
      <c r="F14" s="369"/>
      <c r="G14" s="369"/>
      <c r="H14" s="92"/>
      <c r="I14" s="89"/>
    </row>
    <row r="15" spans="2:9" ht="30" customHeight="1">
      <c r="B15" s="93"/>
      <c r="C15" s="94"/>
      <c r="D15" s="370"/>
      <c r="E15" s="370"/>
      <c r="F15" s="370"/>
      <c r="G15" s="370"/>
      <c r="H15" s="95"/>
      <c r="I15" s="89"/>
    </row>
    <row r="16" spans="2:9">
      <c r="B16" s="88"/>
      <c r="E16" s="89"/>
      <c r="F16" s="89"/>
      <c r="G16" s="89"/>
      <c r="H16" s="89"/>
      <c r="I16" s="89"/>
    </row>
    <row r="17" spans="2:9">
      <c r="B17" s="88"/>
      <c r="E17" s="89"/>
      <c r="F17" s="89"/>
      <c r="G17" s="89"/>
      <c r="H17" s="89"/>
      <c r="I17" s="89"/>
    </row>
    <row r="18" spans="2:9">
      <c r="B18" s="88"/>
      <c r="E18" s="89"/>
      <c r="F18" s="89"/>
      <c r="G18" s="89"/>
      <c r="H18" s="89"/>
      <c r="I18" s="89"/>
    </row>
  </sheetData>
  <mergeCells count="3">
    <mergeCell ref="B12:H12"/>
    <mergeCell ref="B13:H13"/>
    <mergeCell ref="D14:G15"/>
  </mergeCells>
  <phoneticPr fontId="3"/>
  <pageMargins left="0.98425196850393704" right="0.98425196850393704" top="1.9685039370078741" bottom="0.98425196850393704" header="0.51181102362204722" footer="0.51181102362204722"/>
  <pageSetup paperSize="9" orientation="portrait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view="pageBreakPreview" zoomScaleNormal="100" zoomScaleSheetLayoutView="100" workbookViewId="0">
      <selection activeCell="G6" sqref="G6"/>
    </sheetView>
  </sheetViews>
  <sheetFormatPr defaultRowHeight="13.5"/>
  <cols>
    <col min="1" max="5" width="17.75" customWidth="1"/>
  </cols>
  <sheetData>
    <row r="1" spans="1:5" ht="21" customHeight="1">
      <c r="A1" s="167" t="s">
        <v>0</v>
      </c>
      <c r="B1" s="167"/>
      <c r="C1" s="167"/>
      <c r="D1" s="167"/>
      <c r="E1" s="167"/>
    </row>
    <row r="2" spans="1:5" ht="21" customHeight="1">
      <c r="A2" s="1"/>
      <c r="B2" s="2"/>
      <c r="C2" s="2"/>
      <c r="D2" s="2"/>
      <c r="E2" s="2"/>
    </row>
    <row r="3" spans="1:5" ht="21" customHeight="1">
      <c r="A3" s="168" t="s">
        <v>192</v>
      </c>
      <c r="B3" s="168"/>
      <c r="C3" s="168"/>
      <c r="D3" s="168"/>
      <c r="E3" s="168"/>
    </row>
    <row r="4" spans="1:5" ht="21" customHeight="1">
      <c r="A4" s="3"/>
      <c r="B4" s="2"/>
      <c r="C4" s="2"/>
      <c r="D4" s="2"/>
      <c r="E4" s="2"/>
    </row>
    <row r="5" spans="1:5" ht="21" customHeight="1">
      <c r="A5" s="169" t="s">
        <v>1</v>
      </c>
      <c r="B5" s="169"/>
      <c r="C5" s="169"/>
      <c r="D5" s="169"/>
      <c r="E5" s="169"/>
    </row>
    <row r="6" spans="1:5" ht="21" customHeight="1">
      <c r="A6" s="43"/>
      <c r="B6" s="43"/>
      <c r="C6" s="43"/>
      <c r="D6" s="43"/>
      <c r="E6" s="43"/>
    </row>
    <row r="7" spans="1:5" ht="17.25" customHeight="1">
      <c r="A7" s="170" t="s">
        <v>2</v>
      </c>
      <c r="B7" s="170"/>
      <c r="C7" s="170"/>
      <c r="D7" s="170"/>
      <c r="E7" s="170"/>
    </row>
    <row r="8" spans="1:5" ht="15" customHeight="1">
      <c r="A8" s="171" t="s">
        <v>3</v>
      </c>
      <c r="B8" s="171"/>
      <c r="C8" s="171"/>
      <c r="D8" s="171"/>
      <c r="E8" s="171"/>
    </row>
    <row r="9" spans="1:5" ht="19.5" customHeight="1">
      <c r="A9" s="172"/>
      <c r="B9" s="174" t="s">
        <v>4</v>
      </c>
      <c r="C9" s="175" t="s">
        <v>5</v>
      </c>
      <c r="D9" s="175"/>
      <c r="E9" s="176"/>
    </row>
    <row r="10" spans="1:5" ht="19.5" customHeight="1">
      <c r="A10" s="173"/>
      <c r="B10" s="175"/>
      <c r="C10" s="103" t="s">
        <v>6</v>
      </c>
      <c r="D10" s="103" t="s">
        <v>7</v>
      </c>
      <c r="E10" s="104" t="s">
        <v>8</v>
      </c>
    </row>
    <row r="11" spans="1:5" ht="19.5" customHeight="1">
      <c r="A11" s="105" t="s">
        <v>9</v>
      </c>
      <c r="B11" s="106">
        <v>4199</v>
      </c>
      <c r="C11" s="106">
        <v>4063</v>
      </c>
      <c r="D11" s="106">
        <v>1712</v>
      </c>
      <c r="E11" s="107">
        <v>2351</v>
      </c>
    </row>
    <row r="12" spans="1:5" ht="19.5" customHeight="1">
      <c r="A12" s="105" t="s">
        <v>10</v>
      </c>
      <c r="B12" s="106">
        <v>4199</v>
      </c>
      <c r="C12" s="106">
        <v>4041</v>
      </c>
      <c r="D12" s="106">
        <v>1686</v>
      </c>
      <c r="E12" s="107">
        <v>2355</v>
      </c>
    </row>
    <row r="13" spans="1:5" ht="19.5" customHeight="1">
      <c r="A13" s="105" t="s">
        <v>201</v>
      </c>
      <c r="B13" s="106">
        <v>4199</v>
      </c>
      <c r="C13" s="106">
        <v>4049</v>
      </c>
      <c r="D13" s="106">
        <v>1695</v>
      </c>
      <c r="E13" s="107">
        <v>2354</v>
      </c>
    </row>
    <row r="14" spans="1:5" ht="19.5" customHeight="1">
      <c r="A14" s="105" t="s">
        <v>209</v>
      </c>
      <c r="B14" s="106">
        <v>4235</v>
      </c>
      <c r="C14" s="106">
        <v>4024</v>
      </c>
      <c r="D14" s="106">
        <v>1618</v>
      </c>
      <c r="E14" s="107">
        <v>2406</v>
      </c>
    </row>
    <row r="15" spans="1:5" ht="19.5" customHeight="1">
      <c r="A15" s="108" t="s">
        <v>262</v>
      </c>
      <c r="B15" s="109">
        <f>SUM(B16:B39)</f>
        <v>4235</v>
      </c>
      <c r="C15" s="109">
        <f>SUM(C16:C39)</f>
        <v>4033</v>
      </c>
      <c r="D15" s="109">
        <f>SUM(D16:D39)</f>
        <v>1622</v>
      </c>
      <c r="E15" s="110">
        <f>SUM(E16:E39)</f>
        <v>2411</v>
      </c>
    </row>
    <row r="16" spans="1:5" ht="19.5" customHeight="1">
      <c r="A16" s="111" t="s">
        <v>11</v>
      </c>
      <c r="B16" s="46">
        <v>168</v>
      </c>
      <c r="C16" s="46">
        <f>SUM(D16:E16)</f>
        <v>164</v>
      </c>
      <c r="D16" s="46">
        <v>61</v>
      </c>
      <c r="E16" s="112">
        <v>103</v>
      </c>
    </row>
    <row r="17" spans="1:5" ht="19.5" customHeight="1">
      <c r="A17" s="111" t="s">
        <v>12</v>
      </c>
      <c r="B17" s="46">
        <v>135</v>
      </c>
      <c r="C17" s="46">
        <f t="shared" ref="C17:C39" si="0">SUM(D17:E17)</f>
        <v>133</v>
      </c>
      <c r="D17" s="46">
        <v>47</v>
      </c>
      <c r="E17" s="112">
        <v>86</v>
      </c>
    </row>
    <row r="18" spans="1:5" ht="19.5" customHeight="1">
      <c r="A18" s="111" t="s">
        <v>13</v>
      </c>
      <c r="B18" s="46">
        <v>96</v>
      </c>
      <c r="C18" s="46">
        <f t="shared" si="0"/>
        <v>93</v>
      </c>
      <c r="D18" s="46">
        <v>33</v>
      </c>
      <c r="E18" s="112">
        <v>60</v>
      </c>
    </row>
    <row r="19" spans="1:5" ht="19.5" customHeight="1">
      <c r="A19" s="111" t="s">
        <v>14</v>
      </c>
      <c r="B19" s="46">
        <v>123</v>
      </c>
      <c r="C19" s="46">
        <f t="shared" si="0"/>
        <v>116</v>
      </c>
      <c r="D19" s="46">
        <v>47</v>
      </c>
      <c r="E19" s="112">
        <v>69</v>
      </c>
    </row>
    <row r="20" spans="1:5" ht="19.5" customHeight="1">
      <c r="A20" s="111" t="s">
        <v>15</v>
      </c>
      <c r="B20" s="46">
        <v>124</v>
      </c>
      <c r="C20" s="46">
        <f t="shared" si="0"/>
        <v>122</v>
      </c>
      <c r="D20" s="46">
        <v>60</v>
      </c>
      <c r="E20" s="112">
        <v>62</v>
      </c>
    </row>
    <row r="21" spans="1:5" ht="19.5" customHeight="1">
      <c r="A21" s="111" t="s">
        <v>16</v>
      </c>
      <c r="B21" s="46">
        <v>132</v>
      </c>
      <c r="C21" s="46">
        <f t="shared" si="0"/>
        <v>126</v>
      </c>
      <c r="D21" s="46">
        <v>44</v>
      </c>
      <c r="E21" s="112">
        <v>82</v>
      </c>
    </row>
    <row r="22" spans="1:5" ht="19.5" customHeight="1">
      <c r="A22" s="111" t="s">
        <v>17</v>
      </c>
      <c r="B22" s="46">
        <v>141</v>
      </c>
      <c r="C22" s="46">
        <f t="shared" si="0"/>
        <v>141</v>
      </c>
      <c r="D22" s="46">
        <v>55</v>
      </c>
      <c r="E22" s="112">
        <v>86</v>
      </c>
    </row>
    <row r="23" spans="1:5" ht="19.5" customHeight="1">
      <c r="A23" s="111" t="s">
        <v>18</v>
      </c>
      <c r="B23" s="46">
        <v>118</v>
      </c>
      <c r="C23" s="46">
        <f t="shared" si="0"/>
        <v>114</v>
      </c>
      <c r="D23" s="46">
        <v>48</v>
      </c>
      <c r="E23" s="112">
        <v>66</v>
      </c>
    </row>
    <row r="24" spans="1:5" ht="19.5" customHeight="1">
      <c r="A24" s="111" t="s">
        <v>19</v>
      </c>
      <c r="B24" s="46">
        <v>98</v>
      </c>
      <c r="C24" s="46">
        <f t="shared" si="0"/>
        <v>95</v>
      </c>
      <c r="D24" s="46">
        <v>40</v>
      </c>
      <c r="E24" s="112">
        <v>55</v>
      </c>
    </row>
    <row r="25" spans="1:5" ht="19.5" customHeight="1">
      <c r="A25" s="111" t="s">
        <v>20</v>
      </c>
      <c r="B25" s="46">
        <v>129</v>
      </c>
      <c r="C25" s="46">
        <f t="shared" si="0"/>
        <v>124</v>
      </c>
      <c r="D25" s="46">
        <v>44</v>
      </c>
      <c r="E25" s="112">
        <v>80</v>
      </c>
    </row>
    <row r="26" spans="1:5" ht="19.5" customHeight="1">
      <c r="A26" s="111" t="s">
        <v>21</v>
      </c>
      <c r="B26" s="46">
        <v>145</v>
      </c>
      <c r="C26" s="46">
        <f t="shared" si="0"/>
        <v>139</v>
      </c>
      <c r="D26" s="46">
        <v>48</v>
      </c>
      <c r="E26" s="112">
        <v>91</v>
      </c>
    </row>
    <row r="27" spans="1:5" ht="19.5" customHeight="1">
      <c r="A27" s="111" t="s">
        <v>22</v>
      </c>
      <c r="B27" s="46">
        <v>240</v>
      </c>
      <c r="C27" s="46">
        <f t="shared" si="0"/>
        <v>223</v>
      </c>
      <c r="D27" s="46">
        <v>80</v>
      </c>
      <c r="E27" s="112">
        <v>143</v>
      </c>
    </row>
    <row r="28" spans="1:5" ht="19.5" customHeight="1">
      <c r="A28" s="111" t="s">
        <v>23</v>
      </c>
      <c r="B28" s="46">
        <v>253</v>
      </c>
      <c r="C28" s="46">
        <f t="shared" si="0"/>
        <v>249</v>
      </c>
      <c r="D28" s="46">
        <v>115</v>
      </c>
      <c r="E28" s="112">
        <v>134</v>
      </c>
    </row>
    <row r="29" spans="1:5" ht="19.5" customHeight="1">
      <c r="A29" s="111" t="s">
        <v>24</v>
      </c>
      <c r="B29" s="46">
        <v>139</v>
      </c>
      <c r="C29" s="46">
        <f t="shared" si="0"/>
        <v>131</v>
      </c>
      <c r="D29" s="46">
        <v>55</v>
      </c>
      <c r="E29" s="112">
        <v>76</v>
      </c>
    </row>
    <row r="30" spans="1:5" ht="19.5" customHeight="1">
      <c r="A30" s="111" t="s">
        <v>25</v>
      </c>
      <c r="B30" s="46">
        <v>249</v>
      </c>
      <c r="C30" s="46">
        <f t="shared" si="0"/>
        <v>243</v>
      </c>
      <c r="D30" s="46">
        <v>89</v>
      </c>
      <c r="E30" s="112">
        <v>154</v>
      </c>
    </row>
    <row r="31" spans="1:5" ht="19.5" customHeight="1">
      <c r="A31" s="111" t="s">
        <v>26</v>
      </c>
      <c r="B31" s="46">
        <v>157</v>
      </c>
      <c r="C31" s="46">
        <f t="shared" si="0"/>
        <v>147</v>
      </c>
      <c r="D31" s="46">
        <v>55</v>
      </c>
      <c r="E31" s="112">
        <v>92</v>
      </c>
    </row>
    <row r="32" spans="1:5" ht="19.5" customHeight="1">
      <c r="A32" s="111" t="s">
        <v>27</v>
      </c>
      <c r="B32" s="46">
        <v>218</v>
      </c>
      <c r="C32" s="46">
        <f t="shared" si="0"/>
        <v>211</v>
      </c>
      <c r="D32" s="46">
        <v>85</v>
      </c>
      <c r="E32" s="112">
        <v>126</v>
      </c>
    </row>
    <row r="33" spans="1:5" ht="19.5" customHeight="1">
      <c r="A33" s="111" t="s">
        <v>28</v>
      </c>
      <c r="B33" s="46">
        <v>129</v>
      </c>
      <c r="C33" s="46">
        <f t="shared" si="0"/>
        <v>124</v>
      </c>
      <c r="D33" s="46">
        <v>60</v>
      </c>
      <c r="E33" s="112">
        <v>64</v>
      </c>
    </row>
    <row r="34" spans="1:5" ht="19.5" customHeight="1">
      <c r="A34" s="111" t="s">
        <v>29</v>
      </c>
      <c r="B34" s="46">
        <v>160</v>
      </c>
      <c r="C34" s="46">
        <f t="shared" si="0"/>
        <v>154</v>
      </c>
      <c r="D34" s="46">
        <v>44</v>
      </c>
      <c r="E34" s="112">
        <v>110</v>
      </c>
    </row>
    <row r="35" spans="1:5" ht="19.5" customHeight="1">
      <c r="A35" s="111" t="s">
        <v>30</v>
      </c>
      <c r="B35" s="46">
        <v>192</v>
      </c>
      <c r="C35" s="46">
        <f t="shared" si="0"/>
        <v>179</v>
      </c>
      <c r="D35" s="46">
        <v>72</v>
      </c>
      <c r="E35" s="112">
        <v>107</v>
      </c>
    </row>
    <row r="36" spans="1:5" ht="19.5" customHeight="1">
      <c r="A36" s="111" t="s">
        <v>31</v>
      </c>
      <c r="B36" s="46">
        <v>227</v>
      </c>
      <c r="C36" s="46">
        <f t="shared" si="0"/>
        <v>215</v>
      </c>
      <c r="D36" s="46">
        <v>89</v>
      </c>
      <c r="E36" s="112">
        <v>126</v>
      </c>
    </row>
    <row r="37" spans="1:5" ht="19.5" customHeight="1">
      <c r="A37" s="111" t="s">
        <v>32</v>
      </c>
      <c r="B37" s="46">
        <v>228</v>
      </c>
      <c r="C37" s="46">
        <f t="shared" si="0"/>
        <v>223</v>
      </c>
      <c r="D37" s="46">
        <v>109</v>
      </c>
      <c r="E37" s="112">
        <v>114</v>
      </c>
    </row>
    <row r="38" spans="1:5" ht="19.5" customHeight="1">
      <c r="A38" s="111" t="s">
        <v>33</v>
      </c>
      <c r="B38" s="46">
        <v>286</v>
      </c>
      <c r="C38" s="46">
        <f t="shared" si="0"/>
        <v>255</v>
      </c>
      <c r="D38" s="46">
        <v>120</v>
      </c>
      <c r="E38" s="112">
        <v>135</v>
      </c>
    </row>
    <row r="39" spans="1:5" ht="19.5" customHeight="1">
      <c r="A39" s="113" t="s">
        <v>34</v>
      </c>
      <c r="B39" s="114">
        <v>348</v>
      </c>
      <c r="C39" s="114">
        <f t="shared" si="0"/>
        <v>312</v>
      </c>
      <c r="D39" s="114">
        <v>122</v>
      </c>
      <c r="E39" s="115">
        <v>190</v>
      </c>
    </row>
    <row r="40" spans="1:5">
      <c r="A40" s="166" t="s">
        <v>238</v>
      </c>
      <c r="B40" s="166"/>
      <c r="C40" s="166"/>
      <c r="D40" s="166"/>
      <c r="E40" s="166"/>
    </row>
  </sheetData>
  <mergeCells count="9">
    <mergeCell ref="A40:E40"/>
    <mergeCell ref="A1:E1"/>
    <mergeCell ref="A3:E3"/>
    <mergeCell ref="A5:E5"/>
    <mergeCell ref="A7:E7"/>
    <mergeCell ref="A8:E8"/>
    <mergeCell ref="A9:A10"/>
    <mergeCell ref="B9:B10"/>
    <mergeCell ref="C9:E9"/>
  </mergeCells>
  <phoneticPr fontId="3"/>
  <pageMargins left="0.70866141732283472" right="0.70866141732283472" top="0.74803149606299213" bottom="0.74803149606299213" header="0.31496062992125984" footer="0.31496062992125984"/>
  <pageSetup paperSize="9" firstPageNumber="63" orientation="portrait" useFirstPageNumber="1" horizontalDpi="300" verticalDpi="300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view="pageBreakPreview" zoomScaleNormal="100" zoomScaleSheetLayoutView="100" workbookViewId="0">
      <selection activeCell="G21" sqref="G21"/>
    </sheetView>
  </sheetViews>
  <sheetFormatPr defaultRowHeight="13.5"/>
  <cols>
    <col min="1" max="1" width="10.375" customWidth="1"/>
    <col min="2" max="2" width="26.125" customWidth="1"/>
    <col min="3" max="4" width="23.125" customWidth="1"/>
    <col min="5" max="5" width="5.5" bestFit="1" customWidth="1"/>
  </cols>
  <sheetData>
    <row r="1" spans="1:4" ht="17.25" customHeight="1">
      <c r="A1" s="170" t="s">
        <v>35</v>
      </c>
      <c r="B1" s="170"/>
      <c r="C1" s="170"/>
      <c r="D1" s="170"/>
    </row>
    <row r="2" spans="1:4" ht="15" customHeight="1">
      <c r="A2" s="171" t="s">
        <v>70</v>
      </c>
      <c r="B2" s="171"/>
      <c r="C2" s="171"/>
      <c r="D2" s="171"/>
    </row>
    <row r="3" spans="1:4" ht="18.75" customHeight="1">
      <c r="A3" s="177"/>
      <c r="B3" s="178"/>
      <c r="C3" s="116" t="s">
        <v>6</v>
      </c>
      <c r="D3" s="117" t="s">
        <v>36</v>
      </c>
    </row>
    <row r="4" spans="1:4" ht="18.75" customHeight="1">
      <c r="A4" s="179" t="s">
        <v>37</v>
      </c>
      <c r="B4" s="180"/>
      <c r="C4" s="58">
        <v>440816</v>
      </c>
      <c r="D4" s="99">
        <v>109</v>
      </c>
    </row>
    <row r="5" spans="1:4" ht="18.75" customHeight="1">
      <c r="A5" s="179" t="s">
        <v>38</v>
      </c>
      <c r="B5" s="180"/>
      <c r="C5" s="58">
        <v>458592</v>
      </c>
      <c r="D5" s="99">
        <v>113</v>
      </c>
    </row>
    <row r="6" spans="1:4" ht="18.75" customHeight="1">
      <c r="A6" s="190" t="s">
        <v>202</v>
      </c>
      <c r="B6" s="191"/>
      <c r="C6" s="29">
        <v>444292</v>
      </c>
      <c r="D6" s="98">
        <v>110</v>
      </c>
    </row>
    <row r="7" spans="1:4" ht="18.75" customHeight="1">
      <c r="A7" s="190" t="s">
        <v>252</v>
      </c>
      <c r="B7" s="191"/>
      <c r="C7" s="29">
        <v>443627</v>
      </c>
      <c r="D7" s="98">
        <v>110</v>
      </c>
    </row>
    <row r="8" spans="1:4" ht="18.75" customHeight="1">
      <c r="A8" s="196" t="s">
        <v>263</v>
      </c>
      <c r="B8" s="197"/>
      <c r="C8" s="118">
        <v>505612</v>
      </c>
      <c r="D8" s="119">
        <v>125</v>
      </c>
    </row>
    <row r="9" spans="1:4" ht="18.75" customHeight="1">
      <c r="A9" s="198" t="s">
        <v>203</v>
      </c>
      <c r="B9" s="120" t="s">
        <v>39</v>
      </c>
      <c r="C9" s="121">
        <v>7689</v>
      </c>
      <c r="D9" s="122">
        <v>2</v>
      </c>
    </row>
    <row r="10" spans="1:4" ht="18.75" customHeight="1">
      <c r="A10" s="199"/>
      <c r="B10" s="123" t="s">
        <v>40</v>
      </c>
      <c r="C10" s="29">
        <v>3994</v>
      </c>
      <c r="D10" s="98">
        <v>1</v>
      </c>
    </row>
    <row r="11" spans="1:4" ht="18.75" customHeight="1">
      <c r="A11" s="199"/>
      <c r="B11" s="123" t="s">
        <v>41</v>
      </c>
      <c r="C11" s="29">
        <v>5551</v>
      </c>
      <c r="D11" s="98">
        <v>2</v>
      </c>
    </row>
    <row r="12" spans="1:4" ht="18.75" customHeight="1">
      <c r="A12" s="199"/>
      <c r="B12" s="123" t="s">
        <v>42</v>
      </c>
      <c r="C12" s="29">
        <v>11204</v>
      </c>
      <c r="D12" s="98">
        <v>3</v>
      </c>
    </row>
    <row r="13" spans="1:4" ht="18.75" customHeight="1">
      <c r="A13" s="199"/>
      <c r="B13" s="123" t="s">
        <v>43</v>
      </c>
      <c r="C13" s="29">
        <v>24317</v>
      </c>
      <c r="D13" s="98">
        <v>6</v>
      </c>
    </row>
    <row r="14" spans="1:4" ht="18.75" customHeight="1">
      <c r="A14" s="199"/>
      <c r="B14" s="123" t="s">
        <v>44</v>
      </c>
      <c r="C14" s="29">
        <v>14200</v>
      </c>
      <c r="D14" s="98">
        <v>4</v>
      </c>
    </row>
    <row r="15" spans="1:4" ht="18.75" customHeight="1">
      <c r="A15" s="199"/>
      <c r="B15" s="123" t="s">
        <v>45</v>
      </c>
      <c r="C15" s="29">
        <v>6097</v>
      </c>
      <c r="D15" s="98">
        <v>2</v>
      </c>
    </row>
    <row r="16" spans="1:4" ht="18.75" customHeight="1">
      <c r="A16" s="199"/>
      <c r="B16" s="123" t="s">
        <v>46</v>
      </c>
      <c r="C16" s="29">
        <v>1103</v>
      </c>
      <c r="D16" s="98">
        <v>1</v>
      </c>
    </row>
    <row r="17" spans="1:4" ht="18.75" customHeight="1">
      <c r="A17" s="199"/>
      <c r="B17" s="123" t="s">
        <v>47</v>
      </c>
      <c r="C17" s="29">
        <v>1877</v>
      </c>
      <c r="D17" s="98">
        <v>1</v>
      </c>
    </row>
    <row r="18" spans="1:4" ht="18.75" customHeight="1">
      <c r="A18" s="199"/>
      <c r="B18" s="123" t="s">
        <v>48</v>
      </c>
      <c r="C18" s="29">
        <v>2881</v>
      </c>
      <c r="D18" s="98">
        <v>1</v>
      </c>
    </row>
    <row r="19" spans="1:4" ht="18.75" customHeight="1">
      <c r="A19" s="199"/>
      <c r="B19" s="123" t="s">
        <v>49</v>
      </c>
      <c r="C19" s="29">
        <v>2768</v>
      </c>
      <c r="D19" s="98">
        <v>1</v>
      </c>
    </row>
    <row r="20" spans="1:4" ht="18.75" customHeight="1">
      <c r="A20" s="199"/>
      <c r="B20" s="123" t="s">
        <v>50</v>
      </c>
      <c r="C20" s="29">
        <v>5356</v>
      </c>
      <c r="D20" s="98">
        <v>2</v>
      </c>
    </row>
    <row r="21" spans="1:4" ht="18.75" customHeight="1">
      <c r="A21" s="199"/>
      <c r="B21" s="123" t="s">
        <v>51</v>
      </c>
      <c r="C21" s="29">
        <v>27300</v>
      </c>
      <c r="D21" s="98">
        <v>8</v>
      </c>
    </row>
    <row r="22" spans="1:4" ht="18.75" customHeight="1">
      <c r="A22" s="199"/>
      <c r="B22" s="124" t="s">
        <v>52</v>
      </c>
      <c r="C22" s="118">
        <v>29673</v>
      </c>
      <c r="D22" s="119">
        <v>8</v>
      </c>
    </row>
    <row r="23" spans="1:4" ht="18.75" customHeight="1">
      <c r="A23" s="200"/>
      <c r="B23" s="124" t="s">
        <v>53</v>
      </c>
      <c r="C23" s="118">
        <v>144010</v>
      </c>
      <c r="D23" s="119">
        <v>42</v>
      </c>
    </row>
    <row r="24" spans="1:4" ht="18.75" customHeight="1">
      <c r="A24" s="181" t="s">
        <v>205</v>
      </c>
      <c r="B24" s="120" t="s">
        <v>54</v>
      </c>
      <c r="C24" s="121">
        <v>109886</v>
      </c>
      <c r="D24" s="122">
        <v>28</v>
      </c>
    </row>
    <row r="25" spans="1:4" ht="18.75" customHeight="1">
      <c r="A25" s="182"/>
      <c r="B25" s="123" t="s">
        <v>55</v>
      </c>
      <c r="C25" s="29">
        <v>7811</v>
      </c>
      <c r="D25" s="98">
        <v>2</v>
      </c>
    </row>
    <row r="26" spans="1:4" ht="18.75" customHeight="1">
      <c r="A26" s="182"/>
      <c r="B26" s="123" t="s">
        <v>56</v>
      </c>
      <c r="C26" s="29">
        <v>51748</v>
      </c>
      <c r="D26" s="98">
        <v>13</v>
      </c>
    </row>
    <row r="27" spans="1:4" ht="18.75" customHeight="1">
      <c r="A27" s="182"/>
      <c r="B27" s="124" t="s">
        <v>52</v>
      </c>
      <c r="C27" s="118">
        <v>28335</v>
      </c>
      <c r="D27" s="119">
        <v>7</v>
      </c>
    </row>
    <row r="28" spans="1:4" ht="18.75" customHeight="1">
      <c r="A28" s="183"/>
      <c r="B28" s="124" t="s">
        <v>53</v>
      </c>
      <c r="C28" s="118">
        <v>197780</v>
      </c>
      <c r="D28" s="119">
        <v>50</v>
      </c>
    </row>
    <row r="29" spans="1:4" ht="18.75" customHeight="1">
      <c r="A29" s="184" t="s">
        <v>57</v>
      </c>
      <c r="B29" s="120" t="s">
        <v>58</v>
      </c>
      <c r="C29" s="121">
        <v>31903</v>
      </c>
      <c r="D29" s="122">
        <v>8</v>
      </c>
    </row>
    <row r="30" spans="1:4" ht="18.75" customHeight="1">
      <c r="A30" s="185"/>
      <c r="B30" s="125" t="s">
        <v>59</v>
      </c>
      <c r="C30" s="29">
        <v>116643</v>
      </c>
      <c r="D30" s="98">
        <v>29</v>
      </c>
    </row>
    <row r="31" spans="1:4" ht="18.75" customHeight="1">
      <c r="A31" s="185"/>
      <c r="B31" s="123" t="s">
        <v>60</v>
      </c>
      <c r="C31" s="29">
        <v>174041</v>
      </c>
      <c r="D31" s="98">
        <v>43</v>
      </c>
    </row>
    <row r="32" spans="1:4" ht="18.75" customHeight="1">
      <c r="A32" s="185"/>
      <c r="B32" s="123" t="s">
        <v>61</v>
      </c>
      <c r="C32" s="29">
        <v>69012</v>
      </c>
      <c r="D32" s="98">
        <v>17</v>
      </c>
    </row>
    <row r="33" spans="1:6" ht="18.75" customHeight="1">
      <c r="A33" s="185"/>
      <c r="B33" s="123" t="s">
        <v>62</v>
      </c>
      <c r="C33" s="29">
        <v>6787</v>
      </c>
      <c r="D33" s="98">
        <v>2</v>
      </c>
    </row>
    <row r="34" spans="1:6" ht="18.75" customHeight="1">
      <c r="A34" s="185"/>
      <c r="B34" s="126" t="s">
        <v>63</v>
      </c>
      <c r="C34" s="118">
        <v>1901</v>
      </c>
      <c r="D34" s="119">
        <v>1</v>
      </c>
    </row>
    <row r="35" spans="1:6" ht="18.75" customHeight="1">
      <c r="A35" s="186"/>
      <c r="B35" s="124" t="s">
        <v>53</v>
      </c>
      <c r="C35" s="118">
        <v>400287</v>
      </c>
      <c r="D35" s="127">
        <v>100</v>
      </c>
    </row>
    <row r="36" spans="1:6" ht="18.75" customHeight="1">
      <c r="A36" s="187" t="s">
        <v>206</v>
      </c>
      <c r="B36" s="123" t="s">
        <v>64</v>
      </c>
      <c r="C36" s="29">
        <v>137290</v>
      </c>
      <c r="D36" s="98">
        <v>34</v>
      </c>
    </row>
    <row r="37" spans="1:6" ht="18.75" customHeight="1">
      <c r="A37" s="188"/>
      <c r="B37" s="124" t="s">
        <v>52</v>
      </c>
      <c r="C37" s="118">
        <v>66228</v>
      </c>
      <c r="D37" s="119">
        <v>17</v>
      </c>
    </row>
    <row r="38" spans="1:6" ht="18.75" customHeight="1">
      <c r="A38" s="192" t="s">
        <v>207</v>
      </c>
      <c r="B38" s="123" t="s">
        <v>65</v>
      </c>
      <c r="C38" s="29">
        <v>195625</v>
      </c>
      <c r="D38" s="98">
        <v>49</v>
      </c>
    </row>
    <row r="39" spans="1:6" ht="18.75" customHeight="1">
      <c r="A39" s="193"/>
      <c r="B39" s="124" t="s">
        <v>66</v>
      </c>
      <c r="C39" s="118">
        <v>85410</v>
      </c>
      <c r="D39" s="119">
        <v>22</v>
      </c>
    </row>
    <row r="40" spans="1:6" ht="18.75" customHeight="1">
      <c r="A40" s="194" t="s">
        <v>67</v>
      </c>
      <c r="B40" s="195"/>
      <c r="C40" s="128">
        <v>505612</v>
      </c>
      <c r="D40" s="129">
        <v>125</v>
      </c>
      <c r="F40" s="77"/>
    </row>
    <row r="41" spans="1:6" ht="13.5" customHeight="1">
      <c r="A41" s="189" t="s">
        <v>68</v>
      </c>
      <c r="B41" s="189"/>
      <c r="C41" s="189"/>
      <c r="D41" s="189"/>
    </row>
    <row r="42" spans="1:6">
      <c r="A42" s="189" t="s">
        <v>69</v>
      </c>
      <c r="B42" s="189"/>
      <c r="C42" s="189"/>
      <c r="D42" s="189"/>
    </row>
    <row r="43" spans="1:6">
      <c r="A43" s="189" t="s">
        <v>234</v>
      </c>
      <c r="B43" s="189"/>
      <c r="C43" s="189"/>
      <c r="D43" s="189"/>
    </row>
    <row r="44" spans="1:6">
      <c r="D44" s="8"/>
    </row>
    <row r="45" spans="1:6">
      <c r="D45" s="8"/>
    </row>
    <row r="46" spans="1:6">
      <c r="D46" s="8"/>
    </row>
  </sheetData>
  <mergeCells count="17">
    <mergeCell ref="A24:A28"/>
    <mergeCell ref="A29:A35"/>
    <mergeCell ref="A36:A37"/>
    <mergeCell ref="A43:D43"/>
    <mergeCell ref="A6:B6"/>
    <mergeCell ref="A38:A39"/>
    <mergeCell ref="A40:B40"/>
    <mergeCell ref="A41:D41"/>
    <mergeCell ref="A42:D42"/>
    <mergeCell ref="A7:B7"/>
    <mergeCell ref="A8:B8"/>
    <mergeCell ref="A9:A23"/>
    <mergeCell ref="A1:D1"/>
    <mergeCell ref="A2:D2"/>
    <mergeCell ref="A3:B3"/>
    <mergeCell ref="A4:B4"/>
    <mergeCell ref="A5:B5"/>
  </mergeCells>
  <phoneticPr fontId="3"/>
  <pageMargins left="0.70866141732283472" right="0.70866141732283472" top="0.74803149606299213" bottom="0.74803149606299213" header="0.31496062992125984" footer="0.31496062992125984"/>
  <pageSetup paperSize="9" firstPageNumber="64" orientation="portrait" useFirstPageNumber="1" horizontalDpi="300" verticalDpi="300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view="pageBreakPreview" zoomScaleNormal="100" zoomScaleSheetLayoutView="100" workbookViewId="0">
      <selection activeCell="G20" sqref="G20"/>
    </sheetView>
  </sheetViews>
  <sheetFormatPr defaultRowHeight="13.5"/>
  <cols>
    <col min="1" max="1" width="34.375" customWidth="1"/>
    <col min="2" max="3" width="26.875" customWidth="1"/>
  </cols>
  <sheetData>
    <row r="1" spans="1:3" ht="24" customHeight="1">
      <c r="A1" s="168" t="s">
        <v>186</v>
      </c>
      <c r="B1" s="168"/>
      <c r="C1" s="168"/>
    </row>
    <row r="2" spans="1:3" ht="21" customHeight="1">
      <c r="A2" s="7"/>
    </row>
    <row r="3" spans="1:3" ht="24" customHeight="1">
      <c r="A3" s="169" t="s">
        <v>71</v>
      </c>
      <c r="B3" s="169"/>
      <c r="C3" s="169"/>
    </row>
    <row r="4" spans="1:3" ht="21" customHeight="1">
      <c r="A4" s="6"/>
    </row>
    <row r="5" spans="1:3" ht="17.25" customHeight="1">
      <c r="A5" s="201" t="s">
        <v>72</v>
      </c>
      <c r="B5" s="201"/>
      <c r="C5" s="201"/>
    </row>
    <row r="6" spans="1:3" ht="15" customHeight="1">
      <c r="A6" s="202" t="s">
        <v>82</v>
      </c>
      <c r="B6" s="202"/>
      <c r="C6" s="202"/>
    </row>
    <row r="7" spans="1:3" ht="24" customHeight="1">
      <c r="A7" s="203"/>
      <c r="B7" s="205" t="s">
        <v>73</v>
      </c>
      <c r="C7" s="207" t="s">
        <v>74</v>
      </c>
    </row>
    <row r="8" spans="1:3" ht="24" customHeight="1">
      <c r="A8" s="204"/>
      <c r="B8" s="206"/>
      <c r="C8" s="208"/>
    </row>
    <row r="9" spans="1:3" ht="24" customHeight="1">
      <c r="A9" s="74" t="s">
        <v>9</v>
      </c>
      <c r="B9" s="41">
        <v>964</v>
      </c>
      <c r="C9" s="10">
        <v>542776</v>
      </c>
    </row>
    <row r="10" spans="1:3" ht="24" customHeight="1">
      <c r="A10" s="74" t="s">
        <v>10</v>
      </c>
      <c r="B10" s="41">
        <v>959</v>
      </c>
      <c r="C10" s="10">
        <v>450199</v>
      </c>
    </row>
    <row r="11" spans="1:3" ht="24" customHeight="1">
      <c r="A11" s="75" t="s">
        <v>208</v>
      </c>
      <c r="B11" s="11">
        <v>936</v>
      </c>
      <c r="C11" s="12">
        <v>396768</v>
      </c>
    </row>
    <row r="12" spans="1:3" ht="24" customHeight="1">
      <c r="A12" s="44" t="s">
        <v>209</v>
      </c>
      <c r="B12" s="29">
        <v>940</v>
      </c>
      <c r="C12" s="98">
        <v>404110</v>
      </c>
    </row>
    <row r="13" spans="1:3" ht="24" customHeight="1">
      <c r="A13" s="13" t="s">
        <v>264</v>
      </c>
      <c r="B13" s="118">
        <f>SUM(B14:B16)</f>
        <v>1021</v>
      </c>
      <c r="C13" s="119">
        <f>SUM(C14:C16)</f>
        <v>426395</v>
      </c>
    </row>
    <row r="14" spans="1:3" ht="24" customHeight="1">
      <c r="A14" s="14" t="s">
        <v>75</v>
      </c>
      <c r="B14" s="29">
        <v>169</v>
      </c>
      <c r="C14" s="98">
        <v>90825</v>
      </c>
    </row>
    <row r="15" spans="1:3" ht="24" customHeight="1">
      <c r="A15" s="14" t="s">
        <v>76</v>
      </c>
      <c r="B15" s="29">
        <v>442</v>
      </c>
      <c r="C15" s="98">
        <v>173177</v>
      </c>
    </row>
    <row r="16" spans="1:3" ht="24" customHeight="1">
      <c r="A16" s="14" t="s">
        <v>187</v>
      </c>
      <c r="B16" s="29">
        <v>410</v>
      </c>
      <c r="C16" s="98">
        <v>162393</v>
      </c>
    </row>
    <row r="17" spans="1:3" ht="24" customHeight="1">
      <c r="A17" s="14" t="s">
        <v>77</v>
      </c>
      <c r="B17" s="29">
        <v>154</v>
      </c>
      <c r="C17" s="130" t="s">
        <v>265</v>
      </c>
    </row>
    <row r="18" spans="1:3" ht="24" customHeight="1">
      <c r="A18" s="14" t="s">
        <v>78</v>
      </c>
      <c r="B18" s="29">
        <v>4</v>
      </c>
      <c r="C18" s="130" t="s">
        <v>265</v>
      </c>
    </row>
    <row r="19" spans="1:3" ht="24" customHeight="1">
      <c r="A19" s="14" t="s">
        <v>79</v>
      </c>
      <c r="B19" s="29">
        <v>35</v>
      </c>
      <c r="C19" s="130" t="s">
        <v>265</v>
      </c>
    </row>
    <row r="20" spans="1:3" ht="24" customHeight="1">
      <c r="A20" s="14" t="s">
        <v>80</v>
      </c>
      <c r="B20" s="29">
        <v>9</v>
      </c>
      <c r="C20" s="130" t="s">
        <v>265</v>
      </c>
    </row>
    <row r="21" spans="1:3" ht="24" customHeight="1">
      <c r="A21" s="15" t="s">
        <v>81</v>
      </c>
      <c r="B21" s="128">
        <v>18</v>
      </c>
      <c r="C21" s="131" t="s">
        <v>265</v>
      </c>
    </row>
    <row r="22" spans="1:3" ht="15" customHeight="1">
      <c r="A22" s="166" t="s">
        <v>235</v>
      </c>
      <c r="B22" s="166"/>
      <c r="C22" s="166"/>
    </row>
    <row r="23" spans="1:3" ht="15" customHeight="1">
      <c r="A23" s="166" t="s">
        <v>236</v>
      </c>
      <c r="B23" s="166"/>
      <c r="C23" s="166"/>
    </row>
  </sheetData>
  <mergeCells count="9">
    <mergeCell ref="A23:C23"/>
    <mergeCell ref="A22:C22"/>
    <mergeCell ref="A1:C1"/>
    <mergeCell ref="A3:C3"/>
    <mergeCell ref="A5:C5"/>
    <mergeCell ref="A6:C6"/>
    <mergeCell ref="A7:A8"/>
    <mergeCell ref="B7:B8"/>
    <mergeCell ref="C7:C8"/>
  </mergeCells>
  <phoneticPr fontId="3"/>
  <pageMargins left="0.70866141732283472" right="0.70866141732283472" top="0.74803149606299213" bottom="0.74803149606299213" header="0.31496062992125984" footer="0.31496062992125984"/>
  <pageSetup paperSize="9" firstPageNumber="65" orientation="portrait" useFirstPageNumber="1" horizontalDpi="300" verticalDpi="300" r:id="rId1"/>
  <headerFooter scaleWithDoc="0" alignWithMargins="0">
    <oddFooter>&amp;C&amp;P</oddFooter>
  </headerFooter>
  <ignoredErrors>
    <ignoredError sqref="B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view="pageBreakPreview" zoomScaleNormal="100" zoomScaleSheetLayoutView="100" workbookViewId="0">
      <selection activeCell="F10" sqref="F10"/>
    </sheetView>
  </sheetViews>
  <sheetFormatPr defaultRowHeight="13.5"/>
  <cols>
    <col min="1" max="3" width="29.625" customWidth="1"/>
  </cols>
  <sheetData>
    <row r="1" spans="1:5" ht="21" customHeight="1">
      <c r="A1" s="169" t="s">
        <v>83</v>
      </c>
      <c r="B1" s="169"/>
      <c r="C1" s="169"/>
    </row>
    <row r="2" spans="1:5" ht="21" customHeight="1">
      <c r="A2" s="1"/>
      <c r="B2" s="2"/>
      <c r="C2" s="2"/>
    </row>
    <row r="3" spans="1:5" ht="17.25" customHeight="1">
      <c r="A3" s="201" t="s">
        <v>84</v>
      </c>
      <c r="B3" s="201"/>
      <c r="C3" s="201"/>
    </row>
    <row r="4" spans="1:5" ht="15" customHeight="1">
      <c r="A4" s="202" t="s">
        <v>111</v>
      </c>
      <c r="B4" s="202"/>
      <c r="C4" s="202"/>
    </row>
    <row r="5" spans="1:5" ht="21" customHeight="1">
      <c r="A5" s="37"/>
      <c r="B5" s="97" t="s">
        <v>73</v>
      </c>
      <c r="C5" s="96" t="s">
        <v>74</v>
      </c>
    </row>
    <row r="6" spans="1:5" ht="21" customHeight="1">
      <c r="A6" s="16" t="s">
        <v>85</v>
      </c>
      <c r="B6" s="17">
        <v>5394</v>
      </c>
      <c r="C6" s="18">
        <v>90884</v>
      </c>
    </row>
    <row r="7" spans="1:5" ht="21" customHeight="1">
      <c r="A7" s="16" t="s">
        <v>86</v>
      </c>
      <c r="B7" s="17">
        <v>5678</v>
      </c>
      <c r="C7" s="18">
        <v>64628</v>
      </c>
    </row>
    <row r="8" spans="1:5" ht="21" customHeight="1">
      <c r="A8" s="20" t="s">
        <v>210</v>
      </c>
      <c r="B8" s="21">
        <v>5041</v>
      </c>
      <c r="C8" s="22">
        <v>46392.46</v>
      </c>
    </row>
    <row r="9" spans="1:5" ht="21" customHeight="1">
      <c r="A9" s="20" t="s">
        <v>211</v>
      </c>
      <c r="B9" s="21">
        <v>5203</v>
      </c>
      <c r="C9" s="22">
        <v>41459</v>
      </c>
    </row>
    <row r="10" spans="1:5" ht="21" customHeight="1">
      <c r="A10" s="19" t="s">
        <v>261</v>
      </c>
      <c r="B10" s="132">
        <f>SUM(B11:B34)</f>
        <v>4817</v>
      </c>
      <c r="C10" s="133">
        <f>SUM(C11:C34)</f>
        <v>36290.345000000001</v>
      </c>
      <c r="E10" s="78"/>
    </row>
    <row r="11" spans="1:5" ht="21" customHeight="1">
      <c r="A11" s="20" t="s">
        <v>87</v>
      </c>
      <c r="B11" s="134">
        <v>12</v>
      </c>
      <c r="C11" s="135">
        <f>512000/1000</f>
        <v>512</v>
      </c>
    </row>
    <row r="12" spans="1:5" ht="21" customHeight="1">
      <c r="A12" s="20" t="s">
        <v>88</v>
      </c>
      <c r="B12" s="134">
        <v>44</v>
      </c>
      <c r="C12" s="135">
        <f>468000/1000</f>
        <v>468</v>
      </c>
    </row>
    <row r="13" spans="1:5" ht="21" customHeight="1">
      <c r="A13" s="20" t="s">
        <v>89</v>
      </c>
      <c r="B13" s="134">
        <v>2</v>
      </c>
      <c r="C13" s="135">
        <f>100000/1000</f>
        <v>100</v>
      </c>
    </row>
    <row r="14" spans="1:5" ht="21" customHeight="1">
      <c r="A14" s="20" t="s">
        <v>90</v>
      </c>
      <c r="B14" s="134">
        <v>36</v>
      </c>
      <c r="C14" s="135">
        <f>1011000/1000</f>
        <v>1011</v>
      </c>
    </row>
    <row r="15" spans="1:5" ht="21" customHeight="1">
      <c r="A15" s="20" t="s">
        <v>91</v>
      </c>
      <c r="B15" s="134">
        <v>2</v>
      </c>
      <c r="C15" s="135">
        <f>100000/1000</f>
        <v>100</v>
      </c>
    </row>
    <row r="16" spans="1:5" ht="21" customHeight="1">
      <c r="A16" s="20" t="s">
        <v>92</v>
      </c>
      <c r="B16" s="134">
        <v>4</v>
      </c>
      <c r="C16" s="135">
        <f>140000/1000</f>
        <v>140</v>
      </c>
    </row>
    <row r="17" spans="1:3" ht="21" customHeight="1">
      <c r="A17" s="20" t="s">
        <v>93</v>
      </c>
      <c r="B17" s="134">
        <v>25</v>
      </c>
      <c r="C17" s="135">
        <f>950000/1000</f>
        <v>950</v>
      </c>
    </row>
    <row r="18" spans="1:3" ht="21" customHeight="1">
      <c r="A18" s="20" t="s">
        <v>94</v>
      </c>
      <c r="B18" s="134">
        <v>28</v>
      </c>
      <c r="C18" s="135">
        <f>1498000/1000</f>
        <v>1498</v>
      </c>
    </row>
    <row r="19" spans="1:3" ht="21" customHeight="1">
      <c r="A19" s="20" t="s">
        <v>95</v>
      </c>
      <c r="B19" s="134">
        <v>2</v>
      </c>
      <c r="C19" s="135">
        <f>100000/1000</f>
        <v>100</v>
      </c>
    </row>
    <row r="20" spans="1:3" ht="21" customHeight="1">
      <c r="A20" s="20" t="s">
        <v>96</v>
      </c>
      <c r="B20" s="29" t="s">
        <v>255</v>
      </c>
      <c r="C20" s="164" t="s">
        <v>255</v>
      </c>
    </row>
    <row r="21" spans="1:3" ht="21" customHeight="1">
      <c r="A21" s="20" t="s">
        <v>97</v>
      </c>
      <c r="B21" s="29" t="s">
        <v>255</v>
      </c>
      <c r="C21" s="164" t="s">
        <v>255</v>
      </c>
    </row>
    <row r="22" spans="1:3" ht="21" customHeight="1">
      <c r="A22" s="20" t="s">
        <v>98</v>
      </c>
      <c r="B22" s="134">
        <v>9</v>
      </c>
      <c r="C22" s="135">
        <f>270000/1000</f>
        <v>270</v>
      </c>
    </row>
    <row r="23" spans="1:3" ht="21" customHeight="1">
      <c r="A23" s="20" t="s">
        <v>99</v>
      </c>
      <c r="B23" s="134">
        <v>6</v>
      </c>
      <c r="C23" s="135">
        <f>170000/1000</f>
        <v>170</v>
      </c>
    </row>
    <row r="24" spans="1:3" ht="21" customHeight="1">
      <c r="A24" s="20" t="s">
        <v>100</v>
      </c>
      <c r="B24" s="134">
        <v>2</v>
      </c>
      <c r="C24" s="135">
        <f>44045/1000</f>
        <v>44.045000000000002</v>
      </c>
    </row>
    <row r="25" spans="1:3" ht="21" customHeight="1">
      <c r="A25" s="20" t="s">
        <v>101</v>
      </c>
      <c r="B25" s="134">
        <v>133</v>
      </c>
      <c r="C25" s="135">
        <f>1745000/1000</f>
        <v>1745</v>
      </c>
    </row>
    <row r="26" spans="1:3" ht="21" customHeight="1">
      <c r="A26" s="20" t="s">
        <v>102</v>
      </c>
      <c r="B26" s="134">
        <v>2</v>
      </c>
      <c r="C26" s="135">
        <f>49470/1000</f>
        <v>49.47</v>
      </c>
    </row>
    <row r="27" spans="1:3" ht="21" customHeight="1">
      <c r="A27" s="20" t="s">
        <v>103</v>
      </c>
      <c r="B27" s="134">
        <v>12</v>
      </c>
      <c r="C27" s="135">
        <f>1298000/1000</f>
        <v>1298</v>
      </c>
    </row>
    <row r="28" spans="1:3" ht="21" customHeight="1">
      <c r="A28" s="20" t="s">
        <v>104</v>
      </c>
      <c r="B28" s="134">
        <v>18</v>
      </c>
      <c r="C28" s="135">
        <f>500000/1000</f>
        <v>500</v>
      </c>
    </row>
    <row r="29" spans="1:3" ht="21" customHeight="1">
      <c r="A29" s="20" t="s">
        <v>105</v>
      </c>
      <c r="B29" s="134">
        <v>26</v>
      </c>
      <c r="C29" s="135">
        <f>1220000/1000</f>
        <v>1220</v>
      </c>
    </row>
    <row r="30" spans="1:3" ht="21" customHeight="1">
      <c r="A30" s="20" t="s">
        <v>106</v>
      </c>
      <c r="B30" s="134">
        <v>5</v>
      </c>
      <c r="C30" s="135">
        <f>225000/1000</f>
        <v>225</v>
      </c>
    </row>
    <row r="31" spans="1:3" ht="21" customHeight="1">
      <c r="A31" s="20" t="s">
        <v>107</v>
      </c>
      <c r="B31" s="134">
        <v>6</v>
      </c>
      <c r="C31" s="135">
        <f>477330/1000</f>
        <v>477.33</v>
      </c>
    </row>
    <row r="32" spans="1:3" ht="21" customHeight="1">
      <c r="A32" s="20" t="s">
        <v>108</v>
      </c>
      <c r="B32" s="134">
        <v>35</v>
      </c>
      <c r="C32" s="135">
        <f>1727000/1000</f>
        <v>1727</v>
      </c>
    </row>
    <row r="33" spans="1:3" ht="21" customHeight="1">
      <c r="A33" s="20" t="s">
        <v>109</v>
      </c>
      <c r="B33" s="134">
        <v>13</v>
      </c>
      <c r="C33" s="135">
        <f>385000/1000</f>
        <v>385</v>
      </c>
    </row>
    <row r="34" spans="1:3" ht="21" customHeight="1">
      <c r="A34" s="23" t="s">
        <v>110</v>
      </c>
      <c r="B34" s="136">
        <v>4395</v>
      </c>
      <c r="C34" s="137">
        <f>23300500/1000</f>
        <v>23300.5</v>
      </c>
    </row>
    <row r="35" spans="1:3">
      <c r="A35" s="166" t="s">
        <v>237</v>
      </c>
      <c r="B35" s="166"/>
      <c r="C35" s="166"/>
    </row>
    <row r="36" spans="1:3">
      <c r="A36" s="9"/>
      <c r="B36" s="9"/>
      <c r="C36" s="9"/>
    </row>
    <row r="37" spans="1:3">
      <c r="A37" s="9"/>
      <c r="B37" s="9"/>
      <c r="C37" s="9"/>
    </row>
    <row r="38" spans="1:3">
      <c r="A38" s="9"/>
      <c r="B38" s="9"/>
      <c r="C38" s="9"/>
    </row>
    <row r="39" spans="1:3">
      <c r="A39" s="9"/>
      <c r="B39" s="9"/>
      <c r="C39" s="9"/>
    </row>
  </sheetData>
  <mergeCells count="4">
    <mergeCell ref="A1:C1"/>
    <mergeCell ref="A3:C3"/>
    <mergeCell ref="A4:C4"/>
    <mergeCell ref="A35:C35"/>
  </mergeCells>
  <phoneticPr fontId="3"/>
  <pageMargins left="0.70866141732283472" right="0.70866141732283472" top="0.74803149606299213" bottom="0.74803149606299213" header="0.31496062992125984" footer="0.31496062992125984"/>
  <pageSetup paperSize="9" firstPageNumber="66" orientation="portrait" useFirstPageNumber="1" horizontalDpi="300" verticalDpi="300" r:id="rId1"/>
  <headerFooter scaleWithDoc="0" alignWithMargins="0">
    <oddFooter>&amp;C&amp;P</oddFooter>
  </headerFooter>
  <ignoredErrors>
    <ignoredError sqref="C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showGridLines="0" view="pageBreakPreview" topLeftCell="A4" zoomScaleNormal="80" zoomScaleSheetLayoutView="100" workbookViewId="0">
      <selection activeCell="D17" sqref="D17:F17"/>
    </sheetView>
  </sheetViews>
  <sheetFormatPr defaultRowHeight="13.5"/>
  <cols>
    <col min="1" max="21" width="4.125" style="2" customWidth="1"/>
    <col min="22" max="29" width="11.125" style="2" customWidth="1"/>
    <col min="30" max="16384" width="9" style="2"/>
  </cols>
  <sheetData>
    <row r="1" spans="1:29" ht="24" customHeight="1">
      <c r="A1" s="210" t="s">
        <v>185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2" t="s">
        <v>127</v>
      </c>
      <c r="W1" s="212"/>
      <c r="X1" s="212"/>
      <c r="Y1" s="212"/>
      <c r="Z1" s="212"/>
      <c r="AA1" s="212"/>
      <c r="AB1" s="212"/>
      <c r="AC1" s="212"/>
    </row>
    <row r="2" spans="1:29" ht="21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  <c r="W2" s="138"/>
      <c r="X2" s="138"/>
      <c r="Y2" s="138"/>
      <c r="Z2" s="138"/>
      <c r="AA2" s="138"/>
      <c r="AB2" s="138"/>
      <c r="AC2" s="138"/>
    </row>
    <row r="3" spans="1:29" ht="21.75" customHeight="1">
      <c r="A3" s="213" t="s">
        <v>112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140"/>
      <c r="W3" s="138"/>
      <c r="X3" s="138"/>
      <c r="Y3" s="138"/>
      <c r="Z3" s="138"/>
      <c r="AA3" s="138"/>
      <c r="AB3" s="138"/>
      <c r="AC3" s="138"/>
    </row>
    <row r="4" spans="1:29" ht="21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40"/>
      <c r="W4" s="138"/>
      <c r="X4" s="138"/>
      <c r="Y4" s="138"/>
      <c r="Z4" s="138"/>
      <c r="AA4" s="138"/>
      <c r="AB4" s="138"/>
      <c r="AC4" s="138"/>
    </row>
    <row r="5" spans="1:29" ht="17.25" customHeight="1">
      <c r="A5" s="214" t="s">
        <v>113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5" t="s">
        <v>128</v>
      </c>
      <c r="W5" s="215"/>
      <c r="X5" s="215"/>
      <c r="Y5" s="215"/>
      <c r="Z5" s="215"/>
      <c r="AA5" s="215"/>
      <c r="AB5" s="215"/>
      <c r="AC5" s="215"/>
    </row>
    <row r="6" spans="1:29" ht="1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71" t="s">
        <v>126</v>
      </c>
      <c r="W6" s="171"/>
      <c r="X6" s="171"/>
      <c r="Y6" s="171"/>
      <c r="Z6" s="171"/>
      <c r="AA6" s="171"/>
      <c r="AB6" s="171"/>
      <c r="AC6" s="171"/>
    </row>
    <row r="7" spans="1:29" ht="24" customHeight="1">
      <c r="A7" s="219"/>
      <c r="B7" s="220"/>
      <c r="C7" s="220"/>
      <c r="D7" s="216" t="s">
        <v>114</v>
      </c>
      <c r="E7" s="216"/>
      <c r="F7" s="216"/>
      <c r="G7" s="216"/>
      <c r="H7" s="216"/>
      <c r="I7" s="216"/>
      <c r="J7" s="216" t="s">
        <v>115</v>
      </c>
      <c r="K7" s="216"/>
      <c r="L7" s="216"/>
      <c r="M7" s="216"/>
      <c r="N7" s="216"/>
      <c r="O7" s="216"/>
      <c r="P7" s="216" t="s">
        <v>116</v>
      </c>
      <c r="Q7" s="216"/>
      <c r="R7" s="216"/>
      <c r="S7" s="216"/>
      <c r="T7" s="216"/>
      <c r="U7" s="216"/>
      <c r="V7" s="216" t="s">
        <v>129</v>
      </c>
      <c r="W7" s="216"/>
      <c r="X7" s="216" t="s">
        <v>130</v>
      </c>
      <c r="Y7" s="216"/>
      <c r="Z7" s="216" t="s">
        <v>131</v>
      </c>
      <c r="AA7" s="216"/>
      <c r="AB7" s="216" t="s">
        <v>132</v>
      </c>
      <c r="AC7" s="217"/>
    </row>
    <row r="8" spans="1:29" ht="24" customHeight="1">
      <c r="A8" s="221"/>
      <c r="B8" s="222"/>
      <c r="C8" s="222"/>
      <c r="D8" s="218" t="s">
        <v>117</v>
      </c>
      <c r="E8" s="218"/>
      <c r="F8" s="218"/>
      <c r="G8" s="218" t="s">
        <v>118</v>
      </c>
      <c r="H8" s="218"/>
      <c r="I8" s="218"/>
      <c r="J8" s="218" t="s">
        <v>117</v>
      </c>
      <c r="K8" s="218"/>
      <c r="L8" s="218"/>
      <c r="M8" s="218" t="s">
        <v>118</v>
      </c>
      <c r="N8" s="218"/>
      <c r="O8" s="218"/>
      <c r="P8" s="218" t="s">
        <v>117</v>
      </c>
      <c r="Q8" s="218"/>
      <c r="R8" s="218"/>
      <c r="S8" s="218" t="s">
        <v>118</v>
      </c>
      <c r="T8" s="218"/>
      <c r="U8" s="218"/>
      <c r="V8" s="141" t="s">
        <v>133</v>
      </c>
      <c r="W8" s="141" t="s">
        <v>134</v>
      </c>
      <c r="X8" s="141" t="s">
        <v>133</v>
      </c>
      <c r="Y8" s="141" t="s">
        <v>134</v>
      </c>
      <c r="Z8" s="141" t="s">
        <v>133</v>
      </c>
      <c r="AA8" s="141" t="s">
        <v>134</v>
      </c>
      <c r="AB8" s="141" t="s">
        <v>133</v>
      </c>
      <c r="AC8" s="142" t="s">
        <v>134</v>
      </c>
    </row>
    <row r="9" spans="1:29" ht="24" customHeight="1">
      <c r="A9" s="232" t="s">
        <v>119</v>
      </c>
      <c r="B9" s="232"/>
      <c r="C9" s="233"/>
      <c r="D9" s="223">
        <f>SUM(J9,,P9,V9,X9,Z9,AB9)</f>
        <v>2046</v>
      </c>
      <c r="E9" s="224"/>
      <c r="F9" s="225"/>
      <c r="G9" s="223">
        <f t="shared" ref="G9:G16" si="0">SUM(M9,S9,W9,Y9,AA9,AC9)</f>
        <v>57150</v>
      </c>
      <c r="H9" s="224"/>
      <c r="I9" s="225"/>
      <c r="J9" s="223">
        <v>1774</v>
      </c>
      <c r="K9" s="224"/>
      <c r="L9" s="225"/>
      <c r="M9" s="223">
        <v>50553</v>
      </c>
      <c r="N9" s="224"/>
      <c r="O9" s="225"/>
      <c r="P9" s="223">
        <v>32</v>
      </c>
      <c r="Q9" s="224"/>
      <c r="R9" s="225"/>
      <c r="S9" s="223">
        <v>632</v>
      </c>
      <c r="T9" s="224"/>
      <c r="U9" s="225"/>
      <c r="V9" s="32">
        <v>8</v>
      </c>
      <c r="W9" s="32">
        <v>310</v>
      </c>
      <c r="X9" s="32">
        <v>50</v>
      </c>
      <c r="Y9" s="32">
        <v>1850</v>
      </c>
      <c r="Z9" s="32">
        <v>140</v>
      </c>
      <c r="AA9" s="32">
        <v>3367</v>
      </c>
      <c r="AB9" s="32">
        <v>42</v>
      </c>
      <c r="AC9" s="33">
        <v>438</v>
      </c>
    </row>
    <row r="10" spans="1:29" ht="24" customHeight="1">
      <c r="A10" s="232"/>
      <c r="B10" s="232"/>
      <c r="C10" s="233"/>
      <c r="D10" s="226">
        <f>SUM(J10,P10,V10,X10,Z10,AB10)</f>
        <v>-1254</v>
      </c>
      <c r="E10" s="227"/>
      <c r="F10" s="228"/>
      <c r="G10" s="226">
        <f t="shared" si="0"/>
        <v>-40433</v>
      </c>
      <c r="H10" s="227"/>
      <c r="I10" s="228"/>
      <c r="J10" s="229">
        <v>-982</v>
      </c>
      <c r="K10" s="230"/>
      <c r="L10" s="231"/>
      <c r="M10" s="229">
        <v>-33836</v>
      </c>
      <c r="N10" s="230"/>
      <c r="O10" s="231"/>
      <c r="P10" s="229">
        <v>-32</v>
      </c>
      <c r="Q10" s="230"/>
      <c r="R10" s="231"/>
      <c r="S10" s="229">
        <v>-632</v>
      </c>
      <c r="T10" s="230"/>
      <c r="U10" s="231"/>
      <c r="V10" s="31">
        <v>-8</v>
      </c>
      <c r="W10" s="31">
        <v>-310</v>
      </c>
      <c r="X10" s="31">
        <v>-50</v>
      </c>
      <c r="Y10" s="31">
        <v>-1850</v>
      </c>
      <c r="Z10" s="31">
        <v>-140</v>
      </c>
      <c r="AA10" s="31">
        <v>-3367</v>
      </c>
      <c r="AB10" s="31">
        <v>-42</v>
      </c>
      <c r="AC10" s="101">
        <v>-438</v>
      </c>
    </row>
    <row r="11" spans="1:29" ht="24" customHeight="1">
      <c r="A11" s="233" t="s">
        <v>120</v>
      </c>
      <c r="B11" s="234"/>
      <c r="C11" s="234"/>
      <c r="D11" s="223">
        <f>SUM(J11,,P11,V11,X11,Z11,AB11)</f>
        <v>2043</v>
      </c>
      <c r="E11" s="224"/>
      <c r="F11" s="225"/>
      <c r="G11" s="223">
        <f t="shared" si="0"/>
        <v>57758</v>
      </c>
      <c r="H11" s="224"/>
      <c r="I11" s="225"/>
      <c r="J11" s="223">
        <v>1745</v>
      </c>
      <c r="K11" s="224"/>
      <c r="L11" s="225"/>
      <c r="M11" s="223">
        <v>50597</v>
      </c>
      <c r="N11" s="224"/>
      <c r="O11" s="225"/>
      <c r="P11" s="223">
        <v>29</v>
      </c>
      <c r="Q11" s="224"/>
      <c r="R11" s="225"/>
      <c r="S11" s="223">
        <v>486</v>
      </c>
      <c r="T11" s="224"/>
      <c r="U11" s="225"/>
      <c r="V11" s="32">
        <v>7</v>
      </c>
      <c r="W11" s="32">
        <v>365</v>
      </c>
      <c r="X11" s="32">
        <v>32</v>
      </c>
      <c r="Y11" s="32">
        <v>940</v>
      </c>
      <c r="Z11" s="32">
        <v>213</v>
      </c>
      <c r="AA11" s="32">
        <v>5167</v>
      </c>
      <c r="AB11" s="32">
        <v>17</v>
      </c>
      <c r="AC11" s="33">
        <v>203</v>
      </c>
    </row>
    <row r="12" spans="1:29" ht="24" customHeight="1">
      <c r="A12" s="233"/>
      <c r="B12" s="234"/>
      <c r="C12" s="234"/>
      <c r="D12" s="226">
        <f>SUM(J12,P12,V12,X12,Z12,AB12)</f>
        <v>-1286</v>
      </c>
      <c r="E12" s="227"/>
      <c r="F12" s="228"/>
      <c r="G12" s="226">
        <f t="shared" si="0"/>
        <v>-41598</v>
      </c>
      <c r="H12" s="227"/>
      <c r="I12" s="228"/>
      <c r="J12" s="229">
        <v>-988</v>
      </c>
      <c r="K12" s="230"/>
      <c r="L12" s="231"/>
      <c r="M12" s="229">
        <v>-34437</v>
      </c>
      <c r="N12" s="230"/>
      <c r="O12" s="231"/>
      <c r="P12" s="229">
        <v>-29</v>
      </c>
      <c r="Q12" s="230"/>
      <c r="R12" s="231"/>
      <c r="S12" s="229">
        <v>-486</v>
      </c>
      <c r="T12" s="230"/>
      <c r="U12" s="231"/>
      <c r="V12" s="31">
        <v>-7</v>
      </c>
      <c r="W12" s="31">
        <v>-365</v>
      </c>
      <c r="X12" s="31">
        <v>-32</v>
      </c>
      <c r="Y12" s="31">
        <v>-940</v>
      </c>
      <c r="Z12" s="31">
        <v>-213</v>
      </c>
      <c r="AA12" s="31">
        <v>-5167</v>
      </c>
      <c r="AB12" s="31">
        <v>-17</v>
      </c>
      <c r="AC12" s="101">
        <v>-203</v>
      </c>
    </row>
    <row r="13" spans="1:29" ht="24" customHeight="1">
      <c r="A13" s="244" t="s">
        <v>193</v>
      </c>
      <c r="B13" s="245"/>
      <c r="C13" s="245"/>
      <c r="D13" s="235">
        <f>SUM(J13,,P13,V13,X13,Z13,AB13)</f>
        <v>1968</v>
      </c>
      <c r="E13" s="236"/>
      <c r="F13" s="237"/>
      <c r="G13" s="235">
        <f t="shared" si="0"/>
        <v>54861</v>
      </c>
      <c r="H13" s="236"/>
      <c r="I13" s="237"/>
      <c r="J13" s="235">
        <v>1662</v>
      </c>
      <c r="K13" s="236"/>
      <c r="L13" s="237"/>
      <c r="M13" s="235">
        <v>47080</v>
      </c>
      <c r="N13" s="236"/>
      <c r="O13" s="237"/>
      <c r="P13" s="235">
        <v>10</v>
      </c>
      <c r="Q13" s="236"/>
      <c r="R13" s="237"/>
      <c r="S13" s="235">
        <v>170</v>
      </c>
      <c r="T13" s="236"/>
      <c r="U13" s="237"/>
      <c r="V13" s="34">
        <v>15</v>
      </c>
      <c r="W13" s="34">
        <v>880</v>
      </c>
      <c r="X13" s="34">
        <v>59</v>
      </c>
      <c r="Y13" s="34">
        <v>1882</v>
      </c>
      <c r="Z13" s="34">
        <v>215</v>
      </c>
      <c r="AA13" s="34">
        <v>4789</v>
      </c>
      <c r="AB13" s="34">
        <v>7</v>
      </c>
      <c r="AC13" s="35">
        <v>60</v>
      </c>
    </row>
    <row r="14" spans="1:29" ht="24" customHeight="1">
      <c r="A14" s="244"/>
      <c r="B14" s="245"/>
      <c r="C14" s="245"/>
      <c r="D14" s="238">
        <f>SUM(J14,P14,V14,X14,Z14,AB14)</f>
        <v>-1264</v>
      </c>
      <c r="E14" s="239"/>
      <c r="F14" s="240"/>
      <c r="G14" s="238">
        <f t="shared" si="0"/>
        <v>-42329</v>
      </c>
      <c r="H14" s="239"/>
      <c r="I14" s="240"/>
      <c r="J14" s="241">
        <v>-958</v>
      </c>
      <c r="K14" s="242"/>
      <c r="L14" s="243"/>
      <c r="M14" s="241">
        <v>-34548</v>
      </c>
      <c r="N14" s="242"/>
      <c r="O14" s="243"/>
      <c r="P14" s="241">
        <v>-10</v>
      </c>
      <c r="Q14" s="242"/>
      <c r="R14" s="243"/>
      <c r="S14" s="241">
        <v>-170</v>
      </c>
      <c r="T14" s="242"/>
      <c r="U14" s="243"/>
      <c r="V14" s="42">
        <v>-15</v>
      </c>
      <c r="W14" s="42">
        <v>-880</v>
      </c>
      <c r="X14" s="42">
        <v>-59</v>
      </c>
      <c r="Y14" s="42">
        <v>-1882</v>
      </c>
      <c r="Z14" s="42">
        <v>-215</v>
      </c>
      <c r="AA14" s="42">
        <v>-4789</v>
      </c>
      <c r="AB14" s="42">
        <v>-7</v>
      </c>
      <c r="AC14" s="100">
        <v>-60</v>
      </c>
    </row>
    <row r="15" spans="1:29" ht="24" customHeight="1">
      <c r="A15" s="244" t="s">
        <v>194</v>
      </c>
      <c r="B15" s="245"/>
      <c r="C15" s="245"/>
      <c r="D15" s="235">
        <f>SUM(J15,,P15,V15,X15,Z15,AB15)</f>
        <v>2121</v>
      </c>
      <c r="E15" s="236"/>
      <c r="F15" s="237"/>
      <c r="G15" s="235">
        <f t="shared" si="0"/>
        <v>61243</v>
      </c>
      <c r="H15" s="236"/>
      <c r="I15" s="237"/>
      <c r="J15" s="235">
        <v>1798</v>
      </c>
      <c r="K15" s="236"/>
      <c r="L15" s="237"/>
      <c r="M15" s="235">
        <v>53730</v>
      </c>
      <c r="N15" s="236"/>
      <c r="O15" s="237"/>
      <c r="P15" s="235">
        <v>14</v>
      </c>
      <c r="Q15" s="236"/>
      <c r="R15" s="237"/>
      <c r="S15" s="235">
        <v>196</v>
      </c>
      <c r="T15" s="236"/>
      <c r="U15" s="237"/>
      <c r="V15" s="34">
        <v>14</v>
      </c>
      <c r="W15" s="34">
        <v>655</v>
      </c>
      <c r="X15" s="34">
        <v>31</v>
      </c>
      <c r="Y15" s="34">
        <v>802</v>
      </c>
      <c r="Z15" s="34">
        <v>252</v>
      </c>
      <c r="AA15" s="34">
        <v>5739</v>
      </c>
      <c r="AB15" s="34">
        <v>12</v>
      </c>
      <c r="AC15" s="35">
        <v>121</v>
      </c>
    </row>
    <row r="16" spans="1:29" ht="24" customHeight="1">
      <c r="A16" s="244"/>
      <c r="B16" s="245"/>
      <c r="C16" s="245"/>
      <c r="D16" s="238">
        <f>SUM(J16,P16,V16,X16,Z16,AB16)</f>
        <v>-1118</v>
      </c>
      <c r="E16" s="239"/>
      <c r="F16" s="240"/>
      <c r="G16" s="238">
        <f t="shared" si="0"/>
        <v>-35663</v>
      </c>
      <c r="H16" s="239"/>
      <c r="I16" s="240"/>
      <c r="J16" s="241">
        <v>-990</v>
      </c>
      <c r="K16" s="242"/>
      <c r="L16" s="243"/>
      <c r="M16" s="241">
        <v>-31572</v>
      </c>
      <c r="N16" s="242"/>
      <c r="O16" s="243"/>
      <c r="P16" s="241">
        <v>-3</v>
      </c>
      <c r="Q16" s="242"/>
      <c r="R16" s="243"/>
      <c r="S16" s="241">
        <v>-90</v>
      </c>
      <c r="T16" s="242"/>
      <c r="U16" s="243"/>
      <c r="V16" s="42">
        <v>-10</v>
      </c>
      <c r="W16" s="42">
        <v>-520</v>
      </c>
      <c r="X16" s="42">
        <v>-20</v>
      </c>
      <c r="Y16" s="42">
        <v>-546</v>
      </c>
      <c r="Z16" s="42">
        <v>-95</v>
      </c>
      <c r="AA16" s="42">
        <v>-2935</v>
      </c>
      <c r="AB16" s="79" t="s">
        <v>230</v>
      </c>
      <c r="AC16" s="80" t="s">
        <v>230</v>
      </c>
    </row>
    <row r="17" spans="1:29" ht="24" customHeight="1">
      <c r="A17" s="244" t="s">
        <v>253</v>
      </c>
      <c r="B17" s="245"/>
      <c r="C17" s="245"/>
      <c r="D17" s="235">
        <f>SUM(J17,,P17,V17,X17,Z17,AB17)</f>
        <v>2270</v>
      </c>
      <c r="E17" s="236"/>
      <c r="F17" s="237"/>
      <c r="G17" s="235">
        <f>SUM(M17,S17,W17,Y17,AA17,AC17)</f>
        <v>65633</v>
      </c>
      <c r="H17" s="236"/>
      <c r="I17" s="237"/>
      <c r="J17" s="235">
        <v>1942</v>
      </c>
      <c r="K17" s="236"/>
      <c r="L17" s="237"/>
      <c r="M17" s="235">
        <v>56947</v>
      </c>
      <c r="N17" s="236"/>
      <c r="O17" s="237"/>
      <c r="P17" s="235">
        <v>5</v>
      </c>
      <c r="Q17" s="236"/>
      <c r="R17" s="237"/>
      <c r="S17" s="235">
        <v>53</v>
      </c>
      <c r="T17" s="236"/>
      <c r="U17" s="237"/>
      <c r="V17" s="34">
        <v>13</v>
      </c>
      <c r="W17" s="34">
        <v>630</v>
      </c>
      <c r="X17" s="34">
        <v>17</v>
      </c>
      <c r="Y17" s="34">
        <v>405</v>
      </c>
      <c r="Z17" s="34">
        <v>291</v>
      </c>
      <c r="AA17" s="34">
        <v>7583</v>
      </c>
      <c r="AB17" s="34">
        <v>2</v>
      </c>
      <c r="AC17" s="35">
        <v>15</v>
      </c>
    </row>
    <row r="18" spans="1:29" ht="24" customHeight="1">
      <c r="A18" s="252"/>
      <c r="B18" s="253"/>
      <c r="C18" s="253"/>
      <c r="D18" s="246">
        <f>SUM(J18,P18,V18,X18,Z18,AB18)</f>
        <v>-1473</v>
      </c>
      <c r="E18" s="247"/>
      <c r="F18" s="248"/>
      <c r="G18" s="246">
        <f>SUM(M18,S18,W18,Y18,AA18,AC18)</f>
        <v>-38817</v>
      </c>
      <c r="H18" s="247"/>
      <c r="I18" s="248"/>
      <c r="J18" s="249">
        <v>-1149</v>
      </c>
      <c r="K18" s="250"/>
      <c r="L18" s="251"/>
      <c r="M18" s="249">
        <v>-30161</v>
      </c>
      <c r="N18" s="250"/>
      <c r="O18" s="251"/>
      <c r="P18" s="249">
        <v>-5</v>
      </c>
      <c r="Q18" s="250"/>
      <c r="R18" s="251"/>
      <c r="S18" s="249">
        <v>-53</v>
      </c>
      <c r="T18" s="250"/>
      <c r="U18" s="251"/>
      <c r="V18" s="143">
        <v>-13</v>
      </c>
      <c r="W18" s="143">
        <v>-630</v>
      </c>
      <c r="X18" s="143">
        <v>-17</v>
      </c>
      <c r="Y18" s="143">
        <v>-405</v>
      </c>
      <c r="Z18" s="143">
        <v>-291</v>
      </c>
      <c r="AA18" s="143">
        <v>-7583</v>
      </c>
      <c r="AB18" s="144">
        <v>2</v>
      </c>
      <c r="AC18" s="145">
        <v>15</v>
      </c>
    </row>
    <row r="19" spans="1:29" ht="15" customHeight="1">
      <c r="A19" s="257" t="s">
        <v>239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146"/>
      <c r="W19" s="138"/>
      <c r="X19" s="138"/>
      <c r="Y19" s="138"/>
      <c r="Z19" s="138"/>
      <c r="AA19" s="138"/>
      <c r="AB19" s="138"/>
      <c r="AC19" s="138"/>
    </row>
    <row r="20" spans="1:29" ht="15" customHeight="1">
      <c r="A20" s="257" t="s">
        <v>236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146"/>
      <c r="W20" s="138"/>
      <c r="X20" s="138"/>
      <c r="Y20" s="138"/>
      <c r="Z20" s="138"/>
      <c r="AA20" s="138"/>
      <c r="AB20" s="138"/>
      <c r="AC20" s="138"/>
    </row>
    <row r="21" spans="1:29" ht="21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</row>
    <row r="22" spans="1:29" ht="21.75" customHeight="1">
      <c r="A22" s="213" t="s">
        <v>121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138"/>
      <c r="W22" s="138"/>
      <c r="X22" s="138"/>
      <c r="Y22" s="138"/>
      <c r="Z22" s="138"/>
      <c r="AA22" s="138"/>
      <c r="AB22" s="138"/>
      <c r="AC22" s="138"/>
    </row>
    <row r="23" spans="1:29" ht="21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38"/>
      <c r="W23" s="138"/>
      <c r="X23" s="138"/>
      <c r="Y23" s="138"/>
      <c r="Z23" s="138"/>
      <c r="AA23" s="138"/>
      <c r="AB23" s="138"/>
      <c r="AC23" s="138"/>
    </row>
    <row r="24" spans="1:29" ht="17.25" customHeight="1">
      <c r="A24" s="170" t="s">
        <v>122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38"/>
      <c r="W24" s="138"/>
      <c r="X24" s="138"/>
      <c r="Y24" s="138"/>
      <c r="Z24" s="138"/>
      <c r="AA24" s="138"/>
      <c r="AB24" s="138"/>
      <c r="AC24" s="138"/>
    </row>
    <row r="25" spans="1:29" ht="15" customHeight="1">
      <c r="A25" s="258" t="s">
        <v>126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138"/>
      <c r="W25" s="138"/>
      <c r="X25" s="138"/>
      <c r="Y25" s="138"/>
      <c r="Z25" s="138"/>
      <c r="AA25" s="138"/>
      <c r="AB25" s="138"/>
      <c r="AC25" s="138"/>
    </row>
    <row r="26" spans="1:29" ht="24" customHeight="1">
      <c r="A26" s="219"/>
      <c r="B26" s="220"/>
      <c r="C26" s="220"/>
      <c r="D26" s="220"/>
      <c r="E26" s="220"/>
      <c r="F26" s="220"/>
      <c r="G26" s="220"/>
      <c r="H26" s="259" t="s">
        <v>123</v>
      </c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138"/>
      <c r="W26" s="138"/>
      <c r="X26" s="138"/>
      <c r="Y26" s="138"/>
      <c r="Z26" s="138"/>
      <c r="AA26" s="138"/>
      <c r="AB26" s="138"/>
      <c r="AC26" s="138"/>
    </row>
    <row r="27" spans="1:29" ht="24" customHeight="1">
      <c r="A27" s="221"/>
      <c r="B27" s="222"/>
      <c r="C27" s="222"/>
      <c r="D27" s="222"/>
      <c r="E27" s="222"/>
      <c r="F27" s="222"/>
      <c r="G27" s="222"/>
      <c r="H27" s="260" t="s">
        <v>73</v>
      </c>
      <c r="I27" s="260"/>
      <c r="J27" s="260"/>
      <c r="K27" s="260"/>
      <c r="L27" s="260"/>
      <c r="M27" s="260"/>
      <c r="N27" s="260"/>
      <c r="O27" s="260" t="s">
        <v>124</v>
      </c>
      <c r="P27" s="260"/>
      <c r="Q27" s="260"/>
      <c r="R27" s="260"/>
      <c r="S27" s="260"/>
      <c r="T27" s="260"/>
      <c r="U27" s="260"/>
      <c r="V27" s="138"/>
      <c r="W27" s="138"/>
      <c r="X27" s="138"/>
      <c r="Y27" s="138"/>
      <c r="Z27" s="138"/>
      <c r="AA27" s="138"/>
      <c r="AB27" s="138"/>
      <c r="AC27" s="138"/>
    </row>
    <row r="28" spans="1:29" ht="24" customHeight="1">
      <c r="A28" s="232" t="s">
        <v>125</v>
      </c>
      <c r="B28" s="232"/>
      <c r="C28" s="232"/>
      <c r="D28" s="232"/>
      <c r="E28" s="232"/>
      <c r="F28" s="232"/>
      <c r="G28" s="233"/>
      <c r="H28" s="254">
        <v>5060</v>
      </c>
      <c r="I28" s="255"/>
      <c r="J28" s="255"/>
      <c r="K28" s="255"/>
      <c r="L28" s="255"/>
      <c r="M28" s="255"/>
      <c r="N28" s="256"/>
      <c r="O28" s="254">
        <v>229984</v>
      </c>
      <c r="P28" s="255"/>
      <c r="Q28" s="255"/>
      <c r="R28" s="255"/>
      <c r="S28" s="255"/>
      <c r="T28" s="255"/>
      <c r="U28" s="256"/>
      <c r="V28" s="138"/>
      <c r="W28" s="138"/>
      <c r="X28" s="138"/>
      <c r="Y28" s="138"/>
      <c r="Z28" s="138"/>
      <c r="AA28" s="138"/>
      <c r="AB28" s="138"/>
      <c r="AC28" s="138"/>
    </row>
    <row r="29" spans="1:29" ht="24" customHeight="1">
      <c r="A29" s="232" t="s">
        <v>198</v>
      </c>
      <c r="B29" s="232"/>
      <c r="C29" s="232"/>
      <c r="D29" s="232"/>
      <c r="E29" s="232"/>
      <c r="F29" s="232"/>
      <c r="G29" s="233"/>
      <c r="H29" s="254">
        <v>5945</v>
      </c>
      <c r="I29" s="255"/>
      <c r="J29" s="255"/>
      <c r="K29" s="255"/>
      <c r="L29" s="255"/>
      <c r="M29" s="255"/>
      <c r="N29" s="256"/>
      <c r="O29" s="254">
        <v>192976</v>
      </c>
      <c r="P29" s="255"/>
      <c r="Q29" s="255"/>
      <c r="R29" s="255"/>
      <c r="S29" s="255"/>
      <c r="T29" s="255"/>
      <c r="U29" s="256"/>
      <c r="V29" s="138"/>
      <c r="W29" s="138"/>
      <c r="X29" s="138"/>
      <c r="Y29" s="138"/>
      <c r="Z29" s="138"/>
      <c r="AA29" s="138"/>
      <c r="AB29" s="138"/>
      <c r="AC29" s="138"/>
    </row>
    <row r="30" spans="1:29" ht="24" customHeight="1">
      <c r="A30" s="264" t="s">
        <v>199</v>
      </c>
      <c r="B30" s="264"/>
      <c r="C30" s="264"/>
      <c r="D30" s="264"/>
      <c r="E30" s="264"/>
      <c r="F30" s="264"/>
      <c r="G30" s="244"/>
      <c r="H30" s="261">
        <v>3460</v>
      </c>
      <c r="I30" s="262"/>
      <c r="J30" s="262"/>
      <c r="K30" s="262"/>
      <c r="L30" s="262"/>
      <c r="M30" s="262"/>
      <c r="N30" s="263"/>
      <c r="O30" s="261">
        <v>131496</v>
      </c>
      <c r="P30" s="262"/>
      <c r="Q30" s="262"/>
      <c r="R30" s="262"/>
      <c r="S30" s="262"/>
      <c r="T30" s="262"/>
      <c r="U30" s="263"/>
      <c r="V30" s="138"/>
      <c r="W30" s="138"/>
      <c r="X30" s="138"/>
      <c r="Y30" s="138"/>
      <c r="Z30" s="138"/>
      <c r="AA30" s="138"/>
      <c r="AB30" s="138"/>
      <c r="AC30" s="138"/>
    </row>
    <row r="31" spans="1:29" ht="24" customHeight="1">
      <c r="A31" s="264" t="s">
        <v>200</v>
      </c>
      <c r="B31" s="264"/>
      <c r="C31" s="264"/>
      <c r="D31" s="264"/>
      <c r="E31" s="264"/>
      <c r="F31" s="264"/>
      <c r="G31" s="244"/>
      <c r="H31" s="261">
        <v>4331</v>
      </c>
      <c r="I31" s="262"/>
      <c r="J31" s="262"/>
      <c r="K31" s="262"/>
      <c r="L31" s="262"/>
      <c r="M31" s="262"/>
      <c r="N31" s="263"/>
      <c r="O31" s="261">
        <v>159529</v>
      </c>
      <c r="P31" s="262"/>
      <c r="Q31" s="262"/>
      <c r="R31" s="262"/>
      <c r="S31" s="262"/>
      <c r="T31" s="262"/>
      <c r="U31" s="263"/>
      <c r="V31" s="138"/>
      <c r="W31" s="138"/>
      <c r="X31" s="138"/>
      <c r="Y31" s="138"/>
      <c r="Z31" s="138"/>
      <c r="AA31" s="138"/>
      <c r="AB31" s="138"/>
      <c r="AC31" s="138"/>
    </row>
    <row r="32" spans="1:29" ht="24" customHeight="1">
      <c r="A32" s="232" t="s">
        <v>260</v>
      </c>
      <c r="B32" s="232"/>
      <c r="C32" s="232"/>
      <c r="D32" s="232"/>
      <c r="E32" s="232"/>
      <c r="F32" s="232"/>
      <c r="G32" s="233"/>
      <c r="H32" s="261">
        <v>2997</v>
      </c>
      <c r="I32" s="262"/>
      <c r="J32" s="262"/>
      <c r="K32" s="262"/>
      <c r="L32" s="262"/>
      <c r="M32" s="262"/>
      <c r="N32" s="263"/>
      <c r="O32" s="261">
        <v>79288</v>
      </c>
      <c r="P32" s="262"/>
      <c r="Q32" s="262"/>
      <c r="R32" s="262"/>
      <c r="S32" s="262"/>
      <c r="T32" s="262"/>
      <c r="U32" s="263"/>
      <c r="V32" s="138"/>
      <c r="W32" s="138"/>
      <c r="X32" s="138"/>
      <c r="Y32" s="138"/>
      <c r="Z32" s="138"/>
      <c r="AA32" s="138"/>
      <c r="AB32" s="138"/>
      <c r="AC32" s="138"/>
    </row>
    <row r="33" spans="1:21">
      <c r="A33" s="209" t="s">
        <v>237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</row>
  </sheetData>
  <mergeCells count="110">
    <mergeCell ref="A32:G32"/>
    <mergeCell ref="H32:N32"/>
    <mergeCell ref="O32:U32"/>
    <mergeCell ref="A30:G30"/>
    <mergeCell ref="H30:N30"/>
    <mergeCell ref="O30:U30"/>
    <mergeCell ref="A31:G31"/>
    <mergeCell ref="H31:N31"/>
    <mergeCell ref="O31:U31"/>
    <mergeCell ref="A28:G28"/>
    <mergeCell ref="H28:N28"/>
    <mergeCell ref="O28:U28"/>
    <mergeCell ref="A29:G29"/>
    <mergeCell ref="H29:N29"/>
    <mergeCell ref="O29:U29"/>
    <mergeCell ref="A19:U19"/>
    <mergeCell ref="A22:U22"/>
    <mergeCell ref="A24:U24"/>
    <mergeCell ref="A25:U25"/>
    <mergeCell ref="A26:G27"/>
    <mergeCell ref="H26:U26"/>
    <mergeCell ref="H27:N27"/>
    <mergeCell ref="O27:U27"/>
    <mergeCell ref="A20:U20"/>
    <mergeCell ref="S17:U17"/>
    <mergeCell ref="D18:F18"/>
    <mergeCell ref="G18:I18"/>
    <mergeCell ref="J18:L18"/>
    <mergeCell ref="M18:O18"/>
    <mergeCell ref="P18:R18"/>
    <mergeCell ref="S18:U18"/>
    <mergeCell ref="A17:C18"/>
    <mergeCell ref="D17:F17"/>
    <mergeCell ref="G17:I17"/>
    <mergeCell ref="J17:L17"/>
    <mergeCell ref="M17:O17"/>
    <mergeCell ref="P17:R17"/>
    <mergeCell ref="S15:U15"/>
    <mergeCell ref="D16:F16"/>
    <mergeCell ref="G16:I16"/>
    <mergeCell ref="J16:L16"/>
    <mergeCell ref="M16:O16"/>
    <mergeCell ref="P16:R16"/>
    <mergeCell ref="S16:U16"/>
    <mergeCell ref="A15:C16"/>
    <mergeCell ref="D15:F15"/>
    <mergeCell ref="G15:I15"/>
    <mergeCell ref="J15:L15"/>
    <mergeCell ref="M15:O15"/>
    <mergeCell ref="P15:R15"/>
    <mergeCell ref="S13:U13"/>
    <mergeCell ref="D14:F14"/>
    <mergeCell ref="G14:I14"/>
    <mergeCell ref="J14:L14"/>
    <mergeCell ref="M14:O14"/>
    <mergeCell ref="P14:R14"/>
    <mergeCell ref="S14:U14"/>
    <mergeCell ref="A13:C14"/>
    <mergeCell ref="D13:F13"/>
    <mergeCell ref="G13:I13"/>
    <mergeCell ref="J13:L13"/>
    <mergeCell ref="M13:O13"/>
    <mergeCell ref="P13:R13"/>
    <mergeCell ref="S11:U11"/>
    <mergeCell ref="D12:F12"/>
    <mergeCell ref="G12:I12"/>
    <mergeCell ref="J12:L12"/>
    <mergeCell ref="M12:O12"/>
    <mergeCell ref="P12:R12"/>
    <mergeCell ref="S12:U12"/>
    <mergeCell ref="A11:C12"/>
    <mergeCell ref="D11:F11"/>
    <mergeCell ref="G11:I11"/>
    <mergeCell ref="J11:L11"/>
    <mergeCell ref="M11:O11"/>
    <mergeCell ref="P11:R11"/>
    <mergeCell ref="J10:L10"/>
    <mergeCell ref="M10:O10"/>
    <mergeCell ref="P10:R10"/>
    <mergeCell ref="S10:U10"/>
    <mergeCell ref="A9:C10"/>
    <mergeCell ref="D9:F9"/>
    <mergeCell ref="G9:I9"/>
    <mergeCell ref="J9:L9"/>
    <mergeCell ref="M9:O9"/>
    <mergeCell ref="P9:R9"/>
    <mergeCell ref="A33:U33"/>
    <mergeCell ref="A1:U1"/>
    <mergeCell ref="V1:AC1"/>
    <mergeCell ref="A3:U3"/>
    <mergeCell ref="A5:U5"/>
    <mergeCell ref="V5:AC5"/>
    <mergeCell ref="V6:AC6"/>
    <mergeCell ref="Z7:AA7"/>
    <mergeCell ref="AB7:AC7"/>
    <mergeCell ref="D8:F8"/>
    <mergeCell ref="G8:I8"/>
    <mergeCell ref="J8:L8"/>
    <mergeCell ref="M8:O8"/>
    <mergeCell ref="P8:R8"/>
    <mergeCell ref="S8:U8"/>
    <mergeCell ref="A7:C8"/>
    <mergeCell ref="D7:I7"/>
    <mergeCell ref="J7:O7"/>
    <mergeCell ref="P7:U7"/>
    <mergeCell ref="V7:W7"/>
    <mergeCell ref="X7:Y7"/>
    <mergeCell ref="S9:U9"/>
    <mergeCell ref="D10:F10"/>
    <mergeCell ref="G10:I10"/>
  </mergeCells>
  <phoneticPr fontId="3"/>
  <pageMargins left="0.70866141732283472" right="0.70866141732283472" top="0.74803149606299213" bottom="0.74803149606299213" header="0.31496062992125984" footer="0.31496062992125984"/>
  <pageSetup paperSize="9" firstPageNumber="68" orientation="portrait" useFirstPageNumber="1" horizontalDpi="300" verticalDpi="300" r:id="rId1"/>
  <headerFooter differentOddEven="1" scaleWithDoc="0" alignWithMargins="0">
    <oddFooter>&amp;C&amp;P</oddFooter>
    <evenFooter>&amp;C&amp;P</evenFooter>
  </headerFooter>
  <ignoredErrors>
    <ignoredError sqref="D10:D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GridLines="0" view="pageBreakPreview" zoomScaleNormal="100" zoomScaleSheetLayoutView="100" workbookViewId="0">
      <selection activeCell="Q2" sqref="Q2"/>
    </sheetView>
  </sheetViews>
  <sheetFormatPr defaultRowHeight="13.5"/>
  <cols>
    <col min="1" max="11" width="8" style="2" customWidth="1"/>
    <col min="12" max="20" width="9.875" style="2" customWidth="1"/>
    <col min="21" max="16384" width="9" style="2"/>
  </cols>
  <sheetData>
    <row r="1" spans="1:22" ht="21.75" customHeight="1">
      <c r="A1" s="169" t="s">
        <v>135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"/>
    </row>
    <row r="2" spans="1:22" ht="21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1"/>
    </row>
    <row r="3" spans="1:22" ht="17.25" customHeight="1">
      <c r="A3" s="273" t="s">
        <v>136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4" t="s">
        <v>145</v>
      </c>
      <c r="M3" s="274"/>
      <c r="N3" s="274"/>
      <c r="O3" s="274"/>
      <c r="P3" s="274"/>
      <c r="Q3" s="274"/>
      <c r="R3" s="274"/>
      <c r="S3" s="274"/>
      <c r="T3" s="274"/>
    </row>
    <row r="4" spans="1:22" ht="15" customHeight="1">
      <c r="A4" s="57"/>
      <c r="L4" s="202" t="s">
        <v>231</v>
      </c>
      <c r="M4" s="202"/>
      <c r="N4" s="202"/>
      <c r="O4" s="202"/>
      <c r="P4" s="202"/>
      <c r="Q4" s="202"/>
      <c r="R4" s="202"/>
      <c r="S4" s="202"/>
      <c r="T4" s="202"/>
    </row>
    <row r="5" spans="1:22" ht="24" customHeight="1">
      <c r="A5" s="275"/>
      <c r="B5" s="278" t="s">
        <v>6</v>
      </c>
      <c r="C5" s="278"/>
      <c r="D5" s="278" t="s">
        <v>137</v>
      </c>
      <c r="E5" s="278"/>
      <c r="F5" s="278" t="s">
        <v>138</v>
      </c>
      <c r="G5" s="278"/>
      <c r="H5" s="278" t="s">
        <v>139</v>
      </c>
      <c r="I5" s="278"/>
      <c r="J5" s="278" t="s">
        <v>140</v>
      </c>
      <c r="K5" s="278"/>
      <c r="L5" s="272" t="s">
        <v>212</v>
      </c>
      <c r="M5" s="272" t="s">
        <v>213</v>
      </c>
      <c r="N5" s="272" t="s">
        <v>214</v>
      </c>
      <c r="O5" s="53" t="s">
        <v>146</v>
      </c>
      <c r="P5" s="265" t="s">
        <v>215</v>
      </c>
      <c r="Q5" s="265" t="s">
        <v>216</v>
      </c>
      <c r="R5" s="265" t="s">
        <v>217</v>
      </c>
      <c r="S5" s="265" t="s">
        <v>218</v>
      </c>
      <c r="T5" s="54" t="s">
        <v>149</v>
      </c>
    </row>
    <row r="6" spans="1:22" ht="24" customHeight="1">
      <c r="A6" s="276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69"/>
      <c r="M6" s="269"/>
      <c r="N6" s="269"/>
      <c r="O6" s="56" t="s">
        <v>219</v>
      </c>
      <c r="P6" s="266"/>
      <c r="Q6" s="266"/>
      <c r="R6" s="266"/>
      <c r="S6" s="266"/>
      <c r="T6" s="24" t="s">
        <v>148</v>
      </c>
    </row>
    <row r="7" spans="1:22" ht="24" customHeight="1">
      <c r="A7" s="276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9"/>
      <c r="M7" s="269"/>
      <c r="N7" s="269"/>
      <c r="O7" s="56" t="s">
        <v>147</v>
      </c>
      <c r="P7" s="266"/>
      <c r="Q7" s="266"/>
      <c r="R7" s="266"/>
      <c r="S7" s="266"/>
      <c r="T7" s="24" t="s">
        <v>251</v>
      </c>
    </row>
    <row r="8" spans="1:22" ht="24" customHeight="1">
      <c r="A8" s="276"/>
      <c r="B8" s="267" t="s">
        <v>133</v>
      </c>
      <c r="C8" s="25" t="s">
        <v>141</v>
      </c>
      <c r="D8" s="269" t="s">
        <v>133</v>
      </c>
      <c r="E8" s="25" t="s">
        <v>141</v>
      </c>
      <c r="F8" s="269" t="s">
        <v>133</v>
      </c>
      <c r="G8" s="25" t="s">
        <v>141</v>
      </c>
      <c r="H8" s="269" t="s">
        <v>133</v>
      </c>
      <c r="I8" s="25" t="s">
        <v>141</v>
      </c>
      <c r="J8" s="269" t="s">
        <v>133</v>
      </c>
      <c r="K8" s="25" t="s">
        <v>141</v>
      </c>
      <c r="L8" s="38" t="s">
        <v>141</v>
      </c>
      <c r="M8" s="38" t="s">
        <v>141</v>
      </c>
      <c r="N8" s="38" t="s">
        <v>141</v>
      </c>
      <c r="O8" s="38" t="s">
        <v>141</v>
      </c>
      <c r="P8" s="271" t="s">
        <v>150</v>
      </c>
      <c r="Q8" s="38" t="s">
        <v>148</v>
      </c>
      <c r="R8" s="271" t="s">
        <v>150</v>
      </c>
      <c r="S8" s="38" t="s">
        <v>148</v>
      </c>
      <c r="T8" s="279" t="s">
        <v>150</v>
      </c>
    </row>
    <row r="9" spans="1:22" ht="24" customHeight="1">
      <c r="A9" s="277"/>
      <c r="B9" s="268"/>
      <c r="C9" s="26" t="s">
        <v>142</v>
      </c>
      <c r="D9" s="270"/>
      <c r="E9" s="26" t="s">
        <v>142</v>
      </c>
      <c r="F9" s="270"/>
      <c r="G9" s="26" t="s">
        <v>142</v>
      </c>
      <c r="H9" s="270"/>
      <c r="I9" s="26" t="s">
        <v>142</v>
      </c>
      <c r="J9" s="270"/>
      <c r="K9" s="26" t="s">
        <v>142</v>
      </c>
      <c r="L9" s="27" t="s">
        <v>134</v>
      </c>
      <c r="M9" s="27" t="s">
        <v>134</v>
      </c>
      <c r="N9" s="27" t="s">
        <v>134</v>
      </c>
      <c r="O9" s="27" t="s">
        <v>134</v>
      </c>
      <c r="P9" s="206"/>
      <c r="Q9" s="27" t="s">
        <v>150</v>
      </c>
      <c r="R9" s="206"/>
      <c r="S9" s="27" t="s">
        <v>150</v>
      </c>
      <c r="T9" s="208"/>
    </row>
    <row r="10" spans="1:22" ht="24" customHeight="1">
      <c r="A10" s="74" t="s">
        <v>143</v>
      </c>
      <c r="B10" s="41">
        <f t="shared" ref="B10" si="0">SUM(D10,F10,H10,J10)</f>
        <v>2582</v>
      </c>
      <c r="C10" s="41">
        <f>SUM(E10,G10,I10,K10,)</f>
        <v>49814</v>
      </c>
      <c r="D10" s="41">
        <v>1118</v>
      </c>
      <c r="E10" s="41">
        <v>21493</v>
      </c>
      <c r="F10" s="41">
        <v>228</v>
      </c>
      <c r="G10" s="41">
        <v>2835</v>
      </c>
      <c r="H10" s="41">
        <v>127</v>
      </c>
      <c r="I10" s="41">
        <v>1262</v>
      </c>
      <c r="J10" s="41">
        <v>1109</v>
      </c>
      <c r="K10" s="41">
        <v>24224</v>
      </c>
      <c r="L10" s="58">
        <v>1661</v>
      </c>
      <c r="M10" s="58">
        <v>29865</v>
      </c>
      <c r="N10" s="58">
        <v>52</v>
      </c>
      <c r="O10" s="58">
        <v>2281</v>
      </c>
      <c r="P10" s="58">
        <v>39</v>
      </c>
      <c r="Q10" s="59">
        <v>39</v>
      </c>
      <c r="R10" s="58">
        <v>33</v>
      </c>
      <c r="S10" s="58">
        <v>62</v>
      </c>
      <c r="T10" s="10">
        <v>26</v>
      </c>
    </row>
    <row r="11" spans="1:22" ht="24" customHeight="1">
      <c r="A11" s="74" t="s">
        <v>144</v>
      </c>
      <c r="B11" s="41">
        <f>SUM(D11,F11,H11,J11)</f>
        <v>2243</v>
      </c>
      <c r="C11" s="41">
        <f>SUM(E11,G11,I11,K11,)</f>
        <v>44047</v>
      </c>
      <c r="D11" s="41">
        <v>666</v>
      </c>
      <c r="E11" s="41">
        <v>13236</v>
      </c>
      <c r="F11" s="41">
        <v>253</v>
      </c>
      <c r="G11" s="41">
        <v>2815</v>
      </c>
      <c r="H11" s="41">
        <v>124</v>
      </c>
      <c r="I11" s="41">
        <v>1223</v>
      </c>
      <c r="J11" s="41">
        <v>1200</v>
      </c>
      <c r="K11" s="41">
        <v>26773</v>
      </c>
      <c r="L11" s="58">
        <v>1727</v>
      </c>
      <c r="M11" s="58">
        <v>31341</v>
      </c>
      <c r="N11" s="58">
        <v>101</v>
      </c>
      <c r="O11" s="58">
        <v>2590</v>
      </c>
      <c r="P11" s="58">
        <v>19</v>
      </c>
      <c r="Q11" s="58">
        <v>35</v>
      </c>
      <c r="R11" s="58">
        <v>16</v>
      </c>
      <c r="S11" s="58">
        <v>103</v>
      </c>
      <c r="T11" s="10">
        <v>26</v>
      </c>
    </row>
    <row r="12" spans="1:22" ht="24" customHeight="1">
      <c r="A12" s="74" t="s">
        <v>178</v>
      </c>
      <c r="B12" s="41">
        <f>SUM(D12,F12,H12,J12)</f>
        <v>2224</v>
      </c>
      <c r="C12" s="41">
        <f>SUM(E12,G12,I12,K12,)</f>
        <v>45894</v>
      </c>
      <c r="D12" s="41">
        <v>538</v>
      </c>
      <c r="E12" s="41">
        <v>11528</v>
      </c>
      <c r="F12" s="41">
        <v>254</v>
      </c>
      <c r="G12" s="41">
        <v>3480</v>
      </c>
      <c r="H12" s="41">
        <v>130</v>
      </c>
      <c r="I12" s="41">
        <v>1220</v>
      </c>
      <c r="J12" s="41">
        <v>1302</v>
      </c>
      <c r="K12" s="41">
        <v>29666</v>
      </c>
      <c r="L12" s="58">
        <v>1773</v>
      </c>
      <c r="M12" s="58">
        <v>33810</v>
      </c>
      <c r="N12" s="58">
        <v>150</v>
      </c>
      <c r="O12" s="58">
        <v>2135</v>
      </c>
      <c r="P12" s="58">
        <v>29</v>
      </c>
      <c r="Q12" s="58">
        <v>98</v>
      </c>
      <c r="R12" s="58">
        <v>31</v>
      </c>
      <c r="S12" s="58">
        <v>117</v>
      </c>
      <c r="T12" s="71" t="s">
        <v>204</v>
      </c>
      <c r="V12" s="5"/>
    </row>
    <row r="13" spans="1:22" ht="24" customHeight="1">
      <c r="A13" s="55" t="s">
        <v>220</v>
      </c>
      <c r="B13" s="41">
        <v>2516</v>
      </c>
      <c r="C13" s="41">
        <v>50617</v>
      </c>
      <c r="D13" s="41">
        <v>783</v>
      </c>
      <c r="E13" s="41">
        <v>17816</v>
      </c>
      <c r="F13" s="41">
        <v>357</v>
      </c>
      <c r="G13" s="41">
        <v>4954</v>
      </c>
      <c r="H13" s="41">
        <v>130</v>
      </c>
      <c r="I13" s="41">
        <v>1455</v>
      </c>
      <c r="J13" s="41">
        <v>1246</v>
      </c>
      <c r="K13" s="41">
        <v>26392</v>
      </c>
      <c r="L13" s="58">
        <v>1696</v>
      </c>
      <c r="M13" s="58">
        <v>32675</v>
      </c>
      <c r="N13" s="58">
        <v>155</v>
      </c>
      <c r="O13" s="58">
        <v>2316</v>
      </c>
      <c r="P13" s="58">
        <v>20</v>
      </c>
      <c r="Q13" s="58">
        <v>40</v>
      </c>
      <c r="R13" s="58">
        <v>21</v>
      </c>
      <c r="S13" s="58">
        <v>43</v>
      </c>
      <c r="T13" s="71" t="s">
        <v>255</v>
      </c>
      <c r="V13" s="5"/>
    </row>
    <row r="14" spans="1:22" ht="24" customHeight="1">
      <c r="A14" s="60" t="s">
        <v>258</v>
      </c>
      <c r="B14" s="29">
        <f>SUM(D14,F14,H14,J14)</f>
        <v>2644</v>
      </c>
      <c r="C14" s="29">
        <f>SUM(E14,G14,I14,K14,)</f>
        <v>51025</v>
      </c>
      <c r="D14" s="128">
        <v>852</v>
      </c>
      <c r="E14" s="128">
        <v>17985</v>
      </c>
      <c r="F14" s="128">
        <v>368</v>
      </c>
      <c r="G14" s="128">
        <v>5207</v>
      </c>
      <c r="H14" s="128">
        <v>135</v>
      </c>
      <c r="I14" s="128">
        <v>1949</v>
      </c>
      <c r="J14" s="128">
        <v>1289</v>
      </c>
      <c r="K14" s="128">
        <v>25884</v>
      </c>
      <c r="L14" s="128">
        <v>1670</v>
      </c>
      <c r="M14" s="128">
        <v>34291</v>
      </c>
      <c r="N14" s="128">
        <v>123</v>
      </c>
      <c r="O14" s="128">
        <v>2035</v>
      </c>
      <c r="P14" s="128">
        <v>13</v>
      </c>
      <c r="Q14" s="128">
        <v>8</v>
      </c>
      <c r="R14" s="128">
        <v>16</v>
      </c>
      <c r="S14" s="128">
        <v>34</v>
      </c>
      <c r="T14" s="148" t="s">
        <v>255</v>
      </c>
    </row>
    <row r="15" spans="1:22">
      <c r="A15" s="209" t="s">
        <v>250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</row>
    <row r="16" spans="1:22">
      <c r="A16" s="166" t="s">
        <v>240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20:20">
      <c r="T17" s="5"/>
    </row>
    <row r="18" spans="20:20">
      <c r="T18" s="5"/>
    </row>
  </sheetData>
  <mergeCells count="27">
    <mergeCell ref="A1:K1"/>
    <mergeCell ref="A3:K3"/>
    <mergeCell ref="L3:T3"/>
    <mergeCell ref="L4:T4"/>
    <mergeCell ref="A5:A9"/>
    <mergeCell ref="B5:C7"/>
    <mergeCell ref="D5:E7"/>
    <mergeCell ref="F5:G7"/>
    <mergeCell ref="H5:I7"/>
    <mergeCell ref="J5:K7"/>
    <mergeCell ref="T8:T9"/>
    <mergeCell ref="A15:T15"/>
    <mergeCell ref="A16:T16"/>
    <mergeCell ref="S5:S7"/>
    <mergeCell ref="B8:B9"/>
    <mergeCell ref="D8:D9"/>
    <mergeCell ref="F8:F9"/>
    <mergeCell ref="H8:H9"/>
    <mergeCell ref="J8:J9"/>
    <mergeCell ref="P8:P9"/>
    <mergeCell ref="R8:R9"/>
    <mergeCell ref="L5:L7"/>
    <mergeCell ref="M5:M7"/>
    <mergeCell ref="N5:N7"/>
    <mergeCell ref="P5:P7"/>
    <mergeCell ref="Q5:Q7"/>
    <mergeCell ref="R5:R7"/>
  </mergeCells>
  <phoneticPr fontId="3"/>
  <pageMargins left="0.70866141732283472" right="0.70866141732283472" top="0.74803149606299213" bottom="0.74803149606299213" header="0.31496062992125984" footer="0.31496062992125984"/>
  <pageSetup paperSize="9" firstPageNumber="70" orientation="portrait" useFirstPageNumber="1" horizontalDpi="300" verticalDpi="300" r:id="rId1"/>
  <headerFooter differentOddEven="1" scaleWithDoc="0" alignWithMargins="0">
    <oddFooter>&amp;C&amp;P</oddFooter>
    <evenFooter>&amp;C&amp;P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showGridLines="0" view="pageBreakPreview" zoomScaleNormal="100" zoomScaleSheetLayoutView="100" workbookViewId="0">
      <selection activeCell="Q11" sqref="Q11"/>
    </sheetView>
  </sheetViews>
  <sheetFormatPr defaultRowHeight="13.5"/>
  <cols>
    <col min="1" max="12" width="7.25" style="2" customWidth="1"/>
    <col min="13" max="13" width="9" style="2"/>
    <col min="14" max="25" width="6.875" style="2" customWidth="1"/>
    <col min="26" max="16384" width="9" style="2"/>
  </cols>
  <sheetData>
    <row r="1" spans="1:12" ht="21.75" customHeight="1">
      <c r="A1" s="169" t="s">
        <v>151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1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7.25" customHeight="1">
      <c r="A3" s="201" t="s">
        <v>190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</row>
    <row r="4" spans="1:12" ht="15" customHeight="1">
      <c r="A4" s="281" t="s">
        <v>152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 ht="21" customHeight="1">
      <c r="A5" s="275"/>
      <c r="B5" s="285" t="s">
        <v>153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</row>
    <row r="6" spans="1:12" ht="63.75" customHeight="1">
      <c r="A6" s="276"/>
      <c r="B6" s="287" t="s">
        <v>154</v>
      </c>
      <c r="C6" s="287" t="s">
        <v>155</v>
      </c>
      <c r="D6" s="287" t="s">
        <v>156</v>
      </c>
      <c r="E6" s="287" t="s">
        <v>157</v>
      </c>
      <c r="F6" s="296" t="s">
        <v>183</v>
      </c>
      <c r="G6" s="287" t="s">
        <v>158</v>
      </c>
      <c r="H6" s="287" t="s">
        <v>159</v>
      </c>
      <c r="I6" s="287" t="s">
        <v>160</v>
      </c>
      <c r="J6" s="287" t="s">
        <v>161</v>
      </c>
      <c r="K6" s="287" t="s">
        <v>162</v>
      </c>
      <c r="L6" s="298" t="s">
        <v>163</v>
      </c>
    </row>
    <row r="7" spans="1:12" ht="63.75" customHeight="1">
      <c r="A7" s="277"/>
      <c r="B7" s="288"/>
      <c r="C7" s="288"/>
      <c r="D7" s="288"/>
      <c r="E7" s="288"/>
      <c r="F7" s="297"/>
      <c r="G7" s="288"/>
      <c r="H7" s="288"/>
      <c r="I7" s="288"/>
      <c r="J7" s="288"/>
      <c r="K7" s="288"/>
      <c r="L7" s="299"/>
    </row>
    <row r="8" spans="1:12" ht="21" customHeight="1">
      <c r="A8" s="73" t="s">
        <v>143</v>
      </c>
      <c r="B8" s="11">
        <v>4644</v>
      </c>
      <c r="C8" s="11">
        <v>2397</v>
      </c>
      <c r="D8" s="11">
        <v>370</v>
      </c>
      <c r="E8" s="63">
        <v>3937</v>
      </c>
      <c r="F8" s="11">
        <v>483</v>
      </c>
      <c r="G8" s="11">
        <v>372</v>
      </c>
      <c r="H8" s="11">
        <v>10740</v>
      </c>
      <c r="I8" s="11">
        <v>2690</v>
      </c>
      <c r="J8" s="11">
        <v>111</v>
      </c>
      <c r="K8" s="64" t="s">
        <v>204</v>
      </c>
      <c r="L8" s="12">
        <v>371</v>
      </c>
    </row>
    <row r="9" spans="1:12" ht="21" customHeight="1">
      <c r="A9" s="28" t="s">
        <v>144</v>
      </c>
      <c r="B9" s="29">
        <v>5486</v>
      </c>
      <c r="C9" s="29">
        <v>2706</v>
      </c>
      <c r="D9" s="29">
        <v>451</v>
      </c>
      <c r="E9" s="30">
        <v>3714</v>
      </c>
      <c r="F9" s="29">
        <v>450</v>
      </c>
      <c r="G9" s="29">
        <v>357</v>
      </c>
      <c r="H9" s="29">
        <v>9612</v>
      </c>
      <c r="I9" s="29">
        <v>2530</v>
      </c>
      <c r="J9" s="29">
        <v>143</v>
      </c>
      <c r="K9" s="29">
        <v>1</v>
      </c>
      <c r="L9" s="76">
        <v>439</v>
      </c>
    </row>
    <row r="10" spans="1:12" ht="21" customHeight="1">
      <c r="A10" s="28" t="s">
        <v>322</v>
      </c>
      <c r="B10" s="29">
        <v>6226</v>
      </c>
      <c r="C10" s="29">
        <v>2653</v>
      </c>
      <c r="D10" s="29">
        <v>554</v>
      </c>
      <c r="E10" s="30">
        <v>3592</v>
      </c>
      <c r="F10" s="29">
        <v>591</v>
      </c>
      <c r="G10" s="29">
        <v>206</v>
      </c>
      <c r="H10" s="29">
        <v>10748</v>
      </c>
      <c r="I10" s="29">
        <v>2154</v>
      </c>
      <c r="J10" s="29">
        <v>132</v>
      </c>
      <c r="K10" s="29">
        <v>1</v>
      </c>
      <c r="L10" s="76">
        <v>450</v>
      </c>
    </row>
    <row r="11" spans="1:12" ht="21" customHeight="1">
      <c r="A11" s="28" t="s">
        <v>254</v>
      </c>
      <c r="B11" s="29">
        <v>5891</v>
      </c>
      <c r="C11" s="29">
        <v>2967</v>
      </c>
      <c r="D11" s="29">
        <v>830</v>
      </c>
      <c r="E11" s="30">
        <v>4010</v>
      </c>
      <c r="F11" s="29">
        <v>650</v>
      </c>
      <c r="G11" s="29">
        <v>148</v>
      </c>
      <c r="H11" s="29">
        <v>10879</v>
      </c>
      <c r="I11" s="29">
        <v>2201</v>
      </c>
      <c r="J11" s="29">
        <v>135</v>
      </c>
      <c r="K11" s="29">
        <v>1</v>
      </c>
      <c r="L11" s="70">
        <v>497</v>
      </c>
    </row>
    <row r="12" spans="1:12" s="45" customFormat="1" ht="21" customHeight="1">
      <c r="A12" s="65" t="s">
        <v>256</v>
      </c>
      <c r="B12" s="128">
        <v>5627</v>
      </c>
      <c r="C12" s="128">
        <v>2967</v>
      </c>
      <c r="D12" s="128">
        <v>833</v>
      </c>
      <c r="E12" s="149">
        <v>3671</v>
      </c>
      <c r="F12" s="128">
        <v>756</v>
      </c>
      <c r="G12" s="128">
        <v>112</v>
      </c>
      <c r="H12" s="128">
        <v>10945</v>
      </c>
      <c r="I12" s="128">
        <v>1846</v>
      </c>
      <c r="J12" s="128">
        <v>122</v>
      </c>
      <c r="K12" s="150" t="s">
        <v>204</v>
      </c>
      <c r="L12" s="129">
        <v>485</v>
      </c>
    </row>
    <row r="13" spans="1:12" s="45" customFormat="1" ht="21" customHeight="1">
      <c r="A13" s="61"/>
      <c r="B13" s="51"/>
      <c r="C13" s="51"/>
      <c r="D13" s="51"/>
      <c r="E13" s="62"/>
      <c r="F13" s="51"/>
      <c r="G13" s="51"/>
      <c r="H13" s="51"/>
      <c r="I13" s="51"/>
      <c r="J13" s="50"/>
      <c r="K13" s="50"/>
      <c r="L13" s="51"/>
    </row>
    <row r="14" spans="1:12" ht="21" customHeight="1">
      <c r="A14" s="311"/>
      <c r="B14" s="314" t="s">
        <v>164</v>
      </c>
      <c r="C14" s="315"/>
      <c r="D14" s="315"/>
      <c r="E14" s="315"/>
      <c r="F14" s="315"/>
      <c r="G14" s="316"/>
      <c r="H14" s="300" t="s">
        <v>165</v>
      </c>
      <c r="I14" s="301"/>
      <c r="J14" s="301"/>
      <c r="K14" s="301"/>
      <c r="L14" s="301"/>
    </row>
    <row r="15" spans="1:12" ht="21" customHeight="1">
      <c r="A15" s="312"/>
      <c r="B15" s="163" t="s">
        <v>166</v>
      </c>
      <c r="C15" s="317" t="s">
        <v>167</v>
      </c>
      <c r="D15" s="317"/>
      <c r="E15" s="308" t="s">
        <v>222</v>
      </c>
      <c r="F15" s="309"/>
      <c r="G15" s="310"/>
      <c r="H15" s="308" t="s">
        <v>169</v>
      </c>
      <c r="I15" s="309"/>
      <c r="J15" s="310"/>
      <c r="K15" s="308" t="s">
        <v>168</v>
      </c>
      <c r="L15" s="309"/>
    </row>
    <row r="16" spans="1:12" ht="21" customHeight="1">
      <c r="A16" s="312"/>
      <c r="B16" s="318" t="s">
        <v>223</v>
      </c>
      <c r="C16" s="289" t="s">
        <v>179</v>
      </c>
      <c r="D16" s="289" t="s">
        <v>180</v>
      </c>
      <c r="E16" s="292" t="s">
        <v>170</v>
      </c>
      <c r="F16" s="295" t="s">
        <v>195</v>
      </c>
      <c r="G16" s="295" t="s">
        <v>196</v>
      </c>
      <c r="H16" s="292" t="s">
        <v>224</v>
      </c>
      <c r="I16" s="292" t="s">
        <v>171</v>
      </c>
      <c r="J16" s="292" t="s">
        <v>172</v>
      </c>
      <c r="K16" s="302" t="s">
        <v>225</v>
      </c>
      <c r="L16" s="305" t="s">
        <v>226</v>
      </c>
    </row>
    <row r="17" spans="1:26" ht="33" customHeight="1">
      <c r="A17" s="312"/>
      <c r="B17" s="319"/>
      <c r="C17" s="290"/>
      <c r="D17" s="290"/>
      <c r="E17" s="293"/>
      <c r="F17" s="293"/>
      <c r="G17" s="293"/>
      <c r="H17" s="293"/>
      <c r="I17" s="293"/>
      <c r="J17" s="293"/>
      <c r="K17" s="303"/>
      <c r="L17" s="306"/>
    </row>
    <row r="18" spans="1:26" ht="33" customHeight="1">
      <c r="A18" s="312"/>
      <c r="B18" s="319"/>
      <c r="C18" s="290"/>
      <c r="D18" s="290"/>
      <c r="E18" s="293"/>
      <c r="F18" s="293"/>
      <c r="G18" s="293"/>
      <c r="H18" s="293"/>
      <c r="I18" s="293"/>
      <c r="J18" s="293"/>
      <c r="K18" s="303"/>
      <c r="L18" s="306"/>
    </row>
    <row r="19" spans="1:26" ht="33" customHeight="1">
      <c r="A19" s="313"/>
      <c r="B19" s="320"/>
      <c r="C19" s="291"/>
      <c r="D19" s="291"/>
      <c r="E19" s="294"/>
      <c r="F19" s="294"/>
      <c r="G19" s="294"/>
      <c r="H19" s="294"/>
      <c r="I19" s="294"/>
      <c r="J19" s="294"/>
      <c r="K19" s="304"/>
      <c r="L19" s="307"/>
    </row>
    <row r="20" spans="1:26" ht="21" customHeight="1">
      <c r="A20" s="73" t="s">
        <v>143</v>
      </c>
      <c r="B20" s="46">
        <v>43</v>
      </c>
      <c r="C20" s="46">
        <v>58</v>
      </c>
      <c r="D20" s="47">
        <v>28</v>
      </c>
      <c r="E20" s="47">
        <v>1020</v>
      </c>
      <c r="F20" s="66">
        <v>2160</v>
      </c>
      <c r="G20" s="66">
        <v>619</v>
      </c>
      <c r="H20" s="30">
        <v>25</v>
      </c>
      <c r="I20" s="30">
        <v>20</v>
      </c>
      <c r="J20" s="48">
        <v>5</v>
      </c>
      <c r="K20" s="66">
        <v>1522</v>
      </c>
      <c r="L20" s="49">
        <v>5804</v>
      </c>
    </row>
    <row r="21" spans="1:26" ht="21" customHeight="1">
      <c r="A21" s="73" t="s">
        <v>144</v>
      </c>
      <c r="B21" s="46">
        <v>41</v>
      </c>
      <c r="C21" s="46">
        <v>56</v>
      </c>
      <c r="D21" s="47">
        <v>29</v>
      </c>
      <c r="E21" s="47">
        <v>1013</v>
      </c>
      <c r="F21" s="66">
        <v>2643</v>
      </c>
      <c r="G21" s="66">
        <v>728</v>
      </c>
      <c r="H21" s="30">
        <v>25</v>
      </c>
      <c r="I21" s="30">
        <v>20</v>
      </c>
      <c r="J21" s="48">
        <v>5</v>
      </c>
      <c r="K21" s="66">
        <v>1810</v>
      </c>
      <c r="L21" s="49">
        <v>5424</v>
      </c>
    </row>
    <row r="22" spans="1:26" ht="21" customHeight="1">
      <c r="A22" s="28" t="s">
        <v>221</v>
      </c>
      <c r="B22" s="46">
        <v>38</v>
      </c>
      <c r="C22" s="46">
        <v>47</v>
      </c>
      <c r="D22" s="47">
        <v>25</v>
      </c>
      <c r="E22" s="47">
        <v>1002</v>
      </c>
      <c r="F22" s="66">
        <v>2802</v>
      </c>
      <c r="G22" s="66">
        <v>886</v>
      </c>
      <c r="H22" s="30">
        <v>25</v>
      </c>
      <c r="I22" s="30">
        <v>20</v>
      </c>
      <c r="J22" s="48">
        <v>5</v>
      </c>
      <c r="K22" s="66">
        <v>1179</v>
      </c>
      <c r="L22" s="49">
        <v>5405</v>
      </c>
    </row>
    <row r="23" spans="1:26" ht="21" customHeight="1">
      <c r="A23" s="28" t="s">
        <v>254</v>
      </c>
      <c r="B23" s="46">
        <v>38</v>
      </c>
      <c r="C23" s="46">
        <v>52</v>
      </c>
      <c r="D23" s="47">
        <v>31</v>
      </c>
      <c r="E23" s="47">
        <v>1008</v>
      </c>
      <c r="F23" s="66">
        <v>2617</v>
      </c>
      <c r="G23" s="66">
        <v>816</v>
      </c>
      <c r="H23" s="30">
        <v>25</v>
      </c>
      <c r="I23" s="30">
        <v>20</v>
      </c>
      <c r="J23" s="48">
        <v>5</v>
      </c>
      <c r="K23" s="66">
        <v>1136</v>
      </c>
      <c r="L23" s="49">
        <v>5208</v>
      </c>
    </row>
    <row r="24" spans="1:26" s="45" customFormat="1" ht="21" customHeight="1">
      <c r="A24" s="65" t="s">
        <v>257</v>
      </c>
      <c r="B24" s="114">
        <v>32</v>
      </c>
      <c r="C24" s="114">
        <v>87</v>
      </c>
      <c r="D24" s="151">
        <v>29</v>
      </c>
      <c r="E24" s="151">
        <v>1000</v>
      </c>
      <c r="F24" s="152">
        <v>2298</v>
      </c>
      <c r="G24" s="152">
        <v>551</v>
      </c>
      <c r="H24" s="149">
        <v>23</v>
      </c>
      <c r="I24" s="149">
        <v>20</v>
      </c>
      <c r="J24" s="153">
        <v>7</v>
      </c>
      <c r="K24" s="152">
        <v>707</v>
      </c>
      <c r="L24" s="154">
        <v>4723</v>
      </c>
    </row>
    <row r="25" spans="1:26" ht="15" customHeight="1">
      <c r="A25" s="282" t="s">
        <v>242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</row>
    <row r="26" spans="1:26" ht="15" customHeight="1">
      <c r="A26" s="283" t="s">
        <v>188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" customHeight="1">
      <c r="A27" s="284" t="s">
        <v>189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</row>
    <row r="28" spans="1:26" ht="15" customHeight="1">
      <c r="A28" s="189" t="s">
        <v>243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</row>
    <row r="29" spans="1:26" ht="15" customHeight="1">
      <c r="A29" s="189" t="s">
        <v>244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</row>
    <row r="30" spans="1:26" ht="15" customHeight="1">
      <c r="A30" s="280" t="s">
        <v>245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</row>
    <row r="31" spans="1:26" ht="15" customHeight="1">
      <c r="A31" s="280" t="s">
        <v>184</v>
      </c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</row>
    <row r="32" spans="1:26" s="4" customFormat="1" ht="15" customHeight="1">
      <c r="A32" s="189" t="s">
        <v>246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</row>
    <row r="33" spans="1:12" s="4" customFormat="1" ht="15" customHeight="1">
      <c r="A33" s="189" t="s">
        <v>197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s="4" customFormat="1" ht="15" customHeight="1">
      <c r="A34" s="189" t="s">
        <v>241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spans="1:12" ht="15" customHeight="1"/>
  </sheetData>
  <mergeCells count="44">
    <mergeCell ref="A14:A19"/>
    <mergeCell ref="B14:G14"/>
    <mergeCell ref="C15:D15"/>
    <mergeCell ref="E15:G15"/>
    <mergeCell ref="C16:C19"/>
    <mergeCell ref="B16:B19"/>
    <mergeCell ref="H6:H7"/>
    <mergeCell ref="I6:I7"/>
    <mergeCell ref="J6:J7"/>
    <mergeCell ref="L6:L7"/>
    <mergeCell ref="H16:H19"/>
    <mergeCell ref="H14:L14"/>
    <mergeCell ref="I16:I19"/>
    <mergeCell ref="J16:J19"/>
    <mergeCell ref="K16:K19"/>
    <mergeCell ref="L16:L19"/>
    <mergeCell ref="K6:K7"/>
    <mergeCell ref="K15:L15"/>
    <mergeCell ref="H15:J15"/>
    <mergeCell ref="C6:C7"/>
    <mergeCell ref="D16:D19"/>
    <mergeCell ref="E16:E19"/>
    <mergeCell ref="F16:F19"/>
    <mergeCell ref="G16:G19"/>
    <mergeCell ref="D6:D7"/>
    <mergeCell ref="E6:E7"/>
    <mergeCell ref="F6:F7"/>
    <mergeCell ref="G6:G7"/>
    <mergeCell ref="A34:L34"/>
    <mergeCell ref="A31:L31"/>
    <mergeCell ref="A32:L32"/>
    <mergeCell ref="A33:L33"/>
    <mergeCell ref="A1:L1"/>
    <mergeCell ref="A3:L3"/>
    <mergeCell ref="A4:L4"/>
    <mergeCell ref="A25:L25"/>
    <mergeCell ref="A26:L26"/>
    <mergeCell ref="A27:L27"/>
    <mergeCell ref="A28:L28"/>
    <mergeCell ref="A29:L29"/>
    <mergeCell ref="A30:L30"/>
    <mergeCell ref="A5:A7"/>
    <mergeCell ref="B5:L5"/>
    <mergeCell ref="B6:B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firstPageNumber="72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view="pageBreakPreview" zoomScaleNormal="100" zoomScaleSheetLayoutView="100" workbookViewId="0">
      <selection activeCell="I13" sqref="I13"/>
    </sheetView>
  </sheetViews>
  <sheetFormatPr defaultRowHeight="13.5"/>
  <cols>
    <col min="1" max="7" width="12.625" style="2" customWidth="1"/>
    <col min="8" max="16384" width="9" style="2"/>
  </cols>
  <sheetData>
    <row r="1" spans="1:7" ht="21.75" customHeight="1">
      <c r="A1" s="169" t="s">
        <v>173</v>
      </c>
      <c r="B1" s="169"/>
      <c r="C1" s="169"/>
      <c r="D1" s="169"/>
      <c r="E1" s="169"/>
      <c r="F1" s="169"/>
      <c r="G1" s="169"/>
    </row>
    <row r="2" spans="1:7" ht="21" customHeight="1">
      <c r="A2" s="39"/>
      <c r="B2" s="39"/>
      <c r="C2" s="39"/>
      <c r="D2" s="39"/>
      <c r="E2" s="39"/>
      <c r="F2" s="39"/>
      <c r="G2" s="39"/>
    </row>
    <row r="3" spans="1:7" ht="17.25" customHeight="1">
      <c r="A3" s="201" t="s">
        <v>191</v>
      </c>
      <c r="B3" s="201"/>
      <c r="C3" s="201"/>
      <c r="D3" s="201"/>
      <c r="E3" s="201"/>
      <c r="F3" s="201"/>
      <c r="G3" s="201"/>
    </row>
    <row r="4" spans="1:7" ht="15" customHeight="1">
      <c r="A4" s="171" t="s">
        <v>174</v>
      </c>
      <c r="B4" s="171"/>
      <c r="C4" s="171"/>
      <c r="D4" s="171"/>
      <c r="E4" s="171"/>
      <c r="F4" s="171"/>
      <c r="G4" s="171"/>
    </row>
    <row r="5" spans="1:7" ht="77.25" customHeight="1">
      <c r="A5" s="322"/>
      <c r="B5" s="324" t="s">
        <v>175</v>
      </c>
      <c r="C5" s="324" t="s">
        <v>176</v>
      </c>
      <c r="D5" s="326" t="s">
        <v>323</v>
      </c>
      <c r="E5" s="324" t="s">
        <v>181</v>
      </c>
      <c r="F5" s="324" t="s">
        <v>182</v>
      </c>
      <c r="G5" s="327" t="s">
        <v>177</v>
      </c>
    </row>
    <row r="6" spans="1:7" ht="77.25" customHeight="1">
      <c r="A6" s="323"/>
      <c r="B6" s="325"/>
      <c r="C6" s="325"/>
      <c r="D6" s="325"/>
      <c r="E6" s="325"/>
      <c r="F6" s="325"/>
      <c r="G6" s="328"/>
    </row>
    <row r="7" spans="1:7" ht="21" customHeight="1">
      <c r="A7" s="155" t="s">
        <v>232</v>
      </c>
      <c r="B7" s="58">
        <f t="shared" ref="B7:B9" si="0">SUM(C7:F7)</f>
        <v>558</v>
      </c>
      <c r="C7" s="58">
        <v>67</v>
      </c>
      <c r="D7" s="58">
        <v>204</v>
      </c>
      <c r="E7" s="58">
        <v>226</v>
      </c>
      <c r="F7" s="58">
        <v>61</v>
      </c>
      <c r="G7" s="99">
        <v>700</v>
      </c>
    </row>
    <row r="8" spans="1:7" ht="21" customHeight="1">
      <c r="A8" s="155" t="s">
        <v>144</v>
      </c>
      <c r="B8" s="58">
        <f t="shared" si="0"/>
        <v>500</v>
      </c>
      <c r="C8" s="58">
        <v>71</v>
      </c>
      <c r="D8" s="58">
        <v>119</v>
      </c>
      <c r="E8" s="58">
        <v>252</v>
      </c>
      <c r="F8" s="58">
        <v>58</v>
      </c>
      <c r="G8" s="99">
        <v>700</v>
      </c>
    </row>
    <row r="9" spans="1:7" ht="21" customHeight="1">
      <c r="A9" s="155" t="s">
        <v>233</v>
      </c>
      <c r="B9" s="29">
        <f t="shared" si="0"/>
        <v>368</v>
      </c>
      <c r="C9" s="29">
        <v>52</v>
      </c>
      <c r="D9" s="29">
        <v>3</v>
      </c>
      <c r="E9" s="29">
        <v>264</v>
      </c>
      <c r="F9" s="29">
        <v>49</v>
      </c>
      <c r="G9" s="98">
        <v>700</v>
      </c>
    </row>
    <row r="10" spans="1:7" ht="21" customHeight="1">
      <c r="A10" s="155" t="s">
        <v>254</v>
      </c>
      <c r="B10" s="29">
        <v>366</v>
      </c>
      <c r="C10" s="29">
        <v>53</v>
      </c>
      <c r="D10" s="29" t="s">
        <v>255</v>
      </c>
      <c r="E10" s="29">
        <v>272</v>
      </c>
      <c r="F10" s="29">
        <v>41</v>
      </c>
      <c r="G10" s="98">
        <v>700</v>
      </c>
    </row>
    <row r="11" spans="1:7" ht="21" customHeight="1">
      <c r="A11" s="72" t="s">
        <v>259</v>
      </c>
      <c r="B11" s="128">
        <f t="shared" ref="B11" si="1">SUM(C11:F11)</f>
        <v>345</v>
      </c>
      <c r="C11" s="128">
        <v>45</v>
      </c>
      <c r="D11" s="150" t="s">
        <v>266</v>
      </c>
      <c r="E11" s="128">
        <v>255</v>
      </c>
      <c r="F11" s="128">
        <v>45</v>
      </c>
      <c r="G11" s="129">
        <v>430</v>
      </c>
    </row>
    <row r="12" spans="1:7" ht="15" customHeight="1">
      <c r="A12" s="257" t="s">
        <v>248</v>
      </c>
      <c r="B12" s="257"/>
      <c r="C12" s="257"/>
      <c r="D12" s="257"/>
      <c r="E12" s="257"/>
      <c r="F12" s="257"/>
      <c r="G12" s="257"/>
    </row>
    <row r="13" spans="1:7" ht="15" customHeight="1">
      <c r="A13" s="321" t="s">
        <v>247</v>
      </c>
      <c r="B13" s="321"/>
      <c r="C13" s="321"/>
      <c r="D13" s="321"/>
      <c r="E13" s="321"/>
      <c r="F13" s="321"/>
      <c r="G13" s="321"/>
    </row>
    <row r="14" spans="1:7" ht="15" customHeight="1">
      <c r="A14" s="321" t="s">
        <v>324</v>
      </c>
      <c r="B14" s="321"/>
      <c r="C14" s="321"/>
      <c r="D14" s="321"/>
      <c r="E14" s="321"/>
      <c r="F14" s="321"/>
      <c r="G14" s="321"/>
    </row>
    <row r="15" spans="1:7" ht="15" customHeight="1">
      <c r="A15" s="189" t="s">
        <v>249</v>
      </c>
      <c r="B15" s="189"/>
      <c r="C15" s="189"/>
      <c r="D15" s="189"/>
      <c r="E15" s="189"/>
      <c r="F15" s="189"/>
      <c r="G15" s="189"/>
    </row>
  </sheetData>
  <mergeCells count="14">
    <mergeCell ref="A15:G15"/>
    <mergeCell ref="A12:G12"/>
    <mergeCell ref="A13:G13"/>
    <mergeCell ref="A14:G14"/>
    <mergeCell ref="A1:G1"/>
    <mergeCell ref="A3:G3"/>
    <mergeCell ref="A4:G4"/>
    <mergeCell ref="A5:A6"/>
    <mergeCell ref="B5:B6"/>
    <mergeCell ref="C5:C6"/>
    <mergeCell ref="D5:D6"/>
    <mergeCell ref="E5:E6"/>
    <mergeCell ref="F5:F6"/>
    <mergeCell ref="G5:G6"/>
  </mergeCells>
  <phoneticPr fontId="3"/>
  <pageMargins left="0.70866141732283472" right="0.70866141732283472" top="0.74803149606299213" bottom="0.74803149606299213" header="0.31496062992125984" footer="0.31496062992125984"/>
  <pageSetup paperSize="9" firstPageNumber="73" orientation="portrait" useFirstPageNumber="1" horizontalDpi="300" verticalDpi="300" r:id="rId1"/>
  <headerFooter scaleWithDoc="0" alignWithMargins="0">
    <oddFooter>&amp;C&amp;P</oddFooter>
  </headerFooter>
  <ignoredErrors>
    <ignoredError sqref="B7: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トビラ</vt:lpstr>
      <vt:lpstr>1</vt:lpstr>
      <vt:lpstr>2</vt:lpstr>
      <vt:lpstr>3</vt:lpstr>
      <vt:lpstr>4</vt:lpstr>
      <vt:lpstr>5.6</vt:lpstr>
      <vt:lpstr>7 </vt:lpstr>
      <vt:lpstr>8 </vt:lpstr>
      <vt:lpstr>9 </vt:lpstr>
      <vt:lpstr>【参考】大阪市の福祉人口</vt:lpstr>
      <vt:lpstr>奥付 </vt:lpstr>
      <vt:lpstr>【参考】大阪市の福祉人口!Print_Area</vt:lpstr>
      <vt:lpstr>'8 '!Print_Area</vt:lpstr>
      <vt:lpstr>トビラ!Print_Area</vt:lpstr>
      <vt:lpstr>'奥付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2018-01-30T07:09:37Z</dcterms:created>
  <dcterms:modified xsi:type="dcterms:W3CDTF">2018-02-05T01:45:49Z</dcterms:modified>
</cp:coreProperties>
</file>