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/>
  </bookViews>
  <sheets>
    <sheet name="トビラ" sheetId="8" r:id="rId1"/>
    <sheet name="白紙" sheetId="13" state="hidden" r:id="rId2"/>
    <sheet name="1" sheetId="9" r:id="rId3"/>
    <sheet name="2.3" sheetId="10" r:id="rId4"/>
    <sheet name="4" sheetId="11" r:id="rId5"/>
    <sheet name="5" sheetId="12" r:id="rId6"/>
  </sheets>
  <definedNames>
    <definedName name="_xlnm.Print_Area" localSheetId="2">'1'!$A$1:$H$41</definedName>
    <definedName name="_xlnm.Print_Area" localSheetId="3">'2.3'!$A$1:$BE$51</definedName>
    <definedName name="_xlnm.Print_Area" localSheetId="4">'4'!$A$1:$CX$32</definedName>
    <definedName name="_xlnm.Print_Area" localSheetId="5">'5'!$A$1:$CX$32</definedName>
    <definedName name="_xlnm.Print_Area" localSheetId="0">トビラ!$A$1:$I$15</definedName>
    <definedName name="_xlnm.Print_Area" localSheetId="1">白紙!$A$1:$I$15</definedName>
    <definedName name="定期" localSheetId="1">#REF!</definedName>
    <definedName name="定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0" l="1"/>
  <c r="CN17" i="11" l="1"/>
  <c r="CF17" i="11"/>
  <c r="CN18" i="11"/>
  <c r="CF18" i="11"/>
  <c r="T10" i="11"/>
  <c r="T9" i="11"/>
  <c r="T8" i="11"/>
  <c r="T7" i="11"/>
  <c r="T6" i="11"/>
  <c r="K6" i="11"/>
  <c r="CN18" i="12" l="1"/>
  <c r="CF18" i="12"/>
  <c r="AQ9" i="12"/>
  <c r="T9" i="12" s="1"/>
  <c r="AH9" i="12"/>
  <c r="K9" i="12" s="1"/>
  <c r="K9" i="11"/>
  <c r="AQ9" i="11"/>
  <c r="AH9" i="11"/>
  <c r="CK10" i="12" l="1"/>
  <c r="BN10" i="12"/>
  <c r="I12" i="10" l="1"/>
  <c r="P40" i="9"/>
  <c r="O40" i="9"/>
  <c r="AI18" i="12" l="1"/>
  <c r="AA18" i="12"/>
  <c r="P18" i="12"/>
  <c r="H18" i="12"/>
  <c r="CK9" i="12"/>
  <c r="CB9" i="12"/>
  <c r="BN9" i="12"/>
  <c r="CN19" i="11"/>
  <c r="CF19" i="11"/>
  <c r="O36" i="10"/>
  <c r="J36" i="10"/>
  <c r="I21" i="10"/>
  <c r="I11" i="10"/>
  <c r="O37" i="10" l="1"/>
  <c r="J37" i="10"/>
  <c r="O35" i="10"/>
  <c r="J35" i="10"/>
  <c r="O34" i="10"/>
  <c r="J34" i="10"/>
  <c r="O33" i="10"/>
  <c r="J33" i="10"/>
  <c r="AQ10" i="12" l="1"/>
  <c r="CN17" i="12"/>
  <c r="CF17" i="12"/>
  <c r="CN16" i="12"/>
  <c r="CF16" i="12"/>
  <c r="CN15" i="12"/>
  <c r="CF15" i="12"/>
  <c r="AQ8" i="12"/>
  <c r="T8" i="12" s="1"/>
  <c r="AH8" i="12"/>
  <c r="AQ7" i="12"/>
  <c r="AH7" i="12"/>
  <c r="AQ6" i="12"/>
  <c r="AH6" i="12"/>
  <c r="CN16" i="11"/>
  <c r="CF16" i="11"/>
  <c r="CN15" i="11"/>
  <c r="CF15" i="11"/>
  <c r="AQ8" i="11"/>
  <c r="AH8" i="11"/>
  <c r="AQ7" i="11"/>
  <c r="AH7" i="11"/>
  <c r="AQ6" i="11"/>
  <c r="AH6" i="11"/>
  <c r="I20" i="10"/>
  <c r="I19" i="10"/>
  <c r="I18" i="10"/>
  <c r="I10" i="10"/>
  <c r="I9" i="10"/>
  <c r="I8" i="10"/>
  <c r="K7" i="12" l="1"/>
  <c r="K6" i="12"/>
  <c r="K8" i="12"/>
  <c r="T7" i="12"/>
  <c r="K8" i="11"/>
  <c r="T6" i="12"/>
  <c r="K7" i="11"/>
  <c r="M16" i="9" l="1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AH10" i="12" l="1"/>
  <c r="CF19" i="12"/>
  <c r="CN19" i="12"/>
  <c r="T10" i="12" s="1"/>
  <c r="K10" i="12" l="1"/>
  <c r="I22" i="10"/>
  <c r="AY23" i="10" l="1"/>
  <c r="W23" i="10"/>
  <c r="AR23" i="10"/>
  <c r="P23" i="10"/>
  <c r="AK23" i="10"/>
  <c r="AD23" i="10"/>
  <c r="AK13" i="10"/>
  <c r="AY13" i="10"/>
  <c r="W13" i="10"/>
  <c r="AR13" i="10"/>
  <c r="AD13" i="10"/>
  <c r="D39" i="9"/>
  <c r="AQ10" i="11" l="1"/>
  <c r="AH10" i="11"/>
  <c r="B15" i="9"/>
  <c r="D15" i="9" s="1"/>
  <c r="C15" i="9"/>
  <c r="E15" i="9" s="1"/>
  <c r="G15" i="9"/>
  <c r="K10" i="11" l="1"/>
  <c r="E16" i="9" l="1"/>
  <c r="D16" i="9"/>
  <c r="E39" i="9"/>
  <c r="E38" i="9"/>
  <c r="D38" i="9"/>
  <c r="E37" i="9"/>
  <c r="D37" i="9"/>
  <c r="E36" i="9"/>
  <c r="D36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 l="1"/>
  <c r="H18" i="9" l="1"/>
  <c r="H39" i="9"/>
  <c r="H16" i="9"/>
  <c r="H38" i="9" l="1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7" i="9"/>
  <c r="H15" i="9" l="1"/>
</calcChain>
</file>

<file path=xl/sharedStrings.xml><?xml version="1.0" encoding="utf-8"?>
<sst xmlns="http://schemas.openxmlformats.org/spreadsheetml/2006/main" count="441" uniqueCount="138">
  <si>
    <t>第5章　国民健康保険</t>
  </si>
  <si>
    <t>1　国民健康保険の適用状況</t>
  </si>
  <si>
    <t>　　　　　　　　　　　　　（単位：世帯　人　％）</t>
  </si>
  <si>
    <t>総　　　　　　　　　数</t>
  </si>
  <si>
    <t>退職者医療加入状況(再掲)</t>
  </si>
  <si>
    <t>世　帯　数</t>
  </si>
  <si>
    <t>被保険者数</t>
  </si>
  <si>
    <t>加　入　率</t>
  </si>
  <si>
    <t>世　帯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</si>
  <si>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</si>
  <si>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</si>
  <si>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</si>
  <si>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</si>
  <si>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</si>
  <si>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</si>
  <si>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</si>
  <si>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</si>
  <si>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</si>
  <si>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</si>
  <si>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</si>
  <si>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</si>
  <si>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</si>
  <si>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</si>
  <si>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</si>
  <si>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</si>
  <si>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</si>
  <si>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</si>
  <si>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</si>
  <si>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</si>
  <si>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</si>
  <si>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</si>
  <si>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</si>
  <si>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</si>
  <si>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2　国民健康保険被保険者異動の状況</t>
  </si>
  <si>
    <t>　　　　　　　　　　　　　（単位：人）</t>
  </si>
  <si>
    <t>資　　　格　　　取　　　得</t>
  </si>
  <si>
    <t>総　数</t>
  </si>
  <si>
    <t>出　生</t>
  </si>
  <si>
    <t>後期高齢者</t>
  </si>
  <si>
    <t>医療離脱</t>
  </si>
  <si>
    <t>その他</t>
  </si>
  <si>
    <t>計</t>
  </si>
  <si>
    <t>23年度</t>
  </si>
  <si>
    <t>割合</t>
  </si>
  <si>
    <t>第3表　国民健康保険給付の状況（その他の保険給付）</t>
  </si>
  <si>
    <t>　　　　　　　　　　　　　（単位：件　千円）</t>
  </si>
  <si>
    <t>葬　祭　給　付</t>
  </si>
  <si>
    <t>金　　額</t>
  </si>
  <si>
    <t>離脱</t>
    <rPh sb="0" eb="1">
      <t>リ</t>
    </rPh>
    <phoneticPr fontId="1"/>
  </si>
  <si>
    <t>加入</t>
    <rPh sb="0" eb="2">
      <t>カニュウ</t>
    </rPh>
    <phoneticPr fontId="1"/>
  </si>
  <si>
    <t>開     始</t>
    <rPh sb="0" eb="1">
      <t>ヒラ</t>
    </rPh>
    <rPh sb="6" eb="7">
      <t>ハジメ</t>
    </rPh>
    <phoneticPr fontId="1"/>
  </si>
  <si>
    <t>死　亡</t>
    <rPh sb="0" eb="1">
      <t>シ</t>
    </rPh>
    <rPh sb="2" eb="3">
      <t>ボウ</t>
    </rPh>
    <phoneticPr fontId="1"/>
  </si>
  <si>
    <t>医療加入</t>
    <rPh sb="2" eb="4">
      <t>カニュウ</t>
    </rPh>
    <phoneticPr fontId="1"/>
  </si>
  <si>
    <t>資　　　格　　　喪　　　失</t>
    <rPh sb="8" eb="9">
      <t>ソウ</t>
    </rPh>
    <rPh sb="12" eb="13">
      <t>シツ</t>
    </rPh>
    <phoneticPr fontId="1"/>
  </si>
  <si>
    <t>第4表　国民健康保険給付の状況（一般医療）</t>
  </si>
  <si>
    <t>　　　　　　　　　　　　　（単位：件　円）</t>
  </si>
  <si>
    <t>総　　　　　数</t>
  </si>
  <si>
    <t>療　　　養　　　の　　　給　　　付　　　等</t>
  </si>
  <si>
    <t>入　　　　　院</t>
  </si>
  <si>
    <t>入　　院　　外</t>
  </si>
  <si>
    <t>件  数</t>
  </si>
  <si>
    <t>金  額</t>
  </si>
  <si>
    <t>療　養　費　等</t>
  </si>
  <si>
    <t>歯　　　　　科</t>
  </si>
  <si>
    <t>調　　　　　剤</t>
  </si>
  <si>
    <t>食　事　療　養</t>
  </si>
  <si>
    <t>訪　問　看　護</t>
  </si>
  <si>
    <t>療　　　　養　　　　費　　　　等</t>
  </si>
  <si>
    <t>高　額　療　養　費</t>
  </si>
  <si>
    <t>診　　療　　費</t>
  </si>
  <si>
    <t>そ　　の　　他</t>
  </si>
  <si>
    <t>移　　送　　費</t>
  </si>
  <si>
    <t>第5表　国民健康保険給付の状況（退職者医療）</t>
  </si>
  <si>
    <t>社会保険等</t>
    <phoneticPr fontId="1"/>
  </si>
  <si>
    <t>生活保護</t>
    <phoneticPr fontId="1"/>
  </si>
  <si>
    <t>廃     止</t>
    <phoneticPr fontId="1"/>
  </si>
  <si>
    <t>割   合</t>
    <phoneticPr fontId="1"/>
  </si>
  <si>
    <t>転　　入</t>
    <rPh sb="0" eb="1">
      <t>テン</t>
    </rPh>
    <rPh sb="3" eb="4">
      <t>ニュウ</t>
    </rPh>
    <phoneticPr fontId="1"/>
  </si>
  <si>
    <t>転　　出</t>
    <rPh sb="3" eb="4">
      <t>シュツ</t>
    </rPh>
    <phoneticPr fontId="1"/>
  </si>
  <si>
    <t>第</t>
    <rPh sb="0" eb="1">
      <t>ダイ</t>
    </rPh>
    <phoneticPr fontId="5"/>
  </si>
  <si>
    <t>章</t>
    <rPh sb="0" eb="1">
      <t>ショウ</t>
    </rPh>
    <phoneticPr fontId="5"/>
  </si>
  <si>
    <t>国民健康保険</t>
    <rPh sb="0" eb="2">
      <t>コクミン</t>
    </rPh>
    <rPh sb="2" eb="4">
      <t>ケンコウ</t>
    </rPh>
    <rPh sb="4" eb="6">
      <t>ホケン</t>
    </rPh>
    <phoneticPr fontId="5"/>
  </si>
  <si>
    <t>3　国民健康保険給付の状況</t>
    <phoneticPr fontId="1"/>
  </si>
  <si>
    <t xml:space="preserve">－ </t>
  </si>
  <si>
    <t>注3　支払義務額ベース（支払義務額＝支払済額－保険給付費返還金）</t>
    <phoneticPr fontId="1"/>
  </si>
  <si>
    <t>　　　H22. 4. 1～　出産育児一時金　390,000円</t>
    <phoneticPr fontId="1"/>
  </si>
  <si>
    <t>　　　  　　　　 　(第2子：400,000円、第3子以降：420,000円)　　　　　 葬祭費　50,000円</t>
    <phoneticPr fontId="1"/>
  </si>
  <si>
    <t>　　　H25. 4. 1～　出産育児一時金　390,000円　　　　　　　　 　　　　 葬祭費　50,000円</t>
    <phoneticPr fontId="1"/>
  </si>
  <si>
    <t>　　　　　　　　　 (第2子、第3子以降の増額を廃止)　</t>
    <rPh sb="21" eb="23">
      <t>ゾウガク</t>
    </rPh>
    <rPh sb="24" eb="26">
      <t>ハイシ</t>
    </rPh>
    <phoneticPr fontId="1"/>
  </si>
  <si>
    <t>　　　H27. 1. 1～　出産育児一時金　404,000円　　　　　　　　 　　　　 葬祭費　50,000円</t>
    <phoneticPr fontId="1"/>
  </si>
  <si>
    <t>　　　             出産育児一時金について、産科医療補償制度に加入の医療機関等での妊娠22週以降の出産には、</t>
    <phoneticPr fontId="1"/>
  </si>
  <si>
    <t xml:space="preserve"> 　　　　　　 　   16,000円を加算</t>
    <phoneticPr fontId="1"/>
  </si>
  <si>
    <t>30年度</t>
  </si>
  <si>
    <t>退職世帯</t>
    <rPh sb="0" eb="2">
      <t>タイショク</t>
    </rPh>
    <rPh sb="2" eb="4">
      <t>セタイ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</si>
  <si>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1"/>
  </si>
  <si>
    <t>退職混合</t>
    <rPh sb="0" eb="2">
      <t>タイショク</t>
    </rPh>
    <rPh sb="2" eb="4">
      <t>コンゴウ</t>
    </rPh>
    <phoneticPr fontId="1"/>
  </si>
  <si>
    <t>退職単独</t>
    <rPh sb="0" eb="2">
      <t>タイショク</t>
    </rPh>
    <rPh sb="2" eb="4">
      <t>タンドク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</si>
  <si>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</si>
  <si>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</si>
  <si>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</si>
  <si>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注1　国民健康保険退職者医療事業状況報告書（退職者医療事業年報）Ｆ表より記載</t>
    <phoneticPr fontId="1"/>
  </si>
  <si>
    <t>注2　各年度　3月診療分から翌年2月診療分</t>
    <phoneticPr fontId="1"/>
  </si>
  <si>
    <t>注　国民健康保険統計集より記載</t>
    <rPh sb="8" eb="10">
      <t>トウケイ</t>
    </rPh>
    <rPh sb="10" eb="11">
      <t>シュウ</t>
    </rPh>
    <phoneticPr fontId="1"/>
  </si>
  <si>
    <t>　　平成27年4月以降であっても65歳になるまで、もしくは国民健康保険の資格を喪失するまで、引き続き適用される。</t>
    <phoneticPr fontId="1"/>
  </si>
  <si>
    <t>注4　療養の給付等の件数の計には、食事療養の件数は含まれていない。</t>
    <phoneticPr fontId="1"/>
  </si>
  <si>
    <t>令和元年度</t>
  </si>
  <si>
    <t>令和 元　年　度</t>
    <phoneticPr fontId="1"/>
  </si>
  <si>
    <t>平成28年度</t>
    <phoneticPr fontId="1"/>
  </si>
  <si>
    <t>30　年　度</t>
    <phoneticPr fontId="1"/>
  </si>
  <si>
    <t>２年度</t>
    <phoneticPr fontId="1"/>
  </si>
  <si>
    <t>２年度</t>
    <rPh sb="1" eb="3">
      <t>ネンド</t>
    </rPh>
    <phoneticPr fontId="1"/>
  </si>
  <si>
    <t>総　　　　数</t>
    <phoneticPr fontId="1"/>
  </si>
  <si>
    <t>出 産 育 児 給 付</t>
    <phoneticPr fontId="1"/>
  </si>
  <si>
    <t>傷 病 手 当 金</t>
    <rPh sb="0" eb="1">
      <t>キズ</t>
    </rPh>
    <rPh sb="2" eb="3">
      <t>ヤマイ</t>
    </rPh>
    <rPh sb="4" eb="5">
      <t>テ</t>
    </rPh>
    <rPh sb="6" eb="7">
      <t>トウ</t>
    </rPh>
    <rPh sb="8" eb="9">
      <t>キン</t>
    </rPh>
    <phoneticPr fontId="1"/>
  </si>
  <si>
    <t>件　数</t>
    <phoneticPr fontId="1"/>
  </si>
  <si>
    <t>令和２年度</t>
    <rPh sb="0" eb="2">
      <t>レイワ</t>
    </rPh>
    <phoneticPr fontId="1"/>
  </si>
  <si>
    <t>第2表　国民健康保険被保険者異動の状況</t>
    <phoneticPr fontId="1"/>
  </si>
  <si>
    <t>第1表　国民健康保険の適用状況（区別）</t>
    <phoneticPr fontId="1"/>
  </si>
  <si>
    <t>注　退職者医療制度は、平成26年度末で経過措置が終了しているが、平成27年３月31日までに退職者被保険者に該当する方は、</t>
    <rPh sb="0" eb="1">
      <t>チュウ</t>
    </rPh>
    <rPh sb="2" eb="5">
      <t>タイショクシャ</t>
    </rPh>
    <rPh sb="5" eb="7">
      <t>イリョウ</t>
    </rPh>
    <rPh sb="7" eb="9">
      <t>セイド</t>
    </rPh>
    <rPh sb="11" eb="13">
      <t>ヘイセイ</t>
    </rPh>
    <rPh sb="15" eb="18">
      <t>ネンドマツ</t>
    </rPh>
    <rPh sb="19" eb="21">
      <t>ケイカ</t>
    </rPh>
    <rPh sb="21" eb="23">
      <t>ソチ</t>
    </rPh>
    <rPh sb="24" eb="26">
      <t>シュウリョウ</t>
    </rPh>
    <rPh sb="32" eb="34">
      <t>ヘイセイ</t>
    </rPh>
    <rPh sb="36" eb="37">
      <t>ネン</t>
    </rPh>
    <rPh sb="38" eb="39">
      <t>ガツ</t>
    </rPh>
    <rPh sb="41" eb="42">
      <t>ニチ</t>
    </rPh>
    <rPh sb="45" eb="47">
      <t>タイショク</t>
    </rPh>
    <rPh sb="47" eb="48">
      <t>シャ</t>
    </rPh>
    <rPh sb="48" eb="52">
      <t>ヒホケンシャ</t>
    </rPh>
    <rPh sb="53" eb="55">
      <t>ガイトウ</t>
    </rPh>
    <rPh sb="57" eb="58">
      <t>カタ</t>
    </rPh>
    <phoneticPr fontId="1"/>
  </si>
  <si>
    <t>２　年　度</t>
    <rPh sb="2" eb="3">
      <t>ネン</t>
    </rPh>
    <rPh sb="4" eb="5">
      <t>ド</t>
    </rPh>
    <phoneticPr fontId="1"/>
  </si>
  <si>
    <t>平成 29　年　度</t>
    <rPh sb="0" eb="2">
      <t>ヘイセイ</t>
    </rPh>
    <phoneticPr fontId="1"/>
  </si>
  <si>
    <t>３　年　度</t>
    <rPh sb="2" eb="3">
      <t>ネン</t>
    </rPh>
    <rPh sb="4" eb="5">
      <t>ド</t>
    </rPh>
    <phoneticPr fontId="1"/>
  </si>
  <si>
    <t>平成29年度</t>
  </si>
  <si>
    <t>平成29年度</t>
    <rPh sb="0" eb="2">
      <t>ヘイセイ</t>
    </rPh>
    <phoneticPr fontId="1"/>
  </si>
  <si>
    <t>２年度</t>
  </si>
  <si>
    <t>３年度</t>
    <phoneticPr fontId="1"/>
  </si>
  <si>
    <t>平成29年度</t>
    <phoneticPr fontId="1"/>
  </si>
  <si>
    <t>３年度</t>
    <rPh sb="1" eb="3">
      <t>ネンド</t>
    </rPh>
    <phoneticPr fontId="1"/>
  </si>
  <si>
    <t>令和３年度</t>
    <rPh sb="0" eb="2">
      <t>レイワ</t>
    </rPh>
    <phoneticPr fontId="1"/>
  </si>
  <si>
    <t>　　　R 4. 1. 1～　出産育児一時金　408,000円　　　　　　　　 　　　　 葬祭費　50,000円</t>
    <phoneticPr fontId="1"/>
  </si>
  <si>
    <t xml:space="preserve"> 　　　　　　 　   12,000円を加算</t>
    <phoneticPr fontId="1"/>
  </si>
  <si>
    <t>注1　国民健康保険事業状況報告書（事業年報）Ｃ表より記載</t>
    <phoneticPr fontId="1"/>
  </si>
  <si>
    <t>注2　各年度3月診療分から翌年2月診療分</t>
    <phoneticPr fontId="1"/>
  </si>
  <si>
    <r>
      <t>注1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国民健康保険事業状況報告書（事業年報）Ｃ表より記載</t>
    </r>
    <phoneticPr fontId="1"/>
  </si>
  <si>
    <r>
      <t>注2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各年度4月支給決定分から翌年3月支給決定分</t>
    </r>
    <phoneticPr fontId="1"/>
  </si>
  <si>
    <r>
      <t>注3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支払義務額ベース（支払義務額＝支払済額－保険給付費返還金）</t>
    </r>
    <phoneticPr fontId="1"/>
  </si>
  <si>
    <r>
      <t>注4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出産育児一時金、葬祭費支給単価の推移</t>
    </r>
    <phoneticPr fontId="1"/>
  </si>
  <si>
    <t>注4　療養の給付等の件数の計には、食事療養の件数は含まれていない（カッコ( )で表記）。</t>
    <rPh sb="40" eb="42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</si>
</sst>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\(#,##0\)\ "/>
    <numFmt numFmtId="179" formatCode="#,##0_);\(#,##0\)"/>
    <numFmt numFmtId="180" formatCode="0.0_ "/>
    <numFmt numFmtId="181" formatCode="#,##0.00_ "/>
    <numFmt numFmtId="182" formatCode="#,##0;&quot;△ &quot;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6"/>
      <name val="ＭＳ Ｐゴシック"/>
      <family val="3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Times New Roman"/>
      <family val="1"/>
    </font>
    <font>
      <sz val="8"/>
      <name val="ＭＳ Ｐゴシック"/>
      <family val="2"/>
      <charset val="128"/>
      <scheme val="minor"/>
    </font>
    <font>
      <sz val="7.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rgb="FFFFFFFF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rgb="FFFFFFFF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46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6" fillId="0" borderId="25" xfId="1" applyFont="1" applyBorder="1">
      <alignment vertical="center"/>
    </xf>
    <xf numFmtId="0" fontId="6" fillId="0" borderId="11" xfId="1" applyFont="1" applyBorder="1">
      <alignment vertical="center"/>
    </xf>
    <xf numFmtId="0" fontId="7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48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  <xf numFmtId="176" fontId="17" fillId="0" borderId="2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 shrinkToFit="1"/>
    </xf>
    <xf numFmtId="178" fontId="8" fillId="0" borderId="1" xfId="0" applyNumberFormat="1" applyFont="1" applyFill="1" applyBorder="1" applyAlignment="1">
      <alignment horizontal="right" vertical="center" shrinkToFit="1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/>
    <xf numFmtId="0" fontId="11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176" fontId="14" fillId="0" borderId="13" xfId="0" applyNumberFormat="1" applyFont="1" applyFill="1" applyBorder="1" applyAlignment="1">
      <alignment horizontal="right" vertical="center"/>
    </xf>
    <xf numFmtId="180" fontId="14" fillId="0" borderId="13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176" fontId="14" fillId="0" borderId="14" xfId="0" applyNumberFormat="1" applyFont="1" applyFill="1" applyBorder="1" applyAlignment="1">
      <alignment horizontal="right" vertical="center"/>
    </xf>
    <xf numFmtId="180" fontId="14" fillId="0" borderId="14" xfId="0" applyNumberFormat="1" applyFont="1" applyFill="1" applyBorder="1" applyAlignment="1">
      <alignment horizontal="right" vertical="center"/>
    </xf>
    <xf numFmtId="177" fontId="14" fillId="0" borderId="12" xfId="0" applyNumberFormat="1" applyFont="1" applyFill="1" applyBorder="1" applyAlignment="1">
      <alignment horizontal="right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distributed" vertical="center" indent="1"/>
    </xf>
    <xf numFmtId="180" fontId="14" fillId="0" borderId="24" xfId="0" applyNumberFormat="1" applyFont="1" applyFill="1" applyBorder="1" applyAlignment="1">
      <alignment horizontal="right" vertical="center"/>
    </xf>
    <xf numFmtId="0" fontId="7" fillId="0" borderId="52" xfId="0" applyFont="1" applyFill="1" applyBorder="1">
      <alignment vertical="center"/>
    </xf>
    <xf numFmtId="0" fontId="7" fillId="0" borderId="49" xfId="0" applyFont="1" applyFill="1" applyBorder="1">
      <alignment vertical="center"/>
    </xf>
    <xf numFmtId="176" fontId="7" fillId="0" borderId="52" xfId="0" applyNumberFormat="1" applyFont="1" applyFill="1" applyBorder="1">
      <alignment vertical="center"/>
    </xf>
    <xf numFmtId="180" fontId="14" fillId="0" borderId="31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distributed" vertical="center" indent="1"/>
    </xf>
    <xf numFmtId="176" fontId="14" fillId="0" borderId="9" xfId="0" applyNumberFormat="1" applyFont="1" applyFill="1" applyBorder="1" applyAlignment="1">
      <alignment horizontal="right" vertical="center"/>
    </xf>
    <xf numFmtId="176" fontId="14" fillId="0" borderId="20" xfId="0" applyNumberFormat="1" applyFont="1" applyFill="1" applyBorder="1" applyAlignment="1">
      <alignment horizontal="right" vertical="center"/>
    </xf>
    <xf numFmtId="180" fontId="14" fillId="0" borderId="9" xfId="0" applyNumberFormat="1" applyFont="1" applyFill="1" applyBorder="1" applyAlignment="1">
      <alignment horizontal="right" vertical="center"/>
    </xf>
    <xf numFmtId="180" fontId="14" fillId="0" borderId="35" xfId="0" applyNumberFormat="1" applyFont="1" applyFill="1" applyBorder="1" applyAlignment="1">
      <alignment horizontal="right" vertical="center"/>
    </xf>
    <xf numFmtId="176" fontId="7" fillId="0" borderId="0" xfId="0" applyNumberFormat="1" applyFont="1" applyFill="1">
      <alignment vertical="center"/>
    </xf>
    <xf numFmtId="0" fontId="4" fillId="2" borderId="0" xfId="1" applyFont="1" applyFill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4" fillId="0" borderId="40" xfId="0" applyFont="1" applyFill="1" applyBorder="1" applyAlignment="1">
      <alignment horizontal="justify" vertical="top" wrapText="1"/>
    </xf>
    <xf numFmtId="0" fontId="14" fillId="0" borderId="41" xfId="0" applyFont="1" applyFill="1" applyBorder="1" applyAlignment="1">
      <alignment horizontal="justify" vertical="top" wrapText="1"/>
    </xf>
    <xf numFmtId="0" fontId="14" fillId="0" borderId="42" xfId="0" applyFont="1" applyFill="1" applyBorder="1" applyAlignment="1">
      <alignment horizontal="justify" vertical="top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distributed" vertical="center" justifyLastLine="1"/>
    </xf>
    <xf numFmtId="0" fontId="14" fillId="0" borderId="18" xfId="0" applyFont="1" applyFill="1" applyBorder="1" applyAlignment="1">
      <alignment horizontal="distributed" vertical="center" justifyLastLine="1"/>
    </xf>
    <xf numFmtId="176" fontId="14" fillId="0" borderId="31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14" fillId="0" borderId="13" xfId="0" applyNumberFormat="1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 justifyLastLine="1"/>
    </xf>
    <xf numFmtId="0" fontId="14" fillId="0" borderId="25" xfId="0" applyFont="1" applyFill="1" applyBorder="1" applyAlignment="1">
      <alignment horizontal="center" vertical="center" justifyLastLine="1"/>
    </xf>
    <xf numFmtId="0" fontId="14" fillId="0" borderId="30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>
      <alignment horizontal="center" vertical="center" justifyLastLine="1"/>
    </xf>
    <xf numFmtId="0" fontId="14" fillId="0" borderId="35" xfId="0" applyFont="1" applyFill="1" applyBorder="1" applyAlignment="1">
      <alignment horizontal="distributed" vertical="center" justifyLastLine="1"/>
    </xf>
    <xf numFmtId="0" fontId="14" fillId="0" borderId="29" xfId="0" applyFont="1" applyFill="1" applyBorder="1" applyAlignment="1">
      <alignment horizontal="distributed" vertical="center" justifyLastLine="1"/>
    </xf>
    <xf numFmtId="181" fontId="14" fillId="0" borderId="32" xfId="0" applyNumberFormat="1" applyFont="1" applyFill="1" applyBorder="1" applyAlignment="1">
      <alignment horizontal="right" vertical="center"/>
    </xf>
    <xf numFmtId="181" fontId="14" fillId="0" borderId="33" xfId="0" applyNumberFormat="1" applyFont="1" applyFill="1" applyBorder="1" applyAlignment="1">
      <alignment horizontal="right" vertical="center"/>
    </xf>
    <xf numFmtId="181" fontId="14" fillId="0" borderId="34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14" fillId="0" borderId="13" xfId="0" applyFont="1" applyFill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right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distributed" vertical="center" justifyLastLine="1"/>
    </xf>
    <xf numFmtId="0" fontId="14" fillId="0" borderId="22" xfId="0" applyFont="1" applyFill="1" applyBorder="1" applyAlignment="1">
      <alignment horizontal="distributed" vertical="center" justifyLastLine="1"/>
    </xf>
    <xf numFmtId="0" fontId="14" fillId="0" borderId="21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distributed" vertical="center" justifyLastLine="1"/>
    </xf>
    <xf numFmtId="0" fontId="14" fillId="0" borderId="32" xfId="0" applyFont="1" applyFill="1" applyBorder="1" applyAlignment="1">
      <alignment horizontal="distributed" vertical="center" justifyLastLine="1"/>
    </xf>
    <xf numFmtId="0" fontId="14" fillId="0" borderId="22" xfId="0" applyFont="1" applyFill="1" applyBorder="1" applyAlignment="1">
      <alignment horizontal="distributed" vertical="center"/>
    </xf>
    <xf numFmtId="0" fontId="14" fillId="0" borderId="38" xfId="0" applyFont="1" applyFill="1" applyBorder="1" applyAlignment="1">
      <alignment horizontal="center" vertical="center" justifyLastLine="1"/>
    </xf>
    <xf numFmtId="0" fontId="14" fillId="0" borderId="39" xfId="0" applyFont="1" applyFill="1" applyBorder="1" applyAlignment="1">
      <alignment horizontal="center" vertical="center" justifyLastLine="1"/>
    </xf>
    <xf numFmtId="0" fontId="14" fillId="0" borderId="14" xfId="0" applyFont="1" applyFill="1" applyBorder="1" applyAlignment="1">
      <alignment horizontal="distributed" vertical="center" justifyLastLine="1"/>
    </xf>
    <xf numFmtId="176" fontId="14" fillId="0" borderId="30" xfId="0" applyNumberFormat="1" applyFont="1" applyFill="1" applyBorder="1" applyAlignment="1">
      <alignment horizontal="right" vertical="center"/>
    </xf>
    <xf numFmtId="176" fontId="14" fillId="0" borderId="12" xfId="0" applyNumberFormat="1" applyFont="1" applyFill="1" applyBorder="1" applyAlignment="1">
      <alignment horizontal="right" vertical="center"/>
    </xf>
    <xf numFmtId="176" fontId="14" fillId="0" borderId="14" xfId="0" applyNumberFormat="1" applyFont="1" applyFill="1" applyBorder="1" applyAlignment="1">
      <alignment horizontal="right" vertical="center"/>
    </xf>
    <xf numFmtId="0" fontId="14" fillId="0" borderId="29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distributed" vertical="center" justifyLastLine="1"/>
    </xf>
    <xf numFmtId="0" fontId="14" fillId="0" borderId="53" xfId="0" applyFont="1" applyFill="1" applyBorder="1" applyAlignment="1">
      <alignment horizontal="distributed" vertical="center" justifyLastLine="1"/>
    </xf>
    <xf numFmtId="0" fontId="14" fillId="0" borderId="34" xfId="0" applyFont="1" applyFill="1" applyBorder="1" applyAlignment="1">
      <alignment horizontal="distributed" vertical="center" justifyLastLine="1"/>
    </xf>
    <xf numFmtId="176" fontId="14" fillId="0" borderId="0" xfId="0" applyNumberFormat="1" applyFont="1" applyFill="1" applyAlignment="1">
      <alignment horizontal="right" vertical="center"/>
    </xf>
    <xf numFmtId="176" fontId="14" fillId="0" borderId="31" xfId="0" applyNumberFormat="1" applyFont="1" applyFill="1" applyBorder="1">
      <alignment vertical="center"/>
    </xf>
    <xf numFmtId="176" fontId="14" fillId="0" borderId="0" xfId="0" applyNumberFormat="1" applyFont="1" applyFill="1">
      <alignment vertical="center"/>
    </xf>
    <xf numFmtId="176" fontId="14" fillId="0" borderId="35" xfId="0" applyNumberFormat="1" applyFont="1" applyFill="1" applyBorder="1">
      <alignment vertical="center"/>
    </xf>
    <xf numFmtId="176" fontId="14" fillId="0" borderId="11" xfId="0" applyNumberFormat="1" applyFont="1" applyFill="1" applyBorder="1">
      <alignment vertical="center"/>
    </xf>
    <xf numFmtId="176" fontId="14" fillId="0" borderId="9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13" xfId="0" applyNumberFormat="1" applyFont="1" applyFill="1" applyBorder="1">
      <alignment vertical="center"/>
    </xf>
    <xf numFmtId="0" fontId="14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14" fillId="0" borderId="11" xfId="0" applyFont="1" applyFill="1" applyBorder="1" applyAlignment="1">
      <alignment horizontal="distributed" vertical="center" justifyLastLine="1"/>
    </xf>
    <xf numFmtId="0" fontId="7" fillId="0" borderId="40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distributed" vertical="center" justifyLastLine="1"/>
    </xf>
    <xf numFmtId="3" fontId="2" fillId="0" borderId="22" xfId="0" applyNumberFormat="1" applyFont="1" applyFill="1" applyBorder="1" applyAlignment="1">
      <alignment horizontal="distributed" vertical="center" justifyLastLine="1"/>
    </xf>
    <xf numFmtId="176" fontId="8" fillId="0" borderId="3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31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176" fontId="8" fillId="0" borderId="2" xfId="0" applyNumberFormat="1" applyFont="1" applyFill="1" applyBorder="1" applyAlignment="1">
      <alignment horizontal="right" vertical="center" shrinkToFit="1"/>
    </xf>
    <xf numFmtId="176" fontId="8" fillId="0" borderId="13" xfId="0" applyNumberFormat="1" applyFont="1" applyFill="1" applyBorder="1" applyAlignment="1">
      <alignment horizontal="right" vertical="center" shrinkToFit="1"/>
    </xf>
    <xf numFmtId="176" fontId="8" fillId="0" borderId="35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9" fontId="8" fillId="0" borderId="35" xfId="0" applyNumberFormat="1" applyFont="1" applyFill="1" applyBorder="1" applyAlignment="1">
      <alignment horizontal="right" vertical="center" shrinkToFit="1"/>
    </xf>
    <xf numFmtId="179" fontId="8" fillId="0" borderId="11" xfId="0" applyNumberFormat="1" applyFont="1" applyFill="1" applyBorder="1" applyAlignment="1">
      <alignment horizontal="right" vertical="center" shrinkToFit="1"/>
    </xf>
    <xf numFmtId="179" fontId="8" fillId="0" borderId="9" xfId="0" applyNumberFormat="1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36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right" vertical="center" shrinkToFit="1"/>
    </xf>
    <xf numFmtId="176" fontId="8" fillId="0" borderId="11" xfId="0" applyNumberFormat="1" applyFont="1" applyFill="1" applyBorder="1" applyAlignment="1">
      <alignment horizontal="right" vertical="center" shrinkToFit="1"/>
    </xf>
    <xf numFmtId="176" fontId="8" fillId="0" borderId="9" xfId="0" applyNumberFormat="1" applyFont="1" applyFill="1" applyBorder="1" applyAlignment="1">
      <alignment horizontal="right" vertical="center" shrinkToFit="1"/>
    </xf>
    <xf numFmtId="178" fontId="8" fillId="0" borderId="35" xfId="0" applyNumberFormat="1" applyFont="1" applyFill="1" applyBorder="1" applyAlignment="1">
      <alignment horizontal="right" vertical="center" shrinkToFit="1"/>
    </xf>
    <xf numFmtId="178" fontId="8" fillId="0" borderId="11" xfId="0" applyNumberFormat="1" applyFont="1" applyFill="1" applyBorder="1" applyAlignment="1">
      <alignment horizontal="right" vertical="center" shrinkToFit="1"/>
    </xf>
    <xf numFmtId="178" fontId="8" fillId="0" borderId="9" xfId="0" applyNumberFormat="1" applyFont="1" applyFill="1" applyBorder="1" applyAlignment="1">
      <alignment horizontal="right" vertical="center" shrinkToFit="1"/>
    </xf>
    <xf numFmtId="179" fontId="8" fillId="0" borderId="31" xfId="0" applyNumberFormat="1" applyFont="1" applyFill="1" applyBorder="1" applyAlignment="1">
      <alignment horizontal="right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79" fontId="8" fillId="0" borderId="13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right" vertical="center" shrinkToFit="1"/>
    </xf>
    <xf numFmtId="49" fontId="8" fillId="0" borderId="0" xfId="0" applyNumberFormat="1" applyFont="1" applyFill="1" applyBorder="1" applyAlignment="1">
      <alignment horizontal="right" vertical="center" shrinkToFit="1"/>
    </xf>
    <xf numFmtId="49" fontId="8" fillId="0" borderId="13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176" fontId="8" fillId="0" borderId="36" xfId="0" applyNumberFormat="1" applyFont="1" applyFill="1" applyBorder="1" applyAlignment="1">
      <alignment horizontal="right" vertical="center" shrinkToFit="1"/>
    </xf>
    <xf numFmtId="49" fontId="8" fillId="0" borderId="35" xfId="0" applyNumberFormat="1" applyFont="1" applyFill="1" applyBorder="1" applyAlignment="1">
      <alignment horizontal="right" vertical="center" shrinkToFit="1"/>
    </xf>
    <xf numFmtId="49" fontId="8" fillId="0" borderId="11" xfId="0" applyNumberFormat="1" applyFont="1" applyFill="1" applyBorder="1" applyAlignment="1">
      <alignment horizontal="right" vertical="center" shrinkToFit="1"/>
    </xf>
    <xf numFmtId="49" fontId="8" fillId="0" borderId="9" xfId="0" applyNumberFormat="1" applyFont="1" applyFill="1" applyBorder="1" applyAlignment="1">
      <alignment horizontal="right"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right" vertical="center" shrinkToFit="1"/>
    </xf>
    <xf numFmtId="178" fontId="8" fillId="0" borderId="31" xfId="0" applyNumberFormat="1" applyFont="1" applyFill="1" applyBorder="1" applyAlignment="1">
      <alignment horizontal="right" vertical="center" shrinkToFit="1"/>
    </xf>
    <xf numFmtId="178" fontId="8" fillId="0" borderId="0" xfId="0" applyNumberFormat="1" applyFont="1" applyFill="1" applyBorder="1" applyAlignment="1">
      <alignment horizontal="right" vertical="center" shrinkToFit="1"/>
    </xf>
    <xf numFmtId="178" fontId="8" fillId="0" borderId="13" xfId="0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right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distributed" vertical="center" justifyLastLine="1"/>
    </xf>
    <xf numFmtId="176" fontId="2" fillId="0" borderId="26" xfId="0" applyNumberFormat="1" applyFont="1" applyFill="1" applyBorder="1" applyAlignment="1">
      <alignment horizontal="distributed" vertical="center" justifyLastLine="1"/>
    </xf>
    <xf numFmtId="176" fontId="2" fillId="0" borderId="15" xfId="0" applyNumberFormat="1" applyFont="1" applyFill="1" applyBorder="1" applyAlignment="1">
      <alignment horizontal="distributed" vertical="center" justifyLastLine="1"/>
    </xf>
    <xf numFmtId="176" fontId="2" fillId="0" borderId="18" xfId="0" applyNumberFormat="1" applyFont="1" applyFill="1" applyBorder="1" applyAlignment="1">
      <alignment horizontal="distributed" vertical="center" justifyLastLine="1"/>
    </xf>
    <xf numFmtId="176" fontId="2" fillId="0" borderId="10" xfId="0" applyNumberFormat="1" applyFont="1" applyFill="1" applyBorder="1" applyAlignment="1">
      <alignment horizontal="distributed" vertical="center" justifyLastLine="1"/>
    </xf>
    <xf numFmtId="176" fontId="2" fillId="0" borderId="4" xfId="0" applyNumberFormat="1" applyFont="1" applyFill="1" applyBorder="1" applyAlignment="1">
      <alignment horizontal="distributed" vertical="center" justifyLastLine="1"/>
    </xf>
    <xf numFmtId="176" fontId="2" fillId="0" borderId="5" xfId="0" applyNumberFormat="1" applyFont="1" applyFill="1" applyBorder="1" applyAlignment="1">
      <alignment horizontal="distributed" vertical="center" justifyLastLine="1"/>
    </xf>
    <xf numFmtId="176" fontId="2" fillId="0" borderId="14" xfId="0" applyNumberFormat="1" applyFont="1" applyFill="1" applyBorder="1" applyAlignment="1">
      <alignment horizontal="distributed" vertical="center" justifyLastLine="1"/>
    </xf>
    <xf numFmtId="176" fontId="2" fillId="0" borderId="7" xfId="0" applyNumberFormat="1" applyFont="1" applyFill="1" applyBorder="1" applyAlignment="1">
      <alignment horizontal="distributed" vertical="center" justifyLastLine="1"/>
    </xf>
    <xf numFmtId="176" fontId="2" fillId="0" borderId="6" xfId="0" applyNumberFormat="1" applyFont="1" applyFill="1" applyBorder="1" applyAlignment="1">
      <alignment horizontal="distributed" vertical="center" justifyLastLine="1"/>
    </xf>
    <xf numFmtId="176" fontId="2" fillId="0" borderId="8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left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distributed" vertical="center" justifyLastLine="1"/>
    </xf>
    <xf numFmtId="3" fontId="2" fillId="0" borderId="19" xfId="0" applyNumberFormat="1" applyFont="1" applyFill="1" applyBorder="1" applyAlignment="1">
      <alignment horizontal="distributed" vertical="center" justifyLastLine="1"/>
    </xf>
    <xf numFmtId="3" fontId="2" fillId="0" borderId="23" xfId="0" applyNumberFormat="1" applyFont="1" applyFill="1" applyBorder="1" applyAlignment="1">
      <alignment horizontal="distributed" vertical="center" justifyLastLine="1"/>
    </xf>
    <xf numFmtId="3" fontId="2" fillId="0" borderId="26" xfId="0" applyNumberFormat="1" applyFont="1" applyFill="1" applyBorder="1" applyAlignment="1">
      <alignment horizontal="distributed" vertical="center" justifyLastLine="1"/>
    </xf>
    <xf numFmtId="3" fontId="2" fillId="0" borderId="28" xfId="0" applyNumberFormat="1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176" fontId="8" fillId="0" borderId="36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 vertical="center"/>
    </xf>
    <xf numFmtId="182" fontId="8" fillId="0" borderId="35" xfId="0" applyNumberFormat="1" applyFont="1" applyFill="1" applyBorder="1" applyAlignment="1">
      <alignment horizontal="right" vertical="center"/>
    </xf>
    <xf numFmtId="182" fontId="8" fillId="0" borderId="11" xfId="0" applyNumberFormat="1" applyFont="1" applyFill="1" applyBorder="1" applyAlignment="1">
      <alignment horizontal="right" vertical="center"/>
    </xf>
    <xf numFmtId="182" fontId="8" fillId="0" borderId="36" xfId="0" applyNumberFormat="1" applyFont="1" applyFill="1" applyBorder="1" applyAlignment="1">
      <alignment horizontal="right" vertical="center"/>
    </xf>
    <xf numFmtId="182" fontId="8" fillId="0" borderId="35" xfId="0" applyNumberFormat="1" applyFont="1" applyFill="1" applyBorder="1" applyAlignment="1">
      <alignment horizontal="right" vertical="center" shrinkToFit="1"/>
    </xf>
    <xf numFmtId="182" fontId="8" fillId="0" borderId="11" xfId="0" applyNumberFormat="1" applyFont="1" applyFill="1" applyBorder="1" applyAlignment="1">
      <alignment horizontal="right" vertical="center" shrinkToFit="1"/>
    </xf>
    <xf numFmtId="182" fontId="8" fillId="0" borderId="9" xfId="0" applyNumberFormat="1" applyFont="1" applyFill="1" applyBorder="1" applyAlignment="1">
      <alignment horizontal="right" vertical="center" shrinkToFit="1"/>
    </xf>
    <xf numFmtId="179" fontId="8" fillId="0" borderId="3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13" xfId="0" applyNumberFormat="1" applyFont="1" applyFill="1" applyBorder="1" applyAlignment="1">
      <alignment horizontal="right" vertical="center"/>
    </xf>
    <xf numFmtId="179" fontId="8" fillId="0" borderId="2" xfId="0" applyNumberFormat="1" applyFont="1" applyFill="1" applyBorder="1" applyAlignment="1">
      <alignment horizontal="right" vertical="center"/>
    </xf>
    <xf numFmtId="178" fontId="8" fillId="0" borderId="31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49" fontId="8" fillId="0" borderId="31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13" xfId="0" applyNumberFormat="1" applyFont="1" applyFill="1" applyBorder="1" applyAlignment="1">
      <alignment horizontal="right" vertical="center"/>
    </xf>
    <xf numFmtId="182" fontId="8" fillId="0" borderId="31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horizontal="right" vertical="center"/>
    </xf>
    <xf numFmtId="182" fontId="8" fillId="0" borderId="13" xfId="0" applyNumberFormat="1" applyFont="1" applyFill="1" applyBorder="1" applyAlignment="1">
      <alignment horizontal="right" vertical="center"/>
    </xf>
    <xf numFmtId="182" fontId="8" fillId="0" borderId="9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distributed" vertical="center" justifyLastLine="1"/>
    </xf>
    <xf numFmtId="176" fontId="2" fillId="0" borderId="30" xfId="0" applyNumberFormat="1" applyFont="1" applyFill="1" applyBorder="1" applyAlignment="1">
      <alignment horizontal="distributed" vertical="center" justifyLastLine="1"/>
    </xf>
    <xf numFmtId="0" fontId="7" fillId="0" borderId="0" xfId="0" applyFont="1" applyFill="1" applyBorder="1">
      <alignment vertical="center"/>
    </xf>
    <xf numFmtId="0" fontId="7" fillId="0" borderId="2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F01C0"/>
      <color rgb="FFCB05B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M4" sqref="M4"/>
    </sheetView>
  </sheetViews>
  <sheetFormatPr defaultRowHeight="42" x14ac:dyDescent="0.15"/>
  <cols>
    <col min="1" max="1" width="7.625" style="1" customWidth="1"/>
    <col min="2" max="2" width="8.625" style="1" customWidth="1"/>
    <col min="3" max="3" width="7.625" style="1" customWidth="1"/>
    <col min="4" max="4" width="6.625" style="1" customWidth="1"/>
    <col min="5" max="8" width="9" style="1"/>
    <col min="9" max="9" width="15.25" style="1" customWidth="1"/>
    <col min="10" max="256" width="9" style="1"/>
    <col min="257" max="257" width="7.625" style="1" customWidth="1"/>
    <col min="258" max="258" width="8.625" style="1" customWidth="1"/>
    <col min="259" max="259" width="7.625" style="1" customWidth="1"/>
    <col min="260" max="260" width="6.625" style="1" customWidth="1"/>
    <col min="261" max="264" width="9" style="1"/>
    <col min="265" max="265" width="15.25" style="1" customWidth="1"/>
    <col min="266" max="512" width="9" style="1"/>
    <col min="513" max="513" width="7.625" style="1" customWidth="1"/>
    <col min="514" max="514" width="8.625" style="1" customWidth="1"/>
    <col min="515" max="515" width="7.625" style="1" customWidth="1"/>
    <col min="516" max="516" width="6.625" style="1" customWidth="1"/>
    <col min="517" max="520" width="9" style="1"/>
    <col min="521" max="521" width="15.25" style="1" customWidth="1"/>
    <col min="522" max="768" width="9" style="1"/>
    <col min="769" max="769" width="7.625" style="1" customWidth="1"/>
    <col min="770" max="770" width="8.625" style="1" customWidth="1"/>
    <col min="771" max="771" width="7.625" style="1" customWidth="1"/>
    <col min="772" max="772" width="6.625" style="1" customWidth="1"/>
    <col min="773" max="776" width="9" style="1"/>
    <col min="777" max="777" width="15.25" style="1" customWidth="1"/>
    <col min="778" max="1024" width="9" style="1"/>
    <col min="1025" max="1025" width="7.625" style="1" customWidth="1"/>
    <col min="1026" max="1026" width="8.625" style="1" customWidth="1"/>
    <col min="1027" max="1027" width="7.625" style="1" customWidth="1"/>
    <col min="1028" max="1028" width="6.625" style="1" customWidth="1"/>
    <col min="1029" max="1032" width="9" style="1"/>
    <col min="1033" max="1033" width="15.25" style="1" customWidth="1"/>
    <col min="1034" max="1280" width="9" style="1"/>
    <col min="1281" max="1281" width="7.625" style="1" customWidth="1"/>
    <col min="1282" max="1282" width="8.625" style="1" customWidth="1"/>
    <col min="1283" max="1283" width="7.625" style="1" customWidth="1"/>
    <col min="1284" max="1284" width="6.625" style="1" customWidth="1"/>
    <col min="1285" max="1288" width="9" style="1"/>
    <col min="1289" max="1289" width="15.25" style="1" customWidth="1"/>
    <col min="1290" max="1536" width="9" style="1"/>
    <col min="1537" max="1537" width="7.625" style="1" customWidth="1"/>
    <col min="1538" max="1538" width="8.625" style="1" customWidth="1"/>
    <col min="1539" max="1539" width="7.625" style="1" customWidth="1"/>
    <col min="1540" max="1540" width="6.625" style="1" customWidth="1"/>
    <col min="1541" max="1544" width="9" style="1"/>
    <col min="1545" max="1545" width="15.25" style="1" customWidth="1"/>
    <col min="1546" max="1792" width="9" style="1"/>
    <col min="1793" max="1793" width="7.625" style="1" customWidth="1"/>
    <col min="1794" max="1794" width="8.625" style="1" customWidth="1"/>
    <col min="1795" max="1795" width="7.625" style="1" customWidth="1"/>
    <col min="1796" max="1796" width="6.625" style="1" customWidth="1"/>
    <col min="1797" max="1800" width="9" style="1"/>
    <col min="1801" max="1801" width="15.25" style="1" customWidth="1"/>
    <col min="1802" max="2048" width="9" style="1"/>
    <col min="2049" max="2049" width="7.625" style="1" customWidth="1"/>
    <col min="2050" max="2050" width="8.625" style="1" customWidth="1"/>
    <col min="2051" max="2051" width="7.625" style="1" customWidth="1"/>
    <col min="2052" max="2052" width="6.625" style="1" customWidth="1"/>
    <col min="2053" max="2056" width="9" style="1"/>
    <col min="2057" max="2057" width="15.25" style="1" customWidth="1"/>
    <col min="2058" max="2304" width="9" style="1"/>
    <col min="2305" max="2305" width="7.625" style="1" customWidth="1"/>
    <col min="2306" max="2306" width="8.625" style="1" customWidth="1"/>
    <col min="2307" max="2307" width="7.625" style="1" customWidth="1"/>
    <col min="2308" max="2308" width="6.625" style="1" customWidth="1"/>
    <col min="2309" max="2312" width="9" style="1"/>
    <col min="2313" max="2313" width="15.25" style="1" customWidth="1"/>
    <col min="2314" max="2560" width="9" style="1"/>
    <col min="2561" max="2561" width="7.625" style="1" customWidth="1"/>
    <col min="2562" max="2562" width="8.625" style="1" customWidth="1"/>
    <col min="2563" max="2563" width="7.625" style="1" customWidth="1"/>
    <col min="2564" max="2564" width="6.625" style="1" customWidth="1"/>
    <col min="2565" max="2568" width="9" style="1"/>
    <col min="2569" max="2569" width="15.25" style="1" customWidth="1"/>
    <col min="2570" max="2816" width="9" style="1"/>
    <col min="2817" max="2817" width="7.625" style="1" customWidth="1"/>
    <col min="2818" max="2818" width="8.625" style="1" customWidth="1"/>
    <col min="2819" max="2819" width="7.625" style="1" customWidth="1"/>
    <col min="2820" max="2820" width="6.625" style="1" customWidth="1"/>
    <col min="2821" max="2824" width="9" style="1"/>
    <col min="2825" max="2825" width="15.25" style="1" customWidth="1"/>
    <col min="2826" max="3072" width="9" style="1"/>
    <col min="3073" max="3073" width="7.625" style="1" customWidth="1"/>
    <col min="3074" max="3074" width="8.625" style="1" customWidth="1"/>
    <col min="3075" max="3075" width="7.625" style="1" customWidth="1"/>
    <col min="3076" max="3076" width="6.625" style="1" customWidth="1"/>
    <col min="3077" max="3080" width="9" style="1"/>
    <col min="3081" max="3081" width="15.25" style="1" customWidth="1"/>
    <col min="3082" max="3328" width="9" style="1"/>
    <col min="3329" max="3329" width="7.625" style="1" customWidth="1"/>
    <col min="3330" max="3330" width="8.625" style="1" customWidth="1"/>
    <col min="3331" max="3331" width="7.625" style="1" customWidth="1"/>
    <col min="3332" max="3332" width="6.625" style="1" customWidth="1"/>
    <col min="3333" max="3336" width="9" style="1"/>
    <col min="3337" max="3337" width="15.25" style="1" customWidth="1"/>
    <col min="3338" max="3584" width="9" style="1"/>
    <col min="3585" max="3585" width="7.625" style="1" customWidth="1"/>
    <col min="3586" max="3586" width="8.625" style="1" customWidth="1"/>
    <col min="3587" max="3587" width="7.625" style="1" customWidth="1"/>
    <col min="3588" max="3588" width="6.625" style="1" customWidth="1"/>
    <col min="3589" max="3592" width="9" style="1"/>
    <col min="3593" max="3593" width="15.25" style="1" customWidth="1"/>
    <col min="3594" max="3840" width="9" style="1"/>
    <col min="3841" max="3841" width="7.625" style="1" customWidth="1"/>
    <col min="3842" max="3842" width="8.625" style="1" customWidth="1"/>
    <col min="3843" max="3843" width="7.625" style="1" customWidth="1"/>
    <col min="3844" max="3844" width="6.625" style="1" customWidth="1"/>
    <col min="3845" max="3848" width="9" style="1"/>
    <col min="3849" max="3849" width="15.25" style="1" customWidth="1"/>
    <col min="3850" max="4096" width="9" style="1"/>
    <col min="4097" max="4097" width="7.625" style="1" customWidth="1"/>
    <col min="4098" max="4098" width="8.625" style="1" customWidth="1"/>
    <col min="4099" max="4099" width="7.625" style="1" customWidth="1"/>
    <col min="4100" max="4100" width="6.625" style="1" customWidth="1"/>
    <col min="4101" max="4104" width="9" style="1"/>
    <col min="4105" max="4105" width="15.25" style="1" customWidth="1"/>
    <col min="4106" max="4352" width="9" style="1"/>
    <col min="4353" max="4353" width="7.625" style="1" customWidth="1"/>
    <col min="4354" max="4354" width="8.625" style="1" customWidth="1"/>
    <col min="4355" max="4355" width="7.625" style="1" customWidth="1"/>
    <col min="4356" max="4356" width="6.625" style="1" customWidth="1"/>
    <col min="4357" max="4360" width="9" style="1"/>
    <col min="4361" max="4361" width="15.25" style="1" customWidth="1"/>
    <col min="4362" max="4608" width="9" style="1"/>
    <col min="4609" max="4609" width="7.625" style="1" customWidth="1"/>
    <col min="4610" max="4610" width="8.625" style="1" customWidth="1"/>
    <col min="4611" max="4611" width="7.625" style="1" customWidth="1"/>
    <col min="4612" max="4612" width="6.625" style="1" customWidth="1"/>
    <col min="4613" max="4616" width="9" style="1"/>
    <col min="4617" max="4617" width="15.25" style="1" customWidth="1"/>
    <col min="4618" max="4864" width="9" style="1"/>
    <col min="4865" max="4865" width="7.625" style="1" customWidth="1"/>
    <col min="4866" max="4866" width="8.625" style="1" customWidth="1"/>
    <col min="4867" max="4867" width="7.625" style="1" customWidth="1"/>
    <col min="4868" max="4868" width="6.625" style="1" customWidth="1"/>
    <col min="4869" max="4872" width="9" style="1"/>
    <col min="4873" max="4873" width="15.25" style="1" customWidth="1"/>
    <col min="4874" max="5120" width="9" style="1"/>
    <col min="5121" max="5121" width="7.625" style="1" customWidth="1"/>
    <col min="5122" max="5122" width="8.625" style="1" customWidth="1"/>
    <col min="5123" max="5123" width="7.625" style="1" customWidth="1"/>
    <col min="5124" max="5124" width="6.625" style="1" customWidth="1"/>
    <col min="5125" max="5128" width="9" style="1"/>
    <col min="5129" max="5129" width="15.25" style="1" customWidth="1"/>
    <col min="5130" max="5376" width="9" style="1"/>
    <col min="5377" max="5377" width="7.625" style="1" customWidth="1"/>
    <col min="5378" max="5378" width="8.625" style="1" customWidth="1"/>
    <col min="5379" max="5379" width="7.625" style="1" customWidth="1"/>
    <col min="5380" max="5380" width="6.625" style="1" customWidth="1"/>
    <col min="5381" max="5384" width="9" style="1"/>
    <col min="5385" max="5385" width="15.25" style="1" customWidth="1"/>
    <col min="5386" max="5632" width="9" style="1"/>
    <col min="5633" max="5633" width="7.625" style="1" customWidth="1"/>
    <col min="5634" max="5634" width="8.625" style="1" customWidth="1"/>
    <col min="5635" max="5635" width="7.625" style="1" customWidth="1"/>
    <col min="5636" max="5636" width="6.625" style="1" customWidth="1"/>
    <col min="5637" max="5640" width="9" style="1"/>
    <col min="5641" max="5641" width="15.25" style="1" customWidth="1"/>
    <col min="5642" max="5888" width="9" style="1"/>
    <col min="5889" max="5889" width="7.625" style="1" customWidth="1"/>
    <col min="5890" max="5890" width="8.625" style="1" customWidth="1"/>
    <col min="5891" max="5891" width="7.625" style="1" customWidth="1"/>
    <col min="5892" max="5892" width="6.625" style="1" customWidth="1"/>
    <col min="5893" max="5896" width="9" style="1"/>
    <col min="5897" max="5897" width="15.25" style="1" customWidth="1"/>
    <col min="5898" max="6144" width="9" style="1"/>
    <col min="6145" max="6145" width="7.625" style="1" customWidth="1"/>
    <col min="6146" max="6146" width="8.625" style="1" customWidth="1"/>
    <col min="6147" max="6147" width="7.625" style="1" customWidth="1"/>
    <col min="6148" max="6148" width="6.625" style="1" customWidth="1"/>
    <col min="6149" max="6152" width="9" style="1"/>
    <col min="6153" max="6153" width="15.25" style="1" customWidth="1"/>
    <col min="6154" max="6400" width="9" style="1"/>
    <col min="6401" max="6401" width="7.625" style="1" customWidth="1"/>
    <col min="6402" max="6402" width="8.625" style="1" customWidth="1"/>
    <col min="6403" max="6403" width="7.625" style="1" customWidth="1"/>
    <col min="6404" max="6404" width="6.625" style="1" customWidth="1"/>
    <col min="6405" max="6408" width="9" style="1"/>
    <col min="6409" max="6409" width="15.25" style="1" customWidth="1"/>
    <col min="6410" max="6656" width="9" style="1"/>
    <col min="6657" max="6657" width="7.625" style="1" customWidth="1"/>
    <col min="6658" max="6658" width="8.625" style="1" customWidth="1"/>
    <col min="6659" max="6659" width="7.625" style="1" customWidth="1"/>
    <col min="6660" max="6660" width="6.625" style="1" customWidth="1"/>
    <col min="6661" max="6664" width="9" style="1"/>
    <col min="6665" max="6665" width="15.25" style="1" customWidth="1"/>
    <col min="6666" max="6912" width="9" style="1"/>
    <col min="6913" max="6913" width="7.625" style="1" customWidth="1"/>
    <col min="6914" max="6914" width="8.625" style="1" customWidth="1"/>
    <col min="6915" max="6915" width="7.625" style="1" customWidth="1"/>
    <col min="6916" max="6916" width="6.625" style="1" customWidth="1"/>
    <col min="6917" max="6920" width="9" style="1"/>
    <col min="6921" max="6921" width="15.25" style="1" customWidth="1"/>
    <col min="6922" max="7168" width="9" style="1"/>
    <col min="7169" max="7169" width="7.625" style="1" customWidth="1"/>
    <col min="7170" max="7170" width="8.625" style="1" customWidth="1"/>
    <col min="7171" max="7171" width="7.625" style="1" customWidth="1"/>
    <col min="7172" max="7172" width="6.625" style="1" customWidth="1"/>
    <col min="7173" max="7176" width="9" style="1"/>
    <col min="7177" max="7177" width="15.25" style="1" customWidth="1"/>
    <col min="7178" max="7424" width="9" style="1"/>
    <col min="7425" max="7425" width="7.625" style="1" customWidth="1"/>
    <col min="7426" max="7426" width="8.625" style="1" customWidth="1"/>
    <col min="7427" max="7427" width="7.625" style="1" customWidth="1"/>
    <col min="7428" max="7428" width="6.625" style="1" customWidth="1"/>
    <col min="7429" max="7432" width="9" style="1"/>
    <col min="7433" max="7433" width="15.25" style="1" customWidth="1"/>
    <col min="7434" max="7680" width="9" style="1"/>
    <col min="7681" max="7681" width="7.625" style="1" customWidth="1"/>
    <col min="7682" max="7682" width="8.625" style="1" customWidth="1"/>
    <col min="7683" max="7683" width="7.625" style="1" customWidth="1"/>
    <col min="7684" max="7684" width="6.625" style="1" customWidth="1"/>
    <col min="7685" max="7688" width="9" style="1"/>
    <col min="7689" max="7689" width="15.25" style="1" customWidth="1"/>
    <col min="7690" max="7936" width="9" style="1"/>
    <col min="7937" max="7937" width="7.625" style="1" customWidth="1"/>
    <col min="7938" max="7938" width="8.625" style="1" customWidth="1"/>
    <col min="7939" max="7939" width="7.625" style="1" customWidth="1"/>
    <col min="7940" max="7940" width="6.625" style="1" customWidth="1"/>
    <col min="7941" max="7944" width="9" style="1"/>
    <col min="7945" max="7945" width="15.25" style="1" customWidth="1"/>
    <col min="7946" max="8192" width="9" style="1"/>
    <col min="8193" max="8193" width="7.625" style="1" customWidth="1"/>
    <col min="8194" max="8194" width="8.625" style="1" customWidth="1"/>
    <col min="8195" max="8195" width="7.625" style="1" customWidth="1"/>
    <col min="8196" max="8196" width="6.625" style="1" customWidth="1"/>
    <col min="8197" max="8200" width="9" style="1"/>
    <col min="8201" max="8201" width="15.25" style="1" customWidth="1"/>
    <col min="8202" max="8448" width="9" style="1"/>
    <col min="8449" max="8449" width="7.625" style="1" customWidth="1"/>
    <col min="8450" max="8450" width="8.625" style="1" customWidth="1"/>
    <col min="8451" max="8451" width="7.625" style="1" customWidth="1"/>
    <col min="8452" max="8452" width="6.625" style="1" customWidth="1"/>
    <col min="8453" max="8456" width="9" style="1"/>
    <col min="8457" max="8457" width="15.25" style="1" customWidth="1"/>
    <col min="8458" max="8704" width="9" style="1"/>
    <col min="8705" max="8705" width="7.625" style="1" customWidth="1"/>
    <col min="8706" max="8706" width="8.625" style="1" customWidth="1"/>
    <col min="8707" max="8707" width="7.625" style="1" customWidth="1"/>
    <col min="8708" max="8708" width="6.625" style="1" customWidth="1"/>
    <col min="8709" max="8712" width="9" style="1"/>
    <col min="8713" max="8713" width="15.25" style="1" customWidth="1"/>
    <col min="8714" max="8960" width="9" style="1"/>
    <col min="8961" max="8961" width="7.625" style="1" customWidth="1"/>
    <col min="8962" max="8962" width="8.625" style="1" customWidth="1"/>
    <col min="8963" max="8963" width="7.625" style="1" customWidth="1"/>
    <col min="8964" max="8964" width="6.625" style="1" customWidth="1"/>
    <col min="8965" max="8968" width="9" style="1"/>
    <col min="8969" max="8969" width="15.25" style="1" customWidth="1"/>
    <col min="8970" max="9216" width="9" style="1"/>
    <col min="9217" max="9217" width="7.625" style="1" customWidth="1"/>
    <col min="9218" max="9218" width="8.625" style="1" customWidth="1"/>
    <col min="9219" max="9219" width="7.625" style="1" customWidth="1"/>
    <col min="9220" max="9220" width="6.625" style="1" customWidth="1"/>
    <col min="9221" max="9224" width="9" style="1"/>
    <col min="9225" max="9225" width="15.25" style="1" customWidth="1"/>
    <col min="9226" max="9472" width="9" style="1"/>
    <col min="9473" max="9473" width="7.625" style="1" customWidth="1"/>
    <col min="9474" max="9474" width="8.625" style="1" customWidth="1"/>
    <col min="9475" max="9475" width="7.625" style="1" customWidth="1"/>
    <col min="9476" max="9476" width="6.625" style="1" customWidth="1"/>
    <col min="9477" max="9480" width="9" style="1"/>
    <col min="9481" max="9481" width="15.25" style="1" customWidth="1"/>
    <col min="9482" max="9728" width="9" style="1"/>
    <col min="9729" max="9729" width="7.625" style="1" customWidth="1"/>
    <col min="9730" max="9730" width="8.625" style="1" customWidth="1"/>
    <col min="9731" max="9731" width="7.625" style="1" customWidth="1"/>
    <col min="9732" max="9732" width="6.625" style="1" customWidth="1"/>
    <col min="9733" max="9736" width="9" style="1"/>
    <col min="9737" max="9737" width="15.25" style="1" customWidth="1"/>
    <col min="9738" max="9984" width="9" style="1"/>
    <col min="9985" max="9985" width="7.625" style="1" customWidth="1"/>
    <col min="9986" max="9986" width="8.625" style="1" customWidth="1"/>
    <col min="9987" max="9987" width="7.625" style="1" customWidth="1"/>
    <col min="9988" max="9988" width="6.625" style="1" customWidth="1"/>
    <col min="9989" max="9992" width="9" style="1"/>
    <col min="9993" max="9993" width="15.25" style="1" customWidth="1"/>
    <col min="9994" max="10240" width="9" style="1"/>
    <col min="10241" max="10241" width="7.625" style="1" customWidth="1"/>
    <col min="10242" max="10242" width="8.625" style="1" customWidth="1"/>
    <col min="10243" max="10243" width="7.625" style="1" customWidth="1"/>
    <col min="10244" max="10244" width="6.625" style="1" customWidth="1"/>
    <col min="10245" max="10248" width="9" style="1"/>
    <col min="10249" max="10249" width="15.25" style="1" customWidth="1"/>
    <col min="10250" max="10496" width="9" style="1"/>
    <col min="10497" max="10497" width="7.625" style="1" customWidth="1"/>
    <col min="10498" max="10498" width="8.625" style="1" customWidth="1"/>
    <col min="10499" max="10499" width="7.625" style="1" customWidth="1"/>
    <col min="10500" max="10500" width="6.625" style="1" customWidth="1"/>
    <col min="10501" max="10504" width="9" style="1"/>
    <col min="10505" max="10505" width="15.25" style="1" customWidth="1"/>
    <col min="10506" max="10752" width="9" style="1"/>
    <col min="10753" max="10753" width="7.625" style="1" customWidth="1"/>
    <col min="10754" max="10754" width="8.625" style="1" customWidth="1"/>
    <col min="10755" max="10755" width="7.625" style="1" customWidth="1"/>
    <col min="10756" max="10756" width="6.625" style="1" customWidth="1"/>
    <col min="10757" max="10760" width="9" style="1"/>
    <col min="10761" max="10761" width="15.25" style="1" customWidth="1"/>
    <col min="10762" max="11008" width="9" style="1"/>
    <col min="11009" max="11009" width="7.625" style="1" customWidth="1"/>
    <col min="11010" max="11010" width="8.625" style="1" customWidth="1"/>
    <col min="11011" max="11011" width="7.625" style="1" customWidth="1"/>
    <col min="11012" max="11012" width="6.625" style="1" customWidth="1"/>
    <col min="11013" max="11016" width="9" style="1"/>
    <col min="11017" max="11017" width="15.25" style="1" customWidth="1"/>
    <col min="11018" max="11264" width="9" style="1"/>
    <col min="11265" max="11265" width="7.625" style="1" customWidth="1"/>
    <col min="11266" max="11266" width="8.625" style="1" customWidth="1"/>
    <col min="11267" max="11267" width="7.625" style="1" customWidth="1"/>
    <col min="11268" max="11268" width="6.625" style="1" customWidth="1"/>
    <col min="11269" max="11272" width="9" style="1"/>
    <col min="11273" max="11273" width="15.25" style="1" customWidth="1"/>
    <col min="11274" max="11520" width="9" style="1"/>
    <col min="11521" max="11521" width="7.625" style="1" customWidth="1"/>
    <col min="11522" max="11522" width="8.625" style="1" customWidth="1"/>
    <col min="11523" max="11523" width="7.625" style="1" customWidth="1"/>
    <col min="11524" max="11524" width="6.625" style="1" customWidth="1"/>
    <col min="11525" max="11528" width="9" style="1"/>
    <col min="11529" max="11529" width="15.25" style="1" customWidth="1"/>
    <col min="11530" max="11776" width="9" style="1"/>
    <col min="11777" max="11777" width="7.625" style="1" customWidth="1"/>
    <col min="11778" max="11778" width="8.625" style="1" customWidth="1"/>
    <col min="11779" max="11779" width="7.625" style="1" customWidth="1"/>
    <col min="11780" max="11780" width="6.625" style="1" customWidth="1"/>
    <col min="11781" max="11784" width="9" style="1"/>
    <col min="11785" max="11785" width="15.25" style="1" customWidth="1"/>
    <col min="11786" max="12032" width="9" style="1"/>
    <col min="12033" max="12033" width="7.625" style="1" customWidth="1"/>
    <col min="12034" max="12034" width="8.625" style="1" customWidth="1"/>
    <col min="12035" max="12035" width="7.625" style="1" customWidth="1"/>
    <col min="12036" max="12036" width="6.625" style="1" customWidth="1"/>
    <col min="12037" max="12040" width="9" style="1"/>
    <col min="12041" max="12041" width="15.25" style="1" customWidth="1"/>
    <col min="12042" max="12288" width="9" style="1"/>
    <col min="12289" max="12289" width="7.625" style="1" customWidth="1"/>
    <col min="12290" max="12290" width="8.625" style="1" customWidth="1"/>
    <col min="12291" max="12291" width="7.625" style="1" customWidth="1"/>
    <col min="12292" max="12292" width="6.625" style="1" customWidth="1"/>
    <col min="12293" max="12296" width="9" style="1"/>
    <col min="12297" max="12297" width="15.25" style="1" customWidth="1"/>
    <col min="12298" max="12544" width="9" style="1"/>
    <col min="12545" max="12545" width="7.625" style="1" customWidth="1"/>
    <col min="12546" max="12546" width="8.625" style="1" customWidth="1"/>
    <col min="12547" max="12547" width="7.625" style="1" customWidth="1"/>
    <col min="12548" max="12548" width="6.625" style="1" customWidth="1"/>
    <col min="12549" max="12552" width="9" style="1"/>
    <col min="12553" max="12553" width="15.25" style="1" customWidth="1"/>
    <col min="12554" max="12800" width="9" style="1"/>
    <col min="12801" max="12801" width="7.625" style="1" customWidth="1"/>
    <col min="12802" max="12802" width="8.625" style="1" customWidth="1"/>
    <col min="12803" max="12803" width="7.625" style="1" customWidth="1"/>
    <col min="12804" max="12804" width="6.625" style="1" customWidth="1"/>
    <col min="12805" max="12808" width="9" style="1"/>
    <col min="12809" max="12809" width="15.25" style="1" customWidth="1"/>
    <col min="12810" max="13056" width="9" style="1"/>
    <col min="13057" max="13057" width="7.625" style="1" customWidth="1"/>
    <col min="13058" max="13058" width="8.625" style="1" customWidth="1"/>
    <col min="13059" max="13059" width="7.625" style="1" customWidth="1"/>
    <col min="13060" max="13060" width="6.625" style="1" customWidth="1"/>
    <col min="13061" max="13064" width="9" style="1"/>
    <col min="13065" max="13065" width="15.25" style="1" customWidth="1"/>
    <col min="13066" max="13312" width="9" style="1"/>
    <col min="13313" max="13313" width="7.625" style="1" customWidth="1"/>
    <col min="13314" max="13314" width="8.625" style="1" customWidth="1"/>
    <col min="13315" max="13315" width="7.625" style="1" customWidth="1"/>
    <col min="13316" max="13316" width="6.625" style="1" customWidth="1"/>
    <col min="13317" max="13320" width="9" style="1"/>
    <col min="13321" max="13321" width="15.25" style="1" customWidth="1"/>
    <col min="13322" max="13568" width="9" style="1"/>
    <col min="13569" max="13569" width="7.625" style="1" customWidth="1"/>
    <col min="13570" max="13570" width="8.625" style="1" customWidth="1"/>
    <col min="13571" max="13571" width="7.625" style="1" customWidth="1"/>
    <col min="13572" max="13572" width="6.625" style="1" customWidth="1"/>
    <col min="13573" max="13576" width="9" style="1"/>
    <col min="13577" max="13577" width="15.25" style="1" customWidth="1"/>
    <col min="13578" max="13824" width="9" style="1"/>
    <col min="13825" max="13825" width="7.625" style="1" customWidth="1"/>
    <col min="13826" max="13826" width="8.625" style="1" customWidth="1"/>
    <col min="13827" max="13827" width="7.625" style="1" customWidth="1"/>
    <col min="13828" max="13828" width="6.625" style="1" customWidth="1"/>
    <col min="13829" max="13832" width="9" style="1"/>
    <col min="13833" max="13833" width="15.25" style="1" customWidth="1"/>
    <col min="13834" max="14080" width="9" style="1"/>
    <col min="14081" max="14081" width="7.625" style="1" customWidth="1"/>
    <col min="14082" max="14082" width="8.625" style="1" customWidth="1"/>
    <col min="14083" max="14083" width="7.625" style="1" customWidth="1"/>
    <col min="14084" max="14084" width="6.625" style="1" customWidth="1"/>
    <col min="14085" max="14088" width="9" style="1"/>
    <col min="14089" max="14089" width="15.25" style="1" customWidth="1"/>
    <col min="14090" max="14336" width="9" style="1"/>
    <col min="14337" max="14337" width="7.625" style="1" customWidth="1"/>
    <col min="14338" max="14338" width="8.625" style="1" customWidth="1"/>
    <col min="14339" max="14339" width="7.625" style="1" customWidth="1"/>
    <col min="14340" max="14340" width="6.625" style="1" customWidth="1"/>
    <col min="14341" max="14344" width="9" style="1"/>
    <col min="14345" max="14345" width="15.25" style="1" customWidth="1"/>
    <col min="14346" max="14592" width="9" style="1"/>
    <col min="14593" max="14593" width="7.625" style="1" customWidth="1"/>
    <col min="14594" max="14594" width="8.625" style="1" customWidth="1"/>
    <col min="14595" max="14595" width="7.625" style="1" customWidth="1"/>
    <col min="14596" max="14596" width="6.625" style="1" customWidth="1"/>
    <col min="14597" max="14600" width="9" style="1"/>
    <col min="14601" max="14601" width="15.25" style="1" customWidth="1"/>
    <col min="14602" max="14848" width="9" style="1"/>
    <col min="14849" max="14849" width="7.625" style="1" customWidth="1"/>
    <col min="14850" max="14850" width="8.625" style="1" customWidth="1"/>
    <col min="14851" max="14851" width="7.625" style="1" customWidth="1"/>
    <col min="14852" max="14852" width="6.625" style="1" customWidth="1"/>
    <col min="14853" max="14856" width="9" style="1"/>
    <col min="14857" max="14857" width="15.25" style="1" customWidth="1"/>
    <col min="14858" max="15104" width="9" style="1"/>
    <col min="15105" max="15105" width="7.625" style="1" customWidth="1"/>
    <col min="15106" max="15106" width="8.625" style="1" customWidth="1"/>
    <col min="15107" max="15107" width="7.625" style="1" customWidth="1"/>
    <col min="15108" max="15108" width="6.625" style="1" customWidth="1"/>
    <col min="15109" max="15112" width="9" style="1"/>
    <col min="15113" max="15113" width="15.25" style="1" customWidth="1"/>
    <col min="15114" max="15360" width="9" style="1"/>
    <col min="15361" max="15361" width="7.625" style="1" customWidth="1"/>
    <col min="15362" max="15362" width="8.625" style="1" customWidth="1"/>
    <col min="15363" max="15363" width="7.625" style="1" customWidth="1"/>
    <col min="15364" max="15364" width="6.625" style="1" customWidth="1"/>
    <col min="15365" max="15368" width="9" style="1"/>
    <col min="15369" max="15369" width="15.25" style="1" customWidth="1"/>
    <col min="15370" max="15616" width="9" style="1"/>
    <col min="15617" max="15617" width="7.625" style="1" customWidth="1"/>
    <col min="15618" max="15618" width="8.625" style="1" customWidth="1"/>
    <col min="15619" max="15619" width="7.625" style="1" customWidth="1"/>
    <col min="15620" max="15620" width="6.625" style="1" customWidth="1"/>
    <col min="15621" max="15624" width="9" style="1"/>
    <col min="15625" max="15625" width="15.25" style="1" customWidth="1"/>
    <col min="15626" max="15872" width="9" style="1"/>
    <col min="15873" max="15873" width="7.625" style="1" customWidth="1"/>
    <col min="15874" max="15874" width="8.625" style="1" customWidth="1"/>
    <col min="15875" max="15875" width="7.625" style="1" customWidth="1"/>
    <col min="15876" max="15876" width="6.625" style="1" customWidth="1"/>
    <col min="15877" max="15880" width="9" style="1"/>
    <col min="15881" max="15881" width="15.25" style="1" customWidth="1"/>
    <col min="15882" max="16128" width="9" style="1"/>
    <col min="16129" max="16129" width="7.625" style="1" customWidth="1"/>
    <col min="16130" max="16130" width="8.625" style="1" customWidth="1"/>
    <col min="16131" max="16131" width="7.625" style="1" customWidth="1"/>
    <col min="16132" max="16132" width="6.625" style="1" customWidth="1"/>
    <col min="16133" max="16136" width="9" style="1"/>
    <col min="16137" max="16137" width="15.25" style="1" customWidth="1"/>
    <col min="16138" max="16384" width="9" style="1"/>
  </cols>
  <sheetData>
    <row r="1" spans="1:9" x14ac:dyDescent="0.15">
      <c r="A1" s="2" t="s">
        <v>79</v>
      </c>
      <c r="B1" s="3">
        <v>5</v>
      </c>
      <c r="C1" s="2" t="s">
        <v>80</v>
      </c>
      <c r="D1" s="2"/>
      <c r="E1" s="51" t="s">
        <v>81</v>
      </c>
      <c r="F1" s="51"/>
      <c r="G1" s="51"/>
      <c r="H1" s="51"/>
      <c r="I1" s="51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46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00" zoomScaleSheetLayoutView="100" workbookViewId="0">
      <selection activeCell="M3" sqref="M3"/>
    </sheetView>
  </sheetViews>
  <sheetFormatPr defaultRowHeight="42" x14ac:dyDescent="0.15"/>
  <cols>
    <col min="1" max="1" width="7.625" style="7" customWidth="1"/>
    <col min="2" max="2" width="8.625" style="7" customWidth="1"/>
    <col min="3" max="3" width="7.625" style="7" customWidth="1"/>
    <col min="4" max="4" width="6.625" style="7" customWidth="1"/>
    <col min="5" max="8" width="9" style="7"/>
    <col min="9" max="9" width="15.25" style="7" customWidth="1"/>
    <col min="10" max="16384" width="9" style="7"/>
  </cols>
  <sheetData>
    <row r="1" spans="1:55" ht="42" customHeight="1" x14ac:dyDescent="0.15">
      <c r="A1" s="4"/>
      <c r="B1" s="5"/>
      <c r="C1" s="4"/>
      <c r="D1" s="4"/>
      <c r="E1" s="52"/>
      <c r="F1" s="52"/>
      <c r="G1" s="52"/>
      <c r="H1" s="52"/>
      <c r="I1" s="5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5" spans="1:55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55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</row>
    <row r="8" spans="1:55" x14ac:dyDescent="0.15"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55" x14ac:dyDescent="0.15"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23" spans="1:62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62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8"/>
    </row>
    <row r="33" spans="8:55" x14ac:dyDescent="0.15"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</sheetData>
  <mergeCells count="1">
    <mergeCell ref="E1:I1"/>
  </mergeCells>
  <phoneticPr fontId="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view="pageBreakPreview" topLeftCell="B1" zoomScaleNormal="100" zoomScaleSheetLayoutView="100" workbookViewId="0">
      <selection activeCell="Q9" sqref="Q9"/>
    </sheetView>
  </sheetViews>
  <sheetFormatPr defaultRowHeight="13.5" outlineLevelCol="1" x14ac:dyDescent="0.15"/>
  <cols>
    <col min="1" max="1" width="15.125" style="10" customWidth="1"/>
    <col min="2" max="8" width="10.75" style="10" customWidth="1"/>
    <col min="9" max="10" width="9" style="10"/>
    <col min="11" max="16" width="9" style="10" hidden="1" customWidth="1" outlineLevel="1"/>
    <col min="17" max="17" width="9" style="10" collapsed="1"/>
    <col min="18" max="16384" width="9" style="10"/>
  </cols>
  <sheetData>
    <row r="1" spans="1:16" ht="19.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</row>
    <row r="2" spans="1:16" ht="21" customHeight="1" x14ac:dyDescent="0.15">
      <c r="A2" s="27"/>
    </row>
    <row r="3" spans="1:16" ht="21" customHeight="1" x14ac:dyDescent="0.15">
      <c r="A3" s="28"/>
    </row>
    <row r="4" spans="1:16" ht="21.75" customHeight="1" x14ac:dyDescent="0.15">
      <c r="A4" s="54" t="s">
        <v>1</v>
      </c>
      <c r="B4" s="54"/>
      <c r="C4" s="54"/>
      <c r="D4" s="54"/>
      <c r="E4" s="54"/>
      <c r="F4" s="54"/>
      <c r="G4" s="54"/>
      <c r="H4" s="54"/>
    </row>
    <row r="5" spans="1:16" ht="21" customHeight="1" x14ac:dyDescent="0.15">
      <c r="A5" s="27"/>
    </row>
    <row r="6" spans="1:16" ht="17.25" customHeight="1" x14ac:dyDescent="0.15">
      <c r="A6" s="55" t="s">
        <v>117</v>
      </c>
      <c r="B6" s="55"/>
      <c r="C6" s="55"/>
      <c r="D6" s="55"/>
      <c r="E6" s="55"/>
      <c r="F6" s="55"/>
      <c r="G6" s="55"/>
      <c r="H6" s="55"/>
    </row>
    <row r="7" spans="1:16" ht="15" customHeight="1" x14ac:dyDescent="0.15">
      <c r="A7" s="56" t="s">
        <v>2</v>
      </c>
      <c r="B7" s="56"/>
      <c r="C7" s="56"/>
      <c r="D7" s="56"/>
      <c r="E7" s="56"/>
      <c r="F7" s="56"/>
      <c r="G7" s="56"/>
      <c r="H7" s="56"/>
    </row>
    <row r="8" spans="1:16" ht="18.75" customHeight="1" x14ac:dyDescent="0.15">
      <c r="A8" s="67"/>
      <c r="B8" s="70" t="s">
        <v>3</v>
      </c>
      <c r="C8" s="71"/>
      <c r="D8" s="71"/>
      <c r="E8" s="72"/>
      <c r="F8" s="70" t="s">
        <v>4</v>
      </c>
      <c r="G8" s="71"/>
      <c r="H8" s="73"/>
    </row>
    <row r="9" spans="1:16" ht="18.75" customHeight="1" x14ac:dyDescent="0.15">
      <c r="A9" s="68"/>
      <c r="B9" s="59" t="s">
        <v>5</v>
      </c>
      <c r="C9" s="59" t="s">
        <v>6</v>
      </c>
      <c r="D9" s="57" t="s">
        <v>7</v>
      </c>
      <c r="E9" s="58"/>
      <c r="F9" s="59" t="s">
        <v>5</v>
      </c>
      <c r="G9" s="59" t="s">
        <v>6</v>
      </c>
      <c r="H9" s="61" t="s">
        <v>7</v>
      </c>
    </row>
    <row r="10" spans="1:16" ht="18.75" customHeight="1" x14ac:dyDescent="0.15">
      <c r="A10" s="69"/>
      <c r="B10" s="60"/>
      <c r="C10" s="60"/>
      <c r="D10" s="29" t="s">
        <v>8</v>
      </c>
      <c r="E10" s="29" t="s">
        <v>6</v>
      </c>
      <c r="F10" s="60"/>
      <c r="G10" s="60"/>
      <c r="H10" s="62"/>
    </row>
    <row r="11" spans="1:16" ht="18.75" customHeight="1" x14ac:dyDescent="0.15">
      <c r="A11" s="30" t="s">
        <v>120</v>
      </c>
      <c r="B11" s="31">
        <v>432424</v>
      </c>
      <c r="C11" s="31">
        <v>654128</v>
      </c>
      <c r="D11" s="32">
        <v>29.4730316132196</v>
      </c>
      <c r="E11" s="32">
        <v>24.247458989123544</v>
      </c>
      <c r="F11" s="31">
        <v>3297</v>
      </c>
      <c r="G11" s="31">
        <v>3939</v>
      </c>
      <c r="H11" s="33">
        <v>0.6</v>
      </c>
    </row>
    <row r="12" spans="1:16" ht="18.75" customHeight="1" x14ac:dyDescent="0.15">
      <c r="A12" s="30" t="s">
        <v>108</v>
      </c>
      <c r="B12" s="31">
        <v>422920</v>
      </c>
      <c r="C12" s="31">
        <v>628949</v>
      </c>
      <c r="D12" s="32">
        <v>28.4</v>
      </c>
      <c r="E12" s="32">
        <v>23.2</v>
      </c>
      <c r="F12" s="31">
        <v>704</v>
      </c>
      <c r="G12" s="31">
        <v>750</v>
      </c>
      <c r="H12" s="33">
        <v>0.1</v>
      </c>
    </row>
    <row r="13" spans="1:16" ht="18.75" customHeight="1" x14ac:dyDescent="0.15">
      <c r="A13" s="30" t="s">
        <v>106</v>
      </c>
      <c r="B13" s="31">
        <v>418379</v>
      </c>
      <c r="C13" s="31">
        <v>613024</v>
      </c>
      <c r="D13" s="32">
        <v>27.659528341325643</v>
      </c>
      <c r="E13" s="32">
        <v>22.522579493372206</v>
      </c>
      <c r="F13" s="31">
        <v>0</v>
      </c>
      <c r="G13" s="31">
        <v>0</v>
      </c>
      <c r="H13" s="33">
        <v>0</v>
      </c>
      <c r="K13" s="63" t="s">
        <v>93</v>
      </c>
      <c r="L13" s="65"/>
      <c r="M13" s="64"/>
      <c r="O13" s="63" t="s">
        <v>94</v>
      </c>
      <c r="P13" s="64"/>
    </row>
    <row r="14" spans="1:16" ht="18.75" customHeight="1" x14ac:dyDescent="0.15">
      <c r="A14" s="30" t="s">
        <v>119</v>
      </c>
      <c r="B14" s="31">
        <v>420764</v>
      </c>
      <c r="C14" s="31">
        <v>609102</v>
      </c>
      <c r="D14" s="32">
        <v>27.38453968820086</v>
      </c>
      <c r="E14" s="32">
        <v>22.226284803489051</v>
      </c>
      <c r="F14" s="31">
        <v>0</v>
      </c>
      <c r="G14" s="31">
        <v>0</v>
      </c>
      <c r="H14" s="33">
        <v>0</v>
      </c>
      <c r="K14" s="63" t="s">
        <v>93</v>
      </c>
      <c r="L14" s="65"/>
      <c r="M14" s="64"/>
      <c r="O14" s="63" t="s">
        <v>94</v>
      </c>
      <c r="P14" s="64"/>
    </row>
    <row r="15" spans="1:16" ht="18.75" customHeight="1" x14ac:dyDescent="0.15">
      <c r="A15" s="29" t="s">
        <v>121</v>
      </c>
      <c r="B15" s="34">
        <f>SUM(B16:B39)</f>
        <v>411731</v>
      </c>
      <c r="C15" s="34">
        <f>SUM(C16:C39)</f>
        <v>590497</v>
      </c>
      <c r="D15" s="35">
        <f>B15/SUM(O16:O39)*100</f>
        <v>26.680477866655604</v>
      </c>
      <c r="E15" s="35">
        <f>C15/SUM(P16:P39)*100</f>
        <v>21.632486187926265</v>
      </c>
      <c r="F15" s="34">
        <f>SUM(F16:F39)</f>
        <v>0</v>
      </c>
      <c r="G15" s="34">
        <f>SUM(G16:G39)</f>
        <v>0</v>
      </c>
      <c r="H15" s="36">
        <f>AVERAGE(H16:H39)</f>
        <v>0</v>
      </c>
      <c r="K15" s="37" t="s">
        <v>95</v>
      </c>
      <c r="L15" s="38" t="s">
        <v>96</v>
      </c>
      <c r="M15" s="37" t="s">
        <v>97</v>
      </c>
      <c r="O15" s="37" t="s">
        <v>98</v>
      </c>
      <c r="P15" s="37" t="s">
        <v>99</v>
      </c>
    </row>
    <row r="16" spans="1:16" ht="18.75" customHeight="1" x14ac:dyDescent="0.15">
      <c r="A16" s="39" t="s">
        <v>9</v>
      </c>
      <c r="B16" s="31">
        <v>21217</v>
      </c>
      <c r="C16" s="31">
        <v>28420</v>
      </c>
      <c r="D16" s="32">
        <f t="shared" ref="D16:D39" si="0">B16/O16*100</f>
        <v>25.028901734104046</v>
      </c>
      <c r="E16" s="32">
        <f t="shared" ref="E16:E39" si="1">C16/P16*100</f>
        <v>20.989970309753467</v>
      </c>
      <c r="F16" s="31">
        <f t="shared" ref="F16:F39" si="2">M16</f>
        <v>0</v>
      </c>
      <c r="G16" s="31">
        <v>0</v>
      </c>
      <c r="H16" s="40">
        <f>G16/C16*100</f>
        <v>0</v>
      </c>
      <c r="K16" s="41"/>
      <c r="L16" s="42"/>
      <c r="M16" s="41">
        <f t="shared" ref="M16:M39" si="3">SUM(K16:L16)</f>
        <v>0</v>
      </c>
      <c r="O16" s="43">
        <v>84770</v>
      </c>
      <c r="P16" s="43">
        <v>135398</v>
      </c>
    </row>
    <row r="17" spans="1:16" ht="18.75" customHeight="1" x14ac:dyDescent="0.15">
      <c r="A17" s="39" t="s">
        <v>10</v>
      </c>
      <c r="B17" s="31">
        <v>15431</v>
      </c>
      <c r="C17" s="31">
        <v>22128</v>
      </c>
      <c r="D17" s="32">
        <f t="shared" si="0"/>
        <v>26.480985722130697</v>
      </c>
      <c r="E17" s="32">
        <f t="shared" si="1"/>
        <v>21.06104734167095</v>
      </c>
      <c r="F17" s="31">
        <f t="shared" si="2"/>
        <v>0</v>
      </c>
      <c r="G17" s="31">
        <v>0</v>
      </c>
      <c r="H17" s="44">
        <f t="shared" ref="H17:H38" si="4">G17/C17*100</f>
        <v>0</v>
      </c>
      <c r="K17" s="41"/>
      <c r="L17" s="42"/>
      <c r="M17" s="41">
        <f t="shared" si="3"/>
        <v>0</v>
      </c>
      <c r="O17" s="43">
        <v>58272</v>
      </c>
      <c r="P17" s="43">
        <v>105066</v>
      </c>
    </row>
    <row r="18" spans="1:16" ht="18.75" customHeight="1" x14ac:dyDescent="0.15">
      <c r="A18" s="39" t="s">
        <v>11</v>
      </c>
      <c r="B18" s="31">
        <v>9629</v>
      </c>
      <c r="C18" s="31">
        <v>13625</v>
      </c>
      <c r="D18" s="32">
        <f t="shared" si="0"/>
        <v>21.943437934413527</v>
      </c>
      <c r="E18" s="32">
        <f t="shared" si="1"/>
        <v>17.352929938739379</v>
      </c>
      <c r="F18" s="31">
        <f t="shared" si="2"/>
        <v>0</v>
      </c>
      <c r="G18" s="31">
        <v>0</v>
      </c>
      <c r="H18" s="44">
        <f>G18/C18*100</f>
        <v>0</v>
      </c>
      <c r="K18" s="41"/>
      <c r="L18" s="42"/>
      <c r="M18" s="41">
        <f t="shared" si="3"/>
        <v>0</v>
      </c>
      <c r="O18" s="43">
        <v>43881</v>
      </c>
      <c r="P18" s="43">
        <v>78517</v>
      </c>
    </row>
    <row r="19" spans="1:16" ht="18.75" customHeight="1" x14ac:dyDescent="0.15">
      <c r="A19" s="39" t="s">
        <v>12</v>
      </c>
      <c r="B19" s="31">
        <v>9844</v>
      </c>
      <c r="C19" s="31">
        <v>14360</v>
      </c>
      <c r="D19" s="32">
        <f t="shared" si="0"/>
        <v>28.20549554454027</v>
      </c>
      <c r="E19" s="32">
        <f t="shared" si="1"/>
        <v>21.976340235373335</v>
      </c>
      <c r="F19" s="31">
        <f t="shared" si="2"/>
        <v>0</v>
      </c>
      <c r="G19" s="31">
        <v>0</v>
      </c>
      <c r="H19" s="44">
        <f t="shared" si="4"/>
        <v>0</v>
      </c>
      <c r="K19" s="41"/>
      <c r="L19" s="42"/>
      <c r="M19" s="41">
        <f t="shared" si="3"/>
        <v>0</v>
      </c>
      <c r="O19" s="43">
        <v>34901</v>
      </c>
      <c r="P19" s="43">
        <v>65343</v>
      </c>
    </row>
    <row r="20" spans="1:16" ht="18.75" customHeight="1" x14ac:dyDescent="0.15">
      <c r="A20" s="39" t="s">
        <v>13</v>
      </c>
      <c r="B20" s="31">
        <v>19291</v>
      </c>
      <c r="C20" s="31">
        <v>25284</v>
      </c>
      <c r="D20" s="32">
        <f t="shared" si="0"/>
        <v>26.911916520186381</v>
      </c>
      <c r="E20" s="32">
        <f t="shared" si="1"/>
        <v>23.116377300529361</v>
      </c>
      <c r="F20" s="31">
        <f t="shared" si="2"/>
        <v>0</v>
      </c>
      <c r="G20" s="31">
        <v>0</v>
      </c>
      <c r="H20" s="44">
        <f t="shared" si="4"/>
        <v>0</v>
      </c>
      <c r="K20" s="41"/>
      <c r="L20" s="42"/>
      <c r="M20" s="41">
        <f t="shared" si="3"/>
        <v>0</v>
      </c>
      <c r="O20" s="43">
        <v>71682</v>
      </c>
      <c r="P20" s="43">
        <v>109377</v>
      </c>
    </row>
    <row r="21" spans="1:16" ht="18.75" customHeight="1" x14ac:dyDescent="0.15">
      <c r="A21" s="39" t="s">
        <v>14</v>
      </c>
      <c r="B21" s="31">
        <v>16010</v>
      </c>
      <c r="C21" s="31">
        <v>22185</v>
      </c>
      <c r="D21" s="32">
        <f t="shared" si="0"/>
        <v>25.117271457931317</v>
      </c>
      <c r="E21" s="32">
        <f t="shared" si="1"/>
        <v>21.260589565684057</v>
      </c>
      <c r="F21" s="31">
        <f t="shared" si="2"/>
        <v>0</v>
      </c>
      <c r="G21" s="31">
        <v>0</v>
      </c>
      <c r="H21" s="44">
        <f t="shared" si="4"/>
        <v>0</v>
      </c>
      <c r="K21" s="41"/>
      <c r="L21" s="42"/>
      <c r="M21" s="41">
        <f t="shared" si="3"/>
        <v>0</v>
      </c>
      <c r="O21" s="43">
        <v>63741</v>
      </c>
      <c r="P21" s="43">
        <v>104348</v>
      </c>
    </row>
    <row r="22" spans="1:16" ht="18.75" customHeight="1" x14ac:dyDescent="0.15">
      <c r="A22" s="39" t="s">
        <v>15</v>
      </c>
      <c r="B22" s="31">
        <v>11796</v>
      </c>
      <c r="C22" s="31">
        <v>17058</v>
      </c>
      <c r="D22" s="32">
        <f t="shared" si="0"/>
        <v>26.668475311991319</v>
      </c>
      <c r="E22" s="32">
        <f t="shared" si="1"/>
        <v>21.5267348973385</v>
      </c>
      <c r="F22" s="31">
        <f t="shared" si="2"/>
        <v>0</v>
      </c>
      <c r="G22" s="31">
        <v>0</v>
      </c>
      <c r="H22" s="44">
        <f t="shared" si="4"/>
        <v>0</v>
      </c>
      <c r="K22" s="41"/>
      <c r="L22" s="42"/>
      <c r="M22" s="41">
        <f t="shared" si="3"/>
        <v>0</v>
      </c>
      <c r="O22" s="43">
        <v>44232</v>
      </c>
      <c r="P22" s="43">
        <v>79241</v>
      </c>
    </row>
    <row r="23" spans="1:16" ht="18.75" customHeight="1" x14ac:dyDescent="0.15">
      <c r="A23" s="39" t="s">
        <v>16</v>
      </c>
      <c r="B23" s="31">
        <v>10120</v>
      </c>
      <c r="C23" s="31">
        <v>15105</v>
      </c>
      <c r="D23" s="32">
        <f t="shared" si="0"/>
        <v>30.038587117839121</v>
      </c>
      <c r="E23" s="32">
        <f t="shared" si="1"/>
        <v>23.991042073664651</v>
      </c>
      <c r="F23" s="31">
        <f t="shared" si="2"/>
        <v>0</v>
      </c>
      <c r="G23" s="31">
        <v>0</v>
      </c>
      <c r="H23" s="44">
        <f t="shared" si="4"/>
        <v>0</v>
      </c>
      <c r="K23" s="41"/>
      <c r="L23" s="42"/>
      <c r="M23" s="41">
        <f t="shared" si="3"/>
        <v>0</v>
      </c>
      <c r="O23" s="43">
        <v>33690</v>
      </c>
      <c r="P23" s="43">
        <v>62961</v>
      </c>
    </row>
    <row r="24" spans="1:16" ht="18.75" customHeight="1" x14ac:dyDescent="0.15">
      <c r="A24" s="39" t="s">
        <v>17</v>
      </c>
      <c r="B24" s="31">
        <v>10783</v>
      </c>
      <c r="C24" s="31">
        <v>15976</v>
      </c>
      <c r="D24" s="32">
        <f t="shared" si="0"/>
        <v>25.411825701694436</v>
      </c>
      <c r="E24" s="32">
        <f t="shared" si="1"/>
        <v>19.796287576516072</v>
      </c>
      <c r="F24" s="31">
        <f t="shared" si="2"/>
        <v>0</v>
      </c>
      <c r="G24" s="31">
        <v>0</v>
      </c>
      <c r="H24" s="44">
        <f t="shared" si="4"/>
        <v>0</v>
      </c>
      <c r="K24" s="41"/>
      <c r="L24" s="42"/>
      <c r="M24" s="41">
        <f t="shared" si="3"/>
        <v>0</v>
      </c>
      <c r="O24" s="43">
        <v>42433</v>
      </c>
      <c r="P24" s="43">
        <v>80702</v>
      </c>
    </row>
    <row r="25" spans="1:16" ht="18.75" customHeight="1" x14ac:dyDescent="0.15">
      <c r="A25" s="39" t="s">
        <v>18</v>
      </c>
      <c r="B25" s="31">
        <v>16741</v>
      </c>
      <c r="C25" s="31">
        <v>21031</v>
      </c>
      <c r="D25" s="32">
        <f t="shared" si="0"/>
        <v>31.743714209867647</v>
      </c>
      <c r="E25" s="32">
        <f t="shared" si="1"/>
        <v>29.315992695744299</v>
      </c>
      <c r="F25" s="31">
        <f t="shared" si="2"/>
        <v>0</v>
      </c>
      <c r="G25" s="31">
        <v>0</v>
      </c>
      <c r="H25" s="44">
        <f t="shared" si="4"/>
        <v>0</v>
      </c>
      <c r="K25" s="41"/>
      <c r="L25" s="42"/>
      <c r="M25" s="41">
        <f t="shared" si="3"/>
        <v>0</v>
      </c>
      <c r="O25" s="43">
        <v>52738</v>
      </c>
      <c r="P25" s="43">
        <v>71739</v>
      </c>
    </row>
    <row r="26" spans="1:16" ht="18.75" customHeight="1" x14ac:dyDescent="0.15">
      <c r="A26" s="39" t="s">
        <v>19</v>
      </c>
      <c r="B26" s="31">
        <v>13038</v>
      </c>
      <c r="C26" s="31">
        <v>19204</v>
      </c>
      <c r="D26" s="32">
        <f t="shared" si="0"/>
        <v>25.404310042476911</v>
      </c>
      <c r="E26" s="32">
        <f t="shared" si="1"/>
        <v>19.786515001648532</v>
      </c>
      <c r="F26" s="31">
        <f t="shared" si="2"/>
        <v>0</v>
      </c>
      <c r="G26" s="31">
        <v>0</v>
      </c>
      <c r="H26" s="44">
        <f t="shared" si="4"/>
        <v>0</v>
      </c>
      <c r="K26" s="41"/>
      <c r="L26" s="42"/>
      <c r="M26" s="41">
        <f t="shared" si="3"/>
        <v>0</v>
      </c>
      <c r="O26" s="43">
        <v>51322</v>
      </c>
      <c r="P26" s="43">
        <v>97056</v>
      </c>
    </row>
    <row r="27" spans="1:16" ht="18.75" customHeight="1" x14ac:dyDescent="0.15">
      <c r="A27" s="39" t="s">
        <v>20</v>
      </c>
      <c r="B27" s="31">
        <v>26748</v>
      </c>
      <c r="C27" s="31">
        <v>36946</v>
      </c>
      <c r="D27" s="32">
        <f t="shared" si="0"/>
        <v>24.95498437281336</v>
      </c>
      <c r="E27" s="32">
        <f t="shared" si="1"/>
        <v>20.472327504045037</v>
      </c>
      <c r="F27" s="31">
        <f t="shared" si="2"/>
        <v>0</v>
      </c>
      <c r="G27" s="31">
        <v>0</v>
      </c>
      <c r="H27" s="44">
        <f t="shared" si="4"/>
        <v>0</v>
      </c>
      <c r="K27" s="41"/>
      <c r="L27" s="42"/>
      <c r="M27" s="41">
        <f t="shared" si="3"/>
        <v>0</v>
      </c>
      <c r="O27" s="43">
        <v>107185</v>
      </c>
      <c r="P27" s="43">
        <v>180468</v>
      </c>
    </row>
    <row r="28" spans="1:16" ht="18.75" customHeight="1" x14ac:dyDescent="0.15">
      <c r="A28" s="39" t="s">
        <v>21</v>
      </c>
      <c r="B28" s="31">
        <v>26106</v>
      </c>
      <c r="C28" s="31">
        <v>36603</v>
      </c>
      <c r="D28" s="32">
        <f t="shared" si="0"/>
        <v>25.820170710237665</v>
      </c>
      <c r="E28" s="32">
        <f t="shared" si="1"/>
        <v>21.425937307928702</v>
      </c>
      <c r="F28" s="31">
        <f t="shared" si="2"/>
        <v>0</v>
      </c>
      <c r="G28" s="31">
        <v>0</v>
      </c>
      <c r="H28" s="44">
        <f t="shared" si="4"/>
        <v>0</v>
      </c>
      <c r="K28" s="41"/>
      <c r="L28" s="42"/>
      <c r="M28" s="41">
        <f t="shared" si="3"/>
        <v>0</v>
      </c>
      <c r="O28" s="43">
        <v>101107</v>
      </c>
      <c r="P28" s="43">
        <v>170835</v>
      </c>
    </row>
    <row r="29" spans="1:16" ht="18.75" customHeight="1" x14ac:dyDescent="0.15">
      <c r="A29" s="39" t="s">
        <v>22</v>
      </c>
      <c r="B29" s="31">
        <v>12278</v>
      </c>
      <c r="C29" s="31">
        <v>17848</v>
      </c>
      <c r="D29" s="32">
        <f t="shared" si="0"/>
        <v>25.41765862747128</v>
      </c>
      <c r="E29" s="32">
        <f t="shared" si="1"/>
        <v>21.186078533782819</v>
      </c>
      <c r="F29" s="31">
        <f t="shared" si="2"/>
        <v>0</v>
      </c>
      <c r="G29" s="31">
        <v>0</v>
      </c>
      <c r="H29" s="44">
        <f t="shared" si="4"/>
        <v>0</v>
      </c>
      <c r="K29" s="41"/>
      <c r="L29" s="42"/>
      <c r="M29" s="41">
        <f t="shared" si="3"/>
        <v>0</v>
      </c>
      <c r="O29" s="43">
        <v>48305</v>
      </c>
      <c r="P29" s="43">
        <v>84244</v>
      </c>
    </row>
    <row r="30" spans="1:16" ht="18.75" customHeight="1" x14ac:dyDescent="0.15">
      <c r="A30" s="39" t="s">
        <v>23</v>
      </c>
      <c r="B30" s="31">
        <v>22737</v>
      </c>
      <c r="C30" s="31">
        <v>33448</v>
      </c>
      <c r="D30" s="32">
        <f t="shared" si="0"/>
        <v>31.569958762027746</v>
      </c>
      <c r="E30" s="32">
        <f t="shared" si="1"/>
        <v>26.724193032917864</v>
      </c>
      <c r="F30" s="31">
        <f t="shared" si="2"/>
        <v>0</v>
      </c>
      <c r="G30" s="31">
        <v>0</v>
      </c>
      <c r="H30" s="44">
        <f t="shared" si="4"/>
        <v>0</v>
      </c>
      <c r="K30" s="41"/>
      <c r="L30" s="42"/>
      <c r="M30" s="41">
        <f t="shared" si="3"/>
        <v>0</v>
      </c>
      <c r="O30" s="43">
        <v>72021</v>
      </c>
      <c r="P30" s="43">
        <v>125160</v>
      </c>
    </row>
    <row r="31" spans="1:16" ht="18.75" customHeight="1" x14ac:dyDescent="0.15">
      <c r="A31" s="39" t="s">
        <v>24</v>
      </c>
      <c r="B31" s="31">
        <v>13535</v>
      </c>
      <c r="C31" s="31">
        <v>19585</v>
      </c>
      <c r="D31" s="32">
        <f t="shared" si="0"/>
        <v>27.689128922711838</v>
      </c>
      <c r="E31" s="32">
        <f t="shared" si="1"/>
        <v>21.883415086539213</v>
      </c>
      <c r="F31" s="31">
        <f t="shared" si="2"/>
        <v>0</v>
      </c>
      <c r="G31" s="31">
        <v>0</v>
      </c>
      <c r="H31" s="44">
        <f t="shared" si="4"/>
        <v>0</v>
      </c>
      <c r="K31" s="41"/>
      <c r="L31" s="42"/>
      <c r="M31" s="41">
        <f t="shared" si="3"/>
        <v>0</v>
      </c>
      <c r="O31" s="43">
        <v>48882</v>
      </c>
      <c r="P31" s="43">
        <v>89497</v>
      </c>
    </row>
    <row r="32" spans="1:16" ht="18.75" customHeight="1" x14ac:dyDescent="0.15">
      <c r="A32" s="39" t="s">
        <v>25</v>
      </c>
      <c r="B32" s="31">
        <v>23069</v>
      </c>
      <c r="C32" s="31">
        <v>33556</v>
      </c>
      <c r="D32" s="32">
        <f t="shared" si="0"/>
        <v>26.044889019351054</v>
      </c>
      <c r="E32" s="32">
        <f t="shared" si="1"/>
        <v>19.753231769055077</v>
      </c>
      <c r="F32" s="31">
        <f t="shared" si="2"/>
        <v>0</v>
      </c>
      <c r="G32" s="31">
        <v>0</v>
      </c>
      <c r="H32" s="44">
        <f t="shared" si="4"/>
        <v>0</v>
      </c>
      <c r="K32" s="41"/>
      <c r="L32" s="42"/>
      <c r="M32" s="41">
        <f t="shared" si="3"/>
        <v>0</v>
      </c>
      <c r="O32" s="43">
        <v>88574</v>
      </c>
      <c r="P32" s="43">
        <v>169876</v>
      </c>
    </row>
    <row r="33" spans="1:16" ht="18.75" customHeight="1" x14ac:dyDescent="0.15">
      <c r="A33" s="39" t="s">
        <v>26</v>
      </c>
      <c r="B33" s="31">
        <v>13325</v>
      </c>
      <c r="C33" s="31">
        <v>20685</v>
      </c>
      <c r="D33" s="32">
        <f t="shared" si="0"/>
        <v>25.374185931370679</v>
      </c>
      <c r="E33" s="32">
        <f t="shared" si="1"/>
        <v>18.401715180414204</v>
      </c>
      <c r="F33" s="31">
        <f t="shared" si="2"/>
        <v>0</v>
      </c>
      <c r="G33" s="31">
        <v>0</v>
      </c>
      <c r="H33" s="44">
        <f t="shared" si="4"/>
        <v>0</v>
      </c>
      <c r="K33" s="41"/>
      <c r="L33" s="42"/>
      <c r="M33" s="41">
        <f t="shared" si="3"/>
        <v>0</v>
      </c>
      <c r="O33" s="43">
        <v>52514</v>
      </c>
      <c r="P33" s="43">
        <v>112408</v>
      </c>
    </row>
    <row r="34" spans="1:16" ht="18.75" customHeight="1" x14ac:dyDescent="0.15">
      <c r="A34" s="39" t="s">
        <v>27</v>
      </c>
      <c r="B34" s="31">
        <v>14244</v>
      </c>
      <c r="C34" s="31">
        <v>20997</v>
      </c>
      <c r="D34" s="32">
        <f t="shared" si="0"/>
        <v>25.385396802765946</v>
      </c>
      <c r="E34" s="32">
        <f t="shared" si="1"/>
        <v>18.913149219045561</v>
      </c>
      <c r="F34" s="31">
        <f t="shared" si="2"/>
        <v>0</v>
      </c>
      <c r="G34" s="31">
        <v>0</v>
      </c>
      <c r="H34" s="44">
        <f t="shared" si="4"/>
        <v>0</v>
      </c>
      <c r="K34" s="41"/>
      <c r="L34" s="42"/>
      <c r="M34" s="41">
        <f t="shared" si="3"/>
        <v>0</v>
      </c>
      <c r="O34" s="43">
        <v>56111</v>
      </c>
      <c r="P34" s="43">
        <v>111018</v>
      </c>
    </row>
    <row r="35" spans="1:16" ht="18.75" customHeight="1" x14ac:dyDescent="0.15">
      <c r="A35" s="39" t="s">
        <v>28</v>
      </c>
      <c r="B35" s="31">
        <v>18499</v>
      </c>
      <c r="C35" s="31">
        <v>27228</v>
      </c>
      <c r="D35" s="32">
        <f t="shared" si="0"/>
        <v>29.077791225891637</v>
      </c>
      <c r="E35" s="32">
        <f t="shared" si="1"/>
        <v>22.965587044534413</v>
      </c>
      <c r="F35" s="31">
        <f t="shared" si="2"/>
        <v>0</v>
      </c>
      <c r="G35" s="31">
        <v>0</v>
      </c>
      <c r="H35" s="44">
        <f t="shared" si="4"/>
        <v>0</v>
      </c>
      <c r="K35" s="41"/>
      <c r="L35" s="42"/>
      <c r="M35" s="41">
        <f t="shared" si="3"/>
        <v>0</v>
      </c>
      <c r="O35" s="43">
        <v>63619</v>
      </c>
      <c r="P35" s="43">
        <v>118560</v>
      </c>
    </row>
    <row r="36" spans="1:16" ht="18.75" customHeight="1" x14ac:dyDescent="0.15">
      <c r="A36" s="39" t="s">
        <v>29</v>
      </c>
      <c r="B36" s="31">
        <v>21873</v>
      </c>
      <c r="C36" s="31">
        <v>32363</v>
      </c>
      <c r="D36" s="32">
        <f t="shared" si="0"/>
        <v>26.851874585676054</v>
      </c>
      <c r="E36" s="32">
        <f t="shared" si="1"/>
        <v>21.364959696851667</v>
      </c>
      <c r="F36" s="31">
        <f t="shared" si="2"/>
        <v>0</v>
      </c>
      <c r="G36" s="31">
        <v>0</v>
      </c>
      <c r="H36" s="44">
        <f t="shared" si="4"/>
        <v>0</v>
      </c>
      <c r="K36" s="41"/>
      <c r="L36" s="42"/>
      <c r="M36" s="41">
        <f t="shared" si="3"/>
        <v>0</v>
      </c>
      <c r="O36" s="43">
        <v>81458</v>
      </c>
      <c r="P36" s="43">
        <v>151477</v>
      </c>
    </row>
    <row r="37" spans="1:16" ht="18.75" customHeight="1" x14ac:dyDescent="0.15">
      <c r="A37" s="39" t="s">
        <v>30</v>
      </c>
      <c r="B37" s="31">
        <v>18855</v>
      </c>
      <c r="C37" s="31">
        <v>28104</v>
      </c>
      <c r="D37" s="32">
        <f t="shared" si="0"/>
        <v>26.912646303168714</v>
      </c>
      <c r="E37" s="32">
        <f t="shared" si="1"/>
        <v>21.463757379503122</v>
      </c>
      <c r="F37" s="31">
        <f t="shared" si="2"/>
        <v>0</v>
      </c>
      <c r="G37" s="31">
        <v>0</v>
      </c>
      <c r="H37" s="44">
        <f t="shared" si="4"/>
        <v>0</v>
      </c>
      <c r="K37" s="41"/>
      <c r="L37" s="42"/>
      <c r="M37" s="41">
        <f t="shared" si="3"/>
        <v>0</v>
      </c>
      <c r="O37" s="43">
        <v>70060</v>
      </c>
      <c r="P37" s="43">
        <v>130937</v>
      </c>
    </row>
    <row r="38" spans="1:16" ht="18.75" customHeight="1" x14ac:dyDescent="0.15">
      <c r="A38" s="39" t="s">
        <v>31</v>
      </c>
      <c r="B38" s="31">
        <v>28062</v>
      </c>
      <c r="C38" s="31">
        <v>43518</v>
      </c>
      <c r="D38" s="32">
        <f t="shared" si="0"/>
        <v>28.195364072060848</v>
      </c>
      <c r="E38" s="32">
        <f t="shared" si="1"/>
        <v>22.770583156738088</v>
      </c>
      <c r="F38" s="31">
        <f t="shared" si="2"/>
        <v>0</v>
      </c>
      <c r="G38" s="31">
        <v>0</v>
      </c>
      <c r="H38" s="44">
        <f t="shared" si="4"/>
        <v>0</v>
      </c>
      <c r="K38" s="41"/>
      <c r="L38" s="42"/>
      <c r="M38" s="41">
        <f t="shared" si="3"/>
        <v>0</v>
      </c>
      <c r="O38" s="43">
        <v>99527</v>
      </c>
      <c r="P38" s="43">
        <v>191115</v>
      </c>
    </row>
    <row r="39" spans="1:16" ht="18.75" customHeight="1" x14ac:dyDescent="0.15">
      <c r="A39" s="45" t="s">
        <v>32</v>
      </c>
      <c r="B39" s="46">
        <v>18500</v>
      </c>
      <c r="C39" s="47">
        <v>25240</v>
      </c>
      <c r="D39" s="48">
        <f t="shared" si="0"/>
        <v>25.634985519697366</v>
      </c>
      <c r="E39" s="48">
        <f t="shared" si="1"/>
        <v>24.191538712212701</v>
      </c>
      <c r="F39" s="47">
        <f t="shared" si="2"/>
        <v>0</v>
      </c>
      <c r="G39" s="47">
        <v>0</v>
      </c>
      <c r="H39" s="49">
        <f>G39/C39*100</f>
        <v>0</v>
      </c>
      <c r="K39" s="41"/>
      <c r="L39" s="42"/>
      <c r="M39" s="41">
        <f t="shared" si="3"/>
        <v>0</v>
      </c>
      <c r="O39" s="43">
        <v>72167</v>
      </c>
      <c r="P39" s="43">
        <v>104334</v>
      </c>
    </row>
    <row r="40" spans="1:16" ht="14.25" customHeight="1" x14ac:dyDescent="0.15">
      <c r="A40" s="66" t="s">
        <v>118</v>
      </c>
      <c r="B40" s="66"/>
      <c r="C40" s="66"/>
      <c r="D40" s="66"/>
      <c r="E40" s="66"/>
      <c r="F40" s="66"/>
      <c r="G40" s="66"/>
      <c r="H40" s="66"/>
      <c r="O40" s="50">
        <f>SUM(O16:O39)</f>
        <v>1543192</v>
      </c>
      <c r="P40" s="50">
        <f>SUM(P16:P39)</f>
        <v>2729677</v>
      </c>
    </row>
    <row r="41" spans="1:16" x14ac:dyDescent="0.15">
      <c r="A41" s="66" t="s">
        <v>103</v>
      </c>
      <c r="B41" s="66"/>
      <c r="C41" s="66"/>
      <c r="D41" s="66"/>
      <c r="E41" s="66"/>
      <c r="F41" s="66"/>
      <c r="G41" s="66"/>
      <c r="H41" s="66"/>
    </row>
  </sheetData>
  <mergeCells count="19">
    <mergeCell ref="O13:P13"/>
    <mergeCell ref="K13:M13"/>
    <mergeCell ref="A41:H41"/>
    <mergeCell ref="A8:A10"/>
    <mergeCell ref="B8:E8"/>
    <mergeCell ref="F8:H8"/>
    <mergeCell ref="A40:H40"/>
    <mergeCell ref="K14:M14"/>
    <mergeCell ref="O14:P14"/>
    <mergeCell ref="A1:H1"/>
    <mergeCell ref="A4:H4"/>
    <mergeCell ref="A6:H6"/>
    <mergeCell ref="A7:H7"/>
    <mergeCell ref="D9:E9"/>
    <mergeCell ref="F9:F10"/>
    <mergeCell ref="G9:G10"/>
    <mergeCell ref="H9:H10"/>
    <mergeCell ref="B9:B10"/>
    <mergeCell ref="C9:C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firstPageNumber="44" orientation="portrait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51"/>
  <sheetViews>
    <sheetView showGridLines="0" view="pageBreakPreview" zoomScale="110" zoomScaleNormal="100" zoomScaleSheetLayoutView="110" workbookViewId="0">
      <selection activeCell="W17" sqref="W17:AC17"/>
    </sheetView>
  </sheetViews>
  <sheetFormatPr defaultRowHeight="13.5" x14ac:dyDescent="0.15"/>
  <cols>
    <col min="1" max="57" width="1.5" style="10" customWidth="1"/>
    <col min="58" max="58" width="1.25" style="10" customWidth="1"/>
    <col min="59" max="16384" width="9" style="10"/>
  </cols>
  <sheetData>
    <row r="1" spans="2:57" ht="21.75" customHeight="1" x14ac:dyDescent="0.15">
      <c r="B1" s="54" t="s">
        <v>33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</row>
    <row r="2" spans="2:57" ht="11.25" customHeight="1" x14ac:dyDescent="0.1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</row>
    <row r="3" spans="2:57" ht="17.25" customHeight="1" x14ac:dyDescent="0.15">
      <c r="B3" s="55" t="s">
        <v>116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</row>
    <row r="4" spans="2:57" ht="15" customHeight="1" x14ac:dyDescent="0.15">
      <c r="B4" s="91" t="s">
        <v>34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</row>
    <row r="5" spans="2:57" ht="16.5" customHeight="1" x14ac:dyDescent="0.15">
      <c r="B5" s="92"/>
      <c r="C5" s="93"/>
      <c r="D5" s="93"/>
      <c r="E5" s="93"/>
      <c r="F5" s="93"/>
      <c r="G5" s="93"/>
      <c r="H5" s="93"/>
      <c r="I5" s="98" t="s">
        <v>35</v>
      </c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</row>
    <row r="6" spans="2:57" ht="16.5" customHeight="1" x14ac:dyDescent="0.15">
      <c r="B6" s="94"/>
      <c r="C6" s="95"/>
      <c r="D6" s="95"/>
      <c r="E6" s="95"/>
      <c r="F6" s="95"/>
      <c r="G6" s="95"/>
      <c r="H6" s="95"/>
      <c r="I6" s="74" t="s">
        <v>36</v>
      </c>
      <c r="J6" s="74"/>
      <c r="K6" s="74"/>
      <c r="L6" s="74"/>
      <c r="M6" s="74"/>
      <c r="N6" s="74"/>
      <c r="O6" s="74"/>
      <c r="P6" s="79" t="s">
        <v>77</v>
      </c>
      <c r="Q6" s="80"/>
      <c r="R6" s="80"/>
      <c r="S6" s="80"/>
      <c r="T6" s="80"/>
      <c r="U6" s="80"/>
      <c r="V6" s="80"/>
      <c r="W6" s="100" t="s">
        <v>73</v>
      </c>
      <c r="X6" s="100"/>
      <c r="Y6" s="100"/>
      <c r="Z6" s="100"/>
      <c r="AA6" s="100"/>
      <c r="AB6" s="100"/>
      <c r="AC6" s="100"/>
      <c r="AD6" s="100" t="s">
        <v>74</v>
      </c>
      <c r="AE6" s="100"/>
      <c r="AF6" s="100"/>
      <c r="AG6" s="100"/>
      <c r="AH6" s="100"/>
      <c r="AI6" s="100"/>
      <c r="AJ6" s="100"/>
      <c r="AK6" s="100" t="s">
        <v>37</v>
      </c>
      <c r="AL6" s="100"/>
      <c r="AM6" s="100"/>
      <c r="AN6" s="100"/>
      <c r="AO6" s="100"/>
      <c r="AP6" s="100"/>
      <c r="AQ6" s="100"/>
      <c r="AR6" s="102" t="s">
        <v>38</v>
      </c>
      <c r="AS6" s="102"/>
      <c r="AT6" s="102"/>
      <c r="AU6" s="102"/>
      <c r="AV6" s="102"/>
      <c r="AW6" s="102"/>
      <c r="AX6" s="102"/>
      <c r="AY6" s="103" t="s">
        <v>40</v>
      </c>
      <c r="AZ6" s="103"/>
      <c r="BA6" s="103"/>
      <c r="BB6" s="103"/>
      <c r="BC6" s="103"/>
      <c r="BD6" s="103"/>
      <c r="BE6" s="104"/>
    </row>
    <row r="7" spans="2:57" ht="16.5" customHeight="1" x14ac:dyDescent="0.15">
      <c r="B7" s="96"/>
      <c r="C7" s="97"/>
      <c r="D7" s="97"/>
      <c r="E7" s="97"/>
      <c r="F7" s="97"/>
      <c r="G7" s="97"/>
      <c r="H7" s="97"/>
      <c r="I7" s="75"/>
      <c r="J7" s="75"/>
      <c r="K7" s="75"/>
      <c r="L7" s="75"/>
      <c r="M7" s="75"/>
      <c r="N7" s="75"/>
      <c r="O7" s="75"/>
      <c r="P7" s="81"/>
      <c r="Q7" s="82"/>
      <c r="R7" s="82"/>
      <c r="S7" s="82"/>
      <c r="T7" s="82"/>
      <c r="U7" s="82"/>
      <c r="V7" s="82"/>
      <c r="W7" s="105" t="s">
        <v>48</v>
      </c>
      <c r="X7" s="105"/>
      <c r="Y7" s="105"/>
      <c r="Z7" s="105"/>
      <c r="AA7" s="105"/>
      <c r="AB7" s="105"/>
      <c r="AC7" s="105"/>
      <c r="AD7" s="101" t="s">
        <v>75</v>
      </c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 t="s">
        <v>39</v>
      </c>
      <c r="AS7" s="101"/>
      <c r="AT7" s="101"/>
      <c r="AU7" s="101"/>
      <c r="AV7" s="101"/>
      <c r="AW7" s="101"/>
      <c r="AX7" s="101"/>
      <c r="AY7" s="75"/>
      <c r="AZ7" s="75"/>
      <c r="BA7" s="75"/>
      <c r="BB7" s="75"/>
      <c r="BC7" s="75"/>
      <c r="BD7" s="75"/>
      <c r="BE7" s="84"/>
    </row>
    <row r="8" spans="2:57" ht="16.5" customHeight="1" x14ac:dyDescent="0.15">
      <c r="B8" s="117" t="s">
        <v>123</v>
      </c>
      <c r="C8" s="117" t="s">
        <v>42</v>
      </c>
      <c r="D8" s="117" t="s">
        <v>42</v>
      </c>
      <c r="E8" s="117" t="s">
        <v>42</v>
      </c>
      <c r="F8" s="117" t="s">
        <v>42</v>
      </c>
      <c r="G8" s="117" t="s">
        <v>42</v>
      </c>
      <c r="H8" s="118" t="s">
        <v>42</v>
      </c>
      <c r="I8" s="76">
        <f>SUM(P8:BE8)</f>
        <v>134391</v>
      </c>
      <c r="J8" s="77"/>
      <c r="K8" s="77"/>
      <c r="L8" s="77"/>
      <c r="M8" s="77"/>
      <c r="N8" s="77"/>
      <c r="O8" s="78"/>
      <c r="P8" s="76">
        <v>34540</v>
      </c>
      <c r="Q8" s="77"/>
      <c r="R8" s="77"/>
      <c r="S8" s="77"/>
      <c r="T8" s="77"/>
      <c r="U8" s="77"/>
      <c r="V8" s="78"/>
      <c r="W8" s="76">
        <v>77376</v>
      </c>
      <c r="X8" s="77"/>
      <c r="Y8" s="77"/>
      <c r="Z8" s="77"/>
      <c r="AA8" s="77"/>
      <c r="AB8" s="77"/>
      <c r="AC8" s="78"/>
      <c r="AD8" s="76">
        <v>4004</v>
      </c>
      <c r="AE8" s="77"/>
      <c r="AF8" s="77"/>
      <c r="AG8" s="77"/>
      <c r="AH8" s="77"/>
      <c r="AI8" s="77"/>
      <c r="AJ8" s="78"/>
      <c r="AK8" s="76">
        <v>3580</v>
      </c>
      <c r="AL8" s="77"/>
      <c r="AM8" s="77"/>
      <c r="AN8" s="77"/>
      <c r="AO8" s="77"/>
      <c r="AP8" s="77"/>
      <c r="AQ8" s="78"/>
      <c r="AR8" s="76">
        <v>25</v>
      </c>
      <c r="AS8" s="77"/>
      <c r="AT8" s="77"/>
      <c r="AU8" s="77"/>
      <c r="AV8" s="77"/>
      <c r="AW8" s="77"/>
      <c r="AX8" s="78"/>
      <c r="AY8" s="76">
        <v>14866</v>
      </c>
      <c r="AZ8" s="77"/>
      <c r="BA8" s="77"/>
      <c r="BB8" s="77"/>
      <c r="BC8" s="77"/>
      <c r="BD8" s="77"/>
      <c r="BE8" s="77"/>
    </row>
    <row r="9" spans="2:57" ht="16.5" customHeight="1" x14ac:dyDescent="0.15">
      <c r="B9" s="89" t="s">
        <v>92</v>
      </c>
      <c r="C9" s="89" t="s">
        <v>42</v>
      </c>
      <c r="D9" s="89" t="s">
        <v>42</v>
      </c>
      <c r="E9" s="89" t="s">
        <v>42</v>
      </c>
      <c r="F9" s="89" t="s">
        <v>42</v>
      </c>
      <c r="G9" s="89" t="s">
        <v>42</v>
      </c>
      <c r="H9" s="90" t="s">
        <v>42</v>
      </c>
      <c r="I9" s="76">
        <f>SUM(P9:BE9)</f>
        <v>134676</v>
      </c>
      <c r="J9" s="77"/>
      <c r="K9" s="77"/>
      <c r="L9" s="77"/>
      <c r="M9" s="77"/>
      <c r="N9" s="77"/>
      <c r="O9" s="78"/>
      <c r="P9" s="76">
        <v>35309</v>
      </c>
      <c r="Q9" s="77"/>
      <c r="R9" s="77"/>
      <c r="S9" s="77"/>
      <c r="T9" s="77"/>
      <c r="U9" s="77"/>
      <c r="V9" s="78"/>
      <c r="W9" s="76">
        <v>78603</v>
      </c>
      <c r="X9" s="77"/>
      <c r="Y9" s="77"/>
      <c r="Z9" s="77"/>
      <c r="AA9" s="77"/>
      <c r="AB9" s="77"/>
      <c r="AC9" s="78"/>
      <c r="AD9" s="76">
        <v>3760</v>
      </c>
      <c r="AE9" s="77"/>
      <c r="AF9" s="77"/>
      <c r="AG9" s="77"/>
      <c r="AH9" s="77"/>
      <c r="AI9" s="77"/>
      <c r="AJ9" s="78"/>
      <c r="AK9" s="76">
        <v>3275</v>
      </c>
      <c r="AL9" s="77"/>
      <c r="AM9" s="77"/>
      <c r="AN9" s="77"/>
      <c r="AO9" s="77"/>
      <c r="AP9" s="77"/>
      <c r="AQ9" s="78"/>
      <c r="AR9" s="76">
        <v>37</v>
      </c>
      <c r="AS9" s="77"/>
      <c r="AT9" s="77"/>
      <c r="AU9" s="77"/>
      <c r="AV9" s="77"/>
      <c r="AW9" s="77"/>
      <c r="AX9" s="78"/>
      <c r="AY9" s="76">
        <v>13692</v>
      </c>
      <c r="AZ9" s="77"/>
      <c r="BA9" s="77"/>
      <c r="BB9" s="77"/>
      <c r="BC9" s="77"/>
      <c r="BD9" s="77"/>
      <c r="BE9" s="77"/>
    </row>
    <row r="10" spans="2:57" ht="16.5" customHeight="1" x14ac:dyDescent="0.15">
      <c r="B10" s="89" t="s">
        <v>105</v>
      </c>
      <c r="C10" s="89" t="s">
        <v>42</v>
      </c>
      <c r="D10" s="89" t="s">
        <v>42</v>
      </c>
      <c r="E10" s="89" t="s">
        <v>42</v>
      </c>
      <c r="F10" s="89" t="s">
        <v>42</v>
      </c>
      <c r="G10" s="89" t="s">
        <v>42</v>
      </c>
      <c r="H10" s="90" t="s">
        <v>42</v>
      </c>
      <c r="I10" s="76">
        <f>SUM(P10:BE10)</f>
        <v>138123</v>
      </c>
      <c r="J10" s="77"/>
      <c r="K10" s="77"/>
      <c r="L10" s="77"/>
      <c r="M10" s="77"/>
      <c r="N10" s="77"/>
      <c r="O10" s="78"/>
      <c r="P10" s="76">
        <v>37656</v>
      </c>
      <c r="Q10" s="77"/>
      <c r="R10" s="77"/>
      <c r="S10" s="77"/>
      <c r="T10" s="77"/>
      <c r="U10" s="77"/>
      <c r="V10" s="78"/>
      <c r="W10" s="76">
        <v>80728</v>
      </c>
      <c r="X10" s="77"/>
      <c r="Y10" s="77"/>
      <c r="Z10" s="77"/>
      <c r="AA10" s="77"/>
      <c r="AB10" s="77"/>
      <c r="AC10" s="78"/>
      <c r="AD10" s="76">
        <v>3370</v>
      </c>
      <c r="AE10" s="77"/>
      <c r="AF10" s="77"/>
      <c r="AG10" s="77"/>
      <c r="AH10" s="77"/>
      <c r="AI10" s="77"/>
      <c r="AJ10" s="78"/>
      <c r="AK10" s="76">
        <v>3121</v>
      </c>
      <c r="AL10" s="77"/>
      <c r="AM10" s="77"/>
      <c r="AN10" s="77"/>
      <c r="AO10" s="77"/>
      <c r="AP10" s="77"/>
      <c r="AQ10" s="78"/>
      <c r="AR10" s="76">
        <v>32</v>
      </c>
      <c r="AS10" s="77"/>
      <c r="AT10" s="77"/>
      <c r="AU10" s="77"/>
      <c r="AV10" s="77"/>
      <c r="AW10" s="77"/>
      <c r="AX10" s="78"/>
      <c r="AY10" s="76">
        <v>13216</v>
      </c>
      <c r="AZ10" s="77"/>
      <c r="BA10" s="77"/>
      <c r="BB10" s="77"/>
      <c r="BC10" s="77"/>
      <c r="BD10" s="77"/>
      <c r="BE10" s="77"/>
    </row>
    <row r="11" spans="2:57" ht="16.5" customHeight="1" x14ac:dyDescent="0.15">
      <c r="B11" s="89" t="s">
        <v>124</v>
      </c>
      <c r="C11" s="89" t="s">
        <v>42</v>
      </c>
      <c r="D11" s="89" t="s">
        <v>42</v>
      </c>
      <c r="E11" s="89" t="s">
        <v>42</v>
      </c>
      <c r="F11" s="89" t="s">
        <v>42</v>
      </c>
      <c r="G11" s="89" t="s">
        <v>42</v>
      </c>
      <c r="H11" s="90" t="s">
        <v>42</v>
      </c>
      <c r="I11" s="76">
        <f>SUM(P11:BE11)</f>
        <v>136109</v>
      </c>
      <c r="J11" s="77"/>
      <c r="K11" s="77"/>
      <c r="L11" s="77"/>
      <c r="M11" s="77"/>
      <c r="N11" s="77"/>
      <c r="O11" s="78"/>
      <c r="P11" s="76">
        <v>30329</v>
      </c>
      <c r="Q11" s="77"/>
      <c r="R11" s="77"/>
      <c r="S11" s="77"/>
      <c r="T11" s="77"/>
      <c r="U11" s="77"/>
      <c r="V11" s="78"/>
      <c r="W11" s="76">
        <v>86385</v>
      </c>
      <c r="X11" s="77"/>
      <c r="Y11" s="77"/>
      <c r="Z11" s="77"/>
      <c r="AA11" s="77"/>
      <c r="AB11" s="77"/>
      <c r="AC11" s="78"/>
      <c r="AD11" s="76">
        <v>3048</v>
      </c>
      <c r="AE11" s="77"/>
      <c r="AF11" s="77"/>
      <c r="AG11" s="77"/>
      <c r="AH11" s="77"/>
      <c r="AI11" s="77"/>
      <c r="AJ11" s="78"/>
      <c r="AK11" s="76">
        <v>2912</v>
      </c>
      <c r="AL11" s="77"/>
      <c r="AM11" s="77"/>
      <c r="AN11" s="77"/>
      <c r="AO11" s="77"/>
      <c r="AP11" s="77"/>
      <c r="AQ11" s="78"/>
      <c r="AR11" s="76">
        <v>17</v>
      </c>
      <c r="AS11" s="77"/>
      <c r="AT11" s="77"/>
      <c r="AU11" s="77"/>
      <c r="AV11" s="77"/>
      <c r="AW11" s="77"/>
      <c r="AX11" s="78"/>
      <c r="AY11" s="76">
        <v>13418</v>
      </c>
      <c r="AZ11" s="77"/>
      <c r="BA11" s="77"/>
      <c r="BB11" s="77"/>
      <c r="BC11" s="77"/>
      <c r="BD11" s="77"/>
      <c r="BE11" s="77"/>
    </row>
    <row r="12" spans="2:57" ht="16.5" customHeight="1" x14ac:dyDescent="0.15">
      <c r="B12" s="108" t="s">
        <v>125</v>
      </c>
      <c r="C12" s="101" t="s">
        <v>42</v>
      </c>
      <c r="D12" s="101" t="s">
        <v>42</v>
      </c>
      <c r="E12" s="101" t="s">
        <v>42</v>
      </c>
      <c r="F12" s="101" t="s">
        <v>42</v>
      </c>
      <c r="G12" s="101" t="s">
        <v>42</v>
      </c>
      <c r="H12" s="101" t="s">
        <v>42</v>
      </c>
      <c r="I12" s="109">
        <f>SUM(P12:BE12)</f>
        <v>123396</v>
      </c>
      <c r="J12" s="110"/>
      <c r="K12" s="110"/>
      <c r="L12" s="110"/>
      <c r="M12" s="110"/>
      <c r="N12" s="110"/>
      <c r="O12" s="111"/>
      <c r="P12" s="109">
        <v>22586</v>
      </c>
      <c r="Q12" s="110"/>
      <c r="R12" s="110"/>
      <c r="S12" s="110"/>
      <c r="T12" s="110"/>
      <c r="U12" s="110"/>
      <c r="V12" s="111"/>
      <c r="W12" s="109">
        <v>82832</v>
      </c>
      <c r="X12" s="110"/>
      <c r="Y12" s="110"/>
      <c r="Z12" s="110"/>
      <c r="AA12" s="110"/>
      <c r="AB12" s="110"/>
      <c r="AC12" s="111"/>
      <c r="AD12" s="109">
        <v>2857</v>
      </c>
      <c r="AE12" s="110"/>
      <c r="AF12" s="110"/>
      <c r="AG12" s="110"/>
      <c r="AH12" s="110"/>
      <c r="AI12" s="110"/>
      <c r="AJ12" s="111"/>
      <c r="AK12" s="109">
        <v>2733</v>
      </c>
      <c r="AL12" s="110"/>
      <c r="AM12" s="110"/>
      <c r="AN12" s="110"/>
      <c r="AO12" s="110"/>
      <c r="AP12" s="110"/>
      <c r="AQ12" s="111"/>
      <c r="AR12" s="109">
        <v>27</v>
      </c>
      <c r="AS12" s="110"/>
      <c r="AT12" s="110"/>
      <c r="AU12" s="110"/>
      <c r="AV12" s="110"/>
      <c r="AW12" s="110"/>
      <c r="AX12" s="111"/>
      <c r="AY12" s="109">
        <v>12361</v>
      </c>
      <c r="AZ12" s="110"/>
      <c r="BA12" s="110"/>
      <c r="BB12" s="110"/>
      <c r="BC12" s="110"/>
      <c r="BD12" s="110"/>
      <c r="BE12" s="110"/>
    </row>
    <row r="13" spans="2:57" ht="16.5" customHeight="1" x14ac:dyDescent="0.15">
      <c r="B13" s="119" t="s">
        <v>76</v>
      </c>
      <c r="C13" s="103" t="s">
        <v>43</v>
      </c>
      <c r="D13" s="103" t="s">
        <v>43</v>
      </c>
      <c r="E13" s="103" t="s">
        <v>43</v>
      </c>
      <c r="F13" s="103" t="s">
        <v>43</v>
      </c>
      <c r="G13" s="103" t="s">
        <v>43</v>
      </c>
      <c r="H13" s="103" t="s">
        <v>43</v>
      </c>
      <c r="I13" s="85">
        <v>100</v>
      </c>
      <c r="J13" s="86"/>
      <c r="K13" s="86"/>
      <c r="L13" s="86"/>
      <c r="M13" s="86"/>
      <c r="N13" s="86"/>
      <c r="O13" s="87"/>
      <c r="P13" s="85">
        <f>P12/$I$12*100</f>
        <v>18.303672728451488</v>
      </c>
      <c r="Q13" s="86"/>
      <c r="R13" s="86"/>
      <c r="S13" s="86"/>
      <c r="T13" s="86"/>
      <c r="U13" s="86"/>
      <c r="V13" s="87"/>
      <c r="W13" s="85">
        <f>W12/$I$12*100</f>
        <v>67.126973321663584</v>
      </c>
      <c r="X13" s="86"/>
      <c r="Y13" s="86"/>
      <c r="Z13" s="86"/>
      <c r="AA13" s="86"/>
      <c r="AB13" s="86"/>
      <c r="AC13" s="87"/>
      <c r="AD13" s="85">
        <f>AD12/$I$12*100</f>
        <v>2.3153100586728903</v>
      </c>
      <c r="AE13" s="86"/>
      <c r="AF13" s="86"/>
      <c r="AG13" s="86"/>
      <c r="AH13" s="86"/>
      <c r="AI13" s="86"/>
      <c r="AJ13" s="87"/>
      <c r="AK13" s="85">
        <f>AK12/$I$12*100</f>
        <v>2.2148205776524361</v>
      </c>
      <c r="AL13" s="86"/>
      <c r="AM13" s="86"/>
      <c r="AN13" s="86"/>
      <c r="AO13" s="86"/>
      <c r="AP13" s="86"/>
      <c r="AQ13" s="87"/>
      <c r="AR13" s="85">
        <f>AR12/$I$12*100</f>
        <v>2.1880774093163476E-2</v>
      </c>
      <c r="AS13" s="86"/>
      <c r="AT13" s="86"/>
      <c r="AU13" s="86"/>
      <c r="AV13" s="86"/>
      <c r="AW13" s="86"/>
      <c r="AX13" s="87"/>
      <c r="AY13" s="85">
        <f>AY12/$I$12*100</f>
        <v>10.017342539466433</v>
      </c>
      <c r="AZ13" s="86"/>
      <c r="BA13" s="86"/>
      <c r="BB13" s="86"/>
      <c r="BC13" s="86"/>
      <c r="BD13" s="86"/>
      <c r="BE13" s="86"/>
    </row>
    <row r="14" spans="2:57" ht="7.5" customHeight="1" x14ac:dyDescent="0.1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</row>
    <row r="15" spans="2:57" ht="16.5" customHeight="1" x14ac:dyDescent="0.15">
      <c r="B15" s="132"/>
      <c r="C15" s="133"/>
      <c r="D15" s="133"/>
      <c r="E15" s="133"/>
      <c r="F15" s="133"/>
      <c r="G15" s="133"/>
      <c r="H15" s="133"/>
      <c r="I15" s="98" t="s">
        <v>53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</row>
    <row r="16" spans="2:57" ht="16.5" customHeight="1" x14ac:dyDescent="0.15">
      <c r="B16" s="134"/>
      <c r="C16" s="135"/>
      <c r="D16" s="135"/>
      <c r="E16" s="135"/>
      <c r="F16" s="135"/>
      <c r="G16" s="135"/>
      <c r="H16" s="135"/>
      <c r="I16" s="74" t="s">
        <v>36</v>
      </c>
      <c r="J16" s="74"/>
      <c r="K16" s="74"/>
      <c r="L16" s="74"/>
      <c r="M16" s="74"/>
      <c r="N16" s="74"/>
      <c r="O16" s="74"/>
      <c r="P16" s="79" t="s">
        <v>78</v>
      </c>
      <c r="Q16" s="80"/>
      <c r="R16" s="80"/>
      <c r="S16" s="80"/>
      <c r="T16" s="80"/>
      <c r="U16" s="80"/>
      <c r="V16" s="80"/>
      <c r="W16" s="100" t="s">
        <v>73</v>
      </c>
      <c r="X16" s="100"/>
      <c r="Y16" s="100"/>
      <c r="Z16" s="100"/>
      <c r="AA16" s="100"/>
      <c r="AB16" s="100"/>
      <c r="AC16" s="100"/>
      <c r="AD16" s="100" t="s">
        <v>74</v>
      </c>
      <c r="AE16" s="100"/>
      <c r="AF16" s="100"/>
      <c r="AG16" s="100"/>
      <c r="AH16" s="100"/>
      <c r="AI16" s="100"/>
      <c r="AJ16" s="100"/>
      <c r="AK16" s="100" t="s">
        <v>51</v>
      </c>
      <c r="AL16" s="100"/>
      <c r="AM16" s="100"/>
      <c r="AN16" s="100"/>
      <c r="AO16" s="100"/>
      <c r="AP16" s="100"/>
      <c r="AQ16" s="100"/>
      <c r="AR16" s="102" t="s">
        <v>38</v>
      </c>
      <c r="AS16" s="102"/>
      <c r="AT16" s="102"/>
      <c r="AU16" s="102"/>
      <c r="AV16" s="102"/>
      <c r="AW16" s="102"/>
      <c r="AX16" s="102"/>
      <c r="AY16" s="74" t="s">
        <v>40</v>
      </c>
      <c r="AZ16" s="74"/>
      <c r="BA16" s="74"/>
      <c r="BB16" s="74"/>
      <c r="BC16" s="74"/>
      <c r="BD16" s="74"/>
      <c r="BE16" s="83"/>
    </row>
    <row r="17" spans="2:58" ht="16.5" customHeight="1" x14ac:dyDescent="0.15">
      <c r="B17" s="136"/>
      <c r="C17" s="137"/>
      <c r="D17" s="137"/>
      <c r="E17" s="137"/>
      <c r="F17" s="137"/>
      <c r="G17" s="137"/>
      <c r="H17" s="137"/>
      <c r="I17" s="75"/>
      <c r="J17" s="75"/>
      <c r="K17" s="75"/>
      <c r="L17" s="75"/>
      <c r="M17" s="75"/>
      <c r="N17" s="75"/>
      <c r="O17" s="75"/>
      <c r="P17" s="81"/>
      <c r="Q17" s="82"/>
      <c r="R17" s="82"/>
      <c r="S17" s="82"/>
      <c r="T17" s="82"/>
      <c r="U17" s="82"/>
      <c r="V17" s="82"/>
      <c r="W17" s="105" t="s">
        <v>49</v>
      </c>
      <c r="X17" s="105"/>
      <c r="Y17" s="105"/>
      <c r="Z17" s="105"/>
      <c r="AA17" s="105"/>
      <c r="AB17" s="105"/>
      <c r="AC17" s="105"/>
      <c r="AD17" s="101" t="s">
        <v>50</v>
      </c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 t="s">
        <v>52</v>
      </c>
      <c r="AS17" s="101"/>
      <c r="AT17" s="101"/>
      <c r="AU17" s="101"/>
      <c r="AV17" s="101"/>
      <c r="AW17" s="101"/>
      <c r="AX17" s="101"/>
      <c r="AY17" s="75"/>
      <c r="AZ17" s="75"/>
      <c r="BA17" s="75"/>
      <c r="BB17" s="75"/>
      <c r="BC17" s="75"/>
      <c r="BD17" s="75"/>
      <c r="BE17" s="84"/>
    </row>
    <row r="18" spans="2:58" ht="16.5" customHeight="1" x14ac:dyDescent="0.15">
      <c r="B18" s="117" t="s">
        <v>126</v>
      </c>
      <c r="C18" s="117" t="s">
        <v>42</v>
      </c>
      <c r="D18" s="117" t="s">
        <v>42</v>
      </c>
      <c r="E18" s="117" t="s">
        <v>42</v>
      </c>
      <c r="F18" s="117" t="s">
        <v>42</v>
      </c>
      <c r="G18" s="117" t="s">
        <v>42</v>
      </c>
      <c r="H18" s="118" t="s">
        <v>42</v>
      </c>
      <c r="I18" s="76">
        <f t="shared" ref="I18:I20" si="0">SUM(P18:BE18)</f>
        <v>167416</v>
      </c>
      <c r="J18" s="77"/>
      <c r="K18" s="77"/>
      <c r="L18" s="77"/>
      <c r="M18" s="77"/>
      <c r="N18" s="77"/>
      <c r="O18" s="78"/>
      <c r="P18" s="76">
        <v>26039</v>
      </c>
      <c r="Q18" s="77"/>
      <c r="R18" s="77"/>
      <c r="S18" s="77"/>
      <c r="T18" s="77"/>
      <c r="U18" s="77"/>
      <c r="V18" s="78"/>
      <c r="W18" s="76">
        <v>90457</v>
      </c>
      <c r="X18" s="77"/>
      <c r="Y18" s="77"/>
      <c r="Z18" s="77"/>
      <c r="AA18" s="77"/>
      <c r="AB18" s="77"/>
      <c r="AC18" s="78"/>
      <c r="AD18" s="76">
        <v>5984</v>
      </c>
      <c r="AE18" s="77"/>
      <c r="AF18" s="77"/>
      <c r="AG18" s="77"/>
      <c r="AH18" s="77"/>
      <c r="AI18" s="77"/>
      <c r="AJ18" s="78"/>
      <c r="AK18" s="76">
        <v>4030</v>
      </c>
      <c r="AL18" s="77"/>
      <c r="AM18" s="77"/>
      <c r="AN18" s="77"/>
      <c r="AO18" s="77"/>
      <c r="AP18" s="77"/>
      <c r="AQ18" s="78"/>
      <c r="AR18" s="76">
        <v>22582</v>
      </c>
      <c r="AS18" s="77"/>
      <c r="AT18" s="77"/>
      <c r="AU18" s="77"/>
      <c r="AV18" s="77"/>
      <c r="AW18" s="77"/>
      <c r="AX18" s="78"/>
      <c r="AY18" s="76">
        <v>18324</v>
      </c>
      <c r="AZ18" s="77"/>
      <c r="BA18" s="77"/>
      <c r="BB18" s="77"/>
      <c r="BC18" s="77"/>
      <c r="BD18" s="77"/>
      <c r="BE18" s="77"/>
    </row>
    <row r="19" spans="2:58" ht="16.5" customHeight="1" x14ac:dyDescent="0.15">
      <c r="B19" s="89" t="s">
        <v>92</v>
      </c>
      <c r="C19" s="89" t="s">
        <v>42</v>
      </c>
      <c r="D19" s="89" t="s">
        <v>42</v>
      </c>
      <c r="E19" s="89" t="s">
        <v>42</v>
      </c>
      <c r="F19" s="89" t="s">
        <v>42</v>
      </c>
      <c r="G19" s="89" t="s">
        <v>42</v>
      </c>
      <c r="H19" s="90" t="s">
        <v>42</v>
      </c>
      <c r="I19" s="76">
        <f t="shared" si="0"/>
        <v>157107</v>
      </c>
      <c r="J19" s="77"/>
      <c r="K19" s="77"/>
      <c r="L19" s="77"/>
      <c r="M19" s="77"/>
      <c r="N19" s="77"/>
      <c r="O19" s="78"/>
      <c r="P19" s="76">
        <v>26828</v>
      </c>
      <c r="Q19" s="77"/>
      <c r="R19" s="77"/>
      <c r="S19" s="77"/>
      <c r="T19" s="77"/>
      <c r="U19" s="77"/>
      <c r="V19" s="78"/>
      <c r="W19" s="76">
        <v>83048</v>
      </c>
      <c r="X19" s="77"/>
      <c r="Y19" s="77"/>
      <c r="Z19" s="77"/>
      <c r="AA19" s="77"/>
      <c r="AB19" s="77"/>
      <c r="AC19" s="78"/>
      <c r="AD19" s="76">
        <v>5501</v>
      </c>
      <c r="AE19" s="77"/>
      <c r="AF19" s="77"/>
      <c r="AG19" s="77"/>
      <c r="AH19" s="77"/>
      <c r="AI19" s="77"/>
      <c r="AJ19" s="78"/>
      <c r="AK19" s="76">
        <v>3915</v>
      </c>
      <c r="AL19" s="77"/>
      <c r="AM19" s="77"/>
      <c r="AN19" s="77"/>
      <c r="AO19" s="77"/>
      <c r="AP19" s="77"/>
      <c r="AQ19" s="78"/>
      <c r="AR19" s="76">
        <v>23069</v>
      </c>
      <c r="AS19" s="77"/>
      <c r="AT19" s="77"/>
      <c r="AU19" s="77"/>
      <c r="AV19" s="77"/>
      <c r="AW19" s="77"/>
      <c r="AX19" s="78"/>
      <c r="AY19" s="76">
        <v>14746</v>
      </c>
      <c r="AZ19" s="77"/>
      <c r="BA19" s="77"/>
      <c r="BB19" s="77"/>
      <c r="BC19" s="77"/>
      <c r="BD19" s="77"/>
      <c r="BE19" s="77"/>
    </row>
    <row r="20" spans="2:58" ht="16.5" customHeight="1" x14ac:dyDescent="0.15">
      <c r="B20" s="89" t="s">
        <v>105</v>
      </c>
      <c r="C20" s="89" t="s">
        <v>42</v>
      </c>
      <c r="D20" s="89" t="s">
        <v>42</v>
      </c>
      <c r="E20" s="89" t="s">
        <v>42</v>
      </c>
      <c r="F20" s="89" t="s">
        <v>42</v>
      </c>
      <c r="G20" s="89" t="s">
        <v>42</v>
      </c>
      <c r="H20" s="90" t="s">
        <v>42</v>
      </c>
      <c r="I20" s="76">
        <f t="shared" si="0"/>
        <v>154048</v>
      </c>
      <c r="J20" s="77"/>
      <c r="K20" s="77"/>
      <c r="L20" s="77"/>
      <c r="M20" s="77"/>
      <c r="N20" s="77"/>
      <c r="O20" s="78"/>
      <c r="P20" s="76">
        <v>27512</v>
      </c>
      <c r="Q20" s="77"/>
      <c r="R20" s="77"/>
      <c r="S20" s="77"/>
      <c r="T20" s="77"/>
      <c r="U20" s="77"/>
      <c r="V20" s="78"/>
      <c r="W20" s="76">
        <v>80716</v>
      </c>
      <c r="X20" s="77"/>
      <c r="Y20" s="77"/>
      <c r="Z20" s="77"/>
      <c r="AA20" s="77"/>
      <c r="AB20" s="77"/>
      <c r="AC20" s="78"/>
      <c r="AD20" s="76">
        <v>5175</v>
      </c>
      <c r="AE20" s="77"/>
      <c r="AF20" s="77"/>
      <c r="AG20" s="77"/>
      <c r="AH20" s="77"/>
      <c r="AI20" s="77"/>
      <c r="AJ20" s="78"/>
      <c r="AK20" s="76">
        <v>3774</v>
      </c>
      <c r="AL20" s="77"/>
      <c r="AM20" s="77"/>
      <c r="AN20" s="77"/>
      <c r="AO20" s="77"/>
      <c r="AP20" s="77"/>
      <c r="AQ20" s="78"/>
      <c r="AR20" s="76">
        <v>19779</v>
      </c>
      <c r="AS20" s="77"/>
      <c r="AT20" s="77"/>
      <c r="AU20" s="77"/>
      <c r="AV20" s="77"/>
      <c r="AW20" s="77"/>
      <c r="AX20" s="78"/>
      <c r="AY20" s="76">
        <v>17092</v>
      </c>
      <c r="AZ20" s="77"/>
      <c r="BA20" s="77"/>
      <c r="BB20" s="77"/>
      <c r="BC20" s="77"/>
      <c r="BD20" s="77"/>
      <c r="BE20" s="77"/>
    </row>
    <row r="21" spans="2:58" ht="16.5" customHeight="1" x14ac:dyDescent="0.15">
      <c r="B21" s="89" t="s">
        <v>110</v>
      </c>
      <c r="C21" s="89" t="s">
        <v>42</v>
      </c>
      <c r="D21" s="89" t="s">
        <v>42</v>
      </c>
      <c r="E21" s="89" t="s">
        <v>42</v>
      </c>
      <c r="F21" s="89" t="s">
        <v>42</v>
      </c>
      <c r="G21" s="89" t="s">
        <v>42</v>
      </c>
      <c r="H21" s="90" t="s">
        <v>42</v>
      </c>
      <c r="I21" s="76">
        <f t="shared" ref="I21" si="1">SUM(P21:BE21)</f>
        <v>140031</v>
      </c>
      <c r="J21" s="77"/>
      <c r="K21" s="77"/>
      <c r="L21" s="77"/>
      <c r="M21" s="77"/>
      <c r="N21" s="77"/>
      <c r="O21" s="78"/>
      <c r="P21" s="76">
        <v>24843</v>
      </c>
      <c r="Q21" s="77"/>
      <c r="R21" s="77"/>
      <c r="S21" s="77"/>
      <c r="T21" s="77"/>
      <c r="U21" s="77"/>
      <c r="V21" s="78"/>
      <c r="W21" s="76">
        <v>72967</v>
      </c>
      <c r="X21" s="77"/>
      <c r="Y21" s="77"/>
      <c r="Z21" s="77"/>
      <c r="AA21" s="77"/>
      <c r="AB21" s="77"/>
      <c r="AC21" s="78"/>
      <c r="AD21" s="76">
        <v>5631</v>
      </c>
      <c r="AE21" s="77"/>
      <c r="AF21" s="77"/>
      <c r="AG21" s="77"/>
      <c r="AH21" s="77"/>
      <c r="AI21" s="77"/>
      <c r="AJ21" s="78"/>
      <c r="AK21" s="76">
        <v>3746</v>
      </c>
      <c r="AL21" s="77"/>
      <c r="AM21" s="77"/>
      <c r="AN21" s="77"/>
      <c r="AO21" s="77"/>
      <c r="AP21" s="77"/>
      <c r="AQ21" s="78"/>
      <c r="AR21" s="76">
        <v>15591</v>
      </c>
      <c r="AS21" s="77"/>
      <c r="AT21" s="77"/>
      <c r="AU21" s="77"/>
      <c r="AV21" s="77"/>
      <c r="AW21" s="77"/>
      <c r="AX21" s="78"/>
      <c r="AY21" s="76">
        <v>17253</v>
      </c>
      <c r="AZ21" s="77"/>
      <c r="BA21" s="77"/>
      <c r="BB21" s="77"/>
      <c r="BC21" s="77"/>
      <c r="BD21" s="77"/>
      <c r="BE21" s="77"/>
    </row>
    <row r="22" spans="2:58" ht="16.5" customHeight="1" x14ac:dyDescent="0.15">
      <c r="B22" s="108" t="s">
        <v>127</v>
      </c>
      <c r="C22" s="101" t="s">
        <v>42</v>
      </c>
      <c r="D22" s="101" t="s">
        <v>42</v>
      </c>
      <c r="E22" s="101" t="s">
        <v>42</v>
      </c>
      <c r="F22" s="101" t="s">
        <v>42</v>
      </c>
      <c r="G22" s="101" t="s">
        <v>42</v>
      </c>
      <c r="H22" s="101" t="s">
        <v>42</v>
      </c>
      <c r="I22" s="109">
        <f t="shared" ref="I22" si="2">SUM(P22:BE22)</f>
        <v>142001</v>
      </c>
      <c r="J22" s="110"/>
      <c r="K22" s="110"/>
      <c r="L22" s="110"/>
      <c r="M22" s="110"/>
      <c r="N22" s="110"/>
      <c r="O22" s="111"/>
      <c r="P22" s="109">
        <v>22938</v>
      </c>
      <c r="Q22" s="110"/>
      <c r="R22" s="110"/>
      <c r="S22" s="110"/>
      <c r="T22" s="110"/>
      <c r="U22" s="110"/>
      <c r="V22" s="111"/>
      <c r="W22" s="109">
        <v>72779</v>
      </c>
      <c r="X22" s="110"/>
      <c r="Y22" s="110"/>
      <c r="Z22" s="110"/>
      <c r="AA22" s="110"/>
      <c r="AB22" s="110"/>
      <c r="AC22" s="111"/>
      <c r="AD22" s="109">
        <v>5308</v>
      </c>
      <c r="AE22" s="110"/>
      <c r="AF22" s="110"/>
      <c r="AG22" s="110"/>
      <c r="AH22" s="110"/>
      <c r="AI22" s="110"/>
      <c r="AJ22" s="111"/>
      <c r="AK22" s="109">
        <v>4036</v>
      </c>
      <c r="AL22" s="110"/>
      <c r="AM22" s="110"/>
      <c r="AN22" s="110"/>
      <c r="AO22" s="110"/>
      <c r="AP22" s="110"/>
      <c r="AQ22" s="111"/>
      <c r="AR22" s="109">
        <v>21222</v>
      </c>
      <c r="AS22" s="110"/>
      <c r="AT22" s="110"/>
      <c r="AU22" s="110"/>
      <c r="AV22" s="110"/>
      <c r="AW22" s="110"/>
      <c r="AX22" s="111"/>
      <c r="AY22" s="109">
        <v>15718</v>
      </c>
      <c r="AZ22" s="110"/>
      <c r="BA22" s="110"/>
      <c r="BB22" s="110"/>
      <c r="BC22" s="110"/>
      <c r="BD22" s="110"/>
      <c r="BE22" s="110"/>
      <c r="BF22" s="24"/>
    </row>
    <row r="23" spans="2:58" ht="16.5" customHeight="1" x14ac:dyDescent="0.15">
      <c r="B23" s="88" t="s">
        <v>76</v>
      </c>
      <c r="C23" s="74" t="s">
        <v>43</v>
      </c>
      <c r="D23" s="74" t="s">
        <v>43</v>
      </c>
      <c r="E23" s="74" t="s">
        <v>43</v>
      </c>
      <c r="F23" s="74" t="s">
        <v>43</v>
      </c>
      <c r="G23" s="74" t="s">
        <v>43</v>
      </c>
      <c r="H23" s="74" t="s">
        <v>43</v>
      </c>
      <c r="I23" s="85">
        <v>100</v>
      </c>
      <c r="J23" s="86"/>
      <c r="K23" s="86"/>
      <c r="L23" s="86"/>
      <c r="M23" s="86"/>
      <c r="N23" s="86"/>
      <c r="O23" s="87"/>
      <c r="P23" s="85">
        <f>P22/$I$22*100</f>
        <v>16.15340737037063</v>
      </c>
      <c r="Q23" s="86"/>
      <c r="R23" s="86"/>
      <c r="S23" s="86"/>
      <c r="T23" s="86"/>
      <c r="U23" s="86"/>
      <c r="V23" s="87"/>
      <c r="W23" s="85">
        <f>W22/$I$22*100</f>
        <v>51.252455968619934</v>
      </c>
      <c r="X23" s="86"/>
      <c r="Y23" s="86"/>
      <c r="Z23" s="86"/>
      <c r="AA23" s="86"/>
      <c r="AB23" s="86"/>
      <c r="AC23" s="87"/>
      <c r="AD23" s="85">
        <f>AD22/$I$22*100</f>
        <v>3.7380018450574295</v>
      </c>
      <c r="AE23" s="86"/>
      <c r="AF23" s="86"/>
      <c r="AG23" s="86"/>
      <c r="AH23" s="86"/>
      <c r="AI23" s="86"/>
      <c r="AJ23" s="87"/>
      <c r="AK23" s="85">
        <f>AK22/$I$22*100</f>
        <v>2.8422335053978491</v>
      </c>
      <c r="AL23" s="86"/>
      <c r="AM23" s="86"/>
      <c r="AN23" s="86"/>
      <c r="AO23" s="86"/>
      <c r="AP23" s="86"/>
      <c r="AQ23" s="87"/>
      <c r="AR23" s="85">
        <f>AR22/$I$22*100</f>
        <v>14.944965176301576</v>
      </c>
      <c r="AS23" s="86"/>
      <c r="AT23" s="86"/>
      <c r="AU23" s="86"/>
      <c r="AV23" s="86"/>
      <c r="AW23" s="86"/>
      <c r="AX23" s="87"/>
      <c r="AY23" s="85">
        <f>AY22/$I$22*100</f>
        <v>11.068936134252576</v>
      </c>
      <c r="AZ23" s="86"/>
      <c r="BA23" s="86"/>
      <c r="BB23" s="86"/>
      <c r="BC23" s="86"/>
      <c r="BD23" s="86"/>
      <c r="BE23" s="86"/>
    </row>
    <row r="24" spans="2:58" ht="15" customHeight="1" x14ac:dyDescent="0.15">
      <c r="B24" s="114" t="s">
        <v>102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</row>
    <row r="25" spans="2:58" ht="15" customHeight="1" x14ac:dyDescent="0.1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</row>
    <row r="26" spans="2:58" ht="15" customHeight="1" x14ac:dyDescent="0.1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</row>
    <row r="27" spans="2:58" ht="17.25" customHeight="1" x14ac:dyDescent="0.15">
      <c r="B27" s="22" t="s">
        <v>82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</row>
    <row r="28" spans="2:58" ht="11.25" customHeight="1" x14ac:dyDescent="0.15"/>
    <row r="29" spans="2:58" ht="17.25" customHeight="1" x14ac:dyDescent="0.15">
      <c r="B29" s="55" t="s">
        <v>44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</row>
    <row r="30" spans="2:58" ht="15" customHeight="1" x14ac:dyDescent="0.15">
      <c r="B30" s="91" t="s">
        <v>45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</row>
    <row r="31" spans="2:58" ht="16.5" customHeight="1" x14ac:dyDescent="0.15">
      <c r="B31" s="115"/>
      <c r="C31" s="115"/>
      <c r="D31" s="115"/>
      <c r="E31" s="115"/>
      <c r="F31" s="115"/>
      <c r="G31" s="115"/>
      <c r="H31" s="115"/>
      <c r="I31" s="92"/>
      <c r="J31" s="112" t="s">
        <v>111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2" t="s">
        <v>112</v>
      </c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2" t="s">
        <v>46</v>
      </c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2" t="s">
        <v>113</v>
      </c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</row>
    <row r="32" spans="2:58" ht="16.5" customHeight="1" x14ac:dyDescent="0.15">
      <c r="B32" s="116"/>
      <c r="C32" s="116"/>
      <c r="D32" s="116"/>
      <c r="E32" s="116"/>
      <c r="F32" s="116"/>
      <c r="G32" s="116"/>
      <c r="H32" s="116"/>
      <c r="I32" s="96"/>
      <c r="J32" s="106" t="s">
        <v>114</v>
      </c>
      <c r="K32" s="107"/>
      <c r="L32" s="107"/>
      <c r="M32" s="107"/>
      <c r="N32" s="107"/>
      <c r="O32" s="106" t="s">
        <v>47</v>
      </c>
      <c r="P32" s="107"/>
      <c r="Q32" s="107"/>
      <c r="R32" s="107"/>
      <c r="S32" s="107"/>
      <c r="T32" s="107"/>
      <c r="U32" s="107"/>
      <c r="V32" s="106" t="s">
        <v>114</v>
      </c>
      <c r="W32" s="107"/>
      <c r="X32" s="107"/>
      <c r="Y32" s="107"/>
      <c r="Z32" s="107"/>
      <c r="AA32" s="106" t="s">
        <v>47</v>
      </c>
      <c r="AB32" s="107"/>
      <c r="AC32" s="107"/>
      <c r="AD32" s="107"/>
      <c r="AE32" s="107"/>
      <c r="AF32" s="107"/>
      <c r="AG32" s="107"/>
      <c r="AH32" s="106" t="s">
        <v>114</v>
      </c>
      <c r="AI32" s="107"/>
      <c r="AJ32" s="107"/>
      <c r="AK32" s="107"/>
      <c r="AL32" s="107"/>
      <c r="AM32" s="106" t="s">
        <v>47</v>
      </c>
      <c r="AN32" s="107"/>
      <c r="AO32" s="107"/>
      <c r="AP32" s="107"/>
      <c r="AQ32" s="107"/>
      <c r="AR32" s="107"/>
      <c r="AS32" s="107"/>
      <c r="AT32" s="106" t="s">
        <v>114</v>
      </c>
      <c r="AU32" s="107"/>
      <c r="AV32" s="107"/>
      <c r="AW32" s="107"/>
      <c r="AX32" s="107"/>
      <c r="AY32" s="106" t="s">
        <v>47</v>
      </c>
      <c r="AZ32" s="107"/>
      <c r="BA32" s="107"/>
      <c r="BB32" s="107"/>
      <c r="BC32" s="107"/>
      <c r="BD32" s="107"/>
      <c r="BE32" s="107"/>
    </row>
    <row r="33" spans="2:57" ht="16.5" customHeight="1" x14ac:dyDescent="0.15">
      <c r="B33" s="128" t="s">
        <v>122</v>
      </c>
      <c r="C33" s="128"/>
      <c r="D33" s="128"/>
      <c r="E33" s="128"/>
      <c r="F33" s="128"/>
      <c r="G33" s="128"/>
      <c r="H33" s="128"/>
      <c r="I33" s="90"/>
      <c r="J33" s="121">
        <f>SUM(V33,AH33)</f>
        <v>6875</v>
      </c>
      <c r="K33" s="122"/>
      <c r="L33" s="122"/>
      <c r="M33" s="122"/>
      <c r="N33" s="122"/>
      <c r="O33" s="121">
        <f>SUM(AA33,AM33)</f>
        <v>1600995</v>
      </c>
      <c r="P33" s="122"/>
      <c r="Q33" s="122"/>
      <c r="R33" s="122"/>
      <c r="S33" s="122"/>
      <c r="T33" s="122"/>
      <c r="U33" s="122"/>
      <c r="V33" s="121">
        <v>3407</v>
      </c>
      <c r="W33" s="122"/>
      <c r="X33" s="122"/>
      <c r="Y33" s="122"/>
      <c r="Z33" s="122"/>
      <c r="AA33" s="121">
        <v>1427595</v>
      </c>
      <c r="AB33" s="122"/>
      <c r="AC33" s="122"/>
      <c r="AD33" s="122"/>
      <c r="AE33" s="122"/>
      <c r="AF33" s="122"/>
      <c r="AG33" s="122"/>
      <c r="AH33" s="121">
        <v>3468</v>
      </c>
      <c r="AI33" s="122"/>
      <c r="AJ33" s="122"/>
      <c r="AK33" s="122"/>
      <c r="AL33" s="122"/>
      <c r="AM33" s="121">
        <v>173400</v>
      </c>
      <c r="AN33" s="122"/>
      <c r="AO33" s="122"/>
      <c r="AP33" s="122"/>
      <c r="AQ33" s="122"/>
      <c r="AR33" s="122"/>
      <c r="AS33" s="122"/>
      <c r="AT33" s="76" t="s">
        <v>83</v>
      </c>
      <c r="AU33" s="120"/>
      <c r="AV33" s="120"/>
      <c r="AW33" s="120"/>
      <c r="AX33" s="120"/>
      <c r="AY33" s="76" t="s">
        <v>83</v>
      </c>
      <c r="AZ33" s="120"/>
      <c r="BA33" s="120"/>
      <c r="BB33" s="120"/>
      <c r="BC33" s="120"/>
      <c r="BD33" s="120"/>
      <c r="BE33" s="120"/>
    </row>
    <row r="34" spans="2:57" ht="16.5" customHeight="1" x14ac:dyDescent="0.15">
      <c r="B34" s="128" t="s">
        <v>92</v>
      </c>
      <c r="C34" s="128"/>
      <c r="D34" s="128"/>
      <c r="E34" s="128"/>
      <c r="F34" s="128"/>
      <c r="G34" s="128"/>
      <c r="H34" s="128"/>
      <c r="I34" s="90"/>
      <c r="J34" s="121">
        <f>SUM(V34,AH34)</f>
        <v>6574</v>
      </c>
      <c r="K34" s="122"/>
      <c r="L34" s="122"/>
      <c r="M34" s="122"/>
      <c r="N34" s="122"/>
      <c r="O34" s="121">
        <f>SUM(AA34,AM34)</f>
        <v>1502530</v>
      </c>
      <c r="P34" s="122"/>
      <c r="Q34" s="122"/>
      <c r="R34" s="122"/>
      <c r="S34" s="122"/>
      <c r="T34" s="122"/>
      <c r="U34" s="122"/>
      <c r="V34" s="121">
        <v>3177</v>
      </c>
      <c r="W34" s="122"/>
      <c r="X34" s="122"/>
      <c r="Y34" s="122"/>
      <c r="Z34" s="122"/>
      <c r="AA34" s="121">
        <v>1332680</v>
      </c>
      <c r="AB34" s="122"/>
      <c r="AC34" s="122"/>
      <c r="AD34" s="122"/>
      <c r="AE34" s="122"/>
      <c r="AF34" s="122"/>
      <c r="AG34" s="122"/>
      <c r="AH34" s="121">
        <v>3397</v>
      </c>
      <c r="AI34" s="122"/>
      <c r="AJ34" s="122"/>
      <c r="AK34" s="122"/>
      <c r="AL34" s="122"/>
      <c r="AM34" s="121">
        <v>169850</v>
      </c>
      <c r="AN34" s="122"/>
      <c r="AO34" s="122"/>
      <c r="AP34" s="122"/>
      <c r="AQ34" s="122"/>
      <c r="AR34" s="122"/>
      <c r="AS34" s="122"/>
      <c r="AT34" s="76" t="s">
        <v>83</v>
      </c>
      <c r="AU34" s="120"/>
      <c r="AV34" s="120"/>
      <c r="AW34" s="120"/>
      <c r="AX34" s="120"/>
      <c r="AY34" s="76" t="s">
        <v>83</v>
      </c>
      <c r="AZ34" s="120"/>
      <c r="BA34" s="120"/>
      <c r="BB34" s="120"/>
      <c r="BC34" s="120"/>
      <c r="BD34" s="120"/>
      <c r="BE34" s="120"/>
    </row>
    <row r="35" spans="2:57" ht="16.5" customHeight="1" x14ac:dyDescent="0.15">
      <c r="B35" s="128" t="s">
        <v>105</v>
      </c>
      <c r="C35" s="128"/>
      <c r="D35" s="128"/>
      <c r="E35" s="128"/>
      <c r="F35" s="128"/>
      <c r="G35" s="128"/>
      <c r="H35" s="128"/>
      <c r="I35" s="90"/>
      <c r="J35" s="121">
        <f>SUM(V35,AH35)</f>
        <v>6182</v>
      </c>
      <c r="K35" s="122"/>
      <c r="L35" s="122"/>
      <c r="M35" s="122"/>
      <c r="N35" s="122"/>
      <c r="O35" s="121">
        <f>SUM(AA35,AM35)</f>
        <v>1419528</v>
      </c>
      <c r="P35" s="122"/>
      <c r="Q35" s="122"/>
      <c r="R35" s="122"/>
      <c r="S35" s="122"/>
      <c r="T35" s="122"/>
      <c r="U35" s="122"/>
      <c r="V35" s="121">
        <v>3007</v>
      </c>
      <c r="W35" s="122"/>
      <c r="X35" s="122"/>
      <c r="Y35" s="122"/>
      <c r="Z35" s="122"/>
      <c r="AA35" s="121">
        <v>1260778</v>
      </c>
      <c r="AB35" s="122"/>
      <c r="AC35" s="122"/>
      <c r="AD35" s="122"/>
      <c r="AE35" s="122"/>
      <c r="AF35" s="122"/>
      <c r="AG35" s="122"/>
      <c r="AH35" s="121">
        <v>3175</v>
      </c>
      <c r="AI35" s="122"/>
      <c r="AJ35" s="122"/>
      <c r="AK35" s="122"/>
      <c r="AL35" s="122"/>
      <c r="AM35" s="121">
        <v>158750</v>
      </c>
      <c r="AN35" s="122"/>
      <c r="AO35" s="122"/>
      <c r="AP35" s="122"/>
      <c r="AQ35" s="122"/>
      <c r="AR35" s="122"/>
      <c r="AS35" s="122"/>
      <c r="AT35" s="76" t="s">
        <v>83</v>
      </c>
      <c r="AU35" s="120"/>
      <c r="AV35" s="120"/>
      <c r="AW35" s="120"/>
      <c r="AX35" s="120"/>
      <c r="AY35" s="76" t="s">
        <v>83</v>
      </c>
      <c r="AZ35" s="120"/>
      <c r="BA35" s="120"/>
      <c r="BB35" s="120"/>
      <c r="BC35" s="120"/>
      <c r="BD35" s="120"/>
      <c r="BE35" s="120"/>
    </row>
    <row r="36" spans="2:57" ht="16.5" customHeight="1" x14ac:dyDescent="0.15">
      <c r="B36" s="89" t="s">
        <v>115</v>
      </c>
      <c r="C36" s="89"/>
      <c r="D36" s="89"/>
      <c r="E36" s="89"/>
      <c r="F36" s="89"/>
      <c r="G36" s="89"/>
      <c r="H36" s="89"/>
      <c r="I36" s="90"/>
      <c r="J36" s="121">
        <f>SUM(V36,AH36,AT36)</f>
        <v>6220</v>
      </c>
      <c r="K36" s="126"/>
      <c r="L36" s="126"/>
      <c r="M36" s="126"/>
      <c r="N36" s="127"/>
      <c r="O36" s="121">
        <f>SUM(AA36,AM36,AY36)</f>
        <v>1364815</v>
      </c>
      <c r="P36" s="126"/>
      <c r="Q36" s="126"/>
      <c r="R36" s="126"/>
      <c r="S36" s="126"/>
      <c r="T36" s="126"/>
      <c r="U36" s="127"/>
      <c r="V36" s="121">
        <v>2844</v>
      </c>
      <c r="W36" s="126"/>
      <c r="X36" s="126"/>
      <c r="Y36" s="126"/>
      <c r="Z36" s="127"/>
      <c r="AA36" s="121">
        <v>1193556</v>
      </c>
      <c r="AB36" s="126"/>
      <c r="AC36" s="126"/>
      <c r="AD36" s="126"/>
      <c r="AE36" s="126"/>
      <c r="AF36" s="126"/>
      <c r="AG36" s="127"/>
      <c r="AH36" s="121">
        <v>3273</v>
      </c>
      <c r="AI36" s="126"/>
      <c r="AJ36" s="126"/>
      <c r="AK36" s="126"/>
      <c r="AL36" s="127"/>
      <c r="AM36" s="121">
        <v>163650</v>
      </c>
      <c r="AN36" s="126"/>
      <c r="AO36" s="126"/>
      <c r="AP36" s="126"/>
      <c r="AQ36" s="126"/>
      <c r="AR36" s="126"/>
      <c r="AS36" s="127"/>
      <c r="AT36" s="121">
        <v>103</v>
      </c>
      <c r="AU36" s="126"/>
      <c r="AV36" s="126"/>
      <c r="AW36" s="126"/>
      <c r="AX36" s="127"/>
      <c r="AY36" s="121">
        <v>7609</v>
      </c>
      <c r="AZ36" s="126"/>
      <c r="BA36" s="126"/>
      <c r="BB36" s="126"/>
      <c r="BC36" s="126"/>
      <c r="BD36" s="126"/>
      <c r="BE36" s="126"/>
    </row>
    <row r="37" spans="2:57" ht="16.5" customHeight="1" x14ac:dyDescent="0.15">
      <c r="B37" s="131" t="s">
        <v>128</v>
      </c>
      <c r="C37" s="131"/>
      <c r="D37" s="131"/>
      <c r="E37" s="131"/>
      <c r="F37" s="131"/>
      <c r="G37" s="131"/>
      <c r="H37" s="131"/>
      <c r="I37" s="88"/>
      <c r="J37" s="123">
        <f>SUM(V37,AH37,AT37)</f>
        <v>6255</v>
      </c>
      <c r="K37" s="124"/>
      <c r="L37" s="124"/>
      <c r="M37" s="124"/>
      <c r="N37" s="125"/>
      <c r="O37" s="123">
        <f>SUM(AA37,AM37,AY37)</f>
        <v>1266734</v>
      </c>
      <c r="P37" s="124"/>
      <c r="Q37" s="124"/>
      <c r="R37" s="124"/>
      <c r="S37" s="124"/>
      <c r="T37" s="124"/>
      <c r="U37" s="125"/>
      <c r="V37" s="123">
        <v>2596</v>
      </c>
      <c r="W37" s="124"/>
      <c r="X37" s="124"/>
      <c r="Y37" s="124"/>
      <c r="Z37" s="125"/>
      <c r="AA37" s="123">
        <v>1089068</v>
      </c>
      <c r="AB37" s="124"/>
      <c r="AC37" s="124"/>
      <c r="AD37" s="124"/>
      <c r="AE37" s="124"/>
      <c r="AF37" s="124"/>
      <c r="AG37" s="125"/>
      <c r="AH37" s="123">
        <v>3287</v>
      </c>
      <c r="AI37" s="124"/>
      <c r="AJ37" s="124"/>
      <c r="AK37" s="124"/>
      <c r="AL37" s="125"/>
      <c r="AM37" s="123">
        <v>164350</v>
      </c>
      <c r="AN37" s="124"/>
      <c r="AO37" s="124"/>
      <c r="AP37" s="124"/>
      <c r="AQ37" s="124"/>
      <c r="AR37" s="124"/>
      <c r="AS37" s="125"/>
      <c r="AT37" s="123">
        <v>372</v>
      </c>
      <c r="AU37" s="124"/>
      <c r="AV37" s="124"/>
      <c r="AW37" s="124"/>
      <c r="AX37" s="125"/>
      <c r="AY37" s="123">
        <v>13316</v>
      </c>
      <c r="AZ37" s="124"/>
      <c r="BA37" s="124"/>
      <c r="BB37" s="124"/>
      <c r="BC37" s="124"/>
      <c r="BD37" s="124"/>
      <c r="BE37" s="124"/>
    </row>
    <row r="38" spans="2:57" s="26" customFormat="1" ht="15" customHeight="1" x14ac:dyDescent="0.2">
      <c r="B38" s="130" t="s">
        <v>133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</row>
    <row r="39" spans="2:57" s="26" customFormat="1" ht="15" customHeight="1" x14ac:dyDescent="0.2">
      <c r="B39" s="129" t="s">
        <v>134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</row>
    <row r="40" spans="2:57" s="26" customFormat="1" ht="15" customHeight="1" x14ac:dyDescent="0.2">
      <c r="B40" s="129" t="s">
        <v>135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</row>
    <row r="41" spans="2:57" s="26" customFormat="1" ht="15" customHeight="1" x14ac:dyDescent="0.2">
      <c r="B41" s="129" t="s">
        <v>136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</row>
    <row r="42" spans="2:57" s="26" customFormat="1" ht="15" customHeight="1" x14ac:dyDescent="0.15">
      <c r="B42" s="129" t="s">
        <v>85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</row>
    <row r="43" spans="2:57" s="26" customFormat="1" ht="15" customHeight="1" x14ac:dyDescent="0.15">
      <c r="B43" s="129" t="s">
        <v>86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</row>
    <row r="44" spans="2:57" s="26" customFormat="1" ht="15" customHeight="1" x14ac:dyDescent="0.15">
      <c r="B44" s="129" t="s">
        <v>87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</row>
    <row r="45" spans="2:57" s="26" customFormat="1" ht="15" customHeight="1" x14ac:dyDescent="0.15">
      <c r="B45" s="129" t="s">
        <v>88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</row>
    <row r="46" spans="2:57" ht="15" customHeight="1" x14ac:dyDescent="0.15">
      <c r="B46" s="129" t="s">
        <v>89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</row>
    <row r="47" spans="2:57" ht="15" customHeight="1" x14ac:dyDescent="0.15">
      <c r="B47" s="129" t="s">
        <v>90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</row>
    <row r="48" spans="2:57" ht="15" customHeight="1" x14ac:dyDescent="0.15">
      <c r="B48" s="129" t="s">
        <v>91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</row>
    <row r="49" spans="2:57" x14ac:dyDescent="0.15">
      <c r="B49" s="129" t="s">
        <v>129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</row>
    <row r="50" spans="2:57" x14ac:dyDescent="0.15">
      <c r="B50" s="129" t="s">
        <v>90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</row>
    <row r="51" spans="2:57" x14ac:dyDescent="0.15">
      <c r="B51" s="129" t="s">
        <v>130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</row>
  </sheetData>
  <mergeCells count="198">
    <mergeCell ref="B15:H17"/>
    <mergeCell ref="I15:BE15"/>
    <mergeCell ref="AD19:AJ19"/>
    <mergeCell ref="AR19:AX19"/>
    <mergeCell ref="AK19:AQ19"/>
    <mergeCell ref="AK18:AQ18"/>
    <mergeCell ref="AR18:AX18"/>
    <mergeCell ref="AY18:BE18"/>
    <mergeCell ref="B19:H19"/>
    <mergeCell ref="I19:O19"/>
    <mergeCell ref="P19:V19"/>
    <mergeCell ref="W19:AC19"/>
    <mergeCell ref="B49:BE49"/>
    <mergeCell ref="B50:BE50"/>
    <mergeCell ref="B51:BE51"/>
    <mergeCell ref="AA36:AG36"/>
    <mergeCell ref="AH36:AL36"/>
    <mergeCell ref="AM36:AS36"/>
    <mergeCell ref="AT36:AX36"/>
    <mergeCell ref="AY36:BE36"/>
    <mergeCell ref="B45:BE45"/>
    <mergeCell ref="B38:BE38"/>
    <mergeCell ref="B39:BE39"/>
    <mergeCell ref="B40:BE40"/>
    <mergeCell ref="B41:BE41"/>
    <mergeCell ref="B42:BE42"/>
    <mergeCell ref="B43:BE43"/>
    <mergeCell ref="B37:I37"/>
    <mergeCell ref="B44:BE44"/>
    <mergeCell ref="B46:BE46"/>
    <mergeCell ref="B47:BE47"/>
    <mergeCell ref="B48:BE48"/>
    <mergeCell ref="B36:I36"/>
    <mergeCell ref="B34:I34"/>
    <mergeCell ref="B35:I35"/>
    <mergeCell ref="J33:N33"/>
    <mergeCell ref="O33:U33"/>
    <mergeCell ref="V33:Z33"/>
    <mergeCell ref="AA33:AG33"/>
    <mergeCell ref="AH33:AL33"/>
    <mergeCell ref="AM33:AS33"/>
    <mergeCell ref="AT33:AX33"/>
    <mergeCell ref="B33:I33"/>
    <mergeCell ref="AM35:AS35"/>
    <mergeCell ref="AT35:AX35"/>
    <mergeCell ref="O34:U34"/>
    <mergeCell ref="V34:Z34"/>
    <mergeCell ref="AY33:BE33"/>
    <mergeCell ref="J34:N34"/>
    <mergeCell ref="J37:N37"/>
    <mergeCell ref="O37:U37"/>
    <mergeCell ref="V37:Z37"/>
    <mergeCell ref="AA37:AG37"/>
    <mergeCell ref="AH37:AL37"/>
    <mergeCell ref="AM37:AS37"/>
    <mergeCell ref="AT37:AX37"/>
    <mergeCell ref="AY37:BE37"/>
    <mergeCell ref="J36:N36"/>
    <mergeCell ref="O36:U36"/>
    <mergeCell ref="V36:Z36"/>
    <mergeCell ref="AY35:BE35"/>
    <mergeCell ref="AA34:AG34"/>
    <mergeCell ref="AH34:AL34"/>
    <mergeCell ref="AM34:AS34"/>
    <mergeCell ref="AT34:AX34"/>
    <mergeCell ref="AY34:BE34"/>
    <mergeCell ref="J35:N35"/>
    <mergeCell ref="O35:U35"/>
    <mergeCell ref="V35:Z35"/>
    <mergeCell ref="AA35:AG35"/>
    <mergeCell ref="AH35:AL35"/>
    <mergeCell ref="AY10:BE10"/>
    <mergeCell ref="W16:AC16"/>
    <mergeCell ref="AD16:AJ16"/>
    <mergeCell ref="AK16:AQ17"/>
    <mergeCell ref="AR16:AX16"/>
    <mergeCell ref="B13:H13"/>
    <mergeCell ref="I13:O13"/>
    <mergeCell ref="P13:V13"/>
    <mergeCell ref="W13:AC13"/>
    <mergeCell ref="AD13:AJ13"/>
    <mergeCell ref="AK13:AQ13"/>
    <mergeCell ref="B12:H12"/>
    <mergeCell ref="I12:O12"/>
    <mergeCell ref="P12:V12"/>
    <mergeCell ref="W12:AC12"/>
    <mergeCell ref="AD12:AJ12"/>
    <mergeCell ref="AK12:AQ12"/>
    <mergeCell ref="AR12:AX12"/>
    <mergeCell ref="AY12:BE12"/>
    <mergeCell ref="B11:H11"/>
    <mergeCell ref="B10:H10"/>
    <mergeCell ref="AY11:BE11"/>
    <mergeCell ref="AR13:AX13"/>
    <mergeCell ref="AY13:BE13"/>
    <mergeCell ref="AY9:BE9"/>
    <mergeCell ref="I8:O8"/>
    <mergeCell ref="P8:V8"/>
    <mergeCell ref="W8:AC8"/>
    <mergeCell ref="B8:H8"/>
    <mergeCell ref="AD8:AJ8"/>
    <mergeCell ref="AK8:AQ8"/>
    <mergeCell ref="AR8:AX8"/>
    <mergeCell ref="AY8:BE8"/>
    <mergeCell ref="B9:H9"/>
    <mergeCell ref="I9:O9"/>
    <mergeCell ref="P9:V9"/>
    <mergeCell ref="W9:AC9"/>
    <mergeCell ref="AD9:AJ9"/>
    <mergeCell ref="AK9:AQ9"/>
    <mergeCell ref="AR9:AX9"/>
    <mergeCell ref="O32:U32"/>
    <mergeCell ref="B22:H22"/>
    <mergeCell ref="I22:O22"/>
    <mergeCell ref="P22:V22"/>
    <mergeCell ref="W22:AC22"/>
    <mergeCell ref="AD22:AJ22"/>
    <mergeCell ref="AK22:AQ22"/>
    <mergeCell ref="AR22:AX22"/>
    <mergeCell ref="AY23:BE23"/>
    <mergeCell ref="J31:U31"/>
    <mergeCell ref="V31:AG31"/>
    <mergeCell ref="AH31:AS31"/>
    <mergeCell ref="AT31:BE31"/>
    <mergeCell ref="B24:BE24"/>
    <mergeCell ref="B29:BE29"/>
    <mergeCell ref="B30:BE30"/>
    <mergeCell ref="B31:I32"/>
    <mergeCell ref="V32:Z32"/>
    <mergeCell ref="AA32:AG32"/>
    <mergeCell ref="AH32:AL32"/>
    <mergeCell ref="AM32:AS32"/>
    <mergeCell ref="AT32:AX32"/>
    <mergeCell ref="AY32:BE32"/>
    <mergeCell ref="J32:N32"/>
    <mergeCell ref="B1:BE1"/>
    <mergeCell ref="B3:BE3"/>
    <mergeCell ref="B4:BE4"/>
    <mergeCell ref="B5:H7"/>
    <mergeCell ref="I5:BE5"/>
    <mergeCell ref="I6:O7"/>
    <mergeCell ref="P6:V7"/>
    <mergeCell ref="W6:AC6"/>
    <mergeCell ref="AD6:AJ6"/>
    <mergeCell ref="AK6:AQ7"/>
    <mergeCell ref="AR6:AX6"/>
    <mergeCell ref="AY6:BE7"/>
    <mergeCell ref="W7:AC7"/>
    <mergeCell ref="AD7:AJ7"/>
    <mergeCell ref="AR7:AX7"/>
    <mergeCell ref="AK10:AQ10"/>
    <mergeCell ref="AR10:AX10"/>
    <mergeCell ref="AK11:AQ11"/>
    <mergeCell ref="AR11:AX11"/>
    <mergeCell ref="B20:H20"/>
    <mergeCell ref="I20:O20"/>
    <mergeCell ref="P20:V20"/>
    <mergeCell ref="W20:AC20"/>
    <mergeCell ref="AD20:AJ20"/>
    <mergeCell ref="AK20:AQ20"/>
    <mergeCell ref="AR20:AX20"/>
    <mergeCell ref="P11:V11"/>
    <mergeCell ref="W11:AC11"/>
    <mergeCell ref="AD11:AJ11"/>
    <mergeCell ref="I10:O10"/>
    <mergeCell ref="P10:V10"/>
    <mergeCell ref="AD10:AJ10"/>
    <mergeCell ref="W10:AC10"/>
    <mergeCell ref="B18:H18"/>
    <mergeCell ref="I18:O18"/>
    <mergeCell ref="P18:V18"/>
    <mergeCell ref="W18:AC18"/>
    <mergeCell ref="AD18:AJ18"/>
    <mergeCell ref="W17:AC17"/>
    <mergeCell ref="I16:O17"/>
    <mergeCell ref="I11:O11"/>
    <mergeCell ref="P16:V17"/>
    <mergeCell ref="AY16:BE17"/>
    <mergeCell ref="AR23:AX23"/>
    <mergeCell ref="B23:H23"/>
    <mergeCell ref="I23:O23"/>
    <mergeCell ref="P23:V23"/>
    <mergeCell ref="W23:AC23"/>
    <mergeCell ref="AD23:AJ23"/>
    <mergeCell ref="AK23:AQ23"/>
    <mergeCell ref="AY22:BE22"/>
    <mergeCell ref="AY20:BE20"/>
    <mergeCell ref="AD17:AJ17"/>
    <mergeCell ref="AR17:AX17"/>
    <mergeCell ref="AY19:BE19"/>
    <mergeCell ref="B21:H21"/>
    <mergeCell ref="I21:O21"/>
    <mergeCell ref="P21:V21"/>
    <mergeCell ref="W21:AC21"/>
    <mergeCell ref="AD21:AJ21"/>
    <mergeCell ref="AK21:AQ21"/>
    <mergeCell ref="AR21:AX21"/>
    <mergeCell ref="AY21:BE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45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32"/>
  <sheetViews>
    <sheetView showGridLines="0" view="pageBreakPreview" zoomScale="110" zoomScaleNormal="120" zoomScaleSheetLayoutView="110" workbookViewId="0">
      <selection activeCell="H12" sqref="H12:CE12"/>
    </sheetView>
  </sheetViews>
  <sheetFormatPr defaultRowHeight="13.5" x14ac:dyDescent="0.15"/>
  <cols>
    <col min="1" max="7" width="1.125" style="10" customWidth="1"/>
    <col min="8" max="102" width="0.875" style="10" customWidth="1"/>
    <col min="103" max="16384" width="9" style="10"/>
  </cols>
  <sheetData>
    <row r="1" spans="1:102" ht="17.25" customHeight="1" x14ac:dyDescent="0.15">
      <c r="A1" s="55" t="s">
        <v>54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</row>
    <row r="2" spans="1:102" ht="15" customHeight="1" x14ac:dyDescent="0.15">
      <c r="A2" s="184" t="s">
        <v>55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</row>
    <row r="3" spans="1:102" ht="27" customHeight="1" x14ac:dyDescent="0.15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91" t="s">
        <v>56</v>
      </c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5" t="s">
        <v>57</v>
      </c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7"/>
    </row>
    <row r="4" spans="1:102" ht="27" customHeight="1" x14ac:dyDescent="0.15">
      <c r="A4" s="187"/>
      <c r="B4" s="188"/>
      <c r="C4" s="188"/>
      <c r="D4" s="188"/>
      <c r="E4" s="188"/>
      <c r="F4" s="188"/>
      <c r="G4" s="188"/>
      <c r="H4" s="188"/>
      <c r="I4" s="188"/>
      <c r="J4" s="188"/>
      <c r="K4" s="19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8" t="s">
        <v>41</v>
      </c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98" t="s">
        <v>58</v>
      </c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99" t="s">
        <v>59</v>
      </c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1"/>
    </row>
    <row r="5" spans="1:102" ht="27" customHeight="1" x14ac:dyDescent="0.15">
      <c r="A5" s="189"/>
      <c r="B5" s="190"/>
      <c r="C5" s="190"/>
      <c r="D5" s="190"/>
      <c r="E5" s="190"/>
      <c r="F5" s="190"/>
      <c r="G5" s="190"/>
      <c r="H5" s="190"/>
      <c r="I5" s="190"/>
      <c r="J5" s="190"/>
      <c r="K5" s="198" t="s">
        <v>60</v>
      </c>
      <c r="L5" s="138"/>
      <c r="M5" s="138"/>
      <c r="N5" s="138"/>
      <c r="O5" s="138"/>
      <c r="P5" s="138"/>
      <c r="Q5" s="138"/>
      <c r="R5" s="138"/>
      <c r="S5" s="138"/>
      <c r="T5" s="138" t="s">
        <v>61</v>
      </c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98" t="s">
        <v>60</v>
      </c>
      <c r="AI5" s="138"/>
      <c r="AJ5" s="138"/>
      <c r="AK5" s="138"/>
      <c r="AL5" s="138"/>
      <c r="AM5" s="138"/>
      <c r="AN5" s="138"/>
      <c r="AO5" s="138"/>
      <c r="AP5" s="138"/>
      <c r="AQ5" s="138" t="s">
        <v>61</v>
      </c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98" t="s">
        <v>60</v>
      </c>
      <c r="BF5" s="138"/>
      <c r="BG5" s="138"/>
      <c r="BH5" s="138"/>
      <c r="BI5" s="138"/>
      <c r="BJ5" s="138"/>
      <c r="BK5" s="138"/>
      <c r="BL5" s="138"/>
      <c r="BM5" s="138"/>
      <c r="BN5" s="138" t="s">
        <v>61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98" t="s">
        <v>60</v>
      </c>
      <c r="CC5" s="138"/>
      <c r="CD5" s="138"/>
      <c r="CE5" s="138"/>
      <c r="CF5" s="138"/>
      <c r="CG5" s="138"/>
      <c r="CH5" s="138"/>
      <c r="CI5" s="138"/>
      <c r="CJ5" s="138"/>
      <c r="CK5" s="199" t="s">
        <v>61</v>
      </c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1"/>
    </row>
    <row r="6" spans="1:102" ht="27" customHeight="1" x14ac:dyDescent="0.15">
      <c r="A6" s="178" t="s">
        <v>126</v>
      </c>
      <c r="B6" s="178" t="s">
        <v>42</v>
      </c>
      <c r="C6" s="178" t="s">
        <v>42</v>
      </c>
      <c r="D6" s="178" t="s">
        <v>42</v>
      </c>
      <c r="E6" s="178" t="s">
        <v>42</v>
      </c>
      <c r="F6" s="178" t="s">
        <v>42</v>
      </c>
      <c r="G6" s="178" t="s">
        <v>42</v>
      </c>
      <c r="H6" s="178" t="s">
        <v>42</v>
      </c>
      <c r="I6" s="178" t="s">
        <v>42</v>
      </c>
      <c r="J6" s="179" t="s">
        <v>42</v>
      </c>
      <c r="K6" s="140">
        <f>SUM(AH6,CF15)</f>
        <v>10700847</v>
      </c>
      <c r="L6" s="141"/>
      <c r="M6" s="141"/>
      <c r="N6" s="141"/>
      <c r="O6" s="141"/>
      <c r="P6" s="141"/>
      <c r="Q6" s="141"/>
      <c r="R6" s="141"/>
      <c r="S6" s="142"/>
      <c r="T6" s="140">
        <f>SUM(AQ6,CN15)</f>
        <v>236633152623</v>
      </c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2"/>
      <c r="AH6" s="140">
        <f>SUM(BE6,CB6,H15,AA15,BM15)</f>
        <v>10007967</v>
      </c>
      <c r="AI6" s="141"/>
      <c r="AJ6" s="141"/>
      <c r="AK6" s="141"/>
      <c r="AL6" s="141"/>
      <c r="AM6" s="141"/>
      <c r="AN6" s="141"/>
      <c r="AO6" s="141"/>
      <c r="AP6" s="142"/>
      <c r="AQ6" s="140">
        <f>SUM(BN6,CK6,P15,AI15,BB15,BU15)</f>
        <v>229068625196</v>
      </c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2"/>
      <c r="BE6" s="140">
        <v>140326</v>
      </c>
      <c r="BF6" s="141"/>
      <c r="BG6" s="141"/>
      <c r="BH6" s="141"/>
      <c r="BI6" s="141"/>
      <c r="BJ6" s="141"/>
      <c r="BK6" s="141"/>
      <c r="BL6" s="141"/>
      <c r="BM6" s="142"/>
      <c r="BN6" s="140">
        <v>80990590315</v>
      </c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2"/>
      <c r="CB6" s="140">
        <v>5416724</v>
      </c>
      <c r="CC6" s="141"/>
      <c r="CD6" s="141"/>
      <c r="CE6" s="141"/>
      <c r="CF6" s="141"/>
      <c r="CG6" s="141"/>
      <c r="CH6" s="141"/>
      <c r="CI6" s="141"/>
      <c r="CJ6" s="142"/>
      <c r="CK6" s="140">
        <v>85248968232</v>
      </c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3"/>
    </row>
    <row r="7" spans="1:102" ht="27" customHeight="1" x14ac:dyDescent="0.15">
      <c r="A7" s="167" t="s">
        <v>92</v>
      </c>
      <c r="B7" s="167" t="s">
        <v>42</v>
      </c>
      <c r="C7" s="167" t="s">
        <v>42</v>
      </c>
      <c r="D7" s="167" t="s">
        <v>42</v>
      </c>
      <c r="E7" s="167" t="s">
        <v>42</v>
      </c>
      <c r="F7" s="167" t="s">
        <v>42</v>
      </c>
      <c r="G7" s="167" t="s">
        <v>42</v>
      </c>
      <c r="H7" s="167" t="s">
        <v>42</v>
      </c>
      <c r="I7" s="167" t="s">
        <v>42</v>
      </c>
      <c r="J7" s="168" t="s">
        <v>42</v>
      </c>
      <c r="K7" s="140">
        <f>SUM(AH7,CF16)</f>
        <v>10440782</v>
      </c>
      <c r="L7" s="141"/>
      <c r="M7" s="141"/>
      <c r="N7" s="141"/>
      <c r="O7" s="141"/>
      <c r="P7" s="141"/>
      <c r="Q7" s="141"/>
      <c r="R7" s="141"/>
      <c r="S7" s="142"/>
      <c r="T7" s="140">
        <f>SUM(AQ7,CN16)</f>
        <v>230780613722</v>
      </c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2"/>
      <c r="AH7" s="140">
        <f>SUM(BE7,CB7,H16,AA16,BM16)</f>
        <v>9802767</v>
      </c>
      <c r="AI7" s="141"/>
      <c r="AJ7" s="141"/>
      <c r="AK7" s="141"/>
      <c r="AL7" s="141"/>
      <c r="AM7" s="141"/>
      <c r="AN7" s="141"/>
      <c r="AO7" s="141"/>
      <c r="AP7" s="142"/>
      <c r="AQ7" s="140">
        <f>SUM(BN7,CK7,P16,AI16,BB16,BU16)</f>
        <v>223879136865</v>
      </c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2"/>
      <c r="BE7" s="140">
        <v>135235</v>
      </c>
      <c r="BF7" s="141"/>
      <c r="BG7" s="141"/>
      <c r="BH7" s="141"/>
      <c r="BI7" s="141"/>
      <c r="BJ7" s="141"/>
      <c r="BK7" s="141"/>
      <c r="BL7" s="141"/>
      <c r="BM7" s="142"/>
      <c r="BN7" s="140">
        <v>79766984103</v>
      </c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2"/>
      <c r="CB7" s="140">
        <v>5273027</v>
      </c>
      <c r="CC7" s="141"/>
      <c r="CD7" s="141"/>
      <c r="CE7" s="141"/>
      <c r="CF7" s="141"/>
      <c r="CG7" s="141"/>
      <c r="CH7" s="141"/>
      <c r="CI7" s="141"/>
      <c r="CJ7" s="142"/>
      <c r="CK7" s="140">
        <v>83501699360</v>
      </c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3"/>
    </row>
    <row r="8" spans="1:102" ht="27" customHeight="1" x14ac:dyDescent="0.15">
      <c r="A8" s="167" t="s">
        <v>105</v>
      </c>
      <c r="B8" s="167" t="s">
        <v>42</v>
      </c>
      <c r="C8" s="167" t="s">
        <v>42</v>
      </c>
      <c r="D8" s="167" t="s">
        <v>42</v>
      </c>
      <c r="E8" s="167" t="s">
        <v>42</v>
      </c>
      <c r="F8" s="167" t="s">
        <v>42</v>
      </c>
      <c r="G8" s="167" t="s">
        <v>42</v>
      </c>
      <c r="H8" s="167" t="s">
        <v>42</v>
      </c>
      <c r="I8" s="167" t="s">
        <v>42</v>
      </c>
      <c r="J8" s="168" t="s">
        <v>42</v>
      </c>
      <c r="K8" s="140">
        <f>SUM(AH8,CF17)</f>
        <v>10267710</v>
      </c>
      <c r="L8" s="141"/>
      <c r="M8" s="141"/>
      <c r="N8" s="141"/>
      <c r="O8" s="141"/>
      <c r="P8" s="141"/>
      <c r="Q8" s="141"/>
      <c r="R8" s="141"/>
      <c r="S8" s="142"/>
      <c r="T8" s="140">
        <f>SUM(AQ8,CN17)</f>
        <v>229861880340</v>
      </c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2"/>
      <c r="AH8" s="140">
        <f>SUM(BE8,CB8,H17,AA17,BM17)</f>
        <v>9662439</v>
      </c>
      <c r="AI8" s="141"/>
      <c r="AJ8" s="141"/>
      <c r="AK8" s="141"/>
      <c r="AL8" s="141"/>
      <c r="AM8" s="141"/>
      <c r="AN8" s="141"/>
      <c r="AO8" s="141"/>
      <c r="AP8" s="142"/>
      <c r="AQ8" s="140">
        <f>SUM(BN8,CK8,P17,AI17,BB17,BU17)</f>
        <v>223335164386</v>
      </c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2"/>
      <c r="BE8" s="140">
        <v>131555</v>
      </c>
      <c r="BF8" s="141"/>
      <c r="BG8" s="141"/>
      <c r="BH8" s="141"/>
      <c r="BI8" s="141"/>
      <c r="BJ8" s="141"/>
      <c r="BK8" s="141"/>
      <c r="BL8" s="141"/>
      <c r="BM8" s="142"/>
      <c r="BN8" s="140">
        <v>79519508648</v>
      </c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2"/>
      <c r="CB8" s="140">
        <v>5149287</v>
      </c>
      <c r="CC8" s="141"/>
      <c r="CD8" s="141"/>
      <c r="CE8" s="141"/>
      <c r="CF8" s="141"/>
      <c r="CG8" s="141"/>
      <c r="CH8" s="141"/>
      <c r="CI8" s="141"/>
      <c r="CJ8" s="142"/>
      <c r="CK8" s="140">
        <v>82697664974</v>
      </c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3"/>
    </row>
    <row r="9" spans="1:102" ht="27" customHeight="1" x14ac:dyDescent="0.15">
      <c r="A9" s="168" t="s">
        <v>110</v>
      </c>
      <c r="B9" s="214" t="s">
        <v>42</v>
      </c>
      <c r="C9" s="214" t="s">
        <v>42</v>
      </c>
      <c r="D9" s="214" t="s">
        <v>42</v>
      </c>
      <c r="E9" s="214" t="s">
        <v>42</v>
      </c>
      <c r="F9" s="214" t="s">
        <v>42</v>
      </c>
      <c r="G9" s="214" t="s">
        <v>42</v>
      </c>
      <c r="H9" s="214" t="s">
        <v>42</v>
      </c>
      <c r="I9" s="214" t="s">
        <v>42</v>
      </c>
      <c r="J9" s="214" t="s">
        <v>42</v>
      </c>
      <c r="K9" s="140">
        <f>SUM(AH9,CF18)</f>
        <v>9361691</v>
      </c>
      <c r="L9" s="141"/>
      <c r="M9" s="141"/>
      <c r="N9" s="141"/>
      <c r="O9" s="141"/>
      <c r="P9" s="141"/>
      <c r="Q9" s="141"/>
      <c r="R9" s="141"/>
      <c r="S9" s="142"/>
      <c r="T9" s="140">
        <f>SUM(AQ9,CN18)</f>
        <v>219367791375</v>
      </c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2"/>
      <c r="AH9" s="140">
        <f>SUM(BE9,CB9,H18,AA18,BM18)</f>
        <v>8829960</v>
      </c>
      <c r="AI9" s="141"/>
      <c r="AJ9" s="141"/>
      <c r="AK9" s="141"/>
      <c r="AL9" s="141"/>
      <c r="AM9" s="141"/>
      <c r="AN9" s="141"/>
      <c r="AO9" s="141"/>
      <c r="AP9" s="142"/>
      <c r="AQ9" s="140">
        <f>SUM(BN9,CK9,P18,AI18,BB18,BU18)</f>
        <v>213478801102</v>
      </c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2"/>
      <c r="BE9" s="140">
        <v>123776</v>
      </c>
      <c r="BF9" s="141"/>
      <c r="BG9" s="141"/>
      <c r="BH9" s="141"/>
      <c r="BI9" s="141"/>
      <c r="BJ9" s="141"/>
      <c r="BK9" s="141"/>
      <c r="BL9" s="141"/>
      <c r="BM9" s="142"/>
      <c r="BN9" s="140">
        <v>75945457183</v>
      </c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2"/>
      <c r="CB9" s="140">
        <v>4658478</v>
      </c>
      <c r="CC9" s="141"/>
      <c r="CD9" s="141"/>
      <c r="CE9" s="141"/>
      <c r="CF9" s="141"/>
      <c r="CG9" s="141"/>
      <c r="CH9" s="141"/>
      <c r="CI9" s="141"/>
      <c r="CJ9" s="142"/>
      <c r="CK9" s="140">
        <v>77704801805</v>
      </c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3"/>
    </row>
    <row r="10" spans="1:102" ht="27" customHeight="1" x14ac:dyDescent="0.15">
      <c r="A10" s="156" t="s">
        <v>127</v>
      </c>
      <c r="B10" s="157" t="s">
        <v>42</v>
      </c>
      <c r="C10" s="157" t="s">
        <v>42</v>
      </c>
      <c r="D10" s="157" t="s">
        <v>42</v>
      </c>
      <c r="E10" s="157" t="s">
        <v>42</v>
      </c>
      <c r="F10" s="157" t="s">
        <v>42</v>
      </c>
      <c r="G10" s="157" t="s">
        <v>42</v>
      </c>
      <c r="H10" s="157" t="s">
        <v>42</v>
      </c>
      <c r="I10" s="157" t="s">
        <v>42</v>
      </c>
      <c r="J10" s="157" t="s">
        <v>42</v>
      </c>
      <c r="K10" s="148">
        <f>SUM(AH10,CF19)</f>
        <v>9915452</v>
      </c>
      <c r="L10" s="149"/>
      <c r="M10" s="149"/>
      <c r="N10" s="149"/>
      <c r="O10" s="149"/>
      <c r="P10" s="149"/>
      <c r="Q10" s="149"/>
      <c r="R10" s="149"/>
      <c r="S10" s="150"/>
      <c r="T10" s="148">
        <f>SUM(AQ10,CN19)</f>
        <v>231528859753</v>
      </c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50"/>
      <c r="AH10" s="148">
        <f>SUM(BE10,CB10,H19,AA19,BM19)</f>
        <v>9372346</v>
      </c>
      <c r="AI10" s="149"/>
      <c r="AJ10" s="149"/>
      <c r="AK10" s="149"/>
      <c r="AL10" s="149"/>
      <c r="AM10" s="149"/>
      <c r="AN10" s="149"/>
      <c r="AO10" s="149"/>
      <c r="AP10" s="150"/>
      <c r="AQ10" s="148">
        <f>SUM(BN10,CK10,P19,AI19,BB19,BU19)</f>
        <v>225610709119</v>
      </c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50"/>
      <c r="BE10" s="148">
        <v>121832</v>
      </c>
      <c r="BF10" s="149"/>
      <c r="BG10" s="149"/>
      <c r="BH10" s="149"/>
      <c r="BI10" s="149"/>
      <c r="BJ10" s="149"/>
      <c r="BK10" s="149"/>
      <c r="BL10" s="149"/>
      <c r="BM10" s="150"/>
      <c r="BN10" s="148">
        <v>79107689877</v>
      </c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50"/>
      <c r="CB10" s="148">
        <v>4932225</v>
      </c>
      <c r="CC10" s="149"/>
      <c r="CD10" s="149"/>
      <c r="CE10" s="149"/>
      <c r="CF10" s="149"/>
      <c r="CG10" s="149"/>
      <c r="CH10" s="149"/>
      <c r="CI10" s="149"/>
      <c r="CJ10" s="150"/>
      <c r="CK10" s="148">
        <v>83443629911</v>
      </c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217"/>
    </row>
    <row r="11" spans="1:102" ht="27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</row>
    <row r="12" spans="1:102" ht="27" customHeight="1" x14ac:dyDescent="0.15">
      <c r="A12" s="203"/>
      <c r="B12" s="204"/>
      <c r="C12" s="204"/>
      <c r="D12" s="204"/>
      <c r="E12" s="204"/>
      <c r="F12" s="204"/>
      <c r="G12" s="204"/>
      <c r="H12" s="209" t="s">
        <v>57</v>
      </c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 t="s">
        <v>62</v>
      </c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10"/>
    </row>
    <row r="13" spans="1:102" ht="27" customHeight="1" x14ac:dyDescent="0.15">
      <c r="A13" s="205"/>
      <c r="B13" s="206"/>
      <c r="C13" s="206"/>
      <c r="D13" s="206"/>
      <c r="E13" s="206"/>
      <c r="F13" s="206"/>
      <c r="G13" s="206"/>
      <c r="H13" s="139" t="s">
        <v>63</v>
      </c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 t="s">
        <v>64</v>
      </c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 t="s">
        <v>65</v>
      </c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 t="s">
        <v>66</v>
      </c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 t="s">
        <v>41</v>
      </c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211"/>
    </row>
    <row r="14" spans="1:102" ht="27" customHeight="1" x14ac:dyDescent="0.15">
      <c r="A14" s="207"/>
      <c r="B14" s="208"/>
      <c r="C14" s="208"/>
      <c r="D14" s="208"/>
      <c r="E14" s="208"/>
      <c r="F14" s="208"/>
      <c r="G14" s="208"/>
      <c r="H14" s="139" t="s">
        <v>60</v>
      </c>
      <c r="I14" s="139"/>
      <c r="J14" s="139"/>
      <c r="K14" s="139"/>
      <c r="L14" s="139"/>
      <c r="M14" s="139"/>
      <c r="N14" s="139"/>
      <c r="O14" s="139"/>
      <c r="P14" s="138" t="s">
        <v>61</v>
      </c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9" t="s">
        <v>60</v>
      </c>
      <c r="AB14" s="139"/>
      <c r="AC14" s="139"/>
      <c r="AD14" s="139"/>
      <c r="AE14" s="139"/>
      <c r="AF14" s="139"/>
      <c r="AG14" s="139"/>
      <c r="AH14" s="139"/>
      <c r="AI14" s="138" t="s">
        <v>61</v>
      </c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9" t="s">
        <v>60</v>
      </c>
      <c r="AU14" s="139"/>
      <c r="AV14" s="139"/>
      <c r="AW14" s="139"/>
      <c r="AX14" s="139"/>
      <c r="AY14" s="139"/>
      <c r="AZ14" s="139"/>
      <c r="BA14" s="139"/>
      <c r="BB14" s="138" t="s">
        <v>61</v>
      </c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9" t="s">
        <v>60</v>
      </c>
      <c r="BN14" s="139"/>
      <c r="BO14" s="139"/>
      <c r="BP14" s="139"/>
      <c r="BQ14" s="139"/>
      <c r="BR14" s="139"/>
      <c r="BS14" s="139"/>
      <c r="BT14" s="139"/>
      <c r="BU14" s="138" t="s">
        <v>61</v>
      </c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9" t="s">
        <v>60</v>
      </c>
      <c r="CG14" s="139"/>
      <c r="CH14" s="139"/>
      <c r="CI14" s="139"/>
      <c r="CJ14" s="139"/>
      <c r="CK14" s="139"/>
      <c r="CL14" s="139"/>
      <c r="CM14" s="139"/>
      <c r="CN14" s="138" t="s">
        <v>61</v>
      </c>
      <c r="CO14" s="138"/>
      <c r="CP14" s="138"/>
      <c r="CQ14" s="138"/>
      <c r="CR14" s="138"/>
      <c r="CS14" s="138"/>
      <c r="CT14" s="138"/>
      <c r="CU14" s="138"/>
      <c r="CV14" s="138"/>
      <c r="CW14" s="138"/>
      <c r="CX14" s="218"/>
    </row>
    <row r="15" spans="1:102" ht="27" customHeight="1" x14ac:dyDescent="0.15">
      <c r="A15" s="178" t="s">
        <v>126</v>
      </c>
      <c r="B15" s="178"/>
      <c r="C15" s="178"/>
      <c r="D15" s="178"/>
      <c r="E15" s="178"/>
      <c r="F15" s="178"/>
      <c r="G15" s="179"/>
      <c r="H15" s="144">
        <v>1341479</v>
      </c>
      <c r="I15" s="145"/>
      <c r="J15" s="145"/>
      <c r="K15" s="145"/>
      <c r="L15" s="145"/>
      <c r="M15" s="145"/>
      <c r="N15" s="145"/>
      <c r="O15" s="147"/>
      <c r="P15" s="144">
        <v>19749722555</v>
      </c>
      <c r="Q15" s="145"/>
      <c r="R15" s="145"/>
      <c r="S15" s="145"/>
      <c r="T15" s="145"/>
      <c r="U15" s="145"/>
      <c r="V15" s="145"/>
      <c r="W15" s="145"/>
      <c r="X15" s="145"/>
      <c r="Y15" s="145"/>
      <c r="Z15" s="147"/>
      <c r="AA15" s="144">
        <v>3085500</v>
      </c>
      <c r="AB15" s="145"/>
      <c r="AC15" s="145"/>
      <c r="AD15" s="145"/>
      <c r="AE15" s="145"/>
      <c r="AF15" s="145"/>
      <c r="AG15" s="145"/>
      <c r="AH15" s="147"/>
      <c r="AI15" s="144">
        <v>37686025525</v>
      </c>
      <c r="AJ15" s="145"/>
      <c r="AK15" s="145"/>
      <c r="AL15" s="145"/>
      <c r="AM15" s="145"/>
      <c r="AN15" s="145"/>
      <c r="AO15" s="145"/>
      <c r="AP15" s="145"/>
      <c r="AQ15" s="145"/>
      <c r="AR15" s="145"/>
      <c r="AS15" s="147"/>
      <c r="AT15" s="181">
        <v>131949</v>
      </c>
      <c r="AU15" s="182"/>
      <c r="AV15" s="182"/>
      <c r="AW15" s="182"/>
      <c r="AX15" s="182"/>
      <c r="AY15" s="182"/>
      <c r="AZ15" s="182"/>
      <c r="BA15" s="183"/>
      <c r="BB15" s="144">
        <v>3430682219</v>
      </c>
      <c r="BC15" s="145"/>
      <c r="BD15" s="145"/>
      <c r="BE15" s="145"/>
      <c r="BF15" s="145"/>
      <c r="BG15" s="145"/>
      <c r="BH15" s="145"/>
      <c r="BI15" s="145"/>
      <c r="BJ15" s="145"/>
      <c r="BK15" s="145"/>
      <c r="BL15" s="147"/>
      <c r="BM15" s="144">
        <v>23938</v>
      </c>
      <c r="BN15" s="145"/>
      <c r="BO15" s="145"/>
      <c r="BP15" s="145"/>
      <c r="BQ15" s="145"/>
      <c r="BR15" s="145"/>
      <c r="BS15" s="145"/>
      <c r="BT15" s="147"/>
      <c r="BU15" s="144">
        <v>1962636350</v>
      </c>
      <c r="BV15" s="145"/>
      <c r="BW15" s="145"/>
      <c r="BX15" s="145"/>
      <c r="BY15" s="145"/>
      <c r="BZ15" s="145"/>
      <c r="CA15" s="145"/>
      <c r="CB15" s="145"/>
      <c r="CC15" s="145"/>
      <c r="CD15" s="145"/>
      <c r="CE15" s="147"/>
      <c r="CF15" s="144">
        <f>SUM(H24,AA24,AT24,BM24)</f>
        <v>692880</v>
      </c>
      <c r="CG15" s="145"/>
      <c r="CH15" s="145"/>
      <c r="CI15" s="145"/>
      <c r="CJ15" s="145"/>
      <c r="CK15" s="145"/>
      <c r="CL15" s="145"/>
      <c r="CM15" s="147"/>
      <c r="CN15" s="144">
        <f>SUM(AI24,BB24,BU24)</f>
        <v>7564527427</v>
      </c>
      <c r="CO15" s="145"/>
      <c r="CP15" s="145"/>
      <c r="CQ15" s="145"/>
      <c r="CR15" s="145"/>
      <c r="CS15" s="145"/>
      <c r="CT15" s="145"/>
      <c r="CU15" s="145"/>
      <c r="CV15" s="145"/>
      <c r="CW15" s="145"/>
      <c r="CX15" s="146"/>
    </row>
    <row r="16" spans="1:102" ht="27" customHeight="1" x14ac:dyDescent="0.15">
      <c r="A16" s="167" t="s">
        <v>92</v>
      </c>
      <c r="B16" s="167"/>
      <c r="C16" s="167"/>
      <c r="D16" s="167"/>
      <c r="E16" s="167"/>
      <c r="F16" s="167"/>
      <c r="G16" s="168"/>
      <c r="H16" s="144">
        <v>1311571</v>
      </c>
      <c r="I16" s="145"/>
      <c r="J16" s="145"/>
      <c r="K16" s="145"/>
      <c r="L16" s="145"/>
      <c r="M16" s="145"/>
      <c r="N16" s="145"/>
      <c r="O16" s="147"/>
      <c r="P16" s="144">
        <v>19215946533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7"/>
      <c r="AA16" s="144">
        <v>3054445</v>
      </c>
      <c r="AB16" s="145"/>
      <c r="AC16" s="145"/>
      <c r="AD16" s="145"/>
      <c r="AE16" s="145"/>
      <c r="AF16" s="145"/>
      <c r="AG16" s="145"/>
      <c r="AH16" s="147"/>
      <c r="AI16" s="144">
        <v>35701144145</v>
      </c>
      <c r="AJ16" s="145"/>
      <c r="AK16" s="145"/>
      <c r="AL16" s="145"/>
      <c r="AM16" s="145"/>
      <c r="AN16" s="145"/>
      <c r="AO16" s="145"/>
      <c r="AP16" s="145"/>
      <c r="AQ16" s="145"/>
      <c r="AR16" s="145"/>
      <c r="AS16" s="147"/>
      <c r="AT16" s="181">
        <v>127589</v>
      </c>
      <c r="AU16" s="182"/>
      <c r="AV16" s="182"/>
      <c r="AW16" s="182"/>
      <c r="AX16" s="182"/>
      <c r="AY16" s="182"/>
      <c r="AZ16" s="182"/>
      <c r="BA16" s="183"/>
      <c r="BB16" s="144">
        <v>3310512504</v>
      </c>
      <c r="BC16" s="145"/>
      <c r="BD16" s="145"/>
      <c r="BE16" s="145"/>
      <c r="BF16" s="145"/>
      <c r="BG16" s="145"/>
      <c r="BH16" s="145"/>
      <c r="BI16" s="145"/>
      <c r="BJ16" s="145"/>
      <c r="BK16" s="145"/>
      <c r="BL16" s="147"/>
      <c r="BM16" s="144">
        <v>28489</v>
      </c>
      <c r="BN16" s="145"/>
      <c r="BO16" s="145"/>
      <c r="BP16" s="145"/>
      <c r="BQ16" s="145"/>
      <c r="BR16" s="145"/>
      <c r="BS16" s="145"/>
      <c r="BT16" s="147"/>
      <c r="BU16" s="144">
        <v>2382850220</v>
      </c>
      <c r="BV16" s="145"/>
      <c r="BW16" s="145"/>
      <c r="BX16" s="145"/>
      <c r="BY16" s="145"/>
      <c r="BZ16" s="145"/>
      <c r="CA16" s="145"/>
      <c r="CB16" s="145"/>
      <c r="CC16" s="145"/>
      <c r="CD16" s="145"/>
      <c r="CE16" s="147"/>
      <c r="CF16" s="144">
        <f>SUM(H25,AA25,AT25,BM25)</f>
        <v>638015</v>
      </c>
      <c r="CG16" s="145"/>
      <c r="CH16" s="145"/>
      <c r="CI16" s="145"/>
      <c r="CJ16" s="145"/>
      <c r="CK16" s="145"/>
      <c r="CL16" s="145"/>
      <c r="CM16" s="147"/>
      <c r="CN16" s="144">
        <f>SUM(AI25,BB25,BU25)</f>
        <v>6901476857</v>
      </c>
      <c r="CO16" s="145"/>
      <c r="CP16" s="145"/>
      <c r="CQ16" s="145"/>
      <c r="CR16" s="145"/>
      <c r="CS16" s="145"/>
      <c r="CT16" s="145"/>
      <c r="CU16" s="145"/>
      <c r="CV16" s="145"/>
      <c r="CW16" s="145"/>
      <c r="CX16" s="146"/>
    </row>
    <row r="17" spans="1:102" ht="27" customHeight="1" x14ac:dyDescent="0.15">
      <c r="A17" s="167" t="s">
        <v>105</v>
      </c>
      <c r="B17" s="167"/>
      <c r="C17" s="167"/>
      <c r="D17" s="167"/>
      <c r="E17" s="167"/>
      <c r="F17" s="167"/>
      <c r="G17" s="168"/>
      <c r="H17" s="144">
        <v>1316013</v>
      </c>
      <c r="I17" s="145"/>
      <c r="J17" s="145"/>
      <c r="K17" s="145"/>
      <c r="L17" s="145"/>
      <c r="M17" s="145"/>
      <c r="N17" s="145"/>
      <c r="O17" s="147"/>
      <c r="P17" s="144">
        <v>19009530414</v>
      </c>
      <c r="Q17" s="145"/>
      <c r="R17" s="145"/>
      <c r="S17" s="145"/>
      <c r="T17" s="145"/>
      <c r="U17" s="145"/>
      <c r="V17" s="145"/>
      <c r="W17" s="145"/>
      <c r="X17" s="145"/>
      <c r="Y17" s="145"/>
      <c r="Z17" s="147"/>
      <c r="AA17" s="144">
        <v>3032694</v>
      </c>
      <c r="AB17" s="145"/>
      <c r="AC17" s="145"/>
      <c r="AD17" s="145"/>
      <c r="AE17" s="145"/>
      <c r="AF17" s="145"/>
      <c r="AG17" s="145"/>
      <c r="AH17" s="147"/>
      <c r="AI17" s="144">
        <v>36155733486</v>
      </c>
      <c r="AJ17" s="145"/>
      <c r="AK17" s="145"/>
      <c r="AL17" s="145"/>
      <c r="AM17" s="145"/>
      <c r="AN17" s="145"/>
      <c r="AO17" s="145"/>
      <c r="AP17" s="145"/>
      <c r="AQ17" s="145"/>
      <c r="AR17" s="145"/>
      <c r="AS17" s="147"/>
      <c r="AT17" s="181">
        <v>124136</v>
      </c>
      <c r="AU17" s="182"/>
      <c r="AV17" s="182"/>
      <c r="AW17" s="182"/>
      <c r="AX17" s="182"/>
      <c r="AY17" s="182"/>
      <c r="AZ17" s="182"/>
      <c r="BA17" s="183"/>
      <c r="BB17" s="144">
        <v>3212168054</v>
      </c>
      <c r="BC17" s="145"/>
      <c r="BD17" s="145"/>
      <c r="BE17" s="145"/>
      <c r="BF17" s="145"/>
      <c r="BG17" s="145"/>
      <c r="BH17" s="145"/>
      <c r="BI17" s="145"/>
      <c r="BJ17" s="145"/>
      <c r="BK17" s="145"/>
      <c r="BL17" s="147"/>
      <c r="BM17" s="144">
        <v>32890</v>
      </c>
      <c r="BN17" s="145"/>
      <c r="BO17" s="145"/>
      <c r="BP17" s="145"/>
      <c r="BQ17" s="145"/>
      <c r="BR17" s="145"/>
      <c r="BS17" s="145"/>
      <c r="BT17" s="147"/>
      <c r="BU17" s="144">
        <v>2740558810</v>
      </c>
      <c r="BV17" s="145"/>
      <c r="BW17" s="145"/>
      <c r="BX17" s="145"/>
      <c r="BY17" s="145"/>
      <c r="BZ17" s="145"/>
      <c r="CA17" s="145"/>
      <c r="CB17" s="145"/>
      <c r="CC17" s="145"/>
      <c r="CD17" s="145"/>
      <c r="CE17" s="147"/>
      <c r="CF17" s="144">
        <f>SUM(H26,AA26,AT26,BM26)</f>
        <v>605271</v>
      </c>
      <c r="CG17" s="145"/>
      <c r="CH17" s="145"/>
      <c r="CI17" s="145"/>
      <c r="CJ17" s="145"/>
      <c r="CK17" s="145"/>
      <c r="CL17" s="145"/>
      <c r="CM17" s="147"/>
      <c r="CN17" s="144">
        <f>SUM(AI26,BB26,BU26)</f>
        <v>6526715954</v>
      </c>
      <c r="CO17" s="145"/>
      <c r="CP17" s="145"/>
      <c r="CQ17" s="145"/>
      <c r="CR17" s="145"/>
      <c r="CS17" s="145"/>
      <c r="CT17" s="145"/>
      <c r="CU17" s="145"/>
      <c r="CV17" s="145"/>
      <c r="CW17" s="145"/>
      <c r="CX17" s="146"/>
    </row>
    <row r="18" spans="1:102" ht="27" customHeight="1" x14ac:dyDescent="0.15">
      <c r="A18" s="168" t="s">
        <v>110</v>
      </c>
      <c r="B18" s="214"/>
      <c r="C18" s="214"/>
      <c r="D18" s="214"/>
      <c r="E18" s="214"/>
      <c r="F18" s="214"/>
      <c r="G18" s="214"/>
      <c r="H18" s="144">
        <v>1182340</v>
      </c>
      <c r="I18" s="145"/>
      <c r="J18" s="145"/>
      <c r="K18" s="145"/>
      <c r="L18" s="145"/>
      <c r="M18" s="145"/>
      <c r="N18" s="145"/>
      <c r="O18" s="147"/>
      <c r="P18" s="144">
        <v>18170948135</v>
      </c>
      <c r="Q18" s="145"/>
      <c r="R18" s="145"/>
      <c r="S18" s="145"/>
      <c r="T18" s="145"/>
      <c r="U18" s="145"/>
      <c r="V18" s="145"/>
      <c r="W18" s="145"/>
      <c r="X18" s="145"/>
      <c r="Y18" s="145"/>
      <c r="Z18" s="147"/>
      <c r="AA18" s="144">
        <v>2827376</v>
      </c>
      <c r="AB18" s="145"/>
      <c r="AC18" s="145"/>
      <c r="AD18" s="145"/>
      <c r="AE18" s="145"/>
      <c r="AF18" s="145"/>
      <c r="AG18" s="145"/>
      <c r="AH18" s="147"/>
      <c r="AI18" s="144">
        <v>35395795344</v>
      </c>
      <c r="AJ18" s="145"/>
      <c r="AK18" s="145"/>
      <c r="AL18" s="145"/>
      <c r="AM18" s="145"/>
      <c r="AN18" s="145"/>
      <c r="AO18" s="145"/>
      <c r="AP18" s="145"/>
      <c r="AQ18" s="145"/>
      <c r="AR18" s="145"/>
      <c r="AS18" s="147"/>
      <c r="AT18" s="181">
        <v>113215</v>
      </c>
      <c r="AU18" s="182"/>
      <c r="AV18" s="182"/>
      <c r="AW18" s="182"/>
      <c r="AX18" s="182"/>
      <c r="AY18" s="182"/>
      <c r="AZ18" s="182"/>
      <c r="BA18" s="183"/>
      <c r="BB18" s="144">
        <v>3035897925</v>
      </c>
      <c r="BC18" s="145"/>
      <c r="BD18" s="145"/>
      <c r="BE18" s="145"/>
      <c r="BF18" s="145"/>
      <c r="BG18" s="145"/>
      <c r="BH18" s="145"/>
      <c r="BI18" s="145"/>
      <c r="BJ18" s="145"/>
      <c r="BK18" s="145"/>
      <c r="BL18" s="147"/>
      <c r="BM18" s="144">
        <v>37990</v>
      </c>
      <c r="BN18" s="145"/>
      <c r="BO18" s="145"/>
      <c r="BP18" s="145"/>
      <c r="BQ18" s="145"/>
      <c r="BR18" s="145"/>
      <c r="BS18" s="145"/>
      <c r="BT18" s="147"/>
      <c r="BU18" s="144">
        <v>3225900710</v>
      </c>
      <c r="BV18" s="145"/>
      <c r="BW18" s="145"/>
      <c r="BX18" s="145"/>
      <c r="BY18" s="145"/>
      <c r="BZ18" s="145"/>
      <c r="CA18" s="145"/>
      <c r="CB18" s="145"/>
      <c r="CC18" s="145"/>
      <c r="CD18" s="145"/>
      <c r="CE18" s="147"/>
      <c r="CF18" s="144">
        <f>SUM(H27,AA27,AT27,BM27)</f>
        <v>531731</v>
      </c>
      <c r="CG18" s="145"/>
      <c r="CH18" s="145"/>
      <c r="CI18" s="145"/>
      <c r="CJ18" s="145"/>
      <c r="CK18" s="145"/>
      <c r="CL18" s="145"/>
      <c r="CM18" s="147"/>
      <c r="CN18" s="144">
        <f>SUM(AI27,BB27,BU27)</f>
        <v>5888990273</v>
      </c>
      <c r="CO18" s="145"/>
      <c r="CP18" s="145"/>
      <c r="CQ18" s="145"/>
      <c r="CR18" s="145"/>
      <c r="CS18" s="145"/>
      <c r="CT18" s="145"/>
      <c r="CU18" s="145"/>
      <c r="CV18" s="145"/>
      <c r="CW18" s="145"/>
      <c r="CX18" s="146"/>
    </row>
    <row r="19" spans="1:102" ht="27" customHeight="1" x14ac:dyDescent="0.15">
      <c r="A19" s="156" t="s">
        <v>127</v>
      </c>
      <c r="B19" s="157"/>
      <c r="C19" s="157"/>
      <c r="D19" s="157"/>
      <c r="E19" s="157"/>
      <c r="F19" s="157"/>
      <c r="G19" s="157"/>
      <c r="H19" s="158">
        <v>1264296</v>
      </c>
      <c r="I19" s="159"/>
      <c r="J19" s="159"/>
      <c r="K19" s="159"/>
      <c r="L19" s="159"/>
      <c r="M19" s="159"/>
      <c r="N19" s="159"/>
      <c r="O19" s="160"/>
      <c r="P19" s="158">
        <v>19200705241</v>
      </c>
      <c r="Q19" s="159"/>
      <c r="R19" s="159"/>
      <c r="S19" s="159"/>
      <c r="T19" s="159"/>
      <c r="U19" s="159"/>
      <c r="V19" s="159"/>
      <c r="W19" s="159"/>
      <c r="X19" s="159"/>
      <c r="Y19" s="159"/>
      <c r="Z19" s="160"/>
      <c r="AA19" s="158">
        <v>3008620</v>
      </c>
      <c r="AB19" s="159"/>
      <c r="AC19" s="159"/>
      <c r="AD19" s="159"/>
      <c r="AE19" s="159"/>
      <c r="AF19" s="159"/>
      <c r="AG19" s="159"/>
      <c r="AH19" s="160"/>
      <c r="AI19" s="158">
        <v>36983696217</v>
      </c>
      <c r="AJ19" s="159"/>
      <c r="AK19" s="159"/>
      <c r="AL19" s="159"/>
      <c r="AM19" s="159"/>
      <c r="AN19" s="159"/>
      <c r="AO19" s="159"/>
      <c r="AP19" s="159"/>
      <c r="AQ19" s="159"/>
      <c r="AR19" s="159"/>
      <c r="AS19" s="160"/>
      <c r="AT19" s="161">
        <v>113066</v>
      </c>
      <c r="AU19" s="162"/>
      <c r="AV19" s="162"/>
      <c r="AW19" s="162"/>
      <c r="AX19" s="162"/>
      <c r="AY19" s="162"/>
      <c r="AZ19" s="162"/>
      <c r="BA19" s="163"/>
      <c r="BB19" s="158">
        <v>2964684243</v>
      </c>
      <c r="BC19" s="159"/>
      <c r="BD19" s="159"/>
      <c r="BE19" s="159"/>
      <c r="BF19" s="159"/>
      <c r="BG19" s="159"/>
      <c r="BH19" s="159"/>
      <c r="BI19" s="159"/>
      <c r="BJ19" s="159"/>
      <c r="BK19" s="159"/>
      <c r="BL19" s="160"/>
      <c r="BM19" s="158">
        <v>45373</v>
      </c>
      <c r="BN19" s="159"/>
      <c r="BO19" s="159"/>
      <c r="BP19" s="159"/>
      <c r="BQ19" s="159"/>
      <c r="BR19" s="159"/>
      <c r="BS19" s="159"/>
      <c r="BT19" s="160"/>
      <c r="BU19" s="158">
        <v>3910303630</v>
      </c>
      <c r="BV19" s="159"/>
      <c r="BW19" s="159"/>
      <c r="BX19" s="159"/>
      <c r="BY19" s="159"/>
      <c r="BZ19" s="159"/>
      <c r="CA19" s="159"/>
      <c r="CB19" s="159"/>
      <c r="CC19" s="159"/>
      <c r="CD19" s="159"/>
      <c r="CE19" s="160"/>
      <c r="CF19" s="158">
        <f>SUM(H28,AA28,AT28,BM28)</f>
        <v>543106</v>
      </c>
      <c r="CG19" s="159"/>
      <c r="CH19" s="159"/>
      <c r="CI19" s="159"/>
      <c r="CJ19" s="159"/>
      <c r="CK19" s="159"/>
      <c r="CL19" s="159"/>
      <c r="CM19" s="160"/>
      <c r="CN19" s="158">
        <f>SUM(AI28,BB28,BU28)</f>
        <v>5918150634</v>
      </c>
      <c r="CO19" s="159"/>
      <c r="CP19" s="159"/>
      <c r="CQ19" s="159"/>
      <c r="CR19" s="159"/>
      <c r="CS19" s="159"/>
      <c r="CT19" s="159"/>
      <c r="CU19" s="159"/>
      <c r="CV19" s="159"/>
      <c r="CW19" s="159"/>
      <c r="CX19" s="174"/>
    </row>
    <row r="20" spans="1:102" ht="27" customHeight="1" x14ac:dyDescent="0.15">
      <c r="A20" s="219"/>
      <c r="B20" s="219"/>
      <c r="C20" s="219"/>
      <c r="D20" s="219"/>
      <c r="E20" s="219"/>
      <c r="F20" s="219"/>
      <c r="G20" s="21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1"/>
      <c r="AU20" s="21"/>
      <c r="AV20" s="21"/>
      <c r="AW20" s="21"/>
      <c r="AX20" s="21"/>
      <c r="AY20" s="21"/>
      <c r="AZ20" s="21"/>
      <c r="BA20" s="21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</row>
    <row r="21" spans="1:102" ht="27" customHeight="1" x14ac:dyDescent="0.15">
      <c r="A21" s="203"/>
      <c r="B21" s="204"/>
      <c r="C21" s="204"/>
      <c r="D21" s="204"/>
      <c r="E21" s="204"/>
      <c r="F21" s="204"/>
      <c r="G21" s="204"/>
      <c r="H21" s="209" t="s">
        <v>67</v>
      </c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09"/>
      <c r="CE21" s="209"/>
      <c r="CF21" s="212" t="s">
        <v>68</v>
      </c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3"/>
    </row>
    <row r="22" spans="1:102" ht="27" customHeight="1" x14ac:dyDescent="0.15">
      <c r="A22" s="205"/>
      <c r="B22" s="206"/>
      <c r="C22" s="206"/>
      <c r="D22" s="206"/>
      <c r="E22" s="206"/>
      <c r="F22" s="206"/>
      <c r="G22" s="206"/>
      <c r="H22" s="139" t="s">
        <v>65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 t="s">
        <v>69</v>
      </c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 t="s">
        <v>70</v>
      </c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 t="s">
        <v>71</v>
      </c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209"/>
      <c r="CG22" s="209"/>
      <c r="CH22" s="209"/>
      <c r="CI22" s="209"/>
      <c r="CJ22" s="209"/>
      <c r="CK22" s="209"/>
      <c r="CL22" s="209"/>
      <c r="CM22" s="209"/>
      <c r="CN22" s="209"/>
      <c r="CO22" s="209"/>
      <c r="CP22" s="209"/>
      <c r="CQ22" s="209"/>
      <c r="CR22" s="209"/>
      <c r="CS22" s="209"/>
      <c r="CT22" s="209"/>
      <c r="CU22" s="209"/>
      <c r="CV22" s="209"/>
      <c r="CW22" s="209"/>
      <c r="CX22" s="210"/>
    </row>
    <row r="23" spans="1:102" ht="27" customHeight="1" x14ac:dyDescent="0.15">
      <c r="A23" s="207"/>
      <c r="B23" s="208"/>
      <c r="C23" s="208"/>
      <c r="D23" s="208"/>
      <c r="E23" s="208"/>
      <c r="F23" s="208"/>
      <c r="G23" s="208"/>
      <c r="H23" s="139" t="s">
        <v>60</v>
      </c>
      <c r="I23" s="139"/>
      <c r="J23" s="139"/>
      <c r="K23" s="139"/>
      <c r="L23" s="139"/>
      <c r="M23" s="139"/>
      <c r="N23" s="139"/>
      <c r="O23" s="139"/>
      <c r="P23" s="138" t="s">
        <v>61</v>
      </c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9" t="s">
        <v>60</v>
      </c>
      <c r="AB23" s="139"/>
      <c r="AC23" s="139"/>
      <c r="AD23" s="139"/>
      <c r="AE23" s="139"/>
      <c r="AF23" s="139"/>
      <c r="AG23" s="139"/>
      <c r="AH23" s="139"/>
      <c r="AI23" s="138" t="s">
        <v>61</v>
      </c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9" t="s">
        <v>60</v>
      </c>
      <c r="AU23" s="139"/>
      <c r="AV23" s="139"/>
      <c r="AW23" s="139"/>
      <c r="AX23" s="139"/>
      <c r="AY23" s="139"/>
      <c r="AZ23" s="139"/>
      <c r="BA23" s="139"/>
      <c r="BB23" s="138" t="s">
        <v>61</v>
      </c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9" t="s">
        <v>60</v>
      </c>
      <c r="BN23" s="139"/>
      <c r="BO23" s="139"/>
      <c r="BP23" s="139"/>
      <c r="BQ23" s="139"/>
      <c r="BR23" s="139"/>
      <c r="BS23" s="139"/>
      <c r="BT23" s="139"/>
      <c r="BU23" s="138" t="s">
        <v>61</v>
      </c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9" t="s">
        <v>60</v>
      </c>
      <c r="CG23" s="139"/>
      <c r="CH23" s="139"/>
      <c r="CI23" s="139"/>
      <c r="CJ23" s="139"/>
      <c r="CK23" s="139"/>
      <c r="CL23" s="139"/>
      <c r="CM23" s="139"/>
      <c r="CN23" s="138" t="s">
        <v>61</v>
      </c>
      <c r="CO23" s="138"/>
      <c r="CP23" s="138"/>
      <c r="CQ23" s="138"/>
      <c r="CR23" s="138"/>
      <c r="CS23" s="138"/>
      <c r="CT23" s="138"/>
      <c r="CU23" s="138"/>
      <c r="CV23" s="138"/>
      <c r="CW23" s="138"/>
      <c r="CX23" s="218"/>
    </row>
    <row r="24" spans="1:102" ht="27" customHeight="1" x14ac:dyDescent="0.15">
      <c r="A24" s="178" t="s">
        <v>126</v>
      </c>
      <c r="B24" s="178"/>
      <c r="C24" s="178"/>
      <c r="D24" s="178"/>
      <c r="E24" s="178"/>
      <c r="F24" s="178"/>
      <c r="G24" s="179"/>
      <c r="H24" s="164">
        <v>538</v>
      </c>
      <c r="I24" s="165"/>
      <c r="J24" s="165"/>
      <c r="K24" s="165"/>
      <c r="L24" s="165"/>
      <c r="M24" s="165"/>
      <c r="N24" s="165"/>
      <c r="O24" s="166"/>
      <c r="P24" s="169" t="s">
        <v>83</v>
      </c>
      <c r="Q24" s="170"/>
      <c r="R24" s="170"/>
      <c r="S24" s="170"/>
      <c r="T24" s="170"/>
      <c r="U24" s="170"/>
      <c r="V24" s="170"/>
      <c r="W24" s="170"/>
      <c r="X24" s="170"/>
      <c r="Y24" s="170"/>
      <c r="Z24" s="171"/>
      <c r="AA24" s="164">
        <v>5826</v>
      </c>
      <c r="AB24" s="165"/>
      <c r="AC24" s="165"/>
      <c r="AD24" s="165"/>
      <c r="AE24" s="165"/>
      <c r="AF24" s="165"/>
      <c r="AG24" s="165"/>
      <c r="AH24" s="166"/>
      <c r="AI24" s="164">
        <v>92621053</v>
      </c>
      <c r="AJ24" s="165"/>
      <c r="AK24" s="165"/>
      <c r="AL24" s="165"/>
      <c r="AM24" s="165"/>
      <c r="AN24" s="165"/>
      <c r="AO24" s="165"/>
      <c r="AP24" s="165"/>
      <c r="AQ24" s="165"/>
      <c r="AR24" s="165"/>
      <c r="AS24" s="166"/>
      <c r="AT24" s="164">
        <v>686513</v>
      </c>
      <c r="AU24" s="165"/>
      <c r="AV24" s="165"/>
      <c r="AW24" s="165"/>
      <c r="AX24" s="165"/>
      <c r="AY24" s="165"/>
      <c r="AZ24" s="165"/>
      <c r="BA24" s="166"/>
      <c r="BB24" s="164">
        <v>7471736392</v>
      </c>
      <c r="BC24" s="165"/>
      <c r="BD24" s="165"/>
      <c r="BE24" s="165"/>
      <c r="BF24" s="165"/>
      <c r="BG24" s="165"/>
      <c r="BH24" s="165"/>
      <c r="BI24" s="165"/>
      <c r="BJ24" s="165"/>
      <c r="BK24" s="165"/>
      <c r="BL24" s="166"/>
      <c r="BM24" s="164">
        <v>3</v>
      </c>
      <c r="BN24" s="165"/>
      <c r="BO24" s="165"/>
      <c r="BP24" s="165"/>
      <c r="BQ24" s="165"/>
      <c r="BR24" s="165"/>
      <c r="BS24" s="165"/>
      <c r="BT24" s="166"/>
      <c r="BU24" s="164">
        <v>169982</v>
      </c>
      <c r="BV24" s="165"/>
      <c r="BW24" s="165"/>
      <c r="BX24" s="165"/>
      <c r="BY24" s="165"/>
      <c r="BZ24" s="165"/>
      <c r="CA24" s="165"/>
      <c r="CB24" s="165"/>
      <c r="CC24" s="165"/>
      <c r="CD24" s="165"/>
      <c r="CE24" s="166"/>
      <c r="CF24" s="164">
        <v>356095</v>
      </c>
      <c r="CG24" s="165"/>
      <c r="CH24" s="165"/>
      <c r="CI24" s="165"/>
      <c r="CJ24" s="165"/>
      <c r="CK24" s="165"/>
      <c r="CL24" s="165"/>
      <c r="CM24" s="166"/>
      <c r="CN24" s="164">
        <v>23516084857</v>
      </c>
      <c r="CO24" s="165"/>
      <c r="CP24" s="165"/>
      <c r="CQ24" s="165"/>
      <c r="CR24" s="165"/>
      <c r="CS24" s="165"/>
      <c r="CT24" s="165"/>
      <c r="CU24" s="165"/>
      <c r="CV24" s="165"/>
      <c r="CW24" s="165"/>
      <c r="CX24" s="180"/>
    </row>
    <row r="25" spans="1:102" ht="27" customHeight="1" x14ac:dyDescent="0.15">
      <c r="A25" s="167" t="s">
        <v>92</v>
      </c>
      <c r="B25" s="167"/>
      <c r="C25" s="167"/>
      <c r="D25" s="167"/>
      <c r="E25" s="167"/>
      <c r="F25" s="167"/>
      <c r="G25" s="168"/>
      <c r="H25" s="164">
        <v>468</v>
      </c>
      <c r="I25" s="165"/>
      <c r="J25" s="165"/>
      <c r="K25" s="165"/>
      <c r="L25" s="165"/>
      <c r="M25" s="165"/>
      <c r="N25" s="165"/>
      <c r="O25" s="166"/>
      <c r="P25" s="169" t="s">
        <v>83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1"/>
      <c r="AA25" s="164">
        <v>6326</v>
      </c>
      <c r="AB25" s="165"/>
      <c r="AC25" s="165"/>
      <c r="AD25" s="165"/>
      <c r="AE25" s="165"/>
      <c r="AF25" s="165"/>
      <c r="AG25" s="165"/>
      <c r="AH25" s="166"/>
      <c r="AI25" s="164">
        <v>126749821</v>
      </c>
      <c r="AJ25" s="165"/>
      <c r="AK25" s="165"/>
      <c r="AL25" s="165"/>
      <c r="AM25" s="165"/>
      <c r="AN25" s="165"/>
      <c r="AO25" s="165"/>
      <c r="AP25" s="165"/>
      <c r="AQ25" s="165"/>
      <c r="AR25" s="165"/>
      <c r="AS25" s="166"/>
      <c r="AT25" s="164">
        <v>631219</v>
      </c>
      <c r="AU25" s="165"/>
      <c r="AV25" s="165"/>
      <c r="AW25" s="165"/>
      <c r="AX25" s="165"/>
      <c r="AY25" s="165"/>
      <c r="AZ25" s="165"/>
      <c r="BA25" s="166"/>
      <c r="BB25" s="164">
        <v>6774688535</v>
      </c>
      <c r="BC25" s="165"/>
      <c r="BD25" s="165"/>
      <c r="BE25" s="165"/>
      <c r="BF25" s="165"/>
      <c r="BG25" s="165"/>
      <c r="BH25" s="165"/>
      <c r="BI25" s="165"/>
      <c r="BJ25" s="165"/>
      <c r="BK25" s="165"/>
      <c r="BL25" s="166"/>
      <c r="BM25" s="164">
        <v>2</v>
      </c>
      <c r="BN25" s="165"/>
      <c r="BO25" s="165"/>
      <c r="BP25" s="165"/>
      <c r="BQ25" s="165"/>
      <c r="BR25" s="165"/>
      <c r="BS25" s="165"/>
      <c r="BT25" s="166"/>
      <c r="BU25" s="164">
        <v>38501</v>
      </c>
      <c r="BV25" s="165"/>
      <c r="BW25" s="165"/>
      <c r="BX25" s="165"/>
      <c r="BY25" s="165"/>
      <c r="BZ25" s="165"/>
      <c r="CA25" s="165"/>
      <c r="CB25" s="165"/>
      <c r="CC25" s="165"/>
      <c r="CD25" s="165"/>
      <c r="CE25" s="166"/>
      <c r="CF25" s="164">
        <v>352629</v>
      </c>
      <c r="CG25" s="165"/>
      <c r="CH25" s="165"/>
      <c r="CI25" s="165"/>
      <c r="CJ25" s="165"/>
      <c r="CK25" s="165"/>
      <c r="CL25" s="165"/>
      <c r="CM25" s="166"/>
      <c r="CN25" s="164">
        <v>23466400472</v>
      </c>
      <c r="CO25" s="165"/>
      <c r="CP25" s="165"/>
      <c r="CQ25" s="165"/>
      <c r="CR25" s="165"/>
      <c r="CS25" s="165"/>
      <c r="CT25" s="165"/>
      <c r="CU25" s="165"/>
      <c r="CV25" s="165"/>
      <c r="CW25" s="165"/>
      <c r="CX25" s="180"/>
    </row>
    <row r="26" spans="1:102" ht="27" customHeight="1" x14ac:dyDescent="0.15">
      <c r="A26" s="167" t="s">
        <v>105</v>
      </c>
      <c r="B26" s="167"/>
      <c r="C26" s="167"/>
      <c r="D26" s="167"/>
      <c r="E26" s="167"/>
      <c r="F26" s="167"/>
      <c r="G26" s="168"/>
      <c r="H26" s="164">
        <v>441</v>
      </c>
      <c r="I26" s="165"/>
      <c r="J26" s="165"/>
      <c r="K26" s="165"/>
      <c r="L26" s="165"/>
      <c r="M26" s="165"/>
      <c r="N26" s="165"/>
      <c r="O26" s="166"/>
      <c r="P26" s="169" t="s">
        <v>83</v>
      </c>
      <c r="Q26" s="170"/>
      <c r="R26" s="170"/>
      <c r="S26" s="170"/>
      <c r="T26" s="170"/>
      <c r="U26" s="170"/>
      <c r="V26" s="170"/>
      <c r="W26" s="170"/>
      <c r="X26" s="170"/>
      <c r="Y26" s="170"/>
      <c r="Z26" s="171"/>
      <c r="AA26" s="164">
        <v>7784</v>
      </c>
      <c r="AB26" s="165"/>
      <c r="AC26" s="165"/>
      <c r="AD26" s="165"/>
      <c r="AE26" s="165"/>
      <c r="AF26" s="165"/>
      <c r="AG26" s="165"/>
      <c r="AH26" s="166"/>
      <c r="AI26" s="164">
        <v>175230004</v>
      </c>
      <c r="AJ26" s="165"/>
      <c r="AK26" s="165"/>
      <c r="AL26" s="165"/>
      <c r="AM26" s="165"/>
      <c r="AN26" s="165"/>
      <c r="AO26" s="165"/>
      <c r="AP26" s="165"/>
      <c r="AQ26" s="165"/>
      <c r="AR26" s="165"/>
      <c r="AS26" s="166"/>
      <c r="AT26" s="164">
        <v>597045</v>
      </c>
      <c r="AU26" s="165"/>
      <c r="AV26" s="165"/>
      <c r="AW26" s="165"/>
      <c r="AX26" s="165"/>
      <c r="AY26" s="165"/>
      <c r="AZ26" s="165"/>
      <c r="BA26" s="166"/>
      <c r="BB26" s="164">
        <v>6351477310</v>
      </c>
      <c r="BC26" s="165"/>
      <c r="BD26" s="165"/>
      <c r="BE26" s="165"/>
      <c r="BF26" s="165"/>
      <c r="BG26" s="165"/>
      <c r="BH26" s="165"/>
      <c r="BI26" s="165"/>
      <c r="BJ26" s="165"/>
      <c r="BK26" s="165"/>
      <c r="BL26" s="166"/>
      <c r="BM26" s="164">
        <v>1</v>
      </c>
      <c r="BN26" s="165"/>
      <c r="BO26" s="165"/>
      <c r="BP26" s="165"/>
      <c r="BQ26" s="165"/>
      <c r="BR26" s="165"/>
      <c r="BS26" s="165"/>
      <c r="BT26" s="166"/>
      <c r="BU26" s="164">
        <v>8640</v>
      </c>
      <c r="BV26" s="165"/>
      <c r="BW26" s="165"/>
      <c r="BX26" s="165"/>
      <c r="BY26" s="165"/>
      <c r="BZ26" s="165"/>
      <c r="CA26" s="165"/>
      <c r="CB26" s="165"/>
      <c r="CC26" s="165"/>
      <c r="CD26" s="165"/>
      <c r="CE26" s="166"/>
      <c r="CF26" s="164">
        <v>377015</v>
      </c>
      <c r="CG26" s="165"/>
      <c r="CH26" s="165"/>
      <c r="CI26" s="165"/>
      <c r="CJ26" s="165"/>
      <c r="CK26" s="165"/>
      <c r="CL26" s="165"/>
      <c r="CM26" s="166"/>
      <c r="CN26" s="164">
        <v>23875573862</v>
      </c>
      <c r="CO26" s="215"/>
      <c r="CP26" s="215"/>
      <c r="CQ26" s="215"/>
      <c r="CR26" s="215"/>
      <c r="CS26" s="215"/>
      <c r="CT26" s="215"/>
      <c r="CU26" s="215"/>
      <c r="CV26" s="215"/>
      <c r="CW26" s="215"/>
      <c r="CX26" s="216"/>
    </row>
    <row r="27" spans="1:102" ht="27" customHeight="1" x14ac:dyDescent="0.15">
      <c r="A27" s="168" t="s">
        <v>110</v>
      </c>
      <c r="B27" s="214"/>
      <c r="C27" s="214"/>
      <c r="D27" s="214"/>
      <c r="E27" s="214"/>
      <c r="F27" s="214"/>
      <c r="G27" s="214"/>
      <c r="H27" s="164">
        <v>323</v>
      </c>
      <c r="I27" s="165"/>
      <c r="J27" s="165"/>
      <c r="K27" s="165"/>
      <c r="L27" s="165"/>
      <c r="M27" s="165"/>
      <c r="N27" s="165"/>
      <c r="O27" s="166"/>
      <c r="P27" s="169" t="s">
        <v>83</v>
      </c>
      <c r="Q27" s="170"/>
      <c r="R27" s="170"/>
      <c r="S27" s="170"/>
      <c r="T27" s="170"/>
      <c r="U27" s="170"/>
      <c r="V27" s="170"/>
      <c r="W27" s="170"/>
      <c r="X27" s="170"/>
      <c r="Y27" s="170"/>
      <c r="Z27" s="171"/>
      <c r="AA27" s="164">
        <v>7402</v>
      </c>
      <c r="AB27" s="165"/>
      <c r="AC27" s="165"/>
      <c r="AD27" s="165"/>
      <c r="AE27" s="165"/>
      <c r="AF27" s="165"/>
      <c r="AG27" s="165"/>
      <c r="AH27" s="166"/>
      <c r="AI27" s="164">
        <v>168270860</v>
      </c>
      <c r="AJ27" s="165"/>
      <c r="AK27" s="165"/>
      <c r="AL27" s="165"/>
      <c r="AM27" s="165"/>
      <c r="AN27" s="165"/>
      <c r="AO27" s="165"/>
      <c r="AP27" s="165"/>
      <c r="AQ27" s="165"/>
      <c r="AR27" s="165"/>
      <c r="AS27" s="166"/>
      <c r="AT27" s="164">
        <v>524005</v>
      </c>
      <c r="AU27" s="165"/>
      <c r="AV27" s="165"/>
      <c r="AW27" s="165"/>
      <c r="AX27" s="165"/>
      <c r="AY27" s="165"/>
      <c r="AZ27" s="165"/>
      <c r="BA27" s="166"/>
      <c r="BB27" s="164">
        <v>5720614953</v>
      </c>
      <c r="BC27" s="165"/>
      <c r="BD27" s="165"/>
      <c r="BE27" s="165"/>
      <c r="BF27" s="165"/>
      <c r="BG27" s="165"/>
      <c r="BH27" s="165"/>
      <c r="BI27" s="165"/>
      <c r="BJ27" s="165"/>
      <c r="BK27" s="165"/>
      <c r="BL27" s="166"/>
      <c r="BM27" s="164">
        <v>1</v>
      </c>
      <c r="BN27" s="165"/>
      <c r="BO27" s="165"/>
      <c r="BP27" s="165"/>
      <c r="BQ27" s="165"/>
      <c r="BR27" s="165"/>
      <c r="BS27" s="165"/>
      <c r="BT27" s="166"/>
      <c r="BU27" s="164">
        <v>104460</v>
      </c>
      <c r="BV27" s="165"/>
      <c r="BW27" s="165"/>
      <c r="BX27" s="165"/>
      <c r="BY27" s="165"/>
      <c r="BZ27" s="165"/>
      <c r="CA27" s="165"/>
      <c r="CB27" s="165"/>
      <c r="CC27" s="165"/>
      <c r="CD27" s="165"/>
      <c r="CE27" s="166"/>
      <c r="CF27" s="164">
        <v>376941</v>
      </c>
      <c r="CG27" s="165"/>
      <c r="CH27" s="165"/>
      <c r="CI27" s="165"/>
      <c r="CJ27" s="165"/>
      <c r="CK27" s="165"/>
      <c r="CL27" s="165"/>
      <c r="CM27" s="166"/>
      <c r="CN27" s="164">
        <v>23603465709</v>
      </c>
      <c r="CO27" s="172"/>
      <c r="CP27" s="172"/>
      <c r="CQ27" s="172"/>
      <c r="CR27" s="172"/>
      <c r="CS27" s="172"/>
      <c r="CT27" s="172"/>
      <c r="CU27" s="172"/>
      <c r="CV27" s="172"/>
      <c r="CW27" s="172"/>
      <c r="CX27" s="173"/>
    </row>
    <row r="28" spans="1:102" ht="27" customHeight="1" x14ac:dyDescent="0.15">
      <c r="A28" s="156" t="s">
        <v>127</v>
      </c>
      <c r="B28" s="157"/>
      <c r="C28" s="157"/>
      <c r="D28" s="157"/>
      <c r="E28" s="157"/>
      <c r="F28" s="157"/>
      <c r="G28" s="157"/>
      <c r="H28" s="151">
        <v>296</v>
      </c>
      <c r="I28" s="152"/>
      <c r="J28" s="152"/>
      <c r="K28" s="152"/>
      <c r="L28" s="152"/>
      <c r="M28" s="152"/>
      <c r="N28" s="152"/>
      <c r="O28" s="153"/>
      <c r="P28" s="175" t="s">
        <v>83</v>
      </c>
      <c r="Q28" s="176"/>
      <c r="R28" s="176"/>
      <c r="S28" s="176"/>
      <c r="T28" s="176"/>
      <c r="U28" s="176"/>
      <c r="V28" s="176"/>
      <c r="W28" s="176"/>
      <c r="X28" s="176"/>
      <c r="Y28" s="176"/>
      <c r="Z28" s="177"/>
      <c r="AA28" s="151">
        <v>8364</v>
      </c>
      <c r="AB28" s="152"/>
      <c r="AC28" s="152"/>
      <c r="AD28" s="152"/>
      <c r="AE28" s="152"/>
      <c r="AF28" s="152"/>
      <c r="AG28" s="152"/>
      <c r="AH28" s="153"/>
      <c r="AI28" s="151">
        <v>170914478</v>
      </c>
      <c r="AJ28" s="152"/>
      <c r="AK28" s="152"/>
      <c r="AL28" s="152"/>
      <c r="AM28" s="152"/>
      <c r="AN28" s="152"/>
      <c r="AO28" s="152"/>
      <c r="AP28" s="152"/>
      <c r="AQ28" s="152"/>
      <c r="AR28" s="152"/>
      <c r="AS28" s="153"/>
      <c r="AT28" s="151">
        <v>534446</v>
      </c>
      <c r="AU28" s="152"/>
      <c r="AV28" s="152"/>
      <c r="AW28" s="152"/>
      <c r="AX28" s="152"/>
      <c r="AY28" s="152"/>
      <c r="AZ28" s="152"/>
      <c r="BA28" s="153"/>
      <c r="BB28" s="151">
        <v>5747236156</v>
      </c>
      <c r="BC28" s="152"/>
      <c r="BD28" s="152"/>
      <c r="BE28" s="152"/>
      <c r="BF28" s="152"/>
      <c r="BG28" s="152"/>
      <c r="BH28" s="152"/>
      <c r="BI28" s="152"/>
      <c r="BJ28" s="152"/>
      <c r="BK28" s="152"/>
      <c r="BL28" s="153"/>
      <c r="BM28" s="151">
        <v>0</v>
      </c>
      <c r="BN28" s="152"/>
      <c r="BO28" s="152"/>
      <c r="BP28" s="152"/>
      <c r="BQ28" s="152"/>
      <c r="BR28" s="152"/>
      <c r="BS28" s="152"/>
      <c r="BT28" s="153"/>
      <c r="BU28" s="151">
        <v>0</v>
      </c>
      <c r="BV28" s="152"/>
      <c r="BW28" s="152"/>
      <c r="BX28" s="152"/>
      <c r="BY28" s="152"/>
      <c r="BZ28" s="152"/>
      <c r="CA28" s="152"/>
      <c r="CB28" s="152"/>
      <c r="CC28" s="152"/>
      <c r="CD28" s="152"/>
      <c r="CE28" s="153"/>
      <c r="CF28" s="151">
        <v>395301</v>
      </c>
      <c r="CG28" s="152"/>
      <c r="CH28" s="152"/>
      <c r="CI28" s="152"/>
      <c r="CJ28" s="152"/>
      <c r="CK28" s="152"/>
      <c r="CL28" s="152"/>
      <c r="CM28" s="153"/>
      <c r="CN28" s="151">
        <v>24501700355</v>
      </c>
      <c r="CO28" s="154"/>
      <c r="CP28" s="154"/>
      <c r="CQ28" s="154"/>
      <c r="CR28" s="154"/>
      <c r="CS28" s="154"/>
      <c r="CT28" s="154"/>
      <c r="CU28" s="154"/>
      <c r="CV28" s="154"/>
      <c r="CW28" s="154"/>
      <c r="CX28" s="155"/>
    </row>
    <row r="29" spans="1:102" ht="15" customHeight="1" x14ac:dyDescent="0.15">
      <c r="A29" s="202" t="s">
        <v>131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2"/>
    </row>
    <row r="30" spans="1:102" ht="15" customHeight="1" x14ac:dyDescent="0.15">
      <c r="A30" s="202" t="s">
        <v>132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2"/>
    </row>
    <row r="31" spans="1:102" ht="15" customHeight="1" x14ac:dyDescent="0.15">
      <c r="A31" s="202" t="s">
        <v>84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2"/>
    </row>
    <row r="32" spans="1:102" x14ac:dyDescent="0.15">
      <c r="A32" s="202" t="s">
        <v>104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2"/>
    </row>
  </sheetData>
  <mergeCells count="211">
    <mergeCell ref="A32:CX32"/>
    <mergeCell ref="A15:G15"/>
    <mergeCell ref="H15:O15"/>
    <mergeCell ref="P15:Z15"/>
    <mergeCell ref="AT14:BA14"/>
    <mergeCell ref="BU14:CE14"/>
    <mergeCell ref="AT13:BL13"/>
    <mergeCell ref="BM13:CE13"/>
    <mergeCell ref="CF14:CM14"/>
    <mergeCell ref="A27:G27"/>
    <mergeCell ref="H27:O27"/>
    <mergeCell ref="P27:Z27"/>
    <mergeCell ref="AA27:AH27"/>
    <mergeCell ref="AI27:AS27"/>
    <mergeCell ref="AT27:BA27"/>
    <mergeCell ref="BB27:BL27"/>
    <mergeCell ref="BM27:BT27"/>
    <mergeCell ref="BU27:CE27"/>
    <mergeCell ref="A30:CX30"/>
    <mergeCell ref="A29:CX29"/>
    <mergeCell ref="BU25:CE25"/>
    <mergeCell ref="BM16:BT16"/>
    <mergeCell ref="A25:G25"/>
    <mergeCell ref="H25:O25"/>
    <mergeCell ref="BU26:CE26"/>
    <mergeCell ref="CF26:CM26"/>
    <mergeCell ref="CN26:CX26"/>
    <mergeCell ref="CN25:CX25"/>
    <mergeCell ref="CK10:CX10"/>
    <mergeCell ref="CN14:CX14"/>
    <mergeCell ref="A21:G23"/>
    <mergeCell ref="CN23:CX23"/>
    <mergeCell ref="AI23:AS23"/>
    <mergeCell ref="AA23:AH23"/>
    <mergeCell ref="CF16:CM16"/>
    <mergeCell ref="A20:G20"/>
    <mergeCell ref="AI18:AS18"/>
    <mergeCell ref="AT18:BA18"/>
    <mergeCell ref="A18:G18"/>
    <mergeCell ref="H18:O18"/>
    <mergeCell ref="BB18:BL18"/>
    <mergeCell ref="BM18:BT18"/>
    <mergeCell ref="BU18:CE18"/>
    <mergeCell ref="CF18:CM18"/>
    <mergeCell ref="CN18:CX18"/>
    <mergeCell ref="AA15:AH15"/>
    <mergeCell ref="AI15:AS15"/>
    <mergeCell ref="AT15:BA15"/>
    <mergeCell ref="A6:J6"/>
    <mergeCell ref="K6:S6"/>
    <mergeCell ref="T6:AG6"/>
    <mergeCell ref="AH6:AP6"/>
    <mergeCell ref="AQ6:BD6"/>
    <mergeCell ref="BE6:BM6"/>
    <mergeCell ref="BN6:CA6"/>
    <mergeCell ref="AT23:BA23"/>
    <mergeCell ref="A17:G17"/>
    <mergeCell ref="H17:O17"/>
    <mergeCell ref="P17:Z17"/>
    <mergeCell ref="AA17:AH17"/>
    <mergeCell ref="AI17:AS17"/>
    <mergeCell ref="AT17:BA17"/>
    <mergeCell ref="BB17:BL17"/>
    <mergeCell ref="BM17:BT17"/>
    <mergeCell ref="BU17:CE17"/>
    <mergeCell ref="BM22:CE22"/>
    <mergeCell ref="H23:O23"/>
    <mergeCell ref="BB23:BL23"/>
    <mergeCell ref="BM23:BT23"/>
    <mergeCell ref="BU23:CE23"/>
    <mergeCell ref="A9:J9"/>
    <mergeCell ref="BB15:BL15"/>
    <mergeCell ref="A31:CX31"/>
    <mergeCell ref="AH5:AP5"/>
    <mergeCell ref="AQ5:BD5"/>
    <mergeCell ref="BE5:BM5"/>
    <mergeCell ref="BN5:CA5"/>
    <mergeCell ref="CB5:CJ5"/>
    <mergeCell ref="CK5:CX5"/>
    <mergeCell ref="A12:G14"/>
    <mergeCell ref="H12:CE12"/>
    <mergeCell ref="CF12:CX12"/>
    <mergeCell ref="H13:Z13"/>
    <mergeCell ref="AA13:AS13"/>
    <mergeCell ref="CF13:CX13"/>
    <mergeCell ref="H14:O14"/>
    <mergeCell ref="P14:Z14"/>
    <mergeCell ref="H21:CE21"/>
    <mergeCell ref="CF21:CX22"/>
    <mergeCell ref="H22:Z22"/>
    <mergeCell ref="AA22:AS22"/>
    <mergeCell ref="AT22:BL22"/>
    <mergeCell ref="P23:Z23"/>
    <mergeCell ref="BU16:CE16"/>
    <mergeCell ref="AA14:AH14"/>
    <mergeCell ref="A28:G28"/>
    <mergeCell ref="A7:J7"/>
    <mergeCell ref="K7:S7"/>
    <mergeCell ref="T7:AG7"/>
    <mergeCell ref="AH7:AP7"/>
    <mergeCell ref="AQ7:BD7"/>
    <mergeCell ref="BE7:BM7"/>
    <mergeCell ref="BN7:CA7"/>
    <mergeCell ref="CB7:CJ7"/>
    <mergeCell ref="A10:J10"/>
    <mergeCell ref="K10:S10"/>
    <mergeCell ref="T10:AG10"/>
    <mergeCell ref="AH10:AP10"/>
    <mergeCell ref="AQ10:BD10"/>
    <mergeCell ref="K9:S9"/>
    <mergeCell ref="A8:J8"/>
    <mergeCell ref="T9:AG9"/>
    <mergeCell ref="BN8:CA8"/>
    <mergeCell ref="CB8:CJ8"/>
    <mergeCell ref="K8:S8"/>
    <mergeCell ref="T8:AG8"/>
    <mergeCell ref="AH8:AP8"/>
    <mergeCell ref="AQ8:BD8"/>
    <mergeCell ref="BE8:BM8"/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CK7:CX7"/>
    <mergeCell ref="CB6:CJ6"/>
    <mergeCell ref="CK6:CX6"/>
    <mergeCell ref="CN15:CX15"/>
    <mergeCell ref="A24:G24"/>
    <mergeCell ref="H24:O24"/>
    <mergeCell ref="P24:Z24"/>
    <mergeCell ref="AA24:AH24"/>
    <mergeCell ref="AI24:AS24"/>
    <mergeCell ref="AT24:BA24"/>
    <mergeCell ref="BB24:BL24"/>
    <mergeCell ref="BM24:BT24"/>
    <mergeCell ref="BU24:CE24"/>
    <mergeCell ref="CF24:CM24"/>
    <mergeCell ref="CN24:CX24"/>
    <mergeCell ref="CF23:CM23"/>
    <mergeCell ref="CN16:CX16"/>
    <mergeCell ref="A16:G16"/>
    <mergeCell ref="H16:O16"/>
    <mergeCell ref="P16:Z16"/>
    <mergeCell ref="AA16:AH16"/>
    <mergeCell ref="AI16:AS16"/>
    <mergeCell ref="AT16:BA16"/>
    <mergeCell ref="BB16:BL16"/>
    <mergeCell ref="P18:Z18"/>
    <mergeCell ref="AA18:AH18"/>
    <mergeCell ref="H28:O28"/>
    <mergeCell ref="P28:Z28"/>
    <mergeCell ref="AA28:AH28"/>
    <mergeCell ref="AI28:AS28"/>
    <mergeCell ref="AT28:BA28"/>
    <mergeCell ref="BB28:BL28"/>
    <mergeCell ref="BM28:BT28"/>
    <mergeCell ref="BM25:BT25"/>
    <mergeCell ref="P25:Z25"/>
    <mergeCell ref="AA25:AH25"/>
    <mergeCell ref="AI25:AS25"/>
    <mergeCell ref="AT25:BA25"/>
    <mergeCell ref="BB25:BL25"/>
    <mergeCell ref="BM26:BT26"/>
    <mergeCell ref="CF28:CM28"/>
    <mergeCell ref="CN28:CX28"/>
    <mergeCell ref="A19:G19"/>
    <mergeCell ref="H19:O19"/>
    <mergeCell ref="P19:Z19"/>
    <mergeCell ref="AA19:AH19"/>
    <mergeCell ref="AI19:AS19"/>
    <mergeCell ref="AT19:BA19"/>
    <mergeCell ref="BB19:BL19"/>
    <mergeCell ref="BM19:BT19"/>
    <mergeCell ref="BU19:CE19"/>
    <mergeCell ref="CF25:CM25"/>
    <mergeCell ref="A26:G26"/>
    <mergeCell ref="H26:O26"/>
    <mergeCell ref="P26:Z26"/>
    <mergeCell ref="AA26:AH26"/>
    <mergeCell ref="AI26:AS26"/>
    <mergeCell ref="AT26:BA26"/>
    <mergeCell ref="BB26:BL26"/>
    <mergeCell ref="BU28:CE28"/>
    <mergeCell ref="CF27:CM27"/>
    <mergeCell ref="CN27:CX27"/>
    <mergeCell ref="CF19:CM19"/>
    <mergeCell ref="CN19:CX19"/>
    <mergeCell ref="BB14:BL14"/>
    <mergeCell ref="BM14:BT14"/>
    <mergeCell ref="AH9:AP9"/>
    <mergeCell ref="AQ9:BD9"/>
    <mergeCell ref="BE9:BM9"/>
    <mergeCell ref="BN9:CA9"/>
    <mergeCell ref="CK8:CX8"/>
    <mergeCell ref="CN17:CX17"/>
    <mergeCell ref="CF17:CM17"/>
    <mergeCell ref="CB9:CJ9"/>
    <mergeCell ref="CK9:CX9"/>
    <mergeCell ref="BE10:BM10"/>
    <mergeCell ref="BN10:CA10"/>
    <mergeCell ref="CB10:CJ10"/>
    <mergeCell ref="AI14:AS14"/>
    <mergeCell ref="BM15:BT15"/>
    <mergeCell ref="BU15:CE15"/>
    <mergeCell ref="CF15:CM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46" fitToHeight="0" orientation="portrait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2"/>
  <sheetViews>
    <sheetView showGridLines="0" view="pageBreakPreview" topLeftCell="A10" zoomScale="130" zoomScaleNormal="100" zoomScaleSheetLayoutView="130" workbookViewId="0">
      <selection activeCell="AI18" sqref="AI18:AS18"/>
    </sheetView>
  </sheetViews>
  <sheetFormatPr defaultRowHeight="13.5" x14ac:dyDescent="0.15"/>
  <cols>
    <col min="1" max="7" width="1.25" style="10" customWidth="1"/>
    <col min="8" max="102" width="0.875" style="10" customWidth="1"/>
    <col min="103" max="16384" width="9" style="10"/>
  </cols>
  <sheetData>
    <row r="1" spans="1:102" ht="17.25" customHeight="1" x14ac:dyDescent="0.15">
      <c r="A1" s="55" t="s">
        <v>72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</row>
    <row r="2" spans="1:102" ht="15" customHeight="1" x14ac:dyDescent="0.15">
      <c r="A2" s="184" t="s">
        <v>55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</row>
    <row r="3" spans="1:102" ht="27" customHeight="1" x14ac:dyDescent="0.15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92" t="s">
        <v>56</v>
      </c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4" t="s">
        <v>57</v>
      </c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242"/>
    </row>
    <row r="4" spans="1:102" ht="27" customHeight="1" x14ac:dyDescent="0.15">
      <c r="A4" s="187"/>
      <c r="B4" s="188"/>
      <c r="C4" s="188"/>
      <c r="D4" s="188"/>
      <c r="E4" s="188"/>
      <c r="F4" s="188"/>
      <c r="G4" s="188"/>
      <c r="H4" s="188"/>
      <c r="I4" s="188"/>
      <c r="J4" s="188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38" t="s">
        <v>41</v>
      </c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 t="s">
        <v>58</v>
      </c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 t="s">
        <v>59</v>
      </c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243"/>
    </row>
    <row r="5" spans="1:102" ht="27" customHeight="1" x14ac:dyDescent="0.15">
      <c r="A5" s="189"/>
      <c r="B5" s="190"/>
      <c r="C5" s="190"/>
      <c r="D5" s="190"/>
      <c r="E5" s="190"/>
      <c r="F5" s="190"/>
      <c r="G5" s="190"/>
      <c r="H5" s="190"/>
      <c r="I5" s="190"/>
      <c r="J5" s="190"/>
      <c r="K5" s="138" t="s">
        <v>60</v>
      </c>
      <c r="L5" s="138"/>
      <c r="M5" s="138"/>
      <c r="N5" s="138"/>
      <c r="O5" s="138"/>
      <c r="P5" s="138"/>
      <c r="Q5" s="138"/>
      <c r="R5" s="138"/>
      <c r="S5" s="138"/>
      <c r="T5" s="138" t="s">
        <v>61</v>
      </c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 t="s">
        <v>60</v>
      </c>
      <c r="AI5" s="138"/>
      <c r="AJ5" s="138"/>
      <c r="AK5" s="138"/>
      <c r="AL5" s="138"/>
      <c r="AM5" s="138"/>
      <c r="AN5" s="138"/>
      <c r="AO5" s="138"/>
      <c r="AP5" s="138"/>
      <c r="AQ5" s="138" t="s">
        <v>61</v>
      </c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60</v>
      </c>
      <c r="BF5" s="138"/>
      <c r="BG5" s="138"/>
      <c r="BH5" s="138"/>
      <c r="BI5" s="138"/>
      <c r="BJ5" s="138"/>
      <c r="BK5" s="138"/>
      <c r="BL5" s="138"/>
      <c r="BM5" s="138"/>
      <c r="BN5" s="138" t="s">
        <v>61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 t="s">
        <v>60</v>
      </c>
      <c r="CC5" s="138"/>
      <c r="CD5" s="138"/>
      <c r="CE5" s="138"/>
      <c r="CF5" s="138"/>
      <c r="CG5" s="138"/>
      <c r="CH5" s="138"/>
      <c r="CI5" s="138"/>
      <c r="CJ5" s="138"/>
      <c r="CK5" s="138" t="s">
        <v>61</v>
      </c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243"/>
    </row>
    <row r="6" spans="1:102" ht="27" customHeight="1" x14ac:dyDescent="0.15">
      <c r="A6" s="178" t="s">
        <v>126</v>
      </c>
      <c r="B6" s="178" t="s">
        <v>42</v>
      </c>
      <c r="C6" s="178" t="s">
        <v>42</v>
      </c>
      <c r="D6" s="178" t="s">
        <v>42</v>
      </c>
      <c r="E6" s="178" t="s">
        <v>42</v>
      </c>
      <c r="F6" s="178" t="s">
        <v>42</v>
      </c>
      <c r="G6" s="178" t="s">
        <v>42</v>
      </c>
      <c r="H6" s="178" t="s">
        <v>42</v>
      </c>
      <c r="I6" s="178" t="s">
        <v>42</v>
      </c>
      <c r="J6" s="179" t="s">
        <v>42</v>
      </c>
      <c r="K6" s="140">
        <f>SUM(AH6,CF15)</f>
        <v>147711</v>
      </c>
      <c r="L6" s="141"/>
      <c r="M6" s="141"/>
      <c r="N6" s="141"/>
      <c r="O6" s="141"/>
      <c r="P6" s="141"/>
      <c r="Q6" s="141"/>
      <c r="R6" s="141"/>
      <c r="S6" s="142"/>
      <c r="T6" s="140">
        <f>SUM(AQ6,CN15)</f>
        <v>3576442824</v>
      </c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2"/>
      <c r="AH6" s="140">
        <f>SUM(BE6,CB6,H15,AA15,BM15)</f>
        <v>138167</v>
      </c>
      <c r="AI6" s="141"/>
      <c r="AJ6" s="141"/>
      <c r="AK6" s="141"/>
      <c r="AL6" s="141"/>
      <c r="AM6" s="141"/>
      <c r="AN6" s="141"/>
      <c r="AO6" s="141"/>
      <c r="AP6" s="142"/>
      <c r="AQ6" s="140">
        <f>SUM(BN6,CK6,P15,AI15,BB15,BU15)</f>
        <v>3476022313</v>
      </c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2"/>
      <c r="BE6" s="140">
        <v>1931</v>
      </c>
      <c r="BF6" s="141"/>
      <c r="BG6" s="141"/>
      <c r="BH6" s="141"/>
      <c r="BI6" s="141"/>
      <c r="BJ6" s="141"/>
      <c r="BK6" s="141"/>
      <c r="BL6" s="141"/>
      <c r="BM6" s="142"/>
      <c r="BN6" s="140">
        <v>1224676122</v>
      </c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2"/>
      <c r="CB6" s="140">
        <v>74394</v>
      </c>
      <c r="CC6" s="141"/>
      <c r="CD6" s="141"/>
      <c r="CE6" s="141"/>
      <c r="CF6" s="141"/>
      <c r="CG6" s="141"/>
      <c r="CH6" s="141"/>
      <c r="CI6" s="141"/>
      <c r="CJ6" s="142"/>
      <c r="CK6" s="140">
        <v>1355953674</v>
      </c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</row>
    <row r="7" spans="1:102" ht="27" customHeight="1" x14ac:dyDescent="0.15">
      <c r="A7" s="167" t="s">
        <v>92</v>
      </c>
      <c r="B7" s="167" t="s">
        <v>42</v>
      </c>
      <c r="C7" s="167" t="s">
        <v>42</v>
      </c>
      <c r="D7" s="167" t="s">
        <v>42</v>
      </c>
      <c r="E7" s="167" t="s">
        <v>42</v>
      </c>
      <c r="F7" s="167" t="s">
        <v>42</v>
      </c>
      <c r="G7" s="167" t="s">
        <v>42</v>
      </c>
      <c r="H7" s="167" t="s">
        <v>42</v>
      </c>
      <c r="I7" s="167" t="s">
        <v>42</v>
      </c>
      <c r="J7" s="168" t="s">
        <v>42</v>
      </c>
      <c r="K7" s="140">
        <f>SUM(AH7,CF16)</f>
        <v>60365</v>
      </c>
      <c r="L7" s="141"/>
      <c r="M7" s="141"/>
      <c r="N7" s="141"/>
      <c r="O7" s="141"/>
      <c r="P7" s="141"/>
      <c r="Q7" s="141"/>
      <c r="R7" s="141"/>
      <c r="S7" s="142"/>
      <c r="T7" s="140">
        <f>SUM(AQ7,CN16)</f>
        <v>1378787765</v>
      </c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2"/>
      <c r="AH7" s="140">
        <f>SUM(BE7,CB7,H16,AA16,BM16)</f>
        <v>56455</v>
      </c>
      <c r="AI7" s="141"/>
      <c r="AJ7" s="141"/>
      <c r="AK7" s="141"/>
      <c r="AL7" s="141"/>
      <c r="AM7" s="141"/>
      <c r="AN7" s="141"/>
      <c r="AO7" s="141"/>
      <c r="AP7" s="142"/>
      <c r="AQ7" s="140">
        <f>SUM(BN7,CK7,P16,AI16,BB16,BU16)</f>
        <v>1336926833</v>
      </c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2"/>
      <c r="BE7" s="140">
        <v>713</v>
      </c>
      <c r="BF7" s="141"/>
      <c r="BG7" s="141"/>
      <c r="BH7" s="141"/>
      <c r="BI7" s="141"/>
      <c r="BJ7" s="141"/>
      <c r="BK7" s="141"/>
      <c r="BL7" s="141"/>
      <c r="BM7" s="142"/>
      <c r="BN7" s="140">
        <v>465427174</v>
      </c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2"/>
      <c r="CB7" s="140">
        <v>30331</v>
      </c>
      <c r="CC7" s="141"/>
      <c r="CD7" s="141"/>
      <c r="CE7" s="141"/>
      <c r="CF7" s="141"/>
      <c r="CG7" s="141"/>
      <c r="CH7" s="141"/>
      <c r="CI7" s="141"/>
      <c r="CJ7" s="142"/>
      <c r="CK7" s="140">
        <v>528273402</v>
      </c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</row>
    <row r="8" spans="1:102" ht="29.25" customHeight="1" x14ac:dyDescent="0.15">
      <c r="A8" s="167" t="s">
        <v>105</v>
      </c>
      <c r="B8" s="167" t="s">
        <v>42</v>
      </c>
      <c r="C8" s="167" t="s">
        <v>42</v>
      </c>
      <c r="D8" s="167" t="s">
        <v>42</v>
      </c>
      <c r="E8" s="167" t="s">
        <v>42</v>
      </c>
      <c r="F8" s="167" t="s">
        <v>42</v>
      </c>
      <c r="G8" s="167" t="s">
        <v>42</v>
      </c>
      <c r="H8" s="167" t="s">
        <v>42</v>
      </c>
      <c r="I8" s="167" t="s">
        <v>42</v>
      </c>
      <c r="J8" s="168" t="s">
        <v>42</v>
      </c>
      <c r="K8" s="140">
        <f>SUM(AH8,CF17)</f>
        <v>11632</v>
      </c>
      <c r="L8" s="141"/>
      <c r="M8" s="141"/>
      <c r="N8" s="141"/>
      <c r="O8" s="141"/>
      <c r="P8" s="141"/>
      <c r="Q8" s="141"/>
      <c r="R8" s="141"/>
      <c r="S8" s="142"/>
      <c r="T8" s="140">
        <f>SUM(AQ8,CN17)</f>
        <v>297744301</v>
      </c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2"/>
      <c r="AH8" s="140">
        <f>SUM(BE8,CB8,H17,AA17,BM17)</f>
        <v>10896</v>
      </c>
      <c r="AI8" s="141"/>
      <c r="AJ8" s="141"/>
      <c r="AK8" s="141"/>
      <c r="AL8" s="141"/>
      <c r="AM8" s="141"/>
      <c r="AN8" s="141"/>
      <c r="AO8" s="141"/>
      <c r="AP8" s="142"/>
      <c r="AQ8" s="140">
        <f>SUM(BN8,CK8,P17,AI17,BB17,BU17)</f>
        <v>290356168</v>
      </c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2"/>
      <c r="BE8" s="140">
        <v>140</v>
      </c>
      <c r="BF8" s="141"/>
      <c r="BG8" s="141"/>
      <c r="BH8" s="141"/>
      <c r="BI8" s="141"/>
      <c r="BJ8" s="141"/>
      <c r="BK8" s="141"/>
      <c r="BL8" s="141"/>
      <c r="BM8" s="142"/>
      <c r="BN8" s="140">
        <v>110406930</v>
      </c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2"/>
      <c r="CB8" s="140">
        <v>5690</v>
      </c>
      <c r="CC8" s="141"/>
      <c r="CD8" s="141"/>
      <c r="CE8" s="141"/>
      <c r="CF8" s="141"/>
      <c r="CG8" s="141"/>
      <c r="CH8" s="141"/>
      <c r="CI8" s="141"/>
      <c r="CJ8" s="142"/>
      <c r="CK8" s="140">
        <v>109680180</v>
      </c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3"/>
    </row>
    <row r="9" spans="1:102" ht="27" customHeight="1" x14ac:dyDescent="0.15">
      <c r="A9" s="168" t="s">
        <v>109</v>
      </c>
      <c r="B9" s="214" t="s">
        <v>42</v>
      </c>
      <c r="C9" s="214" t="s">
        <v>42</v>
      </c>
      <c r="D9" s="214" t="s">
        <v>42</v>
      </c>
      <c r="E9" s="214" t="s">
        <v>42</v>
      </c>
      <c r="F9" s="214" t="s">
        <v>42</v>
      </c>
      <c r="G9" s="214" t="s">
        <v>42</v>
      </c>
      <c r="H9" s="214" t="s">
        <v>42</v>
      </c>
      <c r="I9" s="214" t="s">
        <v>42</v>
      </c>
      <c r="J9" s="214" t="s">
        <v>42</v>
      </c>
      <c r="K9" s="140">
        <f>SUM(AH9,CF18)</f>
        <v>84</v>
      </c>
      <c r="L9" s="141"/>
      <c r="M9" s="141"/>
      <c r="N9" s="141"/>
      <c r="O9" s="141"/>
      <c r="P9" s="141"/>
      <c r="Q9" s="141"/>
      <c r="R9" s="141"/>
      <c r="S9" s="142"/>
      <c r="T9" s="140">
        <f>SUM(AQ9,CN18)</f>
        <v>3655696</v>
      </c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2"/>
      <c r="AH9" s="140">
        <f>SUM(BE9,CB9,H18,AA18,BM18)</f>
        <v>66</v>
      </c>
      <c r="AI9" s="141"/>
      <c r="AJ9" s="141"/>
      <c r="AK9" s="141"/>
      <c r="AL9" s="141"/>
      <c r="AM9" s="141"/>
      <c r="AN9" s="141"/>
      <c r="AO9" s="141"/>
      <c r="AP9" s="142"/>
      <c r="AQ9" s="140">
        <f>SUM(BN9,CK9,P18,AI18,BB18,BU18)</f>
        <v>3231648</v>
      </c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2"/>
      <c r="BE9" s="140">
        <v>0</v>
      </c>
      <c r="BF9" s="141"/>
      <c r="BG9" s="141"/>
      <c r="BH9" s="141"/>
      <c r="BI9" s="141"/>
      <c r="BJ9" s="141"/>
      <c r="BK9" s="141"/>
      <c r="BL9" s="141"/>
      <c r="BM9" s="142"/>
      <c r="BN9" s="140">
        <f>1017772-42410</f>
        <v>975362</v>
      </c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2"/>
      <c r="CB9" s="140">
        <f>34-4</f>
        <v>30</v>
      </c>
      <c r="CC9" s="141"/>
      <c r="CD9" s="141"/>
      <c r="CE9" s="141"/>
      <c r="CF9" s="141"/>
      <c r="CG9" s="141"/>
      <c r="CH9" s="141"/>
      <c r="CI9" s="141"/>
      <c r="CJ9" s="142"/>
      <c r="CK9" s="140">
        <f>1516830-84840</f>
        <v>1431990</v>
      </c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3"/>
    </row>
    <row r="10" spans="1:102" ht="27" customHeight="1" x14ac:dyDescent="0.15">
      <c r="A10" s="156" t="s">
        <v>125</v>
      </c>
      <c r="B10" s="157" t="s">
        <v>42</v>
      </c>
      <c r="C10" s="157" t="s">
        <v>42</v>
      </c>
      <c r="D10" s="157" t="s">
        <v>42</v>
      </c>
      <c r="E10" s="157" t="s">
        <v>42</v>
      </c>
      <c r="F10" s="157" t="s">
        <v>42</v>
      </c>
      <c r="G10" s="157" t="s">
        <v>42</v>
      </c>
      <c r="H10" s="157" t="s">
        <v>42</v>
      </c>
      <c r="I10" s="157" t="s">
        <v>42</v>
      </c>
      <c r="J10" s="157" t="s">
        <v>42</v>
      </c>
      <c r="K10" s="220">
        <f>SUM(AH10,CF19)</f>
        <v>-2</v>
      </c>
      <c r="L10" s="221"/>
      <c r="M10" s="221"/>
      <c r="N10" s="221"/>
      <c r="O10" s="221"/>
      <c r="P10" s="221"/>
      <c r="Q10" s="221"/>
      <c r="R10" s="221"/>
      <c r="S10" s="241"/>
      <c r="T10" s="220">
        <f>SUM(AQ10,CN19)</f>
        <v>-37044</v>
      </c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41"/>
      <c r="AH10" s="148">
        <f>SUM(BE10,CB10,H19,AA19,BM19)</f>
        <v>1</v>
      </c>
      <c r="AI10" s="149"/>
      <c r="AJ10" s="149"/>
      <c r="AK10" s="149"/>
      <c r="AL10" s="149"/>
      <c r="AM10" s="149"/>
      <c r="AN10" s="149"/>
      <c r="AO10" s="149"/>
      <c r="AP10" s="150"/>
      <c r="AQ10" s="148">
        <f>SUM(BN10,CK10,P19,AI19,BB19,BU19)</f>
        <v>5090</v>
      </c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50"/>
      <c r="BE10" s="148">
        <v>0</v>
      </c>
      <c r="BF10" s="149"/>
      <c r="BG10" s="149"/>
      <c r="BH10" s="149"/>
      <c r="BI10" s="149"/>
      <c r="BJ10" s="149"/>
      <c r="BK10" s="149"/>
      <c r="BL10" s="149"/>
      <c r="BM10" s="150"/>
      <c r="BN10" s="220">
        <f>-1800-2800</f>
        <v>-4600</v>
      </c>
      <c r="BO10" s="221"/>
      <c r="BP10" s="221"/>
      <c r="BQ10" s="221"/>
      <c r="BR10" s="221"/>
      <c r="BS10" s="221"/>
      <c r="BT10" s="221"/>
      <c r="BU10" s="221"/>
      <c r="BV10" s="221"/>
      <c r="BW10" s="221"/>
      <c r="BX10" s="221"/>
      <c r="BY10" s="221"/>
      <c r="BZ10" s="221"/>
      <c r="CA10" s="241"/>
      <c r="CB10" s="148">
        <v>1</v>
      </c>
      <c r="CC10" s="149"/>
      <c r="CD10" s="149"/>
      <c r="CE10" s="149"/>
      <c r="CF10" s="149"/>
      <c r="CG10" s="149"/>
      <c r="CH10" s="149"/>
      <c r="CI10" s="149"/>
      <c r="CJ10" s="150"/>
      <c r="CK10" s="148">
        <f>-3870+16260</f>
        <v>12390</v>
      </c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217"/>
    </row>
    <row r="11" spans="1:102" ht="27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3"/>
    </row>
    <row r="12" spans="1:102" ht="27" customHeight="1" x14ac:dyDescent="0.15">
      <c r="A12" s="203"/>
      <c r="B12" s="204"/>
      <c r="C12" s="204"/>
      <c r="D12" s="204"/>
      <c r="E12" s="204"/>
      <c r="F12" s="204"/>
      <c r="G12" s="204"/>
      <c r="H12" s="209" t="s">
        <v>57</v>
      </c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 t="s">
        <v>62</v>
      </c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10"/>
    </row>
    <row r="13" spans="1:102" ht="27" customHeight="1" x14ac:dyDescent="0.15">
      <c r="A13" s="205"/>
      <c r="B13" s="206"/>
      <c r="C13" s="206"/>
      <c r="D13" s="206"/>
      <c r="E13" s="206"/>
      <c r="F13" s="206"/>
      <c r="G13" s="206"/>
      <c r="H13" s="139" t="s">
        <v>63</v>
      </c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 t="s">
        <v>64</v>
      </c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 t="s">
        <v>65</v>
      </c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 t="s">
        <v>66</v>
      </c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 t="s">
        <v>41</v>
      </c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211"/>
    </row>
    <row r="14" spans="1:102" ht="27" customHeight="1" x14ac:dyDescent="0.15">
      <c r="A14" s="207"/>
      <c r="B14" s="208"/>
      <c r="C14" s="208"/>
      <c r="D14" s="208"/>
      <c r="E14" s="208"/>
      <c r="F14" s="208"/>
      <c r="G14" s="208"/>
      <c r="H14" s="139" t="s">
        <v>60</v>
      </c>
      <c r="I14" s="139"/>
      <c r="J14" s="139"/>
      <c r="K14" s="139"/>
      <c r="L14" s="139"/>
      <c r="M14" s="139"/>
      <c r="N14" s="139"/>
      <c r="O14" s="139"/>
      <c r="P14" s="138" t="s">
        <v>61</v>
      </c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9" t="s">
        <v>60</v>
      </c>
      <c r="AB14" s="139"/>
      <c r="AC14" s="139"/>
      <c r="AD14" s="139"/>
      <c r="AE14" s="139"/>
      <c r="AF14" s="139"/>
      <c r="AG14" s="139"/>
      <c r="AH14" s="139"/>
      <c r="AI14" s="138" t="s">
        <v>61</v>
      </c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9" t="s">
        <v>60</v>
      </c>
      <c r="AU14" s="139"/>
      <c r="AV14" s="139"/>
      <c r="AW14" s="139"/>
      <c r="AX14" s="139"/>
      <c r="AY14" s="139"/>
      <c r="AZ14" s="139"/>
      <c r="BA14" s="139"/>
      <c r="BB14" s="138" t="s">
        <v>61</v>
      </c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9" t="s">
        <v>60</v>
      </c>
      <c r="BN14" s="139"/>
      <c r="BO14" s="139"/>
      <c r="BP14" s="139"/>
      <c r="BQ14" s="139"/>
      <c r="BR14" s="139"/>
      <c r="BS14" s="139"/>
      <c r="BT14" s="139"/>
      <c r="BU14" s="138" t="s">
        <v>61</v>
      </c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9" t="s">
        <v>60</v>
      </c>
      <c r="CG14" s="139"/>
      <c r="CH14" s="139"/>
      <c r="CI14" s="139"/>
      <c r="CJ14" s="139"/>
      <c r="CK14" s="139"/>
      <c r="CL14" s="139"/>
      <c r="CM14" s="139"/>
      <c r="CN14" s="138" t="s">
        <v>61</v>
      </c>
      <c r="CO14" s="138"/>
      <c r="CP14" s="138"/>
      <c r="CQ14" s="138"/>
      <c r="CR14" s="138"/>
      <c r="CS14" s="138"/>
      <c r="CT14" s="138"/>
      <c r="CU14" s="138"/>
      <c r="CV14" s="138"/>
      <c r="CW14" s="138"/>
      <c r="CX14" s="218"/>
    </row>
    <row r="15" spans="1:102" ht="27" customHeight="1" x14ac:dyDescent="0.15">
      <c r="A15" s="178" t="s">
        <v>126</v>
      </c>
      <c r="B15" s="178"/>
      <c r="C15" s="178"/>
      <c r="D15" s="178"/>
      <c r="E15" s="178"/>
      <c r="F15" s="178"/>
      <c r="G15" s="179"/>
      <c r="H15" s="140">
        <v>19621</v>
      </c>
      <c r="I15" s="141"/>
      <c r="J15" s="141"/>
      <c r="K15" s="141"/>
      <c r="L15" s="141"/>
      <c r="M15" s="141"/>
      <c r="N15" s="141"/>
      <c r="O15" s="142"/>
      <c r="P15" s="140">
        <v>286427150</v>
      </c>
      <c r="Q15" s="141"/>
      <c r="R15" s="141"/>
      <c r="S15" s="141"/>
      <c r="T15" s="141"/>
      <c r="U15" s="141"/>
      <c r="V15" s="141"/>
      <c r="W15" s="141"/>
      <c r="X15" s="141"/>
      <c r="Y15" s="141"/>
      <c r="Z15" s="142"/>
      <c r="AA15" s="140">
        <v>41884</v>
      </c>
      <c r="AB15" s="141"/>
      <c r="AC15" s="141"/>
      <c r="AD15" s="141"/>
      <c r="AE15" s="141"/>
      <c r="AF15" s="141"/>
      <c r="AG15" s="141"/>
      <c r="AH15" s="142"/>
      <c r="AI15" s="140">
        <v>531812032</v>
      </c>
      <c r="AJ15" s="141"/>
      <c r="AK15" s="141"/>
      <c r="AL15" s="141"/>
      <c r="AM15" s="141"/>
      <c r="AN15" s="141"/>
      <c r="AO15" s="141"/>
      <c r="AP15" s="141"/>
      <c r="AQ15" s="141"/>
      <c r="AR15" s="141"/>
      <c r="AS15" s="142"/>
      <c r="AT15" s="232">
        <v>1840</v>
      </c>
      <c r="AU15" s="233"/>
      <c r="AV15" s="233"/>
      <c r="AW15" s="233"/>
      <c r="AX15" s="233"/>
      <c r="AY15" s="233"/>
      <c r="AZ15" s="233"/>
      <c r="BA15" s="234"/>
      <c r="BB15" s="140">
        <v>44359207</v>
      </c>
      <c r="BC15" s="141"/>
      <c r="BD15" s="141"/>
      <c r="BE15" s="141"/>
      <c r="BF15" s="141"/>
      <c r="BG15" s="141"/>
      <c r="BH15" s="141"/>
      <c r="BI15" s="141"/>
      <c r="BJ15" s="141"/>
      <c r="BK15" s="141"/>
      <c r="BL15" s="142"/>
      <c r="BM15" s="140">
        <v>337</v>
      </c>
      <c r="BN15" s="141"/>
      <c r="BO15" s="141"/>
      <c r="BP15" s="141"/>
      <c r="BQ15" s="141"/>
      <c r="BR15" s="141"/>
      <c r="BS15" s="141"/>
      <c r="BT15" s="142"/>
      <c r="BU15" s="140">
        <v>32794128</v>
      </c>
      <c r="BV15" s="141"/>
      <c r="BW15" s="141"/>
      <c r="BX15" s="141"/>
      <c r="BY15" s="141"/>
      <c r="BZ15" s="141"/>
      <c r="CA15" s="141"/>
      <c r="CB15" s="141"/>
      <c r="CC15" s="141"/>
      <c r="CD15" s="141"/>
      <c r="CE15" s="142"/>
      <c r="CF15" s="140">
        <f>H24+AA24+AT24+BM24</f>
        <v>9544</v>
      </c>
      <c r="CG15" s="141"/>
      <c r="CH15" s="141"/>
      <c r="CI15" s="141"/>
      <c r="CJ15" s="141"/>
      <c r="CK15" s="141"/>
      <c r="CL15" s="141"/>
      <c r="CM15" s="142"/>
      <c r="CN15" s="226">
        <f>AI24+BB24+BU24</f>
        <v>100420511</v>
      </c>
      <c r="CO15" s="141"/>
      <c r="CP15" s="141"/>
      <c r="CQ15" s="141"/>
      <c r="CR15" s="141"/>
      <c r="CS15" s="141"/>
      <c r="CT15" s="141"/>
      <c r="CU15" s="141"/>
      <c r="CV15" s="141"/>
      <c r="CW15" s="141"/>
      <c r="CX15" s="143"/>
    </row>
    <row r="16" spans="1:102" ht="27" customHeight="1" x14ac:dyDescent="0.15">
      <c r="A16" s="167" t="s">
        <v>92</v>
      </c>
      <c r="B16" s="167"/>
      <c r="C16" s="167"/>
      <c r="D16" s="167"/>
      <c r="E16" s="167"/>
      <c r="F16" s="167"/>
      <c r="G16" s="168"/>
      <c r="H16" s="140">
        <v>7923</v>
      </c>
      <c r="I16" s="141"/>
      <c r="J16" s="141"/>
      <c r="K16" s="141"/>
      <c r="L16" s="141"/>
      <c r="M16" s="141"/>
      <c r="N16" s="141"/>
      <c r="O16" s="142"/>
      <c r="P16" s="140">
        <v>109320470</v>
      </c>
      <c r="Q16" s="141"/>
      <c r="R16" s="141"/>
      <c r="S16" s="141"/>
      <c r="T16" s="141"/>
      <c r="U16" s="141"/>
      <c r="V16" s="141"/>
      <c r="W16" s="141"/>
      <c r="X16" s="141"/>
      <c r="Y16" s="141"/>
      <c r="Z16" s="142"/>
      <c r="AA16" s="140">
        <v>17334</v>
      </c>
      <c r="AB16" s="141"/>
      <c r="AC16" s="141"/>
      <c r="AD16" s="141"/>
      <c r="AE16" s="141"/>
      <c r="AF16" s="141"/>
      <c r="AG16" s="141"/>
      <c r="AH16" s="142"/>
      <c r="AI16" s="140">
        <v>201260001</v>
      </c>
      <c r="AJ16" s="141"/>
      <c r="AK16" s="141"/>
      <c r="AL16" s="141"/>
      <c r="AM16" s="141"/>
      <c r="AN16" s="141"/>
      <c r="AO16" s="141"/>
      <c r="AP16" s="141"/>
      <c r="AQ16" s="141"/>
      <c r="AR16" s="141"/>
      <c r="AS16" s="142"/>
      <c r="AT16" s="232">
        <v>683</v>
      </c>
      <c r="AU16" s="233"/>
      <c r="AV16" s="233"/>
      <c r="AW16" s="233"/>
      <c r="AX16" s="233"/>
      <c r="AY16" s="233"/>
      <c r="AZ16" s="233"/>
      <c r="BA16" s="234"/>
      <c r="BB16" s="140">
        <v>18075096</v>
      </c>
      <c r="BC16" s="141"/>
      <c r="BD16" s="141"/>
      <c r="BE16" s="141"/>
      <c r="BF16" s="141"/>
      <c r="BG16" s="141"/>
      <c r="BH16" s="141"/>
      <c r="BI16" s="141"/>
      <c r="BJ16" s="141"/>
      <c r="BK16" s="141"/>
      <c r="BL16" s="142"/>
      <c r="BM16" s="140">
        <v>154</v>
      </c>
      <c r="BN16" s="141"/>
      <c r="BO16" s="141"/>
      <c r="BP16" s="141"/>
      <c r="BQ16" s="141"/>
      <c r="BR16" s="141"/>
      <c r="BS16" s="141"/>
      <c r="BT16" s="142"/>
      <c r="BU16" s="140">
        <v>14570690</v>
      </c>
      <c r="BV16" s="141"/>
      <c r="BW16" s="141"/>
      <c r="BX16" s="141"/>
      <c r="BY16" s="141"/>
      <c r="BZ16" s="141"/>
      <c r="CA16" s="141"/>
      <c r="CB16" s="141"/>
      <c r="CC16" s="141"/>
      <c r="CD16" s="141"/>
      <c r="CE16" s="142"/>
      <c r="CF16" s="140">
        <f>H25+AA25+AT25+BM25</f>
        <v>3910</v>
      </c>
      <c r="CG16" s="141"/>
      <c r="CH16" s="141"/>
      <c r="CI16" s="141"/>
      <c r="CJ16" s="141"/>
      <c r="CK16" s="141"/>
      <c r="CL16" s="141"/>
      <c r="CM16" s="142"/>
      <c r="CN16" s="226">
        <f>AI25+BB25+BU25</f>
        <v>41860932</v>
      </c>
      <c r="CO16" s="141"/>
      <c r="CP16" s="141"/>
      <c r="CQ16" s="141"/>
      <c r="CR16" s="141"/>
      <c r="CS16" s="141"/>
      <c r="CT16" s="141"/>
      <c r="CU16" s="141"/>
      <c r="CV16" s="141"/>
      <c r="CW16" s="141"/>
      <c r="CX16" s="143"/>
    </row>
    <row r="17" spans="1:102" ht="27" customHeight="1" x14ac:dyDescent="0.15">
      <c r="A17" s="167" t="s">
        <v>105</v>
      </c>
      <c r="B17" s="167"/>
      <c r="C17" s="167"/>
      <c r="D17" s="167"/>
      <c r="E17" s="167"/>
      <c r="F17" s="167"/>
      <c r="G17" s="168"/>
      <c r="H17" s="140">
        <v>1726</v>
      </c>
      <c r="I17" s="141"/>
      <c r="J17" s="141"/>
      <c r="K17" s="141"/>
      <c r="L17" s="141"/>
      <c r="M17" s="141"/>
      <c r="N17" s="141"/>
      <c r="O17" s="142"/>
      <c r="P17" s="140">
        <v>22468330</v>
      </c>
      <c r="Q17" s="141"/>
      <c r="R17" s="141"/>
      <c r="S17" s="141"/>
      <c r="T17" s="141"/>
      <c r="U17" s="141"/>
      <c r="V17" s="141"/>
      <c r="W17" s="141"/>
      <c r="X17" s="141"/>
      <c r="Y17" s="141"/>
      <c r="Z17" s="142"/>
      <c r="AA17" s="140">
        <v>3280</v>
      </c>
      <c r="AB17" s="141"/>
      <c r="AC17" s="141"/>
      <c r="AD17" s="141"/>
      <c r="AE17" s="141"/>
      <c r="AF17" s="141"/>
      <c r="AG17" s="141"/>
      <c r="AH17" s="142"/>
      <c r="AI17" s="140">
        <v>39278720</v>
      </c>
      <c r="AJ17" s="141"/>
      <c r="AK17" s="141"/>
      <c r="AL17" s="141"/>
      <c r="AM17" s="141"/>
      <c r="AN17" s="141"/>
      <c r="AO17" s="141"/>
      <c r="AP17" s="141"/>
      <c r="AQ17" s="141"/>
      <c r="AR17" s="141"/>
      <c r="AS17" s="142"/>
      <c r="AT17" s="232">
        <v>136</v>
      </c>
      <c r="AU17" s="233"/>
      <c r="AV17" s="233"/>
      <c r="AW17" s="233"/>
      <c r="AX17" s="233"/>
      <c r="AY17" s="233"/>
      <c r="AZ17" s="233"/>
      <c r="BA17" s="234"/>
      <c r="BB17" s="140">
        <v>3168838</v>
      </c>
      <c r="BC17" s="141"/>
      <c r="BD17" s="141"/>
      <c r="BE17" s="141"/>
      <c r="BF17" s="141"/>
      <c r="BG17" s="141"/>
      <c r="BH17" s="141"/>
      <c r="BI17" s="141"/>
      <c r="BJ17" s="141"/>
      <c r="BK17" s="141"/>
      <c r="BL17" s="142"/>
      <c r="BM17" s="140">
        <v>60</v>
      </c>
      <c r="BN17" s="141"/>
      <c r="BO17" s="141"/>
      <c r="BP17" s="141"/>
      <c r="BQ17" s="141"/>
      <c r="BR17" s="141"/>
      <c r="BS17" s="141"/>
      <c r="BT17" s="142"/>
      <c r="BU17" s="140">
        <v>5353170</v>
      </c>
      <c r="BV17" s="141"/>
      <c r="BW17" s="141"/>
      <c r="BX17" s="141"/>
      <c r="BY17" s="141"/>
      <c r="BZ17" s="141"/>
      <c r="CA17" s="141"/>
      <c r="CB17" s="141"/>
      <c r="CC17" s="141"/>
      <c r="CD17" s="141"/>
      <c r="CE17" s="142"/>
      <c r="CF17" s="140">
        <f>H26+AA26+AT26+BM26</f>
        <v>736</v>
      </c>
      <c r="CG17" s="141"/>
      <c r="CH17" s="141"/>
      <c r="CI17" s="141"/>
      <c r="CJ17" s="141"/>
      <c r="CK17" s="141"/>
      <c r="CL17" s="141"/>
      <c r="CM17" s="142"/>
      <c r="CN17" s="226">
        <f>AI26+BB26+BU26</f>
        <v>7388133</v>
      </c>
      <c r="CO17" s="141"/>
      <c r="CP17" s="141"/>
      <c r="CQ17" s="141"/>
      <c r="CR17" s="141"/>
      <c r="CS17" s="141"/>
      <c r="CT17" s="141"/>
      <c r="CU17" s="141"/>
      <c r="CV17" s="141"/>
      <c r="CW17" s="141"/>
      <c r="CX17" s="143"/>
    </row>
    <row r="18" spans="1:102" ht="27" customHeight="1" x14ac:dyDescent="0.15">
      <c r="A18" s="168" t="s">
        <v>110</v>
      </c>
      <c r="B18" s="214"/>
      <c r="C18" s="214"/>
      <c r="D18" s="214"/>
      <c r="E18" s="214"/>
      <c r="F18" s="214"/>
      <c r="G18" s="214"/>
      <c r="H18" s="140">
        <f>11-1</f>
        <v>10</v>
      </c>
      <c r="I18" s="141"/>
      <c r="J18" s="141"/>
      <c r="K18" s="141"/>
      <c r="L18" s="141"/>
      <c r="M18" s="141"/>
      <c r="N18" s="141"/>
      <c r="O18" s="142"/>
      <c r="P18" s="140">
        <f>121690+6100</f>
        <v>127790</v>
      </c>
      <c r="Q18" s="141"/>
      <c r="R18" s="141"/>
      <c r="S18" s="141"/>
      <c r="T18" s="141"/>
      <c r="U18" s="141"/>
      <c r="V18" s="141"/>
      <c r="W18" s="141"/>
      <c r="X18" s="141"/>
      <c r="Y18" s="141"/>
      <c r="Z18" s="142"/>
      <c r="AA18" s="140">
        <f>27-2</f>
        <v>25</v>
      </c>
      <c r="AB18" s="141"/>
      <c r="AC18" s="141"/>
      <c r="AD18" s="141"/>
      <c r="AE18" s="141"/>
      <c r="AF18" s="141"/>
      <c r="AG18" s="141"/>
      <c r="AH18" s="142"/>
      <c r="AI18" s="140">
        <f>604580-14350</f>
        <v>590230</v>
      </c>
      <c r="AJ18" s="141"/>
      <c r="AK18" s="141"/>
      <c r="AL18" s="141"/>
      <c r="AM18" s="141"/>
      <c r="AN18" s="141"/>
      <c r="AO18" s="141"/>
      <c r="AP18" s="141"/>
      <c r="AQ18" s="141"/>
      <c r="AR18" s="141"/>
      <c r="AS18" s="142"/>
      <c r="AT18" s="232">
        <v>0</v>
      </c>
      <c r="AU18" s="233"/>
      <c r="AV18" s="233"/>
      <c r="AW18" s="233"/>
      <c r="AX18" s="233"/>
      <c r="AY18" s="233"/>
      <c r="AZ18" s="233"/>
      <c r="BA18" s="234"/>
      <c r="BB18" s="140">
        <v>34406</v>
      </c>
      <c r="BC18" s="141"/>
      <c r="BD18" s="141"/>
      <c r="BE18" s="141"/>
      <c r="BF18" s="141"/>
      <c r="BG18" s="141"/>
      <c r="BH18" s="141"/>
      <c r="BI18" s="141"/>
      <c r="BJ18" s="141"/>
      <c r="BK18" s="141"/>
      <c r="BL18" s="142"/>
      <c r="BM18" s="140">
        <v>1</v>
      </c>
      <c r="BN18" s="141"/>
      <c r="BO18" s="141"/>
      <c r="BP18" s="141"/>
      <c r="BQ18" s="141"/>
      <c r="BR18" s="141"/>
      <c r="BS18" s="141"/>
      <c r="BT18" s="142"/>
      <c r="BU18" s="140">
        <v>71870</v>
      </c>
      <c r="BV18" s="141"/>
      <c r="BW18" s="141"/>
      <c r="BX18" s="141"/>
      <c r="BY18" s="141"/>
      <c r="BZ18" s="141"/>
      <c r="CA18" s="141"/>
      <c r="CB18" s="141"/>
      <c r="CC18" s="141"/>
      <c r="CD18" s="141"/>
      <c r="CE18" s="142"/>
      <c r="CF18" s="140">
        <f>H27+AA27+AT27+BM27</f>
        <v>18</v>
      </c>
      <c r="CG18" s="141"/>
      <c r="CH18" s="141"/>
      <c r="CI18" s="141"/>
      <c r="CJ18" s="141"/>
      <c r="CK18" s="141"/>
      <c r="CL18" s="141"/>
      <c r="CM18" s="142"/>
      <c r="CN18" s="226">
        <f>AI27+BB27+BU27</f>
        <v>424048</v>
      </c>
      <c r="CO18" s="141"/>
      <c r="CP18" s="141"/>
      <c r="CQ18" s="141"/>
      <c r="CR18" s="141"/>
      <c r="CS18" s="141"/>
      <c r="CT18" s="141"/>
      <c r="CU18" s="141"/>
      <c r="CV18" s="141"/>
      <c r="CW18" s="141"/>
      <c r="CX18" s="143"/>
    </row>
    <row r="19" spans="1:102" ht="27" customHeight="1" x14ac:dyDescent="0.15">
      <c r="A19" s="156" t="s">
        <v>127</v>
      </c>
      <c r="B19" s="157"/>
      <c r="C19" s="157"/>
      <c r="D19" s="157"/>
      <c r="E19" s="157"/>
      <c r="F19" s="157"/>
      <c r="G19" s="157"/>
      <c r="H19" s="158">
        <v>0</v>
      </c>
      <c r="I19" s="159"/>
      <c r="J19" s="159"/>
      <c r="K19" s="159"/>
      <c r="L19" s="159"/>
      <c r="M19" s="159"/>
      <c r="N19" s="159"/>
      <c r="O19" s="160"/>
      <c r="P19" s="223">
        <v>-2700</v>
      </c>
      <c r="Q19" s="224"/>
      <c r="R19" s="224"/>
      <c r="S19" s="224"/>
      <c r="T19" s="224"/>
      <c r="U19" s="224"/>
      <c r="V19" s="224"/>
      <c r="W19" s="224"/>
      <c r="X19" s="224"/>
      <c r="Y19" s="224"/>
      <c r="Z19" s="225"/>
      <c r="AA19" s="158">
        <v>0</v>
      </c>
      <c r="AB19" s="159"/>
      <c r="AC19" s="159"/>
      <c r="AD19" s="159"/>
      <c r="AE19" s="159"/>
      <c r="AF19" s="159"/>
      <c r="AG19" s="159"/>
      <c r="AH19" s="160"/>
      <c r="AI19" s="158">
        <v>0</v>
      </c>
      <c r="AJ19" s="159"/>
      <c r="AK19" s="159"/>
      <c r="AL19" s="159"/>
      <c r="AM19" s="159"/>
      <c r="AN19" s="159"/>
      <c r="AO19" s="159"/>
      <c r="AP19" s="159"/>
      <c r="AQ19" s="159"/>
      <c r="AR19" s="159"/>
      <c r="AS19" s="160"/>
      <c r="AT19" s="161">
        <v>0</v>
      </c>
      <c r="AU19" s="162"/>
      <c r="AV19" s="162"/>
      <c r="AW19" s="162"/>
      <c r="AX19" s="162"/>
      <c r="AY19" s="162"/>
      <c r="AZ19" s="162"/>
      <c r="BA19" s="163"/>
      <c r="BB19" s="158">
        <v>0</v>
      </c>
      <c r="BC19" s="159"/>
      <c r="BD19" s="159"/>
      <c r="BE19" s="159"/>
      <c r="BF19" s="159"/>
      <c r="BG19" s="159"/>
      <c r="BH19" s="159"/>
      <c r="BI19" s="159"/>
      <c r="BJ19" s="159"/>
      <c r="BK19" s="159"/>
      <c r="BL19" s="160"/>
      <c r="BM19" s="158">
        <v>0</v>
      </c>
      <c r="BN19" s="159"/>
      <c r="BO19" s="159"/>
      <c r="BP19" s="159"/>
      <c r="BQ19" s="159"/>
      <c r="BR19" s="159"/>
      <c r="BS19" s="159"/>
      <c r="BT19" s="160"/>
      <c r="BU19" s="158">
        <v>0</v>
      </c>
      <c r="BV19" s="159"/>
      <c r="BW19" s="159"/>
      <c r="BX19" s="159"/>
      <c r="BY19" s="159"/>
      <c r="BZ19" s="159"/>
      <c r="CA19" s="159"/>
      <c r="CB19" s="159"/>
      <c r="CC19" s="159"/>
      <c r="CD19" s="159"/>
      <c r="CE19" s="160"/>
      <c r="CF19" s="220">
        <f>H28+AA28+AT28+BM28</f>
        <v>-3</v>
      </c>
      <c r="CG19" s="221"/>
      <c r="CH19" s="221"/>
      <c r="CI19" s="221"/>
      <c r="CJ19" s="221"/>
      <c r="CK19" s="221"/>
      <c r="CL19" s="221"/>
      <c r="CM19" s="241"/>
      <c r="CN19" s="220">
        <f>AI28+BB28+BU28</f>
        <v>-42134</v>
      </c>
      <c r="CO19" s="221"/>
      <c r="CP19" s="221"/>
      <c r="CQ19" s="221"/>
      <c r="CR19" s="221"/>
      <c r="CS19" s="221"/>
      <c r="CT19" s="221"/>
      <c r="CU19" s="221"/>
      <c r="CV19" s="221"/>
      <c r="CW19" s="221"/>
      <c r="CX19" s="222"/>
    </row>
    <row r="20" spans="1:102" ht="27" customHeight="1" x14ac:dyDescent="0.15">
      <c r="A20" s="14"/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5"/>
      <c r="AB20" s="15"/>
      <c r="AC20" s="15"/>
      <c r="AD20" s="15"/>
      <c r="AE20" s="15"/>
      <c r="AF20" s="15"/>
      <c r="AG20" s="15"/>
      <c r="AH20" s="15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5"/>
      <c r="AU20" s="15"/>
      <c r="AV20" s="15"/>
      <c r="AW20" s="15"/>
      <c r="AX20" s="15"/>
      <c r="AY20" s="15"/>
      <c r="AZ20" s="15"/>
      <c r="BA20" s="15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5"/>
      <c r="BN20" s="15"/>
      <c r="BO20" s="15"/>
      <c r="BP20" s="15"/>
      <c r="BQ20" s="15"/>
      <c r="BR20" s="15"/>
      <c r="BS20" s="15"/>
      <c r="BT20" s="15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5"/>
      <c r="CG20" s="15"/>
      <c r="CH20" s="15"/>
      <c r="CI20" s="15"/>
      <c r="CJ20" s="15"/>
      <c r="CK20" s="15"/>
      <c r="CL20" s="15"/>
      <c r="CM20" s="15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7"/>
    </row>
    <row r="21" spans="1:102" ht="27" customHeight="1" x14ac:dyDescent="0.15">
      <c r="A21" s="203"/>
      <c r="B21" s="204"/>
      <c r="C21" s="204"/>
      <c r="D21" s="204"/>
      <c r="E21" s="204"/>
      <c r="F21" s="204"/>
      <c r="G21" s="204"/>
      <c r="H21" s="209" t="s">
        <v>67</v>
      </c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09"/>
      <c r="CE21" s="209"/>
      <c r="CF21" s="212" t="s">
        <v>68</v>
      </c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3"/>
    </row>
    <row r="22" spans="1:102" ht="27" customHeight="1" x14ac:dyDescent="0.15">
      <c r="A22" s="205"/>
      <c r="B22" s="206"/>
      <c r="C22" s="206"/>
      <c r="D22" s="206"/>
      <c r="E22" s="206"/>
      <c r="F22" s="206"/>
      <c r="G22" s="206"/>
      <c r="H22" s="139" t="s">
        <v>65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 t="s">
        <v>69</v>
      </c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 t="s">
        <v>70</v>
      </c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 t="s">
        <v>71</v>
      </c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209"/>
      <c r="CG22" s="209"/>
      <c r="CH22" s="209"/>
      <c r="CI22" s="209"/>
      <c r="CJ22" s="209"/>
      <c r="CK22" s="209"/>
      <c r="CL22" s="209"/>
      <c r="CM22" s="209"/>
      <c r="CN22" s="209"/>
      <c r="CO22" s="209"/>
      <c r="CP22" s="209"/>
      <c r="CQ22" s="209"/>
      <c r="CR22" s="209"/>
      <c r="CS22" s="209"/>
      <c r="CT22" s="209"/>
      <c r="CU22" s="209"/>
      <c r="CV22" s="209"/>
      <c r="CW22" s="209"/>
      <c r="CX22" s="210"/>
    </row>
    <row r="23" spans="1:102" ht="27" customHeight="1" x14ac:dyDescent="0.15">
      <c r="A23" s="207"/>
      <c r="B23" s="208"/>
      <c r="C23" s="208"/>
      <c r="D23" s="208"/>
      <c r="E23" s="208"/>
      <c r="F23" s="208"/>
      <c r="G23" s="208"/>
      <c r="H23" s="139" t="s">
        <v>60</v>
      </c>
      <c r="I23" s="139"/>
      <c r="J23" s="139"/>
      <c r="K23" s="139"/>
      <c r="L23" s="139"/>
      <c r="M23" s="139"/>
      <c r="N23" s="139"/>
      <c r="O23" s="139"/>
      <c r="P23" s="138" t="s">
        <v>61</v>
      </c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9" t="s">
        <v>60</v>
      </c>
      <c r="AB23" s="139"/>
      <c r="AC23" s="139"/>
      <c r="AD23" s="139"/>
      <c r="AE23" s="139"/>
      <c r="AF23" s="139"/>
      <c r="AG23" s="139"/>
      <c r="AH23" s="139"/>
      <c r="AI23" s="138" t="s">
        <v>61</v>
      </c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9" t="s">
        <v>60</v>
      </c>
      <c r="AU23" s="139"/>
      <c r="AV23" s="139"/>
      <c r="AW23" s="139"/>
      <c r="AX23" s="139"/>
      <c r="AY23" s="139"/>
      <c r="AZ23" s="139"/>
      <c r="BA23" s="139"/>
      <c r="BB23" s="138" t="s">
        <v>61</v>
      </c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9" t="s">
        <v>60</v>
      </c>
      <c r="BN23" s="139"/>
      <c r="BO23" s="139"/>
      <c r="BP23" s="139"/>
      <c r="BQ23" s="139"/>
      <c r="BR23" s="139"/>
      <c r="BS23" s="139"/>
      <c r="BT23" s="139"/>
      <c r="BU23" s="138" t="s">
        <v>61</v>
      </c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9" t="s">
        <v>60</v>
      </c>
      <c r="CG23" s="139"/>
      <c r="CH23" s="139"/>
      <c r="CI23" s="139"/>
      <c r="CJ23" s="139"/>
      <c r="CK23" s="139"/>
      <c r="CL23" s="139"/>
      <c r="CM23" s="139"/>
      <c r="CN23" s="138" t="s">
        <v>61</v>
      </c>
      <c r="CO23" s="138"/>
      <c r="CP23" s="138"/>
      <c r="CQ23" s="138"/>
      <c r="CR23" s="138"/>
      <c r="CS23" s="138"/>
      <c r="CT23" s="138"/>
      <c r="CU23" s="138"/>
      <c r="CV23" s="138"/>
      <c r="CW23" s="138"/>
      <c r="CX23" s="218"/>
    </row>
    <row r="24" spans="1:102" ht="27" customHeight="1" x14ac:dyDescent="0.15">
      <c r="A24" s="178" t="s">
        <v>107</v>
      </c>
      <c r="B24" s="178"/>
      <c r="C24" s="178"/>
      <c r="D24" s="178"/>
      <c r="E24" s="178"/>
      <c r="F24" s="178"/>
      <c r="G24" s="179"/>
      <c r="H24" s="226">
        <v>17</v>
      </c>
      <c r="I24" s="229"/>
      <c r="J24" s="229"/>
      <c r="K24" s="229"/>
      <c r="L24" s="229"/>
      <c r="M24" s="229"/>
      <c r="N24" s="229"/>
      <c r="O24" s="230"/>
      <c r="P24" s="235" t="s">
        <v>83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7"/>
      <c r="AA24" s="226">
        <v>15</v>
      </c>
      <c r="AB24" s="229"/>
      <c r="AC24" s="229"/>
      <c r="AD24" s="229"/>
      <c r="AE24" s="229"/>
      <c r="AF24" s="229"/>
      <c r="AG24" s="229"/>
      <c r="AH24" s="230"/>
      <c r="AI24" s="226">
        <v>145560</v>
      </c>
      <c r="AJ24" s="229"/>
      <c r="AK24" s="229"/>
      <c r="AL24" s="229"/>
      <c r="AM24" s="229"/>
      <c r="AN24" s="229"/>
      <c r="AO24" s="229"/>
      <c r="AP24" s="229"/>
      <c r="AQ24" s="229"/>
      <c r="AR24" s="229"/>
      <c r="AS24" s="230"/>
      <c r="AT24" s="226">
        <v>9512</v>
      </c>
      <c r="AU24" s="229"/>
      <c r="AV24" s="229"/>
      <c r="AW24" s="229"/>
      <c r="AX24" s="229"/>
      <c r="AY24" s="229"/>
      <c r="AZ24" s="229"/>
      <c r="BA24" s="230"/>
      <c r="BB24" s="226">
        <v>100274951</v>
      </c>
      <c r="BC24" s="229"/>
      <c r="BD24" s="229"/>
      <c r="BE24" s="229"/>
      <c r="BF24" s="229"/>
      <c r="BG24" s="229"/>
      <c r="BH24" s="229"/>
      <c r="BI24" s="229"/>
      <c r="BJ24" s="229"/>
      <c r="BK24" s="229"/>
      <c r="BL24" s="230"/>
      <c r="BM24" s="226">
        <v>0</v>
      </c>
      <c r="BN24" s="229"/>
      <c r="BO24" s="229"/>
      <c r="BP24" s="229"/>
      <c r="BQ24" s="229"/>
      <c r="BR24" s="229"/>
      <c r="BS24" s="229"/>
      <c r="BT24" s="230"/>
      <c r="BU24" s="226">
        <v>0</v>
      </c>
      <c r="BV24" s="229"/>
      <c r="BW24" s="229"/>
      <c r="BX24" s="229"/>
      <c r="BY24" s="229"/>
      <c r="BZ24" s="229"/>
      <c r="CA24" s="229"/>
      <c r="CB24" s="229"/>
      <c r="CC24" s="229"/>
      <c r="CD24" s="229"/>
      <c r="CE24" s="230"/>
      <c r="CF24" s="226">
        <v>4014</v>
      </c>
      <c r="CG24" s="229"/>
      <c r="CH24" s="229"/>
      <c r="CI24" s="229"/>
      <c r="CJ24" s="229"/>
      <c r="CK24" s="229"/>
      <c r="CL24" s="229"/>
      <c r="CM24" s="230"/>
      <c r="CN24" s="226">
        <v>444592981</v>
      </c>
      <c r="CO24" s="229"/>
      <c r="CP24" s="229"/>
      <c r="CQ24" s="229"/>
      <c r="CR24" s="229"/>
      <c r="CS24" s="229"/>
      <c r="CT24" s="229"/>
      <c r="CU24" s="229"/>
      <c r="CV24" s="229"/>
      <c r="CW24" s="229"/>
      <c r="CX24" s="231"/>
    </row>
    <row r="25" spans="1:102" ht="27" customHeight="1" x14ac:dyDescent="0.15">
      <c r="A25" s="167" t="s">
        <v>92</v>
      </c>
      <c r="B25" s="167"/>
      <c r="C25" s="167"/>
      <c r="D25" s="167"/>
      <c r="E25" s="167"/>
      <c r="F25" s="167"/>
      <c r="G25" s="168"/>
      <c r="H25" s="226">
        <v>5</v>
      </c>
      <c r="I25" s="229"/>
      <c r="J25" s="229"/>
      <c r="K25" s="229"/>
      <c r="L25" s="229"/>
      <c r="M25" s="229"/>
      <c r="N25" s="229"/>
      <c r="O25" s="230"/>
      <c r="P25" s="235" t="s">
        <v>83</v>
      </c>
      <c r="Q25" s="236"/>
      <c r="R25" s="236"/>
      <c r="S25" s="236"/>
      <c r="T25" s="236"/>
      <c r="U25" s="236"/>
      <c r="V25" s="236"/>
      <c r="W25" s="236"/>
      <c r="X25" s="236"/>
      <c r="Y25" s="236"/>
      <c r="Z25" s="237"/>
      <c r="AA25" s="226">
        <v>48</v>
      </c>
      <c r="AB25" s="229"/>
      <c r="AC25" s="229"/>
      <c r="AD25" s="229"/>
      <c r="AE25" s="229"/>
      <c r="AF25" s="229"/>
      <c r="AG25" s="229"/>
      <c r="AH25" s="230"/>
      <c r="AI25" s="226">
        <v>687923</v>
      </c>
      <c r="AJ25" s="229"/>
      <c r="AK25" s="229"/>
      <c r="AL25" s="229"/>
      <c r="AM25" s="229"/>
      <c r="AN25" s="229"/>
      <c r="AO25" s="229"/>
      <c r="AP25" s="229"/>
      <c r="AQ25" s="229"/>
      <c r="AR25" s="229"/>
      <c r="AS25" s="230"/>
      <c r="AT25" s="226">
        <v>3856</v>
      </c>
      <c r="AU25" s="229"/>
      <c r="AV25" s="229"/>
      <c r="AW25" s="229"/>
      <c r="AX25" s="229"/>
      <c r="AY25" s="229"/>
      <c r="AZ25" s="229"/>
      <c r="BA25" s="230"/>
      <c r="BB25" s="226">
        <v>41147998</v>
      </c>
      <c r="BC25" s="229"/>
      <c r="BD25" s="229"/>
      <c r="BE25" s="229"/>
      <c r="BF25" s="229"/>
      <c r="BG25" s="229"/>
      <c r="BH25" s="229"/>
      <c r="BI25" s="229"/>
      <c r="BJ25" s="229"/>
      <c r="BK25" s="229"/>
      <c r="BL25" s="230"/>
      <c r="BM25" s="226">
        <v>1</v>
      </c>
      <c r="BN25" s="229"/>
      <c r="BO25" s="229"/>
      <c r="BP25" s="229"/>
      <c r="BQ25" s="229"/>
      <c r="BR25" s="229"/>
      <c r="BS25" s="229"/>
      <c r="BT25" s="230"/>
      <c r="BU25" s="226">
        <v>25011</v>
      </c>
      <c r="BV25" s="229"/>
      <c r="BW25" s="229"/>
      <c r="BX25" s="229"/>
      <c r="BY25" s="229"/>
      <c r="BZ25" s="229"/>
      <c r="CA25" s="229"/>
      <c r="CB25" s="229"/>
      <c r="CC25" s="229"/>
      <c r="CD25" s="229"/>
      <c r="CE25" s="230"/>
      <c r="CF25" s="226">
        <v>1704</v>
      </c>
      <c r="CG25" s="229"/>
      <c r="CH25" s="229"/>
      <c r="CI25" s="229"/>
      <c r="CJ25" s="229"/>
      <c r="CK25" s="229"/>
      <c r="CL25" s="229"/>
      <c r="CM25" s="230"/>
      <c r="CN25" s="226">
        <v>181353257</v>
      </c>
      <c r="CO25" s="229"/>
      <c r="CP25" s="229"/>
      <c r="CQ25" s="229"/>
      <c r="CR25" s="229"/>
      <c r="CS25" s="229"/>
      <c r="CT25" s="229"/>
      <c r="CU25" s="229"/>
      <c r="CV25" s="229"/>
      <c r="CW25" s="229"/>
      <c r="CX25" s="231"/>
    </row>
    <row r="26" spans="1:102" ht="27" customHeight="1" x14ac:dyDescent="0.15">
      <c r="A26" s="167" t="s">
        <v>105</v>
      </c>
      <c r="B26" s="167"/>
      <c r="C26" s="167"/>
      <c r="D26" s="167"/>
      <c r="E26" s="167"/>
      <c r="F26" s="167"/>
      <c r="G26" s="168"/>
      <c r="H26" s="226">
        <v>0</v>
      </c>
      <c r="I26" s="229"/>
      <c r="J26" s="229"/>
      <c r="K26" s="229"/>
      <c r="L26" s="229"/>
      <c r="M26" s="229"/>
      <c r="N26" s="229"/>
      <c r="O26" s="230"/>
      <c r="P26" s="235" t="s">
        <v>83</v>
      </c>
      <c r="Q26" s="236"/>
      <c r="R26" s="236"/>
      <c r="S26" s="236"/>
      <c r="T26" s="236"/>
      <c r="U26" s="236"/>
      <c r="V26" s="236"/>
      <c r="W26" s="236"/>
      <c r="X26" s="236"/>
      <c r="Y26" s="236"/>
      <c r="Z26" s="237"/>
      <c r="AA26" s="238">
        <v>-2</v>
      </c>
      <c r="AB26" s="239"/>
      <c r="AC26" s="239"/>
      <c r="AD26" s="239"/>
      <c r="AE26" s="239"/>
      <c r="AF26" s="239"/>
      <c r="AG26" s="239"/>
      <c r="AH26" s="240"/>
      <c r="AI26" s="238">
        <v>-14280</v>
      </c>
      <c r="AJ26" s="239"/>
      <c r="AK26" s="239"/>
      <c r="AL26" s="239"/>
      <c r="AM26" s="239"/>
      <c r="AN26" s="239"/>
      <c r="AO26" s="239"/>
      <c r="AP26" s="239"/>
      <c r="AQ26" s="239"/>
      <c r="AR26" s="239"/>
      <c r="AS26" s="240"/>
      <c r="AT26" s="226">
        <v>738</v>
      </c>
      <c r="AU26" s="229"/>
      <c r="AV26" s="229"/>
      <c r="AW26" s="229"/>
      <c r="AX26" s="229"/>
      <c r="AY26" s="229"/>
      <c r="AZ26" s="229"/>
      <c r="BA26" s="230"/>
      <c r="BB26" s="226">
        <v>7402413</v>
      </c>
      <c r="BC26" s="229"/>
      <c r="BD26" s="229"/>
      <c r="BE26" s="229"/>
      <c r="BF26" s="229"/>
      <c r="BG26" s="229"/>
      <c r="BH26" s="229"/>
      <c r="BI26" s="229"/>
      <c r="BJ26" s="229"/>
      <c r="BK26" s="229"/>
      <c r="BL26" s="230"/>
      <c r="BM26" s="226">
        <v>0</v>
      </c>
      <c r="BN26" s="229"/>
      <c r="BO26" s="229"/>
      <c r="BP26" s="229"/>
      <c r="BQ26" s="229"/>
      <c r="BR26" s="229"/>
      <c r="BS26" s="229"/>
      <c r="BT26" s="230"/>
      <c r="BU26" s="226">
        <v>0</v>
      </c>
      <c r="BV26" s="229"/>
      <c r="BW26" s="229"/>
      <c r="BX26" s="229"/>
      <c r="BY26" s="229"/>
      <c r="BZ26" s="229"/>
      <c r="CA26" s="229"/>
      <c r="CB26" s="229"/>
      <c r="CC26" s="229"/>
      <c r="CD26" s="229"/>
      <c r="CE26" s="230"/>
      <c r="CF26" s="226">
        <v>439</v>
      </c>
      <c r="CG26" s="229"/>
      <c r="CH26" s="229"/>
      <c r="CI26" s="229"/>
      <c r="CJ26" s="229"/>
      <c r="CK26" s="229"/>
      <c r="CL26" s="229"/>
      <c r="CM26" s="230"/>
      <c r="CN26" s="226">
        <v>45679272</v>
      </c>
      <c r="CO26" s="227"/>
      <c r="CP26" s="227"/>
      <c r="CQ26" s="227"/>
      <c r="CR26" s="227"/>
      <c r="CS26" s="227"/>
      <c r="CT26" s="227"/>
      <c r="CU26" s="227"/>
      <c r="CV26" s="227"/>
      <c r="CW26" s="227"/>
      <c r="CX26" s="228"/>
    </row>
    <row r="27" spans="1:102" ht="27" customHeight="1" x14ac:dyDescent="0.15">
      <c r="A27" s="168" t="s">
        <v>110</v>
      </c>
      <c r="B27" s="214"/>
      <c r="C27" s="214"/>
      <c r="D27" s="214"/>
      <c r="E27" s="214"/>
      <c r="F27" s="214"/>
      <c r="G27" s="214"/>
      <c r="H27" s="226">
        <v>0</v>
      </c>
      <c r="I27" s="229"/>
      <c r="J27" s="229"/>
      <c r="K27" s="229"/>
      <c r="L27" s="229"/>
      <c r="M27" s="229"/>
      <c r="N27" s="229"/>
      <c r="O27" s="230"/>
      <c r="P27" s="235" t="s">
        <v>83</v>
      </c>
      <c r="Q27" s="236"/>
      <c r="R27" s="236"/>
      <c r="S27" s="236"/>
      <c r="T27" s="236"/>
      <c r="U27" s="236"/>
      <c r="V27" s="236"/>
      <c r="W27" s="236"/>
      <c r="X27" s="236"/>
      <c r="Y27" s="236"/>
      <c r="Z27" s="237"/>
      <c r="AA27" s="140">
        <v>0</v>
      </c>
      <c r="AB27" s="141"/>
      <c r="AC27" s="141"/>
      <c r="AD27" s="141"/>
      <c r="AE27" s="141"/>
      <c r="AF27" s="141"/>
      <c r="AG27" s="141"/>
      <c r="AH27" s="142"/>
      <c r="AI27" s="140">
        <v>0</v>
      </c>
      <c r="AJ27" s="141"/>
      <c r="AK27" s="141"/>
      <c r="AL27" s="141"/>
      <c r="AM27" s="141"/>
      <c r="AN27" s="141"/>
      <c r="AO27" s="141"/>
      <c r="AP27" s="141"/>
      <c r="AQ27" s="141"/>
      <c r="AR27" s="141"/>
      <c r="AS27" s="142"/>
      <c r="AT27" s="226">
        <v>18</v>
      </c>
      <c r="AU27" s="229"/>
      <c r="AV27" s="229"/>
      <c r="AW27" s="229"/>
      <c r="AX27" s="229"/>
      <c r="AY27" s="229"/>
      <c r="AZ27" s="229"/>
      <c r="BA27" s="230"/>
      <c r="BB27" s="226">
        <v>424048</v>
      </c>
      <c r="BC27" s="229"/>
      <c r="BD27" s="229"/>
      <c r="BE27" s="229"/>
      <c r="BF27" s="229"/>
      <c r="BG27" s="229"/>
      <c r="BH27" s="229"/>
      <c r="BI27" s="229"/>
      <c r="BJ27" s="229"/>
      <c r="BK27" s="229"/>
      <c r="BL27" s="230"/>
      <c r="BM27" s="226">
        <v>0</v>
      </c>
      <c r="BN27" s="229"/>
      <c r="BO27" s="229"/>
      <c r="BP27" s="229"/>
      <c r="BQ27" s="229"/>
      <c r="BR27" s="229"/>
      <c r="BS27" s="229"/>
      <c r="BT27" s="230"/>
      <c r="BU27" s="226">
        <v>0</v>
      </c>
      <c r="BV27" s="229"/>
      <c r="BW27" s="229"/>
      <c r="BX27" s="229"/>
      <c r="BY27" s="229"/>
      <c r="BZ27" s="229"/>
      <c r="CA27" s="229"/>
      <c r="CB27" s="229"/>
      <c r="CC27" s="229"/>
      <c r="CD27" s="229"/>
      <c r="CE27" s="230"/>
      <c r="CF27" s="226">
        <v>47</v>
      </c>
      <c r="CG27" s="229"/>
      <c r="CH27" s="229"/>
      <c r="CI27" s="229"/>
      <c r="CJ27" s="229"/>
      <c r="CK27" s="229"/>
      <c r="CL27" s="229"/>
      <c r="CM27" s="230"/>
      <c r="CN27" s="226">
        <v>2094245</v>
      </c>
      <c r="CO27" s="244"/>
      <c r="CP27" s="244"/>
      <c r="CQ27" s="244"/>
      <c r="CR27" s="244"/>
      <c r="CS27" s="244"/>
      <c r="CT27" s="244"/>
      <c r="CU27" s="244"/>
      <c r="CV27" s="244"/>
      <c r="CW27" s="244"/>
      <c r="CX27" s="245"/>
    </row>
    <row r="28" spans="1:102" ht="27" customHeight="1" x14ac:dyDescent="0.15">
      <c r="A28" s="156" t="s">
        <v>127</v>
      </c>
      <c r="B28" s="157"/>
      <c r="C28" s="157"/>
      <c r="D28" s="157"/>
      <c r="E28" s="157"/>
      <c r="F28" s="157"/>
      <c r="G28" s="157"/>
      <c r="H28" s="151">
        <v>0</v>
      </c>
      <c r="I28" s="152"/>
      <c r="J28" s="152"/>
      <c r="K28" s="152"/>
      <c r="L28" s="152"/>
      <c r="M28" s="152"/>
      <c r="N28" s="152"/>
      <c r="O28" s="153"/>
      <c r="P28" s="175" t="s">
        <v>83</v>
      </c>
      <c r="Q28" s="176"/>
      <c r="R28" s="176"/>
      <c r="S28" s="176"/>
      <c r="T28" s="176"/>
      <c r="U28" s="176"/>
      <c r="V28" s="176"/>
      <c r="W28" s="176"/>
      <c r="X28" s="176"/>
      <c r="Y28" s="176"/>
      <c r="Z28" s="177"/>
      <c r="AA28" s="151">
        <v>0</v>
      </c>
      <c r="AB28" s="152"/>
      <c r="AC28" s="152"/>
      <c r="AD28" s="152"/>
      <c r="AE28" s="152"/>
      <c r="AF28" s="152"/>
      <c r="AG28" s="152"/>
      <c r="AH28" s="153"/>
      <c r="AI28" s="151">
        <v>0</v>
      </c>
      <c r="AJ28" s="152"/>
      <c r="AK28" s="152"/>
      <c r="AL28" s="152"/>
      <c r="AM28" s="152"/>
      <c r="AN28" s="152"/>
      <c r="AO28" s="152"/>
      <c r="AP28" s="152"/>
      <c r="AQ28" s="152"/>
      <c r="AR28" s="152"/>
      <c r="AS28" s="153"/>
      <c r="AT28" s="223">
        <v>-3</v>
      </c>
      <c r="AU28" s="224"/>
      <c r="AV28" s="224"/>
      <c r="AW28" s="224"/>
      <c r="AX28" s="224"/>
      <c r="AY28" s="224"/>
      <c r="AZ28" s="224"/>
      <c r="BA28" s="225"/>
      <c r="BB28" s="223">
        <v>-42134</v>
      </c>
      <c r="BC28" s="224"/>
      <c r="BD28" s="224"/>
      <c r="BE28" s="224"/>
      <c r="BF28" s="224"/>
      <c r="BG28" s="224"/>
      <c r="BH28" s="224"/>
      <c r="BI28" s="224"/>
      <c r="BJ28" s="224"/>
      <c r="BK28" s="224"/>
      <c r="BL28" s="225"/>
      <c r="BM28" s="151">
        <v>0</v>
      </c>
      <c r="BN28" s="152"/>
      <c r="BO28" s="152"/>
      <c r="BP28" s="152"/>
      <c r="BQ28" s="152"/>
      <c r="BR28" s="152"/>
      <c r="BS28" s="152"/>
      <c r="BT28" s="153"/>
      <c r="BU28" s="151">
        <v>0</v>
      </c>
      <c r="BV28" s="152"/>
      <c r="BW28" s="152"/>
      <c r="BX28" s="152"/>
      <c r="BY28" s="152"/>
      <c r="BZ28" s="152"/>
      <c r="CA28" s="152"/>
      <c r="CB28" s="152"/>
      <c r="CC28" s="152"/>
      <c r="CD28" s="152"/>
      <c r="CE28" s="153"/>
      <c r="CF28" s="151">
        <v>8</v>
      </c>
      <c r="CG28" s="152"/>
      <c r="CH28" s="152"/>
      <c r="CI28" s="152"/>
      <c r="CJ28" s="152"/>
      <c r="CK28" s="152"/>
      <c r="CL28" s="152"/>
      <c r="CM28" s="153"/>
      <c r="CN28" s="151">
        <v>240849</v>
      </c>
      <c r="CO28" s="154"/>
      <c r="CP28" s="154"/>
      <c r="CQ28" s="154"/>
      <c r="CR28" s="154"/>
      <c r="CS28" s="154"/>
      <c r="CT28" s="154"/>
      <c r="CU28" s="154"/>
      <c r="CV28" s="154"/>
      <c r="CW28" s="154"/>
      <c r="CX28" s="155"/>
    </row>
    <row r="29" spans="1:102" ht="15" customHeight="1" x14ac:dyDescent="0.15">
      <c r="A29" s="202" t="s">
        <v>100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2"/>
    </row>
    <row r="30" spans="1:102" ht="15" customHeight="1" x14ac:dyDescent="0.15">
      <c r="A30" s="202" t="s">
        <v>101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2"/>
    </row>
    <row r="31" spans="1:102" ht="15" customHeight="1" x14ac:dyDescent="0.15">
      <c r="A31" s="202" t="s">
        <v>84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2"/>
    </row>
    <row r="32" spans="1:102" x14ac:dyDescent="0.15">
      <c r="A32" s="202" t="s">
        <v>137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2"/>
    </row>
  </sheetData>
  <mergeCells count="210">
    <mergeCell ref="CF27:CM27"/>
    <mergeCell ref="CN27:CX27"/>
    <mergeCell ref="A18:G18"/>
    <mergeCell ref="H18:O18"/>
    <mergeCell ref="P18:Z18"/>
    <mergeCell ref="AA18:AH18"/>
    <mergeCell ref="AI18:AS18"/>
    <mergeCell ref="A27:G27"/>
    <mergeCell ref="H27:O27"/>
    <mergeCell ref="P27:Z27"/>
    <mergeCell ref="AA27:AH27"/>
    <mergeCell ref="AI27:AS27"/>
    <mergeCell ref="AT27:BA27"/>
    <mergeCell ref="BB27:BL27"/>
    <mergeCell ref="BM27:BT27"/>
    <mergeCell ref="BU27:CE27"/>
    <mergeCell ref="H25:O25"/>
    <mergeCell ref="P25:Z25"/>
    <mergeCell ref="AA25:AH25"/>
    <mergeCell ref="AI25:AS25"/>
    <mergeCell ref="AT25:BA25"/>
    <mergeCell ref="BB25:BL25"/>
    <mergeCell ref="AA23:AH23"/>
    <mergeCell ref="CN23:CX23"/>
    <mergeCell ref="A31:CX31"/>
    <mergeCell ref="A29:CX29"/>
    <mergeCell ref="A30:CX30"/>
    <mergeCell ref="BM25:BT25"/>
    <mergeCell ref="BU25:CE25"/>
    <mergeCell ref="A6:J6"/>
    <mergeCell ref="K6:S6"/>
    <mergeCell ref="T6:AG6"/>
    <mergeCell ref="AH6:AP6"/>
    <mergeCell ref="AQ6:BD6"/>
    <mergeCell ref="BE6:BM6"/>
    <mergeCell ref="BN6:CA6"/>
    <mergeCell ref="AI23:AS23"/>
    <mergeCell ref="CF16:CM16"/>
    <mergeCell ref="A15:G15"/>
    <mergeCell ref="H15:O15"/>
    <mergeCell ref="P15:Z15"/>
    <mergeCell ref="AA15:AH15"/>
    <mergeCell ref="AI15:AS15"/>
    <mergeCell ref="AT15:BA15"/>
    <mergeCell ref="BB15:BL15"/>
    <mergeCell ref="A9:J9"/>
    <mergeCell ref="K9:S9"/>
    <mergeCell ref="T9:AG9"/>
    <mergeCell ref="BM15:BT15"/>
    <mergeCell ref="BU15:CE15"/>
    <mergeCell ref="CF15:CM15"/>
    <mergeCell ref="A32:CX32"/>
    <mergeCell ref="AH5:AP5"/>
    <mergeCell ref="AQ5:BD5"/>
    <mergeCell ref="BE5:BM5"/>
    <mergeCell ref="BN5:CA5"/>
    <mergeCell ref="CB5:CJ5"/>
    <mergeCell ref="CK5:CX5"/>
    <mergeCell ref="A12:G14"/>
    <mergeCell ref="H12:CE12"/>
    <mergeCell ref="CF12:CX12"/>
    <mergeCell ref="H13:Z13"/>
    <mergeCell ref="AA13:AS13"/>
    <mergeCell ref="CF13:CX13"/>
    <mergeCell ref="H14:O14"/>
    <mergeCell ref="P14:Z14"/>
    <mergeCell ref="CF21:CX22"/>
    <mergeCell ref="H22:Z22"/>
    <mergeCell ref="AA22:AS22"/>
    <mergeCell ref="AT22:BL22"/>
    <mergeCell ref="BM22:CE22"/>
    <mergeCell ref="H23:O23"/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AI14:AS14"/>
    <mergeCell ref="AT14:BA14"/>
    <mergeCell ref="BB14:BL14"/>
    <mergeCell ref="BM14:BT14"/>
    <mergeCell ref="BU14:CE14"/>
    <mergeCell ref="CF14:CM14"/>
    <mergeCell ref="CN14:CX14"/>
    <mergeCell ref="AH9:AP9"/>
    <mergeCell ref="AQ9:BD9"/>
    <mergeCell ref="BE9:BM9"/>
    <mergeCell ref="BN9:CA9"/>
    <mergeCell ref="CB9:CJ9"/>
    <mergeCell ref="CK9:CX9"/>
    <mergeCell ref="BE10:BM10"/>
    <mergeCell ref="T7:AG7"/>
    <mergeCell ref="AH7:AP7"/>
    <mergeCell ref="AQ7:BD7"/>
    <mergeCell ref="BE7:BM7"/>
    <mergeCell ref="BN7:CA7"/>
    <mergeCell ref="CB7:CJ7"/>
    <mergeCell ref="CF26:CM26"/>
    <mergeCell ref="AT13:BL13"/>
    <mergeCell ref="BM13:CE13"/>
    <mergeCell ref="BB23:BL23"/>
    <mergeCell ref="BM23:BT23"/>
    <mergeCell ref="BU23:CE23"/>
    <mergeCell ref="H21:CE21"/>
    <mergeCell ref="CF19:CM19"/>
    <mergeCell ref="H24:O24"/>
    <mergeCell ref="P24:Z24"/>
    <mergeCell ref="AA24:AH24"/>
    <mergeCell ref="AI24:AS24"/>
    <mergeCell ref="AT24:BA24"/>
    <mergeCell ref="BB24:BL24"/>
    <mergeCell ref="BM24:BT24"/>
    <mergeCell ref="BU24:CE24"/>
    <mergeCell ref="CK7:CX7"/>
    <mergeCell ref="AA14:AH14"/>
    <mergeCell ref="CF18:CM18"/>
    <mergeCell ref="CN18:CX18"/>
    <mergeCell ref="CB6:CJ6"/>
    <mergeCell ref="CK6:CX6"/>
    <mergeCell ref="CN15:CX15"/>
    <mergeCell ref="A8:J8"/>
    <mergeCell ref="K8:S8"/>
    <mergeCell ref="T8:AG8"/>
    <mergeCell ref="AH8:AP8"/>
    <mergeCell ref="AQ8:BD8"/>
    <mergeCell ref="BE8:BM8"/>
    <mergeCell ref="BN8:CA8"/>
    <mergeCell ref="CB8:CJ8"/>
    <mergeCell ref="CK8:CX8"/>
    <mergeCell ref="A10:J10"/>
    <mergeCell ref="K10:S10"/>
    <mergeCell ref="T10:AG10"/>
    <mergeCell ref="AH10:AP10"/>
    <mergeCell ref="AQ10:BD10"/>
    <mergeCell ref="BN10:CA10"/>
    <mergeCell ref="CB10:CJ10"/>
    <mergeCell ref="CK10:CX10"/>
    <mergeCell ref="A7:J7"/>
    <mergeCell ref="K7:S7"/>
    <mergeCell ref="BM26:BT26"/>
    <mergeCell ref="BU26:CE26"/>
    <mergeCell ref="CN24:CX24"/>
    <mergeCell ref="AT23:BA23"/>
    <mergeCell ref="CF23:CM23"/>
    <mergeCell ref="CN16:CX16"/>
    <mergeCell ref="A16:G16"/>
    <mergeCell ref="H16:O16"/>
    <mergeCell ref="P16:Z16"/>
    <mergeCell ref="AA16:AH16"/>
    <mergeCell ref="AI16:AS16"/>
    <mergeCell ref="AT16:BA16"/>
    <mergeCell ref="A21:G23"/>
    <mergeCell ref="CF17:CM17"/>
    <mergeCell ref="CN17:CX17"/>
    <mergeCell ref="BU16:CE16"/>
    <mergeCell ref="BB16:BL16"/>
    <mergeCell ref="BM16:BT16"/>
    <mergeCell ref="AT18:BA18"/>
    <mergeCell ref="BB18:BL18"/>
    <mergeCell ref="BM18:BT18"/>
    <mergeCell ref="BU18:CE18"/>
    <mergeCell ref="A24:G24"/>
    <mergeCell ref="CF24:CM24"/>
    <mergeCell ref="P23:Z23"/>
    <mergeCell ref="A25:G25"/>
    <mergeCell ref="A26:G26"/>
    <mergeCell ref="H26:O26"/>
    <mergeCell ref="P26:Z26"/>
    <mergeCell ref="AA26:AH26"/>
    <mergeCell ref="AI26:AS26"/>
    <mergeCell ref="AT26:BA26"/>
    <mergeCell ref="BB26:BL26"/>
    <mergeCell ref="A17:G17"/>
    <mergeCell ref="H17:O17"/>
    <mergeCell ref="P17:Z17"/>
    <mergeCell ref="AA17:AH17"/>
    <mergeCell ref="AI17:AS17"/>
    <mergeCell ref="AT17:BA17"/>
    <mergeCell ref="BB17:BL17"/>
    <mergeCell ref="BM17:BT17"/>
    <mergeCell ref="BU17:CE17"/>
    <mergeCell ref="CN19:CX19"/>
    <mergeCell ref="A28:G28"/>
    <mergeCell ref="H28:O28"/>
    <mergeCell ref="P28:Z28"/>
    <mergeCell ref="AA28:AH28"/>
    <mergeCell ref="AI28:AS28"/>
    <mergeCell ref="AT28:BA28"/>
    <mergeCell ref="BB28:BL28"/>
    <mergeCell ref="BM28:BT28"/>
    <mergeCell ref="BU28:CE28"/>
    <mergeCell ref="CF28:CM28"/>
    <mergeCell ref="CN28:CX28"/>
    <mergeCell ref="A19:G19"/>
    <mergeCell ref="H19:O19"/>
    <mergeCell ref="P19:Z19"/>
    <mergeCell ref="AA19:AH19"/>
    <mergeCell ref="AI19:AS19"/>
    <mergeCell ref="AT19:BA19"/>
    <mergeCell ref="BB19:BL19"/>
    <mergeCell ref="BM19:BT19"/>
    <mergeCell ref="CN26:CX26"/>
    <mergeCell ref="CF25:CM25"/>
    <mergeCell ref="CN25:CX25"/>
    <mergeCell ref="BU19:CE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47" orientation="portrait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トビラ</vt:lpstr>
      <vt:lpstr>白紙</vt:lpstr>
      <vt:lpstr>1</vt:lpstr>
      <vt:lpstr>2.3</vt:lpstr>
      <vt:lpstr>4</vt:lpstr>
      <vt:lpstr>5</vt:lpstr>
      <vt:lpstr>'1'!Print_Area</vt:lpstr>
      <vt:lpstr>'2.3'!Print_Area</vt:lpstr>
      <vt:lpstr>'4'!Print_Area</vt:lpstr>
      <vt:lpstr>'5'!Print_Area</vt:lpstr>
      <vt:lpstr>トビラ!Print_Area</vt:lpstr>
      <vt:lpstr>白紙!Print_Area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2018-01-30T06:32:56Z</dcterms:created>
  <dcterms:modified xsi:type="dcterms:W3CDTF">2022-12-01T08:05:52Z</dcterms:modified>
</cp:coreProperties>
</file>