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i5622453\Desktop\work\"/>
    </mc:Choice>
  </mc:AlternateContent>
  <bookViews>
    <workbookView xWindow="0" yWindow="0" windowWidth="20490" windowHeight="7770" tabRatio="763"/>
  </bookViews>
  <sheets>
    <sheet name="予算事業一覧" sheetId="71" r:id="rId1"/>
  </sheets>
  <definedNames>
    <definedName name="_xlnm.Print_Area" localSheetId="0">予算事業一覧!$A$5:$I$93</definedName>
    <definedName name="_xlnm.Print_Titles" localSheetId="0">予算事業一覧!$7:$11</definedName>
  </definedNames>
  <calcPr calcId="152511"/>
</workbook>
</file>

<file path=xl/calcChain.xml><?xml version="1.0" encoding="utf-8"?>
<calcChain xmlns="http://schemas.openxmlformats.org/spreadsheetml/2006/main">
  <c r="E31" i="71" l="1"/>
  <c r="E30" i="71"/>
  <c r="E29" i="71"/>
  <c r="E28" i="71"/>
  <c r="F93" i="71" l="1"/>
  <c r="F92" i="71"/>
  <c r="F30" i="71" l="1"/>
  <c r="F28" i="71"/>
  <c r="E67" i="71" l="1"/>
  <c r="E66" i="71"/>
  <c r="F83" i="71" l="1"/>
  <c r="F87" i="71"/>
  <c r="F68" i="71" l="1"/>
  <c r="G89" i="71" l="1"/>
  <c r="G88" i="71"/>
  <c r="G85" i="71"/>
  <c r="G84" i="71"/>
  <c r="G81" i="71"/>
  <c r="G80" i="71"/>
  <c r="G77" i="71"/>
  <c r="G76" i="71"/>
  <c r="G75" i="71"/>
  <c r="G74" i="71"/>
  <c r="G73" i="71"/>
  <c r="G72" i="71"/>
  <c r="G71" i="71"/>
  <c r="G70" i="71"/>
  <c r="G66" i="71"/>
  <c r="G63" i="71"/>
  <c r="G62" i="71"/>
  <c r="G59" i="71"/>
  <c r="G58" i="71"/>
  <c r="G55" i="71"/>
  <c r="G54" i="71"/>
  <c r="G51" i="71"/>
  <c r="G50" i="71"/>
  <c r="G47" i="71"/>
  <c r="G46" i="71"/>
  <c r="G43" i="71"/>
  <c r="G42" i="71"/>
  <c r="G39" i="71"/>
  <c r="G38" i="71"/>
  <c r="G35" i="71"/>
  <c r="G34" i="71"/>
  <c r="G31" i="71"/>
  <c r="G30" i="71"/>
  <c r="G29" i="71"/>
  <c r="G28" i="71"/>
  <c r="G27" i="71"/>
  <c r="G26" i="71"/>
  <c r="G25" i="71"/>
  <c r="G24" i="71"/>
  <c r="G23" i="71"/>
  <c r="G22" i="71"/>
  <c r="G21" i="71"/>
  <c r="G20" i="71"/>
  <c r="G19" i="71"/>
  <c r="G18" i="71"/>
  <c r="G17" i="71"/>
  <c r="G16" i="71"/>
  <c r="G13" i="71"/>
  <c r="G12" i="71"/>
  <c r="E91" i="71" l="1"/>
  <c r="E90" i="71"/>
  <c r="E87" i="71"/>
  <c r="E86" i="71"/>
  <c r="E83" i="71"/>
  <c r="G83" i="71" s="1"/>
  <c r="E82" i="71"/>
  <c r="E79" i="71"/>
  <c r="E78" i="71"/>
  <c r="E69" i="71"/>
  <c r="E68" i="71"/>
  <c r="E65" i="71"/>
  <c r="E64" i="71"/>
  <c r="E61" i="71"/>
  <c r="E60" i="71"/>
  <c r="E57" i="71"/>
  <c r="E56" i="71"/>
  <c r="E53" i="71"/>
  <c r="E52" i="71"/>
  <c r="E49" i="71"/>
  <c r="E48" i="71"/>
  <c r="E45" i="71"/>
  <c r="E44" i="71"/>
  <c r="E41" i="71"/>
  <c r="E40" i="71"/>
  <c r="E37" i="71"/>
  <c r="E36" i="71"/>
  <c r="E33" i="71"/>
  <c r="E93" i="71" s="1"/>
  <c r="E32" i="71"/>
  <c r="E92" i="71" s="1"/>
  <c r="E15" i="71"/>
  <c r="E14" i="71"/>
  <c r="G68" i="71" l="1"/>
  <c r="F79" i="71"/>
  <c r="F78" i="71"/>
  <c r="G78" i="71" l="1"/>
  <c r="G79" i="71"/>
  <c r="H92" i="71" l="1"/>
  <c r="F91" i="71"/>
  <c r="F90" i="71"/>
  <c r="F86" i="71"/>
  <c r="F82" i="71"/>
  <c r="F65" i="71"/>
  <c r="F64" i="71"/>
  <c r="F61" i="71"/>
  <c r="F60" i="71"/>
  <c r="F57" i="71"/>
  <c r="F56" i="71"/>
  <c r="F53" i="71"/>
  <c r="F52" i="71"/>
  <c r="F49" i="71"/>
  <c r="F48" i="71"/>
  <c r="F45" i="71"/>
  <c r="F44" i="71"/>
  <c r="F41" i="71"/>
  <c r="F40" i="71"/>
  <c r="F37" i="71"/>
  <c r="F36" i="71"/>
  <c r="F33" i="71"/>
  <c r="F32" i="71"/>
  <c r="F15" i="71"/>
  <c r="F14" i="71"/>
  <c r="G49" i="71" l="1"/>
  <c r="G57" i="71"/>
  <c r="G65" i="71"/>
  <c r="G87" i="71"/>
  <c r="G40" i="71"/>
  <c r="G56" i="71"/>
  <c r="G86" i="71"/>
  <c r="G41" i="71"/>
  <c r="G14" i="71"/>
  <c r="G36" i="71"/>
  <c r="G44" i="71"/>
  <c r="G52" i="71"/>
  <c r="G60" i="71"/>
  <c r="G90" i="71"/>
  <c r="G32" i="71"/>
  <c r="G48" i="71"/>
  <c r="G64" i="71"/>
  <c r="G33" i="71"/>
  <c r="G93" i="71" s="1"/>
  <c r="G15" i="71"/>
  <c r="G37" i="71"/>
  <c r="G45" i="71"/>
  <c r="G53" i="71"/>
  <c r="G61" i="71"/>
  <c r="G82" i="71"/>
  <c r="G91" i="71"/>
  <c r="G92" i="71" l="1"/>
  <c r="F69" i="71"/>
  <c r="G69" i="71" s="1"/>
  <c r="G67" i="71"/>
</calcChain>
</file>

<file path=xl/sharedStrings.xml><?xml version="1.0" encoding="utf-8"?>
<sst xmlns="http://schemas.openxmlformats.org/spreadsheetml/2006/main" count="174" uniqueCount="87">
  <si>
    <t>高齢福祉課</t>
    <rPh sb="0" eb="2">
      <t>コウレイ</t>
    </rPh>
    <rPh sb="2" eb="5">
      <t>フクシカ</t>
    </rPh>
    <phoneticPr fontId="3"/>
  </si>
  <si>
    <t>介護保険課</t>
    <rPh sb="0" eb="2">
      <t>カイゴ</t>
    </rPh>
    <rPh sb="2" eb="4">
      <t>ホケン</t>
    </rPh>
    <rPh sb="4" eb="5">
      <t>カ</t>
    </rPh>
    <phoneticPr fontId="3"/>
  </si>
  <si>
    <t>還付金計</t>
    <rPh sb="0" eb="3">
      <t>カンプキン</t>
    </rPh>
    <rPh sb="3" eb="4">
      <t>ケイ</t>
    </rPh>
    <phoneticPr fontId="3"/>
  </si>
  <si>
    <t>会計計</t>
    <rPh sb="0" eb="2">
      <t>カイケイ</t>
    </rPh>
    <rPh sb="2" eb="3">
      <t>ケイ</t>
    </rPh>
    <phoneticPr fontId="3"/>
  </si>
  <si>
    <t>保険料還付金</t>
    <rPh sb="0" eb="3">
      <t>ホケンリョウ</t>
    </rPh>
    <rPh sb="3" eb="6">
      <t>カンプキン</t>
    </rPh>
    <phoneticPr fontId="4"/>
  </si>
  <si>
    <t>予備費計</t>
    <rPh sb="0" eb="3">
      <t>ヨビヒ</t>
    </rPh>
    <rPh sb="3" eb="4">
      <t>ケイ</t>
    </rPh>
    <phoneticPr fontId="3"/>
  </si>
  <si>
    <t>予備費</t>
    <rPh sb="0" eb="3">
      <t>ヨビヒ</t>
    </rPh>
    <phoneticPr fontId="4"/>
  </si>
  <si>
    <t>事務費計</t>
    <rPh sb="0" eb="2">
      <t>ジム</t>
    </rPh>
    <rPh sb="2" eb="3">
      <t>ヒ</t>
    </rPh>
    <rPh sb="3" eb="4">
      <t>ケイ</t>
    </rPh>
    <phoneticPr fontId="3"/>
  </si>
  <si>
    <t>要介護認定事務費</t>
    <rPh sb="0" eb="1">
      <t>ヨウ</t>
    </rPh>
    <rPh sb="1" eb="3">
      <t>カイゴ</t>
    </rPh>
    <rPh sb="3" eb="5">
      <t>ニンテイ</t>
    </rPh>
    <rPh sb="5" eb="7">
      <t>ジム</t>
    </rPh>
    <rPh sb="7" eb="8">
      <t>ヒ</t>
    </rPh>
    <phoneticPr fontId="4"/>
  </si>
  <si>
    <t>介護認定審査会費計</t>
    <rPh sb="0" eb="2">
      <t>カイゴ</t>
    </rPh>
    <rPh sb="2" eb="4">
      <t>ニンテイ</t>
    </rPh>
    <rPh sb="4" eb="6">
      <t>シンサ</t>
    </rPh>
    <rPh sb="6" eb="7">
      <t>カイ</t>
    </rPh>
    <rPh sb="7" eb="8">
      <t>ヒ</t>
    </rPh>
    <rPh sb="8" eb="9">
      <t>ケイ</t>
    </rPh>
    <phoneticPr fontId="3"/>
  </si>
  <si>
    <t>介護サービス等給付費</t>
    <rPh sb="0" eb="2">
      <t>カイゴ</t>
    </rPh>
    <rPh sb="6" eb="7">
      <t>ナド</t>
    </rPh>
    <rPh sb="7" eb="9">
      <t>キュウフ</t>
    </rPh>
    <rPh sb="9" eb="10">
      <t>ヒ</t>
    </rPh>
    <phoneticPr fontId="4"/>
  </si>
  <si>
    <t>介護サービス等給付費計</t>
    <rPh sb="10" eb="11">
      <t>ケイ</t>
    </rPh>
    <phoneticPr fontId="3"/>
  </si>
  <si>
    <t>介護予防サービス等給付費</t>
    <rPh sb="0" eb="2">
      <t>カイゴ</t>
    </rPh>
    <rPh sb="2" eb="4">
      <t>ヨボウ</t>
    </rPh>
    <rPh sb="8" eb="9">
      <t>ナド</t>
    </rPh>
    <rPh sb="9" eb="11">
      <t>キュウフ</t>
    </rPh>
    <rPh sb="11" eb="12">
      <t>ヒ</t>
    </rPh>
    <phoneticPr fontId="4"/>
  </si>
  <si>
    <t>介護予防サービス等給付費計</t>
    <rPh sb="12" eb="13">
      <t>ケイ</t>
    </rPh>
    <phoneticPr fontId="3"/>
  </si>
  <si>
    <t>高額介護サービス等給付費</t>
    <rPh sb="0" eb="2">
      <t>コウガク</t>
    </rPh>
    <rPh sb="2" eb="4">
      <t>カイゴ</t>
    </rPh>
    <rPh sb="8" eb="9">
      <t>ナド</t>
    </rPh>
    <rPh sb="9" eb="11">
      <t>キュウフ</t>
    </rPh>
    <rPh sb="11" eb="12">
      <t>ヒ</t>
    </rPh>
    <phoneticPr fontId="4"/>
  </si>
  <si>
    <t>高額介護サービス等給付費計</t>
    <rPh sb="12" eb="13">
      <t>ケイ</t>
    </rPh>
    <phoneticPr fontId="3"/>
  </si>
  <si>
    <t>高額医療合算介護サービス等給付費計</t>
    <rPh sb="16" eb="17">
      <t>ケイ</t>
    </rPh>
    <phoneticPr fontId="3"/>
  </si>
  <si>
    <t>特定入所者介護サービス等給付費計</t>
    <rPh sb="15" eb="16">
      <t>ケイ</t>
    </rPh>
    <phoneticPr fontId="3"/>
  </si>
  <si>
    <t>審査支払費計</t>
    <rPh sb="0" eb="2">
      <t>シンサ</t>
    </rPh>
    <rPh sb="2" eb="4">
      <t>シハライ</t>
    </rPh>
    <rPh sb="4" eb="5">
      <t>ヒ</t>
    </rPh>
    <rPh sb="5" eb="6">
      <t>ケイ</t>
    </rPh>
    <phoneticPr fontId="3"/>
  </si>
  <si>
    <t>介護保険課  他</t>
    <rPh sb="0" eb="2">
      <t>カイゴ</t>
    </rPh>
    <rPh sb="2" eb="4">
      <t>ホケン</t>
    </rPh>
    <rPh sb="4" eb="5">
      <t>カ</t>
    </rPh>
    <rPh sb="7" eb="8">
      <t>ホカ</t>
    </rPh>
    <phoneticPr fontId="3"/>
  </si>
  <si>
    <t>包括的支援事業・任意事業費計</t>
    <rPh sb="0" eb="3">
      <t>ホウカツテキ</t>
    </rPh>
    <rPh sb="3" eb="5">
      <t>シエン</t>
    </rPh>
    <rPh sb="5" eb="7">
      <t>ジギョウ</t>
    </rPh>
    <rPh sb="8" eb="10">
      <t>ニンイ</t>
    </rPh>
    <rPh sb="10" eb="12">
      <t>ジギョウ</t>
    </rPh>
    <rPh sb="12" eb="13">
      <t>ヒ</t>
    </rPh>
    <rPh sb="13" eb="14">
      <t>ケイ</t>
    </rPh>
    <phoneticPr fontId="3"/>
  </si>
  <si>
    <t>介護給付費準備基金蓄積</t>
    <rPh sb="0" eb="2">
      <t>カイゴ</t>
    </rPh>
    <rPh sb="2" eb="4">
      <t>キュウフ</t>
    </rPh>
    <rPh sb="4" eb="5">
      <t>ヒ</t>
    </rPh>
    <rPh sb="5" eb="7">
      <t>ジュンビ</t>
    </rPh>
    <rPh sb="7" eb="9">
      <t>キキン</t>
    </rPh>
    <rPh sb="9" eb="11">
      <t>チクセキ</t>
    </rPh>
    <phoneticPr fontId="4"/>
  </si>
  <si>
    <t>出</t>
    <rPh sb="0" eb="1">
      <t>デ</t>
    </rPh>
    <phoneticPr fontId="3"/>
  </si>
  <si>
    <t>税</t>
    <rPh sb="0" eb="1">
      <t>ゼイ</t>
    </rPh>
    <phoneticPr fontId="3"/>
  </si>
  <si>
    <t>予算事業一覧</t>
    <rPh sb="4" eb="6">
      <t>イチラン</t>
    </rPh>
    <phoneticPr fontId="3"/>
  </si>
  <si>
    <t>職員費計</t>
    <rPh sb="0" eb="2">
      <t>ショクイン</t>
    </rPh>
    <rPh sb="2" eb="3">
      <t>ヒ</t>
    </rPh>
    <rPh sb="3" eb="4">
      <t>ケイ</t>
    </rPh>
    <phoneticPr fontId="3"/>
  </si>
  <si>
    <t>区CM出</t>
    <rPh sb="0" eb="1">
      <t>ク</t>
    </rPh>
    <rPh sb="3" eb="4">
      <t>デ</t>
    </rPh>
    <phoneticPr fontId="4"/>
  </si>
  <si>
    <t>区CM税</t>
    <rPh sb="0" eb="1">
      <t>ク</t>
    </rPh>
    <rPh sb="3" eb="4">
      <t>ゼイ</t>
    </rPh>
    <phoneticPr fontId="4"/>
  </si>
  <si>
    <t>区ＣＭ</t>
  </si>
  <si>
    <t>(款-項-目)</t>
    <rPh sb="1" eb="2">
      <t>カン</t>
    </rPh>
    <rPh sb="3" eb="4">
      <t>コウ</t>
    </rPh>
    <rPh sb="5" eb="6">
      <t>モク</t>
    </rPh>
    <phoneticPr fontId="3"/>
  </si>
  <si>
    <t>(単位：千円)</t>
    <phoneticPr fontId="3"/>
  </si>
  <si>
    <t>1-1-1</t>
    <phoneticPr fontId="3"/>
  </si>
  <si>
    <t>1-1-2</t>
    <phoneticPr fontId="3"/>
  </si>
  <si>
    <t>資格事務費</t>
    <rPh sb="0" eb="2">
      <t>シカク</t>
    </rPh>
    <rPh sb="2" eb="5">
      <t>ジムヒ</t>
    </rPh>
    <phoneticPr fontId="4"/>
  </si>
  <si>
    <t>1-1-2</t>
    <phoneticPr fontId="3"/>
  </si>
  <si>
    <t>給付事務費</t>
    <rPh sb="0" eb="2">
      <t>キュウフ</t>
    </rPh>
    <rPh sb="2" eb="5">
      <t>ジムヒ</t>
    </rPh>
    <phoneticPr fontId="4"/>
  </si>
  <si>
    <t>賦課事務費</t>
    <rPh sb="0" eb="2">
      <t>フカ</t>
    </rPh>
    <rPh sb="2" eb="5">
      <t>ジムヒ</t>
    </rPh>
    <phoneticPr fontId="4"/>
  </si>
  <si>
    <t>徴収事務費</t>
    <rPh sb="0" eb="2">
      <t>チョウシュウ</t>
    </rPh>
    <rPh sb="2" eb="5">
      <t>ジムヒ</t>
    </rPh>
    <phoneticPr fontId="4"/>
  </si>
  <si>
    <t>介護保険運営事務費</t>
    <rPh sb="0" eb="2">
      <t>カイゴ</t>
    </rPh>
    <rPh sb="2" eb="4">
      <t>ホケン</t>
    </rPh>
    <rPh sb="4" eb="6">
      <t>ウンエイ</t>
    </rPh>
    <rPh sb="6" eb="9">
      <t>ジムヒ</t>
    </rPh>
    <phoneticPr fontId="4"/>
  </si>
  <si>
    <t>1-1-3</t>
    <phoneticPr fontId="3"/>
  </si>
  <si>
    <t>2-1-1</t>
    <phoneticPr fontId="3"/>
  </si>
  <si>
    <t>2-1-2</t>
    <phoneticPr fontId="3"/>
  </si>
  <si>
    <t>2-1-3</t>
    <phoneticPr fontId="3"/>
  </si>
  <si>
    <t>2-1-4</t>
    <phoneticPr fontId="3"/>
  </si>
  <si>
    <t>2-1-5</t>
    <phoneticPr fontId="3"/>
  </si>
  <si>
    <t>2-1-6</t>
    <phoneticPr fontId="3"/>
  </si>
  <si>
    <t>介護報酬審査支払費</t>
    <rPh sb="0" eb="2">
      <t>カイゴ</t>
    </rPh>
    <rPh sb="2" eb="4">
      <t>ホウシュウ</t>
    </rPh>
    <rPh sb="4" eb="6">
      <t>シンサ</t>
    </rPh>
    <rPh sb="6" eb="8">
      <t>シハライ</t>
    </rPh>
    <rPh sb="8" eb="9">
      <t>ヒ</t>
    </rPh>
    <phoneticPr fontId="4"/>
  </si>
  <si>
    <t>3-1-1</t>
    <phoneticPr fontId="3"/>
  </si>
  <si>
    <t>3-1-2</t>
    <phoneticPr fontId="3"/>
  </si>
  <si>
    <t>介護給付費適正化事業費</t>
    <rPh sb="8" eb="10">
      <t>ジギョウ</t>
    </rPh>
    <rPh sb="10" eb="11">
      <t>ヒ</t>
    </rPh>
    <phoneticPr fontId="4"/>
  </si>
  <si>
    <t>家族介護支援事業費</t>
    <rPh sb="0" eb="2">
      <t>カゾク</t>
    </rPh>
    <rPh sb="2" eb="4">
      <t>カイゴ</t>
    </rPh>
    <rPh sb="4" eb="6">
      <t>シエン</t>
    </rPh>
    <rPh sb="6" eb="8">
      <t>ジギョウ</t>
    </rPh>
    <rPh sb="8" eb="9">
      <t>ヒ</t>
    </rPh>
    <phoneticPr fontId="4"/>
  </si>
  <si>
    <t>地域自立生活支援等事業費</t>
    <rPh sb="0" eb="2">
      <t>チイキ</t>
    </rPh>
    <rPh sb="2" eb="4">
      <t>ジリツ</t>
    </rPh>
    <rPh sb="4" eb="6">
      <t>セイカツ</t>
    </rPh>
    <rPh sb="6" eb="8">
      <t>シエン</t>
    </rPh>
    <rPh sb="8" eb="9">
      <t>トウ</t>
    </rPh>
    <rPh sb="9" eb="11">
      <t>ジギョウ</t>
    </rPh>
    <rPh sb="11" eb="12">
      <t>ヒ</t>
    </rPh>
    <phoneticPr fontId="4"/>
  </si>
  <si>
    <t>包括的支援事業費</t>
    <rPh sb="0" eb="2">
      <t>ホウカツ</t>
    </rPh>
    <rPh sb="2" eb="3">
      <t>テキ</t>
    </rPh>
    <rPh sb="5" eb="7">
      <t>ジギョウ</t>
    </rPh>
    <rPh sb="7" eb="8">
      <t>ヒ</t>
    </rPh>
    <phoneticPr fontId="4"/>
  </si>
  <si>
    <t>一般介護予防事業費</t>
    <rPh sb="0" eb="2">
      <t>イッパン</t>
    </rPh>
    <rPh sb="2" eb="4">
      <t>カイゴ</t>
    </rPh>
    <rPh sb="4" eb="6">
      <t>ヨボウ</t>
    </rPh>
    <rPh sb="6" eb="8">
      <t>ジギョウ</t>
    </rPh>
    <rPh sb="8" eb="9">
      <t>ヒ</t>
    </rPh>
    <phoneticPr fontId="4"/>
  </si>
  <si>
    <t>介護予防・生活支援サービス事業費計</t>
    <rPh sb="0" eb="2">
      <t>カイゴ</t>
    </rPh>
    <rPh sb="2" eb="4">
      <t>ヨボウ</t>
    </rPh>
    <rPh sb="5" eb="7">
      <t>セイカツ</t>
    </rPh>
    <rPh sb="7" eb="9">
      <t>シエン</t>
    </rPh>
    <rPh sb="13" eb="15">
      <t>ジギョウ</t>
    </rPh>
    <rPh sb="15" eb="16">
      <t>ヒ</t>
    </rPh>
    <rPh sb="16" eb="17">
      <t>ケイ</t>
    </rPh>
    <phoneticPr fontId="3"/>
  </si>
  <si>
    <t>一般介護予防事業費計</t>
    <rPh sb="0" eb="2">
      <t>イッパン</t>
    </rPh>
    <rPh sb="2" eb="4">
      <t>カイゴ</t>
    </rPh>
    <rPh sb="4" eb="6">
      <t>ヨボウ</t>
    </rPh>
    <rPh sb="6" eb="8">
      <t>ジギョウ</t>
    </rPh>
    <rPh sb="8" eb="9">
      <t>ヒ</t>
    </rPh>
    <rPh sb="9" eb="10">
      <t>ケイ</t>
    </rPh>
    <phoneticPr fontId="3"/>
  </si>
  <si>
    <t>4-1-1</t>
    <phoneticPr fontId="4"/>
  </si>
  <si>
    <t>3-1-3</t>
    <phoneticPr fontId="3"/>
  </si>
  <si>
    <t>増  減</t>
    <rPh sb="0" eb="1">
      <t>ゾウ</t>
    </rPh>
    <rPh sb="3" eb="4">
      <t>ゲン</t>
    </rPh>
    <phoneticPr fontId="3"/>
  </si>
  <si>
    <t>所属名　福祉局・健康局　</t>
    <rPh sb="0" eb="2">
      <t>ショゾク</t>
    </rPh>
    <rPh sb="2" eb="3">
      <t>メイ</t>
    </rPh>
    <rPh sb="4" eb="7">
      <t>フクシキョク</t>
    </rPh>
    <rPh sb="6" eb="7">
      <t>キョク</t>
    </rPh>
    <rPh sb="8" eb="10">
      <t>ケンコウ</t>
    </rPh>
    <rPh sb="10" eb="11">
      <t>キョク</t>
    </rPh>
    <phoneticPr fontId="3"/>
  </si>
  <si>
    <t>会計名　　介護保険事業会計　　</t>
    <rPh sb="0" eb="2">
      <t>カイケイ</t>
    </rPh>
    <rPh sb="2" eb="3">
      <t>メイ</t>
    </rPh>
    <rPh sb="5" eb="7">
      <t>カイゴ</t>
    </rPh>
    <rPh sb="7" eb="9">
      <t>ホケン</t>
    </rPh>
    <phoneticPr fontId="3"/>
  </si>
  <si>
    <t>通し</t>
    <phoneticPr fontId="3"/>
  </si>
  <si>
    <t>科 目</t>
    <rPh sb="0" eb="1">
      <t>カ</t>
    </rPh>
    <rPh sb="2" eb="3">
      <t>メ</t>
    </rPh>
    <phoneticPr fontId="3"/>
  </si>
  <si>
    <t>事  業  名</t>
    <phoneticPr fontId="3"/>
  </si>
  <si>
    <t>担 当 課</t>
    <rPh sb="0" eb="1">
      <t>タン</t>
    </rPh>
    <rPh sb="2" eb="3">
      <t>トウ</t>
    </rPh>
    <rPh sb="4" eb="5">
      <t>カ</t>
    </rPh>
    <phoneticPr fontId="3"/>
  </si>
  <si>
    <t>備  考</t>
    <phoneticPr fontId="3"/>
  </si>
  <si>
    <t>番号</t>
    <phoneticPr fontId="3"/>
  </si>
  <si>
    <t>当 初 ①</t>
    <phoneticPr fontId="3"/>
  </si>
  <si>
    <t>上段：歳  　出 　 額
(下段：一般会計繰入金)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イッパン</t>
    </rPh>
    <rPh sb="19" eb="21">
      <t>カイケイ</t>
    </rPh>
    <rPh sb="21" eb="23">
      <t>クリイレ</t>
    </rPh>
    <rPh sb="23" eb="24">
      <t>キン</t>
    </rPh>
    <phoneticPr fontId="3"/>
  </si>
  <si>
    <t>介護給付費準備基金蓄積計</t>
    <rPh sb="11" eb="12">
      <t>ケイ</t>
    </rPh>
    <phoneticPr fontId="4"/>
  </si>
  <si>
    <t>4-2-1</t>
    <phoneticPr fontId="4"/>
  </si>
  <si>
    <t>5-1-1</t>
    <phoneticPr fontId="4"/>
  </si>
  <si>
    <t>福祉システム課</t>
    <rPh sb="0" eb="2">
      <t>フクシ</t>
    </rPh>
    <rPh sb="6" eb="7">
      <t>カ</t>
    </rPh>
    <phoneticPr fontId="3"/>
  </si>
  <si>
    <t>介護保険課　他</t>
    <rPh sb="0" eb="2">
      <t>カイゴ</t>
    </rPh>
    <rPh sb="2" eb="4">
      <t>ホケン</t>
    </rPh>
    <rPh sb="4" eb="5">
      <t>カ</t>
    </rPh>
    <rPh sb="6" eb="7">
      <t>ホカ</t>
    </rPh>
    <phoneticPr fontId="3"/>
  </si>
  <si>
    <t>高齢福祉課　他</t>
    <rPh sb="0" eb="2">
      <t>コウレイ</t>
    </rPh>
    <rPh sb="2" eb="5">
      <t>フクシカ</t>
    </rPh>
    <rPh sb="6" eb="7">
      <t>ホカ</t>
    </rPh>
    <phoneticPr fontId="3"/>
  </si>
  <si>
    <t>（② - ①）</t>
    <phoneticPr fontId="3"/>
  </si>
  <si>
    <t>元 年 度</t>
    <rPh sb="0" eb="1">
      <t>ガン</t>
    </rPh>
    <phoneticPr fontId="3"/>
  </si>
  <si>
    <t>介護保険システム運用・保守等経費</t>
    <rPh sb="0" eb="2">
      <t>カイゴ</t>
    </rPh>
    <rPh sb="2" eb="4">
      <t>ホケン</t>
    </rPh>
    <rPh sb="8" eb="10">
      <t>ウンヨウ</t>
    </rPh>
    <rPh sb="11" eb="13">
      <t>ホシュ</t>
    </rPh>
    <rPh sb="13" eb="14">
      <t>トウ</t>
    </rPh>
    <rPh sb="14" eb="16">
      <t>ケイヒ</t>
    </rPh>
    <phoneticPr fontId="4"/>
  </si>
  <si>
    <t>介護保険システム改修等経費</t>
    <rPh sb="0" eb="2">
      <t>カイゴ</t>
    </rPh>
    <rPh sb="2" eb="4">
      <t>ホケン</t>
    </rPh>
    <rPh sb="8" eb="10">
      <t>カイシュウ</t>
    </rPh>
    <rPh sb="10" eb="11">
      <t>トウ</t>
    </rPh>
    <rPh sb="11" eb="13">
      <t>ケイヒ</t>
    </rPh>
    <phoneticPr fontId="4"/>
  </si>
  <si>
    <t>介護保険事業者指定指導にかかる経費</t>
    <rPh sb="0" eb="2">
      <t>カイゴ</t>
    </rPh>
    <rPh sb="2" eb="4">
      <t>ホケン</t>
    </rPh>
    <rPh sb="4" eb="7">
      <t>ジギョウシャ</t>
    </rPh>
    <rPh sb="7" eb="9">
      <t>シテイ</t>
    </rPh>
    <rPh sb="9" eb="11">
      <t>シドウ</t>
    </rPh>
    <rPh sb="15" eb="17">
      <t>ケイヒ</t>
    </rPh>
    <phoneticPr fontId="4"/>
  </si>
  <si>
    <t>高額医療合算介護サービス等給付費</t>
    <rPh sb="0" eb="2">
      <t>コウガク</t>
    </rPh>
    <rPh sb="2" eb="4">
      <t>イリョウ</t>
    </rPh>
    <rPh sb="4" eb="6">
      <t>ガッサン</t>
    </rPh>
    <rPh sb="6" eb="8">
      <t>カイゴ</t>
    </rPh>
    <rPh sb="12" eb="13">
      <t>ナド</t>
    </rPh>
    <rPh sb="13" eb="15">
      <t>キュウフ</t>
    </rPh>
    <rPh sb="15" eb="16">
      <t>ヒ</t>
    </rPh>
    <phoneticPr fontId="4"/>
  </si>
  <si>
    <t>特定入所者介護サービス等給付費</t>
    <rPh sb="0" eb="2">
      <t>トクテイ</t>
    </rPh>
    <rPh sb="2" eb="5">
      <t>ニュウショシャ</t>
    </rPh>
    <rPh sb="5" eb="7">
      <t>カイゴ</t>
    </rPh>
    <rPh sb="11" eb="12">
      <t>トウ</t>
    </rPh>
    <rPh sb="12" eb="14">
      <t>キュウフ</t>
    </rPh>
    <rPh sb="14" eb="15">
      <t>ヒ</t>
    </rPh>
    <phoneticPr fontId="4"/>
  </si>
  <si>
    <t>介護予防・生活支援サービス事業費</t>
    <rPh sb="0" eb="2">
      <t>カイゴ</t>
    </rPh>
    <rPh sb="2" eb="4">
      <t>ヨボウ</t>
    </rPh>
    <rPh sb="5" eb="7">
      <t>セイカツ</t>
    </rPh>
    <rPh sb="7" eb="9">
      <t>シエン</t>
    </rPh>
    <rPh sb="13" eb="15">
      <t>ジギョウ</t>
    </rPh>
    <rPh sb="15" eb="16">
      <t>ヒ</t>
    </rPh>
    <phoneticPr fontId="4"/>
  </si>
  <si>
    <t>介護保険課
高齢福祉課</t>
    <rPh sb="0" eb="2">
      <t>カイゴ</t>
    </rPh>
    <rPh sb="2" eb="4">
      <t>ホケン</t>
    </rPh>
    <rPh sb="4" eb="5">
      <t>カ</t>
    </rPh>
    <rPh sb="6" eb="8">
      <t>コウレイ</t>
    </rPh>
    <rPh sb="8" eb="10">
      <t>フクシ</t>
    </rPh>
    <rPh sb="10" eb="11">
      <t>カ</t>
    </rPh>
    <phoneticPr fontId="3"/>
  </si>
  <si>
    <t>2 年 度</t>
    <rPh sb="2" eb="3">
      <t>ネン</t>
    </rPh>
    <rPh sb="4" eb="5">
      <t>ド</t>
    </rPh>
    <phoneticPr fontId="4"/>
  </si>
  <si>
    <t>福祉局及び区役所職員の人件費</t>
    <rPh sb="0" eb="2">
      <t>フクシ</t>
    </rPh>
    <rPh sb="2" eb="3">
      <t>キョク</t>
    </rPh>
    <rPh sb="3" eb="4">
      <t>オヨ</t>
    </rPh>
    <rPh sb="5" eb="8">
      <t>クヤクショ</t>
    </rPh>
    <rPh sb="8" eb="10">
      <t>ショクイン</t>
    </rPh>
    <rPh sb="11" eb="14">
      <t>ジンケンヒ</t>
    </rPh>
    <phoneticPr fontId="4"/>
  </si>
  <si>
    <t>予 算 ②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</si>
</sst>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#,##0;&quot;△ &quot;#,##0"/>
    <numFmt numFmtId="178" formatCode="\(#,##0\);\(&quot;△ &quot;#,##0\)"/>
    <numFmt numFmtId="179" formatCode="\(#,##0\)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0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0"/>
      <color theme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15" fillId="0" borderId="0" applyNumberFormat="0" applyFill="0" applyBorder="0" applyAlignment="0" applyProtection="0">
      <alignment vertical="center"/>
    </xf>
  </cellStyleXfs>
  <cellXfs count="72">
    <xf numFmtId="0" fontId="0" fillId="0" borderId="0" xfId="0"/>
    <xf numFmtId="0" fontId="6" fillId="0" borderId="0" xfId="4" applyNumberFormat="1" applyFont="1" applyFill="1" applyAlignment="1">
      <alignment vertical="center"/>
    </xf>
    <xf numFmtId="0" fontId="6" fillId="0" borderId="0" xfId="4" applyNumberFormat="1" applyFont="1" applyFill="1" applyAlignment="1">
      <alignment horizontal="center" vertical="center"/>
    </xf>
    <xf numFmtId="0" fontId="7" fillId="0" borderId="0" xfId="4" applyNumberFormat="1" applyFont="1" applyFill="1" applyAlignment="1">
      <alignment horizontal="center" vertical="center" shrinkToFit="1"/>
    </xf>
    <xf numFmtId="0" fontId="6" fillId="0" borderId="0" xfId="4" applyFont="1" applyFill="1" applyAlignment="1">
      <alignment vertical="center"/>
    </xf>
    <xf numFmtId="0" fontId="8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horizontal="right" vertical="center"/>
    </xf>
    <xf numFmtId="0" fontId="7" fillId="0" borderId="0" xfId="4" applyFont="1" applyFill="1" applyAlignment="1">
      <alignment horizontal="center" vertical="center"/>
    </xf>
    <xf numFmtId="0" fontId="9" fillId="0" borderId="0" xfId="0" applyFont="1" applyFill="1"/>
    <xf numFmtId="0" fontId="10" fillId="0" borderId="0" xfId="4" applyNumberFormat="1" applyFont="1" applyFill="1" applyAlignment="1">
      <alignment horizontal="left" vertical="center"/>
    </xf>
    <xf numFmtId="0" fontId="10" fillId="0" borderId="0" xfId="4" applyNumberFormat="1" applyFont="1" applyFill="1" applyAlignment="1">
      <alignment horizontal="right" vertical="center"/>
    </xf>
    <xf numFmtId="0" fontId="11" fillId="0" borderId="0" xfId="4" applyNumberFormat="1" applyFont="1" applyFill="1" applyBorder="1" applyAlignment="1">
      <alignment horizontal="right" vertical="center" wrapText="1"/>
    </xf>
    <xf numFmtId="0" fontId="11" fillId="0" borderId="0" xfId="4" applyNumberFormat="1" applyFont="1" applyFill="1" applyAlignment="1">
      <alignment horizontal="right" vertical="center"/>
    </xf>
    <xf numFmtId="38" fontId="6" fillId="0" borderId="0" xfId="1" applyFont="1" applyFill="1" applyAlignment="1">
      <alignment vertical="center"/>
    </xf>
    <xf numFmtId="0" fontId="7" fillId="0" borderId="1" xfId="4" applyNumberFormat="1" applyFont="1" applyFill="1" applyBorder="1" applyAlignment="1">
      <alignment horizontal="center" vertical="center"/>
    </xf>
    <xf numFmtId="0" fontId="7" fillId="0" borderId="2" xfId="4" applyNumberFormat="1" applyFont="1" applyFill="1" applyBorder="1" applyAlignment="1">
      <alignment horizontal="center" vertical="center"/>
    </xf>
    <xf numFmtId="0" fontId="7" fillId="0" borderId="3" xfId="4" applyNumberFormat="1" applyFont="1" applyFill="1" applyBorder="1" applyAlignment="1">
      <alignment horizontal="center" vertical="center"/>
    </xf>
    <xf numFmtId="0" fontId="7" fillId="0" borderId="4" xfId="4" applyNumberFormat="1" applyFont="1" applyFill="1" applyBorder="1" applyAlignment="1">
      <alignment horizontal="center" vertical="center"/>
    </xf>
    <xf numFmtId="177" fontId="6" fillId="0" borderId="7" xfId="4" applyNumberFormat="1" applyFont="1" applyFill="1" applyBorder="1" applyAlignment="1">
      <alignment horizontal="right" vertical="center" shrinkToFit="1"/>
    </xf>
    <xf numFmtId="0" fontId="6" fillId="0" borderId="9" xfId="0" applyFont="1" applyFill="1" applyBorder="1" applyAlignment="1"/>
    <xf numFmtId="179" fontId="6" fillId="0" borderId="6" xfId="4" applyNumberFormat="1" applyFont="1" applyFill="1" applyBorder="1" applyAlignment="1">
      <alignment vertical="center" shrinkToFit="1"/>
    </xf>
    <xf numFmtId="178" fontId="6" fillId="0" borderId="6" xfId="4" applyNumberFormat="1" applyFont="1" applyFill="1" applyBorder="1" applyAlignment="1">
      <alignment vertical="center" shrinkToFit="1"/>
    </xf>
    <xf numFmtId="178" fontId="6" fillId="0" borderId="10" xfId="4" applyNumberFormat="1" applyFont="1" applyFill="1" applyBorder="1" applyAlignment="1">
      <alignment vertical="center" shrinkToFit="1"/>
    </xf>
    <xf numFmtId="0" fontId="6" fillId="0" borderId="10" xfId="0" applyFont="1" applyFill="1" applyBorder="1" applyAlignment="1"/>
    <xf numFmtId="177" fontId="6" fillId="0" borderId="7" xfId="4" applyNumberFormat="1" applyFont="1" applyFill="1" applyBorder="1" applyAlignment="1">
      <alignment vertical="center" shrinkToFit="1"/>
    </xf>
    <xf numFmtId="38" fontId="6" fillId="0" borderId="9" xfId="1" applyFont="1" applyFill="1" applyBorder="1" applyAlignment="1"/>
    <xf numFmtId="179" fontId="6" fillId="0" borderId="10" xfId="0" applyNumberFormat="1" applyFont="1" applyFill="1" applyBorder="1" applyAlignment="1"/>
    <xf numFmtId="179" fontId="6" fillId="0" borderId="8" xfId="4" applyNumberFormat="1" applyFont="1" applyFill="1" applyBorder="1" applyAlignment="1">
      <alignment vertical="center" shrinkToFit="1"/>
    </xf>
    <xf numFmtId="178" fontId="6" fillId="0" borderId="11" xfId="4" applyNumberFormat="1" applyFont="1" applyFill="1" applyBorder="1" applyAlignment="1">
      <alignment vertical="center" shrinkToFit="1"/>
    </xf>
    <xf numFmtId="179" fontId="6" fillId="0" borderId="10" xfId="1" applyNumberFormat="1" applyFont="1" applyFill="1" applyBorder="1" applyAlignment="1"/>
    <xf numFmtId="0" fontId="12" fillId="0" borderId="5" xfId="4" applyNumberFormat="1" applyFont="1" applyFill="1" applyBorder="1" applyAlignment="1">
      <alignment horizontal="center" vertical="center"/>
    </xf>
    <xf numFmtId="0" fontId="12" fillId="0" borderId="6" xfId="4" applyNumberFormat="1" applyFont="1" applyFill="1" applyBorder="1" applyAlignment="1">
      <alignment horizontal="center" vertical="center"/>
    </xf>
    <xf numFmtId="0" fontId="12" fillId="0" borderId="2" xfId="4" applyNumberFormat="1" applyFont="1" applyFill="1" applyBorder="1" applyAlignment="1">
      <alignment horizontal="center" vertical="center"/>
    </xf>
    <xf numFmtId="38" fontId="6" fillId="0" borderId="0" xfId="1" applyFont="1" applyFill="1" applyAlignment="1">
      <alignment horizontal="right" vertical="center"/>
    </xf>
    <xf numFmtId="177" fontId="6" fillId="0" borderId="0" xfId="4" applyNumberFormat="1" applyFont="1" applyFill="1" applyAlignment="1">
      <alignment vertical="center"/>
    </xf>
    <xf numFmtId="0" fontId="13" fillId="0" borderId="0" xfId="4" applyFont="1" applyFill="1" applyAlignment="1">
      <alignment vertical="center" wrapText="1"/>
    </xf>
    <xf numFmtId="179" fontId="14" fillId="0" borderId="6" xfId="4" applyNumberFormat="1" applyFont="1" applyFill="1" applyBorder="1" applyAlignment="1">
      <alignment vertical="center" shrinkToFit="1"/>
    </xf>
    <xf numFmtId="177" fontId="14" fillId="0" borderId="7" xfId="4" applyNumberFormat="1" applyFont="1" applyFill="1" applyBorder="1" applyAlignment="1">
      <alignment vertical="center" shrinkToFit="1"/>
    </xf>
    <xf numFmtId="38" fontId="6" fillId="0" borderId="9" xfId="1" applyFont="1" applyFill="1" applyBorder="1" applyAlignment="1">
      <alignment horizontal="right" vertical="center"/>
    </xf>
    <xf numFmtId="0" fontId="11" fillId="0" borderId="15" xfId="4" applyNumberFormat="1" applyFont="1" applyFill="1" applyBorder="1" applyAlignment="1">
      <alignment horizontal="right" vertical="center" wrapText="1"/>
    </xf>
    <xf numFmtId="0" fontId="7" fillId="0" borderId="18" xfId="4" applyFont="1" applyFill="1" applyBorder="1" applyAlignment="1">
      <alignment horizontal="center" vertical="center"/>
    </xf>
    <xf numFmtId="0" fontId="7" fillId="0" borderId="17" xfId="4" applyFont="1" applyFill="1" applyBorder="1" applyAlignment="1">
      <alignment horizontal="center" vertical="center"/>
    </xf>
    <xf numFmtId="176" fontId="7" fillId="0" borderId="26" xfId="4" applyNumberFormat="1" applyFont="1" applyFill="1" applyBorder="1" applyAlignment="1">
      <alignment horizontal="center" vertical="center"/>
    </xf>
    <xf numFmtId="176" fontId="7" fillId="0" borderId="25" xfId="4" applyNumberFormat="1" applyFont="1" applyFill="1" applyBorder="1" applyAlignment="1">
      <alignment horizontal="center" vertical="center"/>
    </xf>
    <xf numFmtId="177" fontId="7" fillId="0" borderId="25" xfId="4" applyNumberFormat="1" applyFont="1" applyFill="1" applyBorder="1" applyAlignment="1">
      <alignment horizontal="center" vertical="center" wrapText="1"/>
    </xf>
    <xf numFmtId="176" fontId="7" fillId="0" borderId="25" xfId="4" quotePrefix="1" applyNumberFormat="1" applyFont="1" applyFill="1" applyBorder="1" applyAlignment="1">
      <alignment horizontal="center" vertical="center"/>
    </xf>
    <xf numFmtId="0" fontId="16" fillId="0" borderId="25" xfId="5" applyFont="1" applyBorder="1" applyAlignment="1">
      <alignment horizontal="left" vertical="center" wrapText="1"/>
    </xf>
    <xf numFmtId="49" fontId="7" fillId="0" borderId="25" xfId="4" quotePrefix="1" applyNumberFormat="1" applyFont="1" applyFill="1" applyBorder="1" applyAlignment="1">
      <alignment horizontal="center" vertical="center"/>
    </xf>
    <xf numFmtId="49" fontId="7" fillId="0" borderId="25" xfId="4" applyNumberFormat="1" applyFont="1" applyFill="1" applyBorder="1" applyAlignment="1">
      <alignment horizontal="center" vertical="center"/>
    </xf>
    <xf numFmtId="0" fontId="7" fillId="0" borderId="23" xfId="4" applyFont="1" applyFill="1" applyBorder="1" applyAlignment="1">
      <alignment horizontal="center" vertical="center"/>
    </xf>
    <xf numFmtId="0" fontId="7" fillId="0" borderId="12" xfId="4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76" fontId="7" fillId="0" borderId="12" xfId="4" applyNumberFormat="1" applyFont="1" applyFill="1" applyBorder="1" applyAlignment="1">
      <alignment horizontal="center" vertical="center"/>
    </xf>
    <xf numFmtId="176" fontId="7" fillId="0" borderId="13" xfId="4" applyNumberFormat="1" applyFont="1" applyFill="1" applyBorder="1" applyAlignment="1">
      <alignment horizontal="center" vertical="center"/>
    </xf>
    <xf numFmtId="176" fontId="7" fillId="0" borderId="19" xfId="4" applyNumberFormat="1" applyFont="1" applyFill="1" applyBorder="1" applyAlignment="1">
      <alignment horizontal="center" vertical="center"/>
    </xf>
    <xf numFmtId="176" fontId="7" fillId="0" borderId="20" xfId="4" applyNumberFormat="1" applyFont="1" applyFill="1" applyBorder="1" applyAlignment="1">
      <alignment horizontal="center" vertical="center"/>
    </xf>
    <xf numFmtId="176" fontId="7" fillId="0" borderId="16" xfId="4" applyNumberFormat="1" applyFont="1" applyFill="1" applyBorder="1" applyAlignment="1">
      <alignment horizontal="center" vertical="center"/>
    </xf>
    <xf numFmtId="176" fontId="7" fillId="0" borderId="4" xfId="4" applyNumberFormat="1" applyFont="1" applyFill="1" applyBorder="1" applyAlignment="1">
      <alignment horizontal="center" vertical="center"/>
    </xf>
    <xf numFmtId="0" fontId="14" fillId="0" borderId="0" xfId="4" applyFont="1" applyFill="1" applyAlignment="1">
      <alignment horizontal="right" vertical="center"/>
    </xf>
    <xf numFmtId="0" fontId="7" fillId="0" borderId="21" xfId="4" applyNumberFormat="1" applyFont="1" applyFill="1" applyBorder="1" applyAlignment="1">
      <alignment horizontal="center" vertical="center"/>
    </xf>
    <xf numFmtId="0" fontId="7" fillId="0" borderId="22" xfId="4" applyNumberFormat="1" applyFont="1" applyFill="1" applyBorder="1" applyAlignment="1">
      <alignment horizontal="center" vertical="center"/>
    </xf>
    <xf numFmtId="0" fontId="7" fillId="0" borderId="17" xfId="4" applyNumberFormat="1" applyFont="1" applyFill="1" applyBorder="1" applyAlignment="1">
      <alignment horizontal="center" vertical="center"/>
    </xf>
    <xf numFmtId="0" fontId="7" fillId="0" borderId="10" xfId="4" applyNumberFormat="1" applyFont="1" applyFill="1" applyBorder="1" applyAlignment="1">
      <alignment horizontal="center" vertical="center"/>
    </xf>
    <xf numFmtId="0" fontId="7" fillId="0" borderId="5" xfId="4" applyNumberFormat="1" applyFont="1" applyFill="1" applyBorder="1" applyAlignment="1">
      <alignment horizontal="center" vertical="center" wrapText="1"/>
    </xf>
    <xf numFmtId="0" fontId="7" fillId="0" borderId="6" xfId="4" applyNumberFormat="1" applyFont="1" applyFill="1" applyBorder="1" applyAlignment="1">
      <alignment horizontal="center" vertical="center" wrapText="1"/>
    </xf>
    <xf numFmtId="0" fontId="7" fillId="0" borderId="5" xfId="4" applyNumberFormat="1" applyFont="1" applyFill="1" applyBorder="1" applyAlignment="1">
      <alignment horizontal="center" vertical="center"/>
    </xf>
    <xf numFmtId="0" fontId="7" fillId="0" borderId="6" xfId="4" applyNumberFormat="1" applyFont="1" applyFill="1" applyBorder="1" applyAlignment="1">
      <alignment horizontal="center" vertical="center"/>
    </xf>
  </cellXfs>
  <cellStyles count="6">
    <cellStyle name="ハイパーリンク" xfId="5" builtinId="8"/>
    <cellStyle name="桁区切り" xfId="1" builtinId="6"/>
    <cellStyle name="桁区切り 2" xfId="2"/>
    <cellStyle name="標準" xfId="0" builtinId="0"/>
    <cellStyle name="標準 2" xfId="3"/>
    <cellStyle name="標準_③予算事業別調書(目次様式)" xfId="4"/>
  </cellStyles>
  <dxfs count="1">
    <dxf>
      <font>
        <color theme="0"/>
      </font>
    </dxf>
  </dxfs>
  <tableStyles count="0" defaultTableStyle="TableStyleMedium9" defaultPivotStyle="PivotStyleLight16"/>
  <colors>
    <mruColors>
      <color rgb="FFFF99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osaka.lg.jp/fukushi/cmsfiles/contents/0000493/493632/R2_08kaigo-siteisido.xlsx" TargetMode="External"/><Relationship Id="rId13" Type="http://schemas.openxmlformats.org/officeDocument/2006/relationships/hyperlink" Target="https://www.city.osaka.lg.jp/fukushi/cmsfiles/contents/0000493/493632/R2_13kaigo-kougaku.xlsx" TargetMode="External"/><Relationship Id="rId18" Type="http://schemas.openxmlformats.org/officeDocument/2006/relationships/hyperlink" Target="https://www.city.osaka.lg.jp/fukushi/cmsfiles/contents/0000493/493632/R2_18kaigo-ippankaigo.xlsx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www.city.osaka.lg.jp/fukushi/cmsfiles/contents/0000493/493632/R2_03kaigo-kyufujimu.xlsx" TargetMode="External"/><Relationship Id="rId21" Type="http://schemas.openxmlformats.org/officeDocument/2006/relationships/hyperlink" Target="https://www.city.osaka.lg.jp/fukushi/cmsfiles/contents/0000493/493632/R2_22kaigo-tiikijiritu.xlsx" TargetMode="External"/><Relationship Id="rId7" Type="http://schemas.openxmlformats.org/officeDocument/2006/relationships/hyperlink" Target="https://www.city.osaka.lg.jp/fukushi/cmsfiles/contents/0000493/493632/R2_07kaigo-sisutemukaisyu.xlsx" TargetMode="External"/><Relationship Id="rId12" Type="http://schemas.openxmlformats.org/officeDocument/2006/relationships/hyperlink" Target="https://www.city.osaka.lg.jp/fukushi/cmsfiles/contents/0000493/493632/R2_12kaigo-yobou.xlsx" TargetMode="External"/><Relationship Id="rId17" Type="http://schemas.openxmlformats.org/officeDocument/2006/relationships/hyperlink" Target="https://www.city.osaka.lg.jp/fukushi/cmsfiles/contents/0000493/493632/R2_17kaigo-yobosei.xlsx" TargetMode="External"/><Relationship Id="rId25" Type="http://schemas.openxmlformats.org/officeDocument/2006/relationships/hyperlink" Target="https://www.city.osaka.lg.jp/fukushi/cmsfiles/contents/0000493/493632/R2_25kaigo-yobi.xlsx" TargetMode="External"/><Relationship Id="rId2" Type="http://schemas.openxmlformats.org/officeDocument/2006/relationships/hyperlink" Target="https://www.city.osaka.lg.jp/fukushi/cmsfiles/contents/0000493/493632/R2_02kaigo-sikakujimu.xlsx" TargetMode="External"/><Relationship Id="rId16" Type="http://schemas.openxmlformats.org/officeDocument/2006/relationships/hyperlink" Target="https://www.city.osaka.lg.jp/fukushi/cmsfiles/contents/0000493/493632/R2_16kaigo-sinsa.xlsx" TargetMode="External"/><Relationship Id="rId20" Type="http://schemas.openxmlformats.org/officeDocument/2006/relationships/hyperlink" Target="https://www.city.osaka.lg.jp/fukushi/cmsfiles/contents/0000493/493632/R2_21kaigo-kazokukai.xlsx" TargetMode="External"/><Relationship Id="rId1" Type="http://schemas.openxmlformats.org/officeDocument/2006/relationships/hyperlink" Target="https://www.city.osaka.lg.jp/fukushi/cmsfiles/contents/0000493/493632/R2_01kaigo-jinken.xlsx" TargetMode="External"/><Relationship Id="rId6" Type="http://schemas.openxmlformats.org/officeDocument/2006/relationships/hyperlink" Target="https://www.city.osaka.lg.jp/fukushi/cmsfiles/contents/0000493/493632/R2_06kaigo-sisutemuhosyu.xlsx" TargetMode="External"/><Relationship Id="rId11" Type="http://schemas.openxmlformats.org/officeDocument/2006/relationships/hyperlink" Target="https://www.city.osaka.lg.jp/fukushi/cmsfiles/contents/0000493/493632/R2_11kaigo-kaigo.xlsx" TargetMode="External"/><Relationship Id="rId24" Type="http://schemas.openxmlformats.org/officeDocument/2006/relationships/hyperlink" Target="https://www.city.osaka.lg.jp/fukushi/cmsfiles/contents/0000493/493632/R2_24kaigo-kanpu.xlsx" TargetMode="External"/><Relationship Id="rId5" Type="http://schemas.openxmlformats.org/officeDocument/2006/relationships/hyperlink" Target="https://www.city.osaka.lg.jp/fukushi/cmsfiles/contents/0000493/493632/R2_05kaigo-tyousyujimu.xlsx" TargetMode="External"/><Relationship Id="rId15" Type="http://schemas.openxmlformats.org/officeDocument/2006/relationships/hyperlink" Target="https://www.city.osaka.lg.jp/fukushi/cmsfiles/contents/0000493/493632/R2_15kaigo-tokusa.xlsx" TargetMode="External"/><Relationship Id="rId23" Type="http://schemas.openxmlformats.org/officeDocument/2006/relationships/hyperlink" Target="https://www.city.osaka.lg.jp/fukushi/cmsfiles/contents/0000493/493632/R2_23kaigo-kikin.xlsx" TargetMode="External"/><Relationship Id="rId10" Type="http://schemas.openxmlformats.org/officeDocument/2006/relationships/hyperlink" Target="https://www.city.osaka.lg.jp/fukushi/cmsfiles/contents/0000493/493632/R2_10kaigo-ninteijimu.xlsx" TargetMode="External"/><Relationship Id="rId19" Type="http://schemas.openxmlformats.org/officeDocument/2006/relationships/hyperlink" Target="https://www.city.osaka.lg.jp/fukushi/cmsfiles/contents/0000493/493632/R2_20kaigo-tekiseika.xlsx" TargetMode="External"/><Relationship Id="rId4" Type="http://schemas.openxmlformats.org/officeDocument/2006/relationships/hyperlink" Target="https://www.city.osaka.lg.jp/fukushi/cmsfiles/contents/0000493/493632/R2_04kaigo-fukajimu.xlsx" TargetMode="External"/><Relationship Id="rId9" Type="http://schemas.openxmlformats.org/officeDocument/2006/relationships/hyperlink" Target="https://www.city.osaka.lg.jp/fukushi/cmsfiles/contents/0000493/493632/R2_09kaigo-uneijimu.xlsx" TargetMode="External"/><Relationship Id="rId14" Type="http://schemas.openxmlformats.org/officeDocument/2006/relationships/hyperlink" Target="https://www.city.osaka.lg.jp/fukushi/cmsfiles/contents/0000493/493632/R2_14kaigo-kougakugassan.xlsx" TargetMode="External"/><Relationship Id="rId22" Type="http://schemas.openxmlformats.org/officeDocument/2006/relationships/hyperlink" Target="https://www.city.osaka.lg.jp/fukushi/cmsfiles/contents/0000493/493632/R2_19kaigo-houkatuteki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97"/>
  <sheetViews>
    <sheetView tabSelected="1" view="pageBreakPreview" zoomScaleNormal="100" zoomScaleSheetLayoutView="100" workbookViewId="0"/>
  </sheetViews>
  <sheetFormatPr defaultColWidth="8.625" defaultRowHeight="18" customHeight="1"/>
  <cols>
    <col min="1" max="1" width="3.75" style="1" customWidth="1"/>
    <col min="2" max="2" width="12.5" style="1" customWidth="1"/>
    <col min="3" max="3" width="23.75" style="1" customWidth="1"/>
    <col min="4" max="4" width="17.5" style="1" customWidth="1"/>
    <col min="5" max="5" width="12.5" style="1" customWidth="1" collapsed="1"/>
    <col min="6" max="6" width="12.5" style="2" customWidth="1"/>
    <col min="7" max="7" width="12.5" style="1" customWidth="1"/>
    <col min="8" max="8" width="6.25" style="4" customWidth="1"/>
    <col min="9" max="9" width="9.375" style="4" customWidth="1"/>
    <col min="10" max="10" width="3.25" style="4" bestFit="1" customWidth="1"/>
    <col min="11" max="11" width="7.375" style="4" bestFit="1" customWidth="1"/>
    <col min="12" max="15" width="8.625" style="9" customWidth="1"/>
    <col min="16" max="236" width="8.625" style="4" customWidth="1"/>
    <col min="237" max="16384" width="8.625" style="4"/>
  </cols>
  <sheetData>
    <row r="1" spans="1:15" ht="17.25" customHeight="1">
      <c r="G1" s="3"/>
      <c r="L1" s="4"/>
      <c r="M1" s="4"/>
      <c r="N1" s="4"/>
      <c r="O1" s="4"/>
    </row>
    <row r="2" spans="1:15" ht="17.25" customHeight="1">
      <c r="A2" s="5"/>
      <c r="B2" s="5"/>
      <c r="G2" s="6"/>
      <c r="I2" s="7"/>
      <c r="L2" s="4"/>
      <c r="M2" s="4"/>
      <c r="N2" s="4"/>
      <c r="O2" s="4"/>
    </row>
    <row r="3" spans="1:15" ht="17.25" customHeight="1">
      <c r="A3" s="5"/>
      <c r="B3" s="5"/>
      <c r="G3" s="8"/>
      <c r="I3" s="7"/>
      <c r="L3" s="4"/>
      <c r="M3" s="4"/>
      <c r="N3" s="4"/>
      <c r="O3" s="4"/>
    </row>
    <row r="4" spans="1:15" ht="17.25" customHeight="1">
      <c r="G4" s="6"/>
      <c r="L4" s="4"/>
      <c r="M4" s="4"/>
      <c r="N4" s="4"/>
      <c r="O4" s="4"/>
    </row>
    <row r="5" spans="1:15" ht="18" customHeight="1">
      <c r="A5" s="5" t="s">
        <v>24</v>
      </c>
      <c r="B5" s="5"/>
      <c r="C5" s="5"/>
      <c r="H5" s="63"/>
      <c r="I5" s="63"/>
    </row>
    <row r="6" spans="1:15" ht="15" customHeight="1"/>
    <row r="7" spans="1:15" ht="18" customHeight="1">
      <c r="A7" s="10" t="s">
        <v>60</v>
      </c>
      <c r="B7" s="10"/>
      <c r="C7" s="10"/>
      <c r="D7" s="4"/>
      <c r="E7" s="4"/>
      <c r="F7" s="10"/>
      <c r="G7" s="11"/>
      <c r="I7" s="11" t="s">
        <v>59</v>
      </c>
    </row>
    <row r="8" spans="1:15" ht="10.5" customHeight="1">
      <c r="A8" s="4"/>
      <c r="B8" s="4"/>
      <c r="D8" s="4"/>
      <c r="E8" s="4"/>
      <c r="F8" s="10"/>
      <c r="G8" s="4"/>
    </row>
    <row r="9" spans="1:15" ht="27" customHeight="1" thickBot="1">
      <c r="A9" s="4"/>
      <c r="B9" s="4"/>
      <c r="E9" s="40" t="s">
        <v>68</v>
      </c>
      <c r="F9" s="40"/>
      <c r="G9" s="12"/>
      <c r="I9" s="13" t="s">
        <v>30</v>
      </c>
      <c r="L9" s="14"/>
      <c r="M9" s="14"/>
      <c r="N9" s="14"/>
      <c r="O9" s="4"/>
    </row>
    <row r="10" spans="1:15" ht="15" customHeight="1">
      <c r="A10" s="15" t="s">
        <v>61</v>
      </c>
      <c r="B10" s="16" t="s">
        <v>62</v>
      </c>
      <c r="C10" s="70" t="s">
        <v>63</v>
      </c>
      <c r="D10" s="68" t="s">
        <v>64</v>
      </c>
      <c r="E10" s="31" t="s">
        <v>76</v>
      </c>
      <c r="F10" s="33" t="s">
        <v>84</v>
      </c>
      <c r="G10" s="31" t="s">
        <v>58</v>
      </c>
      <c r="H10" s="64" t="s">
        <v>65</v>
      </c>
      <c r="I10" s="65"/>
    </row>
    <row r="11" spans="1:15" ht="15" customHeight="1">
      <c r="A11" s="17" t="s">
        <v>66</v>
      </c>
      <c r="B11" s="18" t="s">
        <v>29</v>
      </c>
      <c r="C11" s="71"/>
      <c r="D11" s="69"/>
      <c r="E11" s="32" t="s">
        <v>67</v>
      </c>
      <c r="F11" s="32" t="s">
        <v>86</v>
      </c>
      <c r="G11" s="32" t="s">
        <v>75</v>
      </c>
      <c r="H11" s="66"/>
      <c r="I11" s="67"/>
    </row>
    <row r="12" spans="1:15" ht="15" customHeight="1">
      <c r="A12" s="43">
        <v>1</v>
      </c>
      <c r="B12" s="46" t="s">
        <v>31</v>
      </c>
      <c r="C12" s="47" t="s">
        <v>85</v>
      </c>
      <c r="D12" s="45" t="s">
        <v>1</v>
      </c>
      <c r="E12" s="25">
        <v>1915288</v>
      </c>
      <c r="F12" s="38">
        <v>1932801</v>
      </c>
      <c r="G12" s="25">
        <f t="shared" ref="G12:G43" si="0">+F12-E12</f>
        <v>17513</v>
      </c>
      <c r="H12" s="41"/>
      <c r="I12" s="20"/>
      <c r="J12" s="4" t="s">
        <v>22</v>
      </c>
      <c r="L12" s="4"/>
      <c r="M12" s="4"/>
      <c r="N12" s="4"/>
      <c r="O12" s="4"/>
    </row>
    <row r="13" spans="1:15" ht="15" customHeight="1">
      <c r="A13" s="43"/>
      <c r="B13" s="44"/>
      <c r="C13" s="47"/>
      <c r="D13" s="45"/>
      <c r="E13" s="21">
        <v>1915288</v>
      </c>
      <c r="F13" s="37">
        <v>1932801</v>
      </c>
      <c r="G13" s="22">
        <f t="shared" si="0"/>
        <v>17513</v>
      </c>
      <c r="H13" s="42"/>
      <c r="I13" s="23"/>
      <c r="J13" s="4" t="s">
        <v>23</v>
      </c>
      <c r="L13" s="4"/>
      <c r="M13" s="4"/>
      <c r="N13" s="4"/>
      <c r="O13" s="4"/>
    </row>
    <row r="14" spans="1:15" ht="15" customHeight="1">
      <c r="A14" s="43" t="s">
        <v>25</v>
      </c>
      <c r="B14" s="44"/>
      <c r="C14" s="44"/>
      <c r="D14" s="44"/>
      <c r="E14" s="25">
        <f>SUMIF($J$12:$J$13,"出",$E$12:$E$13)</f>
        <v>1915288</v>
      </c>
      <c r="F14" s="38">
        <f>SUMIF($J$12:$J$13,"出",$F$12:$F$13)</f>
        <v>1932801</v>
      </c>
      <c r="G14" s="25">
        <f t="shared" si="0"/>
        <v>17513</v>
      </c>
      <c r="H14" s="41"/>
      <c r="I14" s="20"/>
      <c r="L14" s="4"/>
      <c r="M14" s="4"/>
      <c r="N14" s="4"/>
      <c r="O14" s="4"/>
    </row>
    <row r="15" spans="1:15" ht="15" customHeight="1">
      <c r="A15" s="43"/>
      <c r="B15" s="44"/>
      <c r="C15" s="44"/>
      <c r="D15" s="44"/>
      <c r="E15" s="21">
        <f>SUMIF($J$12:$J$13,"税",$E$12:$E$13)</f>
        <v>1915288</v>
      </c>
      <c r="F15" s="37">
        <f>SUMIF($J$12:$J$13,"税",$F$12:$F$13)</f>
        <v>1932801</v>
      </c>
      <c r="G15" s="22">
        <f t="shared" si="0"/>
        <v>17513</v>
      </c>
      <c r="H15" s="42"/>
      <c r="I15" s="24"/>
      <c r="L15" s="4"/>
      <c r="M15" s="4"/>
      <c r="N15" s="4"/>
      <c r="O15" s="4"/>
    </row>
    <row r="16" spans="1:15" ht="15" customHeight="1">
      <c r="A16" s="43">
        <v>2</v>
      </c>
      <c r="B16" s="46" t="s">
        <v>32</v>
      </c>
      <c r="C16" s="47" t="s">
        <v>33</v>
      </c>
      <c r="D16" s="45" t="s">
        <v>1</v>
      </c>
      <c r="E16" s="25">
        <v>10329</v>
      </c>
      <c r="F16" s="38">
        <v>10856</v>
      </c>
      <c r="G16" s="25">
        <f t="shared" si="0"/>
        <v>527</v>
      </c>
      <c r="H16" s="41"/>
      <c r="I16" s="20"/>
      <c r="J16" s="4" t="s">
        <v>22</v>
      </c>
      <c r="L16" s="4"/>
      <c r="M16" s="4"/>
      <c r="N16" s="4"/>
      <c r="O16" s="4"/>
    </row>
    <row r="17" spans="1:15" ht="15" customHeight="1">
      <c r="A17" s="43"/>
      <c r="B17" s="44"/>
      <c r="C17" s="47"/>
      <c r="D17" s="45"/>
      <c r="E17" s="21">
        <v>10329</v>
      </c>
      <c r="F17" s="37">
        <v>10856</v>
      </c>
      <c r="G17" s="22">
        <f t="shared" si="0"/>
        <v>527</v>
      </c>
      <c r="H17" s="42"/>
      <c r="I17" s="23"/>
      <c r="J17" s="4" t="s">
        <v>23</v>
      </c>
      <c r="L17" s="4"/>
      <c r="M17" s="4"/>
      <c r="N17" s="4"/>
      <c r="O17" s="4"/>
    </row>
    <row r="18" spans="1:15" ht="15" customHeight="1">
      <c r="A18" s="43">
        <v>3</v>
      </c>
      <c r="B18" s="46" t="s">
        <v>34</v>
      </c>
      <c r="C18" s="47" t="s">
        <v>35</v>
      </c>
      <c r="D18" s="45" t="s">
        <v>1</v>
      </c>
      <c r="E18" s="25">
        <v>92057</v>
      </c>
      <c r="F18" s="38">
        <v>90785</v>
      </c>
      <c r="G18" s="25">
        <f t="shared" si="0"/>
        <v>-1272</v>
      </c>
      <c r="H18" s="41"/>
      <c r="I18" s="20"/>
      <c r="J18" s="4" t="s">
        <v>22</v>
      </c>
      <c r="L18" s="4"/>
      <c r="M18" s="4"/>
      <c r="N18" s="4"/>
      <c r="O18" s="4"/>
    </row>
    <row r="19" spans="1:15" ht="15" customHeight="1">
      <c r="A19" s="43"/>
      <c r="B19" s="44"/>
      <c r="C19" s="47"/>
      <c r="D19" s="45"/>
      <c r="E19" s="21">
        <v>91861</v>
      </c>
      <c r="F19" s="37">
        <v>90612</v>
      </c>
      <c r="G19" s="22">
        <f t="shared" si="0"/>
        <v>-1249</v>
      </c>
      <c r="H19" s="42"/>
      <c r="I19" s="23"/>
      <c r="J19" s="4" t="s">
        <v>23</v>
      </c>
      <c r="L19" s="4"/>
      <c r="M19" s="4"/>
      <c r="N19" s="4"/>
      <c r="O19" s="4"/>
    </row>
    <row r="20" spans="1:15" ht="15" customHeight="1">
      <c r="A20" s="43">
        <v>4</v>
      </c>
      <c r="B20" s="46" t="s">
        <v>34</v>
      </c>
      <c r="C20" s="47" t="s">
        <v>36</v>
      </c>
      <c r="D20" s="45" t="s">
        <v>1</v>
      </c>
      <c r="E20" s="25">
        <v>96698</v>
      </c>
      <c r="F20" s="38">
        <v>104006</v>
      </c>
      <c r="G20" s="25">
        <f t="shared" si="0"/>
        <v>7308</v>
      </c>
      <c r="H20" s="41"/>
      <c r="I20" s="20"/>
      <c r="J20" s="4" t="s">
        <v>22</v>
      </c>
      <c r="L20" s="4"/>
      <c r="M20" s="4"/>
      <c r="N20" s="4"/>
      <c r="O20" s="4"/>
    </row>
    <row r="21" spans="1:15" ht="15" customHeight="1">
      <c r="A21" s="43"/>
      <c r="B21" s="44"/>
      <c r="C21" s="47"/>
      <c r="D21" s="45"/>
      <c r="E21" s="21">
        <v>96682</v>
      </c>
      <c r="F21" s="37">
        <v>103997</v>
      </c>
      <c r="G21" s="22">
        <f t="shared" si="0"/>
        <v>7315</v>
      </c>
      <c r="H21" s="42"/>
      <c r="I21" s="23"/>
      <c r="J21" s="4" t="s">
        <v>23</v>
      </c>
      <c r="L21" s="4"/>
      <c r="M21" s="4"/>
      <c r="N21" s="4"/>
      <c r="O21" s="4"/>
    </row>
    <row r="22" spans="1:15" ht="15" customHeight="1">
      <c r="A22" s="43">
        <v>5</v>
      </c>
      <c r="B22" s="46" t="s">
        <v>34</v>
      </c>
      <c r="C22" s="47" t="s">
        <v>37</v>
      </c>
      <c r="D22" s="45" t="s">
        <v>1</v>
      </c>
      <c r="E22" s="25">
        <v>151305</v>
      </c>
      <c r="F22" s="38">
        <v>149105</v>
      </c>
      <c r="G22" s="25">
        <f t="shared" si="0"/>
        <v>-2200</v>
      </c>
      <c r="H22" s="41"/>
      <c r="I22" s="20"/>
      <c r="J22" s="4" t="s">
        <v>22</v>
      </c>
      <c r="L22" s="4"/>
      <c r="M22" s="4"/>
      <c r="N22" s="4"/>
      <c r="O22" s="4"/>
    </row>
    <row r="23" spans="1:15" ht="15" customHeight="1">
      <c r="A23" s="43"/>
      <c r="B23" s="44"/>
      <c r="C23" s="47"/>
      <c r="D23" s="45"/>
      <c r="E23" s="21">
        <v>151259</v>
      </c>
      <c r="F23" s="37">
        <v>149024</v>
      </c>
      <c r="G23" s="22">
        <f t="shared" si="0"/>
        <v>-2235</v>
      </c>
      <c r="H23" s="42"/>
      <c r="I23" s="23"/>
      <c r="J23" s="4" t="s">
        <v>23</v>
      </c>
      <c r="L23" s="4"/>
      <c r="M23" s="4"/>
      <c r="N23" s="4"/>
      <c r="O23" s="4"/>
    </row>
    <row r="24" spans="1:15" ht="15" customHeight="1">
      <c r="A24" s="43">
        <v>6</v>
      </c>
      <c r="B24" s="46" t="s">
        <v>32</v>
      </c>
      <c r="C24" s="47" t="s">
        <v>77</v>
      </c>
      <c r="D24" s="45" t="s">
        <v>72</v>
      </c>
      <c r="E24" s="25">
        <v>255618</v>
      </c>
      <c r="F24" s="38">
        <v>257093</v>
      </c>
      <c r="G24" s="25">
        <f t="shared" si="0"/>
        <v>1475</v>
      </c>
      <c r="H24" s="41"/>
      <c r="I24" s="20"/>
      <c r="J24" s="4" t="s">
        <v>22</v>
      </c>
      <c r="L24" s="4"/>
      <c r="M24" s="4"/>
      <c r="N24" s="4"/>
      <c r="O24" s="4"/>
    </row>
    <row r="25" spans="1:15" ht="15" customHeight="1">
      <c r="A25" s="43"/>
      <c r="B25" s="44"/>
      <c r="C25" s="47"/>
      <c r="D25" s="45"/>
      <c r="E25" s="21">
        <v>255618</v>
      </c>
      <c r="F25" s="37">
        <v>257093</v>
      </c>
      <c r="G25" s="22">
        <f t="shared" si="0"/>
        <v>1475</v>
      </c>
      <c r="H25" s="42"/>
      <c r="I25" s="23"/>
      <c r="J25" s="4" t="s">
        <v>23</v>
      </c>
      <c r="L25" s="4"/>
      <c r="M25" s="4"/>
      <c r="N25" s="4"/>
      <c r="O25" s="4"/>
    </row>
    <row r="26" spans="1:15" ht="15" customHeight="1">
      <c r="A26" s="43">
        <v>7</v>
      </c>
      <c r="B26" s="46" t="s">
        <v>32</v>
      </c>
      <c r="C26" s="47" t="s">
        <v>78</v>
      </c>
      <c r="D26" s="45" t="s">
        <v>72</v>
      </c>
      <c r="E26" s="25">
        <v>481472</v>
      </c>
      <c r="F26" s="38">
        <v>229871</v>
      </c>
      <c r="G26" s="25">
        <f t="shared" si="0"/>
        <v>-251601</v>
      </c>
      <c r="H26" s="41"/>
      <c r="I26" s="20"/>
      <c r="J26" s="4" t="s">
        <v>22</v>
      </c>
      <c r="L26" s="4"/>
      <c r="M26" s="4"/>
      <c r="N26" s="4"/>
      <c r="O26" s="4"/>
    </row>
    <row r="27" spans="1:15" ht="15" customHeight="1">
      <c r="A27" s="43"/>
      <c r="B27" s="44"/>
      <c r="C27" s="47"/>
      <c r="D27" s="45"/>
      <c r="E27" s="21">
        <v>481472</v>
      </c>
      <c r="F27" s="37">
        <v>229871</v>
      </c>
      <c r="G27" s="22">
        <f t="shared" si="0"/>
        <v>-251601</v>
      </c>
      <c r="H27" s="42"/>
      <c r="I27" s="23"/>
      <c r="J27" s="4" t="s">
        <v>23</v>
      </c>
      <c r="L27" s="4"/>
      <c r="M27" s="4"/>
      <c r="N27" s="4"/>
      <c r="O27" s="4"/>
    </row>
    <row r="28" spans="1:15" ht="15" customHeight="1">
      <c r="A28" s="43">
        <v>8</v>
      </c>
      <c r="B28" s="46" t="s">
        <v>32</v>
      </c>
      <c r="C28" s="47" t="s">
        <v>79</v>
      </c>
      <c r="D28" s="45" t="s">
        <v>83</v>
      </c>
      <c r="E28" s="25">
        <f>90429+330</f>
        <v>90759</v>
      </c>
      <c r="F28" s="38">
        <f>106488+10926</f>
        <v>117414</v>
      </c>
      <c r="G28" s="25">
        <f t="shared" si="0"/>
        <v>26655</v>
      </c>
      <c r="H28" s="41"/>
      <c r="I28" s="20"/>
      <c r="J28" s="4" t="s">
        <v>22</v>
      </c>
      <c r="L28" s="4"/>
      <c r="M28" s="4"/>
      <c r="N28" s="4"/>
      <c r="O28" s="4"/>
    </row>
    <row r="29" spans="1:15" ht="15" customHeight="1">
      <c r="A29" s="43"/>
      <c r="B29" s="44"/>
      <c r="C29" s="47"/>
      <c r="D29" s="45"/>
      <c r="E29" s="21">
        <f>39942+330</f>
        <v>40272</v>
      </c>
      <c r="F29" s="37">
        <v>63644</v>
      </c>
      <c r="G29" s="22">
        <f t="shared" si="0"/>
        <v>23372</v>
      </c>
      <c r="H29" s="42"/>
      <c r="I29" s="23"/>
      <c r="J29" s="4" t="s">
        <v>23</v>
      </c>
      <c r="L29" s="4"/>
      <c r="M29" s="4"/>
      <c r="N29" s="4"/>
      <c r="O29" s="4"/>
    </row>
    <row r="30" spans="1:15" ht="15" customHeight="1">
      <c r="A30" s="43">
        <v>9</v>
      </c>
      <c r="B30" s="46" t="s">
        <v>34</v>
      </c>
      <c r="C30" s="47" t="s">
        <v>38</v>
      </c>
      <c r="D30" s="45" t="s">
        <v>73</v>
      </c>
      <c r="E30" s="25">
        <f>87309-330</f>
        <v>86979</v>
      </c>
      <c r="F30" s="38">
        <f>66926</f>
        <v>66926</v>
      </c>
      <c r="G30" s="25">
        <f t="shared" si="0"/>
        <v>-20053</v>
      </c>
      <c r="H30" s="41"/>
      <c r="I30" s="20"/>
      <c r="J30" s="4" t="s">
        <v>22</v>
      </c>
      <c r="L30" s="4"/>
      <c r="M30" s="4"/>
      <c r="N30" s="4"/>
      <c r="O30" s="4"/>
    </row>
    <row r="31" spans="1:15" ht="15" customHeight="1">
      <c r="A31" s="43"/>
      <c r="B31" s="44"/>
      <c r="C31" s="47"/>
      <c r="D31" s="45"/>
      <c r="E31" s="21">
        <f>83529-330</f>
        <v>83199</v>
      </c>
      <c r="F31" s="37">
        <v>65761</v>
      </c>
      <c r="G31" s="22">
        <f t="shared" si="0"/>
        <v>-17438</v>
      </c>
      <c r="H31" s="42"/>
      <c r="I31" s="23"/>
      <c r="J31" s="4" t="s">
        <v>23</v>
      </c>
      <c r="L31" s="4"/>
      <c r="M31" s="4"/>
      <c r="N31" s="4"/>
      <c r="O31" s="4"/>
    </row>
    <row r="32" spans="1:15" ht="15" customHeight="1">
      <c r="A32" s="43" t="s">
        <v>7</v>
      </c>
      <c r="B32" s="44"/>
      <c r="C32" s="44"/>
      <c r="D32" s="44"/>
      <c r="E32" s="25">
        <f>SUMIF($J$16:$J$31,"出",$E$16:$E$31)</f>
        <v>1265217</v>
      </c>
      <c r="F32" s="38">
        <f>SUMIF($J$16:$J$31,"出",$F$16:$F$31)</f>
        <v>1026056</v>
      </c>
      <c r="G32" s="25">
        <f t="shared" si="0"/>
        <v>-239161</v>
      </c>
      <c r="H32" s="41"/>
      <c r="I32" s="20"/>
      <c r="L32" s="4"/>
      <c r="M32" s="4"/>
      <c r="N32" s="4"/>
      <c r="O32" s="4"/>
    </row>
    <row r="33" spans="1:15" ht="15" customHeight="1">
      <c r="A33" s="43"/>
      <c r="B33" s="44"/>
      <c r="C33" s="44"/>
      <c r="D33" s="44"/>
      <c r="E33" s="21">
        <f>SUMIF($J$16:$J$31,"税",$E$16:$E$31)</f>
        <v>1210692</v>
      </c>
      <c r="F33" s="37">
        <f>SUMIF($J$16:$J$31,"税",$F$16:$F$31)</f>
        <v>970858</v>
      </c>
      <c r="G33" s="22">
        <f t="shared" si="0"/>
        <v>-239834</v>
      </c>
      <c r="H33" s="42"/>
      <c r="I33" s="24"/>
      <c r="L33" s="4"/>
      <c r="M33" s="4"/>
      <c r="N33" s="4"/>
      <c r="O33" s="4"/>
    </row>
    <row r="34" spans="1:15" ht="15" customHeight="1">
      <c r="A34" s="43">
        <v>10</v>
      </c>
      <c r="B34" s="46" t="s">
        <v>39</v>
      </c>
      <c r="C34" s="47" t="s">
        <v>8</v>
      </c>
      <c r="D34" s="45" t="s">
        <v>1</v>
      </c>
      <c r="E34" s="25">
        <v>2823026</v>
      </c>
      <c r="F34" s="38">
        <v>2796060</v>
      </c>
      <c r="G34" s="25">
        <f t="shared" si="0"/>
        <v>-26966</v>
      </c>
      <c r="H34" s="41"/>
      <c r="I34" s="20"/>
      <c r="J34" s="4" t="s">
        <v>22</v>
      </c>
      <c r="L34" s="4"/>
      <c r="M34" s="4"/>
      <c r="N34" s="4"/>
      <c r="O34" s="4"/>
    </row>
    <row r="35" spans="1:15" ht="15" customHeight="1">
      <c r="A35" s="43"/>
      <c r="B35" s="44"/>
      <c r="C35" s="47"/>
      <c r="D35" s="45"/>
      <c r="E35" s="21">
        <v>2822653</v>
      </c>
      <c r="F35" s="37">
        <v>2795693</v>
      </c>
      <c r="G35" s="22">
        <f t="shared" si="0"/>
        <v>-26960</v>
      </c>
      <c r="H35" s="42"/>
      <c r="I35" s="23"/>
      <c r="J35" s="4" t="s">
        <v>23</v>
      </c>
      <c r="L35" s="4"/>
      <c r="M35" s="4"/>
      <c r="N35" s="4"/>
      <c r="O35" s="4"/>
    </row>
    <row r="36" spans="1:15" ht="15" customHeight="1">
      <c r="A36" s="43" t="s">
        <v>9</v>
      </c>
      <c r="B36" s="44"/>
      <c r="C36" s="44"/>
      <c r="D36" s="44"/>
      <c r="E36" s="25">
        <f>SUMIF($J$34:$J$35,"出",$E$34:$E$35)</f>
        <v>2823026</v>
      </c>
      <c r="F36" s="38">
        <f>SUMIF($J$34:$J$35,"出",$F$34:$F$35)</f>
        <v>2796060</v>
      </c>
      <c r="G36" s="25">
        <f t="shared" si="0"/>
        <v>-26966</v>
      </c>
      <c r="H36" s="41"/>
      <c r="I36" s="20"/>
      <c r="L36" s="4"/>
      <c r="M36" s="4"/>
      <c r="N36" s="4"/>
      <c r="O36" s="4"/>
    </row>
    <row r="37" spans="1:15" ht="15" customHeight="1">
      <c r="A37" s="43"/>
      <c r="B37" s="44"/>
      <c r="C37" s="44"/>
      <c r="D37" s="44"/>
      <c r="E37" s="21">
        <f>SUMIF($J$34:$J$35,"税",$E$34:$E$35)</f>
        <v>2822653</v>
      </c>
      <c r="F37" s="37">
        <f>SUMIF($J$34:$J$35,"税",$F$34:$F$35)</f>
        <v>2795693</v>
      </c>
      <c r="G37" s="22">
        <f t="shared" si="0"/>
        <v>-26960</v>
      </c>
      <c r="H37" s="42"/>
      <c r="I37" s="24"/>
      <c r="L37" s="4"/>
      <c r="M37" s="4"/>
      <c r="N37" s="4"/>
      <c r="O37" s="4"/>
    </row>
    <row r="38" spans="1:15" ht="15" customHeight="1">
      <c r="A38" s="43">
        <v>11</v>
      </c>
      <c r="B38" s="46" t="s">
        <v>40</v>
      </c>
      <c r="C38" s="47" t="s">
        <v>10</v>
      </c>
      <c r="D38" s="45" t="s">
        <v>1</v>
      </c>
      <c r="E38" s="25">
        <v>233681309</v>
      </c>
      <c r="F38" s="38">
        <v>242230883</v>
      </c>
      <c r="G38" s="25">
        <f t="shared" si="0"/>
        <v>8549574</v>
      </c>
      <c r="H38" s="41"/>
      <c r="I38" s="20"/>
      <c r="J38" s="4" t="s">
        <v>22</v>
      </c>
      <c r="L38" s="4"/>
      <c r="M38" s="4"/>
      <c r="N38" s="4"/>
      <c r="O38" s="4"/>
    </row>
    <row r="39" spans="1:15" ht="15" customHeight="1">
      <c r="A39" s="43"/>
      <c r="B39" s="44"/>
      <c r="C39" s="47"/>
      <c r="D39" s="45"/>
      <c r="E39" s="21">
        <v>32393999</v>
      </c>
      <c r="F39" s="37">
        <v>35615751</v>
      </c>
      <c r="G39" s="22">
        <f t="shared" si="0"/>
        <v>3221752</v>
      </c>
      <c r="H39" s="42"/>
      <c r="I39" s="23"/>
      <c r="J39" s="4" t="s">
        <v>23</v>
      </c>
      <c r="L39" s="4"/>
      <c r="M39" s="4"/>
      <c r="N39" s="4"/>
      <c r="O39" s="4"/>
    </row>
    <row r="40" spans="1:15" ht="15" customHeight="1">
      <c r="A40" s="43" t="s">
        <v>11</v>
      </c>
      <c r="B40" s="44"/>
      <c r="C40" s="44"/>
      <c r="D40" s="44"/>
      <c r="E40" s="25">
        <f>SUMIF($J$38:$J$39,"出",$E$38:$E$39)</f>
        <v>233681309</v>
      </c>
      <c r="F40" s="38">
        <f>SUMIF($J$38:$J$39,"出",$F$38:$F$39)</f>
        <v>242230883</v>
      </c>
      <c r="G40" s="25">
        <f t="shared" si="0"/>
        <v>8549574</v>
      </c>
      <c r="H40" s="41"/>
      <c r="I40" s="20"/>
      <c r="L40" s="4"/>
      <c r="M40" s="4"/>
      <c r="N40" s="4"/>
      <c r="O40" s="4"/>
    </row>
    <row r="41" spans="1:15" ht="15" customHeight="1">
      <c r="A41" s="43"/>
      <c r="B41" s="44"/>
      <c r="C41" s="44"/>
      <c r="D41" s="44"/>
      <c r="E41" s="21">
        <f>SUMIF($J$38:$J$39,"税",$E$38:$E$39)</f>
        <v>32393999</v>
      </c>
      <c r="F41" s="37">
        <f>SUMIF($J$38:$J$39,"税",$F$38:$F$39)</f>
        <v>35615751</v>
      </c>
      <c r="G41" s="22">
        <f t="shared" si="0"/>
        <v>3221752</v>
      </c>
      <c r="H41" s="42"/>
      <c r="I41" s="24"/>
      <c r="L41" s="4"/>
      <c r="M41" s="4"/>
      <c r="N41" s="4"/>
      <c r="O41" s="4"/>
    </row>
    <row r="42" spans="1:15" ht="15" customHeight="1">
      <c r="A42" s="43">
        <v>12</v>
      </c>
      <c r="B42" s="46" t="s">
        <v>41</v>
      </c>
      <c r="C42" s="47" t="s">
        <v>12</v>
      </c>
      <c r="D42" s="45" t="s">
        <v>1</v>
      </c>
      <c r="E42" s="25">
        <v>6674763</v>
      </c>
      <c r="F42" s="38">
        <v>7206119</v>
      </c>
      <c r="G42" s="25">
        <f t="shared" si="0"/>
        <v>531356</v>
      </c>
      <c r="H42" s="41"/>
      <c r="I42" s="20"/>
      <c r="J42" s="4" t="s">
        <v>22</v>
      </c>
      <c r="L42" s="4"/>
      <c r="M42" s="4"/>
      <c r="N42" s="4"/>
      <c r="O42" s="4"/>
    </row>
    <row r="43" spans="1:15" ht="15" customHeight="1">
      <c r="A43" s="43"/>
      <c r="B43" s="44"/>
      <c r="C43" s="47"/>
      <c r="D43" s="45"/>
      <c r="E43" s="21">
        <v>834345</v>
      </c>
      <c r="F43" s="37">
        <v>900764</v>
      </c>
      <c r="G43" s="22">
        <f t="shared" si="0"/>
        <v>66419</v>
      </c>
      <c r="H43" s="42"/>
      <c r="I43" s="23"/>
      <c r="J43" s="4" t="s">
        <v>23</v>
      </c>
      <c r="L43" s="4"/>
      <c r="M43" s="4"/>
      <c r="N43" s="4"/>
      <c r="O43" s="4"/>
    </row>
    <row r="44" spans="1:15" ht="15" customHeight="1">
      <c r="A44" s="43" t="s">
        <v>13</v>
      </c>
      <c r="B44" s="44"/>
      <c r="C44" s="44"/>
      <c r="D44" s="44"/>
      <c r="E44" s="25">
        <f>SUMIF($J$42:$J$43,"出",$E$42:$E$43)</f>
        <v>6674763</v>
      </c>
      <c r="F44" s="38">
        <f>SUMIF($J$42:$J$43,"出",$F$42:$F$43)</f>
        <v>7206119</v>
      </c>
      <c r="G44" s="25">
        <f t="shared" ref="G44:G75" si="1">+F44-E44</f>
        <v>531356</v>
      </c>
      <c r="H44" s="41"/>
      <c r="I44" s="20"/>
      <c r="L44" s="4"/>
      <c r="M44" s="4"/>
      <c r="N44" s="4"/>
      <c r="O44" s="4"/>
    </row>
    <row r="45" spans="1:15" ht="15" customHeight="1">
      <c r="A45" s="43"/>
      <c r="B45" s="44"/>
      <c r="C45" s="44"/>
      <c r="D45" s="44"/>
      <c r="E45" s="21">
        <f>SUMIF($J$42:$J$43,"税",$E$42:$E$43)</f>
        <v>834345</v>
      </c>
      <c r="F45" s="37">
        <f>SUMIF($J$42:$J$43,"税",$F$42:$F$43)</f>
        <v>900764</v>
      </c>
      <c r="G45" s="22">
        <f t="shared" si="1"/>
        <v>66419</v>
      </c>
      <c r="H45" s="42"/>
      <c r="I45" s="24"/>
      <c r="L45" s="4"/>
      <c r="M45" s="4"/>
      <c r="N45" s="4"/>
      <c r="O45" s="4"/>
    </row>
    <row r="46" spans="1:15" ht="15" customHeight="1">
      <c r="A46" s="43">
        <v>13</v>
      </c>
      <c r="B46" s="46" t="s">
        <v>42</v>
      </c>
      <c r="C46" s="47" t="s">
        <v>14</v>
      </c>
      <c r="D46" s="45" t="s">
        <v>1</v>
      </c>
      <c r="E46" s="25">
        <v>8385990</v>
      </c>
      <c r="F46" s="38">
        <v>7914650</v>
      </c>
      <c r="G46" s="25">
        <f t="shared" si="1"/>
        <v>-471340</v>
      </c>
      <c r="H46" s="41"/>
      <c r="I46" s="20"/>
      <c r="J46" s="4" t="s">
        <v>22</v>
      </c>
      <c r="L46" s="4"/>
      <c r="M46" s="4"/>
      <c r="N46" s="4"/>
      <c r="O46" s="4"/>
    </row>
    <row r="47" spans="1:15" ht="15" customHeight="1">
      <c r="A47" s="43"/>
      <c r="B47" s="44"/>
      <c r="C47" s="47"/>
      <c r="D47" s="45"/>
      <c r="E47" s="21">
        <v>1048248</v>
      </c>
      <c r="F47" s="37">
        <v>989331</v>
      </c>
      <c r="G47" s="22">
        <f t="shared" si="1"/>
        <v>-58917</v>
      </c>
      <c r="H47" s="42"/>
      <c r="I47" s="23"/>
      <c r="J47" s="4" t="s">
        <v>23</v>
      </c>
      <c r="L47" s="4"/>
      <c r="M47" s="4"/>
      <c r="N47" s="4"/>
      <c r="O47" s="4"/>
    </row>
    <row r="48" spans="1:15" ht="15" customHeight="1">
      <c r="A48" s="43" t="s">
        <v>15</v>
      </c>
      <c r="B48" s="44"/>
      <c r="C48" s="44"/>
      <c r="D48" s="44"/>
      <c r="E48" s="25">
        <f>SUMIF($J$46:$J$47,"出",$E$46:$E$47)</f>
        <v>8385990</v>
      </c>
      <c r="F48" s="38">
        <f>SUMIF($J$46:$J$47,"出",$F$46:$F$47)</f>
        <v>7914650</v>
      </c>
      <c r="G48" s="25">
        <f t="shared" si="1"/>
        <v>-471340</v>
      </c>
      <c r="H48" s="41"/>
      <c r="I48" s="20"/>
      <c r="L48" s="4"/>
      <c r="M48" s="4"/>
      <c r="N48" s="4"/>
      <c r="O48" s="4"/>
    </row>
    <row r="49" spans="1:15" ht="15" customHeight="1">
      <c r="A49" s="43"/>
      <c r="B49" s="44"/>
      <c r="C49" s="44"/>
      <c r="D49" s="44"/>
      <c r="E49" s="21">
        <f>SUMIF($J$46:$J$47,"税",$E$46:$E$47)</f>
        <v>1048248</v>
      </c>
      <c r="F49" s="37">
        <f>SUMIF($J$46:$J$47,"税",$F$46:$F$47)</f>
        <v>989331</v>
      </c>
      <c r="G49" s="22">
        <f t="shared" si="1"/>
        <v>-58917</v>
      </c>
      <c r="H49" s="42"/>
      <c r="I49" s="24"/>
      <c r="L49" s="4"/>
      <c r="M49" s="4"/>
      <c r="N49" s="4"/>
      <c r="O49" s="4"/>
    </row>
    <row r="50" spans="1:15" ht="15" customHeight="1">
      <c r="A50" s="43">
        <v>14</v>
      </c>
      <c r="B50" s="46" t="s">
        <v>43</v>
      </c>
      <c r="C50" s="47" t="s">
        <v>80</v>
      </c>
      <c r="D50" s="45" t="s">
        <v>1</v>
      </c>
      <c r="E50" s="25">
        <v>791424</v>
      </c>
      <c r="F50" s="38">
        <v>798511</v>
      </c>
      <c r="G50" s="25">
        <f t="shared" si="1"/>
        <v>7087</v>
      </c>
      <c r="H50" s="41"/>
      <c r="I50" s="20"/>
      <c r="J50" s="4" t="s">
        <v>22</v>
      </c>
      <c r="L50" s="4"/>
      <c r="M50" s="4"/>
      <c r="N50" s="4"/>
      <c r="O50" s="4"/>
    </row>
    <row r="51" spans="1:15" ht="15" customHeight="1">
      <c r="A51" s="43"/>
      <c r="B51" s="44"/>
      <c r="C51" s="47"/>
      <c r="D51" s="45"/>
      <c r="E51" s="21">
        <v>98928</v>
      </c>
      <c r="F51" s="37">
        <v>99813</v>
      </c>
      <c r="G51" s="22">
        <f t="shared" si="1"/>
        <v>885</v>
      </c>
      <c r="H51" s="42"/>
      <c r="I51" s="23"/>
      <c r="J51" s="4" t="s">
        <v>23</v>
      </c>
      <c r="L51" s="4"/>
      <c r="M51" s="4"/>
      <c r="N51" s="4"/>
      <c r="O51" s="4"/>
    </row>
    <row r="52" spans="1:15" ht="15" customHeight="1">
      <c r="A52" s="43" t="s">
        <v>16</v>
      </c>
      <c r="B52" s="44"/>
      <c r="C52" s="44"/>
      <c r="D52" s="44"/>
      <c r="E52" s="25">
        <f>SUMIF($J$50:$J$51,"出",$E$50:$E$51)</f>
        <v>791424</v>
      </c>
      <c r="F52" s="38">
        <f>SUMIF($J$50:$J$51,"出",$F$50:$F$51)</f>
        <v>798511</v>
      </c>
      <c r="G52" s="25">
        <f t="shared" si="1"/>
        <v>7087</v>
      </c>
      <c r="H52" s="41"/>
      <c r="I52" s="20"/>
      <c r="L52" s="4"/>
      <c r="M52" s="4"/>
      <c r="N52" s="4"/>
      <c r="O52" s="4"/>
    </row>
    <row r="53" spans="1:15" ht="15" customHeight="1">
      <c r="A53" s="43"/>
      <c r="B53" s="44"/>
      <c r="C53" s="44"/>
      <c r="D53" s="44"/>
      <c r="E53" s="21">
        <f>SUMIF($J$50:$J$51,"税",$E$50:$E$51)</f>
        <v>98928</v>
      </c>
      <c r="F53" s="37">
        <f>SUMIF($J$50:$J$51,"税",$F$50:$F$51)</f>
        <v>99813</v>
      </c>
      <c r="G53" s="22">
        <f t="shared" si="1"/>
        <v>885</v>
      </c>
      <c r="H53" s="42"/>
      <c r="I53" s="24"/>
      <c r="L53" s="4"/>
      <c r="M53" s="4"/>
      <c r="N53" s="4"/>
      <c r="O53" s="4"/>
    </row>
    <row r="54" spans="1:15" ht="15" customHeight="1">
      <c r="A54" s="43">
        <v>15</v>
      </c>
      <c r="B54" s="46" t="s">
        <v>44</v>
      </c>
      <c r="C54" s="47" t="s">
        <v>81</v>
      </c>
      <c r="D54" s="45" t="s">
        <v>1</v>
      </c>
      <c r="E54" s="25">
        <v>6956833</v>
      </c>
      <c r="F54" s="38">
        <v>7094217</v>
      </c>
      <c r="G54" s="25">
        <f t="shared" si="1"/>
        <v>137384</v>
      </c>
      <c r="H54" s="41"/>
      <c r="I54" s="20"/>
      <c r="J54" s="4" t="s">
        <v>22</v>
      </c>
      <c r="L54" s="4"/>
      <c r="M54" s="4"/>
      <c r="N54" s="4"/>
      <c r="O54" s="4"/>
    </row>
    <row r="55" spans="1:15" ht="15" customHeight="1">
      <c r="A55" s="43"/>
      <c r="B55" s="44"/>
      <c r="C55" s="47"/>
      <c r="D55" s="45"/>
      <c r="E55" s="21">
        <v>869604</v>
      </c>
      <c r="F55" s="37">
        <v>886777</v>
      </c>
      <c r="G55" s="22">
        <f t="shared" si="1"/>
        <v>17173</v>
      </c>
      <c r="H55" s="42"/>
      <c r="I55" s="23"/>
      <c r="J55" s="4" t="s">
        <v>23</v>
      </c>
      <c r="L55" s="4"/>
      <c r="M55" s="4"/>
      <c r="N55" s="4"/>
      <c r="O55" s="4"/>
    </row>
    <row r="56" spans="1:15" ht="15" customHeight="1">
      <c r="A56" s="43" t="s">
        <v>17</v>
      </c>
      <c r="B56" s="44"/>
      <c r="C56" s="44"/>
      <c r="D56" s="44"/>
      <c r="E56" s="25">
        <f>SUMIF($J$54:$J$55,"出",$E$54:$E$55)</f>
        <v>6956833</v>
      </c>
      <c r="F56" s="38">
        <f>SUMIF($J$54:$J$55,"出",$F$54:$F$55)</f>
        <v>7094217</v>
      </c>
      <c r="G56" s="25">
        <f t="shared" si="1"/>
        <v>137384</v>
      </c>
      <c r="H56" s="41"/>
      <c r="I56" s="20"/>
      <c r="L56" s="4"/>
      <c r="M56" s="4"/>
      <c r="N56" s="4"/>
      <c r="O56" s="4"/>
    </row>
    <row r="57" spans="1:15" ht="15" customHeight="1">
      <c r="A57" s="43"/>
      <c r="B57" s="44"/>
      <c r="C57" s="44"/>
      <c r="D57" s="44"/>
      <c r="E57" s="21">
        <f>SUMIF($J$54:$J$55,"税",$E$54:$E$55)</f>
        <v>869604</v>
      </c>
      <c r="F57" s="37">
        <f>SUMIF($J$54:$J$55,"税",$F$54:$F$55)</f>
        <v>886777</v>
      </c>
      <c r="G57" s="22">
        <f t="shared" si="1"/>
        <v>17173</v>
      </c>
      <c r="H57" s="42"/>
      <c r="I57" s="24"/>
      <c r="L57" s="4"/>
      <c r="M57" s="4"/>
      <c r="N57" s="4"/>
      <c r="O57" s="4"/>
    </row>
    <row r="58" spans="1:15" ht="15" customHeight="1">
      <c r="A58" s="43">
        <v>16</v>
      </c>
      <c r="B58" s="46" t="s">
        <v>45</v>
      </c>
      <c r="C58" s="47" t="s">
        <v>46</v>
      </c>
      <c r="D58" s="45" t="s">
        <v>1</v>
      </c>
      <c r="E58" s="25">
        <v>220647</v>
      </c>
      <c r="F58" s="38">
        <v>224026</v>
      </c>
      <c r="G58" s="25">
        <f t="shared" si="1"/>
        <v>3379</v>
      </c>
      <c r="H58" s="41"/>
      <c r="I58" s="20"/>
      <c r="J58" s="4" t="s">
        <v>22</v>
      </c>
      <c r="L58" s="4"/>
      <c r="M58" s="4"/>
      <c r="N58" s="4"/>
      <c r="O58" s="4"/>
    </row>
    <row r="59" spans="1:15" ht="15" customHeight="1">
      <c r="A59" s="43"/>
      <c r="B59" s="44"/>
      <c r="C59" s="47"/>
      <c r="D59" s="45"/>
      <c r="E59" s="21">
        <v>27580</v>
      </c>
      <c r="F59" s="37">
        <v>28003</v>
      </c>
      <c r="G59" s="22">
        <f t="shared" si="1"/>
        <v>423</v>
      </c>
      <c r="H59" s="42"/>
      <c r="I59" s="23"/>
      <c r="J59" s="4" t="s">
        <v>23</v>
      </c>
      <c r="L59" s="4"/>
      <c r="M59" s="4"/>
      <c r="N59" s="4"/>
      <c r="O59" s="4"/>
    </row>
    <row r="60" spans="1:15" ht="15" customHeight="1">
      <c r="A60" s="43" t="s">
        <v>18</v>
      </c>
      <c r="B60" s="44"/>
      <c r="C60" s="44"/>
      <c r="D60" s="44"/>
      <c r="E60" s="25">
        <f>SUMIF($J$58:$J$59,"出",$E$58:$E$59)</f>
        <v>220647</v>
      </c>
      <c r="F60" s="38">
        <f>SUMIF($J$58:$J$59,"出",$F$58:$F$59)</f>
        <v>224026</v>
      </c>
      <c r="G60" s="25">
        <f t="shared" si="1"/>
        <v>3379</v>
      </c>
      <c r="H60" s="41"/>
      <c r="I60" s="20"/>
      <c r="L60" s="4"/>
      <c r="M60" s="4"/>
      <c r="N60" s="4"/>
      <c r="O60" s="4"/>
    </row>
    <row r="61" spans="1:15" ht="15" customHeight="1">
      <c r="A61" s="43"/>
      <c r="B61" s="44"/>
      <c r="C61" s="44"/>
      <c r="D61" s="44"/>
      <c r="E61" s="21">
        <f>SUMIF($J$58:$J$59,"税",$E$58:$E$59)</f>
        <v>27580</v>
      </c>
      <c r="F61" s="37">
        <f>SUMIF($J$58:$J$59,"税",$F$58:$F$59)</f>
        <v>28003</v>
      </c>
      <c r="G61" s="22">
        <f t="shared" si="1"/>
        <v>423</v>
      </c>
      <c r="H61" s="42"/>
      <c r="I61" s="24"/>
      <c r="L61" s="4"/>
      <c r="M61" s="4"/>
      <c r="N61" s="4"/>
      <c r="O61" s="4"/>
    </row>
    <row r="62" spans="1:15" ht="15" customHeight="1">
      <c r="A62" s="43">
        <v>17</v>
      </c>
      <c r="B62" s="46" t="s">
        <v>47</v>
      </c>
      <c r="C62" s="47" t="s">
        <v>82</v>
      </c>
      <c r="D62" s="45" t="s">
        <v>83</v>
      </c>
      <c r="E62" s="25">
        <v>12076515</v>
      </c>
      <c r="F62" s="38">
        <v>11073603</v>
      </c>
      <c r="G62" s="25">
        <f t="shared" si="1"/>
        <v>-1002912</v>
      </c>
      <c r="H62" s="41"/>
      <c r="I62" s="20"/>
      <c r="J62" s="4" t="s">
        <v>22</v>
      </c>
      <c r="L62" s="4"/>
      <c r="M62" s="4"/>
      <c r="N62" s="4"/>
      <c r="O62" s="4"/>
    </row>
    <row r="63" spans="1:15" ht="15" customHeight="1">
      <c r="A63" s="43"/>
      <c r="B63" s="44"/>
      <c r="C63" s="47"/>
      <c r="D63" s="45"/>
      <c r="E63" s="21">
        <v>1509564</v>
      </c>
      <c r="F63" s="37">
        <v>1384200</v>
      </c>
      <c r="G63" s="22">
        <f t="shared" si="1"/>
        <v>-125364</v>
      </c>
      <c r="H63" s="42"/>
      <c r="I63" s="23"/>
      <c r="J63" s="4" t="s">
        <v>23</v>
      </c>
      <c r="L63" s="4"/>
      <c r="M63" s="4"/>
      <c r="N63" s="4"/>
      <c r="O63" s="4"/>
    </row>
    <row r="64" spans="1:15" ht="15" customHeight="1">
      <c r="A64" s="43" t="s">
        <v>54</v>
      </c>
      <c r="B64" s="44"/>
      <c r="C64" s="44"/>
      <c r="D64" s="44"/>
      <c r="E64" s="25">
        <f>SUMIF($J$62:$J$63,"出",$E$62:$E$63)</f>
        <v>12076515</v>
      </c>
      <c r="F64" s="38">
        <f>SUMIF($J$62:$J$63,"出",$F$62:$F$63)</f>
        <v>11073603</v>
      </c>
      <c r="G64" s="25">
        <f t="shared" si="1"/>
        <v>-1002912</v>
      </c>
      <c r="H64" s="41"/>
      <c r="I64" s="26"/>
      <c r="L64" s="4"/>
      <c r="M64" s="4"/>
      <c r="N64" s="4"/>
      <c r="O64" s="4"/>
    </row>
    <row r="65" spans="1:15" ht="15" customHeight="1">
      <c r="A65" s="43"/>
      <c r="B65" s="44"/>
      <c r="C65" s="44"/>
      <c r="D65" s="44"/>
      <c r="E65" s="21">
        <f>SUMIF($J$62:$J$63,"税",$E$62:$E$63)</f>
        <v>1509564</v>
      </c>
      <c r="F65" s="37">
        <f>SUMIF($J$62:$J$63,"税",$F$62:$F$63)</f>
        <v>1384200</v>
      </c>
      <c r="G65" s="22">
        <f t="shared" si="1"/>
        <v>-125364</v>
      </c>
      <c r="H65" s="42"/>
      <c r="I65" s="27"/>
      <c r="L65" s="4"/>
      <c r="M65" s="4"/>
      <c r="N65" s="4"/>
      <c r="O65" s="4"/>
    </row>
    <row r="66" spans="1:15" ht="15" customHeight="1">
      <c r="A66" s="43">
        <v>18</v>
      </c>
      <c r="B66" s="46" t="s">
        <v>48</v>
      </c>
      <c r="C66" s="47" t="s">
        <v>53</v>
      </c>
      <c r="D66" s="45" t="s">
        <v>0</v>
      </c>
      <c r="E66" s="25">
        <f>232988-13754</f>
        <v>219234</v>
      </c>
      <c r="F66" s="38">
        <v>208995</v>
      </c>
      <c r="G66" s="25">
        <f t="shared" si="1"/>
        <v>-10239</v>
      </c>
      <c r="H66" s="41" t="s">
        <v>28</v>
      </c>
      <c r="I66" s="39">
        <v>8685</v>
      </c>
      <c r="J66" s="4" t="s">
        <v>22</v>
      </c>
      <c r="K66" s="4" t="s">
        <v>26</v>
      </c>
      <c r="L66" s="4"/>
      <c r="M66" s="4"/>
      <c r="N66" s="4"/>
      <c r="O66" s="4"/>
    </row>
    <row r="67" spans="1:15" ht="15" customHeight="1">
      <c r="A67" s="43"/>
      <c r="B67" s="44"/>
      <c r="C67" s="47"/>
      <c r="D67" s="45"/>
      <c r="E67" s="21">
        <f>29123-1719</f>
        <v>27404</v>
      </c>
      <c r="F67" s="37">
        <v>26124</v>
      </c>
      <c r="G67" s="22">
        <f t="shared" si="1"/>
        <v>-1280</v>
      </c>
      <c r="H67" s="42"/>
      <c r="I67" s="23">
        <v>1063</v>
      </c>
      <c r="J67" s="4" t="s">
        <v>23</v>
      </c>
      <c r="K67" s="4" t="s">
        <v>27</v>
      </c>
      <c r="L67" s="4"/>
      <c r="M67" s="4"/>
      <c r="N67" s="4"/>
      <c r="O67" s="4"/>
    </row>
    <row r="68" spans="1:15" ht="15" customHeight="1">
      <c r="A68" s="43" t="s">
        <v>55</v>
      </c>
      <c r="B68" s="44"/>
      <c r="C68" s="44"/>
      <c r="D68" s="44"/>
      <c r="E68" s="25">
        <f>SUMIF($J$66:$J$67,"出",$E$66:$E$67)</f>
        <v>219234</v>
      </c>
      <c r="F68" s="38">
        <f>SUMIF($J$66:$J$67,"出",$F$66:$F$67)</f>
        <v>208995</v>
      </c>
      <c r="G68" s="25">
        <f t="shared" si="1"/>
        <v>-10239</v>
      </c>
      <c r="H68" s="41"/>
      <c r="I68" s="26"/>
      <c r="L68" s="4"/>
      <c r="M68" s="4"/>
      <c r="N68" s="4"/>
      <c r="O68" s="4"/>
    </row>
    <row r="69" spans="1:15" ht="15" customHeight="1">
      <c r="A69" s="43"/>
      <c r="B69" s="44"/>
      <c r="C69" s="44"/>
      <c r="D69" s="44"/>
      <c r="E69" s="21">
        <f>SUMIF($J$66:$J$67,"税",$E$66:$E$67)</f>
        <v>27404</v>
      </c>
      <c r="F69" s="37">
        <f>SUMIF($J$66:$J$67,"税",$F$66:$F$67)</f>
        <v>26124</v>
      </c>
      <c r="G69" s="22">
        <f t="shared" si="1"/>
        <v>-1280</v>
      </c>
      <c r="H69" s="42"/>
      <c r="I69" s="27"/>
      <c r="L69" s="4"/>
      <c r="M69" s="4"/>
      <c r="N69" s="4"/>
      <c r="O69" s="4"/>
    </row>
    <row r="70" spans="1:15" ht="15" customHeight="1">
      <c r="A70" s="43">
        <v>19</v>
      </c>
      <c r="B70" s="46" t="s">
        <v>57</v>
      </c>
      <c r="C70" s="47" t="s">
        <v>52</v>
      </c>
      <c r="D70" s="45" t="s">
        <v>74</v>
      </c>
      <c r="E70" s="25">
        <v>3913649</v>
      </c>
      <c r="F70" s="38">
        <v>4248458</v>
      </c>
      <c r="G70" s="25">
        <f t="shared" si="1"/>
        <v>334809</v>
      </c>
      <c r="H70" s="41" t="s">
        <v>28</v>
      </c>
      <c r="I70" s="39">
        <v>1329</v>
      </c>
      <c r="J70" s="4" t="s">
        <v>22</v>
      </c>
      <c r="K70" s="4" t="s">
        <v>26</v>
      </c>
      <c r="L70" s="4"/>
      <c r="M70" s="4"/>
      <c r="N70" s="4"/>
      <c r="O70" s="4"/>
    </row>
    <row r="71" spans="1:15" ht="15" customHeight="1">
      <c r="A71" s="43"/>
      <c r="B71" s="44"/>
      <c r="C71" s="47"/>
      <c r="D71" s="45"/>
      <c r="E71" s="21">
        <v>753368</v>
      </c>
      <c r="F71" s="37">
        <v>817830</v>
      </c>
      <c r="G71" s="22">
        <f t="shared" si="1"/>
        <v>64462</v>
      </c>
      <c r="H71" s="42"/>
      <c r="I71" s="23">
        <v>257</v>
      </c>
      <c r="J71" s="4" t="s">
        <v>23</v>
      </c>
      <c r="K71" s="4" t="s">
        <v>27</v>
      </c>
      <c r="L71" s="4"/>
      <c r="M71" s="4"/>
      <c r="N71" s="4"/>
      <c r="O71" s="4"/>
    </row>
    <row r="72" spans="1:15" ht="15" customHeight="1">
      <c r="A72" s="43">
        <v>20</v>
      </c>
      <c r="B72" s="46" t="s">
        <v>57</v>
      </c>
      <c r="C72" s="47" t="s">
        <v>49</v>
      </c>
      <c r="D72" s="45" t="s">
        <v>83</v>
      </c>
      <c r="E72" s="25">
        <v>50561</v>
      </c>
      <c r="F72" s="38">
        <v>58231</v>
      </c>
      <c r="G72" s="25">
        <f t="shared" si="1"/>
        <v>7670</v>
      </c>
      <c r="H72" s="41"/>
      <c r="I72" s="20"/>
      <c r="J72" s="4" t="s">
        <v>22</v>
      </c>
      <c r="L72" s="4"/>
      <c r="M72" s="4"/>
      <c r="N72" s="4"/>
      <c r="O72" s="4"/>
    </row>
    <row r="73" spans="1:15" ht="15" customHeight="1">
      <c r="A73" s="43"/>
      <c r="B73" s="44"/>
      <c r="C73" s="47"/>
      <c r="D73" s="45"/>
      <c r="E73" s="21">
        <v>9715</v>
      </c>
      <c r="F73" s="37">
        <v>11192</v>
      </c>
      <c r="G73" s="22">
        <f t="shared" si="1"/>
        <v>1477</v>
      </c>
      <c r="H73" s="42"/>
      <c r="I73" s="23"/>
      <c r="J73" s="4" t="s">
        <v>23</v>
      </c>
      <c r="L73" s="4"/>
      <c r="M73" s="4"/>
      <c r="N73" s="4"/>
      <c r="O73" s="4"/>
    </row>
    <row r="74" spans="1:15" ht="15" customHeight="1">
      <c r="A74" s="43">
        <v>21</v>
      </c>
      <c r="B74" s="46" t="s">
        <v>57</v>
      </c>
      <c r="C74" s="47" t="s">
        <v>50</v>
      </c>
      <c r="D74" s="45" t="s">
        <v>0</v>
      </c>
      <c r="E74" s="25">
        <v>150843</v>
      </c>
      <c r="F74" s="38">
        <v>147454</v>
      </c>
      <c r="G74" s="25">
        <f t="shared" si="1"/>
        <v>-3389</v>
      </c>
      <c r="H74" s="41" t="s">
        <v>28</v>
      </c>
      <c r="I74" s="39">
        <v>1194</v>
      </c>
      <c r="J74" s="4" t="s">
        <v>22</v>
      </c>
      <c r="K74" s="4" t="s">
        <v>26</v>
      </c>
      <c r="L74" s="4"/>
      <c r="M74" s="4"/>
      <c r="N74" s="4"/>
      <c r="O74" s="4"/>
    </row>
    <row r="75" spans="1:15" ht="15" customHeight="1">
      <c r="A75" s="43"/>
      <c r="B75" s="44"/>
      <c r="C75" s="47"/>
      <c r="D75" s="45"/>
      <c r="E75" s="21">
        <v>29036</v>
      </c>
      <c r="F75" s="37">
        <v>28379</v>
      </c>
      <c r="G75" s="22">
        <f t="shared" si="1"/>
        <v>-657</v>
      </c>
      <c r="H75" s="42"/>
      <c r="I75" s="23">
        <v>220</v>
      </c>
      <c r="J75" s="4" t="s">
        <v>23</v>
      </c>
      <c r="K75" s="4" t="s">
        <v>27</v>
      </c>
      <c r="L75" s="4"/>
      <c r="M75" s="4"/>
      <c r="N75" s="4"/>
      <c r="O75" s="4"/>
    </row>
    <row r="76" spans="1:15" ht="15" customHeight="1">
      <c r="A76" s="43">
        <v>22</v>
      </c>
      <c r="B76" s="46" t="s">
        <v>57</v>
      </c>
      <c r="C76" s="47" t="s">
        <v>51</v>
      </c>
      <c r="D76" s="45" t="s">
        <v>19</v>
      </c>
      <c r="E76" s="25">
        <v>612910</v>
      </c>
      <c r="F76" s="38">
        <v>628141</v>
      </c>
      <c r="G76" s="25">
        <f t="shared" ref="G76:G92" si="2">+F76-E76</f>
        <v>15231</v>
      </c>
      <c r="H76" s="41"/>
      <c r="I76" s="20"/>
      <c r="J76" s="4" t="s">
        <v>22</v>
      </c>
      <c r="L76" s="4"/>
      <c r="M76" s="4"/>
      <c r="N76" s="4"/>
      <c r="O76" s="4"/>
    </row>
    <row r="77" spans="1:15" ht="15" customHeight="1">
      <c r="A77" s="43"/>
      <c r="B77" s="44"/>
      <c r="C77" s="47"/>
      <c r="D77" s="45"/>
      <c r="E77" s="21">
        <v>117500</v>
      </c>
      <c r="F77" s="37">
        <v>120403</v>
      </c>
      <c r="G77" s="22">
        <f t="shared" si="2"/>
        <v>2903</v>
      </c>
      <c r="H77" s="42"/>
      <c r="I77" s="23"/>
      <c r="J77" s="4" t="s">
        <v>23</v>
      </c>
      <c r="L77" s="4"/>
      <c r="M77" s="4"/>
      <c r="N77" s="4"/>
      <c r="O77" s="4"/>
    </row>
    <row r="78" spans="1:15" ht="15" customHeight="1">
      <c r="A78" s="43" t="s">
        <v>20</v>
      </c>
      <c r="B78" s="44"/>
      <c r="C78" s="44"/>
      <c r="D78" s="44"/>
      <c r="E78" s="25">
        <f>SUMIF($J$70:$J$77,"出",$E$70:$E$77)</f>
        <v>4727963</v>
      </c>
      <c r="F78" s="38">
        <f>SUMIF($J$70:$J$77,"出",$F$70:$F$77)</f>
        <v>5082284</v>
      </c>
      <c r="G78" s="25">
        <f t="shared" si="2"/>
        <v>354321</v>
      </c>
      <c r="H78" s="41"/>
      <c r="I78" s="26"/>
      <c r="K78" s="4" t="s">
        <v>26</v>
      </c>
      <c r="L78" s="4"/>
      <c r="M78" s="4"/>
      <c r="N78" s="4"/>
      <c r="O78" s="4"/>
    </row>
    <row r="79" spans="1:15" ht="15" customHeight="1">
      <c r="A79" s="43"/>
      <c r="B79" s="44"/>
      <c r="C79" s="44"/>
      <c r="D79" s="44"/>
      <c r="E79" s="21">
        <f>SUMIF($J$70:$J$77,"税",$E$70:$E$77)</f>
        <v>909619</v>
      </c>
      <c r="F79" s="37">
        <f>SUMIF($J$70:$J$77,"税",$F$70:$F$77)</f>
        <v>977804</v>
      </c>
      <c r="G79" s="22">
        <f t="shared" si="2"/>
        <v>68185</v>
      </c>
      <c r="H79" s="42"/>
      <c r="I79" s="30"/>
      <c r="K79" s="4" t="s">
        <v>27</v>
      </c>
      <c r="L79" s="4"/>
      <c r="M79" s="4"/>
      <c r="N79" s="4"/>
      <c r="O79" s="4"/>
    </row>
    <row r="80" spans="1:15" ht="15" customHeight="1">
      <c r="A80" s="43">
        <v>23</v>
      </c>
      <c r="B80" s="48" t="s">
        <v>56</v>
      </c>
      <c r="C80" s="47" t="s">
        <v>21</v>
      </c>
      <c r="D80" s="45" t="s">
        <v>1</v>
      </c>
      <c r="E80" s="25">
        <v>136636</v>
      </c>
      <c r="F80" s="38">
        <v>3675</v>
      </c>
      <c r="G80" s="25">
        <f t="shared" si="2"/>
        <v>-132961</v>
      </c>
      <c r="H80" s="41"/>
      <c r="I80" s="20"/>
      <c r="J80" s="4" t="s">
        <v>22</v>
      </c>
      <c r="L80" s="4"/>
      <c r="M80" s="4"/>
      <c r="N80" s="4"/>
      <c r="O80" s="4"/>
    </row>
    <row r="81" spans="1:15" ht="15" customHeight="1">
      <c r="A81" s="43"/>
      <c r="B81" s="49"/>
      <c r="C81" s="47"/>
      <c r="D81" s="45"/>
      <c r="E81" s="21">
        <v>0</v>
      </c>
      <c r="F81" s="37">
        <v>0</v>
      </c>
      <c r="G81" s="22">
        <f t="shared" si="2"/>
        <v>0</v>
      </c>
      <c r="H81" s="42"/>
      <c r="I81" s="23"/>
      <c r="J81" s="4" t="s">
        <v>23</v>
      </c>
      <c r="L81" s="4"/>
      <c r="M81" s="4"/>
      <c r="N81" s="4"/>
      <c r="O81" s="4"/>
    </row>
    <row r="82" spans="1:15" ht="15" customHeight="1">
      <c r="A82" s="43" t="s">
        <v>69</v>
      </c>
      <c r="B82" s="44"/>
      <c r="C82" s="44"/>
      <c r="D82" s="44"/>
      <c r="E82" s="25">
        <f>SUMIF($J$80:$J$81,"出",$E$80:$E$81)</f>
        <v>136636</v>
      </c>
      <c r="F82" s="38">
        <f>SUMIF($J$80:$J$81,"出",$F$80:$F$81)</f>
        <v>3675</v>
      </c>
      <c r="G82" s="25">
        <f t="shared" si="2"/>
        <v>-132961</v>
      </c>
      <c r="H82" s="41"/>
      <c r="I82" s="20"/>
      <c r="L82" s="4"/>
      <c r="M82" s="4"/>
      <c r="N82" s="4"/>
      <c r="O82" s="4"/>
    </row>
    <row r="83" spans="1:15" ht="15" customHeight="1">
      <c r="A83" s="43"/>
      <c r="B83" s="44"/>
      <c r="C83" s="44"/>
      <c r="D83" s="44"/>
      <c r="E83" s="21">
        <f>SUMIF($J$80:$J$81,"税",$E$80:$E$81)</f>
        <v>0</v>
      </c>
      <c r="F83" s="37">
        <f>SUMIF($J$80:$J$81,"税",F80:F81)</f>
        <v>0</v>
      </c>
      <c r="G83" s="22">
        <f>+F83-E83</f>
        <v>0</v>
      </c>
      <c r="H83" s="42"/>
      <c r="I83" s="24"/>
      <c r="L83" s="4"/>
      <c r="M83" s="4"/>
      <c r="N83" s="4"/>
      <c r="O83" s="4"/>
    </row>
    <row r="84" spans="1:15" ht="15" customHeight="1">
      <c r="A84" s="43">
        <v>24</v>
      </c>
      <c r="B84" s="48" t="s">
        <v>70</v>
      </c>
      <c r="C84" s="47" t="s">
        <v>4</v>
      </c>
      <c r="D84" s="45" t="s">
        <v>1</v>
      </c>
      <c r="E84" s="25">
        <v>92407</v>
      </c>
      <c r="F84" s="38">
        <v>100403</v>
      </c>
      <c r="G84" s="25">
        <f t="shared" si="2"/>
        <v>7996</v>
      </c>
      <c r="H84" s="41"/>
      <c r="I84" s="20"/>
      <c r="J84" s="4" t="s">
        <v>22</v>
      </c>
      <c r="L84" s="4"/>
      <c r="M84" s="4"/>
      <c r="N84" s="4"/>
      <c r="O84" s="4"/>
    </row>
    <row r="85" spans="1:15" ht="15" customHeight="1">
      <c r="A85" s="43"/>
      <c r="B85" s="49"/>
      <c r="C85" s="47"/>
      <c r="D85" s="45"/>
      <c r="E85" s="21">
        <v>0</v>
      </c>
      <c r="F85" s="37">
        <v>0</v>
      </c>
      <c r="G85" s="22">
        <f t="shared" si="2"/>
        <v>0</v>
      </c>
      <c r="H85" s="42"/>
      <c r="I85" s="23"/>
      <c r="J85" s="4" t="s">
        <v>23</v>
      </c>
      <c r="L85" s="4"/>
      <c r="M85" s="4"/>
      <c r="N85" s="4"/>
      <c r="O85" s="4"/>
    </row>
    <row r="86" spans="1:15" ht="15" customHeight="1">
      <c r="A86" s="43" t="s">
        <v>2</v>
      </c>
      <c r="B86" s="44"/>
      <c r="C86" s="44"/>
      <c r="D86" s="44"/>
      <c r="E86" s="25">
        <f>SUMIF($J$84:$J$85,"出",$E$84:$E$85)</f>
        <v>92407</v>
      </c>
      <c r="F86" s="38">
        <f>SUMIF($J$84:$J$85,"出",$F$84:$F$85)</f>
        <v>100403</v>
      </c>
      <c r="G86" s="25">
        <f t="shared" si="2"/>
        <v>7996</v>
      </c>
      <c r="H86" s="41"/>
      <c r="I86" s="20"/>
      <c r="L86" s="4"/>
      <c r="M86" s="4"/>
      <c r="N86" s="4"/>
      <c r="O86" s="4"/>
    </row>
    <row r="87" spans="1:15" ht="15" customHeight="1">
      <c r="A87" s="43"/>
      <c r="B87" s="44"/>
      <c r="C87" s="44"/>
      <c r="D87" s="44"/>
      <c r="E87" s="21">
        <f>SUMIF($J$84:$J$85,"税",$E$84:$E$85)</f>
        <v>0</v>
      </c>
      <c r="F87" s="37">
        <f>SUMIF($J$84:$J$85,"税",$F$84:$F$85)</f>
        <v>0</v>
      </c>
      <c r="G87" s="22">
        <f t="shared" si="2"/>
        <v>0</v>
      </c>
      <c r="H87" s="42"/>
      <c r="I87" s="24"/>
      <c r="L87" s="4"/>
      <c r="M87" s="4"/>
      <c r="N87" s="4"/>
      <c r="O87" s="4"/>
    </row>
    <row r="88" spans="1:15" ht="15" customHeight="1">
      <c r="A88" s="43">
        <v>25</v>
      </c>
      <c r="B88" s="48" t="s">
        <v>71</v>
      </c>
      <c r="C88" s="47" t="s">
        <v>6</v>
      </c>
      <c r="D88" s="45" t="s">
        <v>1</v>
      </c>
      <c r="E88" s="25">
        <v>10000</v>
      </c>
      <c r="F88" s="38">
        <v>10000</v>
      </c>
      <c r="G88" s="25">
        <f t="shared" si="2"/>
        <v>0</v>
      </c>
      <c r="H88" s="41"/>
      <c r="I88" s="20"/>
      <c r="J88" s="4" t="s">
        <v>22</v>
      </c>
      <c r="L88" s="4"/>
      <c r="M88" s="4"/>
      <c r="N88" s="4"/>
      <c r="O88" s="4"/>
    </row>
    <row r="89" spans="1:15" ht="15" customHeight="1">
      <c r="A89" s="43"/>
      <c r="B89" s="49"/>
      <c r="C89" s="47"/>
      <c r="D89" s="45"/>
      <c r="E89" s="21">
        <v>10000</v>
      </c>
      <c r="F89" s="37">
        <v>10000</v>
      </c>
      <c r="G89" s="22">
        <f t="shared" si="2"/>
        <v>0</v>
      </c>
      <c r="H89" s="42"/>
      <c r="I89" s="23"/>
      <c r="J89" s="4" t="s">
        <v>23</v>
      </c>
      <c r="L89" s="4"/>
      <c r="M89" s="4"/>
      <c r="N89" s="4"/>
      <c r="O89" s="4"/>
    </row>
    <row r="90" spans="1:15" ht="15" customHeight="1">
      <c r="A90" s="57" t="s">
        <v>5</v>
      </c>
      <c r="B90" s="58"/>
      <c r="C90" s="58"/>
      <c r="D90" s="59"/>
      <c r="E90" s="19">
        <f>SUMIF($J$88:$J$89,"出",$E$88:$E$89)</f>
        <v>10000</v>
      </c>
      <c r="F90" s="25">
        <f>SUMIF($J$88:$J$89,"出",$F$88:$F$89)</f>
        <v>10000</v>
      </c>
      <c r="G90" s="25">
        <f t="shared" si="2"/>
        <v>0</v>
      </c>
      <c r="H90" s="41"/>
      <c r="I90" s="20"/>
      <c r="L90" s="4"/>
      <c r="M90" s="4"/>
      <c r="N90" s="4"/>
      <c r="O90" s="4"/>
    </row>
    <row r="91" spans="1:15" ht="15" customHeight="1">
      <c r="A91" s="60"/>
      <c r="B91" s="61"/>
      <c r="C91" s="61"/>
      <c r="D91" s="62"/>
      <c r="E91" s="21">
        <f>SUMIF($J$88:$J$89,"税",$E$88:$E$89)</f>
        <v>10000</v>
      </c>
      <c r="F91" s="21">
        <f>SUMIF($J$88:$J$89,"税",$F$88:$F$89)</f>
        <v>10000</v>
      </c>
      <c r="G91" s="22">
        <f t="shared" si="2"/>
        <v>0</v>
      </c>
      <c r="H91" s="42"/>
      <c r="I91" s="24"/>
      <c r="L91" s="4"/>
      <c r="M91" s="4"/>
      <c r="N91" s="4"/>
      <c r="O91" s="4"/>
    </row>
    <row r="92" spans="1:15" ht="15" customHeight="1">
      <c r="A92" s="51" t="s">
        <v>3</v>
      </c>
      <c r="B92" s="52"/>
      <c r="C92" s="52"/>
      <c r="D92" s="53"/>
      <c r="E92" s="25">
        <f>SUM(E14,E32,E36,E40,E44,E48,E52,E56,E60,E64,E68,E78,E82,E86,E90)</f>
        <v>279977252</v>
      </c>
      <c r="F92" s="25">
        <f>SUM(F14,F32,F36,F40,F44,F48,F52,F56,F60,F64,F68,F78,F82,F86,F90)</f>
        <v>287702283</v>
      </c>
      <c r="G92" s="19">
        <f t="shared" si="2"/>
        <v>7725031</v>
      </c>
      <c r="H92" s="41" t="str">
        <f>IF(I92="　","　","区ＣＭ")</f>
        <v>区ＣＭ</v>
      </c>
      <c r="I92" s="26">
        <v>11208</v>
      </c>
      <c r="J92" s="4" t="s">
        <v>22</v>
      </c>
      <c r="K92" s="4" t="s">
        <v>26</v>
      </c>
      <c r="L92" s="4"/>
      <c r="M92" s="4"/>
      <c r="N92" s="4"/>
      <c r="O92" s="4"/>
    </row>
    <row r="93" spans="1:15" ht="15" customHeight="1" thickBot="1">
      <c r="A93" s="54"/>
      <c r="B93" s="55"/>
      <c r="C93" s="55"/>
      <c r="D93" s="56"/>
      <c r="E93" s="28">
        <f>SUM(E15,E33,E37,E41,E45,E49,E53,E57,E61,E65,E69,E79,E83,E87,E91)</f>
        <v>43677924</v>
      </c>
      <c r="F93" s="28">
        <f>SUM(F15,F33,F37,F41,F45,F49,F53,F57,F61,F65,F69,F79,F83,F87,F91)</f>
        <v>46617919</v>
      </c>
      <c r="G93" s="28">
        <f>SUM(G15,G33,G37,G41,G45,G49,G53,G57,G61,G65,G69,G79,G83,G87,G91)</f>
        <v>2939995</v>
      </c>
      <c r="H93" s="50"/>
      <c r="I93" s="29">
        <v>1540</v>
      </c>
      <c r="J93" s="4" t="s">
        <v>23</v>
      </c>
      <c r="K93" s="4" t="s">
        <v>27</v>
      </c>
      <c r="L93" s="4"/>
      <c r="M93" s="4"/>
      <c r="N93" s="4"/>
      <c r="O93" s="4"/>
    </row>
    <row r="94" spans="1:15" ht="18" customHeight="1">
      <c r="E94" s="14"/>
      <c r="F94" s="34"/>
      <c r="H94" s="36"/>
    </row>
    <row r="95" spans="1:15" ht="18" customHeight="1">
      <c r="E95" s="14"/>
      <c r="F95" s="34"/>
    </row>
    <row r="96" spans="1:15" ht="18" customHeight="1">
      <c r="E96" s="35"/>
      <c r="F96" s="35"/>
      <c r="I96" s="35"/>
    </row>
    <row r="97" spans="5:9" ht="18" customHeight="1">
      <c r="E97" s="35"/>
      <c r="F97" s="35"/>
      <c r="I97" s="35"/>
    </row>
  </sheetData>
  <mergeCells count="162">
    <mergeCell ref="H26:H27"/>
    <mergeCell ref="A26:A27"/>
    <mergeCell ref="A12:A13"/>
    <mergeCell ref="B12:B13"/>
    <mergeCell ref="C12:C13"/>
    <mergeCell ref="C18:C19"/>
    <mergeCell ref="A18:A19"/>
    <mergeCell ref="B18:B19"/>
    <mergeCell ref="C20:C21"/>
    <mergeCell ref="H24:H25"/>
    <mergeCell ref="A16:A17"/>
    <mergeCell ref="B16:B17"/>
    <mergeCell ref="C16:C17"/>
    <mergeCell ref="C22:C23"/>
    <mergeCell ref="B20:B21"/>
    <mergeCell ref="A20:A21"/>
    <mergeCell ref="A22:A23"/>
    <mergeCell ref="B22:B23"/>
    <mergeCell ref="D20:D21"/>
    <mergeCell ref="A24:A25"/>
    <mergeCell ref="B24:B25"/>
    <mergeCell ref="C24:C25"/>
    <mergeCell ref="D24:D25"/>
    <mergeCell ref="B26:B27"/>
    <mergeCell ref="H34:H35"/>
    <mergeCell ref="H44:H45"/>
    <mergeCell ref="C38:C39"/>
    <mergeCell ref="B38:B39"/>
    <mergeCell ref="A38:A39"/>
    <mergeCell ref="H38:H39"/>
    <mergeCell ref="H40:H41"/>
    <mergeCell ref="A36:D37"/>
    <mergeCell ref="A28:A29"/>
    <mergeCell ref="B28:B29"/>
    <mergeCell ref="C28:C29"/>
    <mergeCell ref="D28:D29"/>
    <mergeCell ref="H28:H29"/>
    <mergeCell ref="A34:A35"/>
    <mergeCell ref="C30:C31"/>
    <mergeCell ref="C42:C43"/>
    <mergeCell ref="B42:B43"/>
    <mergeCell ref="D38:D39"/>
    <mergeCell ref="H36:H37"/>
    <mergeCell ref="H30:H31"/>
    <mergeCell ref="B30:B31"/>
    <mergeCell ref="B34:B35"/>
    <mergeCell ref="A30:A31"/>
    <mergeCell ref="B50:B51"/>
    <mergeCell ref="C50:C51"/>
    <mergeCell ref="C26:C27"/>
    <mergeCell ref="D26:D27"/>
    <mergeCell ref="D34:D35"/>
    <mergeCell ref="D30:D31"/>
    <mergeCell ref="C34:C35"/>
    <mergeCell ref="A32:D33"/>
    <mergeCell ref="H5:I5"/>
    <mergeCell ref="H10:I11"/>
    <mergeCell ref="H12:H13"/>
    <mergeCell ref="D10:D11"/>
    <mergeCell ref="C10:C11"/>
    <mergeCell ref="D16:D17"/>
    <mergeCell ref="H14:H15"/>
    <mergeCell ref="H16:H17"/>
    <mergeCell ref="D12:D13"/>
    <mergeCell ref="A14:D15"/>
    <mergeCell ref="D22:D23"/>
    <mergeCell ref="H18:H19"/>
    <mergeCell ref="H22:H23"/>
    <mergeCell ref="H20:H21"/>
    <mergeCell ref="H32:H33"/>
    <mergeCell ref="D18:D19"/>
    <mergeCell ref="D58:D59"/>
    <mergeCell ref="D62:D63"/>
    <mergeCell ref="H56:H57"/>
    <mergeCell ref="A40:D41"/>
    <mergeCell ref="A60:D61"/>
    <mergeCell ref="B58:B59"/>
    <mergeCell ref="A58:A59"/>
    <mergeCell ref="A48:D49"/>
    <mergeCell ref="A46:A47"/>
    <mergeCell ref="D42:D43"/>
    <mergeCell ref="A42:A43"/>
    <mergeCell ref="D46:D47"/>
    <mergeCell ref="A50:A51"/>
    <mergeCell ref="C54:C55"/>
    <mergeCell ref="D54:D55"/>
    <mergeCell ref="H60:H61"/>
    <mergeCell ref="H58:H59"/>
    <mergeCell ref="H42:H43"/>
    <mergeCell ref="A44:D45"/>
    <mergeCell ref="H46:H47"/>
    <mergeCell ref="B54:B55"/>
    <mergeCell ref="A54:A55"/>
    <mergeCell ref="C46:C47"/>
    <mergeCell ref="B46:B47"/>
    <mergeCell ref="C84:C85"/>
    <mergeCell ref="D84:D85"/>
    <mergeCell ref="H88:H89"/>
    <mergeCell ref="A88:A89"/>
    <mergeCell ref="B88:B89"/>
    <mergeCell ref="C88:C89"/>
    <mergeCell ref="H86:H87"/>
    <mergeCell ref="H84:H85"/>
    <mergeCell ref="H92:H93"/>
    <mergeCell ref="A92:D93"/>
    <mergeCell ref="A90:D91"/>
    <mergeCell ref="D88:D89"/>
    <mergeCell ref="H90:H91"/>
    <mergeCell ref="B84:B85"/>
    <mergeCell ref="A86:D87"/>
    <mergeCell ref="A84:A85"/>
    <mergeCell ref="B66:B67"/>
    <mergeCell ref="A66:A67"/>
    <mergeCell ref="A72:A73"/>
    <mergeCell ref="C72:C73"/>
    <mergeCell ref="D66:D67"/>
    <mergeCell ref="H62:H63"/>
    <mergeCell ref="D76:D77"/>
    <mergeCell ref="C76:C77"/>
    <mergeCell ref="C80:C81"/>
    <mergeCell ref="A78:D79"/>
    <mergeCell ref="H78:H79"/>
    <mergeCell ref="H76:H77"/>
    <mergeCell ref="H80:H81"/>
    <mergeCell ref="D80:D81"/>
    <mergeCell ref="A80:A81"/>
    <mergeCell ref="A76:A77"/>
    <mergeCell ref="H82:H83"/>
    <mergeCell ref="D72:D73"/>
    <mergeCell ref="A74:A75"/>
    <mergeCell ref="B74:B75"/>
    <mergeCell ref="C74:C75"/>
    <mergeCell ref="H72:H73"/>
    <mergeCell ref="B72:B73"/>
    <mergeCell ref="H74:H75"/>
    <mergeCell ref="A82:D83"/>
    <mergeCell ref="B80:B81"/>
    <mergeCell ref="D74:D75"/>
    <mergeCell ref="E9:F9"/>
    <mergeCell ref="H52:H53"/>
    <mergeCell ref="H48:H49"/>
    <mergeCell ref="A52:D53"/>
    <mergeCell ref="H50:H51"/>
    <mergeCell ref="D50:D51"/>
    <mergeCell ref="H54:H55"/>
    <mergeCell ref="A56:D57"/>
    <mergeCell ref="B76:B77"/>
    <mergeCell ref="H64:H65"/>
    <mergeCell ref="H66:H67"/>
    <mergeCell ref="C66:C67"/>
    <mergeCell ref="A64:D65"/>
    <mergeCell ref="A70:A71"/>
    <mergeCell ref="B70:B71"/>
    <mergeCell ref="C70:C71"/>
    <mergeCell ref="D70:D71"/>
    <mergeCell ref="H70:H71"/>
    <mergeCell ref="A68:D69"/>
    <mergeCell ref="H68:H69"/>
    <mergeCell ref="A62:A63"/>
    <mergeCell ref="B62:B63"/>
    <mergeCell ref="C62:C63"/>
    <mergeCell ref="C58:C59"/>
  </mergeCells>
  <phoneticPr fontId="4"/>
  <conditionalFormatting sqref="I88 I92">
    <cfRule type="cellIs" dxfId="0" priority="3" stopIfTrue="1" operator="equal">
      <formula>0</formula>
    </cfRule>
  </conditionalFormatting>
  <dataValidations count="2">
    <dataValidation type="list" allowBlank="1" showInputMessage="1" showErrorMessage="1" sqref="H88:H89 H38:H39 H42:H43 H46:H47 H50:H51 H54:H55 H58:H59 H62:H63 H34:H35 H12:H13 H84:H85 H80:H81 H16:H31 H66:H67 H70:H79">
      <formula1>"　　,区ＣＭ"</formula1>
    </dataValidation>
    <dataValidation type="list" allowBlank="1" showInputMessage="1" showErrorMessage="1" sqref="F11">
      <formula1>"調 整 ③,予 算 案 ②,予 算 ②"</formula1>
    </dataValidation>
  </dataValidations>
  <hyperlinks>
    <hyperlink ref="C12:C13" r:id="rId1" display="福祉局及び区役所職員の人件費"/>
    <hyperlink ref="C16:C17" r:id="rId2" display="資格事務費"/>
    <hyperlink ref="C18:C19" r:id="rId3" display="給付事務費"/>
    <hyperlink ref="C20:C21" r:id="rId4" display="賦課事務費"/>
    <hyperlink ref="C22:C23" r:id="rId5" display="徴収事務費"/>
    <hyperlink ref="C24:C25" r:id="rId6" display="介護保険システム運用・保守等経費"/>
    <hyperlink ref="C26:C27" r:id="rId7" display="介護保険システム改修等経費"/>
    <hyperlink ref="C28:C29" r:id="rId8" display="介護保険事業者指定指導にかかる経費"/>
    <hyperlink ref="C30:C31" r:id="rId9" display="介護保険運営事務費"/>
    <hyperlink ref="C34:C35" r:id="rId10" display="要介護認定事務費"/>
    <hyperlink ref="C38:C39" r:id="rId11" display="介護サービス等給付費"/>
    <hyperlink ref="C42:C43" r:id="rId12" display="介護予防サービス等給付費"/>
    <hyperlink ref="C46:C47" r:id="rId13" display="高額介護サービス等給付費"/>
    <hyperlink ref="C50:C51" r:id="rId14" display="高額医療合算介護サービス等給付費"/>
    <hyperlink ref="C54:C55" r:id="rId15" display="特定入所者介護サービス等給付費"/>
    <hyperlink ref="C58:C59" r:id="rId16" display="介護報酬審査支払費"/>
    <hyperlink ref="C62:C63" r:id="rId17" display="介護予防・生活支援サービス事業費"/>
    <hyperlink ref="C66:C67" r:id="rId18" display="一般介護予防事業費"/>
    <hyperlink ref="C72:C73" r:id="rId19" display="介護給付費適正化事業費"/>
    <hyperlink ref="C74:C75" r:id="rId20" display="家族介護支援事業費"/>
    <hyperlink ref="C76:C77" r:id="rId21" display="地域自立生活支援等事業費"/>
    <hyperlink ref="C70:C71" r:id="rId22" display="包括的支援事業費"/>
    <hyperlink ref="C80:C81" r:id="rId23" display="介護給付費準備基金蓄積"/>
    <hyperlink ref="C84:C85" r:id="rId24" display="保険料還付金"/>
    <hyperlink ref="C88:C89" r:id="rId25" display="予備費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予算事業一覧</vt:lpstr>
      <vt:lpstr>予算事業一覧!Print_Area</vt:lpstr>
      <vt:lpstr>予算事業一覧!Print_Titles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2020-02-12T07:58:03Z</cp:lastPrinted>
  <dcterms:created xsi:type="dcterms:W3CDTF">1997-01-08T22:48:59Z</dcterms:created>
  <dcterms:modified xsi:type="dcterms:W3CDTF">2020-03-18T05:07:58Z</dcterms:modified>
</cp:coreProperties>
</file>