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9 令和3年度\20 予算事業一覧\52_03月31日公表データ\02.国保会計\"/>
    </mc:Choice>
  </mc:AlternateContent>
  <bookViews>
    <workbookView xWindow="0" yWindow="0" windowWidth="20490" windowHeight="6780" tabRatio="812"/>
  </bookViews>
  <sheets>
    <sheet name="予算事業一覧" sheetId="82" r:id="rId1"/>
    <sheet name="カメラ" sheetId="85" state="hidden" r:id="rId2"/>
  </sheets>
  <definedNames>
    <definedName name="_xlnm.Print_Area" localSheetId="0">予算事業一覧!$A$1:$I$79</definedName>
    <definedName name="_xlnm.Print_Titles" localSheetId="0">予算事業一覧!$3:$7</definedName>
  </definedNames>
  <calcPr calcId="162913"/>
</workbook>
</file>

<file path=xl/calcChain.xml><?xml version="1.0" encoding="utf-8"?>
<calcChain xmlns="http://schemas.openxmlformats.org/spreadsheetml/2006/main">
  <c r="F59" i="82" l="1"/>
  <c r="F49" i="82"/>
  <c r="F22" i="82"/>
  <c r="F23" i="82" l="1"/>
  <c r="F33" i="82" l="1"/>
  <c r="F32" i="82"/>
  <c r="F21" i="82"/>
  <c r="F20" i="82"/>
  <c r="F12" i="82"/>
  <c r="F13" i="82" s="1"/>
  <c r="F15" i="82"/>
  <c r="F14" i="82"/>
  <c r="F65" i="82" l="1"/>
  <c r="E65" i="82"/>
  <c r="F64" i="82"/>
  <c r="E64" i="82"/>
  <c r="G63" i="82"/>
  <c r="G62" i="82"/>
  <c r="G65" i="82" l="1"/>
  <c r="G64" i="82"/>
  <c r="F31" i="82"/>
  <c r="F19" i="82"/>
  <c r="F18" i="82"/>
  <c r="F17" i="82"/>
  <c r="F16" i="82"/>
  <c r="E59" i="82" l="1"/>
  <c r="E53" i="82"/>
  <c r="E19" i="82"/>
  <c r="E18" i="82"/>
  <c r="F24" i="82" l="1"/>
  <c r="G19" i="82"/>
  <c r="F43" i="82"/>
  <c r="F34" i="82"/>
  <c r="G18" i="82"/>
  <c r="F57" i="82"/>
  <c r="G59" i="82"/>
  <c r="G14" i="82"/>
  <c r="G58" i="82"/>
  <c r="G32" i="82"/>
  <c r="G12" i="82"/>
  <c r="E46" i="82"/>
  <c r="E34" i="82"/>
  <c r="E35" i="82"/>
  <c r="G31" i="82"/>
  <c r="E25" i="82"/>
  <c r="G21" i="82"/>
  <c r="G15" i="82"/>
  <c r="F56" i="82"/>
  <c r="E56" i="82"/>
  <c r="F51" i="82"/>
  <c r="E51" i="82"/>
  <c r="F50" i="82"/>
  <c r="E50" i="82"/>
  <c r="G49" i="82"/>
  <c r="G48" i="82"/>
  <c r="E77" i="82"/>
  <c r="E76" i="82"/>
  <c r="E73" i="82"/>
  <c r="E72" i="82"/>
  <c r="E69" i="82"/>
  <c r="E68" i="82"/>
  <c r="E61" i="82"/>
  <c r="E60" i="82"/>
  <c r="E57" i="82"/>
  <c r="E47" i="82"/>
  <c r="E43" i="82"/>
  <c r="E42" i="82"/>
  <c r="E39" i="82"/>
  <c r="E38" i="82"/>
  <c r="E29" i="82"/>
  <c r="E28" i="82"/>
  <c r="E24" i="82"/>
  <c r="E11" i="82"/>
  <c r="E10" i="82"/>
  <c r="F77" i="82"/>
  <c r="F76" i="82"/>
  <c r="G75" i="82"/>
  <c r="G74" i="82"/>
  <c r="F73" i="82"/>
  <c r="F72" i="82"/>
  <c r="G72" i="82" s="1"/>
  <c r="G71" i="82"/>
  <c r="G70" i="82"/>
  <c r="F69" i="82"/>
  <c r="F68" i="82"/>
  <c r="G67" i="82"/>
  <c r="G66" i="82"/>
  <c r="G55" i="82"/>
  <c r="G54" i="82"/>
  <c r="G52" i="82"/>
  <c r="F47" i="82"/>
  <c r="F46" i="82"/>
  <c r="G45" i="82"/>
  <c r="G44" i="82"/>
  <c r="F42" i="82"/>
  <c r="G42" i="82" s="1"/>
  <c r="G41" i="82"/>
  <c r="G40" i="82"/>
  <c r="F39" i="82"/>
  <c r="F38" i="82"/>
  <c r="G37" i="82"/>
  <c r="G36" i="82"/>
  <c r="F29" i="82"/>
  <c r="G29" i="82" s="1"/>
  <c r="F28" i="82"/>
  <c r="G28" i="82" s="1"/>
  <c r="G27" i="82"/>
  <c r="G26" i="82"/>
  <c r="F11" i="82"/>
  <c r="G11" i="82" s="1"/>
  <c r="F10" i="82"/>
  <c r="G9" i="82"/>
  <c r="G8" i="82"/>
  <c r="G30" i="82"/>
  <c r="G22" i="82"/>
  <c r="G20" i="82"/>
  <c r="G16" i="82"/>
  <c r="G13" i="82"/>
  <c r="G17" i="82"/>
  <c r="G73" i="82"/>
  <c r="F60" i="82"/>
  <c r="G33" i="82"/>
  <c r="G23" i="82"/>
  <c r="F35" i="82"/>
  <c r="G69" i="82" l="1"/>
  <c r="G43" i="82"/>
  <c r="G68" i="82"/>
  <c r="G46" i="82"/>
  <c r="G47" i="82"/>
  <c r="G39" i="82"/>
  <c r="E78" i="82"/>
  <c r="E79" i="82"/>
  <c r="F78" i="82"/>
  <c r="G50" i="82"/>
  <c r="G35" i="82"/>
  <c r="G51" i="82"/>
  <c r="G38" i="82"/>
  <c r="G24" i="82"/>
  <c r="G53" i="82"/>
  <c r="G77" i="82"/>
  <c r="G57" i="82"/>
  <c r="G60" i="82"/>
  <c r="G76" i="82"/>
  <c r="G56" i="82"/>
  <c r="G34" i="82"/>
  <c r="F25" i="82"/>
  <c r="F61" i="82"/>
  <c r="G10" i="82"/>
  <c r="G61" i="82" l="1"/>
  <c r="F79" i="82"/>
  <c r="G78" i="82"/>
  <c r="G25" i="82"/>
  <c r="G79" i="82" l="1"/>
</calcChain>
</file>

<file path=xl/sharedStrings.xml><?xml version="1.0" encoding="utf-8"?>
<sst xmlns="http://schemas.openxmlformats.org/spreadsheetml/2006/main" count="143" uniqueCount="92">
  <si>
    <t>例①</t>
    <rPh sb="0" eb="1">
      <t>レイ</t>
    </rPh>
    <phoneticPr fontId="5"/>
  </si>
  <si>
    <t>名称</t>
    <rPh sb="0" eb="2">
      <t>メイショウ</t>
    </rPh>
    <phoneticPr fontId="5"/>
  </si>
  <si>
    <t>「一般管理経費」</t>
    <rPh sb="1" eb="3">
      <t>イッパン</t>
    </rPh>
    <rPh sb="3" eb="5">
      <t>カンリ</t>
    </rPh>
    <rPh sb="5" eb="7">
      <t>ケイヒ</t>
    </rPh>
    <phoneticPr fontId="5"/>
  </si>
  <si>
    <t>「○○○庁舎管理経費」</t>
    <rPh sb="4" eb="6">
      <t>チョウシャ</t>
    </rPh>
    <rPh sb="6" eb="8">
      <t>カンリ</t>
    </rPh>
    <rPh sb="8" eb="10">
      <t>ケイヒ</t>
    </rPh>
    <phoneticPr fontId="5"/>
  </si>
  <si>
    <t>例②</t>
    <rPh sb="0" eb="1">
      <t>レイ</t>
    </rPh>
    <phoneticPr fontId="5"/>
  </si>
  <si>
    <t>単位</t>
    <rPh sb="0" eb="2">
      <t>タンイ</t>
    </rPh>
    <phoneticPr fontId="5"/>
  </si>
  <si>
    <t>「ホームページの運用」</t>
    <rPh sb="8" eb="10">
      <t>ウンヨウ</t>
    </rPh>
    <phoneticPr fontId="5"/>
  </si>
  <si>
    <t>「情報コーナー事業」</t>
    <rPh sb="1" eb="3">
      <t>ジョウホウ</t>
    </rPh>
    <rPh sb="7" eb="9">
      <t>ジギョウ</t>
    </rPh>
    <phoneticPr fontId="5"/>
  </si>
  <si>
    <t>「市民の声」</t>
    <rPh sb="1" eb="3">
      <t>シミン</t>
    </rPh>
    <rPh sb="4" eb="5">
      <t>コエ</t>
    </rPh>
    <phoneticPr fontId="5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</si>
  <si>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5"/>
  </si>
  <si>
    <t>「区民モニター」</t>
    <rPh sb="1" eb="3">
      <t>クミン</t>
    </rPh>
    <phoneticPr fontId="5"/>
  </si>
  <si>
    <t>「広報事業」</t>
    <rPh sb="1" eb="3">
      <t>コウホウ</t>
    </rPh>
    <rPh sb="3" eb="5">
      <t>ジギョウ</t>
    </rPh>
    <phoneticPr fontId="5"/>
  </si>
  <si>
    <t>「交通事故をなくす運動」</t>
    <rPh sb="1" eb="3">
      <t>コウツウ</t>
    </rPh>
    <rPh sb="3" eb="5">
      <t>ジコ</t>
    </rPh>
    <rPh sb="9" eb="11">
      <t>ウンドウ</t>
    </rPh>
    <phoneticPr fontId="5"/>
  </si>
  <si>
    <t>「めいわく駐車追放運動」</t>
    <rPh sb="5" eb="7">
      <t>チュウシャ</t>
    </rPh>
    <rPh sb="7" eb="9">
      <t>ツイホウ</t>
    </rPh>
    <rPh sb="9" eb="11">
      <t>ウンドウ</t>
    </rPh>
    <phoneticPr fontId="5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</si>
  <si>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5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</si>
  <si>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5"/>
  </si>
  <si>
    <t>　　</t>
  </si>
  <si>
    <t>(款-項-目)</t>
    <rPh sb="1" eb="2">
      <t>カン</t>
    </rPh>
    <rPh sb="3" eb="4">
      <t>コウ</t>
    </rPh>
    <rPh sb="5" eb="6">
      <t>モク</t>
    </rPh>
    <phoneticPr fontId="4"/>
  </si>
  <si>
    <t>予算事業一覧</t>
    <rPh sb="0" eb="2">
      <t>ヨサン</t>
    </rPh>
    <rPh sb="2" eb="4">
      <t>ジギョウ</t>
    </rPh>
    <rPh sb="4" eb="6">
      <t>イチラン</t>
    </rPh>
    <phoneticPr fontId="5"/>
  </si>
  <si>
    <t>(単位：千円)</t>
    <phoneticPr fontId="4"/>
  </si>
  <si>
    <t>通し</t>
    <phoneticPr fontId="4"/>
  </si>
  <si>
    <t>科 目</t>
    <rPh sb="0" eb="1">
      <t>カ</t>
    </rPh>
    <rPh sb="2" eb="3">
      <t>メ</t>
    </rPh>
    <phoneticPr fontId="4"/>
  </si>
  <si>
    <t>事  業  名</t>
    <phoneticPr fontId="4"/>
  </si>
  <si>
    <t>担 当 課</t>
    <rPh sb="0" eb="1">
      <t>タン</t>
    </rPh>
    <rPh sb="2" eb="3">
      <t>トウ</t>
    </rPh>
    <rPh sb="4" eb="5">
      <t>カ</t>
    </rPh>
    <phoneticPr fontId="4"/>
  </si>
  <si>
    <t>増  減</t>
    <rPh sb="0" eb="1">
      <t>ゾウ</t>
    </rPh>
    <rPh sb="3" eb="4">
      <t>ゲン</t>
    </rPh>
    <phoneticPr fontId="4"/>
  </si>
  <si>
    <t>備  考</t>
    <phoneticPr fontId="4"/>
  </si>
  <si>
    <t>番号</t>
    <phoneticPr fontId="4"/>
  </si>
  <si>
    <t>⇒　　同様の目的を達成するための事業であれば、まとめることで、事業の概要が伝わりやすい場合も（一定額の予算規模をイメージしつつ）</t>
    <phoneticPr fontId="5"/>
  </si>
  <si>
    <t>→</t>
    <phoneticPr fontId="5"/>
  </si>
  <si>
    <t>…</t>
    <phoneticPr fontId="5"/>
  </si>
  <si>
    <t>⇒　　事業の概要が伝わるような名称を</t>
    <phoneticPr fontId="5"/>
  </si>
  <si>
    <t>→</t>
    <phoneticPr fontId="5"/>
  </si>
  <si>
    <t>保険年金課</t>
    <rPh sb="0" eb="2">
      <t>ホケン</t>
    </rPh>
    <rPh sb="2" eb="4">
      <t>ネンキン</t>
    </rPh>
    <rPh sb="4" eb="5">
      <t>カ</t>
    </rPh>
    <phoneticPr fontId="5"/>
  </si>
  <si>
    <t>会計名　　国民健康保険事業会計　　</t>
    <rPh sb="0" eb="2">
      <t>カイケイ</t>
    </rPh>
    <rPh sb="2" eb="3">
      <t>メイ</t>
    </rPh>
    <rPh sb="5" eb="7">
      <t>コクミン</t>
    </rPh>
    <rPh sb="7" eb="9">
      <t>ケンコウ</t>
    </rPh>
    <rPh sb="9" eb="11">
      <t>ホケン</t>
    </rPh>
    <rPh sb="11" eb="13">
      <t>ジギョウ</t>
    </rPh>
    <rPh sb="13" eb="15">
      <t>カイケイ</t>
    </rPh>
    <phoneticPr fontId="4"/>
  </si>
  <si>
    <t>1-1-1</t>
    <phoneticPr fontId="4"/>
  </si>
  <si>
    <t>職員費計</t>
    <rPh sb="0" eb="2">
      <t>ショクイン</t>
    </rPh>
    <rPh sb="2" eb="3">
      <t>ヒ</t>
    </rPh>
    <rPh sb="3" eb="4">
      <t>ケイ</t>
    </rPh>
    <phoneticPr fontId="4"/>
  </si>
  <si>
    <t>1-1-2</t>
    <phoneticPr fontId="4"/>
  </si>
  <si>
    <t>事務費計</t>
    <rPh sb="0" eb="2">
      <t>ジム</t>
    </rPh>
    <rPh sb="2" eb="3">
      <t>ヒ</t>
    </rPh>
    <rPh sb="3" eb="4">
      <t>ケイ</t>
    </rPh>
    <phoneticPr fontId="4"/>
  </si>
  <si>
    <t>1-1-3</t>
    <phoneticPr fontId="4"/>
  </si>
  <si>
    <t>運営協議会費計</t>
    <rPh sb="0" eb="2">
      <t>ウンエイ</t>
    </rPh>
    <rPh sb="2" eb="5">
      <t>キョウギカイ</t>
    </rPh>
    <rPh sb="5" eb="6">
      <t>ヒ</t>
    </rPh>
    <rPh sb="6" eb="7">
      <t>ジケイ</t>
    </rPh>
    <phoneticPr fontId="4"/>
  </si>
  <si>
    <t>1-1-4</t>
    <phoneticPr fontId="4"/>
  </si>
  <si>
    <t>徴収費計</t>
    <rPh sb="0" eb="2">
      <t>チョウシュウ</t>
    </rPh>
    <rPh sb="2" eb="3">
      <t>ヒ</t>
    </rPh>
    <rPh sb="3" eb="4">
      <t>ケイ</t>
    </rPh>
    <phoneticPr fontId="4"/>
  </si>
  <si>
    <t>1-1-5</t>
    <phoneticPr fontId="4"/>
  </si>
  <si>
    <t>診療報酬審査支払費計</t>
    <rPh sb="0" eb="2">
      <t>シンリョウ</t>
    </rPh>
    <rPh sb="2" eb="4">
      <t>ホウシュウ</t>
    </rPh>
    <rPh sb="4" eb="6">
      <t>シンサ</t>
    </rPh>
    <rPh sb="6" eb="8">
      <t>シハライ</t>
    </rPh>
    <rPh sb="8" eb="9">
      <t>ヒ</t>
    </rPh>
    <rPh sb="9" eb="10">
      <t>ジケイ</t>
    </rPh>
    <phoneticPr fontId="4"/>
  </si>
  <si>
    <t>保険給付費計</t>
    <rPh sb="0" eb="2">
      <t>ホケン</t>
    </rPh>
    <rPh sb="2" eb="4">
      <t>キュウフ</t>
    </rPh>
    <rPh sb="4" eb="5">
      <t>ヒ</t>
    </rPh>
    <rPh sb="5" eb="6">
      <t>ジケイ</t>
    </rPh>
    <phoneticPr fontId="4"/>
  </si>
  <si>
    <t>2-1-1</t>
    <phoneticPr fontId="4"/>
  </si>
  <si>
    <t>2-1-2</t>
    <phoneticPr fontId="4"/>
  </si>
  <si>
    <t>退職被保険者等保険給付費計</t>
    <rPh sb="0" eb="2">
      <t>タイショク</t>
    </rPh>
    <rPh sb="2" eb="6">
      <t>ヒホケンシャ</t>
    </rPh>
    <rPh sb="6" eb="7">
      <t>トウ</t>
    </rPh>
    <rPh sb="7" eb="9">
      <t>ホケン</t>
    </rPh>
    <rPh sb="9" eb="11">
      <t>キュウフ</t>
    </rPh>
    <rPh sb="11" eb="12">
      <t>ヒ</t>
    </rPh>
    <rPh sb="12" eb="13">
      <t>ジケイ</t>
    </rPh>
    <phoneticPr fontId="4"/>
  </si>
  <si>
    <t>特定健康診査等事業費計</t>
    <rPh sb="0" eb="2">
      <t>トクテイ</t>
    </rPh>
    <rPh sb="2" eb="4">
      <t>ケンコウ</t>
    </rPh>
    <rPh sb="4" eb="7">
      <t>シンサナド</t>
    </rPh>
    <rPh sb="7" eb="10">
      <t>ジギョウヒ</t>
    </rPh>
    <rPh sb="10" eb="11">
      <t>ケイ</t>
    </rPh>
    <phoneticPr fontId="4"/>
  </si>
  <si>
    <t>保健事業費計</t>
    <rPh sb="0" eb="2">
      <t>ホケン</t>
    </rPh>
    <rPh sb="2" eb="4">
      <t>ジギョウ</t>
    </rPh>
    <rPh sb="4" eb="5">
      <t>ヒ</t>
    </rPh>
    <rPh sb="5" eb="6">
      <t>ジケイ</t>
    </rPh>
    <phoneticPr fontId="4"/>
  </si>
  <si>
    <t>還付金計</t>
    <rPh sb="0" eb="3">
      <t>カンプキン</t>
    </rPh>
    <rPh sb="3" eb="4">
      <t>ケイ</t>
    </rPh>
    <phoneticPr fontId="4"/>
  </si>
  <si>
    <t>予備費計</t>
    <rPh sb="0" eb="2">
      <t>ヨビ</t>
    </rPh>
    <rPh sb="2" eb="3">
      <t>ヒ</t>
    </rPh>
    <rPh sb="3" eb="4">
      <t>ケイ</t>
    </rPh>
    <phoneticPr fontId="4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</si>
  <si>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4"/>
  </si>
  <si>
    <t>退職被保険者等還付金計</t>
    <rPh sb="0" eb="2">
      <t>タイショク</t>
    </rPh>
    <rPh sb="2" eb="7">
      <t>ヒホケンジャナド</t>
    </rPh>
    <rPh sb="7" eb="10">
      <t>カンプキン</t>
    </rPh>
    <rPh sb="10" eb="11">
      <t>ケイ</t>
    </rPh>
    <phoneticPr fontId="4"/>
  </si>
  <si>
    <t>3-1-1</t>
    <phoneticPr fontId="4"/>
  </si>
  <si>
    <t>事業費納付金計</t>
    <rPh sb="0" eb="2">
      <t>ジギョウ</t>
    </rPh>
    <rPh sb="2" eb="3">
      <t>ヒ</t>
    </rPh>
    <rPh sb="3" eb="6">
      <t>ノウフキン</t>
    </rPh>
    <rPh sb="6" eb="7">
      <t>ジケイ</t>
    </rPh>
    <phoneticPr fontId="4"/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</si>
  <si>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4"/>
  </si>
  <si>
    <t>当 初 ①</t>
    <phoneticPr fontId="4"/>
  </si>
  <si>
    <t>（② - ①）</t>
    <phoneticPr fontId="4"/>
  </si>
  <si>
    <t>会計計</t>
    <rPh sb="0" eb="2">
      <t>カイケイ</t>
    </rPh>
    <rPh sb="2" eb="3">
      <t>ケイ</t>
    </rPh>
    <phoneticPr fontId="4"/>
  </si>
  <si>
    <t>4-1-1</t>
    <phoneticPr fontId="4"/>
  </si>
  <si>
    <t>4-2-1</t>
    <phoneticPr fontId="4"/>
  </si>
  <si>
    <t>5-1-1</t>
    <phoneticPr fontId="4"/>
  </si>
  <si>
    <t>6-1-1</t>
    <phoneticPr fontId="4"/>
  </si>
  <si>
    <t>福祉局及び区役所職員の人件費</t>
    <rPh sb="0" eb="2">
      <t>フクシ</t>
    </rPh>
    <rPh sb="2" eb="3">
      <t>キョク</t>
    </rPh>
    <rPh sb="3" eb="4">
      <t>オヨ</t>
    </rPh>
    <rPh sb="5" eb="8">
      <t>クヤクショ</t>
    </rPh>
    <rPh sb="8" eb="10">
      <t>ショクイン</t>
    </rPh>
    <rPh sb="11" eb="14">
      <t>ジンケンヒ</t>
    </rPh>
    <phoneticPr fontId="13"/>
  </si>
  <si>
    <t>資格事務費</t>
    <rPh sb="0" eb="2">
      <t>シカク</t>
    </rPh>
    <rPh sb="2" eb="5">
      <t>ジムヒ</t>
    </rPh>
    <phoneticPr fontId="13"/>
  </si>
  <si>
    <t>給付事務費</t>
    <rPh sb="0" eb="2">
      <t>キュウフ</t>
    </rPh>
    <rPh sb="2" eb="4">
      <t>ジム</t>
    </rPh>
    <rPh sb="4" eb="5">
      <t>ヒ</t>
    </rPh>
    <phoneticPr fontId="13"/>
  </si>
  <si>
    <t>短期証等交付事務費</t>
    <rPh sb="0" eb="2">
      <t>タンキ</t>
    </rPh>
    <rPh sb="2" eb="3">
      <t>ショウ</t>
    </rPh>
    <rPh sb="3" eb="4">
      <t>トウ</t>
    </rPh>
    <rPh sb="4" eb="6">
      <t>コウフ</t>
    </rPh>
    <rPh sb="6" eb="8">
      <t>ジム</t>
    </rPh>
    <rPh sb="8" eb="9">
      <t>ヒ</t>
    </rPh>
    <phoneticPr fontId="13"/>
  </si>
  <si>
    <t>保険年金システム運用・保守等経費</t>
    <rPh sb="0" eb="2">
      <t>ホケン</t>
    </rPh>
    <rPh sb="2" eb="4">
      <t>ネンキン</t>
    </rPh>
    <rPh sb="8" eb="10">
      <t>ウンヨウ</t>
    </rPh>
    <rPh sb="11" eb="14">
      <t>ホシュナド</t>
    </rPh>
    <rPh sb="14" eb="16">
      <t>ケイヒ</t>
    </rPh>
    <phoneticPr fontId="13"/>
  </si>
  <si>
    <t>保険年金システム改修等経費</t>
    <rPh sb="0" eb="2">
      <t>ホケン</t>
    </rPh>
    <rPh sb="2" eb="4">
      <t>ネンキン</t>
    </rPh>
    <rPh sb="8" eb="10">
      <t>カイシュウ</t>
    </rPh>
    <rPh sb="10" eb="11">
      <t>トウ</t>
    </rPh>
    <rPh sb="11" eb="13">
      <t>ケイヒ</t>
    </rPh>
    <phoneticPr fontId="13"/>
  </si>
  <si>
    <t>一般事務費</t>
    <rPh sb="0" eb="2">
      <t>イッパン</t>
    </rPh>
    <rPh sb="2" eb="4">
      <t>ジム</t>
    </rPh>
    <rPh sb="4" eb="5">
      <t>ヒ</t>
    </rPh>
    <phoneticPr fontId="13"/>
  </si>
  <si>
    <t>運営協議会経費</t>
    <rPh sb="0" eb="2">
      <t>ウンエイ</t>
    </rPh>
    <rPh sb="2" eb="4">
      <t>キョウギ</t>
    </rPh>
    <rPh sb="5" eb="7">
      <t>ケイヒ</t>
    </rPh>
    <phoneticPr fontId="13"/>
  </si>
  <si>
    <t>賦課事務費</t>
    <rPh sb="0" eb="2">
      <t>フカ</t>
    </rPh>
    <rPh sb="2" eb="4">
      <t>ジム</t>
    </rPh>
    <rPh sb="4" eb="5">
      <t>ヒ</t>
    </rPh>
    <phoneticPr fontId="13"/>
  </si>
  <si>
    <t>徴収事務費</t>
    <rPh sb="0" eb="2">
      <t>チョウシュウ</t>
    </rPh>
    <rPh sb="2" eb="4">
      <t>ジム</t>
    </rPh>
    <rPh sb="4" eb="5">
      <t>ヒ</t>
    </rPh>
    <phoneticPr fontId="13"/>
  </si>
  <si>
    <t>診療報酬審査支払費</t>
    <rPh sb="0" eb="2">
      <t>シンリョウ</t>
    </rPh>
    <rPh sb="2" eb="4">
      <t>ホウシュウ</t>
    </rPh>
    <rPh sb="4" eb="6">
      <t>シンサ</t>
    </rPh>
    <rPh sb="6" eb="8">
      <t>シハライ</t>
    </rPh>
    <rPh sb="8" eb="9">
      <t>ヒ</t>
    </rPh>
    <phoneticPr fontId="13"/>
  </si>
  <si>
    <t>一般被保険者保険給付費</t>
    <rPh sb="0" eb="2">
      <t>イッパン</t>
    </rPh>
    <rPh sb="2" eb="6">
      <t>ヒホケンシャ</t>
    </rPh>
    <rPh sb="6" eb="8">
      <t>ホケン</t>
    </rPh>
    <rPh sb="8" eb="10">
      <t>キュウフ</t>
    </rPh>
    <rPh sb="10" eb="11">
      <t>ヒ</t>
    </rPh>
    <phoneticPr fontId="13"/>
  </si>
  <si>
    <t>退職被保険者等保険給付費</t>
    <rPh sb="0" eb="2">
      <t>タイショク</t>
    </rPh>
    <rPh sb="2" eb="6">
      <t>ヒホケンシャ</t>
    </rPh>
    <rPh sb="6" eb="7">
      <t>トウ</t>
    </rPh>
    <rPh sb="7" eb="9">
      <t>ホケン</t>
    </rPh>
    <rPh sb="9" eb="11">
      <t>キュウフ</t>
    </rPh>
    <rPh sb="11" eb="12">
      <t>ヒ</t>
    </rPh>
    <phoneticPr fontId="13"/>
  </si>
  <si>
    <t>事業費納付金</t>
    <rPh sb="0" eb="2">
      <t>ジギョウ</t>
    </rPh>
    <rPh sb="2" eb="3">
      <t>ヒ</t>
    </rPh>
    <rPh sb="3" eb="6">
      <t>ノウフキン</t>
    </rPh>
    <phoneticPr fontId="13"/>
  </si>
  <si>
    <t>特定健康診査事業</t>
    <rPh sb="0" eb="2">
      <t>トクテイ</t>
    </rPh>
    <rPh sb="2" eb="4">
      <t>ケンコウ</t>
    </rPh>
    <rPh sb="4" eb="6">
      <t>シンサ</t>
    </rPh>
    <rPh sb="6" eb="8">
      <t>ジギョウ</t>
    </rPh>
    <phoneticPr fontId="13"/>
  </si>
  <si>
    <t>特定保健指導事業</t>
    <rPh sb="0" eb="2">
      <t>トクテイ</t>
    </rPh>
    <rPh sb="2" eb="4">
      <t>ホケン</t>
    </rPh>
    <rPh sb="4" eb="6">
      <t>シドウ</t>
    </rPh>
    <rPh sb="6" eb="8">
      <t>ジギョウ</t>
    </rPh>
    <phoneticPr fontId="13"/>
  </si>
  <si>
    <t>保健事業費</t>
    <rPh sb="0" eb="2">
      <t>ホケン</t>
    </rPh>
    <rPh sb="2" eb="5">
      <t>ジギョウヒ</t>
    </rPh>
    <phoneticPr fontId="13"/>
  </si>
  <si>
    <t>一般被保険者保険料還付金</t>
    <rPh sb="0" eb="2">
      <t>イッパン</t>
    </rPh>
    <rPh sb="2" eb="6">
      <t>ヒホケンシャ</t>
    </rPh>
    <rPh sb="6" eb="8">
      <t>ホケン</t>
    </rPh>
    <rPh sb="9" eb="12">
      <t>カンプキン</t>
    </rPh>
    <phoneticPr fontId="13"/>
  </si>
  <si>
    <t>退職被保険者等保険料還付金</t>
    <rPh sb="0" eb="2">
      <t>タイショク</t>
    </rPh>
    <rPh sb="2" eb="6">
      <t>ヒホケンシャ</t>
    </rPh>
    <rPh sb="6" eb="7">
      <t>トウ</t>
    </rPh>
    <rPh sb="7" eb="9">
      <t>ホケン</t>
    </rPh>
    <rPh sb="10" eb="13">
      <t>カンプキン</t>
    </rPh>
    <phoneticPr fontId="13"/>
  </si>
  <si>
    <t>予備費</t>
    <rPh sb="0" eb="3">
      <t>ヨビヒ</t>
    </rPh>
    <phoneticPr fontId="13"/>
  </si>
  <si>
    <t>2 年 度</t>
    <phoneticPr fontId="4"/>
  </si>
  <si>
    <t>3 年 度</t>
    <rPh sb="2" eb="3">
      <t>ネン</t>
    </rPh>
    <rPh sb="4" eb="5">
      <t>ド</t>
    </rPh>
    <phoneticPr fontId="5"/>
  </si>
  <si>
    <t>5-2-1</t>
    <phoneticPr fontId="4"/>
  </si>
  <si>
    <t>国民健康保険事業費納付金等準備基金蓄積計</t>
    <rPh sb="0" eb="2">
      <t>コクミン</t>
    </rPh>
    <rPh sb="2" eb="4">
      <t>ケンコウ</t>
    </rPh>
    <rPh sb="4" eb="6">
      <t>ホケン</t>
    </rPh>
    <rPh sb="6" eb="9">
      <t>ジギョウヒ</t>
    </rPh>
    <rPh sb="9" eb="12">
      <t>ノウフキン</t>
    </rPh>
    <rPh sb="12" eb="13">
      <t>トウ</t>
    </rPh>
    <rPh sb="13" eb="15">
      <t>ジュンビ</t>
    </rPh>
    <rPh sb="15" eb="17">
      <t>キキン</t>
    </rPh>
    <rPh sb="17" eb="19">
      <t>チクセキ</t>
    </rPh>
    <rPh sb="19" eb="20">
      <t>ケイ</t>
    </rPh>
    <phoneticPr fontId="4"/>
  </si>
  <si>
    <t>5-2-2</t>
    <phoneticPr fontId="4"/>
  </si>
  <si>
    <t>国民健康保険事業費納付金等準備基金積立金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9" eb="12">
      <t>ノウフキン</t>
    </rPh>
    <rPh sb="12" eb="13">
      <t>トウ</t>
    </rPh>
    <rPh sb="13" eb="15">
      <t>ジュンビ</t>
    </rPh>
    <rPh sb="15" eb="17">
      <t>キキン</t>
    </rPh>
    <rPh sb="17" eb="19">
      <t>ツミタテ</t>
    </rPh>
    <rPh sb="19" eb="20">
      <t>キン</t>
    </rPh>
    <phoneticPr fontId="13"/>
  </si>
  <si>
    <t>　</t>
  </si>
  <si>
    <t>予 算 ②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</si>
</sst>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.5"/>
      <color indexed="12"/>
      <name val="明朝体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</cellStyleXfs>
  <cellXfs count="106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0" fillId="0" borderId="3" xfId="0" applyFont="1" applyBorder="1" applyAlignment="1"/>
    <xf numFmtId="0" fontId="6" fillId="0" borderId="3" xfId="0" applyFont="1" applyBorder="1" applyAlignment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6" xfId="0" applyBorder="1" applyAlignment="1">
      <alignment vertical="center"/>
    </xf>
    <xf numFmtId="0" fontId="6" fillId="0" borderId="5" xfId="0" applyFont="1" applyBorder="1" applyAlignment="1">
      <alignment horizontal="right"/>
    </xf>
    <xf numFmtId="0" fontId="0" fillId="0" borderId="0" xfId="0" applyFont="1" applyBorder="1" applyAlignment="1"/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vertical="center" textRotation="255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7" fillId="0" borderId="0" xfId="5" applyNumberFormat="1" applyFont="1" applyFill="1" applyAlignment="1">
      <alignment vertical="center"/>
    </xf>
    <xf numFmtId="0" fontId="7" fillId="0" borderId="0" xfId="5" applyNumberFormat="1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38" fontId="7" fillId="0" borderId="0" xfId="2" applyFont="1" applyFill="1" applyAlignment="1">
      <alignment vertical="center"/>
    </xf>
    <xf numFmtId="0" fontId="8" fillId="0" borderId="0" xfId="5" applyNumberFormat="1" applyFont="1" applyFill="1" applyAlignment="1">
      <alignment horizontal="left" vertical="center"/>
    </xf>
    <xf numFmtId="0" fontId="8" fillId="0" borderId="0" xfId="5" applyNumberFormat="1" applyFont="1" applyFill="1" applyAlignment="1">
      <alignment horizontal="right" vertical="center"/>
    </xf>
    <xf numFmtId="0" fontId="7" fillId="0" borderId="34" xfId="5" applyFont="1" applyFill="1" applyBorder="1" applyAlignment="1">
      <alignment vertical="center"/>
    </xf>
    <xf numFmtId="0" fontId="9" fillId="0" borderId="0" xfId="5" applyFont="1" applyFill="1" applyAlignment="1">
      <alignment vertical="center"/>
    </xf>
    <xf numFmtId="0" fontId="9" fillId="0" borderId="0" xfId="5" applyNumberFormat="1" applyFont="1" applyFill="1" applyAlignment="1">
      <alignment vertical="center"/>
    </xf>
    <xf numFmtId="0" fontId="9" fillId="0" borderId="0" xfId="5" applyNumberFormat="1" applyFont="1" applyFill="1" applyBorder="1" applyAlignment="1">
      <alignment horizontal="right" vertical="center" wrapText="1"/>
    </xf>
    <xf numFmtId="0" fontId="9" fillId="0" borderId="0" xfId="5" applyNumberFormat="1" applyFont="1" applyFill="1" applyAlignment="1">
      <alignment horizontal="right" vertical="center"/>
    </xf>
    <xf numFmtId="0" fontId="10" fillId="0" borderId="9" xfId="5" applyNumberFormat="1" applyFont="1" applyFill="1" applyBorder="1" applyAlignment="1">
      <alignment horizontal="center" vertical="center"/>
    </xf>
    <xf numFmtId="0" fontId="10" fillId="0" borderId="10" xfId="5" applyNumberFormat="1" applyFont="1" applyFill="1" applyBorder="1" applyAlignment="1">
      <alignment horizontal="center" vertical="center"/>
    </xf>
    <xf numFmtId="0" fontId="10" fillId="0" borderId="11" xfId="5" applyNumberFormat="1" applyFont="1" applyFill="1" applyBorder="1" applyAlignment="1">
      <alignment horizontal="center" vertical="center"/>
    </xf>
    <xf numFmtId="0" fontId="10" fillId="0" borderId="12" xfId="5" applyNumberFormat="1" applyFont="1" applyFill="1" applyBorder="1" applyAlignment="1">
      <alignment horizontal="center" vertical="center"/>
    </xf>
    <xf numFmtId="0" fontId="10" fillId="0" borderId="13" xfId="5" applyNumberFormat="1" applyFont="1" applyFill="1" applyBorder="1" applyAlignment="1">
      <alignment horizontal="center" vertical="center"/>
    </xf>
    <xf numFmtId="0" fontId="10" fillId="0" borderId="14" xfId="5" applyNumberFormat="1" applyFont="1" applyFill="1" applyBorder="1" applyAlignment="1">
      <alignment horizontal="center" vertical="center"/>
    </xf>
    <xf numFmtId="177" fontId="7" fillId="0" borderId="15" xfId="5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/>
    </xf>
    <xf numFmtId="178" fontId="7" fillId="0" borderId="14" xfId="5" applyNumberFormat="1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/>
    </xf>
    <xf numFmtId="177" fontId="7" fillId="0" borderId="18" xfId="5" applyNumberFormat="1" applyFont="1" applyFill="1" applyBorder="1" applyAlignment="1">
      <alignment vertical="center" shrinkToFi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7" fontId="7" fillId="0" borderId="15" xfId="5" applyNumberFormat="1" applyFont="1" applyFill="1" applyBorder="1" applyAlignment="1">
      <alignment horizontal="right" vertical="center" shrinkToFit="1"/>
    </xf>
    <xf numFmtId="38" fontId="7" fillId="0" borderId="16" xfId="3" applyFont="1" applyBorder="1" applyAlignment="1">
      <alignment vertical="center"/>
    </xf>
    <xf numFmtId="178" fontId="7" fillId="0" borderId="19" xfId="5" applyNumberFormat="1" applyFont="1" applyFill="1" applyBorder="1" applyAlignment="1">
      <alignment vertical="center" shrinkToFit="1"/>
    </xf>
    <xf numFmtId="178" fontId="7" fillId="0" borderId="20" xfId="5" applyNumberFormat="1" applyFont="1" applyFill="1" applyBorder="1" applyAlignment="1">
      <alignment vertical="center" shrinkToFit="1"/>
    </xf>
    <xf numFmtId="0" fontId="10" fillId="0" borderId="0" xfId="5" applyNumberFormat="1" applyFont="1" applyFill="1" applyBorder="1" applyAlignment="1">
      <alignment vertical="center"/>
    </xf>
    <xf numFmtId="38" fontId="7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horizontal="right" vertical="center"/>
    </xf>
    <xf numFmtId="0" fontId="7" fillId="0" borderId="0" xfId="5" applyNumberFormat="1" applyFont="1" applyFill="1" applyBorder="1" applyAlignment="1">
      <alignment horizontal="center" vertical="center"/>
    </xf>
    <xf numFmtId="0" fontId="10" fillId="0" borderId="0" xfId="5" applyNumberFormat="1" applyFont="1" applyFill="1" applyAlignment="1">
      <alignment vertical="center"/>
    </xf>
    <xf numFmtId="0" fontId="10" fillId="0" borderId="0" xfId="5" applyFont="1" applyFill="1" applyAlignment="1">
      <alignment vertical="center"/>
    </xf>
    <xf numFmtId="38" fontId="7" fillId="0" borderId="0" xfId="2" applyFont="1" applyFill="1" applyAlignment="1">
      <alignment horizontal="right" vertical="center"/>
    </xf>
    <xf numFmtId="0" fontId="7" fillId="0" borderId="0" xfId="5" applyNumberFormat="1" applyFont="1" applyFill="1" applyAlignment="1">
      <alignment horizontal="right" vertical="center"/>
    </xf>
    <xf numFmtId="0" fontId="7" fillId="0" borderId="0" xfId="5" applyFont="1" applyFill="1" applyBorder="1" applyAlignment="1">
      <alignment vertical="center"/>
    </xf>
    <xf numFmtId="177" fontId="7" fillId="0" borderId="0" xfId="5" applyNumberFormat="1" applyFont="1" applyFill="1" applyAlignment="1">
      <alignment horizontal="right" vertical="center"/>
    </xf>
    <xf numFmtId="0" fontId="14" fillId="0" borderId="11" xfId="5" applyNumberFormat="1" applyFont="1" applyFill="1" applyBorder="1" applyAlignment="1">
      <alignment horizontal="center" vertical="center"/>
    </xf>
    <xf numFmtId="0" fontId="14" fillId="0" borderId="10" xfId="5" applyNumberFormat="1" applyFont="1" applyFill="1" applyBorder="1" applyAlignment="1">
      <alignment horizontal="center" vertical="center"/>
    </xf>
    <xf numFmtId="0" fontId="14" fillId="0" borderId="14" xfId="5" applyNumberFormat="1" applyFont="1" applyFill="1" applyBorder="1" applyAlignment="1">
      <alignment horizontal="center" vertical="center"/>
    </xf>
    <xf numFmtId="177" fontId="15" fillId="0" borderId="15" xfId="5" applyNumberFormat="1" applyFont="1" applyFill="1" applyBorder="1" applyAlignment="1">
      <alignment vertical="center" shrinkToFit="1"/>
    </xf>
    <xf numFmtId="179" fontId="15" fillId="0" borderId="14" xfId="5" applyNumberFormat="1" applyFont="1" applyFill="1" applyBorder="1" applyAlignment="1">
      <alignment vertical="center" shrinkToFit="1"/>
    </xf>
    <xf numFmtId="178" fontId="15" fillId="0" borderId="14" xfId="5" applyNumberFormat="1" applyFont="1" applyFill="1" applyBorder="1" applyAlignment="1">
      <alignment vertical="center" shrinkToFit="1"/>
    </xf>
    <xf numFmtId="179" fontId="15" fillId="0" borderId="19" xfId="5" applyNumberFormat="1" applyFont="1" applyFill="1" applyBorder="1" applyAlignment="1">
      <alignment vertical="center" shrinkToFit="1"/>
    </xf>
    <xf numFmtId="177" fontId="15" fillId="0" borderId="21" xfId="6" applyNumberFormat="1" applyFont="1" applyFill="1" applyBorder="1" applyAlignment="1">
      <alignment vertical="center" shrinkToFit="1"/>
    </xf>
    <xf numFmtId="177" fontId="10" fillId="0" borderId="36" xfId="5" applyNumberFormat="1" applyFont="1" applyFill="1" applyBorder="1" applyAlignment="1">
      <alignment horizontal="center" vertical="center" wrapText="1"/>
    </xf>
    <xf numFmtId="49" fontId="10" fillId="0" borderId="35" xfId="5" applyNumberFormat="1" applyFont="1" applyFill="1" applyBorder="1" applyAlignment="1">
      <alignment horizontal="center" vertical="center"/>
    </xf>
    <xf numFmtId="0" fontId="16" fillId="0" borderId="35" xfId="1" applyNumberFormat="1" applyFont="1" applyFill="1" applyBorder="1" applyAlignment="1" applyProtection="1">
      <alignment horizontal="left" vertical="center" wrapText="1"/>
    </xf>
    <xf numFmtId="177" fontId="10" fillId="0" borderId="35" xfId="5" applyNumberFormat="1" applyFont="1" applyFill="1" applyBorder="1" applyAlignment="1">
      <alignment horizontal="center" vertical="center" wrapText="1"/>
    </xf>
    <xf numFmtId="0" fontId="7" fillId="0" borderId="21" xfId="5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horizontal="center" vertical="center"/>
    </xf>
    <xf numFmtId="176" fontId="10" fillId="0" borderId="36" xfId="5" applyNumberFormat="1" applyFont="1" applyFill="1" applyBorder="1" applyAlignment="1">
      <alignment horizontal="center" vertical="center"/>
    </xf>
    <xf numFmtId="176" fontId="10" fillId="0" borderId="35" xfId="5" applyNumberFormat="1" applyFont="1" applyFill="1" applyBorder="1" applyAlignment="1">
      <alignment horizontal="center" vertical="center"/>
    </xf>
    <xf numFmtId="176" fontId="10" fillId="0" borderId="23" xfId="5" applyNumberFormat="1" applyFont="1" applyFill="1" applyBorder="1" applyAlignment="1">
      <alignment horizontal="center" vertical="center"/>
    </xf>
    <xf numFmtId="176" fontId="10" fillId="0" borderId="24" xfId="5" applyNumberFormat="1" applyFont="1" applyFill="1" applyBorder="1" applyAlignment="1">
      <alignment horizontal="center" vertical="center"/>
    </xf>
    <xf numFmtId="176" fontId="10" fillId="0" borderId="25" xfId="5" applyNumberFormat="1" applyFont="1" applyFill="1" applyBorder="1" applyAlignment="1">
      <alignment horizontal="center" vertical="center"/>
    </xf>
    <xf numFmtId="176" fontId="10" fillId="0" borderId="26" xfId="5" applyNumberFormat="1" applyFont="1" applyFill="1" applyBorder="1" applyAlignment="1">
      <alignment horizontal="center" vertical="center"/>
    </xf>
    <xf numFmtId="176" fontId="10" fillId="0" borderId="27" xfId="5" applyNumberFormat="1" applyFont="1" applyFill="1" applyBorder="1" applyAlignment="1">
      <alignment horizontal="center" vertical="center"/>
    </xf>
    <xf numFmtId="176" fontId="10" fillId="0" borderId="13" xfId="5" applyNumberFormat="1" applyFont="1" applyFill="1" applyBorder="1" applyAlignment="1">
      <alignment horizontal="center" vertical="center"/>
    </xf>
    <xf numFmtId="177" fontId="11" fillId="0" borderId="35" xfId="5" applyNumberFormat="1" applyFont="1" applyFill="1" applyBorder="1" applyAlignment="1">
      <alignment horizontal="center" vertical="center" wrapText="1"/>
    </xf>
    <xf numFmtId="0" fontId="10" fillId="0" borderId="23" xfId="5" applyNumberFormat="1" applyFont="1" applyFill="1" applyBorder="1" applyAlignment="1">
      <alignment horizontal="center" vertical="center"/>
    </xf>
    <xf numFmtId="0" fontId="10" fillId="0" borderId="24" xfId="5" applyNumberFormat="1" applyFont="1" applyFill="1" applyBorder="1" applyAlignment="1">
      <alignment horizontal="center" vertical="center"/>
    </xf>
    <xf numFmtId="0" fontId="10" fillId="0" borderId="25" xfId="5" applyNumberFormat="1" applyFont="1" applyFill="1" applyBorder="1" applyAlignment="1">
      <alignment horizontal="center" vertical="center"/>
    </xf>
    <xf numFmtId="0" fontId="10" fillId="0" borderId="28" xfId="5" applyNumberFormat="1" applyFont="1" applyFill="1" applyBorder="1" applyAlignment="1">
      <alignment horizontal="center" vertical="center"/>
    </xf>
    <xf numFmtId="0" fontId="10" fillId="0" borderId="29" xfId="5" applyNumberFormat="1" applyFont="1" applyFill="1" applyBorder="1" applyAlignment="1">
      <alignment horizontal="center" vertical="center"/>
    </xf>
    <xf numFmtId="0" fontId="10" fillId="0" borderId="30" xfId="5" applyNumberFormat="1" applyFont="1" applyFill="1" applyBorder="1" applyAlignment="1">
      <alignment horizontal="center" vertical="center"/>
    </xf>
    <xf numFmtId="0" fontId="7" fillId="0" borderId="31" xfId="5" applyFont="1" applyFill="1" applyBorder="1" applyAlignment="1">
      <alignment horizontal="center" vertical="center"/>
    </xf>
    <xf numFmtId="0" fontId="12" fillId="0" borderId="0" xfId="5" applyNumberFormat="1" applyFont="1" applyFill="1" applyAlignment="1">
      <alignment vertical="center"/>
    </xf>
    <xf numFmtId="0" fontId="7" fillId="0" borderId="0" xfId="5" applyFont="1" applyFill="1" applyAlignment="1">
      <alignment horizontal="right" vertical="center"/>
    </xf>
    <xf numFmtId="0" fontId="8" fillId="0" borderId="0" xfId="5" applyNumberFormat="1" applyFont="1" applyFill="1" applyAlignment="1">
      <alignment vertical="center"/>
    </xf>
    <xf numFmtId="0" fontId="9" fillId="0" borderId="29" xfId="5" applyNumberFormat="1" applyFont="1" applyFill="1" applyBorder="1" applyAlignment="1">
      <alignment horizontal="right" vertical="center" wrapText="1"/>
    </xf>
    <xf numFmtId="0" fontId="10" fillId="0" borderId="11" xfId="5" applyNumberFormat="1" applyFont="1" applyFill="1" applyBorder="1" applyAlignment="1">
      <alignment horizontal="center" vertical="center"/>
    </xf>
    <xf numFmtId="0" fontId="10" fillId="0" borderId="14" xfId="5" applyNumberFormat="1" applyFont="1" applyFill="1" applyBorder="1" applyAlignment="1">
      <alignment horizontal="center" vertical="center"/>
    </xf>
    <xf numFmtId="0" fontId="10" fillId="0" borderId="11" xfId="5" applyNumberFormat="1" applyFont="1" applyFill="1" applyBorder="1" applyAlignment="1">
      <alignment horizontal="center" vertical="center" wrapText="1"/>
    </xf>
    <xf numFmtId="0" fontId="10" fillId="0" borderId="32" xfId="5" applyNumberFormat="1" applyFont="1" applyFill="1" applyBorder="1" applyAlignment="1">
      <alignment horizontal="center" vertical="center"/>
    </xf>
    <xf numFmtId="0" fontId="10" fillId="0" borderId="33" xfId="5" applyNumberFormat="1" applyFont="1" applyFill="1" applyBorder="1" applyAlignment="1">
      <alignment horizontal="center" vertical="center"/>
    </xf>
    <xf numFmtId="0" fontId="10" fillId="0" borderId="22" xfId="5" applyNumberFormat="1" applyFont="1" applyFill="1" applyBorder="1" applyAlignment="1">
      <alignment horizontal="center" vertical="center"/>
    </xf>
    <xf numFmtId="0" fontId="10" fillId="0" borderId="17" xfId="5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7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_③予算事業別調書(目次様式)" xfId="5"/>
    <cellStyle name="標準_参1.　款項目別･事項別財源表" xfId="6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fukushi/cmsfiles/contents/0000526/526384/R3_008kokuho-(2.16).xls" TargetMode="External"/><Relationship Id="rId13" Type="http://schemas.openxmlformats.org/officeDocument/2006/relationships/hyperlink" Target="https://www.city.osaka.lg.jp/fukushi/cmsfiles/contents/0000526/526384/R3_013kokuho-(2.16).XLS" TargetMode="External"/><Relationship Id="rId18" Type="http://schemas.openxmlformats.org/officeDocument/2006/relationships/hyperlink" Target="https://www.city.osaka.lg.jp/fukushi/cmsfiles/contents/0000526/526384/R3_018kokuho-(2.16).xls" TargetMode="External"/><Relationship Id="rId3" Type="http://schemas.openxmlformats.org/officeDocument/2006/relationships/hyperlink" Target="https://www.city.osaka.lg.jp/fukushi/cmsfiles/contents/0000526/526384/R3_003kokuho-(2.16).xls" TargetMode="External"/><Relationship Id="rId21" Type="http://schemas.openxmlformats.org/officeDocument/2006/relationships/hyperlink" Target="https://www.city.osaka.lg.jp/fukushi/cmsfiles/contents/0000526/526384/R3_021kokuho-(2.16).xls" TargetMode="External"/><Relationship Id="rId7" Type="http://schemas.openxmlformats.org/officeDocument/2006/relationships/hyperlink" Target="https://www.city.osaka.lg.jp/fukushi/cmsfiles/contents/0000526/526384/R3_007kokuho-(2.16).XLS" TargetMode="External"/><Relationship Id="rId12" Type="http://schemas.openxmlformats.org/officeDocument/2006/relationships/hyperlink" Target="https://www.city.osaka.lg.jp/fukushi/cmsfiles/contents/0000526/526384/R3_012kokuho-(2.16).XLS" TargetMode="External"/><Relationship Id="rId17" Type="http://schemas.openxmlformats.org/officeDocument/2006/relationships/hyperlink" Target="https://www.city.osaka.lg.jp/fukushi/cmsfiles/contents/0000526/526384/R3_017kokuho-(2.16).xls" TargetMode="External"/><Relationship Id="rId2" Type="http://schemas.openxmlformats.org/officeDocument/2006/relationships/hyperlink" Target="https://www.city.osaka.lg.jp/fukushi/cmsfiles/contents/0000526/526384/R3_002kokuho-(2.16).xls" TargetMode="External"/><Relationship Id="rId16" Type="http://schemas.openxmlformats.org/officeDocument/2006/relationships/hyperlink" Target="https://www.city.osaka.lg.jp/fukushi/cmsfiles/contents/0000526/526384/R3_016kokuho-(2.16).XLS" TargetMode="External"/><Relationship Id="rId20" Type="http://schemas.openxmlformats.org/officeDocument/2006/relationships/hyperlink" Target="https://www.city.osaka.lg.jp/fukushi/cmsfiles/contents/0000526/526384/R3_020kokuho-(2.16).xls" TargetMode="External"/><Relationship Id="rId1" Type="http://schemas.openxmlformats.org/officeDocument/2006/relationships/hyperlink" Target="https://www.city.osaka.lg.jp/fukushi/cmsfiles/contents/0000526/526384/R3_001kokuho-(2.16).xlsx" TargetMode="External"/><Relationship Id="rId6" Type="http://schemas.openxmlformats.org/officeDocument/2006/relationships/hyperlink" Target="https://www.city.osaka.lg.jp/fukushi/cmsfiles/contents/0000526/526384/R3_006kokuho-(2.16).xls" TargetMode="External"/><Relationship Id="rId11" Type="http://schemas.openxmlformats.org/officeDocument/2006/relationships/hyperlink" Target="https://www.city.osaka.lg.jp/fukushi/cmsfiles/contents/0000526/526384/R3_011kokuho-(2.16).xls" TargetMode="External"/><Relationship Id="rId5" Type="http://schemas.openxmlformats.org/officeDocument/2006/relationships/hyperlink" Target="https://www.city.osaka.lg.jp/fukushi/cmsfiles/contents/0000526/526384/R3_005kokuho-(2.16).xls" TargetMode="External"/><Relationship Id="rId15" Type="http://schemas.openxmlformats.org/officeDocument/2006/relationships/hyperlink" Target="https://www.city.osaka.lg.jp/fukushi/cmsfiles/contents/0000526/526384/R3_015kokuho-(2.16).xls" TargetMode="External"/><Relationship Id="rId10" Type="http://schemas.openxmlformats.org/officeDocument/2006/relationships/hyperlink" Target="https://www.city.osaka.lg.jp/fukushi/cmsfiles/contents/0000526/526384/R3_010kokuho-(2.16).xlsx" TargetMode="External"/><Relationship Id="rId19" Type="http://schemas.openxmlformats.org/officeDocument/2006/relationships/hyperlink" Target="https://www.city.osaka.lg.jp/fukushi/cmsfiles/contents/0000526/526384/R3_019kokuho-(2.16).xls" TargetMode="External"/><Relationship Id="rId4" Type="http://schemas.openxmlformats.org/officeDocument/2006/relationships/hyperlink" Target="https://www.city.osaka.lg.jp/fukushi/cmsfiles/contents/0000526/526384/R3_004kokuho-(2.16).xls" TargetMode="External"/><Relationship Id="rId9" Type="http://schemas.openxmlformats.org/officeDocument/2006/relationships/hyperlink" Target="https://www.city.osaka.lg.jp/fukushi/cmsfiles/contents/0000526/526384/R3_009kokuho-(2.16).xlsx" TargetMode="External"/><Relationship Id="rId14" Type="http://schemas.openxmlformats.org/officeDocument/2006/relationships/hyperlink" Target="https://www.city.osaka.lg.jp/fukushi/cmsfiles/contents/0000526/526384/R3_014kokuho-(2.16).xls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tabSelected="1" view="pageBreakPreview" zoomScaleNormal="100" zoomScaleSheetLayoutView="100" workbookViewId="0">
      <selection activeCell="F2" sqref="F2"/>
    </sheetView>
  </sheetViews>
  <sheetFormatPr defaultColWidth="8.625" defaultRowHeight="12.75"/>
  <cols>
    <col min="1" max="1" width="3.75" style="25" customWidth="1"/>
    <col min="2" max="2" width="12.5" style="25" customWidth="1"/>
    <col min="3" max="3" width="23.75" style="25" customWidth="1"/>
    <col min="4" max="4" width="17.5" style="25" customWidth="1"/>
    <col min="5" max="5" width="12.5" style="25" customWidth="1"/>
    <col min="6" max="7" width="12.5" style="26" customWidth="1"/>
    <col min="8" max="8" width="6.25" style="27" customWidth="1"/>
    <col min="9" max="9" width="9.375" style="27" customWidth="1"/>
    <col min="10" max="10" width="10.25" style="27" bestFit="1" customWidth="1"/>
    <col min="11" max="201" width="8.625" style="27" customWidth="1"/>
    <col min="202" max="16384" width="8.625" style="27"/>
  </cols>
  <sheetData>
    <row r="1" spans="1:9" ht="18" customHeight="1">
      <c r="A1" s="93" t="s">
        <v>18</v>
      </c>
      <c r="B1" s="93"/>
      <c r="C1" s="93"/>
      <c r="H1" s="94"/>
      <c r="I1" s="94"/>
    </row>
    <row r="2" spans="1:9" ht="15" customHeight="1"/>
    <row r="3" spans="1:9" ht="18" customHeight="1">
      <c r="A3" s="95" t="s">
        <v>33</v>
      </c>
      <c r="B3" s="95"/>
      <c r="C3" s="95"/>
      <c r="D3" s="27"/>
      <c r="E3" s="27"/>
      <c r="G3" s="29"/>
      <c r="I3" s="30" t="s">
        <v>56</v>
      </c>
    </row>
    <row r="4" spans="1:9" ht="10.5" customHeight="1" thickBot="1">
      <c r="A4" s="27"/>
      <c r="B4" s="27"/>
      <c r="D4" s="27"/>
      <c r="E4" s="31"/>
      <c r="F4" s="29"/>
      <c r="G4" s="29"/>
    </row>
    <row r="5" spans="1:9" s="32" customFormat="1" ht="27" customHeight="1" thickTop="1" thickBot="1">
      <c r="C5" s="33"/>
      <c r="D5" s="33"/>
      <c r="E5" s="96" t="s">
        <v>52</v>
      </c>
      <c r="F5" s="96"/>
      <c r="G5" s="34"/>
      <c r="I5" s="35" t="s">
        <v>19</v>
      </c>
    </row>
    <row r="6" spans="1:9" ht="15" customHeight="1">
      <c r="A6" s="36" t="s">
        <v>20</v>
      </c>
      <c r="B6" s="37" t="s">
        <v>21</v>
      </c>
      <c r="C6" s="97" t="s">
        <v>22</v>
      </c>
      <c r="D6" s="99" t="s">
        <v>23</v>
      </c>
      <c r="E6" s="63" t="s">
        <v>84</v>
      </c>
      <c r="F6" s="64" t="s">
        <v>85</v>
      </c>
      <c r="G6" s="38" t="s">
        <v>24</v>
      </c>
      <c r="H6" s="100" t="s">
        <v>25</v>
      </c>
      <c r="I6" s="101"/>
    </row>
    <row r="7" spans="1:9" ht="15" customHeight="1">
      <c r="A7" s="39" t="s">
        <v>26</v>
      </c>
      <c r="B7" s="40" t="s">
        <v>17</v>
      </c>
      <c r="C7" s="98"/>
      <c r="D7" s="98"/>
      <c r="E7" s="65" t="s">
        <v>57</v>
      </c>
      <c r="F7" s="65" t="s">
        <v>91</v>
      </c>
      <c r="G7" s="41" t="s">
        <v>58</v>
      </c>
      <c r="H7" s="102"/>
      <c r="I7" s="103"/>
    </row>
    <row r="8" spans="1:9" ht="15" customHeight="1">
      <c r="A8" s="71">
        <v>1</v>
      </c>
      <c r="B8" s="72" t="s">
        <v>34</v>
      </c>
      <c r="C8" s="73" t="s">
        <v>64</v>
      </c>
      <c r="D8" s="85" t="s">
        <v>32</v>
      </c>
      <c r="E8" s="66">
        <v>2781004</v>
      </c>
      <c r="F8" s="66">
        <v>2691742</v>
      </c>
      <c r="G8" s="42">
        <f t="shared" ref="G8:G39" si="0">+F8-E8</f>
        <v>-89262</v>
      </c>
      <c r="H8" s="75" t="s">
        <v>16</v>
      </c>
      <c r="I8" s="43"/>
    </row>
    <row r="9" spans="1:9" ht="15" customHeight="1">
      <c r="A9" s="71"/>
      <c r="B9" s="72"/>
      <c r="C9" s="73"/>
      <c r="D9" s="85"/>
      <c r="E9" s="67">
        <v>2781004</v>
      </c>
      <c r="F9" s="67">
        <v>2691742</v>
      </c>
      <c r="G9" s="44">
        <f t="shared" si="0"/>
        <v>-89262</v>
      </c>
      <c r="H9" s="76"/>
      <c r="I9" s="45"/>
    </row>
    <row r="10" spans="1:9" ht="15" customHeight="1">
      <c r="A10" s="77" t="s">
        <v>35</v>
      </c>
      <c r="B10" s="78"/>
      <c r="C10" s="78"/>
      <c r="D10" s="78"/>
      <c r="E10" s="66">
        <f>E8</f>
        <v>2781004</v>
      </c>
      <c r="F10" s="66">
        <f>F8</f>
        <v>2691742</v>
      </c>
      <c r="G10" s="46">
        <f t="shared" si="0"/>
        <v>-89262</v>
      </c>
      <c r="H10" s="75"/>
      <c r="I10" s="47"/>
    </row>
    <row r="11" spans="1:9" ht="15" customHeight="1">
      <c r="A11" s="77"/>
      <c r="B11" s="78"/>
      <c r="C11" s="78"/>
      <c r="D11" s="78"/>
      <c r="E11" s="67">
        <f>E9</f>
        <v>2781004</v>
      </c>
      <c r="F11" s="67">
        <f>F9</f>
        <v>2691742</v>
      </c>
      <c r="G11" s="44">
        <f t="shared" si="0"/>
        <v>-89262</v>
      </c>
      <c r="H11" s="76"/>
      <c r="I11" s="48"/>
    </row>
    <row r="12" spans="1:9" ht="15" customHeight="1">
      <c r="A12" s="71">
        <v>2</v>
      </c>
      <c r="B12" s="72" t="s">
        <v>36</v>
      </c>
      <c r="C12" s="73" t="s">
        <v>65</v>
      </c>
      <c r="D12" s="74" t="s">
        <v>32</v>
      </c>
      <c r="E12" s="66">
        <v>218597</v>
      </c>
      <c r="F12" s="66">
        <f>214179+11352+2327</f>
        <v>227858</v>
      </c>
      <c r="G12" s="42">
        <f t="shared" si="0"/>
        <v>9261</v>
      </c>
      <c r="H12" s="75" t="s">
        <v>16</v>
      </c>
      <c r="I12" s="47"/>
    </row>
    <row r="13" spans="1:9" ht="15" customHeight="1">
      <c r="A13" s="71"/>
      <c r="B13" s="72"/>
      <c r="C13" s="73"/>
      <c r="D13" s="74"/>
      <c r="E13" s="67">
        <v>218394</v>
      </c>
      <c r="F13" s="67">
        <f>F12-210</f>
        <v>227648</v>
      </c>
      <c r="G13" s="44">
        <f t="shared" si="0"/>
        <v>9254</v>
      </c>
      <c r="H13" s="76"/>
      <c r="I13" s="48"/>
    </row>
    <row r="14" spans="1:9" ht="15" customHeight="1">
      <c r="A14" s="71">
        <v>3</v>
      </c>
      <c r="B14" s="72" t="s">
        <v>36</v>
      </c>
      <c r="C14" s="73" t="s">
        <v>66</v>
      </c>
      <c r="D14" s="74" t="s">
        <v>32</v>
      </c>
      <c r="E14" s="66">
        <v>324863</v>
      </c>
      <c r="F14" s="66">
        <f>239462+87162+1074+11569+5375</f>
        <v>344642</v>
      </c>
      <c r="G14" s="42">
        <f t="shared" si="0"/>
        <v>19779</v>
      </c>
      <c r="H14" s="75" t="s">
        <v>16</v>
      </c>
      <c r="I14" s="47"/>
    </row>
    <row r="15" spans="1:9" ht="15" customHeight="1">
      <c r="A15" s="71"/>
      <c r="B15" s="72"/>
      <c r="C15" s="73"/>
      <c r="D15" s="74"/>
      <c r="E15" s="67">
        <v>314202</v>
      </c>
      <c r="F15" s="67">
        <f>239462+87162+1074+11569+5375-5035-5000</f>
        <v>334607</v>
      </c>
      <c r="G15" s="44">
        <f t="shared" si="0"/>
        <v>20405</v>
      </c>
      <c r="H15" s="76"/>
      <c r="I15" s="48"/>
    </row>
    <row r="16" spans="1:9" ht="15" customHeight="1">
      <c r="A16" s="71">
        <v>4</v>
      </c>
      <c r="B16" s="72" t="s">
        <v>36</v>
      </c>
      <c r="C16" s="73" t="s">
        <v>67</v>
      </c>
      <c r="D16" s="74" t="s">
        <v>32</v>
      </c>
      <c r="E16" s="66">
        <v>27975</v>
      </c>
      <c r="F16" s="66">
        <f>29230+19718</f>
        <v>48948</v>
      </c>
      <c r="G16" s="42">
        <f t="shared" si="0"/>
        <v>20973</v>
      </c>
      <c r="H16" s="75" t="s">
        <v>16</v>
      </c>
      <c r="I16" s="47"/>
    </row>
    <row r="17" spans="1:9" ht="15" customHeight="1">
      <c r="A17" s="71"/>
      <c r="B17" s="72"/>
      <c r="C17" s="73"/>
      <c r="D17" s="74"/>
      <c r="E17" s="67">
        <v>27760</v>
      </c>
      <c r="F17" s="67">
        <f>29230+19718-259</f>
        <v>48689</v>
      </c>
      <c r="G17" s="44">
        <f t="shared" si="0"/>
        <v>20929</v>
      </c>
      <c r="H17" s="76"/>
      <c r="I17" s="48"/>
    </row>
    <row r="18" spans="1:9" ht="15" customHeight="1">
      <c r="A18" s="71">
        <v>5</v>
      </c>
      <c r="B18" s="72" t="s">
        <v>36</v>
      </c>
      <c r="C18" s="73" t="s">
        <v>68</v>
      </c>
      <c r="D18" s="74" t="s">
        <v>32</v>
      </c>
      <c r="E18" s="66">
        <f>9909+232125+73351+5232</f>
        <v>320617</v>
      </c>
      <c r="F18" s="66">
        <f>9849+366658+92921+3828</f>
        <v>473256</v>
      </c>
      <c r="G18" s="42">
        <f t="shared" si="0"/>
        <v>152639</v>
      </c>
      <c r="H18" s="75" t="s">
        <v>16</v>
      </c>
      <c r="I18" s="47"/>
    </row>
    <row r="19" spans="1:9" ht="15" customHeight="1">
      <c r="A19" s="71"/>
      <c r="B19" s="72"/>
      <c r="C19" s="73"/>
      <c r="D19" s="74"/>
      <c r="E19" s="67">
        <f>9909+232125+73351+5232</f>
        <v>320617</v>
      </c>
      <c r="F19" s="67">
        <f>9849+366658+92921+3828</f>
        <v>473256</v>
      </c>
      <c r="G19" s="44">
        <f t="shared" si="0"/>
        <v>152639</v>
      </c>
      <c r="H19" s="76"/>
      <c r="I19" s="48"/>
    </row>
    <row r="20" spans="1:9" ht="15" customHeight="1">
      <c r="A20" s="71">
        <v>6</v>
      </c>
      <c r="B20" s="72" t="s">
        <v>36</v>
      </c>
      <c r="C20" s="73" t="s">
        <v>69</v>
      </c>
      <c r="D20" s="74" t="s">
        <v>32</v>
      </c>
      <c r="E20" s="66">
        <v>796327</v>
      </c>
      <c r="F20" s="66">
        <f>836405+137374+58909+70576+171600</f>
        <v>1274864</v>
      </c>
      <c r="G20" s="42">
        <f t="shared" si="0"/>
        <v>478537</v>
      </c>
      <c r="H20" s="75" t="s">
        <v>16</v>
      </c>
      <c r="I20" s="47"/>
    </row>
    <row r="21" spans="1:9" ht="15" customHeight="1">
      <c r="A21" s="71"/>
      <c r="B21" s="72"/>
      <c r="C21" s="73"/>
      <c r="D21" s="74"/>
      <c r="E21" s="67">
        <v>776091</v>
      </c>
      <c r="F21" s="67">
        <f>836405+137374+58909+70576+171600-20236</f>
        <v>1254628</v>
      </c>
      <c r="G21" s="44">
        <f t="shared" si="0"/>
        <v>478537</v>
      </c>
      <c r="H21" s="76"/>
      <c r="I21" s="48"/>
    </row>
    <row r="22" spans="1:9" ht="15" customHeight="1">
      <c r="A22" s="71">
        <v>7</v>
      </c>
      <c r="B22" s="72" t="s">
        <v>36</v>
      </c>
      <c r="C22" s="73" t="s">
        <v>70</v>
      </c>
      <c r="D22" s="74" t="s">
        <v>32</v>
      </c>
      <c r="E22" s="66">
        <v>157032</v>
      </c>
      <c r="F22" s="66">
        <f>38514+16111+20677+114+87277+13021+2860</f>
        <v>178574</v>
      </c>
      <c r="G22" s="42">
        <f t="shared" si="0"/>
        <v>21542</v>
      </c>
      <c r="H22" s="75" t="s">
        <v>16</v>
      </c>
      <c r="I22" s="47"/>
    </row>
    <row r="23" spans="1:9" ht="15" customHeight="1">
      <c r="A23" s="71"/>
      <c r="B23" s="72"/>
      <c r="C23" s="73"/>
      <c r="D23" s="74"/>
      <c r="E23" s="67">
        <v>157017</v>
      </c>
      <c r="F23" s="67">
        <f>F22-15</f>
        <v>178559</v>
      </c>
      <c r="G23" s="44">
        <f t="shared" si="0"/>
        <v>21542</v>
      </c>
      <c r="H23" s="76"/>
      <c r="I23" s="48"/>
    </row>
    <row r="24" spans="1:9" ht="15" customHeight="1">
      <c r="A24" s="77" t="s">
        <v>37</v>
      </c>
      <c r="B24" s="78"/>
      <c r="C24" s="78"/>
      <c r="D24" s="78"/>
      <c r="E24" s="66">
        <f>E12+E14+E16+E18+E20+E22</f>
        <v>1845411</v>
      </c>
      <c r="F24" s="66">
        <f>F12+F14+F16+F18+F20+F22</f>
        <v>2548142</v>
      </c>
      <c r="G24" s="46">
        <f t="shared" si="0"/>
        <v>702731</v>
      </c>
      <c r="H24" s="75"/>
      <c r="I24" s="47"/>
    </row>
    <row r="25" spans="1:9" ht="15" customHeight="1">
      <c r="A25" s="77"/>
      <c r="B25" s="78"/>
      <c r="C25" s="78"/>
      <c r="D25" s="78"/>
      <c r="E25" s="67">
        <f>E13+E15+E17+E19+E21+E23</f>
        <v>1814081</v>
      </c>
      <c r="F25" s="67">
        <f>F13+F15+F17+F19+F21+F23</f>
        <v>2517387</v>
      </c>
      <c r="G25" s="44">
        <f t="shared" si="0"/>
        <v>703306</v>
      </c>
      <c r="H25" s="76"/>
      <c r="I25" s="48"/>
    </row>
    <row r="26" spans="1:9" ht="15" customHeight="1">
      <c r="A26" s="71">
        <v>8</v>
      </c>
      <c r="B26" s="72" t="s">
        <v>38</v>
      </c>
      <c r="C26" s="73" t="s">
        <v>71</v>
      </c>
      <c r="D26" s="74" t="s">
        <v>32</v>
      </c>
      <c r="E26" s="66">
        <v>1362</v>
      </c>
      <c r="F26" s="66">
        <v>1364</v>
      </c>
      <c r="G26" s="42">
        <f t="shared" si="0"/>
        <v>2</v>
      </c>
      <c r="H26" s="75" t="s">
        <v>16</v>
      </c>
      <c r="I26" s="47"/>
    </row>
    <row r="27" spans="1:9" ht="15" customHeight="1">
      <c r="A27" s="71"/>
      <c r="B27" s="72"/>
      <c r="C27" s="73"/>
      <c r="D27" s="74"/>
      <c r="E27" s="67">
        <v>1362</v>
      </c>
      <c r="F27" s="67">
        <v>1364</v>
      </c>
      <c r="G27" s="44">
        <f t="shared" si="0"/>
        <v>2</v>
      </c>
      <c r="H27" s="76"/>
      <c r="I27" s="48"/>
    </row>
    <row r="28" spans="1:9" ht="15" customHeight="1">
      <c r="A28" s="77" t="s">
        <v>39</v>
      </c>
      <c r="B28" s="78"/>
      <c r="C28" s="78"/>
      <c r="D28" s="78"/>
      <c r="E28" s="66">
        <f>E26</f>
        <v>1362</v>
      </c>
      <c r="F28" s="66">
        <f>F26</f>
        <v>1364</v>
      </c>
      <c r="G28" s="46">
        <f t="shared" si="0"/>
        <v>2</v>
      </c>
      <c r="H28" s="75"/>
      <c r="I28" s="47"/>
    </row>
    <row r="29" spans="1:9" ht="15" customHeight="1">
      <c r="A29" s="77"/>
      <c r="B29" s="78"/>
      <c r="C29" s="78"/>
      <c r="D29" s="78"/>
      <c r="E29" s="67">
        <f>E27</f>
        <v>1362</v>
      </c>
      <c r="F29" s="67">
        <f>F27</f>
        <v>1364</v>
      </c>
      <c r="G29" s="44">
        <f t="shared" si="0"/>
        <v>2</v>
      </c>
      <c r="H29" s="76"/>
      <c r="I29" s="48"/>
    </row>
    <row r="30" spans="1:9" ht="15" customHeight="1">
      <c r="A30" s="71">
        <v>9</v>
      </c>
      <c r="B30" s="72" t="s">
        <v>40</v>
      </c>
      <c r="C30" s="73" t="s">
        <v>72</v>
      </c>
      <c r="D30" s="74" t="s">
        <v>32</v>
      </c>
      <c r="E30" s="66">
        <v>107396</v>
      </c>
      <c r="F30" s="66">
        <v>110926</v>
      </c>
      <c r="G30" s="42">
        <f t="shared" si="0"/>
        <v>3530</v>
      </c>
      <c r="H30" s="75" t="s">
        <v>16</v>
      </c>
      <c r="I30" s="47"/>
    </row>
    <row r="31" spans="1:9" ht="15" customHeight="1">
      <c r="A31" s="71"/>
      <c r="B31" s="72"/>
      <c r="C31" s="73"/>
      <c r="D31" s="74"/>
      <c r="E31" s="67">
        <v>107125</v>
      </c>
      <c r="F31" s="67">
        <f>110926-276</f>
        <v>110650</v>
      </c>
      <c r="G31" s="44">
        <f t="shared" si="0"/>
        <v>3525</v>
      </c>
      <c r="H31" s="76"/>
      <c r="I31" s="48"/>
    </row>
    <row r="32" spans="1:9" ht="15" customHeight="1">
      <c r="A32" s="71">
        <v>10</v>
      </c>
      <c r="B32" s="72" t="s">
        <v>40</v>
      </c>
      <c r="C32" s="73" t="s">
        <v>73</v>
      </c>
      <c r="D32" s="74" t="s">
        <v>32</v>
      </c>
      <c r="E32" s="66">
        <v>741834</v>
      </c>
      <c r="F32" s="66">
        <f>330450+102507+67371+64258+216781+1650</f>
        <v>783017</v>
      </c>
      <c r="G32" s="42">
        <f t="shared" si="0"/>
        <v>41183</v>
      </c>
      <c r="H32" s="75" t="s">
        <v>16</v>
      </c>
      <c r="I32" s="47"/>
    </row>
    <row r="33" spans="1:9" ht="15" customHeight="1">
      <c r="A33" s="71"/>
      <c r="B33" s="72"/>
      <c r="C33" s="73"/>
      <c r="D33" s="74"/>
      <c r="E33" s="67">
        <v>739527</v>
      </c>
      <c r="F33" s="67">
        <f>330450+102507+67371+64258+216781+1650-640-1650</f>
        <v>780727</v>
      </c>
      <c r="G33" s="44">
        <f t="shared" si="0"/>
        <v>41200</v>
      </c>
      <c r="H33" s="76"/>
      <c r="I33" s="48"/>
    </row>
    <row r="34" spans="1:9" ht="15" customHeight="1">
      <c r="A34" s="77" t="s">
        <v>41</v>
      </c>
      <c r="B34" s="78"/>
      <c r="C34" s="78"/>
      <c r="D34" s="78"/>
      <c r="E34" s="66">
        <f>E30+E32</f>
        <v>849230</v>
      </c>
      <c r="F34" s="66">
        <f>F30+F32</f>
        <v>893943</v>
      </c>
      <c r="G34" s="46">
        <f t="shared" si="0"/>
        <v>44713</v>
      </c>
      <c r="H34" s="75"/>
      <c r="I34" s="47"/>
    </row>
    <row r="35" spans="1:9" ht="15" customHeight="1">
      <c r="A35" s="77"/>
      <c r="B35" s="78"/>
      <c r="C35" s="78"/>
      <c r="D35" s="78"/>
      <c r="E35" s="67">
        <f>E31+E33</f>
        <v>846652</v>
      </c>
      <c r="F35" s="67">
        <f>F31+F33</f>
        <v>891377</v>
      </c>
      <c r="G35" s="44">
        <f t="shared" si="0"/>
        <v>44725</v>
      </c>
      <c r="H35" s="76"/>
      <c r="I35" s="48"/>
    </row>
    <row r="36" spans="1:9" ht="15" customHeight="1">
      <c r="A36" s="71">
        <v>11</v>
      </c>
      <c r="B36" s="72" t="s">
        <v>42</v>
      </c>
      <c r="C36" s="73" t="s">
        <v>74</v>
      </c>
      <c r="D36" s="74" t="s">
        <v>32</v>
      </c>
      <c r="E36" s="66">
        <v>473760</v>
      </c>
      <c r="F36" s="66">
        <v>499117</v>
      </c>
      <c r="G36" s="42">
        <f t="shared" si="0"/>
        <v>25357</v>
      </c>
      <c r="H36" s="75" t="s">
        <v>16</v>
      </c>
      <c r="I36" s="47"/>
    </row>
    <row r="37" spans="1:9" ht="15" customHeight="1">
      <c r="A37" s="71"/>
      <c r="B37" s="72"/>
      <c r="C37" s="73"/>
      <c r="D37" s="74"/>
      <c r="E37" s="67">
        <v>0</v>
      </c>
      <c r="F37" s="67">
        <v>0</v>
      </c>
      <c r="G37" s="44">
        <f t="shared" si="0"/>
        <v>0</v>
      </c>
      <c r="H37" s="76"/>
      <c r="I37" s="48"/>
    </row>
    <row r="38" spans="1:9" ht="15" customHeight="1">
      <c r="A38" s="77" t="s">
        <v>43</v>
      </c>
      <c r="B38" s="78"/>
      <c r="C38" s="78"/>
      <c r="D38" s="78"/>
      <c r="E38" s="66">
        <f>E36</f>
        <v>473760</v>
      </c>
      <c r="F38" s="66">
        <f>F36</f>
        <v>499117</v>
      </c>
      <c r="G38" s="46">
        <f t="shared" si="0"/>
        <v>25357</v>
      </c>
      <c r="H38" s="75"/>
      <c r="I38" s="47"/>
    </row>
    <row r="39" spans="1:9" ht="15" customHeight="1">
      <c r="A39" s="77"/>
      <c r="B39" s="78"/>
      <c r="C39" s="78"/>
      <c r="D39" s="78"/>
      <c r="E39" s="67">
        <f>E37</f>
        <v>0</v>
      </c>
      <c r="F39" s="67">
        <f>F37</f>
        <v>0</v>
      </c>
      <c r="G39" s="44">
        <f t="shared" si="0"/>
        <v>0</v>
      </c>
      <c r="H39" s="76"/>
      <c r="I39" s="48"/>
    </row>
    <row r="40" spans="1:9" ht="15" customHeight="1">
      <c r="A40" s="71">
        <v>12</v>
      </c>
      <c r="B40" s="72" t="s">
        <v>45</v>
      </c>
      <c r="C40" s="73" t="s">
        <v>75</v>
      </c>
      <c r="D40" s="74" t="s">
        <v>32</v>
      </c>
      <c r="E40" s="66">
        <v>196131802</v>
      </c>
      <c r="F40" s="66">
        <v>200473291</v>
      </c>
      <c r="G40" s="42">
        <f t="shared" ref="G40:G75" si="1">+F40-E40</f>
        <v>4341489</v>
      </c>
      <c r="H40" s="75" t="s">
        <v>16</v>
      </c>
      <c r="I40" s="47"/>
    </row>
    <row r="41" spans="1:9" ht="15" customHeight="1">
      <c r="A41" s="71"/>
      <c r="B41" s="72"/>
      <c r="C41" s="73"/>
      <c r="D41" s="74"/>
      <c r="E41" s="67">
        <v>0</v>
      </c>
      <c r="F41" s="67">
        <v>0</v>
      </c>
      <c r="G41" s="44">
        <f t="shared" si="1"/>
        <v>0</v>
      </c>
      <c r="H41" s="76"/>
      <c r="I41" s="48"/>
    </row>
    <row r="42" spans="1:9" ht="15" customHeight="1">
      <c r="A42" s="77" t="s">
        <v>44</v>
      </c>
      <c r="B42" s="78"/>
      <c r="C42" s="78"/>
      <c r="D42" s="78"/>
      <c r="E42" s="66">
        <f>E40</f>
        <v>196131802</v>
      </c>
      <c r="F42" s="66">
        <f>F40</f>
        <v>200473291</v>
      </c>
      <c r="G42" s="46">
        <f t="shared" si="1"/>
        <v>4341489</v>
      </c>
      <c r="H42" s="75"/>
      <c r="I42" s="47"/>
    </row>
    <row r="43" spans="1:9" ht="15" customHeight="1">
      <c r="A43" s="77"/>
      <c r="B43" s="78"/>
      <c r="C43" s="78"/>
      <c r="D43" s="78"/>
      <c r="E43" s="67">
        <f>E41</f>
        <v>0</v>
      </c>
      <c r="F43" s="67">
        <f>F41</f>
        <v>0</v>
      </c>
      <c r="G43" s="44">
        <f t="shared" si="1"/>
        <v>0</v>
      </c>
      <c r="H43" s="76"/>
      <c r="I43" s="48"/>
    </row>
    <row r="44" spans="1:9" ht="15" customHeight="1">
      <c r="A44" s="71">
        <v>13</v>
      </c>
      <c r="B44" s="72" t="s">
        <v>46</v>
      </c>
      <c r="C44" s="73" t="s">
        <v>76</v>
      </c>
      <c r="D44" s="85" t="s">
        <v>32</v>
      </c>
      <c r="E44" s="66">
        <v>27549</v>
      </c>
      <c r="F44" s="66">
        <v>11041</v>
      </c>
      <c r="G44" s="42">
        <f t="shared" si="1"/>
        <v>-16508</v>
      </c>
      <c r="H44" s="75" t="s">
        <v>16</v>
      </c>
      <c r="I44" s="47"/>
    </row>
    <row r="45" spans="1:9" ht="15" customHeight="1">
      <c r="A45" s="71"/>
      <c r="B45" s="72"/>
      <c r="C45" s="73"/>
      <c r="D45" s="85"/>
      <c r="E45" s="67">
        <v>0</v>
      </c>
      <c r="F45" s="67">
        <v>0</v>
      </c>
      <c r="G45" s="44">
        <f t="shared" si="1"/>
        <v>0</v>
      </c>
      <c r="H45" s="76"/>
      <c r="I45" s="48"/>
    </row>
    <row r="46" spans="1:9" ht="15" customHeight="1">
      <c r="A46" s="77" t="s">
        <v>47</v>
      </c>
      <c r="B46" s="78"/>
      <c r="C46" s="78"/>
      <c r="D46" s="78"/>
      <c r="E46" s="66">
        <f>E44</f>
        <v>27549</v>
      </c>
      <c r="F46" s="66">
        <f>F44</f>
        <v>11041</v>
      </c>
      <c r="G46" s="46">
        <f t="shared" si="1"/>
        <v>-16508</v>
      </c>
      <c r="H46" s="75"/>
      <c r="I46" s="47"/>
    </row>
    <row r="47" spans="1:9" ht="15" customHeight="1">
      <c r="A47" s="77"/>
      <c r="B47" s="78"/>
      <c r="C47" s="78"/>
      <c r="D47" s="78"/>
      <c r="E47" s="67">
        <f>E45</f>
        <v>0</v>
      </c>
      <c r="F47" s="67">
        <f>F45</f>
        <v>0</v>
      </c>
      <c r="G47" s="44">
        <f t="shared" si="1"/>
        <v>0</v>
      </c>
      <c r="H47" s="76"/>
      <c r="I47" s="48"/>
    </row>
    <row r="48" spans="1:9" ht="15" customHeight="1">
      <c r="A48" s="71">
        <v>14</v>
      </c>
      <c r="B48" s="72" t="s">
        <v>54</v>
      </c>
      <c r="C48" s="73" t="s">
        <v>77</v>
      </c>
      <c r="D48" s="74" t="s">
        <v>32</v>
      </c>
      <c r="E48" s="66">
        <v>87750103</v>
      </c>
      <c r="F48" s="70">
        <v>87696231</v>
      </c>
      <c r="G48" s="42">
        <f t="shared" si="1"/>
        <v>-53872</v>
      </c>
      <c r="H48" s="75" t="s">
        <v>16</v>
      </c>
      <c r="I48" s="43"/>
    </row>
    <row r="49" spans="1:9" ht="15" customHeight="1">
      <c r="A49" s="71"/>
      <c r="B49" s="72"/>
      <c r="C49" s="73"/>
      <c r="D49" s="74"/>
      <c r="E49" s="67">
        <v>29434792</v>
      </c>
      <c r="F49" s="67">
        <f>F48-59163321</f>
        <v>28532910</v>
      </c>
      <c r="G49" s="44">
        <f t="shared" si="1"/>
        <v>-901882</v>
      </c>
      <c r="H49" s="76"/>
      <c r="I49" s="45"/>
    </row>
    <row r="50" spans="1:9" ht="15" customHeight="1">
      <c r="A50" s="77" t="s">
        <v>55</v>
      </c>
      <c r="B50" s="78"/>
      <c r="C50" s="78"/>
      <c r="D50" s="78"/>
      <c r="E50" s="66">
        <f>E48</f>
        <v>87750103</v>
      </c>
      <c r="F50" s="66">
        <f>F48</f>
        <v>87696231</v>
      </c>
      <c r="G50" s="46">
        <f t="shared" si="1"/>
        <v>-53872</v>
      </c>
      <c r="H50" s="75"/>
      <c r="I50" s="47"/>
    </row>
    <row r="51" spans="1:9" ht="15" customHeight="1">
      <c r="A51" s="77"/>
      <c r="B51" s="78"/>
      <c r="C51" s="78"/>
      <c r="D51" s="78"/>
      <c r="E51" s="67">
        <f>E49</f>
        <v>29434792</v>
      </c>
      <c r="F51" s="67">
        <f>F49</f>
        <v>28532910</v>
      </c>
      <c r="G51" s="44">
        <f t="shared" si="1"/>
        <v>-901882</v>
      </c>
      <c r="H51" s="76"/>
      <c r="I51" s="48"/>
    </row>
    <row r="52" spans="1:9" ht="15" customHeight="1">
      <c r="A52" s="71">
        <v>15</v>
      </c>
      <c r="B52" s="72" t="s">
        <v>60</v>
      </c>
      <c r="C52" s="73" t="s">
        <v>78</v>
      </c>
      <c r="D52" s="74" t="s">
        <v>32</v>
      </c>
      <c r="E52" s="66">
        <v>1137331</v>
      </c>
      <c r="F52" s="66">
        <v>1217071</v>
      </c>
      <c r="G52" s="42">
        <f t="shared" si="1"/>
        <v>79740</v>
      </c>
      <c r="H52" s="75" t="s">
        <v>16</v>
      </c>
      <c r="I52" s="47"/>
    </row>
    <row r="53" spans="1:9" ht="15" customHeight="1">
      <c r="A53" s="71"/>
      <c r="B53" s="72"/>
      <c r="C53" s="73"/>
      <c r="D53" s="74"/>
      <c r="E53" s="67">
        <f>1137331-139-19653-1934-225486-450973-195431</f>
        <v>243715</v>
      </c>
      <c r="F53" s="68">
        <v>0</v>
      </c>
      <c r="G53" s="44">
        <f t="shared" si="1"/>
        <v>-243715</v>
      </c>
      <c r="H53" s="76"/>
      <c r="I53" s="48"/>
    </row>
    <row r="54" spans="1:9" ht="15" customHeight="1">
      <c r="A54" s="71">
        <v>16</v>
      </c>
      <c r="B54" s="72" t="s">
        <v>60</v>
      </c>
      <c r="C54" s="73" t="s">
        <v>79</v>
      </c>
      <c r="D54" s="74" t="s">
        <v>32</v>
      </c>
      <c r="E54" s="66">
        <v>22593</v>
      </c>
      <c r="F54" s="66">
        <v>25210</v>
      </c>
      <c r="G54" s="42">
        <f t="shared" si="1"/>
        <v>2617</v>
      </c>
      <c r="H54" s="75" t="s">
        <v>16</v>
      </c>
      <c r="I54" s="47"/>
    </row>
    <row r="55" spans="1:9" ht="15" customHeight="1">
      <c r="A55" s="71"/>
      <c r="B55" s="72"/>
      <c r="C55" s="73"/>
      <c r="D55" s="74"/>
      <c r="E55" s="67">
        <v>9023</v>
      </c>
      <c r="F55" s="67">
        <v>0</v>
      </c>
      <c r="G55" s="44">
        <f t="shared" si="1"/>
        <v>-9023</v>
      </c>
      <c r="H55" s="76"/>
      <c r="I55" s="48"/>
    </row>
    <row r="56" spans="1:9" ht="15" customHeight="1">
      <c r="A56" s="77" t="s">
        <v>48</v>
      </c>
      <c r="B56" s="78"/>
      <c r="C56" s="78"/>
      <c r="D56" s="78"/>
      <c r="E56" s="66">
        <f>E52+E54</f>
        <v>1159924</v>
      </c>
      <c r="F56" s="66">
        <f>F52+F54</f>
        <v>1242281</v>
      </c>
      <c r="G56" s="46">
        <f t="shared" si="1"/>
        <v>82357</v>
      </c>
      <c r="H56" s="75"/>
      <c r="I56" s="47"/>
    </row>
    <row r="57" spans="1:9" ht="15" customHeight="1">
      <c r="A57" s="77"/>
      <c r="B57" s="78"/>
      <c r="C57" s="78"/>
      <c r="D57" s="78"/>
      <c r="E57" s="67">
        <f>E53+E55</f>
        <v>252738</v>
      </c>
      <c r="F57" s="68">
        <f>F53+F55</f>
        <v>0</v>
      </c>
      <c r="G57" s="44">
        <f t="shared" si="1"/>
        <v>-252738</v>
      </c>
      <c r="H57" s="76"/>
      <c r="I57" s="48"/>
    </row>
    <row r="58" spans="1:9" ht="15" customHeight="1">
      <c r="A58" s="71">
        <v>17</v>
      </c>
      <c r="B58" s="72" t="s">
        <v>61</v>
      </c>
      <c r="C58" s="73" t="s">
        <v>80</v>
      </c>
      <c r="D58" s="74" t="s">
        <v>32</v>
      </c>
      <c r="E58" s="66">
        <v>614609</v>
      </c>
      <c r="F58" s="66">
        <v>628915</v>
      </c>
      <c r="G58" s="42">
        <f t="shared" si="1"/>
        <v>14306</v>
      </c>
      <c r="H58" s="75" t="s">
        <v>16</v>
      </c>
      <c r="I58" s="47"/>
    </row>
    <row r="59" spans="1:9" ht="15" customHeight="1">
      <c r="A59" s="71"/>
      <c r="B59" s="72"/>
      <c r="C59" s="73"/>
      <c r="D59" s="74"/>
      <c r="E59" s="67">
        <f>119192+9258+275+66153+2173+0</f>
        <v>197051</v>
      </c>
      <c r="F59" s="67">
        <f>F58-453659</f>
        <v>175256</v>
      </c>
      <c r="G59" s="44">
        <f t="shared" si="1"/>
        <v>-21795</v>
      </c>
      <c r="H59" s="76"/>
      <c r="I59" s="48"/>
    </row>
    <row r="60" spans="1:9" ht="15" customHeight="1">
      <c r="A60" s="77" t="s">
        <v>49</v>
      </c>
      <c r="B60" s="78"/>
      <c r="C60" s="78"/>
      <c r="D60" s="78"/>
      <c r="E60" s="66">
        <f>E58</f>
        <v>614609</v>
      </c>
      <c r="F60" s="66">
        <f>F58</f>
        <v>628915</v>
      </c>
      <c r="G60" s="46">
        <f t="shared" si="1"/>
        <v>14306</v>
      </c>
      <c r="H60" s="75"/>
      <c r="I60" s="47"/>
    </row>
    <row r="61" spans="1:9" ht="15" customHeight="1">
      <c r="A61" s="77"/>
      <c r="B61" s="78"/>
      <c r="C61" s="78"/>
      <c r="D61" s="78"/>
      <c r="E61" s="67">
        <f>E59</f>
        <v>197051</v>
      </c>
      <c r="F61" s="67">
        <f>F59</f>
        <v>175256</v>
      </c>
      <c r="G61" s="44">
        <f t="shared" si="1"/>
        <v>-21795</v>
      </c>
      <c r="H61" s="76"/>
      <c r="I61" s="48"/>
    </row>
    <row r="62" spans="1:9" ht="15" customHeight="1">
      <c r="A62" s="71">
        <v>18</v>
      </c>
      <c r="B62" s="72" t="s">
        <v>62</v>
      </c>
      <c r="C62" s="73" t="s">
        <v>89</v>
      </c>
      <c r="D62" s="74" t="s">
        <v>32</v>
      </c>
      <c r="E62" s="66">
        <v>0</v>
      </c>
      <c r="F62" s="66">
        <v>2455</v>
      </c>
      <c r="G62" s="42">
        <f t="shared" ref="G62:G65" si="2">+F62-E62</f>
        <v>2455</v>
      </c>
      <c r="H62" s="75" t="s">
        <v>16</v>
      </c>
      <c r="I62" s="47"/>
    </row>
    <row r="63" spans="1:9" ht="15" customHeight="1">
      <c r="A63" s="71"/>
      <c r="B63" s="72"/>
      <c r="C63" s="73"/>
      <c r="D63" s="74"/>
      <c r="E63" s="67">
        <v>0</v>
      </c>
      <c r="F63" s="67">
        <v>0</v>
      </c>
      <c r="G63" s="44">
        <f t="shared" si="2"/>
        <v>0</v>
      </c>
      <c r="H63" s="76"/>
      <c r="I63" s="48"/>
    </row>
    <row r="64" spans="1:9" ht="15" customHeight="1">
      <c r="A64" s="77" t="s">
        <v>87</v>
      </c>
      <c r="B64" s="78"/>
      <c r="C64" s="78"/>
      <c r="D64" s="78"/>
      <c r="E64" s="66">
        <f>E62</f>
        <v>0</v>
      </c>
      <c r="F64" s="66">
        <f>F62</f>
        <v>2455</v>
      </c>
      <c r="G64" s="42">
        <f t="shared" si="2"/>
        <v>2455</v>
      </c>
      <c r="H64" s="75"/>
      <c r="I64" s="47"/>
    </row>
    <row r="65" spans="1:9" ht="15" customHeight="1">
      <c r="A65" s="77"/>
      <c r="B65" s="78"/>
      <c r="C65" s="78"/>
      <c r="D65" s="78"/>
      <c r="E65" s="67">
        <f>E63</f>
        <v>0</v>
      </c>
      <c r="F65" s="67">
        <f>F63</f>
        <v>0</v>
      </c>
      <c r="G65" s="44">
        <f t="shared" si="2"/>
        <v>0</v>
      </c>
      <c r="H65" s="76"/>
      <c r="I65" s="48"/>
    </row>
    <row r="66" spans="1:9" ht="15" customHeight="1">
      <c r="A66" s="71">
        <v>19</v>
      </c>
      <c r="B66" s="72" t="s">
        <v>86</v>
      </c>
      <c r="C66" s="73" t="s">
        <v>81</v>
      </c>
      <c r="D66" s="74" t="s">
        <v>32</v>
      </c>
      <c r="E66" s="66">
        <v>450000</v>
      </c>
      <c r="F66" s="66">
        <v>564618</v>
      </c>
      <c r="G66" s="42">
        <f t="shared" si="1"/>
        <v>114618</v>
      </c>
      <c r="H66" s="75" t="s">
        <v>16</v>
      </c>
      <c r="I66" s="47"/>
    </row>
    <row r="67" spans="1:9" ht="15" customHeight="1">
      <c r="A67" s="71"/>
      <c r="B67" s="72"/>
      <c r="C67" s="73"/>
      <c r="D67" s="74"/>
      <c r="E67" s="67">
        <v>0</v>
      </c>
      <c r="F67" s="67">
        <v>0</v>
      </c>
      <c r="G67" s="44">
        <f t="shared" si="1"/>
        <v>0</v>
      </c>
      <c r="H67" s="76"/>
      <c r="I67" s="48"/>
    </row>
    <row r="68" spans="1:9" ht="15" customHeight="1">
      <c r="A68" s="77" t="s">
        <v>50</v>
      </c>
      <c r="B68" s="78"/>
      <c r="C68" s="78"/>
      <c r="D68" s="78"/>
      <c r="E68" s="66">
        <f>E66</f>
        <v>450000</v>
      </c>
      <c r="F68" s="66">
        <f>F66</f>
        <v>564618</v>
      </c>
      <c r="G68" s="42">
        <f t="shared" si="1"/>
        <v>114618</v>
      </c>
      <c r="H68" s="75"/>
      <c r="I68" s="47"/>
    </row>
    <row r="69" spans="1:9" ht="15" customHeight="1">
      <c r="A69" s="77"/>
      <c r="B69" s="78"/>
      <c r="C69" s="78"/>
      <c r="D69" s="78"/>
      <c r="E69" s="67">
        <f>E67</f>
        <v>0</v>
      </c>
      <c r="F69" s="67">
        <f>F67</f>
        <v>0</v>
      </c>
      <c r="G69" s="44">
        <f t="shared" si="1"/>
        <v>0</v>
      </c>
      <c r="H69" s="76"/>
      <c r="I69" s="48"/>
    </row>
    <row r="70" spans="1:9" ht="15" customHeight="1">
      <c r="A70" s="71">
        <v>20</v>
      </c>
      <c r="B70" s="72" t="s">
        <v>88</v>
      </c>
      <c r="C70" s="73" t="s">
        <v>82</v>
      </c>
      <c r="D70" s="74" t="s">
        <v>32</v>
      </c>
      <c r="E70" s="66">
        <v>3000</v>
      </c>
      <c r="F70" s="66">
        <v>3000</v>
      </c>
      <c r="G70" s="42">
        <f t="shared" si="1"/>
        <v>0</v>
      </c>
      <c r="H70" s="75" t="s">
        <v>16</v>
      </c>
      <c r="I70" s="47"/>
    </row>
    <row r="71" spans="1:9" ht="15" customHeight="1">
      <c r="A71" s="71"/>
      <c r="B71" s="72"/>
      <c r="C71" s="73"/>
      <c r="D71" s="74"/>
      <c r="E71" s="67">
        <v>0</v>
      </c>
      <c r="F71" s="67">
        <v>0</v>
      </c>
      <c r="G71" s="44">
        <f t="shared" si="1"/>
        <v>0</v>
      </c>
      <c r="H71" s="76"/>
      <c r="I71" s="48"/>
    </row>
    <row r="72" spans="1:9" ht="15" customHeight="1">
      <c r="A72" s="77" t="s">
        <v>53</v>
      </c>
      <c r="B72" s="78"/>
      <c r="C72" s="78"/>
      <c r="D72" s="78"/>
      <c r="E72" s="66">
        <f>E70</f>
        <v>3000</v>
      </c>
      <c r="F72" s="66">
        <f>F70</f>
        <v>3000</v>
      </c>
      <c r="G72" s="42">
        <f t="shared" si="1"/>
        <v>0</v>
      </c>
      <c r="H72" s="75"/>
      <c r="I72" s="47"/>
    </row>
    <row r="73" spans="1:9" ht="15" customHeight="1">
      <c r="A73" s="77"/>
      <c r="B73" s="78"/>
      <c r="C73" s="78"/>
      <c r="D73" s="78"/>
      <c r="E73" s="67">
        <f>E71</f>
        <v>0</v>
      </c>
      <c r="F73" s="67">
        <f>F71</f>
        <v>0</v>
      </c>
      <c r="G73" s="44">
        <f t="shared" si="1"/>
        <v>0</v>
      </c>
      <c r="H73" s="76"/>
      <c r="I73" s="48"/>
    </row>
    <row r="74" spans="1:9" ht="15" customHeight="1">
      <c r="A74" s="71">
        <v>21</v>
      </c>
      <c r="B74" s="72" t="s">
        <v>63</v>
      </c>
      <c r="C74" s="73" t="s">
        <v>83</v>
      </c>
      <c r="D74" s="74" t="s">
        <v>32</v>
      </c>
      <c r="E74" s="66">
        <v>150000</v>
      </c>
      <c r="F74" s="66">
        <v>150000</v>
      </c>
      <c r="G74" s="42">
        <f t="shared" si="1"/>
        <v>0</v>
      </c>
      <c r="H74" s="75" t="s">
        <v>16</v>
      </c>
      <c r="I74" s="47"/>
    </row>
    <row r="75" spans="1:9" ht="15" customHeight="1">
      <c r="A75" s="71"/>
      <c r="B75" s="72"/>
      <c r="C75" s="73"/>
      <c r="D75" s="74"/>
      <c r="E75" s="67">
        <v>150000</v>
      </c>
      <c r="F75" s="67">
        <v>150000</v>
      </c>
      <c r="G75" s="44">
        <f t="shared" si="1"/>
        <v>0</v>
      </c>
      <c r="H75" s="76"/>
      <c r="I75" s="48"/>
    </row>
    <row r="76" spans="1:9" ht="15" customHeight="1">
      <c r="A76" s="79" t="s">
        <v>51</v>
      </c>
      <c r="B76" s="80"/>
      <c r="C76" s="80"/>
      <c r="D76" s="81"/>
      <c r="E76" s="66">
        <f>E74</f>
        <v>150000</v>
      </c>
      <c r="F76" s="66">
        <f>F74</f>
        <v>150000</v>
      </c>
      <c r="G76" s="46">
        <f>+F76-E76</f>
        <v>0</v>
      </c>
      <c r="H76" s="75"/>
      <c r="I76" s="47"/>
    </row>
    <row r="77" spans="1:9" ht="15" customHeight="1">
      <c r="A77" s="82"/>
      <c r="B77" s="83"/>
      <c r="C77" s="83"/>
      <c r="D77" s="84"/>
      <c r="E77" s="67">
        <f>E75</f>
        <v>150000</v>
      </c>
      <c r="F77" s="67">
        <f>F75</f>
        <v>150000</v>
      </c>
      <c r="G77" s="44">
        <f>+F77-E77</f>
        <v>0</v>
      </c>
      <c r="H77" s="76"/>
      <c r="I77" s="48"/>
    </row>
    <row r="78" spans="1:9" ht="15" customHeight="1">
      <c r="A78" s="86" t="s">
        <v>59</v>
      </c>
      <c r="B78" s="87"/>
      <c r="C78" s="87"/>
      <c r="D78" s="88"/>
      <c r="E78" s="66">
        <f>SUM(E10,E24,E28,E34,E38,E42,E46,E50,E56,E60,E68,E72,E64,E76)</f>
        <v>292237754</v>
      </c>
      <c r="F78" s="66">
        <f>SUM(F10,F24,F28,F34,F38,F42,F46,F50,F56,F60,F68,F72,F64,F76)</f>
        <v>297406140</v>
      </c>
      <c r="G78" s="49">
        <f>+F78-E78</f>
        <v>5168386</v>
      </c>
      <c r="H78" s="75" t="s">
        <v>90</v>
      </c>
      <c r="I78" s="50" t="s">
        <v>90</v>
      </c>
    </row>
    <row r="79" spans="1:9" ht="15" customHeight="1" thickBot="1">
      <c r="A79" s="89"/>
      <c r="B79" s="90"/>
      <c r="C79" s="90"/>
      <c r="D79" s="91"/>
      <c r="E79" s="69">
        <f>SUM(E11,E25,E29,E35,E39,E43,E47,E51,E57,E61,E69,E73,E65,E77)</f>
        <v>35477680</v>
      </c>
      <c r="F79" s="69">
        <f>SUM(F11,F25,F29,F35,F39,F43,F47,F51,F57,F61,F69,F73,F65,F77)</f>
        <v>34960036</v>
      </c>
      <c r="G79" s="51">
        <f>+F79-E79</f>
        <v>-517644</v>
      </c>
      <c r="H79" s="92"/>
      <c r="I79" s="52" t="s">
        <v>90</v>
      </c>
    </row>
    <row r="80" spans="1:9">
      <c r="A80" s="53"/>
      <c r="B80" s="53"/>
      <c r="C80" s="53"/>
      <c r="D80" s="53"/>
      <c r="E80" s="54"/>
      <c r="F80" s="55"/>
      <c r="G80" s="56"/>
    </row>
    <row r="81" spans="1:9" ht="18" customHeight="1">
      <c r="A81" s="57"/>
      <c r="B81" s="57"/>
      <c r="C81" s="58"/>
      <c r="D81" s="57"/>
      <c r="E81" s="28"/>
      <c r="F81" s="59"/>
      <c r="G81" s="60"/>
      <c r="I81" s="61"/>
    </row>
    <row r="82" spans="1:9" ht="15" customHeight="1">
      <c r="E82" s="62"/>
      <c r="F82" s="62"/>
    </row>
    <row r="83" spans="1:9" ht="15" customHeight="1">
      <c r="E83" s="62"/>
      <c r="F83" s="62"/>
    </row>
    <row r="84" spans="1:9" ht="15" customHeight="1"/>
    <row r="85" spans="1:9" ht="15" customHeight="1"/>
  </sheetData>
  <mergeCells count="142">
    <mergeCell ref="A1:C1"/>
    <mergeCell ref="H1:I1"/>
    <mergeCell ref="A3:C3"/>
    <mergeCell ref="E5:F5"/>
    <mergeCell ref="C6:C7"/>
    <mergeCell ref="D6:D7"/>
    <mergeCell ref="H6:I7"/>
    <mergeCell ref="D12:D13"/>
    <mergeCell ref="H12:H13"/>
    <mergeCell ref="A8:A9"/>
    <mergeCell ref="B8:B9"/>
    <mergeCell ref="C8:C9"/>
    <mergeCell ref="D8:D9"/>
    <mergeCell ref="H8:H9"/>
    <mergeCell ref="H38:H39"/>
    <mergeCell ref="H10:H11"/>
    <mergeCell ref="A12:A13"/>
    <mergeCell ref="B12:B13"/>
    <mergeCell ref="C12:C13"/>
    <mergeCell ref="A16:A17"/>
    <mergeCell ref="B16:B17"/>
    <mergeCell ref="C16:C17"/>
    <mergeCell ref="D16:D17"/>
    <mergeCell ref="H16:H17"/>
    <mergeCell ref="C14:C15"/>
    <mergeCell ref="D14:D15"/>
    <mergeCell ref="A24:D25"/>
    <mergeCell ref="H24:H25"/>
    <mergeCell ref="H32:H33"/>
    <mergeCell ref="A34:D35"/>
    <mergeCell ref="H34:H35"/>
    <mergeCell ref="A26:A27"/>
    <mergeCell ref="B26:B27"/>
    <mergeCell ref="H18:H19"/>
    <mergeCell ref="A28:D29"/>
    <mergeCell ref="D20:D21"/>
    <mergeCell ref="H20:H21"/>
    <mergeCell ref="A22:A23"/>
    <mergeCell ref="A78:D79"/>
    <mergeCell ref="H78:H79"/>
    <mergeCell ref="A10:D11"/>
    <mergeCell ref="H14:H15"/>
    <mergeCell ref="A14:A15"/>
    <mergeCell ref="B14:B15"/>
    <mergeCell ref="A38:D39"/>
    <mergeCell ref="A18:A19"/>
    <mergeCell ref="B18:B19"/>
    <mergeCell ref="C18:C19"/>
    <mergeCell ref="C26:C27"/>
    <mergeCell ref="D26:D27"/>
    <mergeCell ref="H26:H27"/>
    <mergeCell ref="B40:B41"/>
    <mergeCell ref="C40:C41"/>
    <mergeCell ref="A30:A31"/>
    <mergeCell ref="B30:B31"/>
    <mergeCell ref="H28:H29"/>
    <mergeCell ref="A32:A33"/>
    <mergeCell ref="B32:B33"/>
    <mergeCell ref="C32:C33"/>
    <mergeCell ref="D32:D33"/>
    <mergeCell ref="A36:A37"/>
    <mergeCell ref="D18:D19"/>
    <mergeCell ref="B22:B23"/>
    <mergeCell ref="C22:C23"/>
    <mergeCell ref="D22:D23"/>
    <mergeCell ref="H22:H23"/>
    <mergeCell ref="B36:B37"/>
    <mergeCell ref="C36:C37"/>
    <mergeCell ref="D36:D37"/>
    <mergeCell ref="H36:H37"/>
    <mergeCell ref="A20:A21"/>
    <mergeCell ref="B20:B21"/>
    <mergeCell ref="C20:C21"/>
    <mergeCell ref="C30:C31"/>
    <mergeCell ref="D30:D31"/>
    <mergeCell ref="H30:H31"/>
    <mergeCell ref="D40:D41"/>
    <mergeCell ref="H40:H41"/>
    <mergeCell ref="A42:D43"/>
    <mergeCell ref="H42:H43"/>
    <mergeCell ref="A44:A45"/>
    <mergeCell ref="B44:B45"/>
    <mergeCell ref="C44:C45"/>
    <mergeCell ref="D44:D45"/>
    <mergeCell ref="H44:H45"/>
    <mergeCell ref="A40:A41"/>
    <mergeCell ref="B54:B55"/>
    <mergeCell ref="C54:C55"/>
    <mergeCell ref="D54:D55"/>
    <mergeCell ref="H54:H55"/>
    <mergeCell ref="A56:D57"/>
    <mergeCell ref="H56:H57"/>
    <mergeCell ref="A46:D47"/>
    <mergeCell ref="H46:H47"/>
    <mergeCell ref="A48:A49"/>
    <mergeCell ref="B48:B49"/>
    <mergeCell ref="C48:C49"/>
    <mergeCell ref="A52:A53"/>
    <mergeCell ref="B52:B53"/>
    <mergeCell ref="C52:C53"/>
    <mergeCell ref="D52:D53"/>
    <mergeCell ref="H52:H53"/>
    <mergeCell ref="D48:D49"/>
    <mergeCell ref="H48:H49"/>
    <mergeCell ref="A50:D51"/>
    <mergeCell ref="H50:H51"/>
    <mergeCell ref="A54:A55"/>
    <mergeCell ref="A76:D77"/>
    <mergeCell ref="H76:H77"/>
    <mergeCell ref="A70:A71"/>
    <mergeCell ref="B70:B71"/>
    <mergeCell ref="C70:C71"/>
    <mergeCell ref="D70:D71"/>
    <mergeCell ref="H70:H71"/>
    <mergeCell ref="A72:D73"/>
    <mergeCell ref="H72:H73"/>
    <mergeCell ref="A74:A75"/>
    <mergeCell ref="B74:B75"/>
    <mergeCell ref="C74:C75"/>
    <mergeCell ref="D74:D75"/>
    <mergeCell ref="H74:H75"/>
    <mergeCell ref="A66:A67"/>
    <mergeCell ref="B66:B67"/>
    <mergeCell ref="C66:C67"/>
    <mergeCell ref="D66:D67"/>
    <mergeCell ref="H66:H67"/>
    <mergeCell ref="A68:D69"/>
    <mergeCell ref="H68:H69"/>
    <mergeCell ref="A58:A59"/>
    <mergeCell ref="B58:B59"/>
    <mergeCell ref="C58:C59"/>
    <mergeCell ref="D58:D59"/>
    <mergeCell ref="H58:H59"/>
    <mergeCell ref="A60:D61"/>
    <mergeCell ref="H60:H61"/>
    <mergeCell ref="A62:A63"/>
    <mergeCell ref="B62:B63"/>
    <mergeCell ref="C62:C63"/>
    <mergeCell ref="D62:D63"/>
    <mergeCell ref="H62:H63"/>
    <mergeCell ref="A64:D65"/>
    <mergeCell ref="H64:H65"/>
  </mergeCells>
  <phoneticPr fontId="5"/>
  <conditionalFormatting sqref="I7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7">
      <formula1>"調 整 ③,予 算 案 ②,予 算 ②"</formula1>
    </dataValidation>
    <dataValidation type="list" allowBlank="1" showInputMessage="1" showErrorMessage="1" sqref="H12:H23 H8:H9 H30:H33 H26:H27 H36:H37 H40:H41 H44:H45 H52:H55 H58:H59 H66:H67 H70:H71 H74:H75 H48:H49 H62:H63">
      <formula1>"　　,区ＣＭ"</formula1>
    </dataValidation>
  </dataValidations>
  <hyperlinks>
    <hyperlink ref="C8:C9" r:id="rId1" display="福祉局及び区役所職員の人件費"/>
    <hyperlink ref="C12:C13" r:id="rId2" display="資格事務費"/>
    <hyperlink ref="C14:C15" r:id="rId3" display="給付事務費"/>
    <hyperlink ref="C16:C17" r:id="rId4" display="短期証等交付事務費"/>
    <hyperlink ref="C18:C19" r:id="rId5" display="保険年金システム運用・保守等経費"/>
    <hyperlink ref="C20:C21" r:id="rId6" display="保険年金システム改修等経費"/>
    <hyperlink ref="C22:C23" r:id="rId7" display="一般事務費"/>
    <hyperlink ref="C26:C27" r:id="rId8" display="運営協議会経費"/>
    <hyperlink ref="C30:C31" r:id="rId9" display="賦課事務費"/>
    <hyperlink ref="C32:C33" r:id="rId10" display="徴収事務費"/>
    <hyperlink ref="C36:C37" r:id="rId11" display="診療報酬審査支払費"/>
    <hyperlink ref="C40:C41" r:id="rId12" display="一般被保険者保険給付費"/>
    <hyperlink ref="C44:C45" r:id="rId13" display="退職被保険者等保険給付費"/>
    <hyperlink ref="C48:C49" r:id="rId14" display="事業費納付金"/>
    <hyperlink ref="C52:C53" r:id="rId15" display="特定健康診査事業"/>
    <hyperlink ref="C54:C55" r:id="rId16" display="特定保健指導事業"/>
    <hyperlink ref="C58:C59" r:id="rId17" display="保健事業費"/>
    <hyperlink ref="C62:C63" r:id="rId18" display="国民健康保険事業費納付金等準備基金積立金"/>
    <hyperlink ref="C66:C67" r:id="rId19" display="一般被保険者保険料還付金"/>
    <hyperlink ref="C70:C71" r:id="rId20" display="退職被保険者等保険料還付金"/>
    <hyperlink ref="C74:C75" r:id="rId21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2"/>
  <rowBreaks count="1" manualBreakCount="1"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1"/>
  <sheetViews>
    <sheetView showGridLines="0" workbookViewId="0">
      <selection activeCell="O29" sqref="O29"/>
    </sheetView>
  </sheetViews>
  <sheetFormatPr defaultColWidth="9" defaultRowHeight="13.5"/>
  <cols>
    <col min="1" max="1" width="6.875" style="2" customWidth="1"/>
    <col min="2" max="2" width="5.125" style="2" customWidth="1"/>
    <col min="3" max="3" width="7" style="2" customWidth="1"/>
    <col min="4" max="13" width="9" style="2"/>
    <col min="14" max="14" width="1.5" style="2" customWidth="1"/>
    <col min="15" max="16384" width="9" style="2"/>
  </cols>
  <sheetData>
    <row r="3" spans="2:17">
      <c r="B3" s="6" t="s">
        <v>0</v>
      </c>
      <c r="C3" s="7" t="s">
        <v>1</v>
      </c>
      <c r="D3" s="8" t="s">
        <v>30</v>
      </c>
      <c r="E3" s="9"/>
      <c r="F3" s="9"/>
      <c r="G3" s="9"/>
      <c r="H3" s="9"/>
      <c r="I3" s="9"/>
      <c r="J3" s="9"/>
      <c r="K3" s="10"/>
      <c r="L3" s="10"/>
      <c r="M3" s="10"/>
      <c r="N3" s="10"/>
      <c r="O3" s="10"/>
      <c r="P3" s="10"/>
      <c r="Q3" s="11"/>
    </row>
    <row r="4" spans="2:17" ht="3.75" customHeight="1">
      <c r="B4" s="12"/>
      <c r="C4" s="13"/>
      <c r="D4" s="14"/>
      <c r="E4" s="14"/>
      <c r="F4" s="14"/>
      <c r="G4" s="14"/>
      <c r="H4" s="14"/>
      <c r="I4" s="14"/>
      <c r="J4" s="14"/>
      <c r="K4" s="1"/>
      <c r="L4" s="1"/>
      <c r="M4" s="1"/>
      <c r="N4" s="1"/>
      <c r="O4" s="1"/>
      <c r="P4" s="1"/>
      <c r="Q4" s="15"/>
    </row>
    <row r="5" spans="2:17">
      <c r="B5" s="12"/>
      <c r="C5" s="13"/>
      <c r="D5" s="14" t="s">
        <v>2</v>
      </c>
      <c r="E5" s="14"/>
      <c r="F5" s="14"/>
      <c r="G5" s="14"/>
      <c r="H5" s="13" t="s">
        <v>31</v>
      </c>
      <c r="I5" s="14" t="s">
        <v>3</v>
      </c>
      <c r="J5" s="14"/>
      <c r="K5" s="1"/>
      <c r="L5" s="1"/>
      <c r="M5" s="1"/>
      <c r="N5" s="1"/>
      <c r="O5" s="1"/>
      <c r="P5" s="1"/>
      <c r="Q5" s="15"/>
    </row>
    <row r="6" spans="2:17" ht="4.5" customHeight="1">
      <c r="B6" s="12"/>
      <c r="C6" s="13"/>
      <c r="D6" s="14"/>
      <c r="E6" s="14"/>
      <c r="F6" s="14"/>
      <c r="G6" s="14"/>
      <c r="H6" s="14"/>
      <c r="I6" s="14"/>
      <c r="J6" s="14"/>
      <c r="K6" s="1"/>
      <c r="L6" s="1"/>
      <c r="M6" s="1"/>
      <c r="N6" s="1"/>
      <c r="O6" s="1"/>
      <c r="P6" s="1"/>
      <c r="Q6" s="15"/>
    </row>
    <row r="7" spans="2:17">
      <c r="B7" s="16" t="s">
        <v>4</v>
      </c>
      <c r="C7" s="13" t="s">
        <v>5</v>
      </c>
      <c r="D7" s="17" t="s">
        <v>27</v>
      </c>
      <c r="E7" s="17"/>
      <c r="F7" s="14"/>
      <c r="G7" s="14"/>
      <c r="H7" s="14"/>
      <c r="I7" s="14"/>
      <c r="J7" s="14"/>
      <c r="K7" s="1"/>
      <c r="L7" s="1"/>
      <c r="M7" s="1"/>
      <c r="N7" s="1"/>
      <c r="O7" s="1"/>
      <c r="P7" s="1"/>
      <c r="Q7" s="15"/>
    </row>
    <row r="8" spans="2:17" ht="3.75" customHeight="1">
      <c r="B8" s="12"/>
      <c r="C8" s="14"/>
      <c r="D8" s="14"/>
      <c r="E8" s="14"/>
      <c r="F8" s="14"/>
      <c r="G8" s="14"/>
      <c r="H8" s="14"/>
      <c r="I8" s="14"/>
      <c r="J8" s="14"/>
      <c r="K8" s="1"/>
      <c r="L8" s="1"/>
      <c r="M8" s="1"/>
      <c r="N8" s="1"/>
      <c r="O8" s="1"/>
      <c r="P8" s="1"/>
      <c r="Q8" s="15"/>
    </row>
    <row r="9" spans="2:17">
      <c r="B9" s="12"/>
      <c r="C9" s="14"/>
      <c r="D9" s="14" t="s">
        <v>6</v>
      </c>
      <c r="E9" s="14"/>
      <c r="F9" s="14"/>
      <c r="G9" s="14"/>
      <c r="H9" s="14"/>
      <c r="I9" s="14"/>
      <c r="J9" s="14"/>
      <c r="K9" s="1"/>
      <c r="L9" s="1"/>
      <c r="M9" s="1"/>
      <c r="N9" s="1"/>
      <c r="O9" s="1"/>
      <c r="P9" s="1"/>
      <c r="Q9" s="15"/>
    </row>
    <row r="10" spans="2:17" ht="12.75" customHeight="1">
      <c r="B10" s="12"/>
      <c r="C10" s="14"/>
      <c r="D10" s="14" t="s">
        <v>7</v>
      </c>
      <c r="E10" s="14"/>
      <c r="F10" s="14"/>
      <c r="G10" s="14"/>
      <c r="H10" s="14"/>
      <c r="I10" s="14"/>
      <c r="J10" s="14"/>
      <c r="K10" s="1"/>
      <c r="L10" s="1"/>
      <c r="M10" s="1"/>
      <c r="N10" s="1"/>
      <c r="O10" s="1"/>
      <c r="P10" s="1"/>
      <c r="Q10" s="15"/>
    </row>
    <row r="11" spans="2:17" ht="12.75" customHeight="1">
      <c r="B11" s="12"/>
      <c r="C11" s="14"/>
      <c r="D11" s="14" t="s">
        <v>8</v>
      </c>
      <c r="E11" s="14"/>
      <c r="F11" s="14"/>
      <c r="G11" s="14"/>
      <c r="H11" s="13" t="s">
        <v>28</v>
      </c>
      <c r="I11" s="14" t="s">
        <v>9</v>
      </c>
      <c r="J11" s="14"/>
      <c r="K11" s="1"/>
      <c r="L11" s="1"/>
      <c r="M11" s="1"/>
      <c r="N11" s="1"/>
      <c r="O11" s="1"/>
      <c r="P11" s="1"/>
      <c r="Q11" s="15"/>
    </row>
    <row r="12" spans="2:17" ht="12.75" customHeight="1">
      <c r="B12" s="12"/>
      <c r="C12" s="14"/>
      <c r="D12" s="14" t="s">
        <v>10</v>
      </c>
      <c r="E12" s="14"/>
      <c r="F12" s="14"/>
      <c r="G12" s="14"/>
      <c r="H12" s="13"/>
      <c r="I12" s="14"/>
      <c r="J12" s="14"/>
      <c r="K12" s="1"/>
      <c r="L12" s="1"/>
      <c r="M12" s="1"/>
      <c r="N12" s="1"/>
      <c r="O12" s="1"/>
      <c r="P12" s="1"/>
      <c r="Q12" s="15"/>
    </row>
    <row r="13" spans="2:17" ht="12.75" customHeight="1">
      <c r="B13" s="12"/>
      <c r="C13" s="14"/>
      <c r="D13" s="14" t="s">
        <v>11</v>
      </c>
      <c r="E13" s="14"/>
      <c r="F13" s="14"/>
      <c r="G13" s="14"/>
      <c r="H13" s="13"/>
      <c r="I13" s="14"/>
      <c r="J13" s="14"/>
      <c r="K13" s="1"/>
      <c r="L13" s="1"/>
      <c r="M13" s="1"/>
      <c r="N13" s="1"/>
      <c r="O13" s="1"/>
      <c r="P13" s="1"/>
      <c r="Q13" s="15"/>
    </row>
    <row r="14" spans="2:17" ht="12.75" customHeight="1">
      <c r="B14" s="12"/>
      <c r="C14" s="14"/>
      <c r="D14" s="18" t="s">
        <v>29</v>
      </c>
      <c r="E14" s="14"/>
      <c r="F14" s="14"/>
      <c r="G14" s="14"/>
      <c r="H14" s="13"/>
      <c r="I14" s="14"/>
      <c r="J14" s="14"/>
      <c r="K14" s="1"/>
      <c r="L14" s="1"/>
      <c r="M14" s="1"/>
      <c r="N14" s="1"/>
      <c r="O14" s="1"/>
      <c r="P14" s="1"/>
      <c r="Q14" s="15"/>
    </row>
    <row r="15" spans="2:17" ht="4.5" customHeight="1">
      <c r="B15" s="12"/>
      <c r="C15" s="14"/>
      <c r="D15" s="14"/>
      <c r="E15" s="14"/>
      <c r="F15" s="14"/>
      <c r="G15" s="14"/>
      <c r="H15" s="13"/>
      <c r="I15" s="14"/>
      <c r="J15" s="19"/>
      <c r="K15" s="1"/>
      <c r="L15" s="1"/>
      <c r="M15" s="1"/>
      <c r="N15" s="1"/>
      <c r="O15" s="1"/>
      <c r="P15" s="1"/>
      <c r="Q15" s="15"/>
    </row>
    <row r="16" spans="2:17">
      <c r="B16" s="12"/>
      <c r="C16" s="14"/>
      <c r="D16" s="14" t="s">
        <v>12</v>
      </c>
      <c r="E16" s="14"/>
      <c r="F16" s="14"/>
      <c r="G16" s="14"/>
      <c r="H16" s="13"/>
      <c r="I16" s="14"/>
      <c r="J16" s="14"/>
      <c r="K16" s="1"/>
      <c r="L16" s="1"/>
      <c r="M16" s="1"/>
      <c r="N16" s="1"/>
      <c r="O16" s="1"/>
      <c r="P16" s="1"/>
      <c r="Q16" s="15"/>
    </row>
    <row r="17" spans="2:17">
      <c r="B17" s="12"/>
      <c r="C17" s="14"/>
      <c r="D17" s="14" t="s">
        <v>13</v>
      </c>
      <c r="E17" s="14"/>
      <c r="F17" s="14"/>
      <c r="G17" s="14"/>
      <c r="H17" s="104" t="s">
        <v>28</v>
      </c>
      <c r="I17" s="105" t="s">
        <v>14</v>
      </c>
      <c r="J17" s="105"/>
      <c r="K17" s="105"/>
      <c r="L17" s="1"/>
      <c r="M17" s="1"/>
      <c r="N17" s="1"/>
      <c r="O17" s="1"/>
      <c r="P17" s="1"/>
      <c r="Q17" s="15"/>
    </row>
    <row r="18" spans="2:17">
      <c r="B18" s="12"/>
      <c r="C18" s="14"/>
      <c r="D18" s="14" t="s">
        <v>15</v>
      </c>
      <c r="E18" s="14"/>
      <c r="F18" s="14"/>
      <c r="G18" s="14"/>
      <c r="H18" s="104"/>
      <c r="I18" s="105"/>
      <c r="J18" s="105"/>
      <c r="K18" s="105"/>
      <c r="L18" s="1"/>
      <c r="M18" s="1"/>
      <c r="N18" s="1"/>
      <c r="O18" s="1"/>
      <c r="P18" s="1"/>
      <c r="Q18" s="15"/>
    </row>
    <row r="19" spans="2:17" ht="15">
      <c r="B19" s="20"/>
      <c r="C19" s="21"/>
      <c r="D19" s="22" t="s">
        <v>29</v>
      </c>
      <c r="E19" s="21"/>
      <c r="F19" s="21"/>
      <c r="G19" s="21"/>
      <c r="H19" s="23"/>
      <c r="I19" s="21"/>
      <c r="J19" s="21"/>
      <c r="K19" s="5"/>
      <c r="L19" s="5"/>
      <c r="M19" s="5"/>
      <c r="N19" s="5"/>
      <c r="O19" s="5"/>
      <c r="P19" s="5"/>
      <c r="Q19" s="24"/>
    </row>
    <row r="20" spans="2:17" ht="13.5" customHeight="1">
      <c r="B20" s="4"/>
      <c r="C20" s="4"/>
      <c r="D20" s="4"/>
      <c r="E20" s="4"/>
      <c r="F20" s="4"/>
      <c r="G20" s="4"/>
      <c r="H20" s="3"/>
      <c r="I20" s="4"/>
      <c r="J20" s="4"/>
    </row>
    <row r="21" spans="2:17">
      <c r="B21" s="4"/>
      <c r="C21" s="4"/>
      <c r="D21" s="4"/>
      <c r="E21" s="4"/>
      <c r="F21" s="4"/>
      <c r="G21" s="4"/>
      <c r="H21" s="4"/>
      <c r="I21" s="4"/>
      <c r="J21" s="4"/>
    </row>
  </sheetData>
  <mergeCells count="2">
    <mergeCell ref="H17:H18"/>
    <mergeCell ref="I17:K18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予算事業一覧</vt:lpstr>
      <vt:lpstr>カメラ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濱口　風人</dc:creator>
  <cp:lastModifiedBy>濱口　風人</cp:lastModifiedBy>
  <cp:lastPrinted>2021-01-25T12:58:43Z</cp:lastPrinted>
  <dcterms:created xsi:type="dcterms:W3CDTF">1997-01-08T22:48:59Z</dcterms:created>
  <dcterms:modified xsi:type="dcterms:W3CDTF">2021-03-30T08:03:10Z</dcterms:modified>
</cp:coreProperties>
</file>