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hidePivotFieldList="1"/>
  <xr:revisionPtr revIDLastSave="0" documentId="13_ncr:1_{F89F8338-9A45-45BB-8A49-801570521FFF}" xr6:coauthVersionLast="47" xr6:coauthVersionMax="47" xr10:uidLastSave="{00000000-0000-0000-0000-000000000000}"/>
  <bookViews>
    <workbookView xWindow="-120" yWindow="-120" windowWidth="20730" windowHeight="11160"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補助金支出一覧!$A$6:$Q$49</definedName>
    <definedName name="_xlnm.Print_Area" localSheetId="1">表紙!$A$1:$A$14</definedName>
    <definedName name="_xlnm.Print_Titles" localSheetId="2">補助金支出一覧!$A:$C,補助金支出一覧!$3:$6</definedName>
    <definedName name="Z_012C45CF_4954_4AED_A0AD_E584DC291F50_.wvu.FilterData" localSheetId="2" hidden="1">補助金支出一覧!$A$6:$I$12</definedName>
    <definedName name="Z_0243E130_1B36_46DD_90C3_808EEC339668_.wvu.FilterData" localSheetId="2" hidden="1">補助金支出一覧!$A$6:$I$12</definedName>
    <definedName name="Z_02582FD4_22F5_45D4_89DD_F12122EDCA8D_.wvu.Cols" localSheetId="2" hidden="1">補助金支出一覧!#REF!</definedName>
    <definedName name="Z_02582FD4_22F5_45D4_89DD_F12122EDCA8D_.wvu.FilterData" localSheetId="2" hidden="1">補助金支出一覧!$A$3:$I$12</definedName>
    <definedName name="Z_02582FD4_22F5_45D4_89DD_F12122EDCA8D_.wvu.PrintArea" localSheetId="2" hidden="1">補助金支出一覧!$A$1:$I$12</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補助金支出一覧!$A$3:$I$12</definedName>
    <definedName name="Z_0278E81E_B992_4858_B1F1_C546269A93CE_.wvu.PrintArea" localSheetId="2" hidden="1">補助金支出一覧!$A$1:$I$12</definedName>
    <definedName name="Z_0278E81E_B992_4858_B1F1_C546269A93CE_.wvu.PrintTitles" localSheetId="2" hidden="1">補助金支出一覧!$A:$C,補助金支出一覧!$1:$6</definedName>
    <definedName name="Z_0B274627_DAC6_4C3E_BADC_A5F75D74D35C_.wvu.FilterData" localSheetId="2" hidden="1">補助金支出一覧!$A$6:$I$12</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補助金支出一覧!$A$1:$I$12</definedName>
    <definedName name="Z_0B74C060_4A33_4431_9DFE_1F231A63AF57_.wvu.PrintTitles" localSheetId="2" hidden="1">補助金支出一覧!$A:$C,補助金支出一覧!$1:$6</definedName>
    <definedName name="Z_0C01144D_7C18_4EBC_809D_CD9A6873B9A4_.wvu.FilterData" localSheetId="2" hidden="1">補助金支出一覧!$A$3:$I$12</definedName>
    <definedName name="Z_0E30B0DE_AD5F_44EF_861F_40F0A55498E0_.wvu.FilterData" localSheetId="2" hidden="1">補助金支出一覧!$A$6:$I$12</definedName>
    <definedName name="Z_109441FB_5D27_4261_97F8_D74F3C56EAAC_.wvu.FilterData" localSheetId="2" hidden="1">補助金支出一覧!$A$3:$I$12</definedName>
    <definedName name="Z_1264F02F_6FAC_4AC1_9B42_7B26185B586F_.wvu.FilterData" localSheetId="2" hidden="1">補助金支出一覧!$A$6:$I$12</definedName>
    <definedName name="Z_1ACC0038_298A_4F81_98A5_674304C957A4_.wvu.Cols" localSheetId="2" hidden="1">補助金支出一覧!#REF!</definedName>
    <definedName name="Z_1ACC0038_298A_4F81_98A5_674304C957A4_.wvu.FilterData" localSheetId="2" hidden="1">補助金支出一覧!$A$3:$I$12</definedName>
    <definedName name="Z_1ACC0038_298A_4F81_98A5_674304C957A4_.wvu.PrintArea" localSheetId="2" hidden="1">補助金支出一覧!$A$1:$I$12</definedName>
    <definedName name="Z_1ACC0038_298A_4F81_98A5_674304C957A4_.wvu.PrintTitles" localSheetId="2" hidden="1">補助金支出一覧!$A:$C,補助金支出一覧!$1:$6</definedName>
    <definedName name="Z_245AA8E8_08AF_4E4A_83DE_D92E26942072_.wvu.FilterData" localSheetId="2" hidden="1">補助金支出一覧!$A$6:$I$12</definedName>
    <definedName name="Z_247AED13_9FF5_493F_B3CC_F0F54BD3CEAB_.wvu.Cols" localSheetId="2" hidden="1">補助金支出一覧!#REF!</definedName>
    <definedName name="Z_247AED13_9FF5_493F_B3CC_F0F54BD3CEAB_.wvu.FilterData" localSheetId="2" hidden="1">補助金支出一覧!$A$3:$I$12</definedName>
    <definedName name="Z_247AED13_9FF5_493F_B3CC_F0F54BD3CEAB_.wvu.PrintArea" localSheetId="2" hidden="1">補助金支出一覧!$A$1:$I$12</definedName>
    <definedName name="Z_247AED13_9FF5_493F_B3CC_F0F54BD3CEAB_.wvu.PrintTitles" localSheetId="2" hidden="1">補助金支出一覧!$A:$C,補助金支出一覧!$1:$6</definedName>
    <definedName name="Z_26CD502E_B5EE_4420_826E_2B747889AAAA_.wvu.FilterData" localSheetId="2" hidden="1">補助金支出一覧!$A$6:$I$12</definedName>
    <definedName name="Z_271B1202_2BBA_4C3D_AD9A_C3052C646813_.wvu.FilterData" localSheetId="2" hidden="1">補助金支出一覧!$A$6:$R$12</definedName>
    <definedName name="Z_30F90532_460B_48A4_8357_301B6B348C0F_.wvu.FilterData" localSheetId="2" hidden="1">補助金支出一覧!$A$6:$I$12</definedName>
    <definedName name="Z_32CA06EC_B5B8_4D83_BDDB_4C9D2EBC47CB_.wvu.FilterData" localSheetId="2" hidden="1">補助金支出一覧!$A$3:$I$12</definedName>
    <definedName name="Z_37D04425_6575_4FE3_9937_3EF8E86698E6_.wvu.FilterData" localSheetId="2" hidden="1">補助金支出一覧!$A$6:$O$12</definedName>
    <definedName name="Z_3BC19BD7_5F06_428E_8217_EF9DBC4EB4A9_.wvu.FilterData" localSheetId="2" hidden="1">補助金支出一覧!$A$12:$H$12</definedName>
    <definedName name="Z_3E9FFA15_9BE5_4656_89CD_EC8106EE8AE9_.wvu.FilterData" localSheetId="2" hidden="1">補助金支出一覧!$A$5:$R$12</definedName>
    <definedName name="Z_462DD89C_EE5D_4F78_A638_138DAA0C3E1C_.wvu.FilterData" localSheetId="2" hidden="1">補助金支出一覧!$A$3:$I$12</definedName>
    <definedName name="Z_478A226C_3819_494B_B75C_6F13CE721740_.wvu.FilterData" localSheetId="2" hidden="1">補助金支出一覧!$A$3:$I$12</definedName>
    <definedName name="Z_4880ADB5_402C_4D2A_BBD5_82284EF2E3FD_.wvu.FilterData" localSheetId="2" hidden="1">補助金支出一覧!$A$5:$R$12</definedName>
    <definedName name="Z_4A62E027_3146_4113_B8FE_47174AFF9722_.wvu.FilterData" localSheetId="2" hidden="1">補助金支出一覧!$A$6:$I$12</definedName>
    <definedName name="Z_4DAFC594_604B_4D77_BF70_D04CF306954C_.wvu.FilterData" localSheetId="2" hidden="1">補助金支出一覧!$A$6:$I$12</definedName>
    <definedName name="Z_50A81466_2303_4B10_8311_0835FFB5328D_.wvu.FilterData" localSheetId="2" hidden="1">補助金支出一覧!$A$6:$I$12</definedName>
    <definedName name="Z_59E8661F_C21F_4195_B736_74B4B92B3255_.wvu.FilterData" localSheetId="2" hidden="1">補助金支出一覧!$A$3:$I$12</definedName>
    <definedName name="Z_5EC95C5C_FF2B_4D3A_815B_753664F264D1_.wvu.FilterData" localSheetId="2" hidden="1">補助金支出一覧!$A$6:$O$12</definedName>
    <definedName name="Z_62C4EC73_E644_45D4_8B45_B4EFE3CEFBFF_.wvu.FilterData" localSheetId="2" hidden="1">補助金支出一覧!$A$12:$H$12</definedName>
    <definedName name="Z_6C2FCE22_94EE_40C8_BE33_9F5F445D5D28_.wvu.FilterData" localSheetId="2" hidden="1">補助金支出一覧!$A$3:$I$12</definedName>
    <definedName name="Z_7018FDB8_91D0_4983_A716_C60A107786A8_.wvu.FilterData" localSheetId="2" hidden="1">補助金支出一覧!$A$6:$I$12</definedName>
    <definedName name="Z_793DB2A3_A580_43E4_BA65_5104FE123C5C_.wvu.FilterData" localSheetId="2" hidden="1">補助金支出一覧!$A$3:$I$12</definedName>
    <definedName name="Z_82CD1A7B_02FF_4FBC_9D91_CA499FDE2A93_.wvu.FilterData" localSheetId="2" hidden="1">補助金支出一覧!$A$3:$I$12</definedName>
    <definedName name="Z_876FFF2F_6CEF_49D1_8769_6C6F6DA6651C_.wvu.FilterData" localSheetId="2" hidden="1">補助金支出一覧!$A$6:$I$12</definedName>
    <definedName name="Z_8913E9A3_AD52_49EE_838D_09E02790AC3D_.wvu.FilterData" localSheetId="2" hidden="1">補助金支出一覧!$A$3:$I$12</definedName>
    <definedName name="Z_89F0F423_81E4_4B74_AEBF_34F5CB168C33_.wvu.FilterData" localSheetId="2" hidden="1">補助金支出一覧!$A$12:$H$12</definedName>
    <definedName name="Z_8C61FCAD_3133_4D97_98E4_72F608F1BD00_.wvu.FilterData" localSheetId="2" hidden="1">補助金支出一覧!$A$6:$I$12</definedName>
    <definedName name="Z_8CBB353D_41B9_4B5B_BC9E_DEA1D7A4E634_.wvu.FilterData" localSheetId="2" hidden="1">補助金支出一覧!$A$12:$H$12</definedName>
    <definedName name="Z_92B42E46_A1C4_4CA2_980F_E48586F08DAF_.wvu.Cols" localSheetId="2" hidden="1">補助金支出一覧!#REF!</definedName>
    <definedName name="Z_92B42E46_A1C4_4CA2_980F_E48586F08DAF_.wvu.FilterData" localSheetId="2" hidden="1">補助金支出一覧!$A$3:$I$12</definedName>
    <definedName name="Z_92B42E46_A1C4_4CA2_980F_E48586F08DAF_.wvu.PrintArea" localSheetId="2" hidden="1">補助金支出一覧!$A$1:$I$12</definedName>
    <definedName name="Z_92B42E46_A1C4_4CA2_980F_E48586F08DAF_.wvu.PrintTitles" localSheetId="2" hidden="1">補助金支出一覧!$A:$C,補助金支出一覧!$1:$6</definedName>
    <definedName name="Z_98FFB15F_1EC6_4E5A_A2ED_017F57AE4B63_.wvu.FilterData" localSheetId="2" hidden="1">補助金支出一覧!$A$6:$I$12</definedName>
    <definedName name="Z_A0646D90_6BE1_44B1_8194_61BDD3089146_.wvu.FilterData" localSheetId="2" hidden="1">補助金支出一覧!$A$6:$I$12</definedName>
    <definedName name="Z_A8F02530_0558_40F4_BF95_697143251A08_.wvu.FilterData" localSheetId="2" hidden="1">補助金支出一覧!$A$6:$I$12</definedName>
    <definedName name="Z_AA56C0B9_612A_49DE_BC99_5BA087E882D0_.wvu.FilterData" localSheetId="2" hidden="1">補助金支出一覧!$A$6:$R$12</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補助金支出一覧!$A$1:$I$12</definedName>
    <definedName name="Z_ACA2E6CC_2B3E_4AB8_A723_880E1F3C7DC6_.wvu.PrintTitles" localSheetId="2" hidden="1">補助金支出一覧!$A:$C,補助金支出一覧!$1:$6</definedName>
    <definedName name="Z_AD22B0C2_CD67_4BD6_99CC_B8FFD7E8D787_.wvu.FilterData" localSheetId="2" hidden="1">補助金支出一覧!$A$12:$H$12</definedName>
    <definedName name="Z_AD283074_019A_4F85_9B9D_43757A599FCE_.wvu.FilterData" localSheetId="2" hidden="1">補助金支出一覧!$A$6:$O$12</definedName>
    <definedName name="Z_AE35169E_4FB4_4CC3_BE45_852F419B0D97_.wvu.FilterData" localSheetId="2" hidden="1">補助金支出一覧!$A$12:$H$12</definedName>
    <definedName name="Z_AF759511_8CA2_4DD8_8BF3_5F0BC679DECC_.wvu.FilterData" localSheetId="2" hidden="1">補助金支出一覧!$A$6:$I$12</definedName>
    <definedName name="Z_B1AA5022_1D14_435A_8A1E_5983C8EEDA57_.wvu.FilterData" localSheetId="2" hidden="1">補助金支出一覧!$A$6:$I$12</definedName>
    <definedName name="Z_B901E486_C6AD_40FA_8334_7C35D2876E5D_.wvu.FilterData" localSheetId="2" hidden="1">補助金支出一覧!$A$6:$I$12</definedName>
    <definedName name="Z_B999EF1A_05D7_45C0_96D4_233228D48054_.wvu.FilterData" localSheetId="2" hidden="1">補助金支出一覧!$A$3:$I$12</definedName>
    <definedName name="Z_BBE36972_C8C0_4D2B_AB8E_FA08D4405633_.wvu.FilterData" localSheetId="2" hidden="1">補助金支出一覧!$A$12:$H$12</definedName>
    <definedName name="Z_BC3CD404_762B_4772_9E0E_190433B5A241_.wvu.FilterData" localSheetId="2" hidden="1">補助金支出一覧!$A$6:$I$12</definedName>
    <definedName name="Z_CB684DD3_2393_45C8_A0B4_4CB76E5773B1_.wvu.FilterData" localSheetId="2" hidden="1">補助金支出一覧!$A$6:$I$12</definedName>
    <definedName name="Z_CFD98723_68ED_407F_8627_93A0986154A1_.wvu.FilterData" localSheetId="2" hidden="1">補助金支出一覧!$A$3:$I$12</definedName>
    <definedName name="Z_CFE4980C_0C35_49E6_8999_5B5ECAEF03EB_.wvu.FilterData" localSheetId="2" hidden="1">補助金支出一覧!$A$6:$I$12</definedName>
    <definedName name="Z_D406C127_9387_4A2B_9A85_A6BA4AC32A67_.wvu.FilterData" localSheetId="2" hidden="1">補助金支出一覧!$A$6:$I$12</definedName>
    <definedName name="Z_DC2705CD_12E2_4E42_A224_7C6021C40418_.wvu.FilterData" localSheetId="2" hidden="1">補助金支出一覧!$A$6:$I$12</definedName>
    <definedName name="Z_DCFFEA14_E5FD_4BA4_9FF6_7F90ED8251C4_.wvu.FilterData" localSheetId="2" hidden="1">補助金支出一覧!$A$6:$I$12</definedName>
    <definedName name="Z_E18F9A6E_C6E5_4E72_90E2_949EFB870706_.wvu.FilterData" localSheetId="2" hidden="1">補助金支出一覧!$A$6:$I$12</definedName>
    <definedName name="Z_E32D59A5_5F29_4F6B_9913_6C2BEF207250_.wvu.FilterData" localSheetId="2" hidden="1">補助金支出一覧!$A$3:$I$12</definedName>
    <definedName name="Z_E827AF52_889A_4F50_A39E_F0E1D36CA732_.wvu.FilterData" localSheetId="2" hidden="1">補助金支出一覧!$A$3:$I$12</definedName>
    <definedName name="Z_E91FE733_2DC0_4D6E_9E09_D966F2A9CD10_.wvu.FilterData" localSheetId="2" hidden="1">補助金支出一覧!$A$6:$I$12</definedName>
    <definedName name="Z_EA5D738F_A523_4125_A52E_7467A3141118_.wvu.FilterData" localSheetId="2" hidden="1">補助金支出一覧!$A$12:$N$12</definedName>
    <definedName name="Z_EF4958F7_C967_406D_B6C3_0A71EB1BC7C2_.wvu.Cols" localSheetId="2" hidden="1">補助金支出一覧!#REF!</definedName>
    <definedName name="Z_EF4958F7_C967_406D_B6C3_0A71EB1BC7C2_.wvu.FilterData" localSheetId="2" hidden="1">補助金支出一覧!$A$3:$I$12</definedName>
    <definedName name="Z_EF4958F7_C967_406D_B6C3_0A71EB1BC7C2_.wvu.PrintArea" localSheetId="2" hidden="1">補助金支出一覧!$A$1:$I$12</definedName>
    <definedName name="Z_EF4958F7_C967_406D_B6C3_0A71EB1BC7C2_.wvu.PrintTitles" localSheetId="2" hidden="1">補助金支出一覧!$A:$C,補助金支出一覧!$1:$6</definedName>
    <definedName name="Z_F045A49B_E55F_4942_AE2D_52C51D7C09B3_.wvu.FilterData" localSheetId="2" hidden="1">補助金支出一覧!$A$6:$I$12</definedName>
    <definedName name="Z_F28D30B6_0373_4E07_84D0_E9BEE9C7F7FF_.wvu.FilterData" localSheetId="2" hidden="1">補助金支出一覧!$A$5:$R$12</definedName>
    <definedName name="Z_FB5021A6_9F8B_4D27_8277_BB6CC854E5F0_.wvu.FilterData" localSheetId="2" hidden="1">補助金支出一覧!$A$6:$I$12</definedName>
    <definedName name="Z_FE1A2E21_B9AB_43A7_93E3_26AD46D72278_.wvu.FilterData" localSheetId="2" hidden="1">補助金支出一覧!$A$6:$I$12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9" i="4" l="1"/>
  <c r="E35" i="4"/>
  <c r="D35" i="4"/>
  <c r="D49" i="4" s="1"/>
  <c r="F24" i="4" l="1"/>
  <c r="F49" i="4" s="1"/>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N10" i="1" s="1"/>
  <c r="N11" i="1" s="1"/>
  <c r="O9" i="1"/>
  <c r="O10" i="1" s="1"/>
  <c r="O11" i="1" s="1"/>
  <c r="P9" i="1"/>
  <c r="P10" i="1" s="1"/>
  <c r="P11" i="1" s="1"/>
  <c r="Q9" i="1"/>
  <c r="Q10" i="1" s="1"/>
  <c r="Q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J26" i="1" s="1"/>
  <c r="J27" i="1" s="1"/>
  <c r="K25" i="1"/>
  <c r="K26" i="1" s="1"/>
  <c r="K27" i="1" s="1"/>
  <c r="L25" i="1"/>
  <c r="L26" i="1" s="1"/>
  <c r="L27" i="1" s="1"/>
  <c r="M25" i="1"/>
  <c r="M26" i="1" s="1"/>
  <c r="M27" i="1" s="1"/>
  <c r="N25" i="1"/>
  <c r="N26" i="1" s="1"/>
  <c r="N27" i="1" s="1"/>
  <c r="O25" i="1"/>
  <c r="O26" i="1" s="1"/>
  <c r="O27" i="1" s="1"/>
  <c r="P25" i="1"/>
  <c r="P26" i="1" s="1"/>
  <c r="P27" i="1" s="1"/>
  <c r="Q25" i="1"/>
  <c r="Q26" i="1" s="1"/>
  <c r="Q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sharedStrings.xml><?xml version="1.0" encoding="utf-8"?>
<sst xmlns="http://schemas.openxmlformats.org/spreadsheetml/2006/main" count="514" uniqueCount="335">
  <si>
    <t>所　　管</t>
    <rPh sb="0" eb="1">
      <t>トコロ</t>
    </rPh>
    <rPh sb="3" eb="4">
      <t>カン</t>
    </rPh>
    <phoneticPr fontId="3"/>
  </si>
  <si>
    <t>支出名称</t>
    <rPh sb="0" eb="2">
      <t>シシュツ</t>
    </rPh>
    <rPh sb="2" eb="4">
      <t>メイショウ</t>
    </rPh>
    <phoneticPr fontId="3"/>
  </si>
  <si>
    <t>支出先</t>
    <rPh sb="0" eb="2">
      <t>シシュツ</t>
    </rPh>
    <rPh sb="2" eb="3">
      <t>サキ</t>
    </rPh>
    <phoneticPr fontId="3"/>
  </si>
  <si>
    <t>（単位：千円）</t>
    <rPh sb="1" eb="3">
      <t>タンイ</t>
    </rPh>
    <rPh sb="4" eb="6">
      <t>センエン</t>
    </rPh>
    <phoneticPr fontId="3"/>
  </si>
  <si>
    <t>一般会計</t>
    <rPh sb="0" eb="2">
      <t>イッパン</t>
    </rPh>
    <rPh sb="2" eb="4">
      <t>カイケイ</t>
    </rPh>
    <phoneticPr fontId="3"/>
  </si>
  <si>
    <t>個別精査</t>
    <rPh sb="0" eb="2">
      <t>コベツ</t>
    </rPh>
    <rPh sb="2" eb="4">
      <t>セイサ</t>
    </rPh>
    <phoneticPr fontId="3"/>
  </si>
  <si>
    <t>存続</t>
    <rPh sb="0" eb="2">
      <t>ソンゾク</t>
    </rPh>
    <phoneticPr fontId="3"/>
  </si>
  <si>
    <t>廃止</t>
    <rPh sb="0" eb="2">
      <t>ハイシ</t>
    </rPh>
    <phoneticPr fontId="3"/>
  </si>
  <si>
    <t>歳出</t>
    <rPh sb="0" eb="2">
      <t>サイシュツ</t>
    </rPh>
    <phoneticPr fontId="3"/>
  </si>
  <si>
    <t>備考</t>
    <rPh sb="0" eb="2">
      <t>ビコウ</t>
    </rPh>
    <phoneticPr fontId="3"/>
  </si>
  <si>
    <t>件数</t>
    <rPh sb="0" eb="2">
      <t>ケンスウ</t>
    </rPh>
    <phoneticPr fontId="3"/>
  </si>
  <si>
    <t>うち</t>
    <phoneticPr fontId="3"/>
  </si>
  <si>
    <t>ＰＴ</t>
    <phoneticPr fontId="3"/>
  </si>
  <si>
    <t>見直し</t>
    <rPh sb="0" eb="2">
      <t>ミナオ</t>
    </rPh>
    <phoneticPr fontId="3"/>
  </si>
  <si>
    <t>性質別</t>
    <rPh sb="0" eb="2">
      <t>セイシツ</t>
    </rPh>
    <rPh sb="2" eb="3">
      <t>ベツ</t>
    </rPh>
    <phoneticPr fontId="3"/>
  </si>
  <si>
    <t>合計</t>
    <rPh sb="0" eb="2">
      <t>ゴウケイ</t>
    </rPh>
    <phoneticPr fontId="3"/>
  </si>
  <si>
    <t>おもなもの</t>
    <phoneticPr fontId="3"/>
  </si>
  <si>
    <t>バイオ・社医Ｃ・大フィル</t>
    <rPh sb="4" eb="5">
      <t>シャ</t>
    </rPh>
    <rPh sb="5" eb="6">
      <t>イ</t>
    </rPh>
    <rPh sb="8" eb="9">
      <t>ダイ</t>
    </rPh>
    <phoneticPr fontId="3"/>
  </si>
  <si>
    <t>ピース・リバティ</t>
    <phoneticPr fontId="3"/>
  </si>
  <si>
    <t>23当予ベース</t>
    <rPh sb="2" eb="3">
      <t>トウ</t>
    </rPh>
    <rPh sb="3" eb="4">
      <t>ヨ</t>
    </rPh>
    <phoneticPr fontId="3"/>
  </si>
  <si>
    <t>所要一般財源</t>
    <rPh sb="0" eb="2">
      <t>ショヨウ</t>
    </rPh>
    <rPh sb="2" eb="4">
      <t>イッパン</t>
    </rPh>
    <rPh sb="4" eb="6">
      <t>ザイゲン</t>
    </rPh>
    <phoneticPr fontId="3"/>
  </si>
  <si>
    <t>24見直しベース</t>
    <rPh sb="2" eb="4">
      <t>ミナオ</t>
    </rPh>
    <phoneticPr fontId="3"/>
  </si>
  <si>
    <t>効果額</t>
    <rPh sb="0" eb="2">
      <t>コウカ</t>
    </rPh>
    <rPh sb="2" eb="3">
      <t>ガク</t>
    </rPh>
    <phoneticPr fontId="3"/>
  </si>
  <si>
    <t>25効果額</t>
    <rPh sb="2" eb="4">
      <t>コウカ</t>
    </rPh>
    <rPh sb="4" eb="5">
      <t>ガク</t>
    </rPh>
    <phoneticPr fontId="3"/>
  </si>
  <si>
    <t>26効果額</t>
    <rPh sb="2" eb="4">
      <t>コウカ</t>
    </rPh>
    <rPh sb="4" eb="5">
      <t>ガク</t>
    </rPh>
    <phoneticPr fontId="3"/>
  </si>
  <si>
    <t>計</t>
    <rPh sb="0" eb="1">
      <t>ケイ</t>
    </rPh>
    <phoneticPr fontId="3"/>
  </si>
  <si>
    <t>地振</t>
    <rPh sb="0" eb="1">
      <t>チ</t>
    </rPh>
    <rPh sb="1" eb="2">
      <t>シン</t>
    </rPh>
    <phoneticPr fontId="3"/>
  </si>
  <si>
    <t>青パト</t>
    <rPh sb="0" eb="1">
      <t>アオ</t>
    </rPh>
    <phoneticPr fontId="3"/>
  </si>
  <si>
    <t>23当予（交付金ベース）</t>
    <rPh sb="2" eb="3">
      <t>トウ</t>
    </rPh>
    <rPh sb="3" eb="4">
      <t>ヨ</t>
    </rPh>
    <rPh sb="5" eb="8">
      <t>コウフキン</t>
    </rPh>
    <phoneticPr fontId="3"/>
  </si>
  <si>
    <t>もと地域交付金</t>
    <rPh sb="2" eb="4">
      <t>チイキ</t>
    </rPh>
    <rPh sb="4" eb="7">
      <t>コウフキン</t>
    </rPh>
    <phoneticPr fontId="3"/>
  </si>
  <si>
    <t>24見直し（補助金ベース）</t>
    <rPh sb="2" eb="4">
      <t>ミナオ</t>
    </rPh>
    <rPh sb="6" eb="9">
      <t>ホジョキン</t>
    </rPh>
    <phoneticPr fontId="3"/>
  </si>
  <si>
    <t>外環・建物ルネサンス</t>
    <rPh sb="0" eb="1">
      <t>ソト</t>
    </rPh>
    <rPh sb="3" eb="5">
      <t>タテモノ</t>
    </rPh>
    <phoneticPr fontId="3"/>
  </si>
  <si>
    <t>特養整備など</t>
    <rPh sb="0" eb="1">
      <t>トク</t>
    </rPh>
    <rPh sb="2" eb="4">
      <t>セイビ</t>
    </rPh>
    <phoneticPr fontId="3"/>
  </si>
  <si>
    <t>民間保育所整備など</t>
    <rPh sb="0" eb="2">
      <t>ミンカン</t>
    </rPh>
    <rPh sb="2" eb="4">
      <t>ホイク</t>
    </rPh>
    <rPh sb="4" eb="5">
      <t>ショ</t>
    </rPh>
    <rPh sb="5" eb="7">
      <t>セイビ</t>
    </rPh>
    <phoneticPr fontId="3"/>
  </si>
  <si>
    <t>うち地域48</t>
    <rPh sb="2" eb="4">
      <t>チイキ</t>
    </rPh>
    <phoneticPr fontId="3"/>
  </si>
  <si>
    <t>アマチュアスポーツ</t>
    <phoneticPr fontId="3"/>
  </si>
  <si>
    <t>母子寡婦</t>
    <rPh sb="0" eb="2">
      <t>ボシ</t>
    </rPh>
    <rPh sb="2" eb="4">
      <t>カフ</t>
    </rPh>
    <phoneticPr fontId="3"/>
  </si>
  <si>
    <t>中途失調</t>
    <rPh sb="0" eb="2">
      <t>チュウト</t>
    </rPh>
    <rPh sb="2" eb="4">
      <t>シッチョウ</t>
    </rPh>
    <phoneticPr fontId="3"/>
  </si>
  <si>
    <t>うち地域24</t>
    <rPh sb="2" eb="4">
      <t>チイキ</t>
    </rPh>
    <phoneticPr fontId="3"/>
  </si>
  <si>
    <t>除くＰＴ</t>
    <rPh sb="0" eb="1">
      <t>ノゾ</t>
    </rPh>
    <phoneticPr fontId="3"/>
  </si>
  <si>
    <t>除く個別精査</t>
    <rPh sb="0" eb="1">
      <t>ノゾ</t>
    </rPh>
    <rPh sb="2" eb="4">
      <t>コベツ</t>
    </rPh>
    <rPh sb="4" eb="6">
      <t>セイサ</t>
    </rPh>
    <phoneticPr fontId="3"/>
  </si>
  <si>
    <t>←フィルタしてペースト</t>
    <phoneticPr fontId="3"/>
  </si>
  <si>
    <t>←自動計算</t>
    <rPh sb="1" eb="3">
      <t>ジドウ</t>
    </rPh>
    <rPh sb="3" eb="5">
      <t>ケイサン</t>
    </rPh>
    <phoneticPr fontId="3"/>
  </si>
  <si>
    <t>ネットワーク</t>
    <phoneticPr fontId="3"/>
  </si>
  <si>
    <t>見直し効果額</t>
    <rPh sb="0" eb="2">
      <t>ミナオ</t>
    </rPh>
    <rPh sb="3" eb="5">
      <t>コウカ</t>
    </rPh>
    <rPh sb="5" eb="6">
      <t>ガク</t>
    </rPh>
    <phoneticPr fontId="3"/>
  </si>
  <si>
    <t>補助金等集計結果</t>
    <rPh sb="0" eb="4">
      <t>ホジョキントウ</t>
    </rPh>
    <rPh sb="4" eb="6">
      <t>シュウケイ</t>
    </rPh>
    <rPh sb="6" eb="8">
      <t>ケッカ</t>
    </rPh>
    <phoneticPr fontId="3"/>
  </si>
  <si>
    <t>再掲</t>
    <rPh sb="0" eb="2">
      <t>サイケイ</t>
    </rPh>
    <phoneticPr fontId="3"/>
  </si>
  <si>
    <t>団体運営費</t>
    <rPh sb="0" eb="2">
      <t>ダンタイ</t>
    </rPh>
    <rPh sb="2" eb="5">
      <t>ウンエイヒ</t>
    </rPh>
    <phoneticPr fontId="3"/>
  </si>
  <si>
    <t>事業費</t>
    <rPh sb="0" eb="3">
      <t>ジギョウヒ</t>
    </rPh>
    <phoneticPr fontId="3"/>
  </si>
  <si>
    <t>事項</t>
    <rPh sb="0" eb="2">
      <t>ジコウ</t>
    </rPh>
    <phoneticPr fontId="3"/>
  </si>
  <si>
    <t>危機</t>
    <rPh sb="0" eb="2">
      <t>キキ</t>
    </rPh>
    <phoneticPr fontId="3"/>
  </si>
  <si>
    <t>経戦</t>
    <rPh sb="0" eb="1">
      <t>ケイ</t>
    </rPh>
    <rPh sb="1" eb="2">
      <t>セン</t>
    </rPh>
    <phoneticPr fontId="3"/>
  </si>
  <si>
    <t>その他</t>
  </si>
  <si>
    <t>総務</t>
    <rPh sb="0" eb="2">
      <t>ソウム</t>
    </rPh>
    <phoneticPr fontId="3"/>
  </si>
  <si>
    <t>市民</t>
    <rPh sb="0" eb="2">
      <t>シミン</t>
    </rPh>
    <phoneticPr fontId="3"/>
  </si>
  <si>
    <t>都計</t>
    <rPh sb="0" eb="1">
      <t>ミヤコ</t>
    </rPh>
    <rPh sb="1" eb="2">
      <t>ケイ</t>
    </rPh>
    <phoneticPr fontId="3"/>
  </si>
  <si>
    <t>福祉</t>
    <rPh sb="0" eb="2">
      <t>フクシ</t>
    </rPh>
    <phoneticPr fontId="3"/>
  </si>
  <si>
    <t>健康</t>
    <rPh sb="0" eb="2">
      <t>ケンコウ</t>
    </rPh>
    <phoneticPr fontId="3"/>
  </si>
  <si>
    <t>環境</t>
    <rPh sb="0" eb="2">
      <t>カンキョウ</t>
    </rPh>
    <phoneticPr fontId="3"/>
  </si>
  <si>
    <t>建設</t>
    <rPh sb="0" eb="2">
      <t>ケンセツ</t>
    </rPh>
    <phoneticPr fontId="3"/>
  </si>
  <si>
    <t>港湾</t>
    <rPh sb="0" eb="2">
      <t>コウワン</t>
    </rPh>
    <phoneticPr fontId="3"/>
  </si>
  <si>
    <t>教育</t>
    <rPh sb="0" eb="2">
      <t>キョウイク</t>
    </rPh>
    <phoneticPr fontId="3"/>
  </si>
  <si>
    <t>区</t>
    <rPh sb="0" eb="1">
      <t>ク</t>
    </rPh>
    <phoneticPr fontId="3"/>
  </si>
  <si>
    <t>北区</t>
    <rPh sb="0" eb="2">
      <t>キタク</t>
    </rPh>
    <phoneticPr fontId="3"/>
  </si>
  <si>
    <t>福島区</t>
    <rPh sb="0" eb="3">
      <t>フクシマク</t>
    </rPh>
    <phoneticPr fontId="3"/>
  </si>
  <si>
    <t>此花区</t>
    <rPh sb="0" eb="3">
      <t>コノハナク</t>
    </rPh>
    <phoneticPr fontId="3"/>
  </si>
  <si>
    <t>西区</t>
    <rPh sb="0" eb="2">
      <t>ニシク</t>
    </rPh>
    <phoneticPr fontId="3"/>
  </si>
  <si>
    <t>港区</t>
    <rPh sb="0" eb="2">
      <t>ミナトク</t>
    </rPh>
    <phoneticPr fontId="3"/>
  </si>
  <si>
    <t>生野区</t>
    <rPh sb="0" eb="3">
      <t>イクノク</t>
    </rPh>
    <phoneticPr fontId="3"/>
  </si>
  <si>
    <t>旭区</t>
    <rPh sb="0" eb="2">
      <t>アサヒク</t>
    </rPh>
    <phoneticPr fontId="3"/>
  </si>
  <si>
    <t>阿倍野区</t>
    <rPh sb="0" eb="4">
      <t>アベノク</t>
    </rPh>
    <phoneticPr fontId="3"/>
  </si>
  <si>
    <t>住之江区</t>
    <rPh sb="0" eb="4">
      <t>スミノエク</t>
    </rPh>
    <phoneticPr fontId="3"/>
  </si>
  <si>
    <t>平野区</t>
    <rPh sb="0" eb="3">
      <t>ヒラノク</t>
    </rPh>
    <phoneticPr fontId="3"/>
  </si>
  <si>
    <t>都島区</t>
    <rPh sb="0" eb="3">
      <t>ミヤコジマク</t>
    </rPh>
    <phoneticPr fontId="3"/>
  </si>
  <si>
    <t>中央区</t>
    <rPh sb="0" eb="3">
      <t>チュウオウク</t>
    </rPh>
    <phoneticPr fontId="3"/>
  </si>
  <si>
    <t>天王寺区</t>
    <rPh sb="0" eb="4">
      <t>テンノウジク</t>
    </rPh>
    <phoneticPr fontId="3"/>
  </si>
  <si>
    <t>浪速区</t>
    <rPh sb="0" eb="3">
      <t>ナニワク</t>
    </rPh>
    <phoneticPr fontId="3"/>
  </si>
  <si>
    <t>西淀川区</t>
    <rPh sb="0" eb="1">
      <t>ニシ</t>
    </rPh>
    <rPh sb="1" eb="4">
      <t>ヨドガワク</t>
    </rPh>
    <phoneticPr fontId="3"/>
  </si>
  <si>
    <t>淀川区</t>
    <rPh sb="0" eb="3">
      <t>ヨドガワク</t>
    </rPh>
    <phoneticPr fontId="3"/>
  </si>
  <si>
    <t>東成区</t>
    <rPh sb="0" eb="3">
      <t>ヒガシナリク</t>
    </rPh>
    <phoneticPr fontId="3"/>
  </si>
  <si>
    <t>城東区</t>
    <rPh sb="0" eb="3">
      <t>ジョウトウク</t>
    </rPh>
    <phoneticPr fontId="3"/>
  </si>
  <si>
    <t>鶴見区</t>
    <rPh sb="0" eb="3">
      <t>ツルミク</t>
    </rPh>
    <phoneticPr fontId="3"/>
  </si>
  <si>
    <t>西成区</t>
    <rPh sb="0" eb="3">
      <t>ニシナリク</t>
    </rPh>
    <phoneticPr fontId="3"/>
  </si>
  <si>
    <t>東淀川区</t>
    <rPh sb="0" eb="4">
      <t>ヒガシヨドガワク</t>
    </rPh>
    <phoneticPr fontId="3"/>
  </si>
  <si>
    <t>阿倍野区役所
企画調整課</t>
    <rPh sb="7" eb="9">
      <t>キカク</t>
    </rPh>
    <rPh sb="9" eb="11">
      <t>チョウセイ</t>
    </rPh>
    <phoneticPr fontId="3"/>
  </si>
  <si>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3"/>
  </si>
  <si>
    <t>阪堺電気軌道株式会社</t>
    <rPh sb="0" eb="2">
      <t>ハンカイ</t>
    </rPh>
    <rPh sb="2" eb="4">
      <t>デンキ</t>
    </rPh>
    <rPh sb="4" eb="6">
      <t>キドウ</t>
    </rPh>
    <rPh sb="6" eb="10">
      <t>カブシキガイシャ</t>
    </rPh>
    <phoneticPr fontId="3"/>
  </si>
  <si>
    <t>住吉区</t>
    <rPh sb="0" eb="3">
      <t>スミヨシク</t>
    </rPh>
    <phoneticPr fontId="3"/>
  </si>
  <si>
    <t>東住吉区</t>
    <rPh sb="0" eb="4">
      <t>ヒガシスミヨシク</t>
    </rPh>
    <phoneticPr fontId="3"/>
  </si>
  <si>
    <t>補助金</t>
    <rPh sb="0" eb="3">
      <t>ホジョキン</t>
    </rPh>
    <phoneticPr fontId="3"/>
  </si>
  <si>
    <t>節割（こたえ）</t>
    <rPh sb="0" eb="1">
      <t>セツ</t>
    </rPh>
    <rPh sb="1" eb="2">
      <t>ワリ</t>
    </rPh>
    <phoneticPr fontId="3"/>
  </si>
  <si>
    <t>差</t>
    <rPh sb="0" eb="1">
      <t>サ</t>
    </rPh>
    <phoneticPr fontId="3"/>
  </si>
  <si>
    <t>大正区</t>
    <rPh sb="0" eb="3">
      <t>タイショウク</t>
    </rPh>
    <phoneticPr fontId="3"/>
  </si>
  <si>
    <t>こども</t>
    <phoneticPr fontId="3"/>
  </si>
  <si>
    <t>都整</t>
    <rPh sb="0" eb="1">
      <t>ト</t>
    </rPh>
    <rPh sb="1" eb="2">
      <t>タダシ</t>
    </rPh>
    <phoneticPr fontId="3"/>
  </si>
  <si>
    <t>全会計</t>
    <rPh sb="0" eb="1">
      <t>ゼン</t>
    </rPh>
    <rPh sb="1" eb="3">
      <t>カイケイ</t>
    </rPh>
    <phoneticPr fontId="3"/>
  </si>
  <si>
    <t>一覧の合計</t>
    <rPh sb="0" eb="2">
      <t>イチラン</t>
    </rPh>
    <rPh sb="3" eb="5">
      <t>ゴウケイ</t>
    </rPh>
    <phoneticPr fontId="3"/>
  </si>
  <si>
    <t>差引</t>
    <rPh sb="0" eb="2">
      <t>サシヒキ</t>
    </rPh>
    <phoneticPr fontId="3"/>
  </si>
  <si>
    <t>24～新規</t>
  </si>
  <si>
    <t>一覧27当初</t>
    <rPh sb="0" eb="2">
      <t>イチラン</t>
    </rPh>
    <rPh sb="4" eb="6">
      <t>トウショ</t>
    </rPh>
    <phoneticPr fontId="3"/>
  </si>
  <si>
    <t>一覧27当初（千円）</t>
    <rPh sb="0" eb="2">
      <t>イチラン</t>
    </rPh>
    <rPh sb="4" eb="6">
      <t>トウショ</t>
    </rPh>
    <rPh sb="7" eb="9">
      <t>センエン</t>
    </rPh>
    <phoneticPr fontId="3"/>
  </si>
  <si>
    <t>一覧26補正＋当初</t>
    <rPh sb="0" eb="2">
      <t>イチラン</t>
    </rPh>
    <rPh sb="4" eb="6">
      <t>ホセイ</t>
    </rPh>
    <rPh sb="7" eb="9">
      <t>トウショ</t>
    </rPh>
    <phoneticPr fontId="3"/>
  </si>
  <si>
    <t>26補正節割（こたえ）</t>
    <rPh sb="2" eb="4">
      <t>ホセイ</t>
    </rPh>
    <rPh sb="4" eb="5">
      <t>セツ</t>
    </rPh>
    <rPh sb="5" eb="6">
      <t>ワリ</t>
    </rPh>
    <phoneticPr fontId="3"/>
  </si>
  <si>
    <t>26当初節割（こたえ）</t>
    <rPh sb="2" eb="4">
      <t>トウショ</t>
    </rPh>
    <rPh sb="4" eb="5">
      <t>セツ</t>
    </rPh>
    <rPh sb="5" eb="6">
      <t>ワリ</t>
    </rPh>
    <phoneticPr fontId="3"/>
  </si>
  <si>
    <t>問い合わせは、各所管の担当までお願いします。</t>
    <rPh sb="0" eb="1">
      <t>ト</t>
    </rPh>
    <rPh sb="2" eb="3">
      <t>ア</t>
    </rPh>
    <rPh sb="7" eb="8">
      <t>カク</t>
    </rPh>
    <rPh sb="8" eb="10">
      <t>ショカン</t>
    </rPh>
    <rPh sb="11" eb="13">
      <t>タントウ</t>
    </rPh>
    <rPh sb="16" eb="17">
      <t>ネガ</t>
    </rPh>
    <phoneticPr fontId="3"/>
  </si>
  <si>
    <t>交付目的</t>
    <rPh sb="0" eb="2">
      <t>コウフ</t>
    </rPh>
    <rPh sb="2" eb="4">
      <t>モクテキ</t>
    </rPh>
    <phoneticPr fontId="10"/>
  </si>
  <si>
    <t>事業の概要</t>
    <rPh sb="0" eb="2">
      <t>ジギョウ</t>
    </rPh>
    <rPh sb="3" eb="5">
      <t>ガイヨウ</t>
    </rPh>
    <phoneticPr fontId="10"/>
  </si>
  <si>
    <t>補助金支出一覧</t>
    <rPh sb="0" eb="2">
      <t>ホジョ</t>
    </rPh>
    <rPh sb="2" eb="3">
      <t>キン</t>
    </rPh>
    <rPh sb="3" eb="5">
      <t>シシュツ</t>
    </rPh>
    <rPh sb="5" eb="7">
      <t>イチラン</t>
    </rPh>
    <phoneticPr fontId="3"/>
  </si>
  <si>
    <t>大阪市</t>
    <rPh sb="0" eb="3">
      <t>オオサカシ</t>
    </rPh>
    <phoneticPr fontId="3"/>
  </si>
  <si>
    <t>平成27年度予算</t>
    <rPh sb="0" eb="2">
      <t>ヘイセイ</t>
    </rPh>
    <rPh sb="4" eb="6">
      <t>ネンド</t>
    </rPh>
    <rPh sb="6" eb="8">
      <t>ヨサン</t>
    </rPh>
    <phoneticPr fontId="3"/>
  </si>
  <si>
    <t>１．補助金支出一覧</t>
    <rPh sb="2" eb="5">
      <t>ホジョキン</t>
    </rPh>
    <rPh sb="5" eb="7">
      <t>シシュツ</t>
    </rPh>
    <rPh sb="7" eb="9">
      <t>イチラン</t>
    </rPh>
    <phoneticPr fontId="3"/>
  </si>
  <si>
    <t>２．新規補助金概要シート</t>
    <rPh sb="2" eb="4">
      <t>シンキ</t>
    </rPh>
    <rPh sb="4" eb="7">
      <t>ホジョキン</t>
    </rPh>
    <rPh sb="7" eb="9">
      <t>ガイヨウ</t>
    </rPh>
    <phoneticPr fontId="3"/>
  </si>
  <si>
    <t>３．補助金等の見直し</t>
    <rPh sb="2" eb="6">
      <t>ホジョキントウ</t>
    </rPh>
    <rPh sb="7" eb="9">
      <t>ミナオ</t>
    </rPh>
    <phoneticPr fontId="3"/>
  </si>
  <si>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</si>
  <si>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3"/>
  </si>
  <si>
    <t>社会福祉法人等</t>
    <rPh sb="6" eb="7">
      <t>トウ</t>
    </rPh>
    <phoneticPr fontId="3"/>
  </si>
  <si>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3"/>
  </si>
  <si>
    <t>事業
開始年度</t>
    <phoneticPr fontId="3"/>
  </si>
  <si>
    <t>所属計</t>
    <rPh sb="0" eb="2">
      <t>ショゾク</t>
    </rPh>
    <rPh sb="2" eb="3">
      <t>ケイ</t>
    </rPh>
    <phoneticPr fontId="3"/>
  </si>
  <si>
    <t>（単位:円）</t>
  </si>
  <si>
    <t>終期又は次回検証年度</t>
    <rPh sb="0" eb="2">
      <t>シュウキ</t>
    </rPh>
    <rPh sb="2" eb="3">
      <t>マタ</t>
    </rPh>
    <rPh sb="4" eb="6">
      <t>ジカイ</t>
    </rPh>
    <rPh sb="6" eb="8">
      <t>ケンショウ</t>
    </rPh>
    <rPh sb="8" eb="10">
      <t>ネンド</t>
    </rPh>
    <phoneticPr fontId="3"/>
  </si>
  <si>
    <t>福祉局
総務部総務課</t>
    <rPh sb="0" eb="2">
      <t>フクシ</t>
    </rPh>
    <rPh sb="2" eb="3">
      <t>キョク</t>
    </rPh>
    <rPh sb="4" eb="6">
      <t>ソウム</t>
    </rPh>
    <rPh sb="6" eb="7">
      <t>ブ</t>
    </rPh>
    <rPh sb="7" eb="9">
      <t>ソウム</t>
    </rPh>
    <phoneticPr fontId="3"/>
  </si>
  <si>
    <t>保護司研修事業補助金</t>
    <rPh sb="0" eb="2">
      <t>ホゴ</t>
    </rPh>
    <rPh sb="2" eb="3">
      <t>ツカサ</t>
    </rPh>
    <rPh sb="3" eb="5">
      <t>ケンシュウ</t>
    </rPh>
    <rPh sb="5" eb="7">
      <t>ジギョウ</t>
    </rPh>
    <rPh sb="7" eb="10">
      <t>ホジョキン</t>
    </rPh>
    <phoneticPr fontId="3"/>
  </si>
  <si>
    <t>大阪市保護司会連絡協議会</t>
    <rPh sb="0" eb="3">
      <t>オオサカシ</t>
    </rPh>
    <rPh sb="3" eb="5">
      <t>ホゴ</t>
    </rPh>
    <rPh sb="5" eb="6">
      <t>ツカサ</t>
    </rPh>
    <rPh sb="6" eb="7">
      <t>カイ</t>
    </rPh>
    <rPh sb="7" eb="9">
      <t>レンラク</t>
    </rPh>
    <rPh sb="9" eb="12">
      <t>キョウギカイ</t>
    </rPh>
    <phoneticPr fontId="3"/>
  </si>
  <si>
    <t>大阪市内の保護司による犯罪者(刑事施設出所者等)への適切な更生保護の取り組みの推進・強化を図るために、必要な社会福祉等への理解を深めるための研修の充実を図り、地域の福祉に貢献することを目的とする</t>
    <phoneticPr fontId="3"/>
  </si>
  <si>
    <t xml:space="preserve">大阪市保護司会連絡協議会が主催する研修事業に対し、福祉施策研修及び更生施設等、現場における研修に要する経費のうち、講師謝礼、消耗品費、印刷製本費、通信運搬費、筆耕翻訳料、会場借上料、バス等借上料の1/2を交付する
</t>
    <rPh sb="0" eb="3">
      <t>オオサカシ</t>
    </rPh>
    <rPh sb="3" eb="5">
      <t>ホゴ</t>
    </rPh>
    <rPh sb="5" eb="7">
      <t>シカイ</t>
    </rPh>
    <rPh sb="7" eb="9">
      <t>レンラク</t>
    </rPh>
    <rPh sb="9" eb="12">
      <t>キョウギカイ</t>
    </rPh>
    <rPh sb="17" eb="19">
      <t>ケンシュウ</t>
    </rPh>
    <rPh sb="22" eb="23">
      <t>タイ</t>
    </rPh>
    <rPh sb="102" eb="104">
      <t>コウフ</t>
    </rPh>
    <phoneticPr fontId="0"/>
  </si>
  <si>
    <t>H20</t>
  </si>
  <si>
    <t>大阪沖縄戦没者慰霊塔｢なにわの塔｣参拝事業補助金</t>
    <rPh sb="0" eb="2">
      <t>オオサカ</t>
    </rPh>
    <rPh sb="2" eb="4">
      <t>オキナワ</t>
    </rPh>
    <rPh sb="4" eb="7">
      <t>センボツシャ</t>
    </rPh>
    <rPh sb="7" eb="10">
      <t>イレイトウ</t>
    </rPh>
    <rPh sb="15" eb="16">
      <t>トウ</t>
    </rPh>
    <rPh sb="17" eb="19">
      <t>サンパイ</t>
    </rPh>
    <rPh sb="19" eb="21">
      <t>ジギョウ</t>
    </rPh>
    <rPh sb="21" eb="23">
      <t>ホジョ</t>
    </rPh>
    <rPh sb="23" eb="24">
      <t>キン</t>
    </rPh>
    <phoneticPr fontId="3"/>
  </si>
  <si>
    <t xml:space="preserve">過去の大戦で最大の激戦地となった沖縄県糸満市に建立された｢なにわの塔｣で追悼式を開催する(一財)大阪府遺族連合会に対し、「なにわの塔」参拝事業への補助を実施することで、沖縄及び南方諸地域における戦没者を追悼することを目的とする
</t>
  </si>
  <si>
    <t>S40</t>
  </si>
  <si>
    <t>福祉局
生活福祉部
地域福祉課</t>
    <rPh sb="0" eb="2">
      <t>フクシ</t>
    </rPh>
    <rPh sb="2" eb="3">
      <t>キョク</t>
    </rPh>
    <rPh sb="4" eb="6">
      <t>セイカツ</t>
    </rPh>
    <rPh sb="6" eb="8">
      <t>フクシ</t>
    </rPh>
    <rPh sb="8" eb="9">
      <t>ブ</t>
    </rPh>
    <rPh sb="10" eb="12">
      <t>チイキ</t>
    </rPh>
    <rPh sb="12" eb="14">
      <t>フクシ</t>
    </rPh>
    <phoneticPr fontId="3"/>
  </si>
  <si>
    <t>あんしんさぽーと事業(日常生活自立支援事業)補助金</t>
    <rPh sb="8" eb="10">
      <t>ジギョウ</t>
    </rPh>
    <rPh sb="11" eb="13">
      <t>ニチジョウ</t>
    </rPh>
    <rPh sb="13" eb="15">
      <t>セイカツ</t>
    </rPh>
    <rPh sb="15" eb="17">
      <t>ジリツ</t>
    </rPh>
    <rPh sb="17" eb="19">
      <t>シエン</t>
    </rPh>
    <rPh sb="19" eb="21">
      <t>ジギョウ</t>
    </rPh>
    <rPh sb="22" eb="25">
      <t>ホジョキン</t>
    </rPh>
    <phoneticPr fontId="3"/>
  </si>
  <si>
    <t>(社福)大阪市社会福祉協議会</t>
    <rPh sb="1" eb="2">
      <t>シャ</t>
    </rPh>
    <rPh sb="2" eb="3">
      <t>フク</t>
    </rPh>
    <rPh sb="4" eb="7">
      <t>オオ</t>
    </rPh>
    <rPh sb="7" eb="9">
      <t>シャカイ</t>
    </rPh>
    <rPh sb="9" eb="11">
      <t>フクシ</t>
    </rPh>
    <rPh sb="11" eb="14">
      <t>キョウギカイ</t>
    </rPh>
    <phoneticPr fontId="3"/>
  </si>
  <si>
    <t xml:space="preserve">判断能力が不十分な方が地域で安心して生活を送れるよう日常生活の支援及び権利侵害や財産管理等の権利擁護に関する相談に応じるため、(社福)大阪市社会福祉協議会が行うあんしんさぽーと事業(日常生活自立支援事業)に対して補助を実施することにより、市民の権利を擁護することを目的とする
</t>
  </si>
  <si>
    <t>H9</t>
  </si>
  <si>
    <t>R4</t>
  </si>
  <si>
    <t>福祉局
生活福祉部
自立支援課</t>
    <rPh sb="0" eb="2">
      <t>フクシ</t>
    </rPh>
    <rPh sb="2" eb="3">
      <t>キョク</t>
    </rPh>
    <rPh sb="4" eb="6">
      <t>セイカツ</t>
    </rPh>
    <rPh sb="6" eb="8">
      <t>フクシ</t>
    </rPh>
    <rPh sb="8" eb="9">
      <t>ブ</t>
    </rPh>
    <rPh sb="10" eb="12">
      <t>ジリツ</t>
    </rPh>
    <rPh sb="12" eb="14">
      <t>シエン</t>
    </rPh>
    <rPh sb="14" eb="15">
      <t>カ</t>
    </rPh>
    <phoneticPr fontId="3"/>
  </si>
  <si>
    <t>大阪社会医療センター無料低額診療等事業補助金</t>
    <rPh sb="0" eb="2">
      <t>オオサカ</t>
    </rPh>
    <rPh sb="2" eb="4">
      <t>シャカイ</t>
    </rPh>
    <rPh sb="4" eb="6">
      <t>イリョウ</t>
    </rPh>
    <rPh sb="10" eb="12">
      <t>ムリョウ</t>
    </rPh>
    <rPh sb="12" eb="14">
      <t>テイガク</t>
    </rPh>
    <rPh sb="14" eb="16">
      <t>シンリョウ</t>
    </rPh>
    <rPh sb="16" eb="17">
      <t>トウ</t>
    </rPh>
    <rPh sb="17" eb="19">
      <t>ジギョウ</t>
    </rPh>
    <rPh sb="19" eb="22">
      <t>ホジョキン</t>
    </rPh>
    <phoneticPr fontId="3"/>
  </si>
  <si>
    <t>(社福)大阪社会医療センター</t>
    <rPh sb="1" eb="2">
      <t>シャ</t>
    </rPh>
    <rPh sb="2" eb="3">
      <t>フク</t>
    </rPh>
    <rPh sb="4" eb="6">
      <t>オオサカ</t>
    </rPh>
    <rPh sb="6" eb="8">
      <t>シャカイ</t>
    </rPh>
    <rPh sb="8" eb="10">
      <t>イリョウ</t>
    </rPh>
    <phoneticPr fontId="3"/>
  </si>
  <si>
    <t>無料低額診療等事業を実施する(社福)大阪社会医療センターに対して事業補助を実施することにより、あいりん地域における医療の確保と健康・衛生の維持向上を図る</t>
    <rPh sb="0" eb="2">
      <t>ムリョウ</t>
    </rPh>
    <rPh sb="2" eb="4">
      <t>テイガク</t>
    </rPh>
    <rPh sb="4" eb="6">
      <t>シンリョウ</t>
    </rPh>
    <rPh sb="6" eb="7">
      <t>トウ</t>
    </rPh>
    <rPh sb="7" eb="9">
      <t>ジギョウ</t>
    </rPh>
    <rPh sb="10" eb="12">
      <t>ジッシ</t>
    </rPh>
    <rPh sb="15" eb="16">
      <t>シャ</t>
    </rPh>
    <rPh sb="16" eb="17">
      <t>フク</t>
    </rPh>
    <rPh sb="18" eb="20">
      <t>オオサカ</t>
    </rPh>
    <rPh sb="20" eb="22">
      <t>シャカイ</t>
    </rPh>
    <rPh sb="22" eb="24">
      <t>イリョウ</t>
    </rPh>
    <rPh sb="29" eb="30">
      <t>タイ</t>
    </rPh>
    <rPh sb="32" eb="34">
      <t>ジギョウ</t>
    </rPh>
    <rPh sb="34" eb="36">
      <t>ホジョ</t>
    </rPh>
    <rPh sb="37" eb="39">
      <t>ジッシ</t>
    </rPh>
    <phoneticPr fontId="0"/>
  </si>
  <si>
    <t>S45</t>
  </si>
  <si>
    <t>R2</t>
  </si>
  <si>
    <t>福祉局
生活福祉部
保護課</t>
    <rPh sb="0" eb="2">
      <t>フクシ</t>
    </rPh>
    <rPh sb="2" eb="3">
      <t>キョク</t>
    </rPh>
    <rPh sb="4" eb="6">
      <t>セイカツ</t>
    </rPh>
    <rPh sb="6" eb="8">
      <t>フクシ</t>
    </rPh>
    <rPh sb="8" eb="9">
      <t>ブ</t>
    </rPh>
    <rPh sb="10" eb="12">
      <t>ホゴ</t>
    </rPh>
    <phoneticPr fontId="3"/>
  </si>
  <si>
    <t>(社福)大阪府社会福祉協議会</t>
    <rPh sb="1" eb="2">
      <t>シャ</t>
    </rPh>
    <rPh sb="2" eb="3">
      <t>フク</t>
    </rPh>
    <rPh sb="4" eb="7">
      <t>オオサカフ</t>
    </rPh>
    <rPh sb="7" eb="9">
      <t>シャカイ</t>
    </rPh>
    <rPh sb="9" eb="11">
      <t>フクシ</t>
    </rPh>
    <rPh sb="11" eb="14">
      <t>キョウギカイ</t>
    </rPh>
    <phoneticPr fontId="3"/>
  </si>
  <si>
    <t xml:space="preserve">一定の居住用不動産を有し、将来にわたり現住居に住み続けることを希望する要保護の高齢者世帯に対し、当該不動産を担保として生活資金の貸付を行うことにより、その世帯の自立を支援し、併せて生活保護の適正化を図ることを目的とした要保護世帯向け不動産担保型生活資金貸付事業を行なう、(社福)大阪府社会福祉協議会に対し、その貸付金の原資を補助することで事業の安定した運営を図る
</t>
  </si>
  <si>
    <t>(社福)大阪府社会福祉協議会が実施する、要保護世帯向け不動産担保型生活資金貸付事業に対し市域分の貸付原資の10/10を補助する</t>
  </si>
  <si>
    <t>H19</t>
  </si>
  <si>
    <t>福祉局
障がい者施策部
障がい福祉課</t>
    <rPh sb="4" eb="5">
      <t>ショウ</t>
    </rPh>
    <rPh sb="7" eb="8">
      <t>シャ</t>
    </rPh>
    <rPh sb="8" eb="10">
      <t>シサク</t>
    </rPh>
    <rPh sb="10" eb="11">
      <t>ブ</t>
    </rPh>
    <rPh sb="17" eb="18">
      <t>カ</t>
    </rPh>
    <phoneticPr fontId="3"/>
  </si>
  <si>
    <t>身体障がい者自動車改造費補助金</t>
    <rPh sb="11" eb="12">
      <t>ヒ</t>
    </rPh>
    <phoneticPr fontId="3"/>
  </si>
  <si>
    <t>身体障がい者</t>
  </si>
  <si>
    <t xml:space="preserve">身体障がい者が就労等に伴い、自ら運転する自動車の改造に要する経費を補助し、自立と社会参加の促進を図る
</t>
    <rPh sb="0" eb="2">
      <t>シンタイ</t>
    </rPh>
    <rPh sb="2" eb="3">
      <t>サワ</t>
    </rPh>
    <rPh sb="5" eb="6">
      <t>シャ</t>
    </rPh>
    <rPh sb="7" eb="9">
      <t>シュウロウ</t>
    </rPh>
    <rPh sb="9" eb="10">
      <t>トウ</t>
    </rPh>
    <rPh sb="11" eb="12">
      <t>トモナ</t>
    </rPh>
    <rPh sb="14" eb="15">
      <t>ミズカ</t>
    </rPh>
    <rPh sb="16" eb="18">
      <t>ウンテン</t>
    </rPh>
    <rPh sb="20" eb="23">
      <t>ジドウシャ</t>
    </rPh>
    <rPh sb="24" eb="26">
      <t>カイゾウ</t>
    </rPh>
    <rPh sb="27" eb="28">
      <t>ヨウ</t>
    </rPh>
    <rPh sb="30" eb="32">
      <t>ケイヒ</t>
    </rPh>
    <rPh sb="33" eb="35">
      <t>ホジョ</t>
    </rPh>
    <rPh sb="37" eb="39">
      <t>ジリツ</t>
    </rPh>
    <rPh sb="40" eb="42">
      <t>シャカイ</t>
    </rPh>
    <rPh sb="42" eb="44">
      <t>サンカ</t>
    </rPh>
    <rPh sb="45" eb="47">
      <t>ソクシン</t>
    </rPh>
    <rPh sb="48" eb="49">
      <t>ハカ</t>
    </rPh>
    <phoneticPr fontId="0"/>
  </si>
  <si>
    <t>重度の上肢、下肢または体幹機能障がい者が自動車を改造する経費の1/2以内の額を補助する(補助上限:10万円)</t>
    <rPh sb="0" eb="2">
      <t>ジュウド</t>
    </rPh>
    <rPh sb="3" eb="5">
      <t>ジョウシ</t>
    </rPh>
    <rPh sb="6" eb="8">
      <t>カシ</t>
    </rPh>
    <rPh sb="11" eb="12">
      <t>タイ</t>
    </rPh>
    <rPh sb="12" eb="13">
      <t>カン</t>
    </rPh>
    <rPh sb="13" eb="15">
      <t>キノウ</t>
    </rPh>
    <rPh sb="15" eb="16">
      <t>サワ</t>
    </rPh>
    <rPh sb="18" eb="19">
      <t>シャ</t>
    </rPh>
    <rPh sb="20" eb="23">
      <t>ジドウシャ</t>
    </rPh>
    <rPh sb="24" eb="26">
      <t>カイゾウ</t>
    </rPh>
    <rPh sb="28" eb="30">
      <t>ケイヒ</t>
    </rPh>
    <rPh sb="34" eb="36">
      <t>イナイ</t>
    </rPh>
    <rPh sb="37" eb="38">
      <t>ガク</t>
    </rPh>
    <rPh sb="39" eb="41">
      <t>ホジョ</t>
    </rPh>
    <rPh sb="44" eb="46">
      <t>ホジョ</t>
    </rPh>
    <rPh sb="46" eb="48">
      <t>ジョウゲン</t>
    </rPh>
    <rPh sb="51" eb="52">
      <t>マン</t>
    </rPh>
    <rPh sb="52" eb="53">
      <t>エン</t>
    </rPh>
    <phoneticPr fontId="0"/>
  </si>
  <si>
    <t>S50</t>
  </si>
  <si>
    <t>障がい者福祉バス借上補助金</t>
    <rPh sb="10" eb="13">
      <t>ホジョキン</t>
    </rPh>
    <phoneticPr fontId="3"/>
  </si>
  <si>
    <t>障がい者団体が研修等を実施する場合、その事業に使用するバス借上げにかかる費用の一部の助成を行うことにより福祉の増進を図る</t>
    <rPh sb="0" eb="1">
      <t>サワ</t>
    </rPh>
    <rPh sb="3" eb="4">
      <t>シャ</t>
    </rPh>
    <rPh sb="4" eb="6">
      <t>ダンタイ</t>
    </rPh>
    <rPh sb="7" eb="9">
      <t>ケンシュウ</t>
    </rPh>
    <rPh sb="9" eb="10">
      <t>トウ</t>
    </rPh>
    <rPh sb="11" eb="13">
      <t>ジッシ</t>
    </rPh>
    <rPh sb="15" eb="17">
      <t>バアイ</t>
    </rPh>
    <rPh sb="20" eb="22">
      <t>ジギョウ</t>
    </rPh>
    <rPh sb="23" eb="25">
      <t>シヨウ</t>
    </rPh>
    <rPh sb="29" eb="31">
      <t>カリア</t>
    </rPh>
    <rPh sb="36" eb="38">
      <t>ヒヨウ</t>
    </rPh>
    <rPh sb="39" eb="41">
      <t>イチブ</t>
    </rPh>
    <rPh sb="42" eb="44">
      <t>ジョセイ</t>
    </rPh>
    <rPh sb="45" eb="46">
      <t>オコナ</t>
    </rPh>
    <rPh sb="52" eb="54">
      <t>フクシ</t>
    </rPh>
    <rPh sb="55" eb="57">
      <t>ゾウシン</t>
    </rPh>
    <rPh sb="58" eb="59">
      <t>ハカ</t>
    </rPh>
    <phoneticPr fontId="0"/>
  </si>
  <si>
    <t xml:space="preserve">障がい者団体が研修等を実施する場合、その事業に使用するバス借上げ料の1/2以内の補助を行う
(補助上限:上限1台につき51,500円)
</t>
    <rPh sb="32" eb="33">
      <t>リョウ</t>
    </rPh>
    <rPh sb="37" eb="39">
      <t>イナイ</t>
    </rPh>
    <rPh sb="40" eb="42">
      <t>ホジョ</t>
    </rPh>
    <rPh sb="43" eb="44">
      <t>オコナ</t>
    </rPh>
    <rPh sb="52" eb="54">
      <t>ジョウゲン</t>
    </rPh>
    <rPh sb="55" eb="56">
      <t>ダイ</t>
    </rPh>
    <phoneticPr fontId="0"/>
  </si>
  <si>
    <t>S48</t>
  </si>
  <si>
    <t>障がい者職業能力開発訓練施設運営助成</t>
  </si>
  <si>
    <t>(社福)大阪市障害者福祉・スポーツ協会</t>
    <rPh sb="8" eb="9">
      <t>ガイ</t>
    </rPh>
    <phoneticPr fontId="3"/>
  </si>
  <si>
    <t>一般企業への就労が困難な障がい者手帳所持者(3障がい)に対して、企業就労に必要な知識や技能を指導するとともに、就労に向けた実習を行い、職業自立を支援することを目的として、(社福)大阪市障害者福祉・スポーツ協会が運営する職業リハビリテーションセンター等において、同法人が実施する障がい者能力開発訓練経費を補助する</t>
    <rPh sb="86" eb="87">
      <t>シャ</t>
    </rPh>
    <rPh sb="87" eb="88">
      <t>フク</t>
    </rPh>
    <rPh sb="130" eb="131">
      <t>ドウ</t>
    </rPh>
    <rPh sb="131" eb="133">
      <t>ホウジン</t>
    </rPh>
    <rPh sb="134" eb="136">
      <t>ジッシ</t>
    </rPh>
    <rPh sb="148" eb="150">
      <t>ケイヒ</t>
    </rPh>
    <rPh sb="151" eb="153">
      <t>ホジョ</t>
    </rPh>
    <phoneticPr fontId="0"/>
  </si>
  <si>
    <t>障がい者職業能力開発訓練事業を実施する(社福)大阪市障害者福祉・スポーツ協会に対して、国が障害者能力開発助成金でもって補助する部分を除く部分について、補助を行う
補助対象経費は、指導員、講師及び教務職員の謝礼金等費用、施設等の賃借による設置・整備に要する費用、教材に要する費用、指導員の研修に要する費用等とし、国助成金の対象と認められた費用の1/4(パソコンリース料は1/2)を補助する
(参考)
・国:障害者能力開発助成金
　補助率:運営費の3/4
　補助上限:訓練生1人当たり16万円
　　　　　　(重度障がい者は17万円）</t>
    <rPh sb="0" eb="1">
      <t>ショウ</t>
    </rPh>
    <rPh sb="3" eb="4">
      <t>シャ</t>
    </rPh>
    <rPh sb="4" eb="6">
      <t>ショクギョウ</t>
    </rPh>
    <rPh sb="12" eb="14">
      <t>ジギョウ</t>
    </rPh>
    <rPh sb="15" eb="17">
      <t>ジッシ</t>
    </rPh>
    <rPh sb="20" eb="21">
      <t>シャ</t>
    </rPh>
    <rPh sb="21" eb="22">
      <t>フク</t>
    </rPh>
    <rPh sb="23" eb="26">
      <t>オオサカシ</t>
    </rPh>
    <rPh sb="26" eb="29">
      <t>ショウガイシャ</t>
    </rPh>
    <rPh sb="29" eb="31">
      <t>フクシ</t>
    </rPh>
    <rPh sb="36" eb="38">
      <t>キョウカイ</t>
    </rPh>
    <rPh sb="39" eb="40">
      <t>タイ</t>
    </rPh>
    <rPh sb="43" eb="44">
      <t>クニ</t>
    </rPh>
    <rPh sb="59" eb="61">
      <t>ホジョ</t>
    </rPh>
    <rPh sb="63" eb="65">
      <t>ブブン</t>
    </rPh>
    <rPh sb="66" eb="67">
      <t>ノゾ</t>
    </rPh>
    <rPh sb="68" eb="70">
      <t>ブブン</t>
    </rPh>
    <rPh sb="75" eb="77">
      <t>ホジョ</t>
    </rPh>
    <rPh sb="78" eb="79">
      <t>オコナ</t>
    </rPh>
    <rPh sb="81" eb="83">
      <t>ホジョ</t>
    </rPh>
    <rPh sb="83" eb="85">
      <t>タイショウ</t>
    </rPh>
    <rPh sb="85" eb="87">
      <t>ケイヒ</t>
    </rPh>
    <rPh sb="105" eb="106">
      <t>トウ</t>
    </rPh>
    <rPh sb="106" eb="108">
      <t>ヒヨウ</t>
    </rPh>
    <rPh sb="151" eb="152">
      <t>トウ</t>
    </rPh>
    <rPh sb="155" eb="156">
      <t>クニ</t>
    </rPh>
    <rPh sb="156" eb="158">
      <t>ジョセイ</t>
    </rPh>
    <rPh sb="158" eb="159">
      <t>キン</t>
    </rPh>
    <rPh sb="160" eb="162">
      <t>タイショウ</t>
    </rPh>
    <rPh sb="163" eb="164">
      <t>ミト</t>
    </rPh>
    <rPh sb="168" eb="170">
      <t>ヒヨウ</t>
    </rPh>
    <rPh sb="182" eb="183">
      <t>リョウ</t>
    </rPh>
    <rPh sb="189" eb="191">
      <t>ホジョ</t>
    </rPh>
    <rPh sb="195" eb="197">
      <t>サンコウ</t>
    </rPh>
    <rPh sb="200" eb="201">
      <t>クニ</t>
    </rPh>
    <rPh sb="202" eb="205">
      <t>ショウガイシャ</t>
    </rPh>
    <rPh sb="205" eb="207">
      <t>ノウリョク</t>
    </rPh>
    <rPh sb="207" eb="209">
      <t>カイハツ</t>
    </rPh>
    <rPh sb="209" eb="212">
      <t>ジョセイキン</t>
    </rPh>
    <rPh sb="214" eb="217">
      <t>ホジョリツ</t>
    </rPh>
    <rPh sb="218" eb="221">
      <t>ウンエイヒ</t>
    </rPh>
    <phoneticPr fontId="0"/>
  </si>
  <si>
    <t>S60</t>
  </si>
  <si>
    <t>点字図書館運営補助金(情報文化センター)</t>
    <rPh sb="0" eb="2">
      <t>テンジ</t>
    </rPh>
    <rPh sb="2" eb="5">
      <t>トショカン</t>
    </rPh>
    <rPh sb="5" eb="7">
      <t>ウンエイ</t>
    </rPh>
    <rPh sb="7" eb="9">
      <t>ホジョ</t>
    </rPh>
    <rPh sb="9" eb="10">
      <t>キン</t>
    </rPh>
    <rPh sb="11" eb="13">
      <t>ジョウホウ</t>
    </rPh>
    <rPh sb="13" eb="15">
      <t>ブンカ</t>
    </rPh>
    <phoneticPr fontId="3"/>
  </si>
  <si>
    <t>(社福)日本ライトハウス</t>
    <rPh sb="1" eb="2">
      <t>シャ</t>
    </rPh>
    <rPh sb="2" eb="3">
      <t>フク</t>
    </rPh>
    <rPh sb="4" eb="6">
      <t>ニホン</t>
    </rPh>
    <phoneticPr fontId="3"/>
  </si>
  <si>
    <t>(社福)日本ライトハウスが設置する点字図書館の運営に要する経費の一部を補助し、円滑な運営を図る</t>
  </si>
  <si>
    <t xml:space="preserve">(社福)日本ライトハウスが設置する点字図書館運営事業経費のうち一般事務費、施設機能強化推進費、情報化対応特別管理費、民間施設給与等改善費について、国庫算定基準により算出した運営費を上限とした1/2を補助する
</t>
    <rPh sb="86" eb="89">
      <t>ウンエイヒ</t>
    </rPh>
    <rPh sb="90" eb="92">
      <t>ジョウゲン</t>
    </rPh>
    <rPh sb="99" eb="101">
      <t>ホジョ</t>
    </rPh>
    <phoneticPr fontId="0"/>
  </si>
  <si>
    <t>S42</t>
  </si>
  <si>
    <t>福祉局
障がい者施策部
障がい福祉課</t>
    <rPh sb="0" eb="2">
      <t>フクシ</t>
    </rPh>
    <rPh sb="2" eb="3">
      <t>キョク</t>
    </rPh>
    <rPh sb="4" eb="5">
      <t>ショウ</t>
    </rPh>
    <rPh sb="7" eb="8">
      <t>シャ</t>
    </rPh>
    <rPh sb="8" eb="10">
      <t>シサク</t>
    </rPh>
    <rPh sb="10" eb="11">
      <t>ブ</t>
    </rPh>
    <rPh sb="12" eb="13">
      <t>ショウ</t>
    </rPh>
    <rPh sb="15" eb="17">
      <t>フクシ</t>
    </rPh>
    <rPh sb="17" eb="18">
      <t>カ</t>
    </rPh>
    <phoneticPr fontId="3"/>
  </si>
  <si>
    <t>民間社会福祉施設等償還金補助金(障がい福祉施設等)</t>
    <rPh sb="0" eb="2">
      <t>ミンカン</t>
    </rPh>
    <rPh sb="16" eb="17">
      <t>ショウ</t>
    </rPh>
    <rPh sb="19" eb="21">
      <t>フクシ</t>
    </rPh>
    <rPh sb="21" eb="23">
      <t>シセツ</t>
    </rPh>
    <rPh sb="23" eb="24">
      <t>トウ</t>
    </rPh>
    <phoneticPr fontId="0"/>
  </si>
  <si>
    <t>社会福祉法人が社会福祉施設等の新築、改築または増築に要した費用にかかる借入金の元金及び利子の償還に要する経費を補助することにより、民間社会福祉施設の入所者等の処遇の維持・向上及び経営の安定化の促進を図る</t>
    <phoneticPr fontId="3"/>
  </si>
  <si>
    <t>(独)福祉医療機構から貸し付けを受けた福祉貸付資金(建築資金、設備整備資金に限る)について、当該年度において償還する元金及び利子の10/10を補助する</t>
    <rPh sb="1" eb="2">
      <t>ドク</t>
    </rPh>
    <rPh sb="3" eb="5">
      <t>フクシ</t>
    </rPh>
    <rPh sb="5" eb="7">
      <t>イリョウ</t>
    </rPh>
    <rPh sb="7" eb="9">
      <t>キコウ</t>
    </rPh>
    <rPh sb="11" eb="12">
      <t>カ</t>
    </rPh>
    <rPh sb="13" eb="14">
      <t>ツ</t>
    </rPh>
    <rPh sb="16" eb="17">
      <t>ウ</t>
    </rPh>
    <rPh sb="19" eb="21">
      <t>フクシ</t>
    </rPh>
    <rPh sb="21" eb="23">
      <t>カシツケ</t>
    </rPh>
    <rPh sb="23" eb="25">
      <t>シキン</t>
    </rPh>
    <rPh sb="26" eb="28">
      <t>ケンチク</t>
    </rPh>
    <rPh sb="28" eb="30">
      <t>シキン</t>
    </rPh>
    <rPh sb="31" eb="33">
      <t>セツビ</t>
    </rPh>
    <rPh sb="33" eb="35">
      <t>セイビ</t>
    </rPh>
    <rPh sb="35" eb="37">
      <t>シキン</t>
    </rPh>
    <rPh sb="38" eb="39">
      <t>カギ</t>
    </rPh>
    <rPh sb="46" eb="48">
      <t>トウガイ</t>
    </rPh>
    <rPh sb="48" eb="50">
      <t>ネンド</t>
    </rPh>
    <rPh sb="54" eb="56">
      <t>ショウカン</t>
    </rPh>
    <rPh sb="58" eb="60">
      <t>ガンキン</t>
    </rPh>
    <rPh sb="60" eb="61">
      <t>オヨ</t>
    </rPh>
    <rPh sb="62" eb="64">
      <t>リシ</t>
    </rPh>
    <rPh sb="71" eb="73">
      <t>ホジョ</t>
    </rPh>
    <phoneticPr fontId="0"/>
  </si>
  <si>
    <t>S61</t>
  </si>
  <si>
    <t>障がい者施設等の個室化改修支援事業補助金</t>
    <rPh sb="0" eb="1">
      <t>ショウ</t>
    </rPh>
    <rPh sb="3" eb="4">
      <t>シャ</t>
    </rPh>
    <rPh sb="4" eb="7">
      <t>シセツナド</t>
    </rPh>
    <rPh sb="8" eb="11">
      <t>コシツカ</t>
    </rPh>
    <rPh sb="11" eb="13">
      <t>カイシュウ</t>
    </rPh>
    <rPh sb="13" eb="15">
      <t>シエン</t>
    </rPh>
    <rPh sb="15" eb="17">
      <t>ジギョウ</t>
    </rPh>
    <rPh sb="17" eb="20">
      <t>ホジョキン</t>
    </rPh>
    <phoneticPr fontId="3"/>
  </si>
  <si>
    <t>障がい福祉分野のICT導入モデル事業補助</t>
  </si>
  <si>
    <t>障がい福祉サービス事業所等における新型コロナウイルス感染症の感染拡大の防止に加え、障がい福祉分野におけるＩＣＴの活用により障がい福祉サービス事業所等における生産性向上を推進するため、障がい福祉サービス事業者等がＩＣＴを導入する際の経費を支援し、ＩＣＴの活用モデルを構築することを目的とする</t>
    <phoneticPr fontId="3"/>
  </si>
  <si>
    <t>障がい福祉分野におけるロボット等導入支援事業補助金</t>
  </si>
  <si>
    <t>R2</t>
    <phoneticPr fontId="3"/>
  </si>
  <si>
    <t>福祉局
障がい者施策部
障がい支援課</t>
    <rPh sb="0" eb="2">
      <t>フクシ</t>
    </rPh>
    <rPh sb="2" eb="3">
      <t>キョク</t>
    </rPh>
    <rPh sb="4" eb="5">
      <t>ショウ</t>
    </rPh>
    <rPh sb="7" eb="8">
      <t>シャ</t>
    </rPh>
    <rPh sb="8" eb="10">
      <t>シサク</t>
    </rPh>
    <rPh sb="10" eb="11">
      <t>ブ</t>
    </rPh>
    <rPh sb="12" eb="13">
      <t>ショウ</t>
    </rPh>
    <rPh sb="15" eb="17">
      <t>シエン</t>
    </rPh>
    <rPh sb="17" eb="18">
      <t>カ</t>
    </rPh>
    <phoneticPr fontId="4"/>
  </si>
  <si>
    <t>障がい者グループホーム整備助成</t>
    <rPh sb="11" eb="13">
      <t>セイビ</t>
    </rPh>
    <rPh sb="13" eb="15">
      <t>ジョセイ</t>
    </rPh>
    <phoneticPr fontId="3"/>
  </si>
  <si>
    <t>障がい者の日常生活における援助及び介護を行う障がい者グループホームの整備及び設備整備にかかる経費の一部を助成することにより、障がい者の自立を促進し、その福祉の向上を図ることを目的とする</t>
    <rPh sb="0" eb="1">
      <t>ショウ</t>
    </rPh>
    <rPh sb="3" eb="4">
      <t>シャ</t>
    </rPh>
    <rPh sb="5" eb="7">
      <t>ニチジョウ</t>
    </rPh>
    <rPh sb="7" eb="9">
      <t>セイカツ</t>
    </rPh>
    <rPh sb="13" eb="15">
      <t>エンジョ</t>
    </rPh>
    <rPh sb="15" eb="16">
      <t>オヨ</t>
    </rPh>
    <rPh sb="17" eb="19">
      <t>カイゴ</t>
    </rPh>
    <rPh sb="20" eb="21">
      <t>オコナ</t>
    </rPh>
    <rPh sb="22" eb="23">
      <t>ショウ</t>
    </rPh>
    <rPh sb="25" eb="26">
      <t>シャ</t>
    </rPh>
    <rPh sb="34" eb="36">
      <t>セイビ</t>
    </rPh>
    <rPh sb="36" eb="37">
      <t>オヨ</t>
    </rPh>
    <rPh sb="38" eb="40">
      <t>セツビ</t>
    </rPh>
    <rPh sb="40" eb="42">
      <t>セイビ</t>
    </rPh>
    <rPh sb="46" eb="48">
      <t>ケイヒ</t>
    </rPh>
    <rPh sb="49" eb="51">
      <t>イチブ</t>
    </rPh>
    <rPh sb="52" eb="54">
      <t>ジョセイ</t>
    </rPh>
    <rPh sb="62" eb="63">
      <t>ショウ</t>
    </rPh>
    <rPh sb="65" eb="66">
      <t>シャ</t>
    </rPh>
    <rPh sb="67" eb="69">
      <t>ジリツ</t>
    </rPh>
    <rPh sb="70" eb="72">
      <t>ソクシン</t>
    </rPh>
    <rPh sb="76" eb="78">
      <t>フクシ</t>
    </rPh>
    <rPh sb="79" eb="81">
      <t>コウジョウ</t>
    </rPh>
    <rPh sb="82" eb="83">
      <t>ハカ</t>
    </rPh>
    <rPh sb="87" eb="89">
      <t>モクテキ</t>
    </rPh>
    <phoneticPr fontId="0"/>
  </si>
  <si>
    <t>H1</t>
  </si>
  <si>
    <t>R3</t>
    <phoneticPr fontId="3"/>
  </si>
  <si>
    <t>重症心身障がい者通所用バス運行費補助金</t>
    <rPh sb="0" eb="2">
      <t>ジュウショウ</t>
    </rPh>
    <rPh sb="2" eb="4">
      <t>シンシン</t>
    </rPh>
    <rPh sb="4" eb="5">
      <t>サワ</t>
    </rPh>
    <rPh sb="7" eb="8">
      <t>シャ</t>
    </rPh>
    <rPh sb="8" eb="9">
      <t>ツウ</t>
    </rPh>
    <rPh sb="9" eb="10">
      <t>ショ</t>
    </rPh>
    <rPh sb="10" eb="11">
      <t>ヨウ</t>
    </rPh>
    <rPh sb="13" eb="15">
      <t>ウンコウ</t>
    </rPh>
    <rPh sb="15" eb="16">
      <t>ヒ</t>
    </rPh>
    <rPh sb="16" eb="19">
      <t>ホジョキン</t>
    </rPh>
    <phoneticPr fontId="3"/>
  </si>
  <si>
    <t>(社福)四天王寺福祉事業団</t>
    <rPh sb="1" eb="2">
      <t>シャ</t>
    </rPh>
    <rPh sb="2" eb="3">
      <t>フク</t>
    </rPh>
    <rPh sb="4" eb="8">
      <t>シテンノウジ</t>
    </rPh>
    <rPh sb="8" eb="10">
      <t>フクシ</t>
    </rPh>
    <rPh sb="10" eb="13">
      <t>ジギョウダン</t>
    </rPh>
    <phoneticPr fontId="3"/>
  </si>
  <si>
    <t xml:space="preserve">市内全域の重症心身障がい者を対象とした生活介護事業を運営する法人に対し、送迎にかかるバス運行経費の一部を助成することにより施設における支援体制の安定化を図るとともに、重症心身障がい者の施設への通所手段の確保及び社会参加の促進を図る
</t>
  </si>
  <si>
    <t xml:space="preserve">市内全域の重症心身障がい者を対象とした生活介護事業を運営する法人に対し、送迎にかかるバス運行経費の1/2(補助上限1,260万円)を助成する
</t>
    <rPh sb="62" eb="63">
      <t>マン</t>
    </rPh>
    <phoneticPr fontId="0"/>
  </si>
  <si>
    <t>H8</t>
  </si>
  <si>
    <t>福祉局
高齢者施策部
高齢福祉課</t>
    <rPh sb="0" eb="2">
      <t>フクシ</t>
    </rPh>
    <rPh sb="2" eb="3">
      <t>キョク</t>
    </rPh>
    <rPh sb="4" eb="7">
      <t>コウレイシャ</t>
    </rPh>
    <rPh sb="7" eb="9">
      <t>シサク</t>
    </rPh>
    <rPh sb="9" eb="10">
      <t>ブ</t>
    </rPh>
    <rPh sb="11" eb="13">
      <t>コウレイ</t>
    </rPh>
    <rPh sb="13" eb="15">
      <t>フクシ</t>
    </rPh>
    <rPh sb="15" eb="16">
      <t>カ</t>
    </rPh>
    <phoneticPr fontId="3"/>
  </si>
  <si>
    <t>軽費老人ホームサービス提供費補助金</t>
    <rPh sb="0" eb="1">
      <t>ケイ</t>
    </rPh>
    <rPh sb="1" eb="2">
      <t>ヒ</t>
    </rPh>
    <rPh sb="2" eb="4">
      <t>ロウジン</t>
    </rPh>
    <rPh sb="11" eb="13">
      <t>テイキョウ</t>
    </rPh>
    <rPh sb="13" eb="14">
      <t>ヒ</t>
    </rPh>
    <rPh sb="14" eb="16">
      <t>ホジョ</t>
    </rPh>
    <rPh sb="16" eb="17">
      <t>キン</t>
    </rPh>
    <phoneticPr fontId="3"/>
  </si>
  <si>
    <t xml:space="preserve">軽費老人ホームの運営に要する費用のうち、入所者負担にあたるサービス提供費等を施設へ補助する
補助率:10/10(収支差補助)
補助基準額:施設ごとの基本月額により異なる
</t>
  </si>
  <si>
    <t>S44</t>
  </si>
  <si>
    <t>老人クラブ育成補助金</t>
    <rPh sb="0" eb="2">
      <t>ロウジン</t>
    </rPh>
    <rPh sb="5" eb="7">
      <t>イクセイ</t>
    </rPh>
    <rPh sb="7" eb="9">
      <t>ホジョ</t>
    </rPh>
    <rPh sb="9" eb="10">
      <t>キン</t>
    </rPh>
    <phoneticPr fontId="3"/>
  </si>
  <si>
    <t>老人クラブの育成を図るため、会員の教養の向上・健康の増進・社会福祉活動等の地域活動に関する事業を実施する老人クラブ及び、老人クラブ研修会やリーダー育成事業等を実施する各区老人クラブ連合会並びに大阪市老人クラブ連合会に対して補助を実施することにより、高齢者の老後の生活を健全で豊かなものにし、高齢者の福祉の増進を図る</t>
    <rPh sb="23" eb="25">
      <t>ケンコウ</t>
    </rPh>
    <rPh sb="26" eb="28">
      <t>ゾウシン</t>
    </rPh>
    <rPh sb="29" eb="31">
      <t>シャカイ</t>
    </rPh>
    <rPh sb="31" eb="33">
      <t>フクシ</t>
    </rPh>
    <rPh sb="33" eb="35">
      <t>カツドウ</t>
    </rPh>
    <rPh sb="35" eb="36">
      <t>トウ</t>
    </rPh>
    <rPh sb="37" eb="39">
      <t>チイキ</t>
    </rPh>
    <rPh sb="39" eb="41">
      <t>カツドウ</t>
    </rPh>
    <rPh sb="42" eb="43">
      <t>カン</t>
    </rPh>
    <rPh sb="45" eb="47">
      <t>ジギョウ</t>
    </rPh>
    <rPh sb="52" eb="54">
      <t>ロウジン</t>
    </rPh>
    <rPh sb="57" eb="58">
      <t>オヨ</t>
    </rPh>
    <rPh sb="60" eb="62">
      <t>ロウジン</t>
    </rPh>
    <rPh sb="65" eb="67">
      <t>ケンシュウ</t>
    </rPh>
    <rPh sb="67" eb="68">
      <t>カイ</t>
    </rPh>
    <rPh sb="73" eb="75">
      <t>イクセイ</t>
    </rPh>
    <rPh sb="75" eb="77">
      <t>ジギョウ</t>
    </rPh>
    <rPh sb="77" eb="78">
      <t>トウ</t>
    </rPh>
    <rPh sb="79" eb="81">
      <t>ジッシ</t>
    </rPh>
    <rPh sb="83" eb="85">
      <t>カクク</t>
    </rPh>
    <rPh sb="85" eb="87">
      <t>ロウジン</t>
    </rPh>
    <rPh sb="90" eb="92">
      <t>レンゴウ</t>
    </rPh>
    <rPh sb="92" eb="93">
      <t>カイ</t>
    </rPh>
    <rPh sb="93" eb="94">
      <t>ナラ</t>
    </rPh>
    <rPh sb="96" eb="99">
      <t>オオサカシ</t>
    </rPh>
    <rPh sb="99" eb="101">
      <t>ロウジン</t>
    </rPh>
    <rPh sb="104" eb="106">
      <t>レンゴウ</t>
    </rPh>
    <rPh sb="106" eb="107">
      <t>カイ</t>
    </rPh>
    <rPh sb="124" eb="127">
      <t>コウレイシャ</t>
    </rPh>
    <rPh sb="128" eb="130">
      <t>ロウゴ</t>
    </rPh>
    <rPh sb="131" eb="133">
      <t>セイカツ</t>
    </rPh>
    <rPh sb="134" eb="136">
      <t>ケンゼン</t>
    </rPh>
    <rPh sb="137" eb="138">
      <t>ユタ</t>
    </rPh>
    <rPh sb="145" eb="148">
      <t>コウレイシャ</t>
    </rPh>
    <rPh sb="149" eb="151">
      <t>フクシ</t>
    </rPh>
    <rPh sb="152" eb="154">
      <t>ゾウシン</t>
    </rPh>
    <rPh sb="155" eb="156">
      <t>ハカ</t>
    </rPh>
    <phoneticPr fontId="0"/>
  </si>
  <si>
    <t xml:space="preserve">会員の教養の向上、健康増進または地域活動に関する事業を実施する老人クラブに対して、当該事業の実施に要する報償費及び消耗品費等の1/2を補助する(補助上限90,000円)
老人スポーツ大会や老人クラブ研修会等を実施する大阪市老人クラブ連合会及び、地域住民との交流促進事業や友愛訪問活動等を実施する各区老人クラブ連合会に対し、当該事業の実施に要する会場使用料や印刷製本費等の1/2を上限として補助する
</t>
    <rPh sb="0" eb="2">
      <t>カイイン</t>
    </rPh>
    <rPh sb="3" eb="5">
      <t>キョウヨウ</t>
    </rPh>
    <rPh sb="6" eb="8">
      <t>コウジョウ</t>
    </rPh>
    <rPh sb="9" eb="11">
      <t>ケンコウ</t>
    </rPh>
    <rPh sb="11" eb="13">
      <t>ゾウシン</t>
    </rPh>
    <rPh sb="16" eb="18">
      <t>チイキ</t>
    </rPh>
    <rPh sb="18" eb="20">
      <t>カツドウ</t>
    </rPh>
    <rPh sb="21" eb="22">
      <t>カン</t>
    </rPh>
    <rPh sb="24" eb="26">
      <t>ジギョウ</t>
    </rPh>
    <rPh sb="27" eb="29">
      <t>ジッシ</t>
    </rPh>
    <rPh sb="31" eb="33">
      <t>ロウジン</t>
    </rPh>
    <rPh sb="37" eb="38">
      <t>タイ</t>
    </rPh>
    <rPh sb="41" eb="43">
      <t>トウガイ</t>
    </rPh>
    <rPh sb="43" eb="45">
      <t>ジギョウ</t>
    </rPh>
    <rPh sb="46" eb="48">
      <t>ジッシ</t>
    </rPh>
    <rPh sb="49" eb="50">
      <t>ヨウ</t>
    </rPh>
    <rPh sb="52" eb="54">
      <t>ホウショウ</t>
    </rPh>
    <rPh sb="54" eb="55">
      <t>ヒ</t>
    </rPh>
    <rPh sb="55" eb="56">
      <t>オヨ</t>
    </rPh>
    <rPh sb="57" eb="59">
      <t>ショウモウ</t>
    </rPh>
    <rPh sb="59" eb="60">
      <t>ヒン</t>
    </rPh>
    <rPh sb="60" eb="61">
      <t>ヒ</t>
    </rPh>
    <rPh sb="61" eb="62">
      <t>トウ</t>
    </rPh>
    <rPh sb="67" eb="69">
      <t>ホジョ</t>
    </rPh>
    <rPh sb="72" eb="74">
      <t>ホジョ</t>
    </rPh>
    <rPh sb="74" eb="76">
      <t>ジョウゲン</t>
    </rPh>
    <rPh sb="82" eb="83">
      <t>エン</t>
    </rPh>
    <rPh sb="85" eb="87">
      <t>ロウジン</t>
    </rPh>
    <rPh sb="91" eb="93">
      <t>タイカイ</t>
    </rPh>
    <rPh sb="94" eb="96">
      <t>ロウジン</t>
    </rPh>
    <rPh sb="99" eb="102">
      <t>ケンシュウカイ</t>
    </rPh>
    <rPh sb="102" eb="103">
      <t>トウ</t>
    </rPh>
    <rPh sb="104" eb="106">
      <t>ジッシ</t>
    </rPh>
    <rPh sb="108" eb="111">
      <t>オオサカシ</t>
    </rPh>
    <rPh sb="111" eb="113">
      <t>ロウジン</t>
    </rPh>
    <rPh sb="116" eb="118">
      <t>レンゴウ</t>
    </rPh>
    <rPh sb="118" eb="119">
      <t>カイ</t>
    </rPh>
    <rPh sb="119" eb="120">
      <t>オヨ</t>
    </rPh>
    <rPh sb="161" eb="163">
      <t>トウガイ</t>
    </rPh>
    <rPh sb="163" eb="165">
      <t>ジギョウ</t>
    </rPh>
    <rPh sb="166" eb="168">
      <t>ジッシ</t>
    </rPh>
    <rPh sb="169" eb="170">
      <t>ヨウ</t>
    </rPh>
    <rPh sb="172" eb="174">
      <t>カイジョウ</t>
    </rPh>
    <rPh sb="174" eb="177">
      <t>シヨウリョウ</t>
    </rPh>
    <rPh sb="178" eb="180">
      <t>インサツ</t>
    </rPh>
    <rPh sb="180" eb="182">
      <t>セイホン</t>
    </rPh>
    <rPh sb="182" eb="183">
      <t>ヒ</t>
    </rPh>
    <rPh sb="183" eb="184">
      <t>トウ</t>
    </rPh>
    <rPh sb="189" eb="191">
      <t>ジョウゲン</t>
    </rPh>
    <rPh sb="194" eb="196">
      <t>ホジョ</t>
    </rPh>
    <phoneticPr fontId="0"/>
  </si>
  <si>
    <t>S32</t>
  </si>
  <si>
    <t>高年齢者就業機会確保事業補助金</t>
  </si>
  <si>
    <t>(公社)大阪市シルバー人材センター</t>
    <rPh sb="1" eb="2">
      <t>コウ</t>
    </rPh>
    <rPh sb="2" eb="3">
      <t>シャ</t>
    </rPh>
    <rPh sb="4" eb="7">
      <t>オオサカシ</t>
    </rPh>
    <rPh sb="11" eb="13">
      <t>ジンザイ</t>
    </rPh>
    <phoneticPr fontId="3"/>
  </si>
  <si>
    <t>高年齢者の労働能力を活用し、働く機会を確保するため、高年齢者就業機会確保事業を実施する大阪市シルバー人材センターに対して補助を実施することにより、高年齢者の生きがいの充実及び健康と福祉の増進を図る</t>
  </si>
  <si>
    <t>S58</t>
  </si>
  <si>
    <t>高齢者入浴利用料割引事業補助金</t>
    <rPh sb="0" eb="3">
      <t>コウレイシャ</t>
    </rPh>
    <rPh sb="3" eb="5">
      <t>ニュウヨク</t>
    </rPh>
    <rPh sb="5" eb="8">
      <t>リヨウリョウ</t>
    </rPh>
    <rPh sb="8" eb="10">
      <t>ワリビキ</t>
    </rPh>
    <rPh sb="10" eb="12">
      <t>ジギョウ</t>
    </rPh>
    <rPh sb="12" eb="15">
      <t>ホジョキン</t>
    </rPh>
    <phoneticPr fontId="3"/>
  </si>
  <si>
    <t>不動の湯等</t>
    <rPh sb="0" eb="2">
      <t>フドウ</t>
    </rPh>
    <rPh sb="3" eb="4">
      <t>ユ</t>
    </rPh>
    <rPh sb="4" eb="5">
      <t>トウ</t>
    </rPh>
    <phoneticPr fontId="3"/>
  </si>
  <si>
    <t>H24</t>
  </si>
  <si>
    <t>福祉局
高齢者施策部
地域包括ケア推進課</t>
    <rPh sb="0" eb="2">
      <t>フクシ</t>
    </rPh>
    <rPh sb="2" eb="3">
      <t>キョク</t>
    </rPh>
    <rPh sb="4" eb="7">
      <t>コウレイシャ</t>
    </rPh>
    <rPh sb="7" eb="9">
      <t>シサク</t>
    </rPh>
    <rPh sb="9" eb="10">
      <t>ブ</t>
    </rPh>
    <rPh sb="11" eb="15">
      <t>チイキホウカツ</t>
    </rPh>
    <rPh sb="17" eb="20">
      <t>スイシンカ</t>
    </rPh>
    <phoneticPr fontId="3"/>
  </si>
  <si>
    <t>寝具洗濯乾燥消毒サービス事業補助金</t>
    <rPh sb="0" eb="2">
      <t>シング</t>
    </rPh>
    <rPh sb="2" eb="4">
      <t>センタク</t>
    </rPh>
    <rPh sb="4" eb="6">
      <t>カンソウ</t>
    </rPh>
    <rPh sb="6" eb="8">
      <t>ショウドク</t>
    </rPh>
    <rPh sb="12" eb="14">
      <t>ジギョウ</t>
    </rPh>
    <rPh sb="14" eb="17">
      <t>ホジョキン</t>
    </rPh>
    <phoneticPr fontId="3"/>
  </si>
  <si>
    <t>市内に住所を有し、加齢その他の事由により寝具(掛布団、敷布団及び毛布に限る)の衛生管理が困難な高齢者を対象として、水洗いによる寝具の洗濯乾燥消毒サービス事業を行う事業者に対して補助金を交付することにより、高齢者の保健衛生の向上と福祉の増進を図ることを目的とする</t>
  </si>
  <si>
    <t xml:space="preserve">寝具洗濯乾燥消毒サービス事業を実施する事業者に対して、寝具洗濯乾燥消毒サービス事業の実施に要する補助金を交付する
・事業費
　補助基準額:事業費(補助上限:布団1枚あたり2,000円、毛布
　1枚あたり800円)から利用者負担額の合計を控除した額
　補助率:1/2
・事務費
　補助基準額:10万円、補助率1/2
</t>
    <rPh sb="63" eb="65">
      <t>ホジョ</t>
    </rPh>
    <rPh sb="65" eb="67">
      <t>キジュン</t>
    </rPh>
    <rPh sb="67" eb="68">
      <t>ガク</t>
    </rPh>
    <rPh sb="69" eb="72">
      <t>ジギョウヒ</t>
    </rPh>
    <rPh sb="73" eb="75">
      <t>ホジョ</t>
    </rPh>
    <rPh sb="75" eb="77">
      <t>ジョウゲン</t>
    </rPh>
    <rPh sb="125" eb="128">
      <t>ホジョリツ</t>
    </rPh>
    <rPh sb="139" eb="141">
      <t>ホジョ</t>
    </rPh>
    <rPh sb="141" eb="143">
      <t>キジュン</t>
    </rPh>
    <rPh sb="143" eb="144">
      <t>ガク</t>
    </rPh>
    <rPh sb="147" eb="149">
      <t>マンエン</t>
    </rPh>
    <rPh sb="150" eb="153">
      <t>ホジョリツ</t>
    </rPh>
    <phoneticPr fontId="0"/>
  </si>
  <si>
    <t>H12</t>
  </si>
  <si>
    <t>認知症介護指導者養成研修事業補助金</t>
    <rPh sb="0" eb="2">
      <t>ニンチ</t>
    </rPh>
    <rPh sb="2" eb="3">
      <t>ショウ</t>
    </rPh>
    <rPh sb="3" eb="5">
      <t>カイゴ</t>
    </rPh>
    <rPh sb="5" eb="8">
      <t>シドウシャ</t>
    </rPh>
    <rPh sb="8" eb="10">
      <t>ヨウセイ</t>
    </rPh>
    <rPh sb="10" eb="12">
      <t>ケンシュウ</t>
    </rPh>
    <rPh sb="12" eb="14">
      <t>ジギョウ</t>
    </rPh>
    <rPh sb="14" eb="17">
      <t>ホジョキン</t>
    </rPh>
    <phoneticPr fontId="3"/>
  </si>
  <si>
    <t>認知症介護指導者養成研修、認知症介護指導者フォローアップ研修への参加を支援するため、本市域内に事業所を有する社会福祉法人または指定居宅サービス事業者等の職員派遣にかかる必要な経費を補助し、もって本市における認知症介護実務者の資質の向上を図る</t>
    <rPh sb="18" eb="21">
      <t>シドウシャ</t>
    </rPh>
    <phoneticPr fontId="3"/>
  </si>
  <si>
    <t>H13</t>
  </si>
  <si>
    <t>福祉局
高齢者施策部
高齢施設課</t>
    <rPh sb="0" eb="2">
      <t>フクシ</t>
    </rPh>
    <rPh sb="2" eb="3">
      <t>キョク</t>
    </rPh>
    <rPh sb="4" eb="7">
      <t>コウレイシャ</t>
    </rPh>
    <rPh sb="7" eb="9">
      <t>シサク</t>
    </rPh>
    <rPh sb="9" eb="10">
      <t>ブ</t>
    </rPh>
    <rPh sb="11" eb="13">
      <t>コウレイ</t>
    </rPh>
    <rPh sb="13" eb="15">
      <t>シセツ</t>
    </rPh>
    <phoneticPr fontId="3"/>
  </si>
  <si>
    <t>特別養護老人ホーム整備費補助金</t>
    <rPh sb="0" eb="2">
      <t>トクベツ</t>
    </rPh>
    <rPh sb="2" eb="4">
      <t>ヨウゴ</t>
    </rPh>
    <rPh sb="4" eb="6">
      <t>ロウジン</t>
    </rPh>
    <rPh sb="9" eb="11">
      <t>セイビ</t>
    </rPh>
    <rPh sb="11" eb="12">
      <t>ヒ</t>
    </rPh>
    <rPh sb="12" eb="14">
      <t>ホジョ</t>
    </rPh>
    <rPh sb="14" eb="15">
      <t>キン</t>
    </rPh>
    <phoneticPr fontId="3"/>
  </si>
  <si>
    <t>特別養護老人ホームを整備する社会福祉法人に対し、施設整備に要する経費を補助することにより、整備の促進を図り、高齢者の福祉の向上に資することを目的とする
また、特別養護老人ホームの多床室について、居住環境の質を向上させるために、プライバシー保護のための改修を行う費用を支援する</t>
  </si>
  <si>
    <t xml:space="preserve">特別養護老人ホームを整備する社会福祉法人に対して、整備にかかる経費を助成する
①一般施設
　創設　補助上限:3,712千円/定員(ショートステイ含む)
　建替　補助上限:3,712千円/定員(ショートステイ含む)×
(整備後の経過年数)-(介護保険制度導入後の年数)/(整備後の経過年数)
②小規模施設(定員29人以下)
　補助上限:4,480千円/定員(ショートステイ含む)
③特別養護老人ホームの多床室について、入居者がより在宅に近い環境の下で高齢者の尊厳の保持を図るために、居住環境の質を向上させプライバシーを確保する改修工事を行う社会福祉法人に対し、補助を行う
補助基準額　　734千円/床
</t>
  </si>
  <si>
    <t>小規模多機能型居宅介護拠点等整備費補助金</t>
    <rPh sb="0" eb="3">
      <t>ショウキボ</t>
    </rPh>
    <rPh sb="3" eb="6">
      <t>タキノウ</t>
    </rPh>
    <rPh sb="6" eb="7">
      <t>ガタ</t>
    </rPh>
    <rPh sb="7" eb="9">
      <t>キョタク</t>
    </rPh>
    <rPh sb="9" eb="11">
      <t>カイゴ</t>
    </rPh>
    <rPh sb="11" eb="13">
      <t>キョテン</t>
    </rPh>
    <rPh sb="13" eb="14">
      <t>トウ</t>
    </rPh>
    <rPh sb="14" eb="16">
      <t>セイビ</t>
    </rPh>
    <rPh sb="16" eb="17">
      <t>ヒ</t>
    </rPh>
    <rPh sb="17" eb="19">
      <t>ホジョ</t>
    </rPh>
    <rPh sb="19" eb="20">
      <t>キン</t>
    </rPh>
    <phoneticPr fontId="3"/>
  </si>
  <si>
    <t>高齢者が、出来る限り住み慣れた地域で生活を継続する事が可能となるよう、小規模多機能型居宅介護拠点等の整備を行う社会福祉法人等に対し整備費を補助することで、高齢者の在宅支援を行うことを目的とする</t>
    <rPh sb="0" eb="3">
      <t>コウレイシャ</t>
    </rPh>
    <rPh sb="18" eb="20">
      <t>セイカツ</t>
    </rPh>
    <rPh sb="21" eb="23">
      <t>ケイゾク</t>
    </rPh>
    <rPh sb="25" eb="26">
      <t>コト</t>
    </rPh>
    <rPh sb="27" eb="29">
      <t>カノウ</t>
    </rPh>
    <rPh sb="35" eb="46">
      <t>シ</t>
    </rPh>
    <rPh sb="46" eb="48">
      <t>キョテン</t>
    </rPh>
    <rPh sb="48" eb="49">
      <t>トウ</t>
    </rPh>
    <rPh sb="50" eb="52">
      <t>セイビ</t>
    </rPh>
    <rPh sb="53" eb="54">
      <t>オコナ</t>
    </rPh>
    <rPh sb="55" eb="61">
      <t>シャ</t>
    </rPh>
    <rPh sb="61" eb="62">
      <t>トウ</t>
    </rPh>
    <rPh sb="63" eb="64">
      <t>タイ</t>
    </rPh>
    <rPh sb="65" eb="68">
      <t>セイビヒ</t>
    </rPh>
    <rPh sb="69" eb="71">
      <t>ホジョ</t>
    </rPh>
    <rPh sb="77" eb="80">
      <t>コウレイシャ</t>
    </rPh>
    <rPh sb="81" eb="83">
      <t>ザイタク</t>
    </rPh>
    <rPh sb="83" eb="85">
      <t>シエン</t>
    </rPh>
    <rPh sb="86" eb="87">
      <t>オコナ</t>
    </rPh>
    <rPh sb="91" eb="93">
      <t>モクテキ</t>
    </rPh>
    <phoneticPr fontId="0"/>
  </si>
  <si>
    <t xml:space="preserve">小規模多機能型居宅介護拠点、看護小規模多機能型居宅介護拠点及び定期巡回・随時対応型訪問介護看護拠点の整備にかかる施設整備費並びに初度設備の備品購入経費などに対し、次の金額を上限として補助する
(補助上限)
・小規模多機能型居宅介護拠点 33,600千円
・看護小規模多機能型居宅介護拠点　33,600千円
・定期巡回・随時対応型訪問介護看護拠点 5,940千円
</t>
  </si>
  <si>
    <t>H18</t>
  </si>
  <si>
    <t>施設開設準備経費等支援事業補助金</t>
    <rPh sb="0" eb="2">
      <t>シセツ</t>
    </rPh>
    <rPh sb="2" eb="4">
      <t>カイセツ</t>
    </rPh>
    <rPh sb="4" eb="6">
      <t>ジュンビ</t>
    </rPh>
    <rPh sb="6" eb="8">
      <t>ケイヒ</t>
    </rPh>
    <rPh sb="8" eb="9">
      <t>トウ</t>
    </rPh>
    <rPh sb="9" eb="11">
      <t>シエン</t>
    </rPh>
    <rPh sb="11" eb="13">
      <t>ジギョウ</t>
    </rPh>
    <rPh sb="13" eb="16">
      <t>ホジョキン</t>
    </rPh>
    <phoneticPr fontId="18"/>
  </si>
  <si>
    <t>特別養護老人ホーム等を開設する社会福祉法人等に対し、次の経費を補助することにより、高齢者の福祉の向上に資することを目的とする
①施設等用地確保のために定期借地権を設定し、一時金を支出した場合に補助を行うことにより、特別養護老人ホーム等の整備促進を図る
②開設時から安定した質の高いサービスを提供するための体制整備を図る</t>
    <rPh sb="26" eb="27">
      <t>ツギ</t>
    </rPh>
    <rPh sb="28" eb="30">
      <t>ケイヒ</t>
    </rPh>
    <rPh sb="31" eb="33">
      <t>ホジョ</t>
    </rPh>
    <rPh sb="41" eb="44">
      <t>コウレイシャ</t>
    </rPh>
    <rPh sb="45" eb="47">
      <t>フクシ</t>
    </rPh>
    <rPh sb="48" eb="50">
      <t>コウジョウ</t>
    </rPh>
    <rPh sb="51" eb="52">
      <t>シ</t>
    </rPh>
    <rPh sb="57" eb="59">
      <t>モクテキ</t>
    </rPh>
    <rPh sb="96" eb="98">
      <t>ホジョ</t>
    </rPh>
    <rPh sb="157" eb="158">
      <t>ハカ</t>
    </rPh>
    <phoneticPr fontId="0"/>
  </si>
  <si>
    <t xml:space="preserve">特別養護老人ホーム等を開設する社会福祉法人等に対して、
①定期借地権を設定し、一時金を支出した場合に補助する
②施設開設に要する経費を補助する
(補助対象事業・補助基準)
①定期借地権利用による整備促進
　補助対象:定期借地権設定により支出する一時金
　補助率:1/2　補助上限:路線評価額の1/4
②開設準備
　補助対象:開設前の看護・介護職員等雇用経費等
　補助上限:839千円/定員
　　　　　 定期巡回・随時対応型訪問介護看護拠点
　　　　　 14,000千円/施設
</t>
  </si>
  <si>
    <t>H22</t>
  </si>
  <si>
    <t>福祉局
高齢者施策部
高齢施設課</t>
    <rPh sb="0" eb="3">
      <t>フクシキョク</t>
    </rPh>
    <rPh sb="4" eb="7">
      <t>コウレイシャ</t>
    </rPh>
    <rPh sb="7" eb="9">
      <t>シサク</t>
    </rPh>
    <rPh sb="9" eb="10">
      <t>ブ</t>
    </rPh>
    <rPh sb="11" eb="13">
      <t>コウレイ</t>
    </rPh>
    <rPh sb="13" eb="15">
      <t>シセツ</t>
    </rPh>
    <rPh sb="15" eb="16">
      <t>カ</t>
    </rPh>
    <phoneticPr fontId="3"/>
  </si>
  <si>
    <t>H21</t>
  </si>
  <si>
    <t>介護施設等において、新型コロナウイルスの感染が疑われる者が複数発生して多床室に分離する場合に備え、感染が疑われる者同士のスペースを空間的に分離するための個室化に要する改修費について補助することにより、新型コロナウイルスの感染拡大を防止を図る</t>
  </si>
  <si>
    <t>個室化改修事業を実施する社会福祉法人等に対して、多床室の新型コロナウイルスの感染拡大防止のための個室化改修に要する工事費又は工事請負費等を補助する
補助基準額
・978千円/定員</t>
    <rPh sb="0" eb="3">
      <t>コシツカ</t>
    </rPh>
    <rPh sb="3" eb="5">
      <t>カイシュウ</t>
    </rPh>
    <rPh sb="5" eb="7">
      <t>ジギョウ</t>
    </rPh>
    <rPh sb="8" eb="10">
      <t>ジッシ</t>
    </rPh>
    <rPh sb="12" eb="19">
      <t>シャカイフクシホウジントウ</t>
    </rPh>
    <rPh sb="20" eb="21">
      <t>タイ</t>
    </rPh>
    <rPh sb="69" eb="71">
      <t>ホジョ</t>
    </rPh>
    <rPh sb="87" eb="89">
      <t>テイイン</t>
    </rPh>
    <phoneticPr fontId="16"/>
  </si>
  <si>
    <t>福祉局
高齢者施策部
介護保険課</t>
    <rPh sb="0" eb="2">
      <t>フクシ</t>
    </rPh>
    <rPh sb="2" eb="3">
      <t>キョク</t>
    </rPh>
    <rPh sb="4" eb="7">
      <t>コウレイシャ</t>
    </rPh>
    <rPh sb="7" eb="9">
      <t>シサク</t>
    </rPh>
    <rPh sb="9" eb="10">
      <t>ブ</t>
    </rPh>
    <rPh sb="11" eb="13">
      <t>カイゴ</t>
    </rPh>
    <rPh sb="13" eb="15">
      <t>ホケン</t>
    </rPh>
    <phoneticPr fontId="2"/>
  </si>
  <si>
    <t>社会福祉法人等による介護保険サービス利用者負担額軽減事業補助金</t>
    <rPh sb="0" eb="2">
      <t>シャカイ</t>
    </rPh>
    <rPh sb="2" eb="4">
      <t>フクシ</t>
    </rPh>
    <rPh sb="4" eb="6">
      <t>ホウジン</t>
    </rPh>
    <rPh sb="6" eb="7">
      <t>トウ</t>
    </rPh>
    <rPh sb="10" eb="12">
      <t>カイゴ</t>
    </rPh>
    <rPh sb="12" eb="14">
      <t>ホケン</t>
    </rPh>
    <rPh sb="18" eb="21">
      <t>リヨウシャ</t>
    </rPh>
    <rPh sb="21" eb="23">
      <t>フタン</t>
    </rPh>
    <rPh sb="23" eb="24">
      <t>ガク</t>
    </rPh>
    <rPh sb="24" eb="26">
      <t>ケイゲン</t>
    </rPh>
    <rPh sb="26" eb="28">
      <t>ジギョウ</t>
    </rPh>
    <rPh sb="28" eb="31">
      <t>ホジョキン</t>
    </rPh>
    <phoneticPr fontId="2"/>
  </si>
  <si>
    <t>低所得で生計が困難である者及び生活保護受給者について、介護保険サービスの提供を行う社会福祉法人等が、その社会的な役割にかんがみ利用者負担の軽減を実施する際に、その経費を補助することで、介護保険サービスの利用促進を図る</t>
  </si>
  <si>
    <t xml:space="preserve">介護保険サービス利用者負担額軽減事業を実施する社会福祉法人等に対して、軽減総額のうち、本来受領すべき利用者負担収入の1％を超えた部分の1/2を上限に補助する
地域密着型介護老人福祉施設入所者生活介護と介護福祉施設サービスについては、軽減総額のうち、本来受領すべき利用者負担収入の10％を超えた部分の全額を補助する
</t>
  </si>
  <si>
    <t>暫定サービス利用者等にかかる介護支援事業補助金</t>
    <rPh sb="20" eb="23">
      <t>ホジョキン</t>
    </rPh>
    <phoneticPr fontId="16"/>
  </si>
  <si>
    <t>介護保険の給付が受けられない暫定サービス利用者
暫定ケアプランを作成した居宅介護支援事業者等</t>
  </si>
  <si>
    <t>要介護・要支援申請後、至急に介護サービスが必要となり暫定ケアプランにより暫定サービスを利用しなければならない被保険者が、認定調査前に亡くなったことにより介護保険の対象とならず、全額自己負担となってしまう。このような介護保険制度を補完するため、介護給付相当の費用を補助する。また、暫定ケアプランを作成した介護支援専門員（ケアマネジャー）に対して、ケアプラン作成料を補助する</t>
  </si>
  <si>
    <t>至急介護サービスが必要となったが、認定調査前に亡くなったことにより、介護保険の給付が受けられず、全額自己負担となってしまう方の、保険給付相当の費用を補助する。　【補助率：9/10、8/10、7/10（介護保険の利用者負担割合に応じる)】
（補助上限）
・暫定ケアプラン作成費　1件あたり2,000円</t>
    <rPh sb="121" eb="123">
      <t>ホジョ</t>
    </rPh>
    <rPh sb="123" eb="125">
      <t>ジョウゲン</t>
    </rPh>
    <rPh sb="128" eb="130">
      <t>ザンテイ</t>
    </rPh>
    <rPh sb="135" eb="137">
      <t>サクセイ</t>
    </rPh>
    <rPh sb="137" eb="138">
      <t>ヒ</t>
    </rPh>
    <rPh sb="140" eb="141">
      <t>ケン</t>
    </rPh>
    <rPh sb="149" eb="150">
      <t>エン</t>
    </rPh>
    <phoneticPr fontId="16"/>
  </si>
  <si>
    <t>福祉局
高齢者施策部
介護保険課</t>
    <rPh sb="0" eb="3">
      <t>フクシキョク</t>
    </rPh>
    <rPh sb="4" eb="7">
      <t>コウレイシャ</t>
    </rPh>
    <rPh sb="7" eb="9">
      <t>シサク</t>
    </rPh>
    <rPh sb="9" eb="10">
      <t>ブ</t>
    </rPh>
    <rPh sb="11" eb="13">
      <t>カイゴ</t>
    </rPh>
    <rPh sb="13" eb="15">
      <t>ホケン</t>
    </rPh>
    <rPh sb="15" eb="16">
      <t>カ</t>
    </rPh>
    <phoneticPr fontId="3"/>
  </si>
  <si>
    <t>新型コロナウイルス感染症の感染拡大等の影響を踏まえ、生産活動が停滞し減収となっている就労継続支援事業所に対し、その再起に向けて必要な費用を補助する</t>
    <phoneticPr fontId="3"/>
  </si>
  <si>
    <t>あんしんさぽーと事業(日常生活自立支援事業)を実施する(社福)大阪市社会福祉協議会に対して、福祉サービスなどの利用支援や金銭管理サービス、通帳・証書類の預かりサービス等に要する経費を補助する（補助率10/10）</t>
    <rPh sb="96" eb="99">
      <t>ホジョリツ</t>
    </rPh>
    <phoneticPr fontId="0"/>
  </si>
  <si>
    <t>障がい福祉の現場におけるロボット技術の活用により、介護業務の負担軽減等を図り、働きやすい職場環境の整備や安全・安心な障がい福祉サービスの提供等を推進するため、障がい者支援施設事業者等における介護ロボット等の導入を支援することを目的とする</t>
    <phoneticPr fontId="3"/>
  </si>
  <si>
    <t>障がい福祉サービス事業所等に対し、タブレット端末・スマートフォン等ハードウェア、ソフトウェア（開発の際の開発基盤のみは対象外）、クラウドサービス、保守・サポート費、導入設定、導入研修、セキュリティ対策に係る経費を補助する
（参考）
　・補助率10/10
　・１事業所当たりの上限100万円</t>
    <rPh sb="0" eb="1">
      <t>ショウ</t>
    </rPh>
    <rPh sb="3" eb="5">
      <t>フクシ</t>
    </rPh>
    <rPh sb="9" eb="12">
      <t>ジギョウショ</t>
    </rPh>
    <rPh sb="12" eb="13">
      <t>トウ</t>
    </rPh>
    <rPh sb="14" eb="15">
      <t>タイ</t>
    </rPh>
    <rPh sb="106" eb="108">
      <t>ホジョ</t>
    </rPh>
    <rPh sb="112" eb="114">
      <t>サンコウ</t>
    </rPh>
    <rPh sb="118" eb="121">
      <t>ホジョリツ</t>
    </rPh>
    <rPh sb="130" eb="133">
      <t>ジギョウショ</t>
    </rPh>
    <rPh sb="133" eb="134">
      <t>ア</t>
    </rPh>
    <rPh sb="137" eb="139">
      <t>ジョウゲン</t>
    </rPh>
    <rPh sb="142" eb="144">
      <t>マンエン</t>
    </rPh>
    <phoneticPr fontId="3"/>
  </si>
  <si>
    <t>介護サービス等を行う事業所・施設等が、関係者との緊急かつ密接な連携の下、新型コロナウイルスの感染機会を減らしつつ、必要な介護サービスを継続して提供できるよう、通常の介護サービスの提供時では想定されない、かかり増し経費等を補助する</t>
    <rPh sb="0" eb="2">
      <t>カイゴ</t>
    </rPh>
    <rPh sb="6" eb="7">
      <t>トウ</t>
    </rPh>
    <rPh sb="8" eb="9">
      <t>オコナ</t>
    </rPh>
    <rPh sb="36" eb="38">
      <t>シンガタ</t>
    </rPh>
    <rPh sb="110" eb="112">
      <t>ホジョ</t>
    </rPh>
    <phoneticPr fontId="3"/>
  </si>
  <si>
    <t>R4</t>
    <phoneticPr fontId="19"/>
  </si>
  <si>
    <t>―</t>
    <phoneticPr fontId="3"/>
  </si>
  <si>
    <t>(社福)愛徳福祉会等</t>
    <rPh sb="1" eb="3">
      <t>シャフク</t>
    </rPh>
    <rPh sb="4" eb="6">
      <t>アイトク</t>
    </rPh>
    <rPh sb="6" eb="8">
      <t>フクシ</t>
    </rPh>
    <rPh sb="8" eb="9">
      <t>カイ</t>
    </rPh>
    <rPh sb="9" eb="10">
      <t>トウ</t>
    </rPh>
    <phoneticPr fontId="3"/>
  </si>
  <si>
    <t>R3</t>
    <phoneticPr fontId="19"/>
  </si>
  <si>
    <t>R4</t>
    <phoneticPr fontId="3"/>
  </si>
  <si>
    <t>保護施設の衛生管理体制確保支援事業補助金</t>
  </si>
  <si>
    <t>新型コロナウイルス感染症対策を講じながら、事業を継続して行う必要があるため、感染症リスクに直面し入居者支援に従事する施設に対し、感染防止に配慮しつつ、福祉サービス提供体制の確保することを目的とする経費を補助する</t>
    <rPh sb="98" eb="100">
      <t>ケイヒ</t>
    </rPh>
    <rPh sb="101" eb="103">
      <t>ホジョ</t>
    </rPh>
    <phoneticPr fontId="3"/>
  </si>
  <si>
    <t>R5</t>
    <phoneticPr fontId="3"/>
  </si>
  <si>
    <t>地域介護・福祉空間整備等施設整備補助金</t>
    <phoneticPr fontId="3"/>
  </si>
  <si>
    <t>介護施設等における簡易陰圧装置設置事業補助金</t>
    <phoneticPr fontId="19"/>
  </si>
  <si>
    <t>介護施設等において、新型コロナウイルスの感染が疑われる者が発生した場合に備え、居室に簡易陰圧装置を設置する改修費について補助することにより、新型コロナウイルスの感染拡大を防止を図る</t>
    <rPh sb="42" eb="44">
      <t>カンイ</t>
    </rPh>
    <phoneticPr fontId="19"/>
  </si>
  <si>
    <t>介護施設等を運営する社会福祉法人等に対して、簡易陰圧装置設置に要する工事費等の経費を補助する
補助基準額
・簡易陰圧装置　4,320千円/台</t>
    <rPh sb="0" eb="2">
      <t>カイゴ</t>
    </rPh>
    <rPh sb="2" eb="4">
      <t>シセツ</t>
    </rPh>
    <rPh sb="4" eb="5">
      <t>トウ</t>
    </rPh>
    <rPh sb="6" eb="8">
      <t>ウンエイ</t>
    </rPh>
    <rPh sb="22" eb="28">
      <t>カンイインアツソウチ</t>
    </rPh>
    <rPh sb="28" eb="30">
      <t>セッチ</t>
    </rPh>
    <rPh sb="47" eb="52">
      <t>ホジョキジュンガク</t>
    </rPh>
    <rPh sb="69" eb="70">
      <t>ダイ</t>
    </rPh>
    <phoneticPr fontId="19"/>
  </si>
  <si>
    <t>介護施設等における換気設備設置事業補助金</t>
    <phoneticPr fontId="3"/>
  </si>
  <si>
    <t>介護施設等において、新型コロナウイルスの感染が疑われる者が発生した場合に備え、定期的に換気できるよう、換気設備の設置に要する改修費について補助することにより、新型コロナウイルスの感染拡大を防止を図る</t>
    <phoneticPr fontId="19"/>
  </si>
  <si>
    <t>介護施設等を運営する社会福祉法人等に対して、換気設備設置に要する工事費等の経費を補助する
補助基準額
・換気設備　4千円/㎡</t>
    <rPh sb="0" eb="2">
      <t>カイゴ</t>
    </rPh>
    <rPh sb="2" eb="4">
      <t>シセツ</t>
    </rPh>
    <rPh sb="4" eb="5">
      <t>トウ</t>
    </rPh>
    <rPh sb="6" eb="8">
      <t>ウンエイ</t>
    </rPh>
    <rPh sb="22" eb="24">
      <t>カンキ</t>
    </rPh>
    <rPh sb="24" eb="26">
      <t>セツビ</t>
    </rPh>
    <rPh sb="26" eb="28">
      <t>セッチ</t>
    </rPh>
    <rPh sb="45" eb="50">
      <t>ホジョキジュンガク</t>
    </rPh>
    <phoneticPr fontId="19"/>
  </si>
  <si>
    <t>R2</t>
    <phoneticPr fontId="19"/>
  </si>
  <si>
    <t>介護施設等の看取り環境整備費補助金</t>
    <phoneticPr fontId="19"/>
  </si>
  <si>
    <t>介護施設等における看取り対応できる環境を整備するため、看取り環境整備を実施する法人に対して補助を実施することにより、施設利用者の環境整備を図る</t>
    <phoneticPr fontId="19"/>
  </si>
  <si>
    <t>看取り環境整備を実施する社会福祉法人等に対して、整備に要する工事費等の経費を補助する
補助基準額
・3,500千円/施設</t>
    <rPh sb="8" eb="10">
      <t>ジッシ</t>
    </rPh>
    <rPh sb="12" eb="14">
      <t>シャカイ</t>
    </rPh>
    <rPh sb="14" eb="16">
      <t>フクシ</t>
    </rPh>
    <rPh sb="16" eb="18">
      <t>ホウジン</t>
    </rPh>
    <rPh sb="18" eb="19">
      <t>トウ</t>
    </rPh>
    <rPh sb="20" eb="21">
      <t>タイ</t>
    </rPh>
    <rPh sb="24" eb="26">
      <t>セイビ</t>
    </rPh>
    <rPh sb="35" eb="37">
      <t>ケイヒ</t>
    </rPh>
    <rPh sb="38" eb="40">
      <t>ホジョ</t>
    </rPh>
    <rPh sb="45" eb="47">
      <t>キジュン</t>
    </rPh>
    <rPh sb="47" eb="48">
      <t>ガク</t>
    </rPh>
    <phoneticPr fontId="19"/>
  </si>
  <si>
    <t>介護職員の宿舎施設整備費補助金</t>
    <phoneticPr fontId="19"/>
  </si>
  <si>
    <t>介護人材（外国人を含む）を確保するため、宿舎整備を実施する法人に対して補助を実施することにより、介護職員が働きやすい環境整備を図る</t>
    <phoneticPr fontId="19"/>
  </si>
  <si>
    <t>宿舎整備を実施する社会福祉法人等に対して、整備に要する工事費等の経費の1/3を補助する
・補助対象は、対象施設等の職員数分の定員規模までであって、１定員あたりの延床面積（バルコニー、廊下、階段等共用部分を含む）33㎡以下。</t>
    <rPh sb="5" eb="7">
      <t>ジッシ</t>
    </rPh>
    <rPh sb="9" eb="16">
      <t>シャカイフクシホウジントウ</t>
    </rPh>
    <rPh sb="17" eb="18">
      <t>タイ</t>
    </rPh>
    <rPh sb="21" eb="23">
      <t>セイビ</t>
    </rPh>
    <rPh sb="32" eb="34">
      <t>ケイヒ</t>
    </rPh>
    <phoneticPr fontId="19"/>
  </si>
  <si>
    <t>就労系障がい福祉サービス等の生産活動拡大支援事業補助金</t>
    <rPh sb="18" eb="20">
      <t>カクダイ</t>
    </rPh>
    <phoneticPr fontId="3"/>
  </si>
  <si>
    <t>障害者の日常生活及び社会生活を総合的に支援するための法律に基づく就労継続支援事業所として指定を受けることができる法人に対し、新型コロナウイルス感染症の感染拡大の影響により、生産活動収入が前年と比較して一定以上減少した場合、生産活動を拡大させるために必要となる新たな生産活動への転換等の支出に要する費用の一部（１事業所あたり上限30万円、複数の事業所を運営する法人においては１法人あたり上限120万円）を助成する</t>
    <rPh sb="96" eb="98">
      <t>ヒカク</t>
    </rPh>
    <rPh sb="100" eb="102">
      <t>イッテイ</t>
    </rPh>
    <rPh sb="102" eb="104">
      <t>イジョウ</t>
    </rPh>
    <rPh sb="104" eb="106">
      <t>ゲンショウ</t>
    </rPh>
    <rPh sb="108" eb="110">
      <t>バアイ</t>
    </rPh>
    <rPh sb="116" eb="118">
      <t>カクダイ</t>
    </rPh>
    <rPh sb="129" eb="130">
      <t>アラ</t>
    </rPh>
    <rPh sb="132" eb="136">
      <t>セイサンカツドウ</t>
    </rPh>
    <rPh sb="138" eb="140">
      <t>テンカン</t>
    </rPh>
    <rPh sb="151" eb="153">
      <t>イチブ</t>
    </rPh>
    <rPh sb="168" eb="170">
      <t>フクスウ</t>
    </rPh>
    <rPh sb="171" eb="174">
      <t>ジギョウショ</t>
    </rPh>
    <rPh sb="175" eb="177">
      <t>ウンエイ</t>
    </rPh>
    <rPh sb="179" eb="181">
      <t>ホウジン</t>
    </rPh>
    <rPh sb="187" eb="189">
      <t>ホウジン</t>
    </rPh>
    <rPh sb="192" eb="194">
      <t>ジョウゲン</t>
    </rPh>
    <rPh sb="197" eb="199">
      <t>マンエン</t>
    </rPh>
    <phoneticPr fontId="3"/>
  </si>
  <si>
    <t>-</t>
    <phoneticPr fontId="3"/>
  </si>
  <si>
    <t>障がい福祉サービス継続支援事業補助</t>
    <rPh sb="9" eb="11">
      <t>ケイゾク</t>
    </rPh>
    <phoneticPr fontId="3"/>
  </si>
  <si>
    <t>介護サービス継続支援事業補助金</t>
    <rPh sb="0" eb="2">
      <t>カイゴ</t>
    </rPh>
    <rPh sb="6" eb="8">
      <t>ケイゾク</t>
    </rPh>
    <rPh sb="8" eb="10">
      <t>シエン</t>
    </rPh>
    <rPh sb="10" eb="12">
      <t>ジギョウ</t>
    </rPh>
    <phoneticPr fontId="19"/>
  </si>
  <si>
    <t>令和4年度予算
（予算現計）</t>
    <rPh sb="0" eb="2">
      <t>レイワ</t>
    </rPh>
    <rPh sb="5" eb="7">
      <t>ヨサン</t>
    </rPh>
    <rPh sb="9" eb="11">
      <t>ヨサン</t>
    </rPh>
    <rPh sb="11" eb="13">
      <t>ゲンケイ</t>
    </rPh>
    <phoneticPr fontId="3"/>
  </si>
  <si>
    <t>令和3年度支出金額</t>
    <rPh sb="0" eb="2">
      <t>レイワ</t>
    </rPh>
    <rPh sb="3" eb="5">
      <t>ネンド</t>
    </rPh>
    <rPh sb="5" eb="7">
      <t>シシュツ</t>
    </rPh>
    <rPh sb="7" eb="8">
      <t>キン</t>
    </rPh>
    <rPh sb="8" eb="9">
      <t>ガク</t>
    </rPh>
    <phoneticPr fontId="3"/>
  </si>
  <si>
    <t>令和4年度支出金額</t>
    <rPh sb="0" eb="2">
      <t>レイワ</t>
    </rPh>
    <rPh sb="5" eb="7">
      <t>シシュツ</t>
    </rPh>
    <rPh sb="7" eb="8">
      <t>キン</t>
    </rPh>
    <rPh sb="8" eb="9">
      <t>ガク</t>
    </rPh>
    <phoneticPr fontId="3"/>
  </si>
  <si>
    <t>補助金支出一覧(令和４年度決算)</t>
    <rPh sb="0" eb="3">
      <t>ホジョキン</t>
    </rPh>
    <rPh sb="3" eb="5">
      <t>シシュツ</t>
    </rPh>
    <rPh sb="5" eb="7">
      <t>イチラン</t>
    </rPh>
    <rPh sb="8" eb="10">
      <t>レイワ</t>
    </rPh>
    <rPh sb="11" eb="13">
      <t>ネンド</t>
    </rPh>
    <rPh sb="12" eb="13">
      <t>ド</t>
    </rPh>
    <rPh sb="13" eb="15">
      <t>ケッサン</t>
    </rPh>
    <phoneticPr fontId="0"/>
  </si>
  <si>
    <t>(社福)今川学園等</t>
    <rPh sb="4" eb="6">
      <t>イマガワ</t>
    </rPh>
    <rPh sb="6" eb="8">
      <t>ガクエン</t>
    </rPh>
    <rPh sb="8" eb="9">
      <t>トウ</t>
    </rPh>
    <phoneticPr fontId="17"/>
  </si>
  <si>
    <t>障がい者の日常生活及び社会生活を総合的に支援するための法律に基づく共同生活援助事業として指定を受けることができる法人であって、重度障がい者を新たに受け入れるものに対し、グループホームの新規設置又は既存住居における重度者支援等の理由による住宅改造及び障がい児施設年齢超過者受入れにかかる住宅改造経費の一部を助成
(補助率)事業費の3/4以内
(補助上限)
 新築28,170千円、改造3,360千円、改造（スプリンクラー）21,200円（1㎡あたり）、改造（強度行動障がい者受入対応）2,300千円、改造（強度行動障がい者受入人数に応じて）500千円、既存スプリンクラー21,200円(1㎡あたり)を上限</t>
    <phoneticPr fontId="0"/>
  </si>
  <si>
    <t>R6</t>
    <phoneticPr fontId="3"/>
  </si>
  <si>
    <t>軽費老人ホームを運営する社会福祉法人に対し、サービス提供に要する費用等に充当する経費を補助し、施設の安定的な運営を図ることにより、利用者の処遇を確保することを目的とする</t>
    <rPh sb="26" eb="28">
      <t>テイキョウ</t>
    </rPh>
    <rPh sb="29" eb="30">
      <t>ヨウ</t>
    </rPh>
    <rPh sb="32" eb="33">
      <t>ヒ</t>
    </rPh>
    <rPh sb="33" eb="34">
      <t>ヨウ</t>
    </rPh>
    <rPh sb="34" eb="35">
      <t>トウ</t>
    </rPh>
    <rPh sb="47" eb="49">
      <t>シセツ</t>
    </rPh>
    <rPh sb="50" eb="53">
      <t>アンテイテキ</t>
    </rPh>
    <rPh sb="54" eb="56">
      <t>ウンエイ</t>
    </rPh>
    <rPh sb="57" eb="58">
      <t>ハカ</t>
    </rPh>
    <rPh sb="72" eb="74">
      <t>カクホ</t>
    </rPh>
    <phoneticPr fontId="1"/>
  </si>
  <si>
    <t>高齢者が利用しやすい入浴機会を確保するため、高齢者入浴割引事業を実施する公衆浴場に対して補助を実施することにより、高齢者の健康増進と孤独感の解消の一助とするとともに、高齢者福祉の向上を図る</t>
    <rPh sb="15" eb="17">
      <t>カクホ</t>
    </rPh>
    <rPh sb="47" eb="49">
      <t>ジッシ</t>
    </rPh>
    <phoneticPr fontId="1"/>
  </si>
  <si>
    <t>官民連携による地域の生活困窮者支援体制を構築するためのプラットフォーム整備事業補助金</t>
    <phoneticPr fontId="3"/>
  </si>
  <si>
    <t>(社福)都島区社会福祉協議会等</t>
    <rPh sb="1" eb="3">
      <t>シャフク</t>
    </rPh>
    <rPh sb="4" eb="7">
      <t>ミヤコジマク</t>
    </rPh>
    <rPh sb="7" eb="14">
      <t>シャカイフクシキョウギカイ</t>
    </rPh>
    <rPh sb="14" eb="15">
      <t>ナド</t>
    </rPh>
    <phoneticPr fontId="3"/>
  </si>
  <si>
    <t>新型コロナウイルス感染症やコロナ禍における物価高騰等の影響により生活に困窮される方々等の多様な支援ニーズに対応するため、地域の生活困窮者支援に取り組むNPO法人や社会福祉法人等の民間団体の活動を支援することを目的とする</t>
    <phoneticPr fontId="3"/>
  </si>
  <si>
    <t>「官民連携による地域の生活困窮者支援体制を構築するためのプラットフォーム整備事業補助金交付要綱」に基づき、要件を満たす民間団体に対し、１団体あたり50万円を上限として活動経費の支援を行う
（補助率）10/10</t>
    <rPh sb="78" eb="80">
      <t>ジョウゲン</t>
    </rPh>
    <rPh sb="95" eb="98">
      <t>ホジョリツ</t>
    </rPh>
    <phoneticPr fontId="3"/>
  </si>
  <si>
    <t>(社福)大阪府家内労働センター等</t>
    <rPh sb="1" eb="2">
      <t>シャ</t>
    </rPh>
    <rPh sb="15" eb="16">
      <t>ナド</t>
    </rPh>
    <phoneticPr fontId="3"/>
  </si>
  <si>
    <t>R6</t>
    <phoneticPr fontId="19"/>
  </si>
  <si>
    <t>(社福)愛徳福祉会</t>
    <rPh sb="1" eb="3">
      <t>シャフク</t>
    </rPh>
    <rPh sb="4" eb="6">
      <t>アイトク</t>
    </rPh>
    <rPh sb="6" eb="8">
      <t>フクシ</t>
    </rPh>
    <rPh sb="8" eb="9">
      <t>カイ</t>
    </rPh>
    <phoneticPr fontId="3"/>
  </si>
  <si>
    <t>(社福)恩賜財団済生会支部大阪府済生会等</t>
    <rPh sb="2" eb="3">
      <t>フク</t>
    </rPh>
    <rPh sb="19" eb="20">
      <t>ナド</t>
    </rPh>
    <phoneticPr fontId="3"/>
  </si>
  <si>
    <t>障がい福祉分野のロボット等導入支援事業の実施に必要な備品購入費（ロボット等の購入費用に限る。）、使用料及び賃借料（ロボット等の購入費用に限り、当該年度末までの費用を限度額とする。）、役務費（ロボット等の初期設定に要する費用に限る。）の10/10(国2/3、市1/3)を補助する
(参考)
１機器あたり上限額
　移乗介護、入浴支援 100 万円
　移動支援、排泄支援、見守・コミュニケーシ
　ョン」30万円　　　　　　
全ての機器上限：障がい者支援施設210万円
　　　　　　　　共同生活援助施設150万円
　　　　　　　　その他の事業所120万円</t>
    <rPh sb="123" eb="124">
      <t>クニ</t>
    </rPh>
    <rPh sb="134" eb="136">
      <t>ホジョ</t>
    </rPh>
    <rPh sb="140" eb="142">
      <t>サンコウ</t>
    </rPh>
    <rPh sb="145" eb="147">
      <t>キキ</t>
    </rPh>
    <rPh sb="150" eb="153">
      <t>ジョウゲンガク</t>
    </rPh>
    <rPh sb="170" eb="171">
      <t>エン</t>
    </rPh>
    <rPh sb="200" eb="202">
      <t>マンエン</t>
    </rPh>
    <rPh sb="209" eb="210">
      <t>スベ</t>
    </rPh>
    <rPh sb="212" eb="214">
      <t>キキ</t>
    </rPh>
    <rPh sb="214" eb="216">
      <t>ジョウゲン</t>
    </rPh>
    <rPh sb="217" eb="221">
      <t>シヨ</t>
    </rPh>
    <rPh sb="221" eb="223">
      <t>シエン</t>
    </rPh>
    <rPh sb="223" eb="225">
      <t>シセツ</t>
    </rPh>
    <rPh sb="228" eb="230">
      <t>マンエン</t>
    </rPh>
    <rPh sb="239" eb="241">
      <t>キョウドウ</t>
    </rPh>
    <rPh sb="241" eb="243">
      <t>セイカツ</t>
    </rPh>
    <rPh sb="243" eb="245">
      <t>エンジョ</t>
    </rPh>
    <rPh sb="245" eb="247">
      <t>シセツ</t>
    </rPh>
    <rPh sb="250" eb="252">
      <t>マンエン</t>
    </rPh>
    <rPh sb="263" eb="264">
      <t>タ</t>
    </rPh>
    <rPh sb="265" eb="268">
      <t>ジギョウショ</t>
    </rPh>
    <rPh sb="271" eb="273">
      <t>マンエン</t>
    </rPh>
    <phoneticPr fontId="3"/>
  </si>
  <si>
    <t>特別養護老人ホーム等の大規模修繕助成</t>
    <phoneticPr fontId="3"/>
  </si>
  <si>
    <t>介護離職ゼロと老朽化した特別養護老人ホーム等の広域型施設の大規模修繕を同時に進めるため、介護離職ゼロ対象サービスを整備する際に、あわせて行う広域型特別養護老人ホーム等の大規模修繕・耐震化について支援を行う</t>
    <rPh sb="0" eb="4">
      <t>カイゴリショク</t>
    </rPh>
    <rPh sb="7" eb="10">
      <t>ロウキュウカ</t>
    </rPh>
    <rPh sb="12" eb="18">
      <t>トクベツヨウゴロウジン</t>
    </rPh>
    <rPh sb="21" eb="22">
      <t>トウ</t>
    </rPh>
    <rPh sb="23" eb="25">
      <t>コウイキ</t>
    </rPh>
    <rPh sb="25" eb="26">
      <t>ガタ</t>
    </rPh>
    <rPh sb="26" eb="28">
      <t>シセツ</t>
    </rPh>
    <rPh sb="29" eb="32">
      <t>ダイキボ</t>
    </rPh>
    <rPh sb="32" eb="34">
      <t>シュウゼン</t>
    </rPh>
    <rPh sb="35" eb="37">
      <t>ドウジ</t>
    </rPh>
    <rPh sb="38" eb="39">
      <t>スス</t>
    </rPh>
    <rPh sb="44" eb="48">
      <t>カイゴリショク</t>
    </rPh>
    <rPh sb="50" eb="52">
      <t>タイショウ</t>
    </rPh>
    <rPh sb="57" eb="59">
      <t>セイビ</t>
    </rPh>
    <rPh sb="61" eb="62">
      <t>サイ</t>
    </rPh>
    <rPh sb="68" eb="69">
      <t>オコナ</t>
    </rPh>
    <rPh sb="70" eb="73">
      <t>コウイキガタ</t>
    </rPh>
    <rPh sb="73" eb="79">
      <t>トクベツヨウゴロウジン</t>
    </rPh>
    <rPh sb="82" eb="83">
      <t>トウ</t>
    </rPh>
    <rPh sb="84" eb="87">
      <t>ダイキボ</t>
    </rPh>
    <rPh sb="87" eb="89">
      <t>シュウゼン</t>
    </rPh>
    <rPh sb="90" eb="93">
      <t>タイシンカ</t>
    </rPh>
    <rPh sb="97" eb="99">
      <t>シエン</t>
    </rPh>
    <rPh sb="100" eb="101">
      <t>オコナ</t>
    </rPh>
    <phoneticPr fontId="19"/>
  </si>
  <si>
    <t>新たに介護施設等を創設することを条件に、特別養護老人ホーム等の広域型施設の大規模修繕又は耐震化を行う社会福祉法人等に対して、整備に要する工事費等の経費を補助する
補助基準額　1,128千円/定員</t>
    <rPh sb="0" eb="1">
      <t>アラ</t>
    </rPh>
    <rPh sb="3" eb="5">
      <t>カイゴ</t>
    </rPh>
    <rPh sb="5" eb="7">
      <t>シセツ</t>
    </rPh>
    <rPh sb="7" eb="8">
      <t>トウ</t>
    </rPh>
    <rPh sb="9" eb="11">
      <t>ソウセツ</t>
    </rPh>
    <rPh sb="16" eb="18">
      <t>ジョウケン</t>
    </rPh>
    <rPh sb="20" eb="26">
      <t>トクベツヨウゴロウジン</t>
    </rPh>
    <rPh sb="29" eb="30">
      <t>トウ</t>
    </rPh>
    <rPh sb="31" eb="33">
      <t>コウイキ</t>
    </rPh>
    <rPh sb="33" eb="34">
      <t>ガタ</t>
    </rPh>
    <rPh sb="34" eb="36">
      <t>シセツ</t>
    </rPh>
    <rPh sb="37" eb="40">
      <t>ダイキボ</t>
    </rPh>
    <rPh sb="40" eb="42">
      <t>シュウゼン</t>
    </rPh>
    <rPh sb="42" eb="43">
      <t>マタ</t>
    </rPh>
    <rPh sb="44" eb="46">
      <t>タイシン</t>
    </rPh>
    <rPh sb="46" eb="47">
      <t>カ</t>
    </rPh>
    <rPh sb="48" eb="49">
      <t>オコナ</t>
    </rPh>
    <rPh sb="50" eb="57">
      <t>シャカイフクシホウジントウ</t>
    </rPh>
    <rPh sb="58" eb="59">
      <t>タイ</t>
    </rPh>
    <rPh sb="62" eb="64">
      <t>セイビ</t>
    </rPh>
    <rPh sb="73" eb="75">
      <t>ケイヒ</t>
    </rPh>
    <rPh sb="81" eb="85">
      <t>ホジョキジュン</t>
    </rPh>
    <rPh sb="85" eb="86">
      <t>ガク</t>
    </rPh>
    <rPh sb="92" eb="94">
      <t>センエン</t>
    </rPh>
    <rPh sb="95" eb="97">
      <t>テイイン</t>
    </rPh>
    <phoneticPr fontId="19"/>
  </si>
  <si>
    <t>介護施設等におけるゾーニング環境等の整備事業補助金</t>
    <phoneticPr fontId="19"/>
  </si>
  <si>
    <t>介護施設等において、新型コロナウイルスの感染が疑われる者が発生した場合に備え、ゾーニング環境等の整備に要する改修費について補助することにより、新型コロナウイルスの感染拡大の防止を図る</t>
    <rPh sb="44" eb="47">
      <t>カンキョウトウ</t>
    </rPh>
    <rPh sb="48" eb="50">
      <t>セイビ</t>
    </rPh>
    <phoneticPr fontId="19"/>
  </si>
  <si>
    <t>介護施設等を運営する社会福祉法人等に対して、ゾーニング環境等の整備に要する工事費等の経費を補助する
補助基準額
・ユニット型施設の各ユニットへの玄関室設置によるゾーニング　1,000千円/か所
・従来型個室・多床室のゾーニング　6,000千円/か所
・２方向から出入りできる家族面会室整備　3,500千円/施設</t>
    <rPh sb="0" eb="2">
      <t>カイゴ</t>
    </rPh>
    <rPh sb="2" eb="4">
      <t>シセツ</t>
    </rPh>
    <rPh sb="4" eb="5">
      <t>トウ</t>
    </rPh>
    <rPh sb="6" eb="8">
      <t>ウンエイ</t>
    </rPh>
    <rPh sb="27" eb="30">
      <t>カンキョウトウ</t>
    </rPh>
    <rPh sb="31" eb="33">
      <t>セイビ</t>
    </rPh>
    <rPh sb="50" eb="55">
      <t>ホジョキジュンガク</t>
    </rPh>
    <rPh sb="61" eb="62">
      <t>ガタ</t>
    </rPh>
    <rPh sb="62" eb="64">
      <t>シセツ</t>
    </rPh>
    <rPh sb="65" eb="66">
      <t>カク</t>
    </rPh>
    <rPh sb="72" eb="75">
      <t>ゲンカンシツ</t>
    </rPh>
    <rPh sb="75" eb="77">
      <t>セッチ</t>
    </rPh>
    <rPh sb="95" eb="96">
      <t>ショ</t>
    </rPh>
    <rPh sb="98" eb="101">
      <t>ジュウライガタ</t>
    </rPh>
    <rPh sb="101" eb="103">
      <t>コシツ</t>
    </rPh>
    <rPh sb="104" eb="107">
      <t>タショウシツ</t>
    </rPh>
    <rPh sb="119" eb="121">
      <t>センエン</t>
    </rPh>
    <rPh sb="123" eb="124">
      <t>ショ</t>
    </rPh>
    <rPh sb="127" eb="129">
      <t>ホウコウ</t>
    </rPh>
    <rPh sb="131" eb="133">
      <t>デイ</t>
    </rPh>
    <rPh sb="137" eb="142">
      <t>カゾクメンカイシツ</t>
    </rPh>
    <rPh sb="142" eb="144">
      <t>セイビ</t>
    </rPh>
    <rPh sb="150" eb="152">
      <t>センエン</t>
    </rPh>
    <rPh sb="153" eb="155">
      <t>シセツ</t>
    </rPh>
    <phoneticPr fontId="19"/>
  </si>
  <si>
    <t xml:space="preserve">市内に居住する70歳以上の高齢者を対象に原則として月2回の入浴利用料金割引を実施する浴場に対し、事業に要する入浴利用料金割引経費(補助上限:1人当たり95円)及び広報周知経費(補助上限:1施設当たり750円)並びに割引証作成費(補助上限:1施設当たり750円)を補助する
</t>
    <rPh sb="0" eb="2">
      <t>シナイ</t>
    </rPh>
    <rPh sb="3" eb="5">
      <t>キョジュウ</t>
    </rPh>
    <rPh sb="31" eb="33">
      <t>リヨウ</t>
    </rPh>
    <rPh sb="33" eb="35">
      <t>リョウキン</t>
    </rPh>
    <rPh sb="48" eb="50">
      <t>ジギョウ</t>
    </rPh>
    <rPh sb="51" eb="52">
      <t>ヨウ</t>
    </rPh>
    <rPh sb="54" eb="56">
      <t>ニュウヨク</t>
    </rPh>
    <rPh sb="56" eb="58">
      <t>リヨウ</t>
    </rPh>
    <rPh sb="58" eb="60">
      <t>リョウキン</t>
    </rPh>
    <rPh sb="60" eb="62">
      <t>ワリビキ</t>
    </rPh>
    <rPh sb="62" eb="64">
      <t>ケイヒ</t>
    </rPh>
    <rPh sb="65" eb="67">
      <t>ホジョ</t>
    </rPh>
    <rPh sb="67" eb="69">
      <t>ジョウゲン</t>
    </rPh>
    <rPh sb="71" eb="72">
      <t>ニン</t>
    </rPh>
    <rPh sb="72" eb="73">
      <t>ア</t>
    </rPh>
    <rPh sb="77" eb="78">
      <t>エン</t>
    </rPh>
    <rPh sb="79" eb="80">
      <t>オヨ</t>
    </rPh>
    <rPh sb="81" eb="83">
      <t>コウホウ</t>
    </rPh>
    <rPh sb="83" eb="85">
      <t>シュウチ</t>
    </rPh>
    <rPh sb="85" eb="87">
      <t>ケイヒ</t>
    </rPh>
    <rPh sb="88" eb="90">
      <t>ホジョ</t>
    </rPh>
    <rPh sb="90" eb="92">
      <t>ジョウゲン</t>
    </rPh>
    <rPh sb="94" eb="96">
      <t>シセツ</t>
    </rPh>
    <rPh sb="96" eb="97">
      <t>ア</t>
    </rPh>
    <rPh sb="102" eb="103">
      <t>エン</t>
    </rPh>
    <rPh sb="104" eb="105">
      <t>ナラ</t>
    </rPh>
    <rPh sb="107" eb="109">
      <t>ワリビキ</t>
    </rPh>
    <rPh sb="109" eb="110">
      <t>ショウ</t>
    </rPh>
    <rPh sb="110" eb="112">
      <t>サクセイ</t>
    </rPh>
    <rPh sb="112" eb="113">
      <t>ヒ</t>
    </rPh>
    <rPh sb="114" eb="116">
      <t>ホジョ</t>
    </rPh>
    <rPh sb="116" eb="118">
      <t>ジョウゲン</t>
    </rPh>
    <rPh sb="120" eb="122">
      <t>シセツ</t>
    </rPh>
    <rPh sb="122" eb="123">
      <t>ア</t>
    </rPh>
    <rPh sb="128" eb="129">
      <t>エン</t>
    </rPh>
    <rPh sb="131" eb="133">
      <t>ホジョ</t>
    </rPh>
    <phoneticPr fontId="0"/>
  </si>
  <si>
    <t>大阪市シルバー人材センターの本部・南部・北部・西部の4拠点に対して、事業実施に要する人件費・光熱水費等の経費の1/2を補助する
【事業名及び補助上限】
・活動拠点経費…7,329千円（1箇所あたり上限）
※上限加算規定あり（最大330万円）
・高齢者活用・現役世代サポート事業…46,000千円
・新型コロナウイルス感染症防止の取組強化と業務継続体制強化費・・・3,000千円</t>
    <rPh sb="89" eb="90">
      <t>セン</t>
    </rPh>
    <rPh sb="103" eb="105">
      <t>ジョウゲン</t>
    </rPh>
    <rPh sb="105" eb="107">
      <t>カサン</t>
    </rPh>
    <rPh sb="107" eb="109">
      <t>キテイ</t>
    </rPh>
    <rPh sb="112" eb="114">
      <t>サイダイ</t>
    </rPh>
    <rPh sb="117" eb="119">
      <t>マンエン</t>
    </rPh>
    <rPh sb="145" eb="146">
      <t>セン</t>
    </rPh>
    <phoneticPr fontId="1"/>
  </si>
  <si>
    <t>(社福)穂波福祉会等</t>
    <rPh sb="1" eb="2">
      <t>シャ</t>
    </rPh>
    <rPh sb="2" eb="3">
      <t>フク</t>
    </rPh>
    <rPh sb="4" eb="6">
      <t>ホナミ</t>
    </rPh>
    <rPh sb="6" eb="8">
      <t>フクシ</t>
    </rPh>
    <rPh sb="8" eb="9">
      <t>カイ</t>
    </rPh>
    <rPh sb="9" eb="10">
      <t>トウ</t>
    </rPh>
    <phoneticPr fontId="3"/>
  </si>
  <si>
    <t>(社福)リベルタ等</t>
    <rPh sb="1" eb="3">
      <t>シャフク</t>
    </rPh>
    <rPh sb="8" eb="9">
      <t>トウ</t>
    </rPh>
    <phoneticPr fontId="3"/>
  </si>
  <si>
    <t>(医)浩治会等</t>
    <rPh sb="1" eb="2">
      <t>イ</t>
    </rPh>
    <rPh sb="3" eb="4">
      <t>ヒロシ</t>
    </rPh>
    <rPh sb="4" eb="5">
      <t>ジ</t>
    </rPh>
    <rPh sb="5" eb="6">
      <t>カイ</t>
    </rPh>
    <rPh sb="6" eb="7">
      <t>トウ</t>
    </rPh>
    <phoneticPr fontId="3"/>
  </si>
  <si>
    <t>(社福)逢花等</t>
    <rPh sb="1" eb="3">
      <t>シャフク</t>
    </rPh>
    <rPh sb="4" eb="5">
      <t>ア</t>
    </rPh>
    <rPh sb="5" eb="6">
      <t>ハナ</t>
    </rPh>
    <rPh sb="6" eb="7">
      <t>トウ</t>
    </rPh>
    <phoneticPr fontId="3"/>
  </si>
  <si>
    <t>(社福)ほしの会等</t>
    <rPh sb="1" eb="3">
      <t>シャフク</t>
    </rPh>
    <rPh sb="7" eb="8">
      <t>カイ</t>
    </rPh>
    <rPh sb="8" eb="9">
      <t>トウ</t>
    </rPh>
    <phoneticPr fontId="3"/>
  </si>
  <si>
    <t>(社福)リベルタ</t>
    <rPh sb="1" eb="3">
      <t>シャフク</t>
    </rPh>
    <phoneticPr fontId="3"/>
  </si>
  <si>
    <t>(社福)松稲会等</t>
    <rPh sb="1" eb="3">
      <t>シャフク</t>
    </rPh>
    <rPh sb="7" eb="8">
      <t>トウ</t>
    </rPh>
    <phoneticPr fontId="3"/>
  </si>
  <si>
    <t>(社福)清水福祉会</t>
    <rPh sb="1" eb="3">
      <t>シャフク</t>
    </rPh>
    <phoneticPr fontId="3"/>
  </si>
  <si>
    <t>要保護世帯向け不動産担保型生活資金貸付事業補助金</t>
    <phoneticPr fontId="3"/>
  </si>
  <si>
    <t>・施設等において感染者が発生した場合等、感染拡大の防止のための消毒の実施に必要な費用を補助する
・施設等職員のための相談窓口設置、感染予防マニュアルの作成、メンタルヘルス、事業継続計画（ＢＣＰ）の作成等、施設職員が安心して職務に従事するための取組への支援について補助する
（補助率10/10）</t>
    <phoneticPr fontId="3"/>
  </si>
  <si>
    <t>保護施設の個室化改修等支援事業補助金</t>
    <rPh sb="5" eb="8">
      <t>コシツカ</t>
    </rPh>
    <rPh sb="8" eb="11">
      <t>カイシュウトウ</t>
    </rPh>
    <rPh sb="11" eb="15">
      <t>シエンジギョウ</t>
    </rPh>
    <rPh sb="15" eb="17">
      <t>ホジョ</t>
    </rPh>
    <rPh sb="17" eb="18">
      <t>キン</t>
    </rPh>
    <phoneticPr fontId="3"/>
  </si>
  <si>
    <t>新型コロナウイルス感染症対策を講じながら、事業を継続して行う必要があるが、保護施設の多くは多床室となっており、個室化等改修工事を実施することで、感染防止対策につなげるとともに、入所者ニーズに則した福祉サービス提供体制の確保を目的とする。</t>
    <rPh sb="0" eb="2">
      <t>シンガタ</t>
    </rPh>
    <rPh sb="9" eb="12">
      <t>カンセンショウ</t>
    </rPh>
    <rPh sb="12" eb="14">
      <t>タイサク</t>
    </rPh>
    <rPh sb="15" eb="16">
      <t>コウ</t>
    </rPh>
    <rPh sb="21" eb="23">
      <t>ジギョウ</t>
    </rPh>
    <rPh sb="24" eb="26">
      <t>ケイゾク</t>
    </rPh>
    <rPh sb="28" eb="29">
      <t>オコナ</t>
    </rPh>
    <rPh sb="30" eb="32">
      <t>ヒツヨウ</t>
    </rPh>
    <rPh sb="37" eb="41">
      <t>ホゴシセツ</t>
    </rPh>
    <rPh sb="42" eb="43">
      <t>オオ</t>
    </rPh>
    <rPh sb="45" eb="48">
      <t>タショウシツ</t>
    </rPh>
    <rPh sb="55" eb="57">
      <t>コシツ</t>
    </rPh>
    <rPh sb="57" eb="58">
      <t>カ</t>
    </rPh>
    <rPh sb="58" eb="59">
      <t>トウ</t>
    </rPh>
    <rPh sb="59" eb="63">
      <t>カイシュウコウジ</t>
    </rPh>
    <rPh sb="64" eb="66">
      <t>ジッシ</t>
    </rPh>
    <rPh sb="72" eb="78">
      <t>カンセンボウシタイサク</t>
    </rPh>
    <rPh sb="88" eb="91">
      <t>ニュウショシャ</t>
    </rPh>
    <rPh sb="95" eb="96">
      <t>ソク</t>
    </rPh>
    <rPh sb="98" eb="100">
      <t>フクシ</t>
    </rPh>
    <rPh sb="104" eb="106">
      <t>テイキョウ</t>
    </rPh>
    <rPh sb="106" eb="108">
      <t>タイセイ</t>
    </rPh>
    <rPh sb="109" eb="111">
      <t>カクホ</t>
    </rPh>
    <rPh sb="112" eb="114">
      <t>モクテキ</t>
    </rPh>
    <phoneticPr fontId="3"/>
  </si>
  <si>
    <t>(一社)こもれび等</t>
    <rPh sb="2" eb="3">
      <t>シャ</t>
    </rPh>
    <rPh sb="8" eb="9">
      <t>ナド</t>
    </rPh>
    <phoneticPr fontId="3"/>
  </si>
  <si>
    <t>公益社団法人日本海員掖済会等</t>
    <rPh sb="13" eb="14">
      <t>トウ</t>
    </rPh>
    <phoneticPr fontId="3"/>
  </si>
  <si>
    <t>障がい者支援施設等における新型コロナウイルス感染症の感染拡大の防止の観点から、多床室のスペースを空間的に分離するため、個室化に要する改修経費等の一部を補助する</t>
    <rPh sb="3" eb="4">
      <t>シャ</t>
    </rPh>
    <rPh sb="4" eb="6">
      <t>シエン</t>
    </rPh>
    <rPh sb="6" eb="8">
      <t>シセツ</t>
    </rPh>
    <rPh sb="34" eb="36">
      <t>カンテン</t>
    </rPh>
    <rPh sb="70" eb="71">
      <t>ナド</t>
    </rPh>
    <phoneticPr fontId="3"/>
  </si>
  <si>
    <t>新型コロナウイルス感染症の感染拡大を防止するため、多床室の個室化改修、簡易陰圧装置・換気設設備設置等の経費の3/4を補助する</t>
    <rPh sb="0" eb="2">
      <t>シンガタ</t>
    </rPh>
    <rPh sb="9" eb="12">
      <t>カンセンショウ</t>
    </rPh>
    <rPh sb="35" eb="37">
      <t>カンイ</t>
    </rPh>
    <rPh sb="37" eb="39">
      <t>インアツ</t>
    </rPh>
    <rPh sb="39" eb="41">
      <t>ソウチ</t>
    </rPh>
    <rPh sb="42" eb="44">
      <t>カンキ</t>
    </rPh>
    <rPh sb="44" eb="45">
      <t>セツ</t>
    </rPh>
    <rPh sb="45" eb="47">
      <t>セツビ</t>
    </rPh>
    <rPh sb="47" eb="49">
      <t>セッチ</t>
    </rPh>
    <rPh sb="49" eb="50">
      <t>トウ</t>
    </rPh>
    <rPh sb="51" eb="53">
      <t>ケイヒ</t>
    </rPh>
    <rPh sb="58" eb="60">
      <t>ホジョ</t>
    </rPh>
    <phoneticPr fontId="3"/>
  </si>
  <si>
    <t xml:space="preserve">(社福)大阪市大正区社会福祉協議会
</t>
    <rPh sb="1" eb="2">
      <t>シャ</t>
    </rPh>
    <rPh sb="4" eb="7">
      <t>オオサカシ</t>
    </rPh>
    <rPh sb="7" eb="10">
      <t>タイショウク</t>
    </rPh>
    <rPh sb="10" eb="12">
      <t>シャカイ</t>
    </rPh>
    <rPh sb="12" eb="14">
      <t>フクシ</t>
    </rPh>
    <rPh sb="14" eb="17">
      <t>キョウギカイ</t>
    </rPh>
    <phoneticPr fontId="3"/>
  </si>
  <si>
    <t xml:space="preserve">認知症介護指導者養成研修・認知症介護指導者フォローアップ研修へ職員を派遣する社会福祉法人等に対して、当該職員派遣にかかる旅費、宿泊費を助成する(補助率10/10)
認知症介護指導者養成研修(定員3名)184千円
認知症介護指導者フォローアップ研修(定員3名)71千円
</t>
    <rPh sb="18" eb="21">
      <t>シドウシャ</t>
    </rPh>
    <rPh sb="111" eb="114">
      <t>シドウシャ</t>
    </rPh>
    <phoneticPr fontId="3"/>
  </si>
  <si>
    <t>福祉局
高齢者施策部
地域包括ケア推進課</t>
    <phoneticPr fontId="3"/>
  </si>
  <si>
    <t>公衆浴場衛生向上等事業補助金</t>
    <rPh sb="13" eb="14">
      <t>キン</t>
    </rPh>
    <phoneticPr fontId="3"/>
  </si>
  <si>
    <t>昭和湯等</t>
    <rPh sb="3" eb="4">
      <t>トウ</t>
    </rPh>
    <phoneticPr fontId="3"/>
  </si>
  <si>
    <t>一般公衆浴場の安全確保のため、手すり取付等のバリアフリー化設備改修を実施する際に補助を行い、転倒等のリスクを軽減し、高齢者等の介護予防の促進を図る</t>
    <phoneticPr fontId="3"/>
  </si>
  <si>
    <t>一般公衆衛生浴場において高齢者等の浴場利用者が安全に施設を利用することができ、健康づくり・介護予防につながるよう、健康局と連携し、浴室等に手すりの設置等、バリアフリー化にかかる経費の1/2を補助する。
（補助については健康局と50：50で実施）
補助上限：バリアフリー改修100万円</t>
    <phoneticPr fontId="3"/>
  </si>
  <si>
    <t>(社福)平成福祉会等</t>
    <rPh sb="1" eb="3">
      <t>シャフク</t>
    </rPh>
    <rPh sb="2" eb="3">
      <t>フク</t>
    </rPh>
    <rPh sb="4" eb="8">
      <t>ヘイセイフクシ</t>
    </rPh>
    <rPh sb="9" eb="10">
      <t>ナド</t>
    </rPh>
    <phoneticPr fontId="2"/>
  </si>
  <si>
    <t>(一社)大阪府遺族連合会</t>
    <rPh sb="1" eb="2">
      <t>イチ</t>
    </rPh>
    <phoneticPr fontId="3"/>
  </si>
  <si>
    <t xml:space="preserve">あいりん地域の特性にあわせた医療の継続的安定確保を図るため、(社福)大阪社会医療センターが実施する無料低額診療等事業に要する経費(救急医療に要する経費のうち夜間診療経費、年末年始診療経費及び休日急病診療経費、保健衛生生活に要する経費のうち生活相談員給与費、あいりんの特性等に要する経費のうち非常勤医師報酬費、診療費減免費及び警備委託費)に対して補助する
（補助率）10/10
</t>
    <phoneticPr fontId="3"/>
  </si>
  <si>
    <t>消防法施行令の改正により、原則すべての介護施設に対しスプリンクラーの設置が義務づけられたため、スプリンクラーの整備を行う医療法人、社会福祉法人等に対して補助を実施することにより、その設置を促進する
また、垂直避難用エレベーター・スロープ・避難スペースの確保等の水害対策ができるよう既設の介護施設等に対し、改修工事に要する経費の一部を補助する。</t>
    <rPh sb="102" eb="104">
      <t>スイチョク</t>
    </rPh>
    <rPh sb="104" eb="107">
      <t>ヒナンヨウ</t>
    </rPh>
    <rPh sb="119" eb="121">
      <t>ヒナン</t>
    </rPh>
    <rPh sb="126" eb="128">
      <t>カクホ</t>
    </rPh>
    <rPh sb="128" eb="129">
      <t>トウ</t>
    </rPh>
    <rPh sb="130" eb="132">
      <t>スイガイ</t>
    </rPh>
    <rPh sb="132" eb="134">
      <t>タイサク</t>
    </rPh>
    <rPh sb="140" eb="142">
      <t>キセツ</t>
    </rPh>
    <rPh sb="143" eb="147">
      <t>カイゴシセツ</t>
    </rPh>
    <rPh sb="147" eb="148">
      <t>トウ</t>
    </rPh>
    <rPh sb="149" eb="150">
      <t>タイ</t>
    </rPh>
    <rPh sb="152" eb="156">
      <t>カイシュウコウジ</t>
    </rPh>
    <rPh sb="157" eb="158">
      <t>ヨウ</t>
    </rPh>
    <rPh sb="160" eb="162">
      <t>ケイヒ</t>
    </rPh>
    <rPh sb="163" eb="165">
      <t>イチブ</t>
    </rPh>
    <rPh sb="166" eb="168">
      <t>ホジョ</t>
    </rPh>
    <phoneticPr fontId="3"/>
  </si>
  <si>
    <t>スプリンクラー未設置である介護施設を運営する医療法人、社会福祉法人等に対して、スプリンクラーの整備に要する工事費等を面積に応じて補助する
補助基準額
・延床面積1,000㎡未満の施設…9,710円/㎡
特別養護老人ホーム等を運営する法人に対し、水害対策に伴う改修等に要する工事費等を補助する。
・定員29人以下の施設・・・（補助率）事業費の10/10（補助上限額：1,540万円/施設または773万円/、下限：総事業費80万円/施設）
・定員30人以上の施設・・・（補助率）事業費の3/4（補助上限：なし、下限：総事業費80万円/施設）</t>
    <rPh sb="102" eb="108">
      <t>トクベツヨウゴロウジン</t>
    </rPh>
    <rPh sb="111" eb="112">
      <t>トウ</t>
    </rPh>
    <rPh sb="113" eb="115">
      <t>ウンエイ</t>
    </rPh>
    <rPh sb="117" eb="119">
      <t>ホウジン</t>
    </rPh>
    <rPh sb="120" eb="121">
      <t>タイ</t>
    </rPh>
    <rPh sb="149" eb="151">
      <t>テイイン</t>
    </rPh>
    <rPh sb="153" eb="156">
      <t>ニンイカ</t>
    </rPh>
    <rPh sb="157" eb="159">
      <t>シセツ</t>
    </rPh>
    <rPh sb="163" eb="166">
      <t>ホジョリツ</t>
    </rPh>
    <rPh sb="167" eb="170">
      <t>ジギョウヒ</t>
    </rPh>
    <rPh sb="177" eb="179">
      <t>ホジョ</t>
    </rPh>
    <rPh sb="179" eb="182">
      <t>ジョウゲンガク</t>
    </rPh>
    <rPh sb="188" eb="190">
      <t>マンエン</t>
    </rPh>
    <rPh sb="191" eb="193">
      <t>シセツ</t>
    </rPh>
    <rPh sb="199" eb="201">
      <t>マンエン</t>
    </rPh>
    <rPh sb="203" eb="205">
      <t>カゲン</t>
    </rPh>
    <rPh sb="206" eb="210">
      <t>ソウジギョウヒ</t>
    </rPh>
    <rPh sb="212" eb="214">
      <t>マンエン</t>
    </rPh>
    <rPh sb="215" eb="217">
      <t>シセツ</t>
    </rPh>
    <rPh sb="220" eb="222">
      <t>テイイン</t>
    </rPh>
    <rPh sb="224" eb="227">
      <t>ニンイジョウ</t>
    </rPh>
    <rPh sb="228" eb="230">
      <t>シセツ</t>
    </rPh>
    <rPh sb="234" eb="237">
      <t>ホジョリツ</t>
    </rPh>
    <rPh sb="238" eb="241">
      <t>ジギョウヒ</t>
    </rPh>
    <rPh sb="246" eb="248">
      <t>ホジョ</t>
    </rPh>
    <rPh sb="248" eb="250">
      <t>ジョウゲン</t>
    </rPh>
    <rPh sb="254" eb="256">
      <t>カゲン</t>
    </rPh>
    <rPh sb="257" eb="260">
      <t>ソウジギョウ</t>
    </rPh>
    <rPh sb="260" eb="261">
      <t>ヒ</t>
    </rPh>
    <rPh sb="263" eb="265">
      <t>マンエン</t>
    </rPh>
    <rPh sb="266" eb="268">
      <t>シセツ</t>
    </rPh>
    <phoneticPr fontId="19"/>
  </si>
  <si>
    <t>介護施設等における個室化改修事業補助金</t>
    <rPh sb="0" eb="2">
      <t>カイゴ</t>
    </rPh>
    <phoneticPr fontId="3"/>
  </si>
  <si>
    <t>(社福)大阪自彊館　等</t>
    <rPh sb="10" eb="11">
      <t>トウ</t>
    </rPh>
    <phoneticPr fontId="3"/>
  </si>
  <si>
    <t>(社福)みなと寮</t>
    <rPh sb="1" eb="3">
      <t>シャフク</t>
    </rPh>
    <rPh sb="7" eb="8">
      <t>リョウ</t>
    </rPh>
    <phoneticPr fontId="3"/>
  </si>
  <si>
    <t>(株)ＷＩＬＬＣＡＲＥ等</t>
    <rPh sb="11" eb="12">
      <t>トウ</t>
    </rPh>
    <phoneticPr fontId="3"/>
  </si>
  <si>
    <t>(社福)受念館等</t>
    <rPh sb="1" eb="3">
      <t>シャフク</t>
    </rPh>
    <rPh sb="4" eb="5">
      <t>ウケ</t>
    </rPh>
    <rPh sb="5" eb="6">
      <t>ネン</t>
    </rPh>
    <rPh sb="6" eb="7">
      <t>ヤカタ</t>
    </rPh>
    <rPh sb="7" eb="8">
      <t>トウ</t>
    </rPh>
    <phoneticPr fontId="3"/>
  </si>
  <si>
    <t>子ども安全安心対策事業補助金</t>
    <phoneticPr fontId="3"/>
  </si>
  <si>
    <t>障がい児通所支援事業所等の送迎用車両の安全装置等の設置、ICTを活用した子ども見守りサービス等の機器の導入、登降園管理システムにかかる経費の補助を行うことで、子どもの安全を守るための万全の対策を講じるとともに、子どもを預けている保護者の不安解消を図る</t>
    <phoneticPr fontId="3"/>
  </si>
  <si>
    <t>障がい児通所事業所において、子どもの安全を守るための万全の対策を講じるとともに、子どもを預けている保護者の不安解消を図るため、以下の経費を補助する。
①送迎用車両の改修支援事業
補助率：10/10　補助基準額：175千円
②ICTを活用した子どもの見守り支援事業
補助率：4/5　　補助基準額：200千円（１事業所あたり）
③登降園管理システム支援事業
補助率：4/5　　
補助基準額：200千円（１事業所あたり：端末購入を行わない場合）
補助基準額：700千円（１事業所あたり：端末購入を行う場合）</t>
    <rPh sb="89" eb="92">
      <t>ホジョリツ</t>
    </rPh>
    <rPh sb="132" eb="135">
      <t>ホジョリツ</t>
    </rPh>
    <rPh sb="141" eb="143">
      <t>ホジョ</t>
    </rPh>
    <rPh sb="143" eb="146">
      <t>キジュンガク</t>
    </rPh>
    <rPh sb="150" eb="152">
      <t>センエン</t>
    </rPh>
    <rPh sb="154" eb="157">
      <t>ジギョウショ</t>
    </rPh>
    <rPh sb="177" eb="180">
      <t>ホジョリツ</t>
    </rPh>
    <rPh sb="187" eb="191">
      <t>ホジョキジュン</t>
    </rPh>
    <rPh sb="191" eb="192">
      <t>ガク</t>
    </rPh>
    <rPh sb="196" eb="198">
      <t>センエン</t>
    </rPh>
    <rPh sb="200" eb="203">
      <t>ジギョウショ</t>
    </rPh>
    <rPh sb="207" eb="211">
      <t>タンマツコウニュウ</t>
    </rPh>
    <rPh sb="212" eb="213">
      <t>オコナ</t>
    </rPh>
    <rPh sb="216" eb="218">
      <t>バアイ</t>
    </rPh>
    <phoneticPr fontId="3"/>
  </si>
  <si>
    <t>(一社)大阪府遺族連合会が行う大阪沖縄戦没者慰霊塔｢なにわの塔｣参拝事業のうち、追悼式での祭壇及び式典会場設営費、設備運搬費、石碑等維持管理及び補修費、参拝者の移送費、参拝費及び損害保険料の1/2を交付する</t>
    <rPh sb="2" eb="3">
      <t>シャ</t>
    </rPh>
    <rPh sb="99" eb="101">
      <t>コウフ</t>
    </rPh>
    <phoneticPr fontId="0"/>
  </si>
  <si>
    <t>保護施設における多床室の個室化等改修工事にかかる整備費を補助する
４人部屋２室（８人）を個室４室（４人）に模様替えすることに伴う各種工事の実施に必要な費用を補助する
（補助率３/４）</t>
    <rPh sb="0" eb="4">
      <t>ホゴシセツ</t>
    </rPh>
    <rPh sb="8" eb="11">
      <t>タショウシツ</t>
    </rPh>
    <rPh sb="12" eb="16">
      <t>コシツカトウ</t>
    </rPh>
    <rPh sb="16" eb="20">
      <t>カイシュウコウジ</t>
    </rPh>
    <rPh sb="24" eb="27">
      <t>セイビヒ</t>
    </rPh>
    <rPh sb="28" eb="30">
      <t>ホジョ</t>
    </rPh>
    <rPh sb="34" eb="35">
      <t>ニン</t>
    </rPh>
    <rPh sb="35" eb="37">
      <t>ヘヤ</t>
    </rPh>
    <rPh sb="38" eb="39">
      <t>シツ</t>
    </rPh>
    <rPh sb="41" eb="42">
      <t>ニン</t>
    </rPh>
    <rPh sb="44" eb="46">
      <t>コシツ</t>
    </rPh>
    <rPh sb="47" eb="48">
      <t>シツ</t>
    </rPh>
    <rPh sb="50" eb="51">
      <t>ニン</t>
    </rPh>
    <rPh sb="53" eb="56">
      <t>モヨウガ</t>
    </rPh>
    <rPh sb="62" eb="63">
      <t>トモナ</t>
    </rPh>
    <rPh sb="64" eb="68">
      <t>カクシュコウジ</t>
    </rPh>
    <rPh sb="69" eb="71">
      <t>ジッシ</t>
    </rPh>
    <rPh sb="72" eb="74">
      <t>ヒツヨウ</t>
    </rPh>
    <rPh sb="75" eb="77">
      <t>ヒヨウ</t>
    </rPh>
    <rPh sb="78" eb="80">
      <t>ホジョ</t>
    </rPh>
    <rPh sb="84" eb="86">
      <t>ホジョ</t>
    </rPh>
    <rPh sb="86" eb="87">
      <t>リツ</t>
    </rPh>
    <phoneticPr fontId="3"/>
  </si>
  <si>
    <t>障がい福祉サービス事業所等が、新型コロナウイルス感染症の感染者等が発生した場合において、必要な障がい福祉サービス等を継続して提供できるよう、通常の障がい福祉サービスの提供時では想定されない、かかり増し経費等に対して補助する</t>
    <phoneticPr fontId="3"/>
  </si>
  <si>
    <t xml:space="preserve">・利用者又は職員に新型コロナウイルスの感染者や濃厚接触者等が発生した障がい福祉サービス事業所等において、建物の消毒に要する費用や職員の感染等に伴う人員確保等、サービスの継続に必要な経費の支援（通所系事業所等が居宅を訪問してサービスを提供する場合に必要な費用を含む。）
・感染者が発生した障がい福祉サービス事業所等の利用者に必要なサービスを確保する観点から、当該障がい福祉サービス事業所等からの利用者の受入れや応援職員の派遣依頼に協力する障がい福祉サービス事業所等に対する必要な経費の支援
（参考）
　・補助率10/10
　・各サービス種別ごとに異なる上限額を設定
</t>
    <rPh sb="247" eb="249">
      <t>サンコウ</t>
    </rPh>
    <rPh sb="253" eb="256">
      <t>ホジョリツ</t>
    </rPh>
    <rPh sb="264" eb="265">
      <t>カク</t>
    </rPh>
    <rPh sb="269" eb="271">
      <t>シュベツ</t>
    </rPh>
    <rPh sb="274" eb="275">
      <t>コト</t>
    </rPh>
    <rPh sb="277" eb="280">
      <t>ジョウゲンガク</t>
    </rPh>
    <rPh sb="281" eb="283">
      <t>セッテイ</t>
    </rPh>
    <phoneticPr fontId="3"/>
  </si>
  <si>
    <t>介護サービス提供事業者等を対象に新型コロナウイルス感染症が発生した場合でも、継続してサービス提供を行うため、通常の介護サービス提供時では想定されないかかり増し経費について、介護サービス種別毎に設定された一定の基準額を上限として、補助を行う（補助率10/10）</t>
    <rPh sb="0" eb="2">
      <t>カイゴ</t>
    </rPh>
    <rPh sb="6" eb="8">
      <t>テイキョウ</t>
    </rPh>
    <rPh sb="8" eb="11">
      <t>ジギョウシャ</t>
    </rPh>
    <rPh sb="11" eb="12">
      <t>トウ</t>
    </rPh>
    <rPh sb="13" eb="15">
      <t>タイショウ</t>
    </rPh>
    <rPh sb="16" eb="18">
      <t>シンガタ</t>
    </rPh>
    <rPh sb="25" eb="28">
      <t>カンセンショウ</t>
    </rPh>
    <rPh sb="29" eb="31">
      <t>ハッセイ</t>
    </rPh>
    <rPh sb="33" eb="35">
      <t>バアイ</t>
    </rPh>
    <rPh sb="38" eb="40">
      <t>ケイゾク</t>
    </rPh>
    <rPh sb="46" eb="48">
      <t>テイキョウ</t>
    </rPh>
    <rPh sb="49" eb="50">
      <t>オコナ</t>
    </rPh>
    <rPh sb="54" eb="56">
      <t>ツウジョウ</t>
    </rPh>
    <rPh sb="57" eb="59">
      <t>カイゴ</t>
    </rPh>
    <rPh sb="63" eb="65">
      <t>テイキョウ</t>
    </rPh>
    <rPh sb="65" eb="66">
      <t>ジ</t>
    </rPh>
    <rPh sb="68" eb="70">
      <t>ソウテイ</t>
    </rPh>
    <rPh sb="77" eb="78">
      <t>マ</t>
    </rPh>
    <rPh sb="79" eb="81">
      <t>ケイヒ</t>
    </rPh>
    <rPh sb="86" eb="88">
      <t>カイゴ</t>
    </rPh>
    <rPh sb="92" eb="94">
      <t>シュベツ</t>
    </rPh>
    <rPh sb="94" eb="95">
      <t>ゴト</t>
    </rPh>
    <rPh sb="96" eb="98">
      <t>セッテイ</t>
    </rPh>
    <rPh sb="101" eb="103">
      <t>イッテイ</t>
    </rPh>
    <rPh sb="104" eb="106">
      <t>キジュン</t>
    </rPh>
    <rPh sb="106" eb="107">
      <t>ガク</t>
    </rPh>
    <rPh sb="108" eb="110">
      <t>ジョウゲン</t>
    </rPh>
    <rPh sb="114" eb="116">
      <t>ホジョ</t>
    </rPh>
    <rPh sb="117" eb="118">
      <t>オコナ</t>
    </rPh>
    <rPh sb="120" eb="122">
      <t>ホジョ</t>
    </rPh>
    <rPh sb="122" eb="123">
      <t>リツ</t>
    </rPh>
    <phoneticPr fontId="16"/>
  </si>
  <si>
    <t>R7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</si>
</sst>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 numFmtId="183" formatCode="#,##0;&quot;▲ &quot;#,##0"/>
    <numFmt numFmtId="184" formatCode="#,##0_ "/>
  </numFmts>
  <fonts count="2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u/>
      <sz val="9"/>
      <name val="ＭＳ 明朝"/>
      <family val="1"/>
      <charset val="128"/>
    </font>
    <font>
      <strike/>
      <sz val="9"/>
      <name val="ＭＳ 明朝"/>
      <family val="1"/>
      <charset val="128"/>
    </font>
    <font>
      <sz val="6"/>
      <name val="ＭＳ Ｐゴシック"/>
      <family val="3"/>
      <charset val="128"/>
      <scheme val="minor"/>
    </font>
    <font>
      <sz val="12"/>
      <name val="ＭＳ 明朝"/>
      <family val="1"/>
      <charset val="128"/>
    </font>
    <font>
      <sz val="10"/>
      <name val="ＭＳ 明朝"/>
      <family val="1"/>
      <charset val="128"/>
    </font>
  </fonts>
  <fills count="10">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bottom/>
      <diagonal/>
    </border>
  </borders>
  <cellStyleXfs count="7">
    <xf numFmtId="0" fontId="0" fillId="0" borderId="0"/>
    <xf numFmtId="38" fontId="2" fillId="0" borderId="0" applyFont="0" applyFill="0" applyBorder="0" applyAlignment="0" applyProtection="0"/>
    <xf numFmtId="38" fontId="5" fillId="0" borderId="0" applyFont="0" applyFill="0" applyBorder="0" applyAlignment="0" applyProtection="0"/>
    <xf numFmtId="0" fontId="5" fillId="0" borderId="0"/>
    <xf numFmtId="38" fontId="2" fillId="0" borderId="0" applyFont="0" applyFill="0" applyBorder="0" applyAlignment="0" applyProtection="0"/>
    <xf numFmtId="0" fontId="2" fillId="0" borderId="0"/>
    <xf numFmtId="38" fontId="2" fillId="0" borderId="0" applyFont="0" applyFill="0" applyBorder="0" applyAlignment="0" applyProtection="0"/>
  </cellStyleXfs>
  <cellXfs count="211">
    <xf numFmtId="0" fontId="0" fillId="0" borderId="0" xfId="0"/>
    <xf numFmtId="176" fontId="6" fillId="0" borderId="0" xfId="0" applyNumberFormat="1" applyFont="1"/>
    <xf numFmtId="176" fontId="6" fillId="0" borderId="0" xfId="0" applyNumberFormat="1" applyFont="1" applyAlignment="1">
      <alignment horizontal="right"/>
    </xf>
    <xf numFmtId="176" fontId="6" fillId="0" borderId="1" xfId="0" applyNumberFormat="1" applyFont="1" applyFill="1" applyBorder="1"/>
    <xf numFmtId="176" fontId="6" fillId="0" borderId="2" xfId="0" applyNumberFormat="1" applyFont="1" applyFill="1" applyBorder="1"/>
    <xf numFmtId="176" fontId="6" fillId="0" borderId="3" xfId="0" applyNumberFormat="1" applyFont="1" applyFill="1" applyBorder="1"/>
    <xf numFmtId="176" fontId="6" fillId="0" borderId="4" xfId="0" applyNumberFormat="1" applyFont="1" applyFill="1" applyBorder="1"/>
    <xf numFmtId="176" fontId="6" fillId="0" borderId="5" xfId="0" applyNumberFormat="1" applyFont="1" applyFill="1" applyBorder="1"/>
    <xf numFmtId="176" fontId="6" fillId="0" borderId="1" xfId="0" applyNumberFormat="1" applyFont="1" applyBorder="1"/>
    <xf numFmtId="176" fontId="6" fillId="2" borderId="0" xfId="0" applyNumberFormat="1" applyFont="1" applyFill="1"/>
    <xf numFmtId="176" fontId="6" fillId="0" borderId="6" xfId="0" applyNumberFormat="1" applyFont="1" applyFill="1" applyBorder="1"/>
    <xf numFmtId="176" fontId="6" fillId="0" borderId="2" xfId="0" applyNumberFormat="1" applyFont="1" applyFill="1" applyBorder="1" applyAlignment="1">
      <alignment horizontal="distributed" justifyLastLine="1"/>
    </xf>
    <xf numFmtId="176" fontId="6" fillId="0" borderId="6" xfId="0" applyNumberFormat="1" applyFont="1" applyBorder="1"/>
    <xf numFmtId="176" fontId="6" fillId="0" borderId="0" xfId="0" applyNumberFormat="1" applyFont="1" applyFill="1"/>
    <xf numFmtId="176" fontId="6" fillId="3" borderId="0" xfId="0" applyNumberFormat="1" applyFont="1" applyFill="1"/>
    <xf numFmtId="176" fontId="6" fillId="3" borderId="7" xfId="0" applyNumberFormat="1" applyFont="1" applyFill="1" applyBorder="1"/>
    <xf numFmtId="176" fontId="6" fillId="3" borderId="7" xfId="1" applyNumberFormat="1" applyFont="1" applyFill="1" applyBorder="1"/>
    <xf numFmtId="176" fontId="6" fillId="0" borderId="8" xfId="0" applyNumberFormat="1" applyFont="1" applyFill="1" applyBorder="1"/>
    <xf numFmtId="176" fontId="6" fillId="2" borderId="8" xfId="0" applyNumberFormat="1" applyFont="1" applyFill="1" applyBorder="1" applyAlignment="1">
      <alignment vertical="center"/>
    </xf>
    <xf numFmtId="176" fontId="6" fillId="0" borderId="8" xfId="0" applyNumberFormat="1" applyFont="1" applyBorder="1"/>
    <xf numFmtId="176" fontId="6" fillId="0" borderId="9" xfId="0" applyNumberFormat="1" applyFont="1" applyFill="1" applyBorder="1"/>
    <xf numFmtId="176" fontId="6" fillId="2" borderId="9" xfId="0" applyNumberFormat="1" applyFont="1" applyFill="1" applyBorder="1" applyAlignment="1">
      <alignment vertical="center"/>
    </xf>
    <xf numFmtId="176" fontId="6" fillId="0" borderId="9" xfId="0" applyNumberFormat="1" applyFont="1" applyBorder="1"/>
    <xf numFmtId="176" fontId="6" fillId="0" borderId="10" xfId="0" applyNumberFormat="1" applyFont="1" applyFill="1" applyBorder="1"/>
    <xf numFmtId="176" fontId="6" fillId="2" borderId="10" xfId="0" applyNumberFormat="1" applyFont="1" applyFill="1" applyBorder="1" applyAlignment="1">
      <alignment vertical="center"/>
    </xf>
    <xf numFmtId="176" fontId="6" fillId="0" borderId="10" xfId="0" applyNumberFormat="1" applyFont="1" applyBorder="1"/>
    <xf numFmtId="176" fontId="6" fillId="0" borderId="11" xfId="0" applyNumberFormat="1" applyFont="1" applyBorder="1"/>
    <xf numFmtId="176" fontId="6" fillId="3" borderId="11" xfId="0" applyNumberFormat="1" applyFont="1" applyFill="1" applyBorder="1" applyAlignment="1">
      <alignment vertical="center"/>
    </xf>
    <xf numFmtId="176" fontId="6" fillId="0" borderId="12" xfId="0" applyNumberFormat="1" applyFont="1" applyFill="1" applyBorder="1"/>
    <xf numFmtId="176" fontId="6" fillId="3" borderId="12" xfId="0" applyNumberFormat="1" applyFont="1" applyFill="1" applyBorder="1" applyAlignment="1">
      <alignment vertical="center"/>
    </xf>
    <xf numFmtId="176" fontId="6" fillId="0" borderId="12" xfId="0" applyNumberFormat="1" applyFont="1" applyBorder="1"/>
    <xf numFmtId="176" fontId="6" fillId="3" borderId="6" xfId="0" applyNumberFormat="1" applyFont="1" applyFill="1" applyBorder="1"/>
    <xf numFmtId="176" fontId="6" fillId="0" borderId="13" xfId="0" applyNumberFormat="1" applyFont="1" applyFill="1" applyBorder="1"/>
    <xf numFmtId="176" fontId="6" fillId="3" borderId="14" xfId="0" applyNumberFormat="1" applyFont="1" applyFill="1" applyBorder="1" applyAlignment="1">
      <alignment vertical="center"/>
    </xf>
    <xf numFmtId="176" fontId="6" fillId="0" borderId="15" xfId="0" applyNumberFormat="1" applyFont="1" applyBorder="1"/>
    <xf numFmtId="176" fontId="6" fillId="3" borderId="1" xfId="1" applyNumberFormat="1" applyFont="1" applyFill="1" applyBorder="1"/>
    <xf numFmtId="176" fontId="6" fillId="3" borderId="8" xfId="0" applyNumberFormat="1" applyFont="1" applyFill="1" applyBorder="1" applyAlignment="1">
      <alignment vertical="center"/>
    </xf>
    <xf numFmtId="176" fontId="6" fillId="3" borderId="9" xfId="0" applyNumberFormat="1" applyFont="1" applyFill="1" applyBorder="1" applyAlignment="1">
      <alignment vertical="center"/>
    </xf>
    <xf numFmtId="176" fontId="6" fillId="3" borderId="10" xfId="0" applyNumberFormat="1" applyFont="1" applyFill="1" applyBorder="1" applyAlignment="1">
      <alignment vertical="center"/>
    </xf>
    <xf numFmtId="176" fontId="6" fillId="3" borderId="16" xfId="0" applyNumberFormat="1" applyFont="1" applyFill="1" applyBorder="1"/>
    <xf numFmtId="176" fontId="6" fillId="0" borderId="1" xfId="0" applyNumberFormat="1" applyFont="1" applyFill="1" applyBorder="1" applyAlignment="1">
      <alignment horizontal="center"/>
    </xf>
    <xf numFmtId="176" fontId="6" fillId="0" borderId="6" xfId="0" applyNumberFormat="1" applyFont="1" applyFill="1" applyBorder="1" applyAlignment="1">
      <alignment horizontal="center"/>
    </xf>
    <xf numFmtId="176" fontId="6" fillId="0" borderId="7" xfId="0" applyNumberFormat="1" applyFont="1" applyFill="1" applyBorder="1" applyAlignment="1">
      <alignment horizontal="center"/>
    </xf>
    <xf numFmtId="176" fontId="6" fillId="0" borderId="7" xfId="0" applyNumberFormat="1" applyFont="1" applyBorder="1" applyAlignment="1">
      <alignment horizontal="center"/>
    </xf>
    <xf numFmtId="176" fontId="6" fillId="0" borderId="6" xfId="0" applyNumberFormat="1" applyFont="1" applyBorder="1" applyAlignment="1">
      <alignment horizontal="center"/>
    </xf>
    <xf numFmtId="176" fontId="6" fillId="3" borderId="7" xfId="0" applyNumberFormat="1" applyFont="1" applyFill="1" applyBorder="1" applyAlignment="1"/>
    <xf numFmtId="176" fontId="6" fillId="3" borderId="6" xfId="0" applyNumberFormat="1" applyFont="1" applyFill="1" applyBorder="1" applyAlignment="1"/>
    <xf numFmtId="176" fontId="6" fillId="4" borderId="1" xfId="0" applyNumberFormat="1" applyFont="1" applyFill="1" applyBorder="1" applyAlignment="1"/>
    <xf numFmtId="176" fontId="6" fillId="3" borderId="1" xfId="0" applyNumberFormat="1" applyFont="1" applyFill="1" applyBorder="1" applyAlignment="1"/>
    <xf numFmtId="176" fontId="6" fillId="3" borderId="1" xfId="1" applyNumberFormat="1" applyFont="1" applyFill="1" applyBorder="1" applyAlignment="1"/>
    <xf numFmtId="176" fontId="7" fillId="0" borderId="0" xfId="0" applyNumberFormat="1" applyFont="1"/>
    <xf numFmtId="176" fontId="6" fillId="0" borderId="0" xfId="0" applyNumberFormat="1" applyFont="1" applyAlignment="1"/>
    <xf numFmtId="176" fontId="6" fillId="0" borderId="2" xfId="0" applyNumberFormat="1" applyFont="1" applyBorder="1"/>
    <xf numFmtId="176" fontId="6" fillId="0" borderId="2" xfId="0" applyNumberFormat="1" applyFont="1" applyBorder="1" applyAlignment="1">
      <alignment horizontal="center"/>
    </xf>
    <xf numFmtId="176" fontId="6" fillId="0" borderId="2" xfId="0" applyNumberFormat="1" applyFont="1" applyFill="1" applyBorder="1" applyAlignment="1">
      <alignment horizontal="center"/>
    </xf>
    <xf numFmtId="176" fontId="6" fillId="0" borderId="3" xfId="0" applyNumberFormat="1" applyFont="1" applyBorder="1"/>
    <xf numFmtId="176" fontId="6" fillId="0" borderId="17" xfId="0" applyNumberFormat="1" applyFont="1" applyBorder="1"/>
    <xf numFmtId="176" fontId="6" fillId="0" borderId="4" xfId="0" applyNumberFormat="1" applyFont="1" applyBorder="1" applyAlignment="1">
      <alignment horizontal="left"/>
    </xf>
    <xf numFmtId="176" fontId="6" fillId="0" borderId="5" xfId="0" applyNumberFormat="1" applyFont="1" applyBorder="1" applyAlignment="1">
      <alignment horizontal="left"/>
    </xf>
    <xf numFmtId="176" fontId="6" fillId="0" borderId="18" xfId="0" applyNumberFormat="1" applyFont="1" applyBorder="1"/>
    <xf numFmtId="0" fontId="4" fillId="0" borderId="0" xfId="0" applyFont="1" applyFill="1" applyProtection="1"/>
    <xf numFmtId="0" fontId="4" fillId="0" borderId="0" xfId="0" applyFont="1" applyFill="1" applyAlignment="1" applyProtection="1">
      <alignment horizontal="left" vertical="center"/>
    </xf>
    <xf numFmtId="176" fontId="4" fillId="0" borderId="0" xfId="0" applyNumberFormat="1" applyFont="1" applyFill="1" applyAlignment="1" applyProtection="1">
      <alignment vertical="center"/>
    </xf>
    <xf numFmtId="0" fontId="4" fillId="0" borderId="0" xfId="0" applyFont="1" applyFill="1" applyAlignment="1" applyProtection="1">
      <alignment horizontal="left" vertical="top"/>
    </xf>
    <xf numFmtId="0" fontId="8" fillId="0" borderId="0" xfId="0" applyFont="1" applyFill="1" applyProtection="1"/>
    <xf numFmtId="176" fontId="4" fillId="0" borderId="0" xfId="0" applyNumberFormat="1" applyFont="1" applyFill="1" applyProtection="1"/>
    <xf numFmtId="0" fontId="0" fillId="0" borderId="0" xfId="0" applyAlignment="1">
      <alignment vertical="center"/>
    </xf>
    <xf numFmtId="0" fontId="4" fillId="0" borderId="0" xfId="0" applyFont="1" applyFill="1" applyAlignment="1" applyProtection="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Fill="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38" xfId="0" applyNumberForma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9" fillId="8" borderId="0" xfId="0" applyFont="1" applyFill="1" applyAlignment="1" applyProtection="1">
      <alignment horizontal="center" vertical="center"/>
      <protection locked="0"/>
    </xf>
    <xf numFmtId="0" fontId="9" fillId="8" borderId="4" xfId="1" applyNumberFormat="1"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2" xfId="0" applyFont="1" applyFill="1" applyBorder="1" applyAlignment="1" applyProtection="1">
      <alignment horizontal="left" vertical="center" wrapText="1"/>
      <protection locked="0"/>
    </xf>
    <xf numFmtId="177" fontId="9" fillId="8" borderId="4" xfId="0" applyNumberFormat="1" applyFont="1" applyFill="1" applyBorder="1" applyAlignment="1" applyProtection="1">
      <alignment horizontal="right" vertical="center" wrapText="1"/>
      <protection locked="0"/>
    </xf>
    <xf numFmtId="38" fontId="9" fillId="8" borderId="2" xfId="1" applyFont="1" applyFill="1" applyBorder="1" applyAlignment="1" applyProtection="1">
      <alignment horizontal="right" vertical="center" wrapText="1"/>
      <protection locked="0"/>
    </xf>
    <xf numFmtId="182" fontId="9" fillId="8" borderId="2" xfId="4" applyNumberFormat="1" applyFont="1" applyFill="1" applyBorder="1" applyAlignment="1" applyProtection="1">
      <alignment vertical="center" shrinkToFit="1"/>
      <protection locked="0"/>
    </xf>
    <xf numFmtId="182" fontId="9" fillId="8" borderId="4" xfId="4" applyNumberFormat="1" applyFont="1" applyFill="1" applyBorder="1" applyAlignment="1" applyProtection="1">
      <alignment vertical="center" shrinkToFit="1"/>
      <protection locked="0"/>
    </xf>
    <xf numFmtId="182" fontId="9" fillId="8" borderId="5" xfId="1" applyNumberFormat="1" applyFont="1" applyFill="1" applyBorder="1" applyAlignment="1" applyProtection="1">
      <alignment vertical="center" shrinkToFit="1"/>
      <protection locked="0"/>
    </xf>
    <xf numFmtId="182" fontId="9" fillId="8" borderId="2" xfId="1" applyNumberFormat="1" applyFont="1" applyFill="1" applyBorder="1" applyAlignment="1" applyProtection="1">
      <alignment vertical="center" shrinkToFit="1"/>
      <protection locked="0"/>
    </xf>
    <xf numFmtId="0" fontId="9"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1" fillId="8" borderId="0" xfId="0" applyFont="1" applyFill="1" applyAlignment="1" applyProtection="1">
      <alignment vertical="center"/>
      <protection locked="0"/>
    </xf>
    <xf numFmtId="0" fontId="9" fillId="8" borderId="0" xfId="0" applyFont="1" applyFill="1" applyAlignment="1" applyProtection="1">
      <alignment vertical="center"/>
      <protection locked="0"/>
    </xf>
    <xf numFmtId="0" fontId="14" fillId="0" borderId="0" xfId="0" applyFont="1" applyAlignment="1">
      <alignment horizontal="center" vertical="center"/>
    </xf>
    <xf numFmtId="0" fontId="15" fillId="0" borderId="0" xfId="0" applyFont="1" applyAlignment="1">
      <alignment horizontal="left" vertical="center" indent="22"/>
    </xf>
    <xf numFmtId="0" fontId="0" fillId="0" borderId="0" xfId="0" applyFill="1"/>
    <xf numFmtId="0" fontId="4" fillId="0" borderId="0" xfId="0" applyFont="1"/>
    <xf numFmtId="0" fontId="12" fillId="0" borderId="0" xfId="0" applyFont="1" applyFill="1" applyAlignment="1" applyProtection="1">
      <alignment horizontal="left" vertical="center"/>
    </xf>
    <xf numFmtId="176" fontId="4" fillId="0" borderId="0" xfId="0" applyNumberFormat="1" applyFont="1" applyFill="1" applyBorder="1" applyAlignment="1" applyProtection="1">
      <alignment vertical="center"/>
    </xf>
    <xf numFmtId="0" fontId="4" fillId="0" borderId="2" xfId="5" applyFont="1" applyFill="1" applyBorder="1" applyAlignment="1" applyProtection="1">
      <alignment horizontal="center" vertical="center" wrapText="1"/>
      <protection locked="0"/>
    </xf>
    <xf numFmtId="183" fontId="4" fillId="0" borderId="2" xfId="0" applyNumberFormat="1" applyFont="1" applyFill="1" applyBorder="1" applyAlignment="1" applyProtection="1">
      <alignment horizontal="right" vertical="center" wrapText="1"/>
      <protection locked="0"/>
    </xf>
    <xf numFmtId="184" fontId="4" fillId="0" borderId="2" xfId="5" applyNumberFormat="1" applyFont="1" applyFill="1" applyBorder="1" applyAlignment="1" applyProtection="1">
      <alignment horizontal="right" vertical="center" wrapText="1"/>
      <protection locked="0"/>
    </xf>
    <xf numFmtId="38" fontId="4" fillId="0" borderId="2" xfId="4" applyFont="1" applyFill="1" applyBorder="1" applyAlignment="1" applyProtection="1">
      <alignment horizontal="center" vertical="center" wrapText="1"/>
      <protection locked="0"/>
    </xf>
    <xf numFmtId="0" fontId="4" fillId="0" borderId="2" xfId="4" applyNumberFormat="1" applyFont="1" applyFill="1" applyBorder="1" applyAlignment="1" applyProtection="1">
      <alignment vertical="center" wrapText="1"/>
      <protection locked="0"/>
    </xf>
    <xf numFmtId="0" fontId="4" fillId="0" borderId="2" xfId="5" applyNumberFormat="1" applyFont="1" applyFill="1" applyBorder="1" applyAlignment="1" applyProtection="1">
      <alignment vertical="top" wrapText="1"/>
      <protection locked="0"/>
    </xf>
    <xf numFmtId="0" fontId="4" fillId="0" borderId="2" xfId="0" applyFont="1" applyFill="1" applyBorder="1" applyAlignment="1" applyProtection="1">
      <alignment horizontal="center" vertical="center" wrapText="1"/>
      <protection locked="0"/>
    </xf>
    <xf numFmtId="0" fontId="4" fillId="0" borderId="2" xfId="5" applyNumberFormat="1" applyFont="1" applyFill="1" applyBorder="1" applyAlignment="1" applyProtection="1">
      <alignment horizontal="left" vertical="top" wrapText="1"/>
      <protection locked="0"/>
    </xf>
    <xf numFmtId="0" fontId="4" fillId="0" borderId="1" xfId="0" applyFont="1" applyFill="1" applyBorder="1" applyAlignment="1">
      <alignment horizontal="left" vertical="top" wrapText="1"/>
    </xf>
    <xf numFmtId="0" fontId="4" fillId="0" borderId="2" xfId="0" applyFont="1" applyFill="1" applyBorder="1" applyAlignment="1" applyProtection="1">
      <alignment vertical="center" wrapText="1"/>
      <protection locked="0"/>
    </xf>
    <xf numFmtId="38" fontId="4" fillId="0" borderId="2" xfId="1" applyFont="1" applyFill="1" applyBorder="1" applyAlignment="1" applyProtection="1">
      <alignment horizontal="right" vertical="center" wrapText="1"/>
      <protection locked="0"/>
    </xf>
    <xf numFmtId="0" fontId="20" fillId="0" borderId="0" xfId="0" applyFont="1" applyFill="1" applyAlignment="1">
      <alignment horizontal="left" vertical="center"/>
    </xf>
    <xf numFmtId="0" fontId="8" fillId="0" borderId="0" xfId="0" applyFont="1" applyFill="1" applyAlignment="1">
      <alignment vertical="center"/>
    </xf>
    <xf numFmtId="0" fontId="4" fillId="0" borderId="0" xfId="0" applyFont="1" applyFill="1" applyAlignment="1">
      <alignment vertical="center"/>
    </xf>
    <xf numFmtId="0" fontId="12" fillId="0" borderId="0" xfId="0" applyFont="1" applyFill="1" applyAlignment="1">
      <alignment horizontal="left" vertical="center"/>
    </xf>
    <xf numFmtId="38" fontId="21" fillId="0" borderId="0" xfId="4" applyFont="1" applyFill="1" applyAlignment="1">
      <alignment horizontal="left"/>
    </xf>
    <xf numFmtId="176" fontId="21" fillId="0" borderId="0" xfId="0" applyNumberFormat="1" applyFont="1" applyFill="1" applyAlignment="1">
      <alignment horizontal="right"/>
    </xf>
    <xf numFmtId="0" fontId="4" fillId="0" borderId="2" xfId="0" applyNumberFormat="1" applyFont="1" applyFill="1" applyBorder="1" applyAlignment="1" applyProtection="1">
      <alignment vertical="top" wrapText="1"/>
      <protection locked="0"/>
    </xf>
    <xf numFmtId="0" fontId="4" fillId="0" borderId="2" xfId="0" applyNumberFormat="1" applyFont="1" applyFill="1" applyBorder="1" applyAlignment="1" applyProtection="1">
      <alignment horizontal="left" vertical="top" wrapText="1"/>
      <protection locked="0"/>
    </xf>
    <xf numFmtId="0" fontId="4" fillId="0" borderId="2" xfId="4" applyNumberFormat="1" applyFont="1" applyFill="1" applyBorder="1" applyAlignment="1" applyProtection="1">
      <alignment horizontal="center" vertical="center" wrapText="1"/>
      <protection locked="0"/>
    </xf>
    <xf numFmtId="38" fontId="4" fillId="0" borderId="2" xfId="0" applyNumberFormat="1" applyFont="1" applyFill="1" applyBorder="1" applyAlignment="1">
      <alignment horizontal="right" vertical="center" wrapText="1"/>
    </xf>
    <xf numFmtId="0" fontId="4" fillId="0" borderId="2" xfId="0" applyNumberFormat="1" applyFont="1" applyFill="1" applyBorder="1" applyAlignment="1" applyProtection="1">
      <alignment vertical="center" wrapText="1"/>
      <protection locked="0"/>
    </xf>
    <xf numFmtId="38" fontId="4" fillId="0" borderId="2" xfId="1" applyFont="1" applyFill="1" applyBorder="1" applyAlignment="1" applyProtection="1">
      <alignment vertical="center"/>
    </xf>
    <xf numFmtId="0" fontId="4" fillId="0" borderId="2" xfId="5" applyNumberFormat="1" applyFont="1" applyFill="1" applyBorder="1" applyAlignment="1" applyProtection="1">
      <alignment vertical="center" wrapText="1"/>
      <protection locked="0"/>
    </xf>
    <xf numFmtId="0" fontId="4" fillId="0" borderId="2" xfId="5" applyNumberFormat="1" applyFont="1" applyFill="1" applyBorder="1" applyAlignment="1" applyProtection="1">
      <alignment horizontal="left" vertical="center" wrapText="1"/>
      <protection locked="0"/>
    </xf>
    <xf numFmtId="38" fontId="4" fillId="0" borderId="2" xfId="5" applyNumberFormat="1" applyFont="1" applyFill="1" applyBorder="1" applyAlignment="1" applyProtection="1">
      <alignment vertical="center" wrapText="1"/>
      <protection locked="0"/>
    </xf>
    <xf numFmtId="0" fontId="4" fillId="0" borderId="2" xfId="0" applyNumberFormat="1" applyFont="1" applyFill="1" applyBorder="1" applyAlignment="1" applyProtection="1">
      <alignment horizontal="center" vertical="center" wrapText="1"/>
      <protection locked="0"/>
    </xf>
    <xf numFmtId="0" fontId="4" fillId="0" borderId="2" xfId="0" applyFont="1" applyFill="1" applyBorder="1" applyAlignment="1" applyProtection="1">
      <alignment horizontal="left" vertical="top" wrapText="1"/>
    </xf>
    <xf numFmtId="0" fontId="4" fillId="0" borderId="2" xfId="0" applyFont="1" applyFill="1" applyBorder="1" applyAlignment="1" applyProtection="1">
      <alignment vertical="top" wrapText="1"/>
      <protection locked="0"/>
    </xf>
    <xf numFmtId="0" fontId="4" fillId="0" borderId="2" xfId="5" applyNumberFormat="1" applyFont="1" applyFill="1" applyBorder="1" applyAlignment="1" applyProtection="1">
      <alignment horizontal="center" vertical="center" wrapText="1"/>
      <protection locked="0"/>
    </xf>
    <xf numFmtId="0" fontId="4" fillId="0" borderId="2" xfId="5" applyFont="1" applyFill="1" applyBorder="1" applyAlignment="1" applyProtection="1">
      <alignment vertical="center" wrapText="1"/>
      <protection locked="0"/>
    </xf>
    <xf numFmtId="0" fontId="4" fillId="0" borderId="2" xfId="5" applyFont="1" applyFill="1" applyBorder="1" applyAlignment="1" applyProtection="1">
      <alignment vertical="top" wrapText="1"/>
      <protection locked="0"/>
    </xf>
    <xf numFmtId="0" fontId="4" fillId="0" borderId="2" xfId="5" applyFont="1" applyFill="1" applyBorder="1" applyAlignment="1" applyProtection="1">
      <alignment horizontal="left" vertical="top" wrapText="1"/>
      <protection locked="0"/>
    </xf>
    <xf numFmtId="0" fontId="4" fillId="0" borderId="2" xfId="0" applyFont="1" applyFill="1" applyBorder="1" applyAlignment="1" applyProtection="1">
      <alignment horizontal="left" vertical="top" wrapText="1"/>
      <protection locked="0"/>
    </xf>
    <xf numFmtId="0" fontId="4" fillId="0" borderId="0" xfId="0" applyFont="1" applyFill="1" applyBorder="1" applyAlignment="1" applyProtection="1">
      <alignment horizontal="center" vertical="center"/>
    </xf>
    <xf numFmtId="176" fontId="4" fillId="0" borderId="4" xfId="0" applyNumberFormat="1" applyFont="1" applyFill="1" applyBorder="1" applyAlignment="1" applyProtection="1">
      <alignment vertical="center"/>
    </xf>
    <xf numFmtId="176" fontId="4" fillId="0" borderId="2" xfId="0" applyNumberFormat="1" applyFont="1" applyFill="1" applyBorder="1" applyAlignment="1" applyProtection="1">
      <alignment vertical="center"/>
    </xf>
    <xf numFmtId="176" fontId="4" fillId="0" borderId="23" xfId="0" applyNumberFormat="1" applyFont="1" applyFill="1" applyBorder="1" applyAlignment="1" applyProtection="1">
      <alignment vertical="center"/>
    </xf>
    <xf numFmtId="0" fontId="4" fillId="0" borderId="0" xfId="0" applyFont="1" applyFill="1" applyBorder="1" applyAlignment="1" applyProtection="1">
      <alignment horizontal="left" vertical="top"/>
    </xf>
    <xf numFmtId="0" fontId="4" fillId="9" borderId="2" xfId="0" applyFont="1" applyFill="1" applyBorder="1" applyAlignment="1" applyProtection="1">
      <alignment horizontal="center" vertical="center" wrapText="1"/>
      <protection locked="0"/>
    </xf>
    <xf numFmtId="0" fontId="4" fillId="9" borderId="2" xfId="4" applyNumberFormat="1" applyFont="1" applyFill="1" applyBorder="1" applyAlignment="1" applyProtection="1">
      <alignment vertical="center" wrapText="1"/>
      <protection locked="0"/>
    </xf>
    <xf numFmtId="0" fontId="4" fillId="9" borderId="2" xfId="4" applyNumberFormat="1" applyFont="1" applyFill="1" applyBorder="1" applyAlignment="1" applyProtection="1">
      <alignment horizontal="center" vertical="center" wrapText="1"/>
      <protection locked="0"/>
    </xf>
    <xf numFmtId="38" fontId="4" fillId="9" borderId="2" xfId="1" applyFont="1" applyFill="1" applyBorder="1" applyAlignment="1" applyProtection="1">
      <alignment horizontal="right" vertical="center" wrapText="1"/>
      <protection locked="0"/>
    </xf>
    <xf numFmtId="0" fontId="4" fillId="9" borderId="2" xfId="0" applyFont="1" applyFill="1" applyBorder="1" applyAlignment="1" applyProtection="1">
      <alignment vertical="top" wrapText="1"/>
      <protection locked="0"/>
    </xf>
    <xf numFmtId="0" fontId="4" fillId="9" borderId="2" xfId="5" applyFont="1" applyFill="1" applyBorder="1" applyAlignment="1" applyProtection="1">
      <alignment horizontal="left" vertical="top" wrapText="1"/>
      <protection locked="0"/>
    </xf>
    <xf numFmtId="38" fontId="4" fillId="9" borderId="2" xfId="4" applyFont="1" applyFill="1" applyBorder="1" applyAlignment="1" applyProtection="1">
      <alignment horizontal="center" vertical="center" wrapText="1"/>
      <protection locked="0"/>
    </xf>
    <xf numFmtId="0" fontId="4" fillId="9" borderId="0" xfId="0" applyFont="1" applyFill="1"/>
    <xf numFmtId="0" fontId="4" fillId="0" borderId="46" xfId="0" applyFont="1" applyFill="1" applyBorder="1" applyProtection="1"/>
    <xf numFmtId="0" fontId="4" fillId="0" borderId="0" xfId="0" applyFont="1" applyFill="1" applyAlignment="1">
      <alignment horizontal="left" vertical="center"/>
    </xf>
    <xf numFmtId="176" fontId="4" fillId="0" borderId="0" xfId="0" applyNumberFormat="1" applyFont="1" applyFill="1" applyAlignment="1">
      <alignment vertical="center"/>
    </xf>
    <xf numFmtId="0" fontId="4" fillId="0" borderId="4"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pplyProtection="1">
      <alignment horizontal="distributed" vertical="center" wrapText="1"/>
    </xf>
    <xf numFmtId="0" fontId="4" fillId="0" borderId="2" xfId="0" applyFont="1" applyFill="1" applyBorder="1" applyAlignment="1" applyProtection="1">
      <alignment vertical="center"/>
    </xf>
    <xf numFmtId="0" fontId="20" fillId="0" borderId="4" xfId="0" applyFont="1" applyFill="1" applyBorder="1" applyAlignment="1">
      <alignment horizontal="distributed" vertical="center"/>
    </xf>
    <xf numFmtId="0" fontId="0" fillId="0" borderId="5" xfId="0" applyFont="1" applyFill="1" applyBorder="1" applyAlignment="1">
      <alignment horizontal="distributed" vertical="center"/>
    </xf>
    <xf numFmtId="0" fontId="4"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vertical="center" wrapText="1"/>
    </xf>
    <xf numFmtId="176" fontId="4" fillId="0" borderId="45"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center" wrapText="1"/>
    </xf>
    <xf numFmtId="0" fontId="4" fillId="0" borderId="0" xfId="0" applyFont="1" applyFill="1" applyAlignment="1">
      <alignment horizontal="left" vertical="center"/>
    </xf>
    <xf numFmtId="176" fontId="4" fillId="0" borderId="0" xfId="0" applyNumberFormat="1" applyFont="1" applyFill="1" applyAlignment="1">
      <alignment vertical="center"/>
    </xf>
    <xf numFmtId="0" fontId="4" fillId="0" borderId="2" xfId="0" applyFont="1" applyFill="1" applyBorder="1" applyAlignment="1" applyProtection="1"/>
    <xf numFmtId="38" fontId="4" fillId="0" borderId="2" xfId="1" applyFont="1" applyFill="1" applyBorder="1" applyAlignment="1" applyProtection="1">
      <alignment horizontal="center" vertical="center" wrapText="1"/>
    </xf>
    <xf numFmtId="0" fontId="0" fillId="5" borderId="2" xfId="0" applyFill="1" applyBorder="1" applyAlignment="1">
      <alignment horizontal="distributed" vertical="center"/>
    </xf>
    <xf numFmtId="0" fontId="0" fillId="5" borderId="4" xfId="0" applyFill="1" applyBorder="1" applyAlignment="1">
      <alignment horizontal="distributed"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00"/>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1.25" x14ac:dyDescent="0.15"/>
  <cols>
    <col min="1" max="1" width="3" style="1" customWidth="1"/>
    <col min="2" max="2" width="6" style="1" bestFit="1" customWidth="1"/>
    <col min="3" max="3" width="5.375" style="1" bestFit="1" customWidth="1"/>
    <col min="4" max="4" width="10.625" style="1" customWidth="1"/>
    <col min="5" max="5" width="10.5" style="1" bestFit="1" customWidth="1"/>
    <col min="6" max="6" width="12.375" style="1" customWidth="1"/>
    <col min="7" max="7" width="4.75" style="1" customWidth="1"/>
    <col min="8" max="17" width="10.625" style="1" customWidth="1"/>
    <col min="18" max="18" width="18.875" style="1" customWidth="1"/>
    <col min="19" max="19" width="21.375" style="1" bestFit="1" customWidth="1"/>
    <col min="20" max="16384" width="9" style="1"/>
  </cols>
  <sheetData>
    <row r="1" spans="1:21" ht="17.25" x14ac:dyDescent="0.2">
      <c r="A1" s="50" t="s">
        <v>45</v>
      </c>
      <c r="R1" s="2" t="s">
        <v>3</v>
      </c>
    </row>
    <row r="2" spans="1:21" x14ac:dyDescent="0.15">
      <c r="B2" s="40" t="s">
        <v>14</v>
      </c>
      <c r="C2" s="40" t="s">
        <v>10</v>
      </c>
      <c r="D2" s="6" t="s">
        <v>19</v>
      </c>
      <c r="E2" s="7"/>
      <c r="F2" s="5" t="s">
        <v>11</v>
      </c>
      <c r="G2" s="3" t="s">
        <v>10</v>
      </c>
      <c r="H2" s="6" t="s">
        <v>19</v>
      </c>
      <c r="I2" s="7"/>
      <c r="J2" s="6" t="s">
        <v>21</v>
      </c>
      <c r="K2" s="7"/>
      <c r="L2" s="6" t="s">
        <v>44</v>
      </c>
      <c r="M2" s="7"/>
      <c r="N2" s="6" t="s">
        <v>23</v>
      </c>
      <c r="O2" s="7"/>
      <c r="P2" s="6" t="s">
        <v>24</v>
      </c>
      <c r="Q2" s="7"/>
      <c r="R2" s="8" t="s">
        <v>9</v>
      </c>
      <c r="T2" s="9"/>
      <c r="U2" s="1" t="s">
        <v>41</v>
      </c>
    </row>
    <row r="3" spans="1:21" x14ac:dyDescent="0.15">
      <c r="B3" s="41"/>
      <c r="C3" s="41"/>
      <c r="D3" s="4" t="s">
        <v>8</v>
      </c>
      <c r="E3" s="4" t="s">
        <v>20</v>
      </c>
      <c r="F3" s="10"/>
      <c r="G3" s="10"/>
      <c r="H3" s="11" t="s">
        <v>8</v>
      </c>
      <c r="I3" s="11" t="s">
        <v>20</v>
      </c>
      <c r="J3" s="11" t="s">
        <v>8</v>
      </c>
      <c r="K3" s="11" t="s">
        <v>20</v>
      </c>
      <c r="L3" s="11" t="s">
        <v>8</v>
      </c>
      <c r="M3" s="11" t="s">
        <v>20</v>
      </c>
      <c r="N3" s="11" t="s">
        <v>8</v>
      </c>
      <c r="O3" s="11" t="s">
        <v>20</v>
      </c>
      <c r="P3" s="11" t="s">
        <v>8</v>
      </c>
      <c r="Q3" s="11" t="s">
        <v>20</v>
      </c>
      <c r="R3" s="12"/>
      <c r="S3" s="13" t="s">
        <v>16</v>
      </c>
      <c r="T3" s="14"/>
      <c r="U3" s="1" t="s">
        <v>42</v>
      </c>
    </row>
    <row r="4" spans="1:21" x14ac:dyDescent="0.15">
      <c r="B4" s="42">
        <v>1</v>
      </c>
      <c r="C4" s="45" t="e">
        <f>COUNTIF(#REF!,$B4)</f>
        <v>#REF!</v>
      </c>
      <c r="D4" s="16" t="e">
        <f>SUMIF(#REF!,$B4,#REF!)</f>
        <v>#REF!</v>
      </c>
      <c r="E4" s="16" t="e">
        <f>SUMIF(#REF!,$B4,#REF!)</f>
        <v>#REF!</v>
      </c>
      <c r="F4" s="17" t="s">
        <v>12</v>
      </c>
      <c r="G4" s="18">
        <v>3</v>
      </c>
      <c r="H4" s="18">
        <v>1117258</v>
      </c>
      <c r="I4" s="18">
        <v>926493</v>
      </c>
      <c r="J4" s="18">
        <v>1117258</v>
      </c>
      <c r="K4" s="18">
        <v>926493</v>
      </c>
      <c r="L4" s="18">
        <f>J4-H4</f>
        <v>0</v>
      </c>
      <c r="M4" s="18">
        <f>K4-I4</f>
        <v>0</v>
      </c>
      <c r="N4" s="18">
        <v>0</v>
      </c>
      <c r="O4" s="18">
        <v>0</v>
      </c>
      <c r="P4" s="18">
        <v>0</v>
      </c>
      <c r="Q4" s="18">
        <v>0</v>
      </c>
      <c r="R4" s="19"/>
      <c r="S4" s="13"/>
    </row>
    <row r="5" spans="1:21" x14ac:dyDescent="0.15">
      <c r="B5" s="42"/>
      <c r="C5" s="45"/>
      <c r="D5" s="15"/>
      <c r="E5" s="15"/>
      <c r="F5" s="20" t="s">
        <v>7</v>
      </c>
      <c r="G5" s="21">
        <v>16</v>
      </c>
      <c r="H5" s="21">
        <v>419407</v>
      </c>
      <c r="I5" s="21">
        <v>402305</v>
      </c>
      <c r="J5" s="21">
        <v>305712</v>
      </c>
      <c r="K5" s="21">
        <v>292885</v>
      </c>
      <c r="L5" s="21">
        <v>-113695</v>
      </c>
      <c r="M5" s="21">
        <v>-109420</v>
      </c>
      <c r="N5" s="21">
        <v>-205650</v>
      </c>
      <c r="O5" s="21">
        <v>-197099</v>
      </c>
      <c r="P5" s="21">
        <v>-307555</v>
      </c>
      <c r="Q5" s="21">
        <v>-294728</v>
      </c>
      <c r="R5" s="22"/>
      <c r="S5" s="1" t="s">
        <v>17</v>
      </c>
    </row>
    <row r="6" spans="1:21" x14ac:dyDescent="0.15">
      <c r="B6" s="42"/>
      <c r="C6" s="45"/>
      <c r="D6" s="15"/>
      <c r="E6" s="15"/>
      <c r="F6" s="20" t="s">
        <v>13</v>
      </c>
      <c r="G6" s="21">
        <v>0</v>
      </c>
      <c r="H6" s="21"/>
      <c r="I6" s="21"/>
      <c r="J6" s="21"/>
      <c r="K6" s="21"/>
      <c r="L6" s="21"/>
      <c r="M6" s="21"/>
      <c r="N6" s="21"/>
      <c r="O6" s="21"/>
      <c r="P6" s="21"/>
      <c r="Q6" s="21"/>
      <c r="R6" s="22"/>
      <c r="S6" s="1" t="s">
        <v>18</v>
      </c>
    </row>
    <row r="7" spans="1:21" x14ac:dyDescent="0.15">
      <c r="B7" s="42"/>
      <c r="C7" s="45"/>
      <c r="D7" s="15"/>
      <c r="E7" s="15"/>
      <c r="F7" s="20" t="s">
        <v>6</v>
      </c>
      <c r="G7" s="21">
        <v>0</v>
      </c>
      <c r="H7" s="21"/>
      <c r="I7" s="21"/>
      <c r="J7" s="21"/>
      <c r="K7" s="21"/>
      <c r="L7" s="21"/>
      <c r="M7" s="21"/>
      <c r="N7" s="21"/>
      <c r="O7" s="21"/>
      <c r="P7" s="21"/>
      <c r="Q7" s="21"/>
      <c r="R7" s="22"/>
    </row>
    <row r="8" spans="1:21" ht="12" thickBot="1" x14ac:dyDescent="0.2">
      <c r="B8" s="42"/>
      <c r="C8" s="45"/>
      <c r="D8" s="15"/>
      <c r="E8" s="15"/>
      <c r="F8" s="23" t="s">
        <v>5</v>
      </c>
      <c r="G8" s="24">
        <v>0</v>
      </c>
      <c r="H8" s="24"/>
      <c r="I8" s="24"/>
      <c r="J8" s="24"/>
      <c r="K8" s="24"/>
      <c r="L8" s="24"/>
      <c r="M8" s="24"/>
      <c r="N8" s="24"/>
      <c r="O8" s="24"/>
      <c r="P8" s="24"/>
      <c r="Q8" s="24"/>
      <c r="R8" s="25"/>
    </row>
    <row r="9" spans="1:21" ht="12" thickTop="1" x14ac:dyDescent="0.15">
      <c r="B9" s="42"/>
      <c r="C9" s="45"/>
      <c r="D9" s="15"/>
      <c r="E9" s="15"/>
      <c r="F9" s="26" t="s">
        <v>25</v>
      </c>
      <c r="G9" s="27">
        <f>SUM(G4:G8)</f>
        <v>19</v>
      </c>
      <c r="H9" s="27">
        <f>SUM(H4:H7)</f>
        <v>1536665</v>
      </c>
      <c r="I9" s="27">
        <f>SUM(I4:I7)</f>
        <v>1328798</v>
      </c>
      <c r="J9" s="27">
        <f t="shared" ref="J9:Q9" si="0">SUM(J4:J7)</f>
        <v>1422970</v>
      </c>
      <c r="K9" s="27">
        <f t="shared" si="0"/>
        <v>1219378</v>
      </c>
      <c r="L9" s="27">
        <f t="shared" si="0"/>
        <v>-113695</v>
      </c>
      <c r="M9" s="27">
        <f t="shared" si="0"/>
        <v>-109420</v>
      </c>
      <c r="N9" s="27">
        <f t="shared" si="0"/>
        <v>-205650</v>
      </c>
      <c r="O9" s="27">
        <f t="shared" si="0"/>
        <v>-197099</v>
      </c>
      <c r="P9" s="27">
        <f t="shared" si="0"/>
        <v>-307555</v>
      </c>
      <c r="Q9" s="27">
        <f t="shared" si="0"/>
        <v>-294728</v>
      </c>
      <c r="R9" s="26"/>
    </row>
    <row r="10" spans="1:21" ht="12" thickBot="1" x14ac:dyDescent="0.2">
      <c r="B10" s="42"/>
      <c r="C10" s="45"/>
      <c r="D10" s="15"/>
      <c r="E10" s="15"/>
      <c r="F10" s="28" t="s">
        <v>39</v>
      </c>
      <c r="G10" s="29">
        <f>G9-G4</f>
        <v>16</v>
      </c>
      <c r="H10" s="29">
        <f>H9-H4</f>
        <v>419407</v>
      </c>
      <c r="I10" s="29">
        <f t="shared" ref="I10:Q10" si="1">I9-I4</f>
        <v>402305</v>
      </c>
      <c r="J10" s="29">
        <f t="shared" si="1"/>
        <v>305712</v>
      </c>
      <c r="K10" s="29">
        <f t="shared" si="1"/>
        <v>292885</v>
      </c>
      <c r="L10" s="29">
        <f t="shared" si="1"/>
        <v>-113695</v>
      </c>
      <c r="M10" s="29">
        <f t="shared" si="1"/>
        <v>-109420</v>
      </c>
      <c r="N10" s="29">
        <f t="shared" si="1"/>
        <v>-205650</v>
      </c>
      <c r="O10" s="29">
        <f t="shared" si="1"/>
        <v>-197099</v>
      </c>
      <c r="P10" s="29">
        <f t="shared" si="1"/>
        <v>-307555</v>
      </c>
      <c r="Q10" s="29">
        <f t="shared" si="1"/>
        <v>-294728</v>
      </c>
      <c r="R10" s="30"/>
    </row>
    <row r="11" spans="1:21" ht="12" thickBot="1" x14ac:dyDescent="0.2">
      <c r="B11" s="41"/>
      <c r="C11" s="46"/>
      <c r="D11" s="31"/>
      <c r="E11" s="31"/>
      <c r="F11" s="32" t="s">
        <v>40</v>
      </c>
      <c r="G11" s="33">
        <f>G10-G8</f>
        <v>16</v>
      </c>
      <c r="H11" s="33">
        <f>H10-H8</f>
        <v>419407</v>
      </c>
      <c r="I11" s="33">
        <f t="shared" ref="I11:Q11" si="2">I10-I8</f>
        <v>402305</v>
      </c>
      <c r="J11" s="33">
        <f t="shared" si="2"/>
        <v>305712</v>
      </c>
      <c r="K11" s="33">
        <f t="shared" si="2"/>
        <v>292885</v>
      </c>
      <c r="L11" s="33">
        <f t="shared" si="2"/>
        <v>-113695</v>
      </c>
      <c r="M11" s="33">
        <f t="shared" si="2"/>
        <v>-109420</v>
      </c>
      <c r="N11" s="33">
        <f t="shared" si="2"/>
        <v>-205650</v>
      </c>
      <c r="O11" s="33">
        <f t="shared" si="2"/>
        <v>-197099</v>
      </c>
      <c r="P11" s="33">
        <f t="shared" si="2"/>
        <v>-307555</v>
      </c>
      <c r="Q11" s="33">
        <f t="shared" si="2"/>
        <v>-294728</v>
      </c>
      <c r="R11" s="34"/>
    </row>
    <row r="12" spans="1:21" x14ac:dyDescent="0.15">
      <c r="B12" s="40">
        <v>2</v>
      </c>
      <c r="C12" s="47" t="e">
        <f>COUNTIF(#REF!,$B12)</f>
        <v>#REF!</v>
      </c>
      <c r="D12" s="35" t="e">
        <f>SUMIF(#REF!,$B12,#REF!)</f>
        <v>#REF!</v>
      </c>
      <c r="E12" s="35" t="e">
        <f>SUMIF(#REF!,$B12,#REF!)</f>
        <v>#REF!</v>
      </c>
      <c r="F12" s="17" t="s">
        <v>12</v>
      </c>
      <c r="G12" s="18">
        <v>11</v>
      </c>
      <c r="H12" s="18">
        <v>2957996</v>
      </c>
      <c r="I12" s="18">
        <v>2792017</v>
      </c>
      <c r="J12" s="18">
        <v>2957996</v>
      </c>
      <c r="K12" s="18">
        <v>2792017</v>
      </c>
      <c r="L12" s="18">
        <v>0</v>
      </c>
      <c r="M12" s="18">
        <v>0</v>
      </c>
      <c r="N12" s="18">
        <v>0</v>
      </c>
      <c r="O12" s="18">
        <v>0</v>
      </c>
      <c r="P12" s="18">
        <v>0</v>
      </c>
      <c r="Q12" s="18">
        <v>0</v>
      </c>
      <c r="R12" s="19"/>
    </row>
    <row r="13" spans="1:21" x14ac:dyDescent="0.15">
      <c r="B13" s="42"/>
      <c r="C13" s="45"/>
      <c r="D13" s="15"/>
      <c r="E13" s="15"/>
      <c r="F13" s="20" t="s">
        <v>7</v>
      </c>
      <c r="G13" s="21">
        <v>4</v>
      </c>
      <c r="H13" s="21">
        <v>126662</v>
      </c>
      <c r="I13" s="21">
        <v>126662</v>
      </c>
      <c r="J13" s="21">
        <v>0</v>
      </c>
      <c r="K13" s="21">
        <v>0</v>
      </c>
      <c r="L13" s="21">
        <v>-126662</v>
      </c>
      <c r="M13" s="21">
        <v>-126662</v>
      </c>
      <c r="N13" s="21">
        <v>-126662</v>
      </c>
      <c r="O13" s="21">
        <v>-126662</v>
      </c>
      <c r="P13" s="21">
        <v>-126662</v>
      </c>
      <c r="Q13" s="21">
        <v>-126662</v>
      </c>
      <c r="R13" s="22"/>
    </row>
    <row r="14" spans="1:21" x14ac:dyDescent="0.15">
      <c r="B14" s="42"/>
      <c r="C14" s="45"/>
      <c r="D14" s="15"/>
      <c r="E14" s="15"/>
      <c r="F14" s="20" t="s">
        <v>13</v>
      </c>
      <c r="G14" s="21">
        <v>5</v>
      </c>
      <c r="H14" s="21">
        <v>172256</v>
      </c>
      <c r="I14" s="21">
        <v>141224</v>
      </c>
      <c r="J14" s="21">
        <v>172256</v>
      </c>
      <c r="K14" s="21">
        <v>141224</v>
      </c>
      <c r="L14" s="21">
        <v>0</v>
      </c>
      <c r="M14" s="21">
        <v>0</v>
      </c>
      <c r="N14" s="21">
        <v>0</v>
      </c>
      <c r="O14" s="21">
        <v>0</v>
      </c>
      <c r="P14" s="21">
        <v>0</v>
      </c>
      <c r="Q14" s="21">
        <v>0</v>
      </c>
      <c r="R14" s="22"/>
    </row>
    <row r="15" spans="1:21" x14ac:dyDescent="0.15">
      <c r="B15" s="42"/>
      <c r="C15" s="45"/>
      <c r="D15" s="15"/>
      <c r="E15" s="15"/>
      <c r="F15" s="20" t="s">
        <v>6</v>
      </c>
      <c r="G15" s="21">
        <v>0</v>
      </c>
      <c r="H15" s="21"/>
      <c r="I15" s="21"/>
      <c r="J15" s="21"/>
      <c r="K15" s="21"/>
      <c r="L15" s="21"/>
      <c r="M15" s="21"/>
      <c r="N15" s="21"/>
      <c r="O15" s="21"/>
      <c r="P15" s="21"/>
      <c r="Q15" s="21"/>
      <c r="R15" s="22"/>
    </row>
    <row r="16" spans="1:21" ht="12" thickBot="1" x14ac:dyDescent="0.2">
      <c r="B16" s="42"/>
      <c r="C16" s="45"/>
      <c r="D16" s="15"/>
      <c r="E16" s="15"/>
      <c r="F16" s="23" t="s">
        <v>5</v>
      </c>
      <c r="G16" s="24">
        <v>0</v>
      </c>
      <c r="H16" s="24"/>
      <c r="I16" s="24"/>
      <c r="J16" s="24"/>
      <c r="K16" s="24"/>
      <c r="L16" s="24"/>
      <c r="M16" s="24"/>
      <c r="N16" s="24"/>
      <c r="O16" s="24"/>
      <c r="P16" s="24"/>
      <c r="Q16" s="24"/>
      <c r="R16" s="25"/>
    </row>
    <row r="17" spans="2:19" ht="12" thickTop="1" x14ac:dyDescent="0.15">
      <c r="B17" s="42"/>
      <c r="C17" s="45"/>
      <c r="D17" s="15"/>
      <c r="E17" s="15"/>
      <c r="F17" s="26" t="s">
        <v>25</v>
      </c>
      <c r="G17" s="27">
        <f>SUM(G12:G16)</f>
        <v>20</v>
      </c>
      <c r="H17" s="27">
        <f t="shared" ref="H17:Q17" si="3">SUM(H12:H15)</f>
        <v>3256914</v>
      </c>
      <c r="I17" s="27">
        <f t="shared" si="3"/>
        <v>3059903</v>
      </c>
      <c r="J17" s="27">
        <f t="shared" si="3"/>
        <v>3130252</v>
      </c>
      <c r="K17" s="27">
        <f t="shared" si="3"/>
        <v>2933241</v>
      </c>
      <c r="L17" s="27">
        <f t="shared" si="3"/>
        <v>-126662</v>
      </c>
      <c r="M17" s="27">
        <f t="shared" si="3"/>
        <v>-126662</v>
      </c>
      <c r="N17" s="27">
        <f t="shared" si="3"/>
        <v>-126662</v>
      </c>
      <c r="O17" s="27">
        <f t="shared" si="3"/>
        <v>-126662</v>
      </c>
      <c r="P17" s="27">
        <f t="shared" si="3"/>
        <v>-126662</v>
      </c>
      <c r="Q17" s="27">
        <f t="shared" si="3"/>
        <v>-126662</v>
      </c>
      <c r="R17" s="26"/>
    </row>
    <row r="18" spans="2:19" ht="12" thickBot="1" x14ac:dyDescent="0.2">
      <c r="B18" s="42"/>
      <c r="C18" s="45"/>
      <c r="D18" s="15"/>
      <c r="E18" s="15"/>
      <c r="F18" s="28" t="s">
        <v>39</v>
      </c>
      <c r="G18" s="29">
        <f t="shared" ref="G18:Q18" si="4">G17-G12</f>
        <v>9</v>
      </c>
      <c r="H18" s="29">
        <f t="shared" si="4"/>
        <v>298918</v>
      </c>
      <c r="I18" s="29">
        <f t="shared" si="4"/>
        <v>267886</v>
      </c>
      <c r="J18" s="29">
        <f t="shared" si="4"/>
        <v>172256</v>
      </c>
      <c r="K18" s="29">
        <f t="shared" si="4"/>
        <v>141224</v>
      </c>
      <c r="L18" s="29">
        <f t="shared" si="4"/>
        <v>-126662</v>
      </c>
      <c r="M18" s="29">
        <f t="shared" si="4"/>
        <v>-126662</v>
      </c>
      <c r="N18" s="29">
        <f t="shared" si="4"/>
        <v>-126662</v>
      </c>
      <c r="O18" s="29">
        <f t="shared" si="4"/>
        <v>-126662</v>
      </c>
      <c r="P18" s="29">
        <f t="shared" si="4"/>
        <v>-126662</v>
      </c>
      <c r="Q18" s="29">
        <f t="shared" si="4"/>
        <v>-126662</v>
      </c>
      <c r="R18" s="30"/>
    </row>
    <row r="19" spans="2:19" ht="12" thickBot="1" x14ac:dyDescent="0.2">
      <c r="B19" s="41"/>
      <c r="C19" s="46"/>
      <c r="D19" s="31"/>
      <c r="E19" s="31"/>
      <c r="F19" s="32" t="s">
        <v>40</v>
      </c>
      <c r="G19" s="33">
        <f t="shared" ref="G19:Q19" si="5">G18-G16</f>
        <v>9</v>
      </c>
      <c r="H19" s="33">
        <f t="shared" si="5"/>
        <v>298918</v>
      </c>
      <c r="I19" s="33">
        <f t="shared" si="5"/>
        <v>267886</v>
      </c>
      <c r="J19" s="33">
        <f t="shared" si="5"/>
        <v>172256</v>
      </c>
      <c r="K19" s="33">
        <f t="shared" si="5"/>
        <v>141224</v>
      </c>
      <c r="L19" s="33">
        <f t="shared" si="5"/>
        <v>-126662</v>
      </c>
      <c r="M19" s="33">
        <f t="shared" si="5"/>
        <v>-126662</v>
      </c>
      <c r="N19" s="33">
        <f t="shared" si="5"/>
        <v>-126662</v>
      </c>
      <c r="O19" s="33">
        <f t="shared" si="5"/>
        <v>-126662</v>
      </c>
      <c r="P19" s="33">
        <f t="shared" si="5"/>
        <v>-126662</v>
      </c>
      <c r="Q19" s="33">
        <f t="shared" si="5"/>
        <v>-126662</v>
      </c>
      <c r="R19" s="34"/>
    </row>
    <row r="20" spans="2:19" x14ac:dyDescent="0.15">
      <c r="B20" s="40">
        <v>3</v>
      </c>
      <c r="C20" s="48" t="e">
        <f>COUNTIF(#REF!,$B20)</f>
        <v>#REF!</v>
      </c>
      <c r="D20" s="35" t="e">
        <f>SUMIF(#REF!,$B20,#REF!)</f>
        <v>#REF!</v>
      </c>
      <c r="E20" s="35" t="e">
        <f>SUMIF(#REF!,$B20,#REF!)</f>
        <v>#REF!</v>
      </c>
      <c r="F20" s="17" t="s">
        <v>12</v>
      </c>
      <c r="G20" s="18">
        <v>0</v>
      </c>
      <c r="H20" s="18"/>
      <c r="I20" s="18"/>
      <c r="J20" s="18"/>
      <c r="K20" s="18"/>
      <c r="L20" s="18"/>
      <c r="M20" s="18"/>
      <c r="N20" s="18"/>
      <c r="O20" s="18"/>
      <c r="P20" s="18"/>
      <c r="Q20" s="18"/>
      <c r="R20" s="19"/>
    </row>
    <row r="21" spans="2:19" x14ac:dyDescent="0.15">
      <c r="B21" s="42"/>
      <c r="C21" s="45"/>
      <c r="D21" s="15"/>
      <c r="E21" s="15"/>
      <c r="F21" s="20" t="s">
        <v>7</v>
      </c>
      <c r="G21" s="21">
        <v>2</v>
      </c>
      <c r="H21" s="21">
        <v>53000</v>
      </c>
      <c r="I21" s="21">
        <v>6000</v>
      </c>
      <c r="J21" s="21">
        <v>0</v>
      </c>
      <c r="K21" s="21">
        <v>0</v>
      </c>
      <c r="L21" s="21">
        <v>-53000</v>
      </c>
      <c r="M21" s="21">
        <v>-6000</v>
      </c>
      <c r="N21" s="21">
        <v>-41000</v>
      </c>
      <c r="O21" s="21">
        <v>0</v>
      </c>
      <c r="P21" s="21">
        <v>-41000</v>
      </c>
      <c r="Q21" s="21">
        <v>0</v>
      </c>
      <c r="R21" s="22"/>
    </row>
    <row r="22" spans="2:19" x14ac:dyDescent="0.15">
      <c r="B22" s="42"/>
      <c r="C22" s="45"/>
      <c r="D22" s="15"/>
      <c r="E22" s="15"/>
      <c r="F22" s="20" t="s">
        <v>13</v>
      </c>
      <c r="G22" s="21">
        <v>10</v>
      </c>
      <c r="H22" s="21">
        <v>3542957</v>
      </c>
      <c r="I22" s="21">
        <v>154039</v>
      </c>
      <c r="J22" s="21">
        <v>3542957</v>
      </c>
      <c r="K22" s="21">
        <v>154039</v>
      </c>
      <c r="L22" s="21">
        <v>0</v>
      </c>
      <c r="M22" s="21">
        <v>0</v>
      </c>
      <c r="N22" s="21">
        <v>0</v>
      </c>
      <c r="O22" s="21">
        <v>0</v>
      </c>
      <c r="P22" s="21">
        <v>0</v>
      </c>
      <c r="Q22" s="21">
        <v>0</v>
      </c>
      <c r="R22" s="22"/>
      <c r="S22" s="1" t="s">
        <v>31</v>
      </c>
    </row>
    <row r="23" spans="2:19" x14ac:dyDescent="0.15">
      <c r="B23" s="42"/>
      <c r="C23" s="45"/>
      <c r="D23" s="15"/>
      <c r="E23" s="15"/>
      <c r="F23" s="20" t="s">
        <v>6</v>
      </c>
      <c r="G23" s="21">
        <v>11</v>
      </c>
      <c r="H23" s="21">
        <v>2027712</v>
      </c>
      <c r="I23" s="21">
        <v>334859</v>
      </c>
      <c r="J23" s="21">
        <v>2027712</v>
      </c>
      <c r="K23" s="21">
        <v>334859</v>
      </c>
      <c r="L23" s="21">
        <v>0</v>
      </c>
      <c r="M23" s="21">
        <v>0</v>
      </c>
      <c r="N23" s="21">
        <v>0</v>
      </c>
      <c r="O23" s="21">
        <v>0</v>
      </c>
      <c r="P23" s="21">
        <v>0</v>
      </c>
      <c r="Q23" s="21">
        <v>0</v>
      </c>
      <c r="R23" s="22"/>
      <c r="S23" s="1" t="s">
        <v>32</v>
      </c>
    </row>
    <row r="24" spans="2:19" ht="12" thickBot="1" x14ac:dyDescent="0.2">
      <c r="B24" s="42"/>
      <c r="C24" s="45"/>
      <c r="D24" s="15"/>
      <c r="E24" s="15"/>
      <c r="F24" s="23" t="s">
        <v>5</v>
      </c>
      <c r="G24" s="24">
        <v>0</v>
      </c>
      <c r="H24" s="24"/>
      <c r="I24" s="24"/>
      <c r="J24" s="24"/>
      <c r="K24" s="24"/>
      <c r="L24" s="24"/>
      <c r="M24" s="24"/>
      <c r="N24" s="24"/>
      <c r="O24" s="24"/>
      <c r="P24" s="24"/>
      <c r="Q24" s="24"/>
      <c r="R24" s="25"/>
    </row>
    <row r="25" spans="2:19" ht="12" thickTop="1" x14ac:dyDescent="0.15">
      <c r="B25" s="42"/>
      <c r="C25" s="45"/>
      <c r="D25" s="15"/>
      <c r="E25" s="15"/>
      <c r="F25" s="26" t="s">
        <v>25</v>
      </c>
      <c r="G25" s="27">
        <f>SUM(G21:G23)</f>
        <v>23</v>
      </c>
      <c r="H25" s="27">
        <f>SUM(H21:H23)</f>
        <v>5623669</v>
      </c>
      <c r="I25" s="27">
        <f t="shared" ref="I25:Q25" si="6">SUM(I21:I23)</f>
        <v>494898</v>
      </c>
      <c r="J25" s="27">
        <f t="shared" si="6"/>
        <v>5570669</v>
      </c>
      <c r="K25" s="27">
        <f t="shared" si="6"/>
        <v>488898</v>
      </c>
      <c r="L25" s="27">
        <f t="shared" si="6"/>
        <v>-53000</v>
      </c>
      <c r="M25" s="27">
        <f t="shared" si="6"/>
        <v>-6000</v>
      </c>
      <c r="N25" s="27">
        <f t="shared" si="6"/>
        <v>-41000</v>
      </c>
      <c r="O25" s="27">
        <f t="shared" si="6"/>
        <v>0</v>
      </c>
      <c r="P25" s="27">
        <f t="shared" si="6"/>
        <v>-41000</v>
      </c>
      <c r="Q25" s="27">
        <f t="shared" si="6"/>
        <v>0</v>
      </c>
      <c r="R25" s="26"/>
      <c r="S25" s="1" t="s">
        <v>33</v>
      </c>
    </row>
    <row r="26" spans="2:19" ht="12" thickBot="1" x14ac:dyDescent="0.2">
      <c r="B26" s="42"/>
      <c r="C26" s="45"/>
      <c r="D26" s="15"/>
      <c r="E26" s="15"/>
      <c r="F26" s="28" t="s">
        <v>39</v>
      </c>
      <c r="G26" s="29">
        <f t="shared" ref="G26:Q26" si="7">G25-G20</f>
        <v>23</v>
      </c>
      <c r="H26" s="29">
        <f t="shared" si="7"/>
        <v>5623669</v>
      </c>
      <c r="I26" s="29">
        <f t="shared" si="7"/>
        <v>494898</v>
      </c>
      <c r="J26" s="29">
        <f t="shared" si="7"/>
        <v>5570669</v>
      </c>
      <c r="K26" s="29">
        <f t="shared" si="7"/>
        <v>488898</v>
      </c>
      <c r="L26" s="29">
        <f t="shared" si="7"/>
        <v>-53000</v>
      </c>
      <c r="M26" s="29">
        <f t="shared" si="7"/>
        <v>-6000</v>
      </c>
      <c r="N26" s="29">
        <f t="shared" si="7"/>
        <v>-41000</v>
      </c>
      <c r="O26" s="29">
        <f t="shared" si="7"/>
        <v>0</v>
      </c>
      <c r="P26" s="29">
        <f t="shared" si="7"/>
        <v>-41000</v>
      </c>
      <c r="Q26" s="29">
        <f t="shared" si="7"/>
        <v>0</v>
      </c>
      <c r="R26" s="30"/>
    </row>
    <row r="27" spans="2:19" ht="12" thickBot="1" x14ac:dyDescent="0.2">
      <c r="B27" s="41"/>
      <c r="C27" s="46"/>
      <c r="D27" s="31"/>
      <c r="E27" s="31"/>
      <c r="F27" s="32" t="s">
        <v>40</v>
      </c>
      <c r="G27" s="33">
        <f t="shared" ref="G27:Q27" si="8">G26-G24</f>
        <v>23</v>
      </c>
      <c r="H27" s="33">
        <f t="shared" si="8"/>
        <v>5623669</v>
      </c>
      <c r="I27" s="33">
        <f t="shared" si="8"/>
        <v>494898</v>
      </c>
      <c r="J27" s="33">
        <f t="shared" si="8"/>
        <v>5570669</v>
      </c>
      <c r="K27" s="33">
        <f t="shared" si="8"/>
        <v>488898</v>
      </c>
      <c r="L27" s="33">
        <f t="shared" si="8"/>
        <v>-53000</v>
      </c>
      <c r="M27" s="33">
        <f t="shared" si="8"/>
        <v>-6000</v>
      </c>
      <c r="N27" s="33">
        <f t="shared" si="8"/>
        <v>-41000</v>
      </c>
      <c r="O27" s="33">
        <f t="shared" si="8"/>
        <v>0</v>
      </c>
      <c r="P27" s="33">
        <f t="shared" si="8"/>
        <v>-41000</v>
      </c>
      <c r="Q27" s="33">
        <f t="shared" si="8"/>
        <v>0</v>
      </c>
      <c r="R27" s="34"/>
    </row>
    <row r="28" spans="2:19" x14ac:dyDescent="0.15">
      <c r="B28" s="40">
        <v>4</v>
      </c>
      <c r="C28" s="48" t="e">
        <f>COUNTIF(#REF!,$B28)</f>
        <v>#REF!</v>
      </c>
      <c r="D28" s="35" t="e">
        <f>SUMIF(#REF!,$B28,#REF!)</f>
        <v>#REF!</v>
      </c>
      <c r="E28" s="35" t="e">
        <f>SUMIF(#REF!,$B28,#REF!)</f>
        <v>#REF!</v>
      </c>
      <c r="F28" s="17" t="s">
        <v>12</v>
      </c>
      <c r="G28" s="18">
        <v>5</v>
      </c>
      <c r="H28" s="18">
        <v>917096</v>
      </c>
      <c r="I28" s="18">
        <v>899586</v>
      </c>
      <c r="J28" s="18">
        <v>824277</v>
      </c>
      <c r="K28" s="18">
        <v>813990</v>
      </c>
      <c r="L28" s="18">
        <v>-92819</v>
      </c>
      <c r="M28" s="18">
        <v>-85596</v>
      </c>
      <c r="N28" s="18">
        <v>-130381</v>
      </c>
      <c r="O28" s="18">
        <v>-119016</v>
      </c>
      <c r="P28" s="18">
        <v>-147827</v>
      </c>
      <c r="Q28" s="18">
        <v>-133275</v>
      </c>
      <c r="R28" s="19"/>
    </row>
    <row r="29" spans="2:19" x14ac:dyDescent="0.15">
      <c r="B29" s="42"/>
      <c r="C29" s="45"/>
      <c r="D29" s="16"/>
      <c r="E29" s="16"/>
      <c r="F29" s="20" t="s">
        <v>7</v>
      </c>
      <c r="G29" s="21">
        <v>0</v>
      </c>
      <c r="H29" s="21"/>
      <c r="I29" s="21"/>
      <c r="J29" s="21"/>
      <c r="K29" s="21"/>
      <c r="L29" s="21"/>
      <c r="M29" s="21"/>
      <c r="N29" s="21"/>
      <c r="O29" s="21"/>
      <c r="P29" s="21"/>
      <c r="Q29" s="21"/>
      <c r="R29" s="22"/>
    </row>
    <row r="30" spans="2:19" x14ac:dyDescent="0.15">
      <c r="B30" s="42"/>
      <c r="C30" s="45"/>
      <c r="D30" s="16"/>
      <c r="E30" s="16"/>
      <c r="F30" s="20" t="s">
        <v>13</v>
      </c>
      <c r="G30" s="21">
        <v>0</v>
      </c>
      <c r="H30" s="21"/>
      <c r="I30" s="21"/>
      <c r="J30" s="21"/>
      <c r="K30" s="21"/>
      <c r="L30" s="21"/>
      <c r="M30" s="21"/>
      <c r="N30" s="21"/>
      <c r="O30" s="21"/>
      <c r="P30" s="21"/>
      <c r="Q30" s="21"/>
      <c r="R30" s="22"/>
    </row>
    <row r="31" spans="2:19" x14ac:dyDescent="0.15">
      <c r="B31" s="42"/>
      <c r="C31" s="45"/>
      <c r="D31" s="16"/>
      <c r="E31" s="16"/>
      <c r="F31" s="20" t="s">
        <v>6</v>
      </c>
      <c r="G31" s="21">
        <v>0</v>
      </c>
      <c r="H31" s="21"/>
      <c r="I31" s="21"/>
      <c r="J31" s="21"/>
      <c r="K31" s="21"/>
      <c r="L31" s="21"/>
      <c r="M31" s="21"/>
      <c r="N31" s="21"/>
      <c r="O31" s="21"/>
      <c r="P31" s="21"/>
      <c r="Q31" s="21"/>
      <c r="R31" s="22"/>
    </row>
    <row r="32" spans="2:19" ht="12" thickBot="1" x14ac:dyDescent="0.2">
      <c r="B32" s="42"/>
      <c r="C32" s="45"/>
      <c r="D32" s="15"/>
      <c r="E32" s="15"/>
      <c r="F32" s="23" t="s">
        <v>5</v>
      </c>
      <c r="G32" s="24">
        <v>7</v>
      </c>
      <c r="H32" s="24">
        <v>176801</v>
      </c>
      <c r="I32" s="24">
        <v>132258</v>
      </c>
      <c r="J32" s="24">
        <v>176801</v>
      </c>
      <c r="K32" s="24">
        <v>132258</v>
      </c>
      <c r="L32" s="24">
        <v>0</v>
      </c>
      <c r="M32" s="24">
        <v>0</v>
      </c>
      <c r="N32" s="24">
        <v>0</v>
      </c>
      <c r="O32" s="24">
        <v>0</v>
      </c>
      <c r="P32" s="24">
        <v>0</v>
      </c>
      <c r="Q32" s="24">
        <v>0</v>
      </c>
      <c r="R32" s="25"/>
    </row>
    <row r="33" spans="2:19" ht="12" thickTop="1" x14ac:dyDescent="0.15">
      <c r="B33" s="42"/>
      <c r="C33" s="45"/>
      <c r="D33" s="15"/>
      <c r="E33" s="15"/>
      <c r="F33" s="26" t="s">
        <v>25</v>
      </c>
      <c r="G33" s="27">
        <f t="shared" ref="G33:Q33" si="9">SUM(G28:G32)</f>
        <v>12</v>
      </c>
      <c r="H33" s="27">
        <f t="shared" si="9"/>
        <v>1093897</v>
      </c>
      <c r="I33" s="27">
        <f t="shared" si="9"/>
        <v>1031844</v>
      </c>
      <c r="J33" s="27">
        <f t="shared" si="9"/>
        <v>1001078</v>
      </c>
      <c r="K33" s="27">
        <f t="shared" si="9"/>
        <v>946248</v>
      </c>
      <c r="L33" s="27">
        <f t="shared" si="9"/>
        <v>-92819</v>
      </c>
      <c r="M33" s="27">
        <f t="shared" si="9"/>
        <v>-85596</v>
      </c>
      <c r="N33" s="27">
        <f t="shared" si="9"/>
        <v>-130381</v>
      </c>
      <c r="O33" s="27">
        <f t="shared" si="9"/>
        <v>-119016</v>
      </c>
      <c r="P33" s="27">
        <f t="shared" si="9"/>
        <v>-147827</v>
      </c>
      <c r="Q33" s="27">
        <f t="shared" si="9"/>
        <v>-133275</v>
      </c>
      <c r="R33" s="26"/>
    </row>
    <row r="34" spans="2:19" ht="12" thickBot="1" x14ac:dyDescent="0.2">
      <c r="B34" s="42"/>
      <c r="C34" s="45"/>
      <c r="D34" s="15"/>
      <c r="E34" s="15"/>
      <c r="F34" s="28" t="s">
        <v>39</v>
      </c>
      <c r="G34" s="29">
        <f t="shared" ref="G34:Q34" si="10">G33-G28</f>
        <v>7</v>
      </c>
      <c r="H34" s="29">
        <f t="shared" si="10"/>
        <v>176801</v>
      </c>
      <c r="I34" s="29">
        <f t="shared" si="10"/>
        <v>132258</v>
      </c>
      <c r="J34" s="29">
        <f t="shared" si="10"/>
        <v>176801</v>
      </c>
      <c r="K34" s="29">
        <f t="shared" si="10"/>
        <v>132258</v>
      </c>
      <c r="L34" s="29">
        <f t="shared" si="10"/>
        <v>0</v>
      </c>
      <c r="M34" s="29">
        <f t="shared" si="10"/>
        <v>0</v>
      </c>
      <c r="N34" s="29">
        <f t="shared" si="10"/>
        <v>0</v>
      </c>
      <c r="O34" s="29">
        <f t="shared" si="10"/>
        <v>0</v>
      </c>
      <c r="P34" s="29">
        <f t="shared" si="10"/>
        <v>0</v>
      </c>
      <c r="Q34" s="29">
        <f t="shared" si="10"/>
        <v>0</v>
      </c>
      <c r="R34" s="30"/>
    </row>
    <row r="35" spans="2:19" ht="12" thickBot="1" x14ac:dyDescent="0.2">
      <c r="B35" s="41"/>
      <c r="C35" s="46"/>
      <c r="D35" s="31"/>
      <c r="E35" s="31"/>
      <c r="F35" s="32" t="s">
        <v>40</v>
      </c>
      <c r="G35" s="33">
        <f t="shared" ref="G35:Q35" si="11">G34-G32</f>
        <v>0</v>
      </c>
      <c r="H35" s="33">
        <f t="shared" si="11"/>
        <v>0</v>
      </c>
      <c r="I35" s="33">
        <f t="shared" si="11"/>
        <v>0</v>
      </c>
      <c r="J35" s="33">
        <f t="shared" si="11"/>
        <v>0</v>
      </c>
      <c r="K35" s="33">
        <f t="shared" si="11"/>
        <v>0</v>
      </c>
      <c r="L35" s="33">
        <f t="shared" si="11"/>
        <v>0</v>
      </c>
      <c r="M35" s="33">
        <f t="shared" si="11"/>
        <v>0</v>
      </c>
      <c r="N35" s="33">
        <f t="shared" si="11"/>
        <v>0</v>
      </c>
      <c r="O35" s="33">
        <f t="shared" si="11"/>
        <v>0</v>
      </c>
      <c r="P35" s="33">
        <f t="shared" si="11"/>
        <v>0</v>
      </c>
      <c r="Q35" s="33">
        <f t="shared" si="11"/>
        <v>0</v>
      </c>
      <c r="R35" s="34"/>
    </row>
    <row r="36" spans="2:19" x14ac:dyDescent="0.15">
      <c r="B36" s="40">
        <v>5</v>
      </c>
      <c r="C36" s="48" t="e">
        <f>COUNTIF(#REF!,$B36)</f>
        <v>#REF!</v>
      </c>
      <c r="D36" s="35" t="e">
        <f>SUMIF(#REF!,$B36,#REF!)</f>
        <v>#REF!</v>
      </c>
      <c r="E36" s="35" t="e">
        <f>SUMIF(#REF!,$B36,#REF!)</f>
        <v>#REF!</v>
      </c>
      <c r="F36" s="17" t="s">
        <v>12</v>
      </c>
      <c r="G36" s="18">
        <v>1</v>
      </c>
      <c r="H36" s="18">
        <v>85867</v>
      </c>
      <c r="I36" s="18">
        <v>85867</v>
      </c>
      <c r="J36" s="18">
        <v>85867</v>
      </c>
      <c r="K36" s="18">
        <v>85867</v>
      </c>
      <c r="L36" s="18">
        <v>0</v>
      </c>
      <c r="M36" s="18">
        <v>0</v>
      </c>
      <c r="N36" s="18">
        <v>0</v>
      </c>
      <c r="O36" s="18">
        <v>0</v>
      </c>
      <c r="P36" s="18">
        <v>0</v>
      </c>
      <c r="Q36" s="18">
        <v>0</v>
      </c>
      <c r="R36" s="19"/>
      <c r="S36" s="1" t="s">
        <v>35</v>
      </c>
    </row>
    <row r="37" spans="2:19" x14ac:dyDescent="0.15">
      <c r="B37" s="42"/>
      <c r="C37" s="45"/>
      <c r="D37" s="15"/>
      <c r="E37" s="15"/>
      <c r="F37" s="20" t="s">
        <v>7</v>
      </c>
      <c r="G37" s="21">
        <v>3</v>
      </c>
      <c r="H37" s="21">
        <v>4970</v>
      </c>
      <c r="I37" s="21">
        <v>4970</v>
      </c>
      <c r="J37" s="21">
        <v>0</v>
      </c>
      <c r="K37" s="21">
        <v>0</v>
      </c>
      <c r="L37" s="21">
        <v>-4970</v>
      </c>
      <c r="M37" s="21">
        <v>-4970</v>
      </c>
      <c r="N37" s="21">
        <v>-4970</v>
      </c>
      <c r="O37" s="21">
        <v>-4970</v>
      </c>
      <c r="P37" s="21">
        <v>-4970</v>
      </c>
      <c r="Q37" s="21">
        <v>-4970</v>
      </c>
      <c r="R37" s="22"/>
      <c r="S37" s="1" t="s">
        <v>36</v>
      </c>
    </row>
    <row r="38" spans="2:19" x14ac:dyDescent="0.15">
      <c r="B38" s="42"/>
      <c r="C38" s="45"/>
      <c r="D38" s="15"/>
      <c r="E38" s="15"/>
      <c r="F38" s="20" t="s">
        <v>13</v>
      </c>
      <c r="G38" s="21">
        <v>4</v>
      </c>
      <c r="H38" s="21">
        <v>1046</v>
      </c>
      <c r="I38" s="21">
        <v>1046</v>
      </c>
      <c r="J38" s="21">
        <v>1278</v>
      </c>
      <c r="K38" s="21">
        <v>1278</v>
      </c>
      <c r="L38" s="21">
        <v>232</v>
      </c>
      <c r="M38" s="21">
        <v>232</v>
      </c>
      <c r="N38" s="21">
        <v>0</v>
      </c>
      <c r="O38" s="21">
        <v>0</v>
      </c>
      <c r="P38" s="21">
        <v>232</v>
      </c>
      <c r="Q38" s="21">
        <v>232</v>
      </c>
      <c r="R38" s="22"/>
      <c r="S38" s="1" t="s">
        <v>37</v>
      </c>
    </row>
    <row r="39" spans="2:19" x14ac:dyDescent="0.15">
      <c r="B39" s="42"/>
      <c r="C39" s="45"/>
      <c r="D39" s="15"/>
      <c r="E39" s="15"/>
      <c r="F39" s="20" t="s">
        <v>6</v>
      </c>
      <c r="G39" s="21">
        <v>0</v>
      </c>
      <c r="H39" s="21"/>
      <c r="I39" s="21"/>
      <c r="J39" s="21"/>
      <c r="K39" s="21"/>
      <c r="L39" s="21"/>
      <c r="M39" s="21"/>
      <c r="N39" s="21"/>
      <c r="O39" s="21"/>
      <c r="P39" s="21"/>
      <c r="Q39" s="21"/>
      <c r="R39" s="22"/>
    </row>
    <row r="40" spans="2:19" ht="12" thickBot="1" x14ac:dyDescent="0.2">
      <c r="B40" s="42"/>
      <c r="C40" s="45"/>
      <c r="D40" s="15"/>
      <c r="E40" s="15"/>
      <c r="F40" s="23" t="s">
        <v>5</v>
      </c>
      <c r="G40" s="24">
        <v>0</v>
      </c>
      <c r="H40" s="24"/>
      <c r="I40" s="24"/>
      <c r="J40" s="24"/>
      <c r="K40" s="24"/>
      <c r="L40" s="24"/>
      <c r="M40" s="24"/>
      <c r="N40" s="24"/>
      <c r="O40" s="24"/>
      <c r="P40" s="24"/>
      <c r="Q40" s="24"/>
      <c r="R40" s="25"/>
    </row>
    <row r="41" spans="2:19" ht="12" thickTop="1" x14ac:dyDescent="0.15">
      <c r="B41" s="42"/>
      <c r="C41" s="45"/>
      <c r="D41" s="15"/>
      <c r="E41" s="15"/>
      <c r="F41" s="26" t="s">
        <v>25</v>
      </c>
      <c r="G41" s="27">
        <f>SUM(G36:G40)</f>
        <v>8</v>
      </c>
      <c r="H41" s="27">
        <f t="shared" ref="H41:P41" si="12">SUM(H36:H39)</f>
        <v>91883</v>
      </c>
      <c r="I41" s="27">
        <f t="shared" si="12"/>
        <v>91883</v>
      </c>
      <c r="J41" s="27">
        <f t="shared" si="12"/>
        <v>87145</v>
      </c>
      <c r="K41" s="27">
        <f t="shared" si="12"/>
        <v>87145</v>
      </c>
      <c r="L41" s="27">
        <f t="shared" si="12"/>
        <v>-4738</v>
      </c>
      <c r="M41" s="27">
        <f t="shared" si="12"/>
        <v>-4738</v>
      </c>
      <c r="N41" s="27">
        <f t="shared" si="12"/>
        <v>-4970</v>
      </c>
      <c r="O41" s="27">
        <f t="shared" si="12"/>
        <v>-4970</v>
      </c>
      <c r="P41" s="27">
        <f t="shared" si="12"/>
        <v>-4738</v>
      </c>
      <c r="Q41" s="27">
        <f>SUM(Q37:Q39)</f>
        <v>-4738</v>
      </c>
      <c r="R41" s="26"/>
    </row>
    <row r="42" spans="2:19" ht="12" thickBot="1" x14ac:dyDescent="0.2">
      <c r="B42" s="42"/>
      <c r="C42" s="45"/>
      <c r="D42" s="15"/>
      <c r="E42" s="15"/>
      <c r="F42" s="28" t="s">
        <v>39</v>
      </c>
      <c r="G42" s="29">
        <f t="shared" ref="G42:Q42" si="13">G41-G36</f>
        <v>7</v>
      </c>
      <c r="H42" s="29">
        <f t="shared" si="13"/>
        <v>6016</v>
      </c>
      <c r="I42" s="29">
        <f t="shared" si="13"/>
        <v>6016</v>
      </c>
      <c r="J42" s="29">
        <f t="shared" si="13"/>
        <v>1278</v>
      </c>
      <c r="K42" s="29">
        <f t="shared" si="13"/>
        <v>1278</v>
      </c>
      <c r="L42" s="29">
        <f t="shared" si="13"/>
        <v>-4738</v>
      </c>
      <c r="M42" s="29">
        <f t="shared" si="13"/>
        <v>-4738</v>
      </c>
      <c r="N42" s="29">
        <f t="shared" si="13"/>
        <v>-4970</v>
      </c>
      <c r="O42" s="29">
        <f t="shared" si="13"/>
        <v>-4970</v>
      </c>
      <c r="P42" s="29">
        <f t="shared" si="13"/>
        <v>-4738</v>
      </c>
      <c r="Q42" s="29">
        <f t="shared" si="13"/>
        <v>-4738</v>
      </c>
      <c r="R42" s="30"/>
    </row>
    <row r="43" spans="2:19" ht="12" thickBot="1" x14ac:dyDescent="0.2">
      <c r="B43" s="41"/>
      <c r="C43" s="46"/>
      <c r="D43" s="31"/>
      <c r="E43" s="31"/>
      <c r="F43" s="32" t="s">
        <v>40</v>
      </c>
      <c r="G43" s="33">
        <f t="shared" ref="G43:Q43" si="14">G42-G40</f>
        <v>7</v>
      </c>
      <c r="H43" s="33">
        <f t="shared" si="14"/>
        <v>6016</v>
      </c>
      <c r="I43" s="33">
        <f t="shared" si="14"/>
        <v>6016</v>
      </c>
      <c r="J43" s="33">
        <f t="shared" si="14"/>
        <v>1278</v>
      </c>
      <c r="K43" s="33">
        <f t="shared" si="14"/>
        <v>1278</v>
      </c>
      <c r="L43" s="33">
        <f t="shared" si="14"/>
        <v>-4738</v>
      </c>
      <c r="M43" s="33">
        <f t="shared" si="14"/>
        <v>-4738</v>
      </c>
      <c r="N43" s="33">
        <f t="shared" si="14"/>
        <v>-4970</v>
      </c>
      <c r="O43" s="33">
        <f t="shared" si="14"/>
        <v>-4970</v>
      </c>
      <c r="P43" s="33">
        <f t="shared" si="14"/>
        <v>-4738</v>
      </c>
      <c r="Q43" s="33">
        <f t="shared" si="14"/>
        <v>-4738</v>
      </c>
      <c r="R43" s="34"/>
    </row>
    <row r="44" spans="2:19" x14ac:dyDescent="0.15">
      <c r="B44" s="40">
        <v>6</v>
      </c>
      <c r="C44" s="47" t="e">
        <f>COUNTIF(#REF!,$B44)</f>
        <v>#REF!</v>
      </c>
      <c r="D44" s="35" t="e">
        <f>SUMIF(#REF!,$B44,#REF!)</f>
        <v>#REF!</v>
      </c>
      <c r="E44" s="35" t="e">
        <f>SUMIF(#REF!,$B44,#REF!)</f>
        <v>#REF!</v>
      </c>
      <c r="F44" s="17" t="s">
        <v>12</v>
      </c>
      <c r="G44" s="18">
        <v>19</v>
      </c>
      <c r="H44" s="18">
        <v>37543662</v>
      </c>
      <c r="I44" s="18">
        <v>12593170</v>
      </c>
      <c r="J44" s="18">
        <v>37448693</v>
      </c>
      <c r="K44" s="18">
        <v>12540868</v>
      </c>
      <c r="L44" s="18">
        <v>-94969</v>
      </c>
      <c r="M44" s="18">
        <v>-52302</v>
      </c>
      <c r="N44" s="18">
        <v>-41558</v>
      </c>
      <c r="O44" s="18">
        <v>-46284</v>
      </c>
      <c r="P44" s="18">
        <v>-158902</v>
      </c>
      <c r="Q44" s="18">
        <v>-132307</v>
      </c>
      <c r="R44" s="19"/>
    </row>
    <row r="45" spans="2:19" x14ac:dyDescent="0.15">
      <c r="B45" s="42"/>
      <c r="C45" s="45"/>
      <c r="D45" s="15"/>
      <c r="E45" s="15" t="s">
        <v>34</v>
      </c>
      <c r="F45" s="20" t="s">
        <v>7</v>
      </c>
      <c r="G45" s="21">
        <v>65</v>
      </c>
      <c r="H45" s="21">
        <v>1040952</v>
      </c>
      <c r="I45" s="21">
        <v>979897</v>
      </c>
      <c r="J45" s="21">
        <v>488415</v>
      </c>
      <c r="K45" s="21">
        <v>485415</v>
      </c>
      <c r="L45" s="21">
        <v>-552537</v>
      </c>
      <c r="M45" s="21">
        <v>-494482</v>
      </c>
      <c r="N45" s="21">
        <v>-703001</v>
      </c>
      <c r="O45" s="21">
        <v>-644946</v>
      </c>
      <c r="P45" s="21">
        <v>-856531</v>
      </c>
      <c r="Q45" s="21">
        <v>-795476</v>
      </c>
      <c r="R45" s="22"/>
    </row>
    <row r="46" spans="2:19" x14ac:dyDescent="0.15">
      <c r="B46" s="42"/>
      <c r="C46" s="45"/>
      <c r="D46" s="15"/>
      <c r="E46" s="15" t="s">
        <v>38</v>
      </c>
      <c r="F46" s="20" t="s">
        <v>13</v>
      </c>
      <c r="G46" s="21">
        <v>45</v>
      </c>
      <c r="H46" s="21">
        <v>645158</v>
      </c>
      <c r="I46" s="21">
        <v>434770</v>
      </c>
      <c r="J46" s="21">
        <v>650659</v>
      </c>
      <c r="K46" s="21">
        <v>440271</v>
      </c>
      <c r="L46" s="21">
        <v>5501</v>
      </c>
      <c r="M46" s="21">
        <v>5501</v>
      </c>
      <c r="N46" s="21">
        <v>5501</v>
      </c>
      <c r="O46" s="21">
        <v>5501</v>
      </c>
      <c r="P46" s="21">
        <v>5501</v>
      </c>
      <c r="Q46" s="21">
        <v>5501</v>
      </c>
      <c r="R46" s="22"/>
    </row>
    <row r="47" spans="2:19" x14ac:dyDescent="0.15">
      <c r="B47" s="42"/>
      <c r="C47" s="45"/>
      <c r="D47" s="15"/>
      <c r="E47" s="15"/>
      <c r="F47" s="20" t="s">
        <v>6</v>
      </c>
      <c r="G47" s="21">
        <v>19</v>
      </c>
      <c r="H47" s="21">
        <v>637955</v>
      </c>
      <c r="I47" s="21">
        <v>116802</v>
      </c>
      <c r="J47" s="21">
        <v>665965</v>
      </c>
      <c r="K47" s="21">
        <v>136512</v>
      </c>
      <c r="L47" s="21">
        <v>28010</v>
      </c>
      <c r="M47" s="21">
        <v>19710</v>
      </c>
      <c r="N47" s="21">
        <v>54130</v>
      </c>
      <c r="O47" s="21">
        <v>49130</v>
      </c>
      <c r="P47" s="21">
        <v>54130</v>
      </c>
      <c r="Q47" s="21">
        <v>49130</v>
      </c>
      <c r="R47" s="22"/>
    </row>
    <row r="48" spans="2:19" ht="12" thickBot="1" x14ac:dyDescent="0.2">
      <c r="B48" s="42"/>
      <c r="C48" s="45"/>
      <c r="D48" s="15"/>
      <c r="E48" s="15"/>
      <c r="F48" s="23" t="s">
        <v>5</v>
      </c>
      <c r="G48" s="24">
        <v>8</v>
      </c>
      <c r="H48" s="24">
        <v>102057</v>
      </c>
      <c r="I48" s="24">
        <v>31810</v>
      </c>
      <c r="J48" s="24">
        <v>102057</v>
      </c>
      <c r="K48" s="24">
        <v>31810</v>
      </c>
      <c r="L48" s="24">
        <v>0</v>
      </c>
      <c r="M48" s="24">
        <v>0</v>
      </c>
      <c r="N48" s="24">
        <v>0</v>
      </c>
      <c r="O48" s="24">
        <v>0</v>
      </c>
      <c r="P48" s="24">
        <v>0</v>
      </c>
      <c r="Q48" s="24">
        <v>0</v>
      </c>
      <c r="R48" s="25"/>
    </row>
    <row r="49" spans="2:32" ht="12" thickTop="1" x14ac:dyDescent="0.15">
      <c r="B49" s="42"/>
      <c r="C49" s="45"/>
      <c r="D49" s="15"/>
      <c r="E49" s="15"/>
      <c r="F49" s="26" t="s">
        <v>25</v>
      </c>
      <c r="G49" s="27">
        <f>SUM(G44:G48)</f>
        <v>156</v>
      </c>
      <c r="H49" s="27">
        <f>SUM(H44:H48)</f>
        <v>39969784</v>
      </c>
      <c r="I49" s="27">
        <f t="shared" ref="I49:Q49" si="15">SUM(I44:I48)</f>
        <v>14156449</v>
      </c>
      <c r="J49" s="27">
        <f t="shared" si="15"/>
        <v>39355789</v>
      </c>
      <c r="K49" s="27">
        <f t="shared" si="15"/>
        <v>13634876</v>
      </c>
      <c r="L49" s="27">
        <f t="shared" si="15"/>
        <v>-613995</v>
      </c>
      <c r="M49" s="27">
        <f t="shared" si="15"/>
        <v>-521573</v>
      </c>
      <c r="N49" s="27">
        <f t="shared" si="15"/>
        <v>-684928</v>
      </c>
      <c r="O49" s="27">
        <f t="shared" si="15"/>
        <v>-636599</v>
      </c>
      <c r="P49" s="27">
        <f t="shared" si="15"/>
        <v>-955802</v>
      </c>
      <c r="Q49" s="27">
        <f t="shared" si="15"/>
        <v>-873152</v>
      </c>
      <c r="R49" s="26"/>
    </row>
    <row r="50" spans="2:32" ht="12" thickBot="1" x14ac:dyDescent="0.2">
      <c r="B50" s="42"/>
      <c r="C50" s="45"/>
      <c r="D50" s="15"/>
      <c r="E50" s="15"/>
      <c r="F50" s="28" t="s">
        <v>39</v>
      </c>
      <c r="G50" s="29">
        <f>G49-G45</f>
        <v>91</v>
      </c>
      <c r="H50" s="29">
        <f t="shared" ref="H50:Q50" si="16">H49-H44</f>
        <v>2426122</v>
      </c>
      <c r="I50" s="29">
        <f t="shared" si="16"/>
        <v>1563279</v>
      </c>
      <c r="J50" s="29">
        <f t="shared" si="16"/>
        <v>1907096</v>
      </c>
      <c r="K50" s="29">
        <f t="shared" si="16"/>
        <v>1094008</v>
      </c>
      <c r="L50" s="29">
        <f t="shared" si="16"/>
        <v>-519026</v>
      </c>
      <c r="M50" s="29">
        <f t="shared" si="16"/>
        <v>-469271</v>
      </c>
      <c r="N50" s="29">
        <f t="shared" si="16"/>
        <v>-643370</v>
      </c>
      <c r="O50" s="29">
        <f t="shared" si="16"/>
        <v>-590315</v>
      </c>
      <c r="P50" s="29">
        <f t="shared" si="16"/>
        <v>-796900</v>
      </c>
      <c r="Q50" s="29">
        <f t="shared" si="16"/>
        <v>-740845</v>
      </c>
      <c r="R50" s="30"/>
    </row>
    <row r="51" spans="2:32" ht="12" thickBot="1" x14ac:dyDescent="0.2">
      <c r="B51" s="41"/>
      <c r="C51" s="46"/>
      <c r="D51" s="31"/>
      <c r="E51" s="31"/>
      <c r="F51" s="32" t="s">
        <v>40</v>
      </c>
      <c r="G51" s="33">
        <f t="shared" ref="G51:Q51" si="17">G50-G48</f>
        <v>83</v>
      </c>
      <c r="H51" s="33">
        <f t="shared" si="17"/>
        <v>2324065</v>
      </c>
      <c r="I51" s="33">
        <f t="shared" si="17"/>
        <v>1531469</v>
      </c>
      <c r="J51" s="33">
        <f t="shared" si="17"/>
        <v>1805039</v>
      </c>
      <c r="K51" s="33">
        <f t="shared" si="17"/>
        <v>1062198</v>
      </c>
      <c r="L51" s="33">
        <f t="shared" si="17"/>
        <v>-519026</v>
      </c>
      <c r="M51" s="33">
        <f t="shared" si="17"/>
        <v>-469271</v>
      </c>
      <c r="N51" s="33">
        <f t="shared" si="17"/>
        <v>-643370</v>
      </c>
      <c r="O51" s="33">
        <f t="shared" si="17"/>
        <v>-590315</v>
      </c>
      <c r="P51" s="33">
        <f t="shared" si="17"/>
        <v>-796900</v>
      </c>
      <c r="Q51" s="33">
        <f t="shared" si="17"/>
        <v>-740845</v>
      </c>
      <c r="R51" s="34"/>
    </row>
    <row r="52" spans="2:32" x14ac:dyDescent="0.15">
      <c r="B52" s="40">
        <v>7</v>
      </c>
      <c r="C52" s="48" t="e">
        <f>COUNTIF(#REF!,$B52)</f>
        <v>#REF!</v>
      </c>
      <c r="D52" s="35" t="e">
        <f>SUMIF(#REF!,$B52,#REF!)</f>
        <v>#REF!</v>
      </c>
      <c r="E52" s="35" t="e">
        <f>SUMIF(#REF!,$B52,#REF!)</f>
        <v>#REF!</v>
      </c>
      <c r="F52" s="17" t="s">
        <v>12</v>
      </c>
      <c r="G52" s="18">
        <v>11</v>
      </c>
      <c r="H52" s="18">
        <v>11182166</v>
      </c>
      <c r="I52" s="18">
        <v>9570524</v>
      </c>
      <c r="J52" s="18">
        <v>11182166</v>
      </c>
      <c r="K52" s="18">
        <v>9570524</v>
      </c>
      <c r="L52" s="18">
        <v>0</v>
      </c>
      <c r="M52" s="18">
        <v>0</v>
      </c>
      <c r="N52" s="18">
        <v>0</v>
      </c>
      <c r="O52" s="18">
        <v>0</v>
      </c>
      <c r="P52" s="18">
        <v>0</v>
      </c>
      <c r="Q52" s="18">
        <v>0</v>
      </c>
      <c r="R52" s="19"/>
      <c r="W52" s="1">
        <v>9338</v>
      </c>
      <c r="X52" s="1">
        <v>3150</v>
      </c>
      <c r="Y52" s="1">
        <v>9338</v>
      </c>
      <c r="Z52" s="1">
        <v>3150</v>
      </c>
      <c r="AA52" s="1">
        <v>0</v>
      </c>
      <c r="AB52" s="1">
        <v>0</v>
      </c>
      <c r="AC52" s="1">
        <v>0</v>
      </c>
      <c r="AD52" s="1">
        <v>0</v>
      </c>
      <c r="AE52" s="1">
        <v>0</v>
      </c>
      <c r="AF52" s="1">
        <v>0</v>
      </c>
    </row>
    <row r="53" spans="2:32" x14ac:dyDescent="0.15">
      <c r="B53" s="42"/>
      <c r="C53" s="45"/>
      <c r="D53" s="15"/>
      <c r="E53" s="15"/>
      <c r="F53" s="20" t="s">
        <v>7</v>
      </c>
      <c r="G53" s="21">
        <v>2</v>
      </c>
      <c r="H53" s="21">
        <v>5758</v>
      </c>
      <c r="I53" s="21">
        <v>3598</v>
      </c>
      <c r="J53" s="21">
        <v>0</v>
      </c>
      <c r="K53" s="21">
        <v>0</v>
      </c>
      <c r="L53" s="21">
        <v>-5758</v>
      </c>
      <c r="M53" s="21">
        <v>-3598</v>
      </c>
      <c r="N53" s="21">
        <v>-5758</v>
      </c>
      <c r="O53" s="21">
        <v>-3598</v>
      </c>
      <c r="P53" s="21">
        <v>-5758</v>
      </c>
      <c r="Q53" s="21">
        <v>-3598</v>
      </c>
      <c r="R53" s="22"/>
      <c r="W53" s="1">
        <v>1521</v>
      </c>
      <c r="X53" s="1">
        <v>1521</v>
      </c>
      <c r="Y53" s="1">
        <v>1521</v>
      </c>
      <c r="Z53" s="1">
        <v>1521</v>
      </c>
      <c r="AA53" s="1">
        <v>0</v>
      </c>
      <c r="AB53" s="1">
        <v>0</v>
      </c>
      <c r="AC53" s="1">
        <v>0</v>
      </c>
      <c r="AD53" s="1">
        <v>0</v>
      </c>
      <c r="AE53" s="1">
        <v>0</v>
      </c>
      <c r="AF53" s="1">
        <v>0</v>
      </c>
    </row>
    <row r="54" spans="2:32" x14ac:dyDescent="0.15">
      <c r="B54" s="42"/>
      <c r="C54" s="45"/>
      <c r="D54" s="15"/>
      <c r="E54" s="15"/>
      <c r="F54" s="20" t="s">
        <v>13</v>
      </c>
      <c r="G54" s="21">
        <v>3</v>
      </c>
      <c r="H54" s="21">
        <v>33978</v>
      </c>
      <c r="I54" s="21">
        <v>16989</v>
      </c>
      <c r="J54" s="21">
        <v>33978</v>
      </c>
      <c r="K54" s="21">
        <v>16989</v>
      </c>
      <c r="L54" s="21">
        <v>0</v>
      </c>
      <c r="M54" s="21">
        <v>0</v>
      </c>
      <c r="N54" s="21">
        <v>0</v>
      </c>
      <c r="O54" s="21">
        <v>0</v>
      </c>
      <c r="P54" s="21">
        <v>0</v>
      </c>
      <c r="Q54" s="21">
        <v>0</v>
      </c>
      <c r="R54" s="22"/>
      <c r="W54" s="1">
        <v>2679</v>
      </c>
      <c r="X54" s="1">
        <v>671</v>
      </c>
      <c r="Y54" s="1">
        <v>2679</v>
      </c>
      <c r="Z54" s="1">
        <v>671</v>
      </c>
      <c r="AA54" s="1">
        <v>0</v>
      </c>
      <c r="AB54" s="1">
        <v>0</v>
      </c>
      <c r="AC54" s="1">
        <v>0</v>
      </c>
      <c r="AD54" s="1">
        <v>0</v>
      </c>
      <c r="AE54" s="1">
        <v>0</v>
      </c>
      <c r="AF54" s="1">
        <v>0</v>
      </c>
    </row>
    <row r="55" spans="2:32" x14ac:dyDescent="0.15">
      <c r="B55" s="42"/>
      <c r="C55" s="45"/>
      <c r="D55" s="15"/>
      <c r="E55" s="15"/>
      <c r="F55" s="20" t="s">
        <v>6</v>
      </c>
      <c r="G55" s="21">
        <v>6</v>
      </c>
      <c r="H55" s="21">
        <v>23373</v>
      </c>
      <c r="I55" s="21">
        <v>10078</v>
      </c>
      <c r="J55" s="21">
        <v>23373</v>
      </c>
      <c r="K55" s="21">
        <v>10078</v>
      </c>
      <c r="L55" s="21">
        <v>0</v>
      </c>
      <c r="M55" s="21">
        <v>0</v>
      </c>
      <c r="N55" s="21">
        <v>0</v>
      </c>
      <c r="O55" s="21">
        <v>0</v>
      </c>
      <c r="P55" s="21">
        <v>0</v>
      </c>
      <c r="Q55" s="21">
        <v>0</v>
      </c>
      <c r="R55" s="22"/>
      <c r="W55" s="1">
        <v>111</v>
      </c>
      <c r="X55" s="1">
        <v>12</v>
      </c>
      <c r="Y55" s="1">
        <v>111</v>
      </c>
      <c r="Z55" s="1">
        <v>12</v>
      </c>
      <c r="AA55" s="1">
        <v>0</v>
      </c>
      <c r="AB55" s="1">
        <v>0</v>
      </c>
      <c r="AC55" s="1">
        <v>0</v>
      </c>
      <c r="AD55" s="1">
        <v>0</v>
      </c>
      <c r="AE55" s="1">
        <v>0</v>
      </c>
      <c r="AF55" s="1">
        <v>0</v>
      </c>
    </row>
    <row r="56" spans="2:32" ht="12" thickBot="1" x14ac:dyDescent="0.2">
      <c r="B56" s="42"/>
      <c r="C56" s="45"/>
      <c r="D56" s="15"/>
      <c r="E56" s="15"/>
      <c r="F56" s="23" t="s">
        <v>5</v>
      </c>
      <c r="G56" s="24">
        <v>0</v>
      </c>
      <c r="H56" s="24"/>
      <c r="I56" s="24"/>
      <c r="J56" s="24"/>
      <c r="K56" s="24"/>
      <c r="L56" s="24"/>
      <c r="M56" s="24"/>
      <c r="N56" s="24"/>
      <c r="O56" s="24"/>
      <c r="P56" s="24"/>
      <c r="Q56" s="24"/>
      <c r="R56" s="25"/>
    </row>
    <row r="57" spans="2:32" ht="12" thickTop="1" x14ac:dyDescent="0.15">
      <c r="B57" s="42"/>
      <c r="C57" s="45"/>
      <c r="D57" s="15"/>
      <c r="E57" s="15"/>
      <c r="F57" s="26" t="s">
        <v>25</v>
      </c>
      <c r="G57" s="27">
        <f>SUM(G52:G56)</f>
        <v>22</v>
      </c>
      <c r="H57" s="27">
        <f t="shared" ref="H57:Q57" si="18">SUM(H52:H55)</f>
        <v>11245275</v>
      </c>
      <c r="I57" s="27">
        <f t="shared" si="18"/>
        <v>9601189</v>
      </c>
      <c r="J57" s="27">
        <f t="shared" si="18"/>
        <v>11239517</v>
      </c>
      <c r="K57" s="27">
        <f t="shared" si="18"/>
        <v>9597591</v>
      </c>
      <c r="L57" s="27">
        <f t="shared" si="18"/>
        <v>-5758</v>
      </c>
      <c r="M57" s="27">
        <f t="shared" si="18"/>
        <v>-3598</v>
      </c>
      <c r="N57" s="27">
        <f t="shared" si="18"/>
        <v>-5758</v>
      </c>
      <c r="O57" s="27">
        <f t="shared" si="18"/>
        <v>-3598</v>
      </c>
      <c r="P57" s="27">
        <f t="shared" si="18"/>
        <v>-5758</v>
      </c>
      <c r="Q57" s="27">
        <f t="shared" si="18"/>
        <v>-3598</v>
      </c>
      <c r="R57" s="26"/>
      <c r="W57" s="1">
        <v>7500</v>
      </c>
      <c r="X57" s="1">
        <v>2500</v>
      </c>
      <c r="Y57" s="1">
        <v>7500</v>
      </c>
      <c r="Z57" s="1">
        <v>2500</v>
      </c>
      <c r="AA57" s="1">
        <v>0</v>
      </c>
      <c r="AB57" s="1">
        <v>0</v>
      </c>
      <c r="AC57" s="1">
        <v>0</v>
      </c>
      <c r="AD57" s="1">
        <v>0</v>
      </c>
      <c r="AE57" s="1">
        <v>0</v>
      </c>
      <c r="AF57" s="1">
        <v>0</v>
      </c>
    </row>
    <row r="58" spans="2:32" ht="12" thickBot="1" x14ac:dyDescent="0.2">
      <c r="B58" s="42"/>
      <c r="C58" s="45"/>
      <c r="D58" s="15"/>
      <c r="E58" s="15"/>
      <c r="F58" s="28" t="s">
        <v>39</v>
      </c>
      <c r="G58" s="29">
        <f>G57-G53</f>
        <v>20</v>
      </c>
      <c r="H58" s="29">
        <f t="shared" ref="H58:Q58" si="19">H57-H52</f>
        <v>63109</v>
      </c>
      <c r="I58" s="29">
        <f t="shared" si="19"/>
        <v>30665</v>
      </c>
      <c r="J58" s="29">
        <f t="shared" si="19"/>
        <v>57351</v>
      </c>
      <c r="K58" s="29">
        <f t="shared" si="19"/>
        <v>27067</v>
      </c>
      <c r="L58" s="29">
        <f t="shared" si="19"/>
        <v>-5758</v>
      </c>
      <c r="M58" s="29">
        <f t="shared" si="19"/>
        <v>-3598</v>
      </c>
      <c r="N58" s="29">
        <f t="shared" si="19"/>
        <v>-5758</v>
      </c>
      <c r="O58" s="29">
        <f t="shared" si="19"/>
        <v>-3598</v>
      </c>
      <c r="P58" s="29">
        <f t="shared" si="19"/>
        <v>-5758</v>
      </c>
      <c r="Q58" s="29">
        <f t="shared" si="19"/>
        <v>-3598</v>
      </c>
      <c r="R58" s="30"/>
      <c r="W58" s="1">
        <v>2224</v>
      </c>
      <c r="X58" s="1">
        <v>2224</v>
      </c>
      <c r="Y58" s="1">
        <v>2224</v>
      </c>
      <c r="Z58" s="1">
        <v>2224</v>
      </c>
      <c r="AA58" s="1">
        <v>0</v>
      </c>
      <c r="AB58" s="1">
        <v>0</v>
      </c>
      <c r="AC58" s="1">
        <v>0</v>
      </c>
      <c r="AD58" s="1">
        <v>0</v>
      </c>
      <c r="AE58" s="1">
        <v>0</v>
      </c>
      <c r="AF58" s="1">
        <v>0</v>
      </c>
    </row>
    <row r="59" spans="2:32" ht="12" thickBot="1" x14ac:dyDescent="0.2">
      <c r="B59" s="41"/>
      <c r="C59" s="46"/>
      <c r="D59" s="31"/>
      <c r="E59" s="31"/>
      <c r="F59" s="32" t="s">
        <v>40</v>
      </c>
      <c r="G59" s="33">
        <f t="shared" ref="G59:Q59" si="20">G58-G56</f>
        <v>20</v>
      </c>
      <c r="H59" s="33">
        <f t="shared" si="20"/>
        <v>63109</v>
      </c>
      <c r="I59" s="33">
        <f t="shared" si="20"/>
        <v>30665</v>
      </c>
      <c r="J59" s="33">
        <f t="shared" si="20"/>
        <v>57351</v>
      </c>
      <c r="K59" s="33">
        <f t="shared" si="20"/>
        <v>27067</v>
      </c>
      <c r="L59" s="33">
        <f t="shared" si="20"/>
        <v>-5758</v>
      </c>
      <c r="M59" s="33">
        <f t="shared" si="20"/>
        <v>-3598</v>
      </c>
      <c r="N59" s="33">
        <f t="shared" si="20"/>
        <v>-5758</v>
      </c>
      <c r="O59" s="33">
        <f t="shared" si="20"/>
        <v>-3598</v>
      </c>
      <c r="P59" s="33">
        <f t="shared" si="20"/>
        <v>-5758</v>
      </c>
      <c r="Q59" s="33">
        <f t="shared" si="20"/>
        <v>-3598</v>
      </c>
      <c r="R59" s="34"/>
    </row>
    <row r="60" spans="2:32" x14ac:dyDescent="0.15">
      <c r="B60" s="40" t="s">
        <v>15</v>
      </c>
      <c r="C60" s="49" t="e">
        <f>SUM(C4:C55)</f>
        <v>#REF!</v>
      </c>
      <c r="D60" s="35" t="e">
        <f>SUM(D4:D55)</f>
        <v>#REF!</v>
      </c>
      <c r="E60" s="35" t="e">
        <f>SUM(E4:E55)</f>
        <v>#REF!</v>
      </c>
      <c r="F60" s="17" t="s">
        <v>12</v>
      </c>
      <c r="G60" s="36">
        <f>SUMIF($F$4:$F$58,F60,$G$4:$G$58)</f>
        <v>50</v>
      </c>
      <c r="H60" s="36">
        <f>SUMIF($F$4:$F$58,$F60,H$4:H$58)</f>
        <v>53804045</v>
      </c>
      <c r="I60" s="36">
        <f t="shared" ref="I60:Q60" si="21">SUMIF($F$4:$F$58,$F60,I$4:I$58)</f>
        <v>26867657</v>
      </c>
      <c r="J60" s="36">
        <f t="shared" si="21"/>
        <v>53616257</v>
      </c>
      <c r="K60" s="36">
        <f t="shared" si="21"/>
        <v>26729759</v>
      </c>
      <c r="L60" s="36">
        <f t="shared" si="21"/>
        <v>-187788</v>
      </c>
      <c r="M60" s="36">
        <f t="shared" si="21"/>
        <v>-137898</v>
      </c>
      <c r="N60" s="36">
        <f t="shared" si="21"/>
        <v>-171939</v>
      </c>
      <c r="O60" s="36">
        <f t="shared" si="21"/>
        <v>-165300</v>
      </c>
      <c r="P60" s="36">
        <f t="shared" si="21"/>
        <v>-306729</v>
      </c>
      <c r="Q60" s="36">
        <f t="shared" si="21"/>
        <v>-265582</v>
      </c>
      <c r="R60" s="19"/>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43"/>
      <c r="C61" s="45"/>
      <c r="D61" s="15"/>
      <c r="E61" s="15"/>
      <c r="F61" s="20" t="s">
        <v>7</v>
      </c>
      <c r="G61" s="37">
        <f>SUMIF($F$4:$F$58,F61,$G$4:$G$58)</f>
        <v>92</v>
      </c>
      <c r="H61" s="37">
        <f t="shared" ref="H61:Q64" si="23">SUMIF($F$4:$F$58,$F61,H$4:H$58)</f>
        <v>1650749</v>
      </c>
      <c r="I61" s="37">
        <f t="shared" si="23"/>
        <v>1523432</v>
      </c>
      <c r="J61" s="37">
        <f t="shared" si="23"/>
        <v>794127</v>
      </c>
      <c r="K61" s="37">
        <f t="shared" si="23"/>
        <v>778300</v>
      </c>
      <c r="L61" s="37">
        <f t="shared" si="23"/>
        <v>-856622</v>
      </c>
      <c r="M61" s="37">
        <f t="shared" si="23"/>
        <v>-745132</v>
      </c>
      <c r="N61" s="37">
        <f t="shared" si="23"/>
        <v>-1087041</v>
      </c>
      <c r="O61" s="37">
        <f t="shared" si="23"/>
        <v>-977275</v>
      </c>
      <c r="P61" s="37">
        <f t="shared" si="23"/>
        <v>-1342476</v>
      </c>
      <c r="Q61" s="37">
        <f t="shared" si="23"/>
        <v>-1225434</v>
      </c>
      <c r="R61" s="22"/>
    </row>
    <row r="62" spans="2:32" x14ac:dyDescent="0.15">
      <c r="B62" s="43"/>
      <c r="C62" s="45"/>
      <c r="D62" s="15"/>
      <c r="E62" s="15"/>
      <c r="F62" s="20" t="s">
        <v>13</v>
      </c>
      <c r="G62" s="37">
        <f>SUMIF($F$4:$F$58,F62,$G$4:$G$58)</f>
        <v>67</v>
      </c>
      <c r="H62" s="37">
        <f t="shared" si="23"/>
        <v>4395395</v>
      </c>
      <c r="I62" s="37">
        <f t="shared" si="23"/>
        <v>748068</v>
      </c>
      <c r="J62" s="37">
        <f t="shared" si="23"/>
        <v>4401128</v>
      </c>
      <c r="K62" s="37">
        <f t="shared" si="23"/>
        <v>753801</v>
      </c>
      <c r="L62" s="37">
        <f t="shared" si="23"/>
        <v>5733</v>
      </c>
      <c r="M62" s="37">
        <f t="shared" si="23"/>
        <v>5733</v>
      </c>
      <c r="N62" s="37">
        <f t="shared" si="23"/>
        <v>5501</v>
      </c>
      <c r="O62" s="37">
        <f t="shared" si="23"/>
        <v>5501</v>
      </c>
      <c r="P62" s="37">
        <f t="shared" si="23"/>
        <v>5733</v>
      </c>
      <c r="Q62" s="37">
        <f t="shared" si="23"/>
        <v>5733</v>
      </c>
      <c r="R62" s="22"/>
    </row>
    <row r="63" spans="2:32" x14ac:dyDescent="0.15">
      <c r="B63" s="43"/>
      <c r="C63" s="45"/>
      <c r="D63" s="15"/>
      <c r="E63" s="15"/>
      <c r="F63" s="20" t="s">
        <v>6</v>
      </c>
      <c r="G63" s="37">
        <f>SUMIF($F$4:$F$58,F63,$G$4:$G$58)</f>
        <v>36</v>
      </c>
      <c r="H63" s="37">
        <f t="shared" si="23"/>
        <v>2689040</v>
      </c>
      <c r="I63" s="37">
        <f t="shared" si="23"/>
        <v>461739</v>
      </c>
      <c r="J63" s="37">
        <f t="shared" si="23"/>
        <v>2717050</v>
      </c>
      <c r="K63" s="37">
        <f t="shared" si="23"/>
        <v>481449</v>
      </c>
      <c r="L63" s="37">
        <f t="shared" si="23"/>
        <v>28010</v>
      </c>
      <c r="M63" s="37">
        <f t="shared" si="23"/>
        <v>19710</v>
      </c>
      <c r="N63" s="37">
        <f t="shared" si="23"/>
        <v>54130</v>
      </c>
      <c r="O63" s="37">
        <f t="shared" si="23"/>
        <v>49130</v>
      </c>
      <c r="P63" s="37">
        <f t="shared" si="23"/>
        <v>54130</v>
      </c>
      <c r="Q63" s="37">
        <f t="shared" si="23"/>
        <v>49130</v>
      </c>
      <c r="R63" s="22"/>
    </row>
    <row r="64" spans="2:32" ht="12" thickBot="1" x14ac:dyDescent="0.2">
      <c r="B64" s="43"/>
      <c r="C64" s="45"/>
      <c r="D64" s="15"/>
      <c r="E64" s="15"/>
      <c r="F64" s="23" t="s">
        <v>5</v>
      </c>
      <c r="G64" s="38">
        <f>SUMIF($F$4:$F$58,F64,$G$4:$G$58)</f>
        <v>15</v>
      </c>
      <c r="H64" s="38">
        <f t="shared" si="23"/>
        <v>278858</v>
      </c>
      <c r="I64" s="38">
        <f t="shared" si="23"/>
        <v>164068</v>
      </c>
      <c r="J64" s="38">
        <f t="shared" si="23"/>
        <v>278858</v>
      </c>
      <c r="K64" s="38">
        <f t="shared" si="23"/>
        <v>164068</v>
      </c>
      <c r="L64" s="38">
        <f t="shared" si="23"/>
        <v>0</v>
      </c>
      <c r="M64" s="38">
        <f t="shared" si="23"/>
        <v>0</v>
      </c>
      <c r="N64" s="38">
        <f t="shared" si="23"/>
        <v>0</v>
      </c>
      <c r="O64" s="38">
        <f t="shared" si="23"/>
        <v>0</v>
      </c>
      <c r="P64" s="38">
        <f t="shared" si="23"/>
        <v>0</v>
      </c>
      <c r="Q64" s="38">
        <f t="shared" si="23"/>
        <v>0</v>
      </c>
      <c r="R64" s="25"/>
    </row>
    <row r="65" spans="2:18" ht="12" thickTop="1" x14ac:dyDescent="0.15">
      <c r="B65" s="43"/>
      <c r="C65" s="45"/>
      <c r="D65" s="15"/>
      <c r="E65" s="15"/>
      <c r="F65" s="26" t="s">
        <v>25</v>
      </c>
      <c r="G65" s="27">
        <f>SUM(G60:G64)</f>
        <v>260</v>
      </c>
      <c r="H65" s="27">
        <f>SUM(H60:H64)</f>
        <v>62818087</v>
      </c>
      <c r="I65" s="27">
        <f t="shared" ref="I65:Q65" si="24">SUM(I60:I64)</f>
        <v>29764964</v>
      </c>
      <c r="J65" s="27">
        <f t="shared" si="24"/>
        <v>61807420</v>
      </c>
      <c r="K65" s="27">
        <f t="shared" si="24"/>
        <v>28907377</v>
      </c>
      <c r="L65" s="27">
        <f t="shared" si="24"/>
        <v>-1010667</v>
      </c>
      <c r="M65" s="27">
        <f t="shared" si="24"/>
        <v>-857587</v>
      </c>
      <c r="N65" s="27">
        <f t="shared" si="24"/>
        <v>-1199349</v>
      </c>
      <c r="O65" s="27">
        <f t="shared" si="24"/>
        <v>-1087944</v>
      </c>
      <c r="P65" s="27">
        <f t="shared" si="24"/>
        <v>-1589342</v>
      </c>
      <c r="Q65" s="27">
        <f t="shared" si="24"/>
        <v>-1436153</v>
      </c>
      <c r="R65" s="26"/>
    </row>
    <row r="66" spans="2:18" ht="12" thickBot="1" x14ac:dyDescent="0.2">
      <c r="B66" s="43"/>
      <c r="C66" s="45"/>
      <c r="D66" s="15"/>
      <c r="E66" s="15"/>
      <c r="F66" s="28" t="s">
        <v>39</v>
      </c>
      <c r="G66" s="29">
        <f>G65-G60</f>
        <v>210</v>
      </c>
      <c r="H66" s="29">
        <f>H65-H60</f>
        <v>9014042</v>
      </c>
      <c r="I66" s="29">
        <f t="shared" ref="I66:Q66" si="25">I65-I60</f>
        <v>2897307</v>
      </c>
      <c r="J66" s="29">
        <f t="shared" si="25"/>
        <v>8191163</v>
      </c>
      <c r="K66" s="29">
        <f t="shared" si="25"/>
        <v>2177618</v>
      </c>
      <c r="L66" s="29">
        <f t="shared" si="25"/>
        <v>-822879</v>
      </c>
      <c r="M66" s="29">
        <f t="shared" si="25"/>
        <v>-719689</v>
      </c>
      <c r="N66" s="29">
        <f t="shared" si="25"/>
        <v>-1027410</v>
      </c>
      <c r="O66" s="29">
        <f t="shared" si="25"/>
        <v>-922644</v>
      </c>
      <c r="P66" s="29">
        <f t="shared" si="25"/>
        <v>-1282613</v>
      </c>
      <c r="Q66" s="29">
        <f t="shared" si="25"/>
        <v>-1170571</v>
      </c>
      <c r="R66" s="30"/>
    </row>
    <row r="67" spans="2:18" ht="12" thickBot="1" x14ac:dyDescent="0.2">
      <c r="B67" s="44"/>
      <c r="C67" s="46"/>
      <c r="D67" s="31"/>
      <c r="E67" s="39"/>
      <c r="F67" s="32" t="s">
        <v>40</v>
      </c>
      <c r="G67" s="33">
        <f>G66-G64</f>
        <v>195</v>
      </c>
      <c r="H67" s="33">
        <f>H66-H64</f>
        <v>8735184</v>
      </c>
      <c r="I67" s="33">
        <f t="shared" ref="I67:Q67" si="26">I66-I64</f>
        <v>2733239</v>
      </c>
      <c r="J67" s="33">
        <f t="shared" si="26"/>
        <v>7912305</v>
      </c>
      <c r="K67" s="33">
        <f t="shared" si="26"/>
        <v>2013550</v>
      </c>
      <c r="L67" s="33">
        <f t="shared" si="26"/>
        <v>-822879</v>
      </c>
      <c r="M67" s="33">
        <f t="shared" si="26"/>
        <v>-719689</v>
      </c>
      <c r="N67" s="33">
        <f t="shared" si="26"/>
        <v>-1027410</v>
      </c>
      <c r="O67" s="33">
        <f t="shared" si="26"/>
        <v>-922644</v>
      </c>
      <c r="P67" s="33">
        <f t="shared" si="26"/>
        <v>-1282613</v>
      </c>
      <c r="Q67" s="33">
        <f t="shared" si="26"/>
        <v>-1170571</v>
      </c>
      <c r="R67" s="34"/>
    </row>
    <row r="69" spans="2:18" x14ac:dyDescent="0.15">
      <c r="F69" s="51"/>
    </row>
    <row r="70" spans="2:18" x14ac:dyDescent="0.15">
      <c r="E70" s="2" t="s">
        <v>46</v>
      </c>
      <c r="F70" s="55" t="s">
        <v>29</v>
      </c>
      <c r="G70" s="56"/>
      <c r="H70" s="57" t="s">
        <v>28</v>
      </c>
      <c r="I70" s="58"/>
      <c r="J70" s="57" t="s">
        <v>30</v>
      </c>
      <c r="K70" s="58"/>
      <c r="L70" s="57" t="s">
        <v>22</v>
      </c>
      <c r="M70" s="58"/>
      <c r="N70" s="57" t="s">
        <v>23</v>
      </c>
      <c r="O70" s="58"/>
      <c r="P70" s="57" t="s">
        <v>24</v>
      </c>
      <c r="Q70" s="58"/>
      <c r="R70" s="53" t="s">
        <v>9</v>
      </c>
    </row>
    <row r="71" spans="2:18" x14ac:dyDescent="0.15">
      <c r="F71" s="52" t="s">
        <v>49</v>
      </c>
      <c r="G71" s="52" t="s">
        <v>10</v>
      </c>
      <c r="H71" s="53" t="s">
        <v>8</v>
      </c>
      <c r="I71" s="53" t="s">
        <v>20</v>
      </c>
      <c r="J71" s="54" t="s">
        <v>8</v>
      </c>
      <c r="K71" s="54" t="s">
        <v>20</v>
      </c>
      <c r="L71" s="54" t="s">
        <v>8</v>
      </c>
      <c r="M71" s="54" t="s">
        <v>20</v>
      </c>
      <c r="N71" s="54" t="s">
        <v>8</v>
      </c>
      <c r="O71" s="54" t="s">
        <v>20</v>
      </c>
      <c r="P71" s="54" t="s">
        <v>8</v>
      </c>
      <c r="Q71" s="54" t="s">
        <v>20</v>
      </c>
      <c r="R71" s="53"/>
    </row>
    <row r="72" spans="2:18" x14ac:dyDescent="0.15">
      <c r="F72" s="52" t="s">
        <v>26</v>
      </c>
      <c r="G72" s="52" t="e">
        <f>COUNTIF(#REF!,'【（仮）作業シート】見直し集計'!F72)</f>
        <v>#REF!</v>
      </c>
      <c r="H72" s="52" t="e">
        <f>SUMIF(#REF!,'【（仮）作業シート】見直し集計'!$F72,#REF!)</f>
        <v>#REF!</v>
      </c>
      <c r="I72" s="52" t="e">
        <f>SUMIF(#REF!,'【（仮）作業シート】見直し集計'!$F72,#REF!)</f>
        <v>#REF!</v>
      </c>
      <c r="J72" s="52" t="e">
        <f>SUMIF(#REF!,'【（仮）作業シート】見直し集計'!$F72,#REF!)</f>
        <v>#REF!</v>
      </c>
      <c r="K72" s="52" t="e">
        <f>SUMIF(#REF!,'【（仮）作業シート】見直し集計'!$F72,#REF!)</f>
        <v>#REF!</v>
      </c>
      <c r="L72" s="52" t="e">
        <f>SUMIF(#REF!,'【（仮）作業シート】見直し集計'!$F72,#REF!)</f>
        <v>#REF!</v>
      </c>
      <c r="M72" s="52" t="e">
        <f>SUMIF(#REF!,'【（仮）作業シート】見直し集計'!$F72,#REF!)</f>
        <v>#REF!</v>
      </c>
      <c r="N72" s="52" t="e">
        <f>SUMIF(#REF!,'【（仮）作業シート】見直し集計'!$F72,#REF!)</f>
        <v>#REF!</v>
      </c>
      <c r="O72" s="52" t="e">
        <f>SUMIF(#REF!,'【（仮）作業シート】見直し集計'!$F72,#REF!)</f>
        <v>#REF!</v>
      </c>
      <c r="P72" s="52" t="e">
        <f>SUMIF(#REF!,'【（仮）作業シート】見直し集計'!$F72,#REF!)</f>
        <v>#REF!</v>
      </c>
      <c r="Q72" s="52" t="e">
        <f>SUMIF(#REF!,'【（仮）作業シート】見直し集計'!$F72,#REF!)</f>
        <v>#REF!</v>
      </c>
      <c r="R72" s="52" t="s">
        <v>47</v>
      </c>
    </row>
    <row r="73" spans="2:18" x14ac:dyDescent="0.15">
      <c r="F73" s="52" t="s">
        <v>43</v>
      </c>
      <c r="G73" s="52" t="e">
        <f>COUNTIF(#REF!,'【（仮）作業シート】見直し集計'!F73)</f>
        <v>#REF!</v>
      </c>
      <c r="H73" s="52" t="e">
        <f>SUMIF(#REF!,'【（仮）作業シート】見直し集計'!$F73,#REF!)</f>
        <v>#REF!</v>
      </c>
      <c r="I73" s="52" t="e">
        <f>SUMIF(#REF!,'【（仮）作業シート】見直し集計'!$F73,#REF!)</f>
        <v>#REF!</v>
      </c>
      <c r="J73" s="52" t="e">
        <f>SUMIF(#REF!,'【（仮）作業シート】見直し集計'!$F73,#REF!)</f>
        <v>#REF!</v>
      </c>
      <c r="K73" s="52" t="e">
        <f>SUMIF(#REF!,'【（仮）作業シート】見直し集計'!$F73,#REF!)</f>
        <v>#REF!</v>
      </c>
      <c r="L73" s="52" t="e">
        <f>SUMIF(#REF!,'【（仮）作業シート】見直し集計'!$F73,#REF!)</f>
        <v>#REF!</v>
      </c>
      <c r="M73" s="52" t="e">
        <f>SUMIF(#REF!,'【（仮）作業シート】見直し集計'!$F73,#REF!)</f>
        <v>#REF!</v>
      </c>
      <c r="N73" s="52" t="e">
        <f>SUMIF(#REF!,'【（仮）作業シート】見直し集計'!$F73,#REF!)</f>
        <v>#REF!</v>
      </c>
      <c r="O73" s="52" t="e">
        <f>SUMIF(#REF!,'【（仮）作業シート】見直し集計'!$F73,#REF!)</f>
        <v>#REF!</v>
      </c>
      <c r="P73" s="52" t="e">
        <f>SUMIF(#REF!,'【（仮）作業シート】見直し集計'!$F73,#REF!)</f>
        <v>#REF!</v>
      </c>
      <c r="Q73" s="52" t="e">
        <f>SUMIF(#REF!,'【（仮）作業シート】見直し集計'!$F73,#REF!)</f>
        <v>#REF!</v>
      </c>
      <c r="R73" s="52" t="s">
        <v>47</v>
      </c>
    </row>
    <row r="74" spans="2:18" ht="12" thickBot="1" x14ac:dyDescent="0.2">
      <c r="F74" s="8" t="s">
        <v>27</v>
      </c>
      <c r="G74" s="8" t="e">
        <f>COUNTIF(#REF!,'【（仮）作業シート】見直し集計'!F74)</f>
        <v>#REF!</v>
      </c>
      <c r="H74" s="8" t="e">
        <f>SUMIF(#REF!,'【（仮）作業シート】見直し集計'!$F74,#REF!)</f>
        <v>#REF!</v>
      </c>
      <c r="I74" s="8" t="e">
        <f>SUMIF(#REF!,'【（仮）作業シート】見直し集計'!$F74,#REF!)</f>
        <v>#REF!</v>
      </c>
      <c r="J74" s="8" t="e">
        <f>SUMIF(#REF!,'【（仮）作業シート】見直し集計'!$F74,#REF!)</f>
        <v>#REF!</v>
      </c>
      <c r="K74" s="8" t="e">
        <f>SUMIF(#REF!,'【（仮）作業シート】見直し集計'!$F74,#REF!)</f>
        <v>#REF!</v>
      </c>
      <c r="L74" s="8" t="e">
        <f>SUMIF(#REF!,'【（仮）作業シート】見直し集計'!$F74,#REF!)</f>
        <v>#REF!</v>
      </c>
      <c r="M74" s="8" t="e">
        <f>SUMIF(#REF!,'【（仮）作業シート】見直し集計'!$F74,#REF!)</f>
        <v>#REF!</v>
      </c>
      <c r="N74" s="8" t="e">
        <f>SUMIF(#REF!,'【（仮）作業シート】見直し集計'!$F74,#REF!)</f>
        <v>#REF!</v>
      </c>
      <c r="O74" s="8" t="e">
        <f>SUMIF(#REF!,'【（仮）作業シート】見直し集計'!$F74,#REF!)</f>
        <v>#REF!</v>
      </c>
      <c r="P74" s="8" t="e">
        <f>SUMIF(#REF!,'【（仮）作業シート】見直し集計'!$F74,#REF!)</f>
        <v>#REF!</v>
      </c>
      <c r="Q74" s="8" t="e">
        <f>SUMIF(#REF!,'【（仮）作業シート】見直し集計'!$F74,#REF!)</f>
        <v>#REF!</v>
      </c>
      <c r="R74" s="8" t="s">
        <v>48</v>
      </c>
    </row>
    <row r="75" spans="2:18" ht="12" thickTop="1" x14ac:dyDescent="0.15">
      <c r="F75" s="59" t="s">
        <v>15</v>
      </c>
      <c r="G75" s="59" t="e">
        <f t="shared" ref="G75:Q75" si="27">SUM(G72:G74)</f>
        <v>#REF!</v>
      </c>
      <c r="H75" s="59" t="e">
        <f t="shared" si="27"/>
        <v>#REF!</v>
      </c>
      <c r="I75" s="59" t="e">
        <f t="shared" si="27"/>
        <v>#REF!</v>
      </c>
      <c r="J75" s="59" t="e">
        <f t="shared" si="27"/>
        <v>#REF!</v>
      </c>
      <c r="K75" s="59" t="e">
        <f t="shared" si="27"/>
        <v>#REF!</v>
      </c>
      <c r="L75" s="59" t="e">
        <f t="shared" si="27"/>
        <v>#REF!</v>
      </c>
      <c r="M75" s="59" t="e">
        <f t="shared" si="27"/>
        <v>#REF!</v>
      </c>
      <c r="N75" s="59" t="e">
        <f t="shared" si="27"/>
        <v>#REF!</v>
      </c>
      <c r="O75" s="59" t="e">
        <f t="shared" si="27"/>
        <v>#REF!</v>
      </c>
      <c r="P75" s="59" t="e">
        <f t="shared" si="27"/>
        <v>#REF!</v>
      </c>
      <c r="Q75" s="59" t="e">
        <f t="shared" si="27"/>
        <v>#REF!</v>
      </c>
      <c r="R75" s="59"/>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9" sqref="A9"/>
    </sheetView>
  </sheetViews>
  <sheetFormatPr defaultRowHeight="45" customHeight="1" x14ac:dyDescent="0.15"/>
  <cols>
    <col min="1" max="1" width="121.625" style="68" customWidth="1"/>
    <col min="2" max="2" width="12.5" customWidth="1"/>
    <col min="4" max="4" width="13.25" customWidth="1"/>
  </cols>
  <sheetData>
    <row r="1" spans="1:1" ht="42" x14ac:dyDescent="0.15">
      <c r="A1" s="105" t="s">
        <v>109</v>
      </c>
    </row>
    <row r="2" spans="1:1" ht="15" customHeight="1" x14ac:dyDescent="0.15">
      <c r="A2" s="116"/>
    </row>
    <row r="3" spans="1:1" ht="42" x14ac:dyDescent="0.15">
      <c r="A3" s="105" t="s">
        <v>107</v>
      </c>
    </row>
    <row r="4" spans="1:1" ht="21.2" customHeight="1" x14ac:dyDescent="0.15">
      <c r="A4" s="106"/>
    </row>
    <row r="5" spans="1:1" s="68" customFormat="1" ht="41.25" customHeight="1" x14ac:dyDescent="0.15">
      <c r="A5" s="117" t="s">
        <v>110</v>
      </c>
    </row>
    <row r="6" spans="1:1" ht="41.25" customHeight="1" x14ac:dyDescent="0.15">
      <c r="A6" s="117" t="s">
        <v>111</v>
      </c>
    </row>
    <row r="7" spans="1:1" ht="41.25" customHeight="1" x14ac:dyDescent="0.15">
      <c r="A7" s="117" t="s">
        <v>112</v>
      </c>
    </row>
    <row r="8" spans="1:1" ht="8.4499999999999993" customHeight="1" x14ac:dyDescent="0.15"/>
    <row r="9" spans="1:1" ht="21.75" customHeight="1" x14ac:dyDescent="0.15"/>
    <row r="10" spans="1:1" ht="45.75" customHeight="1" x14ac:dyDescent="0.15"/>
    <row r="11" spans="1:1" ht="45.75" customHeight="1" x14ac:dyDescent="0.15"/>
    <row r="12" spans="1:1" ht="45.75" customHeight="1" x14ac:dyDescent="0.15"/>
    <row r="13" spans="1:1" s="66" customFormat="1" ht="93.2" customHeight="1" x14ac:dyDescent="0.15">
      <c r="A13" s="105" t="s">
        <v>108</v>
      </c>
    </row>
    <row r="72" spans="7:7" ht="45" customHeight="1" x14ac:dyDescent="0.15">
      <c r="G72" s="119" t="s">
        <v>114</v>
      </c>
    </row>
    <row r="194" spans="10:11" ht="45" customHeight="1" x14ac:dyDescent="0.15">
      <c r="J194" s="118"/>
      <c r="K194" s="118"/>
    </row>
    <row r="228" spans="10:11" ht="45" customHeight="1" x14ac:dyDescent="0.15">
      <c r="J228" s="119" t="s">
        <v>116</v>
      </c>
      <c r="K228" s="119" t="s">
        <v>113</v>
      </c>
    </row>
    <row r="247" spans="7:7" ht="45" customHeight="1" x14ac:dyDescent="0.15">
      <c r="G247" s="119" t="s">
        <v>115</v>
      </c>
    </row>
  </sheetData>
  <phoneticPr fontId="3"/>
  <printOptions horizontalCentered="1" verticalCentered="1"/>
  <pageMargins left="0.78740157480314965" right="0.78740157480314965" top="0.98425196850393704" bottom="0.78740157480314965" header="0.31496062992125984" footer="0.19685039370078741"/>
  <pageSetup paperSize="9" orientation="landscape" r:id="rId1"/>
  <rowBreaks count="1" manualBreakCount="1">
    <brk id="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51"/>
  <sheetViews>
    <sheetView tabSelected="1" zoomScale="85" zoomScaleNormal="85" zoomScaleSheetLayoutView="90" workbookViewId="0">
      <pane ySplit="6" topLeftCell="A7" activePane="bottomLeft" state="frozen"/>
      <selection pane="bottomLeft" activeCell="D35" sqref="D35"/>
    </sheetView>
  </sheetViews>
  <sheetFormatPr defaultColWidth="9" defaultRowHeight="11.25" x14ac:dyDescent="0.15"/>
  <cols>
    <col min="1" max="1" width="16.625" style="60" customWidth="1"/>
    <col min="2" max="6" width="16.625" style="61" customWidth="1"/>
    <col min="7" max="7" width="40.625" style="62" customWidth="1"/>
    <col min="8" max="8" width="40.625" style="63" customWidth="1"/>
    <col min="9" max="10" width="7.625" style="67" customWidth="1"/>
    <col min="11" max="16384" width="9" style="60"/>
  </cols>
  <sheetData>
    <row r="1" spans="1:17" ht="18" customHeight="1" x14ac:dyDescent="0.15">
      <c r="N1" s="120"/>
    </row>
    <row r="2" spans="1:17" s="135" customFormat="1" ht="18" customHeight="1" x14ac:dyDescent="0.15">
      <c r="A2" s="133" t="s">
        <v>270</v>
      </c>
      <c r="B2" s="170"/>
      <c r="C2" s="170"/>
      <c r="D2" s="170"/>
      <c r="E2" s="170"/>
      <c r="F2" s="170"/>
      <c r="G2" s="134"/>
      <c r="H2" s="134"/>
      <c r="I2" s="177" t="s">
        <v>4</v>
      </c>
      <c r="J2" s="178"/>
      <c r="N2" s="136"/>
    </row>
    <row r="3" spans="1:17" s="135" customFormat="1" ht="18" customHeight="1" x14ac:dyDescent="0.15">
      <c r="A3" s="137" t="s">
        <v>104</v>
      </c>
      <c r="B3" s="134"/>
      <c r="C3" s="171"/>
      <c r="D3" s="182"/>
      <c r="E3" s="182"/>
      <c r="F3" s="183"/>
      <c r="G3" s="184"/>
      <c r="H3" s="185"/>
      <c r="J3" s="138" t="s">
        <v>119</v>
      </c>
      <c r="N3" s="136"/>
    </row>
    <row r="4" spans="1:17" ht="11.25" customHeight="1" x14ac:dyDescent="0.15">
      <c r="A4" s="179" t="s">
        <v>0</v>
      </c>
      <c r="B4" s="180" t="s">
        <v>1</v>
      </c>
      <c r="C4" s="180" t="s">
        <v>2</v>
      </c>
      <c r="D4" s="187" t="s">
        <v>267</v>
      </c>
      <c r="E4" s="187" t="s">
        <v>269</v>
      </c>
      <c r="F4" s="187" t="s">
        <v>268</v>
      </c>
      <c r="G4" s="180" t="s">
        <v>105</v>
      </c>
      <c r="H4" s="180" t="s">
        <v>106</v>
      </c>
      <c r="I4" s="175" t="s">
        <v>117</v>
      </c>
      <c r="J4" s="175" t="s">
        <v>120</v>
      </c>
      <c r="N4" s="120"/>
    </row>
    <row r="5" spans="1:17" x14ac:dyDescent="0.15">
      <c r="A5" s="176"/>
      <c r="B5" s="181"/>
      <c r="C5" s="181"/>
      <c r="D5" s="187"/>
      <c r="E5" s="187"/>
      <c r="F5" s="187"/>
      <c r="G5" s="186"/>
      <c r="H5" s="186"/>
      <c r="I5" s="176"/>
      <c r="J5" s="176"/>
      <c r="N5" s="120"/>
    </row>
    <row r="6" spans="1:17" x14ac:dyDescent="0.15">
      <c r="A6" s="176"/>
      <c r="B6" s="181"/>
      <c r="C6" s="181"/>
      <c r="D6" s="187"/>
      <c r="E6" s="187"/>
      <c r="F6" s="187"/>
      <c r="G6" s="186"/>
      <c r="H6" s="186"/>
      <c r="I6" s="176"/>
      <c r="J6" s="176"/>
      <c r="N6" s="120"/>
    </row>
    <row r="7" spans="1:17" s="64" customFormat="1" ht="67.5" customHeight="1" x14ac:dyDescent="0.15">
      <c r="A7" s="128" t="s">
        <v>121</v>
      </c>
      <c r="B7" s="126" t="s">
        <v>122</v>
      </c>
      <c r="C7" s="126" t="s">
        <v>123</v>
      </c>
      <c r="D7" s="132">
        <v>800000</v>
      </c>
      <c r="E7" s="132">
        <v>53855</v>
      </c>
      <c r="F7" s="132">
        <v>0</v>
      </c>
      <c r="G7" s="139" t="s">
        <v>124</v>
      </c>
      <c r="H7" s="140" t="s">
        <v>125</v>
      </c>
      <c r="I7" s="125" t="s">
        <v>126</v>
      </c>
      <c r="J7" s="125" t="s">
        <v>247</v>
      </c>
      <c r="K7" s="65"/>
      <c r="L7" s="65"/>
      <c r="M7" s="65"/>
      <c r="N7" s="65"/>
      <c r="O7" s="65"/>
      <c r="P7" s="65"/>
      <c r="Q7" s="65"/>
    </row>
    <row r="8" spans="1:17" s="64" customFormat="1" ht="72.75" customHeight="1" x14ac:dyDescent="0.15">
      <c r="A8" s="128" t="s">
        <v>121</v>
      </c>
      <c r="B8" s="126" t="s">
        <v>127</v>
      </c>
      <c r="C8" s="126" t="s">
        <v>317</v>
      </c>
      <c r="D8" s="132">
        <v>292000</v>
      </c>
      <c r="E8" s="132">
        <v>244796</v>
      </c>
      <c r="F8" s="132">
        <v>403347</v>
      </c>
      <c r="G8" s="139" t="s">
        <v>128</v>
      </c>
      <c r="H8" s="140" t="s">
        <v>329</v>
      </c>
      <c r="I8" s="125" t="s">
        <v>129</v>
      </c>
      <c r="J8" s="125" t="s">
        <v>273</v>
      </c>
    </row>
    <row r="9" spans="1:17" s="64" customFormat="1" ht="85.5" customHeight="1" x14ac:dyDescent="0.15">
      <c r="A9" s="128" t="s">
        <v>130</v>
      </c>
      <c r="B9" s="126" t="s">
        <v>131</v>
      </c>
      <c r="C9" s="126" t="s">
        <v>132</v>
      </c>
      <c r="D9" s="132">
        <v>495256000</v>
      </c>
      <c r="E9" s="132">
        <v>462001335</v>
      </c>
      <c r="F9" s="132">
        <v>468203837</v>
      </c>
      <c r="G9" s="139" t="s">
        <v>133</v>
      </c>
      <c r="H9" s="129" t="s">
        <v>236</v>
      </c>
      <c r="I9" s="125" t="s">
        <v>134</v>
      </c>
      <c r="J9" s="125" t="s">
        <v>135</v>
      </c>
      <c r="K9" s="65"/>
      <c r="L9" s="65"/>
      <c r="M9" s="65"/>
      <c r="N9" s="65"/>
      <c r="O9" s="65"/>
      <c r="P9" s="65"/>
      <c r="Q9" s="65"/>
    </row>
    <row r="10" spans="1:17" s="64" customFormat="1" ht="111.75" customHeight="1" x14ac:dyDescent="0.15">
      <c r="A10" s="128" t="s">
        <v>136</v>
      </c>
      <c r="B10" s="126" t="s">
        <v>137</v>
      </c>
      <c r="C10" s="126" t="s">
        <v>138</v>
      </c>
      <c r="D10" s="132">
        <v>227635000</v>
      </c>
      <c r="E10" s="132">
        <v>227635000</v>
      </c>
      <c r="F10" s="132">
        <v>227877000</v>
      </c>
      <c r="G10" s="139" t="s">
        <v>139</v>
      </c>
      <c r="H10" s="129" t="s">
        <v>318</v>
      </c>
      <c r="I10" s="125" t="s">
        <v>140</v>
      </c>
      <c r="J10" s="125" t="s">
        <v>244</v>
      </c>
      <c r="K10" s="65"/>
      <c r="L10" s="65"/>
      <c r="M10" s="65"/>
      <c r="N10" s="65"/>
      <c r="O10" s="65"/>
      <c r="P10" s="65"/>
      <c r="Q10" s="65"/>
    </row>
    <row r="11" spans="1:17" s="64" customFormat="1" ht="78.75" customHeight="1" x14ac:dyDescent="0.15">
      <c r="A11" s="128" t="s">
        <v>136</v>
      </c>
      <c r="B11" s="126" t="s">
        <v>276</v>
      </c>
      <c r="C11" s="126" t="s">
        <v>277</v>
      </c>
      <c r="D11" s="132">
        <v>0</v>
      </c>
      <c r="E11" s="132">
        <v>925003</v>
      </c>
      <c r="F11" s="132">
        <v>0</v>
      </c>
      <c r="G11" s="139" t="s">
        <v>278</v>
      </c>
      <c r="H11" s="129" t="s">
        <v>279</v>
      </c>
      <c r="I11" s="125" t="s">
        <v>244</v>
      </c>
      <c r="J11" s="125" t="s">
        <v>244</v>
      </c>
    </row>
    <row r="12" spans="1:17" s="64" customFormat="1" ht="118.5" customHeight="1" x14ac:dyDescent="0.15">
      <c r="A12" s="128" t="s">
        <v>142</v>
      </c>
      <c r="B12" s="126" t="s">
        <v>301</v>
      </c>
      <c r="C12" s="126" t="s">
        <v>143</v>
      </c>
      <c r="D12" s="132">
        <v>39638000</v>
      </c>
      <c r="E12" s="132">
        <v>22036000</v>
      </c>
      <c r="F12" s="132">
        <v>24181000</v>
      </c>
      <c r="G12" s="139" t="s">
        <v>144</v>
      </c>
      <c r="H12" s="140" t="s">
        <v>145</v>
      </c>
      <c r="I12" s="125" t="s">
        <v>146</v>
      </c>
      <c r="J12" s="125" t="s">
        <v>244</v>
      </c>
    </row>
    <row r="13" spans="1:17" ht="107.25" customHeight="1" x14ac:dyDescent="0.15">
      <c r="A13" s="128" t="s">
        <v>142</v>
      </c>
      <c r="B13" s="126" t="s">
        <v>245</v>
      </c>
      <c r="C13" s="126" t="s">
        <v>322</v>
      </c>
      <c r="D13" s="132">
        <v>10000000</v>
      </c>
      <c r="E13" s="132">
        <v>6247000</v>
      </c>
      <c r="F13" s="132">
        <v>5512000</v>
      </c>
      <c r="G13" s="139" t="s">
        <v>246</v>
      </c>
      <c r="H13" s="140" t="s">
        <v>302</v>
      </c>
      <c r="I13" s="125" t="s">
        <v>181</v>
      </c>
      <c r="J13" s="125" t="s">
        <v>244</v>
      </c>
    </row>
    <row r="14" spans="1:17" ht="107.25" customHeight="1" x14ac:dyDescent="0.15">
      <c r="A14" s="128" t="s">
        <v>142</v>
      </c>
      <c r="B14" s="126" t="s">
        <v>303</v>
      </c>
      <c r="C14" s="126" t="s">
        <v>323</v>
      </c>
      <c r="D14" s="132">
        <v>8497000</v>
      </c>
      <c r="E14" s="132">
        <v>7905000</v>
      </c>
      <c r="F14" s="132">
        <v>0</v>
      </c>
      <c r="G14" s="139" t="s">
        <v>304</v>
      </c>
      <c r="H14" s="140" t="s">
        <v>330</v>
      </c>
      <c r="I14" s="125" t="s">
        <v>244</v>
      </c>
      <c r="J14" s="125" t="s">
        <v>244</v>
      </c>
    </row>
    <row r="15" spans="1:17" ht="65.25" customHeight="1" x14ac:dyDescent="0.15">
      <c r="A15" s="128" t="s">
        <v>147</v>
      </c>
      <c r="B15" s="126" t="s">
        <v>148</v>
      </c>
      <c r="C15" s="126" t="s">
        <v>149</v>
      </c>
      <c r="D15" s="132">
        <v>700000</v>
      </c>
      <c r="E15" s="132">
        <v>512500</v>
      </c>
      <c r="F15" s="132">
        <v>600000</v>
      </c>
      <c r="G15" s="139" t="s">
        <v>150</v>
      </c>
      <c r="H15" s="140" t="s">
        <v>151</v>
      </c>
      <c r="I15" s="125" t="s">
        <v>152</v>
      </c>
      <c r="J15" s="125" t="s">
        <v>273</v>
      </c>
    </row>
    <row r="16" spans="1:17" ht="72" customHeight="1" x14ac:dyDescent="0.15">
      <c r="A16" s="128" t="s">
        <v>147</v>
      </c>
      <c r="B16" s="126" t="s">
        <v>153</v>
      </c>
      <c r="C16" s="126" t="s">
        <v>280</v>
      </c>
      <c r="D16" s="132">
        <v>2532000</v>
      </c>
      <c r="E16" s="132">
        <v>654900</v>
      </c>
      <c r="F16" s="132">
        <v>255000</v>
      </c>
      <c r="G16" s="139" t="s">
        <v>154</v>
      </c>
      <c r="H16" s="140" t="s">
        <v>155</v>
      </c>
      <c r="I16" s="125" t="s">
        <v>156</v>
      </c>
      <c r="J16" s="125" t="s">
        <v>244</v>
      </c>
    </row>
    <row r="17" spans="1:10" ht="183.75" customHeight="1" x14ac:dyDescent="0.15">
      <c r="A17" s="128" t="s">
        <v>147</v>
      </c>
      <c r="B17" s="126" t="s">
        <v>157</v>
      </c>
      <c r="C17" s="126" t="s">
        <v>158</v>
      </c>
      <c r="D17" s="132">
        <v>57307000</v>
      </c>
      <c r="E17" s="132">
        <v>52145712</v>
      </c>
      <c r="F17" s="132">
        <v>52507350</v>
      </c>
      <c r="G17" s="139" t="s">
        <v>159</v>
      </c>
      <c r="H17" s="140" t="s">
        <v>160</v>
      </c>
      <c r="I17" s="125" t="s">
        <v>161</v>
      </c>
      <c r="J17" s="125" t="s">
        <v>240</v>
      </c>
    </row>
    <row r="18" spans="1:10" ht="78" customHeight="1" x14ac:dyDescent="0.15">
      <c r="A18" s="128" t="s">
        <v>147</v>
      </c>
      <c r="B18" s="126" t="s">
        <v>162</v>
      </c>
      <c r="C18" s="126" t="s">
        <v>163</v>
      </c>
      <c r="D18" s="164">
        <v>78339000</v>
      </c>
      <c r="E18" s="132">
        <v>78929100</v>
      </c>
      <c r="F18" s="132">
        <v>72269450</v>
      </c>
      <c r="G18" s="139" t="s">
        <v>164</v>
      </c>
      <c r="H18" s="140" t="s">
        <v>165</v>
      </c>
      <c r="I18" s="125" t="s">
        <v>166</v>
      </c>
      <c r="J18" s="125" t="s">
        <v>240</v>
      </c>
    </row>
    <row r="19" spans="1:10" ht="69.75" customHeight="1" x14ac:dyDescent="0.15">
      <c r="A19" s="128" t="s">
        <v>167</v>
      </c>
      <c r="B19" s="126" t="s">
        <v>168</v>
      </c>
      <c r="C19" s="126" t="s">
        <v>242</v>
      </c>
      <c r="D19" s="132">
        <v>36524000</v>
      </c>
      <c r="E19" s="142">
        <v>36523350</v>
      </c>
      <c r="F19" s="142">
        <v>37030510</v>
      </c>
      <c r="G19" s="139" t="s">
        <v>169</v>
      </c>
      <c r="H19" s="140" t="s">
        <v>170</v>
      </c>
      <c r="I19" s="125" t="s">
        <v>171</v>
      </c>
      <c r="J19" s="125" t="s">
        <v>281</v>
      </c>
    </row>
    <row r="20" spans="1:10" ht="64.5" customHeight="1" x14ac:dyDescent="0.15">
      <c r="A20" s="128" t="s">
        <v>167</v>
      </c>
      <c r="B20" s="126" t="s">
        <v>172</v>
      </c>
      <c r="C20" s="126" t="s">
        <v>282</v>
      </c>
      <c r="D20" s="132">
        <v>42894000</v>
      </c>
      <c r="E20" s="132">
        <v>2607000</v>
      </c>
      <c r="F20" s="132">
        <v>0</v>
      </c>
      <c r="G20" s="127" t="s">
        <v>307</v>
      </c>
      <c r="H20" s="129" t="s">
        <v>308</v>
      </c>
      <c r="I20" s="125" t="s">
        <v>141</v>
      </c>
      <c r="J20" s="125" t="s">
        <v>244</v>
      </c>
    </row>
    <row r="21" spans="1:10" ht="216.75" customHeight="1" x14ac:dyDescent="0.15">
      <c r="A21" s="128" t="s">
        <v>167</v>
      </c>
      <c r="B21" s="126" t="s">
        <v>265</v>
      </c>
      <c r="C21" s="126" t="s">
        <v>324</v>
      </c>
      <c r="D21" s="132">
        <v>172260000</v>
      </c>
      <c r="E21" s="132">
        <v>108116000</v>
      </c>
      <c r="F21" s="132">
        <v>92903000</v>
      </c>
      <c r="G21" s="127" t="s">
        <v>331</v>
      </c>
      <c r="H21" s="129" t="s">
        <v>332</v>
      </c>
      <c r="I21" s="125" t="s">
        <v>141</v>
      </c>
      <c r="J21" s="125" t="s">
        <v>240</v>
      </c>
    </row>
    <row r="22" spans="1:10" ht="108.75" customHeight="1" x14ac:dyDescent="0.15">
      <c r="A22" s="128" t="s">
        <v>167</v>
      </c>
      <c r="B22" s="126" t="s">
        <v>173</v>
      </c>
      <c r="C22" s="126" t="s">
        <v>305</v>
      </c>
      <c r="D22" s="132">
        <v>3000000</v>
      </c>
      <c r="E22" s="132">
        <v>678000</v>
      </c>
      <c r="F22" s="132">
        <v>0</v>
      </c>
      <c r="G22" s="127" t="s">
        <v>174</v>
      </c>
      <c r="H22" s="129" t="s">
        <v>238</v>
      </c>
      <c r="I22" s="125" t="s">
        <v>176</v>
      </c>
      <c r="J22" s="125" t="s">
        <v>244</v>
      </c>
    </row>
    <row r="23" spans="1:10" ht="169.5" customHeight="1" x14ac:dyDescent="0.15">
      <c r="A23" s="128" t="s">
        <v>167</v>
      </c>
      <c r="B23" s="126" t="s">
        <v>175</v>
      </c>
      <c r="C23" s="126" t="s">
        <v>283</v>
      </c>
      <c r="D23" s="132">
        <v>14548000</v>
      </c>
      <c r="E23" s="132">
        <v>8012000</v>
      </c>
      <c r="F23" s="132">
        <v>0</v>
      </c>
      <c r="G23" s="127" t="s">
        <v>237</v>
      </c>
      <c r="H23" s="129" t="s">
        <v>284</v>
      </c>
      <c r="I23" s="125" t="s">
        <v>141</v>
      </c>
      <c r="J23" s="125" t="s">
        <v>244</v>
      </c>
    </row>
    <row r="24" spans="1:10" ht="201.75" customHeight="1" x14ac:dyDescent="0.15">
      <c r="A24" s="128" t="s">
        <v>177</v>
      </c>
      <c r="B24" s="126" t="s">
        <v>178</v>
      </c>
      <c r="C24" s="126" t="s">
        <v>271</v>
      </c>
      <c r="D24" s="132">
        <v>230676000</v>
      </c>
      <c r="E24" s="132">
        <v>130704000</v>
      </c>
      <c r="F24" s="132">
        <f>104092000+3800000</f>
        <v>107892000</v>
      </c>
      <c r="G24" s="139" t="s">
        <v>179</v>
      </c>
      <c r="H24" s="129" t="s">
        <v>272</v>
      </c>
      <c r="I24" s="125" t="s">
        <v>180</v>
      </c>
      <c r="J24" s="125" t="s">
        <v>273</v>
      </c>
    </row>
    <row r="25" spans="1:10" ht="78.75" x14ac:dyDescent="0.15">
      <c r="A25" s="128" t="s">
        <v>177</v>
      </c>
      <c r="B25" s="143" t="s">
        <v>182</v>
      </c>
      <c r="C25" s="143" t="s">
        <v>183</v>
      </c>
      <c r="D25" s="132">
        <v>12600000</v>
      </c>
      <c r="E25" s="123">
        <v>12597750</v>
      </c>
      <c r="F25" s="123">
        <v>12597750</v>
      </c>
      <c r="G25" s="139" t="s">
        <v>184</v>
      </c>
      <c r="H25" s="140" t="s">
        <v>185</v>
      </c>
      <c r="I25" s="128" t="s">
        <v>186</v>
      </c>
      <c r="J25" s="125" t="s">
        <v>244</v>
      </c>
    </row>
    <row r="26" spans="1:10" ht="158.25" customHeight="1" x14ac:dyDescent="0.15">
      <c r="A26" s="128" t="s">
        <v>177</v>
      </c>
      <c r="B26" s="126" t="s">
        <v>262</v>
      </c>
      <c r="C26" s="141" t="s">
        <v>241</v>
      </c>
      <c r="D26" s="132">
        <v>0</v>
      </c>
      <c r="E26" s="132">
        <v>0</v>
      </c>
      <c r="F26" s="132">
        <v>2069000</v>
      </c>
      <c r="G26" s="139" t="s">
        <v>235</v>
      </c>
      <c r="H26" s="129" t="s">
        <v>263</v>
      </c>
      <c r="I26" s="125" t="s">
        <v>141</v>
      </c>
      <c r="J26" s="125" t="s">
        <v>181</v>
      </c>
    </row>
    <row r="27" spans="1:10" s="168" customFormat="1" ht="190.5" customHeight="1" x14ac:dyDescent="0.15">
      <c r="A27" s="161" t="s">
        <v>177</v>
      </c>
      <c r="B27" s="162" t="s">
        <v>326</v>
      </c>
      <c r="C27" s="163" t="s">
        <v>241</v>
      </c>
      <c r="D27" s="164">
        <v>429760000</v>
      </c>
      <c r="E27" s="164">
        <v>0</v>
      </c>
      <c r="F27" s="164">
        <v>0</v>
      </c>
      <c r="G27" s="165" t="s">
        <v>327</v>
      </c>
      <c r="H27" s="166" t="s">
        <v>328</v>
      </c>
      <c r="I27" s="167" t="s">
        <v>244</v>
      </c>
      <c r="J27" s="167" t="s">
        <v>334</v>
      </c>
    </row>
    <row r="28" spans="1:10" ht="92.25" customHeight="1" x14ac:dyDescent="0.15">
      <c r="A28" s="122" t="s">
        <v>187</v>
      </c>
      <c r="B28" s="143" t="s">
        <v>188</v>
      </c>
      <c r="C28" s="143" t="s">
        <v>325</v>
      </c>
      <c r="D28" s="144">
        <v>555362000</v>
      </c>
      <c r="E28" s="132">
        <v>483288090</v>
      </c>
      <c r="F28" s="132">
        <v>472010750</v>
      </c>
      <c r="G28" s="139" t="s">
        <v>274</v>
      </c>
      <c r="H28" s="140" t="s">
        <v>189</v>
      </c>
      <c r="I28" s="122" t="s">
        <v>190</v>
      </c>
      <c r="J28" s="125" t="s">
        <v>247</v>
      </c>
    </row>
    <row r="29" spans="1:10" ht="166.5" customHeight="1" x14ac:dyDescent="0.15">
      <c r="A29" s="122" t="s">
        <v>187</v>
      </c>
      <c r="B29" s="145" t="s">
        <v>191</v>
      </c>
      <c r="C29" s="146" t="s">
        <v>114</v>
      </c>
      <c r="D29" s="132">
        <v>71827000</v>
      </c>
      <c r="E29" s="132">
        <v>50060000</v>
      </c>
      <c r="F29" s="132">
        <v>38511100</v>
      </c>
      <c r="G29" s="139" t="s">
        <v>192</v>
      </c>
      <c r="H29" s="140" t="s">
        <v>193</v>
      </c>
      <c r="I29" s="128" t="s">
        <v>194</v>
      </c>
      <c r="J29" s="122" t="s">
        <v>244</v>
      </c>
    </row>
    <row r="30" spans="1:10" ht="137.25" customHeight="1" x14ac:dyDescent="0.15">
      <c r="A30" s="122" t="s">
        <v>187</v>
      </c>
      <c r="B30" s="145" t="s">
        <v>195</v>
      </c>
      <c r="C30" s="145" t="s">
        <v>196</v>
      </c>
      <c r="D30" s="147">
        <v>48700000</v>
      </c>
      <c r="E30" s="132">
        <v>48700000</v>
      </c>
      <c r="F30" s="132">
        <v>48700000</v>
      </c>
      <c r="G30" s="127" t="s">
        <v>197</v>
      </c>
      <c r="H30" s="129" t="s">
        <v>292</v>
      </c>
      <c r="I30" s="122" t="s">
        <v>198</v>
      </c>
      <c r="J30" s="125" t="s">
        <v>247</v>
      </c>
    </row>
    <row r="31" spans="1:10" ht="114.75" customHeight="1" x14ac:dyDescent="0.15">
      <c r="A31" s="122" t="s">
        <v>187</v>
      </c>
      <c r="B31" s="145" t="s">
        <v>199</v>
      </c>
      <c r="C31" s="145" t="s">
        <v>200</v>
      </c>
      <c r="D31" s="147">
        <v>18441000</v>
      </c>
      <c r="E31" s="132">
        <v>14849210</v>
      </c>
      <c r="F31" s="132">
        <v>13771390</v>
      </c>
      <c r="G31" s="127" t="s">
        <v>275</v>
      </c>
      <c r="H31" s="129" t="s">
        <v>291</v>
      </c>
      <c r="I31" s="122" t="s">
        <v>201</v>
      </c>
      <c r="J31" s="125" t="s">
        <v>273</v>
      </c>
    </row>
    <row r="32" spans="1:10" ht="162" customHeight="1" x14ac:dyDescent="0.15">
      <c r="A32" s="128" t="s">
        <v>202</v>
      </c>
      <c r="B32" s="143" t="s">
        <v>203</v>
      </c>
      <c r="C32" s="143" t="s">
        <v>309</v>
      </c>
      <c r="D32" s="132">
        <v>308000</v>
      </c>
      <c r="E32" s="123">
        <v>109200</v>
      </c>
      <c r="F32" s="123">
        <v>141200</v>
      </c>
      <c r="G32" s="139" t="s">
        <v>204</v>
      </c>
      <c r="H32" s="140" t="s">
        <v>205</v>
      </c>
      <c r="I32" s="128" t="s">
        <v>206</v>
      </c>
      <c r="J32" s="125" t="s">
        <v>135</v>
      </c>
    </row>
    <row r="33" spans="1:15" ht="144" customHeight="1" x14ac:dyDescent="0.15">
      <c r="A33" s="128" t="s">
        <v>202</v>
      </c>
      <c r="B33" s="143" t="s">
        <v>207</v>
      </c>
      <c r="C33" s="148" t="s">
        <v>264</v>
      </c>
      <c r="D33" s="132">
        <v>255000</v>
      </c>
      <c r="E33" s="123">
        <v>0</v>
      </c>
      <c r="F33" s="123">
        <v>0</v>
      </c>
      <c r="G33" s="130" t="s">
        <v>208</v>
      </c>
      <c r="H33" s="130" t="s">
        <v>310</v>
      </c>
      <c r="I33" s="128" t="s">
        <v>209</v>
      </c>
      <c r="J33" s="125" t="s">
        <v>247</v>
      </c>
      <c r="K33" s="169"/>
    </row>
    <row r="34" spans="1:15" ht="144" customHeight="1" x14ac:dyDescent="0.15">
      <c r="A34" s="128" t="s">
        <v>311</v>
      </c>
      <c r="B34" s="143" t="s">
        <v>312</v>
      </c>
      <c r="C34" s="143" t="s">
        <v>313</v>
      </c>
      <c r="D34" s="132">
        <v>2500000</v>
      </c>
      <c r="E34" s="123">
        <v>977295</v>
      </c>
      <c r="F34" s="148" t="s">
        <v>264</v>
      </c>
      <c r="G34" s="139" t="s">
        <v>314</v>
      </c>
      <c r="H34" s="140" t="s">
        <v>315</v>
      </c>
      <c r="I34" s="128" t="s">
        <v>244</v>
      </c>
      <c r="J34" s="125" t="s">
        <v>273</v>
      </c>
    </row>
    <row r="35" spans="1:15" ht="246.75" customHeight="1" x14ac:dyDescent="0.15">
      <c r="A35" s="128" t="s">
        <v>210</v>
      </c>
      <c r="B35" s="143" t="s">
        <v>211</v>
      </c>
      <c r="C35" s="143" t="s">
        <v>293</v>
      </c>
      <c r="D35" s="132">
        <f>677594000+173224000</f>
        <v>850818000</v>
      </c>
      <c r="E35" s="123">
        <f>57596000+58720000</f>
        <v>116316000</v>
      </c>
      <c r="F35" s="123">
        <v>961002800</v>
      </c>
      <c r="G35" s="139" t="s">
        <v>212</v>
      </c>
      <c r="H35" s="149" t="s">
        <v>213</v>
      </c>
      <c r="I35" s="128" t="s">
        <v>156</v>
      </c>
      <c r="J35" s="125" t="s">
        <v>247</v>
      </c>
    </row>
    <row r="36" spans="1:15" ht="162" customHeight="1" x14ac:dyDescent="0.15">
      <c r="A36" s="128" t="s">
        <v>210</v>
      </c>
      <c r="B36" s="143" t="s">
        <v>214</v>
      </c>
      <c r="C36" s="148" t="s">
        <v>264</v>
      </c>
      <c r="D36" s="132">
        <v>73140000</v>
      </c>
      <c r="E36" s="123">
        <v>0</v>
      </c>
      <c r="F36" s="123">
        <v>33600000</v>
      </c>
      <c r="G36" s="139" t="s">
        <v>215</v>
      </c>
      <c r="H36" s="149" t="s">
        <v>216</v>
      </c>
      <c r="I36" s="128" t="s">
        <v>217</v>
      </c>
      <c r="J36" s="125" t="s">
        <v>247</v>
      </c>
    </row>
    <row r="37" spans="1:15" ht="239.25" customHeight="1" x14ac:dyDescent="0.15">
      <c r="A37" s="128" t="s">
        <v>210</v>
      </c>
      <c r="B37" s="143" t="s">
        <v>218</v>
      </c>
      <c r="C37" s="143" t="s">
        <v>294</v>
      </c>
      <c r="D37" s="132">
        <v>62998000</v>
      </c>
      <c r="E37" s="123">
        <v>24096000</v>
      </c>
      <c r="F37" s="123">
        <v>227732000</v>
      </c>
      <c r="G37" s="139" t="s">
        <v>219</v>
      </c>
      <c r="H37" s="129" t="s">
        <v>220</v>
      </c>
      <c r="I37" s="128" t="s">
        <v>221</v>
      </c>
      <c r="J37" s="125" t="s">
        <v>247</v>
      </c>
    </row>
    <row r="38" spans="1:15" ht="159.75" customHeight="1" x14ac:dyDescent="0.15">
      <c r="A38" s="128" t="s">
        <v>222</v>
      </c>
      <c r="B38" s="143" t="s">
        <v>248</v>
      </c>
      <c r="C38" s="148" t="s">
        <v>264</v>
      </c>
      <c r="D38" s="132">
        <v>0</v>
      </c>
      <c r="E38" s="123">
        <v>0</v>
      </c>
      <c r="F38" s="123">
        <v>19262000</v>
      </c>
      <c r="G38" s="127" t="s">
        <v>319</v>
      </c>
      <c r="H38" s="129" t="s">
        <v>320</v>
      </c>
      <c r="I38" s="128" t="s">
        <v>223</v>
      </c>
      <c r="J38" s="125" t="s">
        <v>247</v>
      </c>
    </row>
    <row r="39" spans="1:15" ht="103.5" customHeight="1" x14ac:dyDescent="0.15">
      <c r="A39" s="122" t="s">
        <v>222</v>
      </c>
      <c r="B39" s="145" t="s">
        <v>321</v>
      </c>
      <c r="C39" s="143" t="s">
        <v>295</v>
      </c>
      <c r="D39" s="132">
        <v>203424000</v>
      </c>
      <c r="E39" s="123">
        <v>283062000</v>
      </c>
      <c r="F39" s="123">
        <v>73848000</v>
      </c>
      <c r="G39" s="139" t="s">
        <v>224</v>
      </c>
      <c r="H39" s="140" t="s">
        <v>225</v>
      </c>
      <c r="I39" s="122" t="s">
        <v>141</v>
      </c>
      <c r="J39" s="125" t="s">
        <v>244</v>
      </c>
    </row>
    <row r="40" spans="1:15" ht="117" customHeight="1" x14ac:dyDescent="0.15">
      <c r="A40" s="122" t="s">
        <v>222</v>
      </c>
      <c r="B40" s="145" t="s">
        <v>249</v>
      </c>
      <c r="C40" s="143" t="s">
        <v>296</v>
      </c>
      <c r="D40" s="132">
        <v>112320000</v>
      </c>
      <c r="E40" s="123">
        <v>190008000</v>
      </c>
      <c r="F40" s="123">
        <v>251516000</v>
      </c>
      <c r="G40" s="129" t="s">
        <v>250</v>
      </c>
      <c r="H40" s="129" t="s">
        <v>251</v>
      </c>
      <c r="I40" s="122" t="s">
        <v>141</v>
      </c>
      <c r="J40" s="125" t="s">
        <v>244</v>
      </c>
    </row>
    <row r="41" spans="1:15" ht="132" customHeight="1" x14ac:dyDescent="0.15">
      <c r="A41" s="122" t="s">
        <v>222</v>
      </c>
      <c r="B41" s="145" t="s">
        <v>252</v>
      </c>
      <c r="C41" s="151" t="s">
        <v>264</v>
      </c>
      <c r="D41" s="132">
        <v>0</v>
      </c>
      <c r="E41" s="124">
        <v>0</v>
      </c>
      <c r="F41" s="124">
        <v>1840000</v>
      </c>
      <c r="G41" s="129" t="s">
        <v>253</v>
      </c>
      <c r="H41" s="129" t="s">
        <v>254</v>
      </c>
      <c r="I41" s="122" t="s">
        <v>255</v>
      </c>
      <c r="J41" s="125" t="s">
        <v>244</v>
      </c>
    </row>
    <row r="42" spans="1:15" ht="135" customHeight="1" x14ac:dyDescent="0.15">
      <c r="A42" s="128" t="s">
        <v>222</v>
      </c>
      <c r="B42" s="145" t="s">
        <v>256</v>
      </c>
      <c r="C42" s="145" t="s">
        <v>297</v>
      </c>
      <c r="D42" s="132">
        <v>56000000</v>
      </c>
      <c r="E42" s="123">
        <v>12638000</v>
      </c>
      <c r="F42" s="123">
        <v>0</v>
      </c>
      <c r="G42" s="129" t="s">
        <v>257</v>
      </c>
      <c r="H42" s="129" t="s">
        <v>258</v>
      </c>
      <c r="I42" s="122" t="s">
        <v>243</v>
      </c>
      <c r="J42" s="125" t="s">
        <v>247</v>
      </c>
    </row>
    <row r="43" spans="1:15" ht="88.5" customHeight="1" x14ac:dyDescent="0.15">
      <c r="A43" s="128" t="s">
        <v>222</v>
      </c>
      <c r="B43" s="145" t="s">
        <v>259</v>
      </c>
      <c r="C43" s="145" t="s">
        <v>298</v>
      </c>
      <c r="D43" s="132">
        <v>560193000</v>
      </c>
      <c r="E43" s="123">
        <v>3295000</v>
      </c>
      <c r="F43" s="123">
        <v>0</v>
      </c>
      <c r="G43" s="129" t="s">
        <v>260</v>
      </c>
      <c r="H43" s="129" t="s">
        <v>261</v>
      </c>
      <c r="I43" s="122" t="s">
        <v>243</v>
      </c>
      <c r="J43" s="125" t="s">
        <v>247</v>
      </c>
    </row>
    <row r="44" spans="1:15" ht="135" customHeight="1" x14ac:dyDescent="0.15">
      <c r="A44" s="128" t="s">
        <v>222</v>
      </c>
      <c r="B44" s="145" t="s">
        <v>285</v>
      </c>
      <c r="C44" s="145" t="s">
        <v>299</v>
      </c>
      <c r="D44" s="132">
        <v>676800000</v>
      </c>
      <c r="E44" s="123">
        <v>11292000</v>
      </c>
      <c r="F44" s="151" t="s">
        <v>264</v>
      </c>
      <c r="G44" s="129" t="s">
        <v>286</v>
      </c>
      <c r="H44" s="129" t="s">
        <v>287</v>
      </c>
      <c r="I44" s="122" t="s">
        <v>244</v>
      </c>
      <c r="J44" s="125" t="s">
        <v>247</v>
      </c>
    </row>
    <row r="45" spans="1:15" ht="117.75" customHeight="1" x14ac:dyDescent="0.15">
      <c r="A45" s="128" t="s">
        <v>222</v>
      </c>
      <c r="B45" s="145" t="s">
        <v>288</v>
      </c>
      <c r="C45" s="145" t="s">
        <v>300</v>
      </c>
      <c r="D45" s="132">
        <v>120500000</v>
      </c>
      <c r="E45" s="123">
        <v>3489000</v>
      </c>
      <c r="F45" s="151" t="s">
        <v>264</v>
      </c>
      <c r="G45" s="129" t="s">
        <v>289</v>
      </c>
      <c r="H45" s="129" t="s">
        <v>290</v>
      </c>
      <c r="I45" s="122" t="s">
        <v>240</v>
      </c>
      <c r="J45" s="122" t="s">
        <v>240</v>
      </c>
    </row>
    <row r="46" spans="1:15" ht="119.25" customHeight="1" x14ac:dyDescent="0.15">
      <c r="A46" s="128" t="s">
        <v>226</v>
      </c>
      <c r="B46" s="145" t="s">
        <v>227</v>
      </c>
      <c r="C46" s="145" t="s">
        <v>316</v>
      </c>
      <c r="D46" s="132">
        <v>48162000</v>
      </c>
      <c r="E46" s="124">
        <v>47768000</v>
      </c>
      <c r="F46" s="124">
        <v>40794000</v>
      </c>
      <c r="G46" s="127" t="s">
        <v>228</v>
      </c>
      <c r="H46" s="129" t="s">
        <v>229</v>
      </c>
      <c r="I46" s="122" t="s">
        <v>206</v>
      </c>
      <c r="J46" s="122" t="s">
        <v>247</v>
      </c>
    </row>
    <row r="47" spans="1:15" ht="114.75" customHeight="1" x14ac:dyDescent="0.15">
      <c r="A47" s="128" t="s">
        <v>226</v>
      </c>
      <c r="B47" s="152" t="s">
        <v>230</v>
      </c>
      <c r="C47" s="152" t="s">
        <v>231</v>
      </c>
      <c r="D47" s="132">
        <v>242000</v>
      </c>
      <c r="E47" s="124">
        <v>254579</v>
      </c>
      <c r="F47" s="124">
        <v>50075</v>
      </c>
      <c r="G47" s="153" t="s">
        <v>232</v>
      </c>
      <c r="H47" s="154" t="s">
        <v>233</v>
      </c>
      <c r="I47" s="122" t="s">
        <v>176</v>
      </c>
      <c r="J47" s="122" t="s">
        <v>244</v>
      </c>
    </row>
    <row r="48" spans="1:15" ht="87.75" customHeight="1" x14ac:dyDescent="0.15">
      <c r="A48" s="122" t="s">
        <v>234</v>
      </c>
      <c r="B48" s="152" t="s">
        <v>266</v>
      </c>
      <c r="C48" s="131" t="s">
        <v>306</v>
      </c>
      <c r="D48" s="132">
        <v>4854230000</v>
      </c>
      <c r="E48" s="123">
        <v>2872688000</v>
      </c>
      <c r="F48" s="123">
        <v>281956000</v>
      </c>
      <c r="G48" s="150" t="s">
        <v>239</v>
      </c>
      <c r="H48" s="155" t="s">
        <v>333</v>
      </c>
      <c r="I48" s="122" t="s">
        <v>176</v>
      </c>
      <c r="J48" s="122" t="s">
        <v>244</v>
      </c>
      <c r="K48" s="156"/>
      <c r="L48" s="156"/>
      <c r="M48" s="156"/>
      <c r="N48" s="156"/>
      <c r="O48" s="156"/>
    </row>
    <row r="49" spans="1:10" ht="25.5" customHeight="1" x14ac:dyDescent="0.15">
      <c r="A49" s="172" t="s">
        <v>118</v>
      </c>
      <c r="B49" s="173"/>
      <c r="C49" s="174"/>
      <c r="D49" s="157">
        <f>SUM(D7:D48)</f>
        <v>10179478000</v>
      </c>
      <c r="E49" s="157">
        <f>SUM(E7:E48)</f>
        <v>5321418675</v>
      </c>
      <c r="F49" s="158">
        <f>SUM(F7:F48)</f>
        <v>3569036559</v>
      </c>
      <c r="G49" s="159"/>
      <c r="H49" s="121"/>
      <c r="I49" s="160"/>
      <c r="J49" s="160"/>
    </row>
    <row r="51" spans="1:10" x14ac:dyDescent="0.15">
      <c r="G51" s="121"/>
    </row>
  </sheetData>
  <autoFilter ref="A6:Q49" xr:uid="{00000000-0009-0000-0000-000002000000}"/>
  <mergeCells count="13">
    <mergeCell ref="A49:C49"/>
    <mergeCell ref="J4:J6"/>
    <mergeCell ref="I2:J2"/>
    <mergeCell ref="A4:A6"/>
    <mergeCell ref="B4:B6"/>
    <mergeCell ref="D3:H3"/>
    <mergeCell ref="I4:I6"/>
    <mergeCell ref="G4:G6"/>
    <mergeCell ref="H4:H6"/>
    <mergeCell ref="C4:C6"/>
    <mergeCell ref="F4:F6"/>
    <mergeCell ref="D4:D6"/>
    <mergeCell ref="E4:E6"/>
  </mergeCells>
  <phoneticPr fontId="3"/>
  <dataValidations count="2">
    <dataValidation imeMode="hiragana" allowBlank="1" showInputMessage="1" showErrorMessage="1" sqref="C48 A50:C1048576 B38:B39 A47:C47 B46:C46 A48 C38:C40 B41 F34 A1:C37 A38:A46" xr:uid="{00000000-0002-0000-0200-000000000000}"/>
    <dataValidation imeMode="off" allowBlank="1" showInputMessage="1" showErrorMessage="1" sqref="D50:F1048576 D44:E45 D46:F48 D34:E34 D1:F33 D35:F43" xr:uid="{00000000-0002-0000-0200-000001000000}"/>
  </dataValidations>
  <printOptions horizontalCentered="1"/>
  <pageMargins left="0.25" right="0.25" top="0.75" bottom="0.75" header="0.3" footer="0.3"/>
  <pageSetup paperSize="9" scale="57" fitToHeight="0" pageOrder="overThenDown" orientation="landscape" useFirstPageNumber="1" r:id="rId1"/>
  <headerFooter scaleWithDoc="0">
    <oddFooter>&amp;C&amp;"ＭＳ Ｐ明朝,標準"&amp;10- &amp;P -</oddFooter>
    <evenHeader>&amp;C&amp;"ＭＳ Ｐ明朝,標準"&amp;10- &amp;P -</evenHeader>
    <firstHeader xml:space="preserve">&amp;R
&amp;"ＭＳ Ｐ明朝,標準"
&amp;"ＭＳ Ｐゴシック,標準"
</firstHeader>
  </headerFooter>
  <rowBreaks count="1" manualBreakCount="1">
    <brk id="1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workbookViewId="0">
      <selection activeCell="H41" sqref="H41"/>
    </sheetView>
  </sheetViews>
  <sheetFormatPr defaultRowHeight="13.5" x14ac:dyDescent="0.15"/>
  <cols>
    <col min="1" max="2" width="1.875" style="106" customWidth="1"/>
    <col min="3" max="3" width="14.5" style="106" customWidth="1"/>
    <col min="4" max="4" width="19" style="106" customWidth="1"/>
    <col min="5" max="6" width="15.875" style="66" customWidth="1"/>
    <col min="7" max="7" width="10.125" style="66" customWidth="1"/>
    <col min="8" max="9" width="17.375" style="66" bestFit="1" customWidth="1"/>
    <col min="10" max="10" width="16.125" style="66" customWidth="1"/>
    <col min="11" max="11" width="7.875" style="66" customWidth="1"/>
    <col min="12" max="13" width="18.875" style="66" bestFit="1" customWidth="1"/>
    <col min="14" max="250" width="9" style="66"/>
    <col min="251" max="251" width="2.375" style="66" customWidth="1"/>
    <col min="252" max="252" width="14.5" style="66" customWidth="1"/>
    <col min="253" max="254" width="15.875" style="66" customWidth="1"/>
    <col min="255" max="256" width="15.625" style="66" customWidth="1"/>
    <col min="257" max="257" width="15.375" style="66" customWidth="1"/>
    <col min="258" max="506" width="9" style="66"/>
    <col min="507" max="507" width="2.375" style="66" customWidth="1"/>
    <col min="508" max="508" width="14.5" style="66" customWidth="1"/>
    <col min="509" max="510" width="15.875" style="66" customWidth="1"/>
    <col min="511" max="512" width="15.625" style="66" customWidth="1"/>
    <col min="513" max="513" width="15.375" style="66" customWidth="1"/>
    <col min="514" max="762" width="9" style="66"/>
    <col min="763" max="763" width="2.375" style="66" customWidth="1"/>
    <col min="764" max="764" width="14.5" style="66" customWidth="1"/>
    <col min="765" max="766" width="15.875" style="66" customWidth="1"/>
    <col min="767" max="768" width="15.625" style="66" customWidth="1"/>
    <col min="769" max="769" width="15.375" style="66" customWidth="1"/>
    <col min="770" max="1018" width="9" style="66"/>
    <col min="1019" max="1019" width="2.375" style="66" customWidth="1"/>
    <col min="1020" max="1020" width="14.5" style="66" customWidth="1"/>
    <col min="1021" max="1022" width="15.875" style="66" customWidth="1"/>
    <col min="1023" max="1024" width="15.625" style="66" customWidth="1"/>
    <col min="1025" max="1025" width="15.375" style="66" customWidth="1"/>
    <col min="1026" max="1274" width="9" style="66"/>
    <col min="1275" max="1275" width="2.375" style="66" customWidth="1"/>
    <col min="1276" max="1276" width="14.5" style="66" customWidth="1"/>
    <col min="1277" max="1278" width="15.875" style="66" customWidth="1"/>
    <col min="1279" max="1280" width="15.625" style="66" customWidth="1"/>
    <col min="1281" max="1281" width="15.375" style="66" customWidth="1"/>
    <col min="1282" max="1530" width="9" style="66"/>
    <col min="1531" max="1531" width="2.375" style="66" customWidth="1"/>
    <col min="1532" max="1532" width="14.5" style="66" customWidth="1"/>
    <col min="1533" max="1534" width="15.875" style="66" customWidth="1"/>
    <col min="1535" max="1536" width="15.625" style="66" customWidth="1"/>
    <col min="1537" max="1537" width="15.375" style="66" customWidth="1"/>
    <col min="1538" max="1786" width="9" style="66"/>
    <col min="1787" max="1787" width="2.375" style="66" customWidth="1"/>
    <col min="1788" max="1788" width="14.5" style="66" customWidth="1"/>
    <col min="1789" max="1790" width="15.875" style="66" customWidth="1"/>
    <col min="1791" max="1792" width="15.625" style="66" customWidth="1"/>
    <col min="1793" max="1793" width="15.375" style="66" customWidth="1"/>
    <col min="1794" max="2042" width="9" style="66"/>
    <col min="2043" max="2043" width="2.375" style="66" customWidth="1"/>
    <col min="2044" max="2044" width="14.5" style="66" customWidth="1"/>
    <col min="2045" max="2046" width="15.875" style="66" customWidth="1"/>
    <col min="2047" max="2048" width="15.625" style="66" customWidth="1"/>
    <col min="2049" max="2049" width="15.375" style="66" customWidth="1"/>
    <col min="2050" max="2298" width="9" style="66"/>
    <col min="2299" max="2299" width="2.375" style="66" customWidth="1"/>
    <col min="2300" max="2300" width="14.5" style="66" customWidth="1"/>
    <col min="2301" max="2302" width="15.875" style="66" customWidth="1"/>
    <col min="2303" max="2304" width="15.625" style="66" customWidth="1"/>
    <col min="2305" max="2305" width="15.375" style="66" customWidth="1"/>
    <col min="2306" max="2554" width="9" style="66"/>
    <col min="2555" max="2555" width="2.375" style="66" customWidth="1"/>
    <col min="2556" max="2556" width="14.5" style="66" customWidth="1"/>
    <col min="2557" max="2558" width="15.875" style="66" customWidth="1"/>
    <col min="2559" max="2560" width="15.625" style="66" customWidth="1"/>
    <col min="2561" max="2561" width="15.375" style="66" customWidth="1"/>
    <col min="2562" max="2810" width="9" style="66"/>
    <col min="2811" max="2811" width="2.375" style="66" customWidth="1"/>
    <col min="2812" max="2812" width="14.5" style="66" customWidth="1"/>
    <col min="2813" max="2814" width="15.875" style="66" customWidth="1"/>
    <col min="2815" max="2816" width="15.625" style="66" customWidth="1"/>
    <col min="2817" max="2817" width="15.375" style="66" customWidth="1"/>
    <col min="2818" max="3066" width="9" style="66"/>
    <col min="3067" max="3067" width="2.375" style="66" customWidth="1"/>
    <col min="3068" max="3068" width="14.5" style="66" customWidth="1"/>
    <col min="3069" max="3070" width="15.875" style="66" customWidth="1"/>
    <col min="3071" max="3072" width="15.625" style="66" customWidth="1"/>
    <col min="3073" max="3073" width="15.375" style="66" customWidth="1"/>
    <col min="3074" max="3322" width="9" style="66"/>
    <col min="3323" max="3323" width="2.375" style="66" customWidth="1"/>
    <col min="3324" max="3324" width="14.5" style="66" customWidth="1"/>
    <col min="3325" max="3326" width="15.875" style="66" customWidth="1"/>
    <col min="3327" max="3328" width="15.625" style="66" customWidth="1"/>
    <col min="3329" max="3329" width="15.375" style="66" customWidth="1"/>
    <col min="3330" max="3578" width="9" style="66"/>
    <col min="3579" max="3579" width="2.375" style="66" customWidth="1"/>
    <col min="3580" max="3580" width="14.5" style="66" customWidth="1"/>
    <col min="3581" max="3582" width="15.875" style="66" customWidth="1"/>
    <col min="3583" max="3584" width="15.625" style="66" customWidth="1"/>
    <col min="3585" max="3585" width="15.375" style="66" customWidth="1"/>
    <col min="3586" max="3834" width="9" style="66"/>
    <col min="3835" max="3835" width="2.375" style="66" customWidth="1"/>
    <col min="3836" max="3836" width="14.5" style="66" customWidth="1"/>
    <col min="3837" max="3838" width="15.875" style="66" customWidth="1"/>
    <col min="3839" max="3840" width="15.625" style="66" customWidth="1"/>
    <col min="3841" max="3841" width="15.375" style="66" customWidth="1"/>
    <col min="3842" max="4090" width="9" style="66"/>
    <col min="4091" max="4091" width="2.375" style="66" customWidth="1"/>
    <col min="4092" max="4092" width="14.5" style="66" customWidth="1"/>
    <col min="4093" max="4094" width="15.875" style="66" customWidth="1"/>
    <col min="4095" max="4096" width="15.625" style="66" customWidth="1"/>
    <col min="4097" max="4097" width="15.375" style="66" customWidth="1"/>
    <col min="4098" max="4346" width="9" style="66"/>
    <col min="4347" max="4347" width="2.375" style="66" customWidth="1"/>
    <col min="4348" max="4348" width="14.5" style="66" customWidth="1"/>
    <col min="4349" max="4350" width="15.875" style="66" customWidth="1"/>
    <col min="4351" max="4352" width="15.625" style="66" customWidth="1"/>
    <col min="4353" max="4353" width="15.375" style="66" customWidth="1"/>
    <col min="4354" max="4602" width="9" style="66"/>
    <col min="4603" max="4603" width="2.375" style="66" customWidth="1"/>
    <col min="4604" max="4604" width="14.5" style="66" customWidth="1"/>
    <col min="4605" max="4606" width="15.875" style="66" customWidth="1"/>
    <col min="4607" max="4608" width="15.625" style="66" customWidth="1"/>
    <col min="4609" max="4609" width="15.375" style="66" customWidth="1"/>
    <col min="4610" max="4858" width="9" style="66"/>
    <col min="4859" max="4859" width="2.375" style="66" customWidth="1"/>
    <col min="4860" max="4860" width="14.5" style="66" customWidth="1"/>
    <col min="4861" max="4862" width="15.875" style="66" customWidth="1"/>
    <col min="4863" max="4864" width="15.625" style="66" customWidth="1"/>
    <col min="4865" max="4865" width="15.375" style="66" customWidth="1"/>
    <col min="4866" max="5114" width="9" style="66"/>
    <col min="5115" max="5115" width="2.375" style="66" customWidth="1"/>
    <col min="5116" max="5116" width="14.5" style="66" customWidth="1"/>
    <col min="5117" max="5118" width="15.875" style="66" customWidth="1"/>
    <col min="5119" max="5120" width="15.625" style="66" customWidth="1"/>
    <col min="5121" max="5121" width="15.375" style="66" customWidth="1"/>
    <col min="5122" max="5370" width="9" style="66"/>
    <col min="5371" max="5371" width="2.375" style="66" customWidth="1"/>
    <col min="5372" max="5372" width="14.5" style="66" customWidth="1"/>
    <col min="5373" max="5374" width="15.875" style="66" customWidth="1"/>
    <col min="5375" max="5376" width="15.625" style="66" customWidth="1"/>
    <col min="5377" max="5377" width="15.375" style="66" customWidth="1"/>
    <col min="5378" max="5626" width="9" style="66"/>
    <col min="5627" max="5627" width="2.375" style="66" customWidth="1"/>
    <col min="5628" max="5628" width="14.5" style="66" customWidth="1"/>
    <col min="5629" max="5630" width="15.875" style="66" customWidth="1"/>
    <col min="5631" max="5632" width="15.625" style="66" customWidth="1"/>
    <col min="5633" max="5633" width="15.375" style="66" customWidth="1"/>
    <col min="5634" max="5882" width="9" style="66"/>
    <col min="5883" max="5883" width="2.375" style="66" customWidth="1"/>
    <col min="5884" max="5884" width="14.5" style="66" customWidth="1"/>
    <col min="5885" max="5886" width="15.875" style="66" customWidth="1"/>
    <col min="5887" max="5888" width="15.625" style="66" customWidth="1"/>
    <col min="5889" max="5889" width="15.375" style="66" customWidth="1"/>
    <col min="5890" max="6138" width="9" style="66"/>
    <col min="6139" max="6139" width="2.375" style="66" customWidth="1"/>
    <col min="6140" max="6140" width="14.5" style="66" customWidth="1"/>
    <col min="6141" max="6142" width="15.875" style="66" customWidth="1"/>
    <col min="6143" max="6144" width="15.625" style="66" customWidth="1"/>
    <col min="6145" max="6145" width="15.375" style="66" customWidth="1"/>
    <col min="6146" max="6394" width="9" style="66"/>
    <col min="6395" max="6395" width="2.375" style="66" customWidth="1"/>
    <col min="6396" max="6396" width="14.5" style="66" customWidth="1"/>
    <col min="6397" max="6398" width="15.875" style="66" customWidth="1"/>
    <col min="6399" max="6400" width="15.625" style="66" customWidth="1"/>
    <col min="6401" max="6401" width="15.375" style="66" customWidth="1"/>
    <col min="6402" max="6650" width="9" style="66"/>
    <col min="6651" max="6651" width="2.375" style="66" customWidth="1"/>
    <col min="6652" max="6652" width="14.5" style="66" customWidth="1"/>
    <col min="6653" max="6654" width="15.875" style="66" customWidth="1"/>
    <col min="6655" max="6656" width="15.625" style="66" customWidth="1"/>
    <col min="6657" max="6657" width="15.375" style="66" customWidth="1"/>
    <col min="6658" max="6906" width="9" style="66"/>
    <col min="6907" max="6907" width="2.375" style="66" customWidth="1"/>
    <col min="6908" max="6908" width="14.5" style="66" customWidth="1"/>
    <col min="6909" max="6910" width="15.875" style="66" customWidth="1"/>
    <col min="6911" max="6912" width="15.625" style="66" customWidth="1"/>
    <col min="6913" max="6913" width="15.375" style="66" customWidth="1"/>
    <col min="6914" max="7162" width="9" style="66"/>
    <col min="7163" max="7163" width="2.375" style="66" customWidth="1"/>
    <col min="7164" max="7164" width="14.5" style="66" customWidth="1"/>
    <col min="7165" max="7166" width="15.875" style="66" customWidth="1"/>
    <col min="7167" max="7168" width="15.625" style="66" customWidth="1"/>
    <col min="7169" max="7169" width="15.375" style="66" customWidth="1"/>
    <col min="7170" max="7418" width="9" style="66"/>
    <col min="7419" max="7419" width="2.375" style="66" customWidth="1"/>
    <col min="7420" max="7420" width="14.5" style="66" customWidth="1"/>
    <col min="7421" max="7422" width="15.875" style="66" customWidth="1"/>
    <col min="7423" max="7424" width="15.625" style="66" customWidth="1"/>
    <col min="7425" max="7425" width="15.375" style="66" customWidth="1"/>
    <col min="7426" max="7674" width="9" style="66"/>
    <col min="7675" max="7675" width="2.375" style="66" customWidth="1"/>
    <col min="7676" max="7676" width="14.5" style="66" customWidth="1"/>
    <col min="7677" max="7678" width="15.875" style="66" customWidth="1"/>
    <col min="7679" max="7680" width="15.625" style="66" customWidth="1"/>
    <col min="7681" max="7681" width="15.375" style="66" customWidth="1"/>
    <col min="7682" max="7930" width="9" style="66"/>
    <col min="7931" max="7931" width="2.375" style="66" customWidth="1"/>
    <col min="7932" max="7932" width="14.5" style="66" customWidth="1"/>
    <col min="7933" max="7934" width="15.875" style="66" customWidth="1"/>
    <col min="7935" max="7936" width="15.625" style="66" customWidth="1"/>
    <col min="7937" max="7937" width="15.375" style="66" customWidth="1"/>
    <col min="7938" max="8186" width="9" style="66"/>
    <col min="8187" max="8187" width="2.375" style="66" customWidth="1"/>
    <col min="8188" max="8188" width="14.5" style="66" customWidth="1"/>
    <col min="8189" max="8190" width="15.875" style="66" customWidth="1"/>
    <col min="8191" max="8192" width="15.625" style="66" customWidth="1"/>
    <col min="8193" max="8193" width="15.375" style="66" customWidth="1"/>
    <col min="8194" max="8442" width="9" style="66"/>
    <col min="8443" max="8443" width="2.375" style="66" customWidth="1"/>
    <col min="8444" max="8444" width="14.5" style="66" customWidth="1"/>
    <col min="8445" max="8446" width="15.875" style="66" customWidth="1"/>
    <col min="8447" max="8448" width="15.625" style="66" customWidth="1"/>
    <col min="8449" max="8449" width="15.375" style="66" customWidth="1"/>
    <col min="8450" max="8698" width="9" style="66"/>
    <col min="8699" max="8699" width="2.375" style="66" customWidth="1"/>
    <col min="8700" max="8700" width="14.5" style="66" customWidth="1"/>
    <col min="8701" max="8702" width="15.875" style="66" customWidth="1"/>
    <col min="8703" max="8704" width="15.625" style="66" customWidth="1"/>
    <col min="8705" max="8705" width="15.375" style="66" customWidth="1"/>
    <col min="8706" max="8954" width="9" style="66"/>
    <col min="8955" max="8955" width="2.375" style="66" customWidth="1"/>
    <col min="8956" max="8956" width="14.5" style="66" customWidth="1"/>
    <col min="8957" max="8958" width="15.875" style="66" customWidth="1"/>
    <col min="8959" max="8960" width="15.625" style="66" customWidth="1"/>
    <col min="8961" max="8961" width="15.375" style="66" customWidth="1"/>
    <col min="8962" max="9210" width="9" style="66"/>
    <col min="9211" max="9211" width="2.375" style="66" customWidth="1"/>
    <col min="9212" max="9212" width="14.5" style="66" customWidth="1"/>
    <col min="9213" max="9214" width="15.875" style="66" customWidth="1"/>
    <col min="9215" max="9216" width="15.625" style="66" customWidth="1"/>
    <col min="9217" max="9217" width="15.375" style="66" customWidth="1"/>
    <col min="9218" max="9466" width="9" style="66"/>
    <col min="9467" max="9467" width="2.375" style="66" customWidth="1"/>
    <col min="9468" max="9468" width="14.5" style="66" customWidth="1"/>
    <col min="9469" max="9470" width="15.875" style="66" customWidth="1"/>
    <col min="9471" max="9472" width="15.625" style="66" customWidth="1"/>
    <col min="9473" max="9473" width="15.375" style="66" customWidth="1"/>
    <col min="9474" max="9722" width="9" style="66"/>
    <col min="9723" max="9723" width="2.375" style="66" customWidth="1"/>
    <col min="9724" max="9724" width="14.5" style="66" customWidth="1"/>
    <col min="9725" max="9726" width="15.875" style="66" customWidth="1"/>
    <col min="9727" max="9728" width="15.625" style="66" customWidth="1"/>
    <col min="9729" max="9729" width="15.375" style="66" customWidth="1"/>
    <col min="9730" max="9978" width="9" style="66"/>
    <col min="9979" max="9979" width="2.375" style="66" customWidth="1"/>
    <col min="9980" max="9980" width="14.5" style="66" customWidth="1"/>
    <col min="9981" max="9982" width="15.875" style="66" customWidth="1"/>
    <col min="9983" max="9984" width="15.625" style="66" customWidth="1"/>
    <col min="9985" max="9985" width="15.375" style="66" customWidth="1"/>
    <col min="9986" max="10234" width="9" style="66"/>
    <col min="10235" max="10235" width="2.375" style="66" customWidth="1"/>
    <col min="10236" max="10236" width="14.5" style="66" customWidth="1"/>
    <col min="10237" max="10238" width="15.875" style="66" customWidth="1"/>
    <col min="10239" max="10240" width="15.625" style="66" customWidth="1"/>
    <col min="10241" max="10241" width="15.375" style="66" customWidth="1"/>
    <col min="10242" max="10490" width="9" style="66"/>
    <col min="10491" max="10491" width="2.375" style="66" customWidth="1"/>
    <col min="10492" max="10492" width="14.5" style="66" customWidth="1"/>
    <col min="10493" max="10494" width="15.875" style="66" customWidth="1"/>
    <col min="10495" max="10496" width="15.625" style="66" customWidth="1"/>
    <col min="10497" max="10497" width="15.375" style="66" customWidth="1"/>
    <col min="10498" max="10746" width="9" style="66"/>
    <col min="10747" max="10747" width="2.375" style="66" customWidth="1"/>
    <col min="10748" max="10748" width="14.5" style="66" customWidth="1"/>
    <col min="10749" max="10750" width="15.875" style="66" customWidth="1"/>
    <col min="10751" max="10752" width="15.625" style="66" customWidth="1"/>
    <col min="10753" max="10753" width="15.375" style="66" customWidth="1"/>
    <col min="10754" max="11002" width="9" style="66"/>
    <col min="11003" max="11003" width="2.375" style="66" customWidth="1"/>
    <col min="11004" max="11004" width="14.5" style="66" customWidth="1"/>
    <col min="11005" max="11006" width="15.875" style="66" customWidth="1"/>
    <col min="11007" max="11008" width="15.625" style="66" customWidth="1"/>
    <col min="11009" max="11009" width="15.375" style="66" customWidth="1"/>
    <col min="11010" max="11258" width="9" style="66"/>
    <col min="11259" max="11259" width="2.375" style="66" customWidth="1"/>
    <col min="11260" max="11260" width="14.5" style="66" customWidth="1"/>
    <col min="11261" max="11262" width="15.875" style="66" customWidth="1"/>
    <col min="11263" max="11264" width="15.625" style="66" customWidth="1"/>
    <col min="11265" max="11265" width="15.375" style="66" customWidth="1"/>
    <col min="11266" max="11514" width="9" style="66"/>
    <col min="11515" max="11515" width="2.375" style="66" customWidth="1"/>
    <col min="11516" max="11516" width="14.5" style="66" customWidth="1"/>
    <col min="11517" max="11518" width="15.875" style="66" customWidth="1"/>
    <col min="11519" max="11520" width="15.625" style="66" customWidth="1"/>
    <col min="11521" max="11521" width="15.375" style="66" customWidth="1"/>
    <col min="11522" max="11770" width="9" style="66"/>
    <col min="11771" max="11771" width="2.375" style="66" customWidth="1"/>
    <col min="11772" max="11772" width="14.5" style="66" customWidth="1"/>
    <col min="11773" max="11774" width="15.875" style="66" customWidth="1"/>
    <col min="11775" max="11776" width="15.625" style="66" customWidth="1"/>
    <col min="11777" max="11777" width="15.375" style="66" customWidth="1"/>
    <col min="11778" max="12026" width="9" style="66"/>
    <col min="12027" max="12027" width="2.375" style="66" customWidth="1"/>
    <col min="12028" max="12028" width="14.5" style="66" customWidth="1"/>
    <col min="12029" max="12030" width="15.875" style="66" customWidth="1"/>
    <col min="12031" max="12032" width="15.625" style="66" customWidth="1"/>
    <col min="12033" max="12033" width="15.375" style="66" customWidth="1"/>
    <col min="12034" max="12282" width="9" style="66"/>
    <col min="12283" max="12283" width="2.375" style="66" customWidth="1"/>
    <col min="12284" max="12284" width="14.5" style="66" customWidth="1"/>
    <col min="12285" max="12286" width="15.875" style="66" customWidth="1"/>
    <col min="12287" max="12288" width="15.625" style="66" customWidth="1"/>
    <col min="12289" max="12289" width="15.375" style="66" customWidth="1"/>
    <col min="12290" max="12538" width="9" style="66"/>
    <col min="12539" max="12539" width="2.375" style="66" customWidth="1"/>
    <col min="12540" max="12540" width="14.5" style="66" customWidth="1"/>
    <col min="12541" max="12542" width="15.875" style="66" customWidth="1"/>
    <col min="12543" max="12544" width="15.625" style="66" customWidth="1"/>
    <col min="12545" max="12545" width="15.375" style="66" customWidth="1"/>
    <col min="12546" max="12794" width="9" style="66"/>
    <col min="12795" max="12795" width="2.375" style="66" customWidth="1"/>
    <col min="12796" max="12796" width="14.5" style="66" customWidth="1"/>
    <col min="12797" max="12798" width="15.875" style="66" customWidth="1"/>
    <col min="12799" max="12800" width="15.625" style="66" customWidth="1"/>
    <col min="12801" max="12801" width="15.375" style="66" customWidth="1"/>
    <col min="12802" max="13050" width="9" style="66"/>
    <col min="13051" max="13051" width="2.375" style="66" customWidth="1"/>
    <col min="13052" max="13052" width="14.5" style="66" customWidth="1"/>
    <col min="13053" max="13054" width="15.875" style="66" customWidth="1"/>
    <col min="13055" max="13056" width="15.625" style="66" customWidth="1"/>
    <col min="13057" max="13057" width="15.375" style="66" customWidth="1"/>
    <col min="13058" max="13306" width="9" style="66"/>
    <col min="13307" max="13307" width="2.375" style="66" customWidth="1"/>
    <col min="13308" max="13308" width="14.5" style="66" customWidth="1"/>
    <col min="13309" max="13310" width="15.875" style="66" customWidth="1"/>
    <col min="13311" max="13312" width="15.625" style="66" customWidth="1"/>
    <col min="13313" max="13313" width="15.375" style="66" customWidth="1"/>
    <col min="13314" max="13562" width="9" style="66"/>
    <col min="13563" max="13563" width="2.375" style="66" customWidth="1"/>
    <col min="13564" max="13564" width="14.5" style="66" customWidth="1"/>
    <col min="13565" max="13566" width="15.875" style="66" customWidth="1"/>
    <col min="13567" max="13568" width="15.625" style="66" customWidth="1"/>
    <col min="13569" max="13569" width="15.375" style="66" customWidth="1"/>
    <col min="13570" max="13818" width="9" style="66"/>
    <col min="13819" max="13819" width="2.375" style="66" customWidth="1"/>
    <col min="13820" max="13820" width="14.5" style="66" customWidth="1"/>
    <col min="13821" max="13822" width="15.875" style="66" customWidth="1"/>
    <col min="13823" max="13824" width="15.625" style="66" customWidth="1"/>
    <col min="13825" max="13825" width="15.375" style="66" customWidth="1"/>
    <col min="13826" max="14074" width="9" style="66"/>
    <col min="14075" max="14075" width="2.375" style="66" customWidth="1"/>
    <col min="14076" max="14076" width="14.5" style="66" customWidth="1"/>
    <col min="14077" max="14078" width="15.875" style="66" customWidth="1"/>
    <col min="14079" max="14080" width="15.625" style="66" customWidth="1"/>
    <col min="14081" max="14081" width="15.375" style="66" customWidth="1"/>
    <col min="14082" max="14330" width="9" style="66"/>
    <col min="14331" max="14331" width="2.375" style="66" customWidth="1"/>
    <col min="14332" max="14332" width="14.5" style="66" customWidth="1"/>
    <col min="14333" max="14334" width="15.875" style="66" customWidth="1"/>
    <col min="14335" max="14336" width="15.625" style="66" customWidth="1"/>
    <col min="14337" max="14337" width="15.375" style="66" customWidth="1"/>
    <col min="14338" max="14586" width="9" style="66"/>
    <col min="14587" max="14587" width="2.375" style="66" customWidth="1"/>
    <col min="14588" max="14588" width="14.5" style="66" customWidth="1"/>
    <col min="14589" max="14590" width="15.875" style="66" customWidth="1"/>
    <col min="14591" max="14592" width="15.625" style="66" customWidth="1"/>
    <col min="14593" max="14593" width="15.375" style="66" customWidth="1"/>
    <col min="14594" max="14842" width="9" style="66"/>
    <col min="14843" max="14843" width="2.375" style="66" customWidth="1"/>
    <col min="14844" max="14844" width="14.5" style="66" customWidth="1"/>
    <col min="14845" max="14846" width="15.875" style="66" customWidth="1"/>
    <col min="14847" max="14848" width="15.625" style="66" customWidth="1"/>
    <col min="14849" max="14849" width="15.375" style="66" customWidth="1"/>
    <col min="14850" max="15098" width="9" style="66"/>
    <col min="15099" max="15099" width="2.375" style="66" customWidth="1"/>
    <col min="15100" max="15100" width="14.5" style="66" customWidth="1"/>
    <col min="15101" max="15102" width="15.875" style="66" customWidth="1"/>
    <col min="15103" max="15104" width="15.625" style="66" customWidth="1"/>
    <col min="15105" max="15105" width="15.375" style="66" customWidth="1"/>
    <col min="15106" max="15354" width="9" style="66"/>
    <col min="15355" max="15355" width="2.375" style="66" customWidth="1"/>
    <col min="15356" max="15356" width="14.5" style="66" customWidth="1"/>
    <col min="15357" max="15358" width="15.875" style="66" customWidth="1"/>
    <col min="15359" max="15360" width="15.625" style="66" customWidth="1"/>
    <col min="15361" max="15361" width="15.375" style="66" customWidth="1"/>
    <col min="15362" max="15610" width="9" style="66"/>
    <col min="15611" max="15611" width="2.375" style="66" customWidth="1"/>
    <col min="15612" max="15612" width="14.5" style="66" customWidth="1"/>
    <col min="15613" max="15614" width="15.875" style="66" customWidth="1"/>
    <col min="15615" max="15616" width="15.625" style="66" customWidth="1"/>
    <col min="15617" max="15617" width="15.375" style="66" customWidth="1"/>
    <col min="15618" max="15866" width="9" style="66"/>
    <col min="15867" max="15867" width="2.375" style="66" customWidth="1"/>
    <col min="15868" max="15868" width="14.5" style="66" customWidth="1"/>
    <col min="15869" max="15870" width="15.875" style="66" customWidth="1"/>
    <col min="15871" max="15872" width="15.625" style="66" customWidth="1"/>
    <col min="15873" max="15873" width="15.375" style="66" customWidth="1"/>
    <col min="15874" max="16122" width="9" style="66"/>
    <col min="16123" max="16123" width="2.375" style="66" customWidth="1"/>
    <col min="16124" max="16124" width="14.5" style="66" customWidth="1"/>
    <col min="16125" max="16126" width="15.875" style="66" customWidth="1"/>
    <col min="16127" max="16128" width="15.625" style="66" customWidth="1"/>
    <col min="16129" max="16129" width="15.375" style="66" customWidth="1"/>
    <col min="16130" max="16384" width="9" style="66"/>
  </cols>
  <sheetData>
    <row r="1" spans="1:13" x14ac:dyDescent="0.15">
      <c r="A1" s="190" t="s">
        <v>89</v>
      </c>
      <c r="B1" s="190"/>
      <c r="C1" s="190"/>
      <c r="D1" s="190"/>
      <c r="E1" s="190"/>
      <c r="F1" s="190"/>
      <c r="G1" s="190"/>
      <c r="H1" s="190"/>
      <c r="I1" s="190"/>
      <c r="J1" s="190"/>
      <c r="K1" s="190"/>
      <c r="L1" s="190"/>
      <c r="M1" s="190"/>
    </row>
    <row r="2" spans="1:13" ht="14.25" thickBot="1" x14ac:dyDescent="0.2">
      <c r="E2" s="107"/>
      <c r="F2" s="108"/>
      <c r="G2" s="107"/>
      <c r="H2" s="107"/>
      <c r="I2" s="107"/>
      <c r="J2" s="107"/>
      <c r="K2" s="107"/>
      <c r="L2" s="108"/>
      <c r="M2" s="108"/>
    </row>
    <row r="3" spans="1:13" ht="14.25" thickBot="1" x14ac:dyDescent="0.2">
      <c r="A3" s="191"/>
      <c r="B3" s="192"/>
      <c r="C3" s="193"/>
      <c r="D3" s="69" t="s">
        <v>99</v>
      </c>
      <c r="E3" s="70" t="s">
        <v>100</v>
      </c>
      <c r="F3" s="71" t="s">
        <v>90</v>
      </c>
      <c r="G3" s="72" t="s">
        <v>91</v>
      </c>
      <c r="H3" s="69" t="s">
        <v>101</v>
      </c>
      <c r="I3" s="70" t="s">
        <v>101</v>
      </c>
      <c r="J3" s="71" t="s">
        <v>90</v>
      </c>
      <c r="K3" s="72" t="s">
        <v>91</v>
      </c>
      <c r="L3" s="71" t="s">
        <v>102</v>
      </c>
      <c r="M3" s="71" t="s">
        <v>103</v>
      </c>
    </row>
    <row r="4" spans="1:13" x14ac:dyDescent="0.15">
      <c r="A4" s="194" t="s">
        <v>4</v>
      </c>
      <c r="B4" s="195"/>
      <c r="C4" s="196"/>
      <c r="D4" s="73" t="e">
        <f t="shared" ref="D4:G4" si="0">SUM(D5:D10,D35:D42)</f>
        <v>#REF!</v>
      </c>
      <c r="E4" s="74" t="e">
        <f t="shared" si="0"/>
        <v>#REF!</v>
      </c>
      <c r="F4" s="75">
        <f t="shared" si="0"/>
        <v>30857929</v>
      </c>
      <c r="G4" s="76" t="e">
        <f t="shared" si="0"/>
        <v>#REF!</v>
      </c>
      <c r="H4" s="73" t="e">
        <f t="shared" ref="H4:I4" si="1">SUM(H5:H10,H35:H42)</f>
        <v>#REF!</v>
      </c>
      <c r="I4" s="74" t="e">
        <f t="shared" si="1"/>
        <v>#REF!</v>
      </c>
      <c r="J4" s="76">
        <f>L4+M4</f>
        <v>33727476</v>
      </c>
      <c r="K4" s="76" t="e">
        <f t="shared" ref="K4" si="2">SUM(K5:K10,K35:K42)</f>
        <v>#REF!</v>
      </c>
      <c r="L4" s="75">
        <f t="shared" ref="L4:M4" si="3">SUM(L5:L10,L35:L42)</f>
        <v>2970154</v>
      </c>
      <c r="M4" s="75">
        <f t="shared" si="3"/>
        <v>30757322</v>
      </c>
    </row>
    <row r="5" spans="1:13" x14ac:dyDescent="0.15">
      <c r="A5" s="109"/>
      <c r="B5" s="197" t="s">
        <v>51</v>
      </c>
      <c r="C5" s="198"/>
      <c r="D5" s="77" t="e">
        <f>SUMIF(補助金支出一覧!#REF!,$B5,補助金支出一覧!#REF!)</f>
        <v>#REF!</v>
      </c>
      <c r="E5" s="78" t="e">
        <f>ROUND(D5/1000,1)</f>
        <v>#REF!</v>
      </c>
      <c r="F5" s="79">
        <v>2446626</v>
      </c>
      <c r="G5" s="80" t="e">
        <f>E5-F5</f>
        <v>#REF!</v>
      </c>
      <c r="H5" s="77" t="e">
        <f>SUMIF(補助金支出一覧!#REF!,$B5,補助金支出一覧!#REF!)</f>
        <v>#REF!</v>
      </c>
      <c r="I5" s="78" t="e">
        <f>ROUND(H5/1000,1)</f>
        <v>#REF!</v>
      </c>
      <c r="J5" s="80">
        <f>L5+M5+15000</f>
        <v>2380447</v>
      </c>
      <c r="K5" s="80" t="e">
        <f>I5-J5</f>
        <v>#REF!</v>
      </c>
      <c r="L5" s="79">
        <v>4000</v>
      </c>
      <c r="M5" s="79">
        <v>2361447</v>
      </c>
    </row>
    <row r="6" spans="1:13" x14ac:dyDescent="0.15">
      <c r="A6" s="110"/>
      <c r="B6" s="188" t="s">
        <v>53</v>
      </c>
      <c r="C6" s="189"/>
      <c r="D6" s="77" t="e">
        <f>SUMIF(補助金支出一覧!#REF!,$B6,補助金支出一覧!#REF!)</f>
        <v>#REF!</v>
      </c>
      <c r="E6" s="81" t="e">
        <f t="shared" ref="E6:E8" si="4">ROUND(D6/1000,1)</f>
        <v>#REF!</v>
      </c>
      <c r="F6" s="79">
        <v>740</v>
      </c>
      <c r="G6" s="80" t="e">
        <f t="shared" ref="G6:G8" si="5">E6-F6</f>
        <v>#REF!</v>
      </c>
      <c r="H6" s="77" t="e">
        <f>SUMIF(補助金支出一覧!#REF!,$B6,補助金支出一覧!#REF!)</f>
        <v>#REF!</v>
      </c>
      <c r="I6" s="81" t="e">
        <f t="shared" ref="I6:I9" si="6">ROUND(H6/1000,1)</f>
        <v>#REF!</v>
      </c>
      <c r="J6" s="80">
        <f>L6+M6</f>
        <v>180</v>
      </c>
      <c r="K6" s="80" t="e">
        <f t="shared" ref="K6:K9" si="7">I6-J6</f>
        <v>#REF!</v>
      </c>
      <c r="L6" s="79">
        <v>0</v>
      </c>
      <c r="M6" s="79">
        <v>180</v>
      </c>
    </row>
    <row r="7" spans="1:13" x14ac:dyDescent="0.15">
      <c r="A7" s="110"/>
      <c r="B7" s="188" t="s">
        <v>54</v>
      </c>
      <c r="C7" s="189"/>
      <c r="D7" s="77" t="e">
        <f>SUMIF(補助金支出一覧!#REF!,$B7,補助金支出一覧!#REF!)</f>
        <v>#REF!</v>
      </c>
      <c r="E7" s="81" t="e">
        <f t="shared" si="4"/>
        <v>#REF!</v>
      </c>
      <c r="F7" s="79">
        <v>18502</v>
      </c>
      <c r="G7" s="80" t="e">
        <f t="shared" si="5"/>
        <v>#REF!</v>
      </c>
      <c r="H7" s="77" t="e">
        <f>SUMIF(補助金支出一覧!#REF!,$B7,補助金支出一覧!#REF!)</f>
        <v>#REF!</v>
      </c>
      <c r="I7" s="81" t="e">
        <f t="shared" si="6"/>
        <v>#REF!</v>
      </c>
      <c r="J7" s="80">
        <f>L7+M7</f>
        <v>187236</v>
      </c>
      <c r="K7" s="80" t="e">
        <f t="shared" si="7"/>
        <v>#REF!</v>
      </c>
      <c r="L7" s="79">
        <v>0</v>
      </c>
      <c r="M7" s="79">
        <v>187236</v>
      </c>
    </row>
    <row r="8" spans="1:13" x14ac:dyDescent="0.15">
      <c r="A8" s="204"/>
      <c r="B8" s="188" t="s">
        <v>55</v>
      </c>
      <c r="C8" s="189"/>
      <c r="D8" s="77" t="e">
        <f>SUMIF(補助金支出一覧!#REF!,$B8,補助金支出一覧!#REF!)</f>
        <v>#REF!</v>
      </c>
      <c r="E8" s="81" t="e">
        <f t="shared" si="4"/>
        <v>#REF!</v>
      </c>
      <c r="F8" s="79">
        <v>1563024</v>
      </c>
      <c r="G8" s="80" t="e">
        <f t="shared" si="5"/>
        <v>#REF!</v>
      </c>
      <c r="H8" s="77" t="e">
        <f>SUMIF(補助金支出一覧!#REF!,$B8,補助金支出一覧!#REF!)</f>
        <v>#REF!</v>
      </c>
      <c r="I8" s="81" t="e">
        <f t="shared" si="6"/>
        <v>#REF!</v>
      </c>
      <c r="J8" s="80">
        <f>L8+M8-15000</f>
        <v>1779022</v>
      </c>
      <c r="K8" s="80" t="e">
        <f t="shared" si="7"/>
        <v>#REF!</v>
      </c>
      <c r="L8" s="79">
        <v>13000</v>
      </c>
      <c r="M8" s="79">
        <v>1781022</v>
      </c>
    </row>
    <row r="9" spans="1:13" ht="14.25" thickBot="1" x14ac:dyDescent="0.2">
      <c r="A9" s="204"/>
      <c r="B9" s="188" t="s">
        <v>50</v>
      </c>
      <c r="C9" s="189"/>
      <c r="D9" s="77" t="e">
        <f>SUMIF(補助金支出一覧!#REF!,$B9,補助金支出一覧!#REF!)</f>
        <v>#REF!</v>
      </c>
      <c r="E9" s="81" t="e">
        <f t="shared" ref="E9" si="8">ROUND(D9/1000,1)</f>
        <v>#REF!</v>
      </c>
      <c r="F9" s="79">
        <v>10000</v>
      </c>
      <c r="G9" s="80" t="e">
        <f t="shared" ref="G9" si="9">E9-F9</f>
        <v>#REF!</v>
      </c>
      <c r="H9" s="77" t="e">
        <f>SUMIF(補助金支出一覧!#REF!,$B9,補助金支出一覧!#REF!)</f>
        <v>#REF!</v>
      </c>
      <c r="I9" s="81" t="e">
        <f t="shared" si="6"/>
        <v>#REF!</v>
      </c>
      <c r="J9" s="80">
        <f>L9+M9</f>
        <v>0</v>
      </c>
      <c r="K9" s="80" t="e">
        <f t="shared" si="7"/>
        <v>#REF!</v>
      </c>
      <c r="L9" s="79">
        <v>0</v>
      </c>
      <c r="M9" s="79">
        <v>0</v>
      </c>
    </row>
    <row r="10" spans="1:13" x14ac:dyDescent="0.15">
      <c r="A10" s="205"/>
      <c r="B10" s="189" t="s">
        <v>62</v>
      </c>
      <c r="C10" s="199"/>
      <c r="D10" s="82" t="e">
        <f t="shared" ref="D10:J10" si="10">SUM(D11:D34)</f>
        <v>#REF!</v>
      </c>
      <c r="E10" s="83" t="e">
        <f t="shared" si="10"/>
        <v>#REF!</v>
      </c>
      <c r="F10" s="84">
        <f t="shared" si="10"/>
        <v>1063777</v>
      </c>
      <c r="G10" s="84" t="e">
        <f t="shared" si="10"/>
        <v>#REF!</v>
      </c>
      <c r="H10" s="73" t="e">
        <f t="shared" si="10"/>
        <v>#REF!</v>
      </c>
      <c r="I10" s="83" t="e">
        <f t="shared" si="10"/>
        <v>#REF!</v>
      </c>
      <c r="J10" s="84">
        <f t="shared" si="10"/>
        <v>963654</v>
      </c>
      <c r="K10" s="84" t="e">
        <f t="shared" ref="K10" si="11">SUM(K11:K34)</f>
        <v>#REF!</v>
      </c>
      <c r="L10" s="84">
        <f t="shared" ref="L10" si="12">SUM(L11:L34)</f>
        <v>149319</v>
      </c>
      <c r="M10" s="84">
        <f t="shared" ref="M10" si="13">SUM(M11:M34)</f>
        <v>814335</v>
      </c>
    </row>
    <row r="11" spans="1:13" x14ac:dyDescent="0.15">
      <c r="A11" s="205"/>
      <c r="B11" s="208"/>
      <c r="C11" s="111" t="s">
        <v>63</v>
      </c>
      <c r="D11" s="77" t="e">
        <f>SUMIF(補助金支出一覧!#REF!,$C11,補助金支出一覧!#REF!)</f>
        <v>#REF!</v>
      </c>
      <c r="E11" s="78" t="e">
        <f t="shared" ref="E11:E42" si="14">ROUND(D11/1000,1)</f>
        <v>#REF!</v>
      </c>
      <c r="F11" s="79">
        <v>184006</v>
      </c>
      <c r="G11" s="80" t="e">
        <f t="shared" ref="G11:G42" si="15">E11-F11</f>
        <v>#REF!</v>
      </c>
      <c r="H11" s="77" t="e">
        <f>SUMIF(補助金支出一覧!#REF!,$C11,補助金支出一覧!#REF!)</f>
        <v>#REF!</v>
      </c>
      <c r="I11" s="81" t="e">
        <f t="shared" ref="I11" si="16">ROUND(H11/1000,1)</f>
        <v>#REF!</v>
      </c>
      <c r="J11" s="80">
        <f t="shared" ref="J11:J42" si="17">L11+M11</f>
        <v>54659</v>
      </c>
      <c r="K11" s="80" t="e">
        <f t="shared" ref="K11:K42" si="18">I11-J11</f>
        <v>#REF!</v>
      </c>
      <c r="L11" s="79">
        <v>10600</v>
      </c>
      <c r="M11" s="79">
        <v>44059</v>
      </c>
    </row>
    <row r="12" spans="1:13" x14ac:dyDescent="0.15">
      <c r="A12" s="205"/>
      <c r="B12" s="209"/>
      <c r="C12" s="111" t="s">
        <v>73</v>
      </c>
      <c r="D12" s="77" t="e">
        <f>SUMIF(補助金支出一覧!#REF!,$C12,補助金支出一覧!#REF!)</f>
        <v>#REF!</v>
      </c>
      <c r="E12" s="81" t="e">
        <f t="shared" si="14"/>
        <v>#REF!</v>
      </c>
      <c r="F12" s="79">
        <v>23063</v>
      </c>
      <c r="G12" s="80" t="e">
        <f t="shared" si="15"/>
        <v>#REF!</v>
      </c>
      <c r="H12" s="77" t="e">
        <f>SUMIF(補助金支出一覧!#REF!,$C12,補助金支出一覧!#REF!)</f>
        <v>#REF!</v>
      </c>
      <c r="I12" s="81" t="e">
        <f t="shared" ref="I12:I34" si="19">ROUND(H12/1000,1)</f>
        <v>#REF!</v>
      </c>
      <c r="J12" s="80">
        <f t="shared" si="17"/>
        <v>35413</v>
      </c>
      <c r="K12" s="80" t="e">
        <f t="shared" si="18"/>
        <v>#REF!</v>
      </c>
      <c r="L12" s="79">
        <v>10600</v>
      </c>
      <c r="M12" s="79">
        <v>24813</v>
      </c>
    </row>
    <row r="13" spans="1:13" x14ac:dyDescent="0.15">
      <c r="A13" s="205"/>
      <c r="B13" s="209"/>
      <c r="C13" s="111" t="s">
        <v>64</v>
      </c>
      <c r="D13" s="77" t="e">
        <f>SUMIF(補助金支出一覧!#REF!,$C13,補助金支出一覧!#REF!)</f>
        <v>#REF!</v>
      </c>
      <c r="E13" s="81" t="e">
        <f t="shared" si="14"/>
        <v>#REF!</v>
      </c>
      <c r="F13" s="79">
        <v>20938</v>
      </c>
      <c r="G13" s="80" t="e">
        <f t="shared" si="15"/>
        <v>#REF!</v>
      </c>
      <c r="H13" s="77" t="e">
        <f>SUMIF(補助金支出一覧!#REF!,$C13,補助金支出一覧!#REF!)</f>
        <v>#REF!</v>
      </c>
      <c r="I13" s="81" t="e">
        <f t="shared" si="19"/>
        <v>#REF!</v>
      </c>
      <c r="J13" s="80">
        <f t="shared" si="17"/>
        <v>21654</v>
      </c>
      <c r="K13" s="80" t="e">
        <f t="shared" si="18"/>
        <v>#REF!</v>
      </c>
      <c r="L13" s="79">
        <v>5300</v>
      </c>
      <c r="M13" s="79">
        <v>16354</v>
      </c>
    </row>
    <row r="14" spans="1:13" x14ac:dyDescent="0.15">
      <c r="A14" s="205"/>
      <c r="B14" s="209"/>
      <c r="C14" s="111" t="s">
        <v>65</v>
      </c>
      <c r="D14" s="77" t="e">
        <f>SUMIF(補助金支出一覧!#REF!,$C14,補助金支出一覧!#REF!)</f>
        <v>#REF!</v>
      </c>
      <c r="E14" s="81" t="e">
        <f t="shared" si="14"/>
        <v>#REF!</v>
      </c>
      <c r="F14" s="79">
        <v>22974</v>
      </c>
      <c r="G14" s="80" t="e">
        <f t="shared" si="15"/>
        <v>#REF!</v>
      </c>
      <c r="H14" s="77" t="e">
        <f>SUMIF(補助金支出一覧!#REF!,$C14,補助金支出一覧!#REF!)</f>
        <v>#REF!</v>
      </c>
      <c r="I14" s="81" t="e">
        <f t="shared" si="19"/>
        <v>#REF!</v>
      </c>
      <c r="J14" s="80">
        <f t="shared" si="17"/>
        <v>22219</v>
      </c>
      <c r="K14" s="80" t="e">
        <f t="shared" si="18"/>
        <v>#REF!</v>
      </c>
      <c r="L14" s="79">
        <v>6890</v>
      </c>
      <c r="M14" s="79">
        <v>15329</v>
      </c>
    </row>
    <row r="15" spans="1:13" x14ac:dyDescent="0.15">
      <c r="A15" s="205"/>
      <c r="B15" s="209"/>
      <c r="C15" s="111" t="s">
        <v>74</v>
      </c>
      <c r="D15" s="77" t="e">
        <f>SUMIF(補助金支出一覧!#REF!,$C15,補助金支出一覧!#REF!)</f>
        <v>#REF!</v>
      </c>
      <c r="E15" s="81" t="e">
        <f t="shared" si="14"/>
        <v>#REF!</v>
      </c>
      <c r="F15" s="79">
        <v>59938</v>
      </c>
      <c r="G15" s="80" t="e">
        <f t="shared" si="15"/>
        <v>#REF!</v>
      </c>
      <c r="H15" s="77" t="e">
        <f>SUMIF(補助金支出一覧!#REF!,$C15,補助金支出一覧!#REF!)</f>
        <v>#REF!</v>
      </c>
      <c r="I15" s="81" t="e">
        <f t="shared" si="19"/>
        <v>#REF!</v>
      </c>
      <c r="J15" s="80">
        <f t="shared" si="17"/>
        <v>61084</v>
      </c>
      <c r="K15" s="80" t="e">
        <f t="shared" si="18"/>
        <v>#REF!</v>
      </c>
      <c r="L15" s="79">
        <v>2230</v>
      </c>
      <c r="M15" s="79">
        <v>58854</v>
      </c>
    </row>
    <row r="16" spans="1:13" x14ac:dyDescent="0.15">
      <c r="A16" s="205"/>
      <c r="B16" s="209"/>
      <c r="C16" s="111" t="s">
        <v>66</v>
      </c>
      <c r="D16" s="77" t="e">
        <f>SUMIF(補助金支出一覧!#REF!,$C16,補助金支出一覧!#REF!)</f>
        <v>#REF!</v>
      </c>
      <c r="E16" s="81" t="e">
        <f t="shared" si="14"/>
        <v>#REF!</v>
      </c>
      <c r="F16" s="79">
        <v>24388</v>
      </c>
      <c r="G16" s="80" t="e">
        <f t="shared" si="15"/>
        <v>#REF!</v>
      </c>
      <c r="H16" s="77" t="e">
        <f>SUMIF(補助金支出一覧!#REF!,$C16,補助金支出一覧!#REF!)</f>
        <v>#REF!</v>
      </c>
      <c r="I16" s="81" t="e">
        <f t="shared" si="19"/>
        <v>#REF!</v>
      </c>
      <c r="J16" s="80">
        <f t="shared" si="17"/>
        <v>24268</v>
      </c>
      <c r="K16" s="80" t="e">
        <f t="shared" si="18"/>
        <v>#REF!</v>
      </c>
      <c r="L16" s="79">
        <v>0</v>
      </c>
      <c r="M16" s="79">
        <v>24268</v>
      </c>
    </row>
    <row r="17" spans="1:13" x14ac:dyDescent="0.15">
      <c r="A17" s="205"/>
      <c r="B17" s="209"/>
      <c r="C17" s="111" t="s">
        <v>67</v>
      </c>
      <c r="D17" s="77" t="e">
        <f>SUMIF(補助金支出一覧!#REF!,$C17,補助金支出一覧!#REF!)</f>
        <v>#REF!</v>
      </c>
      <c r="E17" s="81" t="e">
        <f t="shared" si="14"/>
        <v>#REF!</v>
      </c>
      <c r="F17" s="79">
        <v>32203</v>
      </c>
      <c r="G17" s="80" t="e">
        <f t="shared" si="15"/>
        <v>#REF!</v>
      </c>
      <c r="H17" s="77" t="e">
        <f>SUMIF(補助金支出一覧!#REF!,$C17,補助金支出一覧!#REF!)</f>
        <v>#REF!</v>
      </c>
      <c r="I17" s="81" t="e">
        <f t="shared" si="19"/>
        <v>#REF!</v>
      </c>
      <c r="J17" s="80">
        <f t="shared" si="17"/>
        <v>37648</v>
      </c>
      <c r="K17" s="80" t="e">
        <f t="shared" si="18"/>
        <v>#REF!</v>
      </c>
      <c r="L17" s="79">
        <v>8520</v>
      </c>
      <c r="M17" s="79">
        <v>29128</v>
      </c>
    </row>
    <row r="18" spans="1:13" x14ac:dyDescent="0.15">
      <c r="A18" s="205"/>
      <c r="B18" s="209"/>
      <c r="C18" s="111" t="s">
        <v>92</v>
      </c>
      <c r="D18" s="77" t="e">
        <f>SUMIF(補助金支出一覧!#REF!,$C18,補助金支出一覧!#REF!)</f>
        <v>#REF!</v>
      </c>
      <c r="E18" s="81" t="e">
        <f t="shared" si="14"/>
        <v>#REF!</v>
      </c>
      <c r="F18" s="79">
        <v>113</v>
      </c>
      <c r="G18" s="80" t="e">
        <f t="shared" si="15"/>
        <v>#REF!</v>
      </c>
      <c r="H18" s="77" t="e">
        <f>SUMIF(補助金支出一覧!#REF!,$C18,補助金支出一覧!#REF!)</f>
        <v>#REF!</v>
      </c>
      <c r="I18" s="81" t="e">
        <f t="shared" si="19"/>
        <v>#REF!</v>
      </c>
      <c r="J18" s="80">
        <f t="shared" si="17"/>
        <v>3835</v>
      </c>
      <c r="K18" s="80" t="e">
        <f t="shared" si="18"/>
        <v>#REF!</v>
      </c>
      <c r="L18" s="79">
        <v>3835</v>
      </c>
      <c r="M18" s="79">
        <v>0</v>
      </c>
    </row>
    <row r="19" spans="1:13" x14ac:dyDescent="0.15">
      <c r="A19" s="205"/>
      <c r="B19" s="209"/>
      <c r="C19" s="111" t="s">
        <v>75</v>
      </c>
      <c r="D19" s="77" t="e">
        <f>SUMIF(補助金支出一覧!#REF!,$C19,補助金支出一覧!#REF!)</f>
        <v>#REF!</v>
      </c>
      <c r="E19" s="81" t="e">
        <f t="shared" si="14"/>
        <v>#REF!</v>
      </c>
      <c r="F19" s="79">
        <v>19832</v>
      </c>
      <c r="G19" s="80" t="e">
        <f t="shared" si="15"/>
        <v>#REF!</v>
      </c>
      <c r="H19" s="77" t="e">
        <f>SUMIF(補助金支出一覧!#REF!,$C19,補助金支出一覧!#REF!)</f>
        <v>#REF!</v>
      </c>
      <c r="I19" s="81" t="e">
        <f t="shared" si="19"/>
        <v>#REF!</v>
      </c>
      <c r="J19" s="80">
        <f t="shared" si="17"/>
        <v>15696</v>
      </c>
      <c r="K19" s="80" t="e">
        <f t="shared" si="18"/>
        <v>#REF!</v>
      </c>
      <c r="L19" s="79">
        <v>0</v>
      </c>
      <c r="M19" s="79">
        <v>15696</v>
      </c>
    </row>
    <row r="20" spans="1:13" x14ac:dyDescent="0.15">
      <c r="A20" s="205"/>
      <c r="B20" s="209"/>
      <c r="C20" s="111" t="s">
        <v>76</v>
      </c>
      <c r="D20" s="77" t="e">
        <f>SUMIF(補助金支出一覧!#REF!,$C20,補助金支出一覧!#REF!)</f>
        <v>#REF!</v>
      </c>
      <c r="E20" s="81" t="e">
        <f t="shared" si="14"/>
        <v>#REF!</v>
      </c>
      <c r="F20" s="79">
        <v>20242</v>
      </c>
      <c r="G20" s="80" t="e">
        <f t="shared" si="15"/>
        <v>#REF!</v>
      </c>
      <c r="H20" s="77" t="e">
        <f>SUMIF(補助金支出一覧!#REF!,$C20,補助金支出一覧!#REF!)</f>
        <v>#REF!</v>
      </c>
      <c r="I20" s="81" t="e">
        <f t="shared" si="19"/>
        <v>#REF!</v>
      </c>
      <c r="J20" s="80">
        <f t="shared" si="17"/>
        <v>18833</v>
      </c>
      <c r="K20" s="80" t="e">
        <f t="shared" si="18"/>
        <v>#REF!</v>
      </c>
      <c r="L20" s="79">
        <v>0</v>
      </c>
      <c r="M20" s="79">
        <v>18833</v>
      </c>
    </row>
    <row r="21" spans="1:13" x14ac:dyDescent="0.15">
      <c r="A21" s="205"/>
      <c r="B21" s="209"/>
      <c r="C21" s="111" t="s">
        <v>77</v>
      </c>
      <c r="D21" s="77" t="e">
        <f>SUMIF(補助金支出一覧!#REF!,$C21,補助金支出一覧!#REF!)</f>
        <v>#REF!</v>
      </c>
      <c r="E21" s="81" t="e">
        <f t="shared" si="14"/>
        <v>#REF!</v>
      </c>
      <c r="F21" s="79">
        <v>36691</v>
      </c>
      <c r="G21" s="80" t="e">
        <f t="shared" si="15"/>
        <v>#REF!</v>
      </c>
      <c r="H21" s="77" t="e">
        <f>SUMIF(補助金支出一覧!#REF!,$C21,補助金支出一覧!#REF!)</f>
        <v>#REF!</v>
      </c>
      <c r="I21" s="81" t="e">
        <f t="shared" si="19"/>
        <v>#REF!</v>
      </c>
      <c r="J21" s="80">
        <f t="shared" si="17"/>
        <v>47273</v>
      </c>
      <c r="K21" s="80" t="e">
        <f t="shared" si="18"/>
        <v>#REF!</v>
      </c>
      <c r="L21" s="79">
        <v>9540</v>
      </c>
      <c r="M21" s="79">
        <v>37733</v>
      </c>
    </row>
    <row r="22" spans="1:13" x14ac:dyDescent="0.15">
      <c r="A22" s="205"/>
      <c r="B22" s="209"/>
      <c r="C22" s="111" t="s">
        <v>78</v>
      </c>
      <c r="D22" s="77" t="e">
        <f>SUMIF(補助金支出一覧!#REF!,$C22,補助金支出一覧!#REF!)</f>
        <v>#REF!</v>
      </c>
      <c r="E22" s="81" t="e">
        <f t="shared" si="14"/>
        <v>#REF!</v>
      </c>
      <c r="F22" s="79">
        <v>58812</v>
      </c>
      <c r="G22" s="80" t="e">
        <f t="shared" si="15"/>
        <v>#REF!</v>
      </c>
      <c r="H22" s="77" t="e">
        <f>SUMIF(補助金支出一覧!#REF!,$C22,補助金支出一覧!#REF!)</f>
        <v>#REF!</v>
      </c>
      <c r="I22" s="81" t="e">
        <f t="shared" si="19"/>
        <v>#REF!</v>
      </c>
      <c r="J22" s="80">
        <f t="shared" si="17"/>
        <v>60855</v>
      </c>
      <c r="K22" s="80" t="e">
        <f t="shared" si="18"/>
        <v>#REF!</v>
      </c>
      <c r="L22" s="79">
        <v>15900</v>
      </c>
      <c r="M22" s="79">
        <v>44955</v>
      </c>
    </row>
    <row r="23" spans="1:13" x14ac:dyDescent="0.15">
      <c r="A23" s="205"/>
      <c r="B23" s="209"/>
      <c r="C23" s="111" t="s">
        <v>83</v>
      </c>
      <c r="D23" s="77" t="e">
        <f>SUMIF(補助金支出一覧!#REF!,$C23,補助金支出一覧!#REF!)</f>
        <v>#REF!</v>
      </c>
      <c r="E23" s="81" t="e">
        <f t="shared" si="14"/>
        <v>#REF!</v>
      </c>
      <c r="F23" s="79">
        <v>91621</v>
      </c>
      <c r="G23" s="80" t="e">
        <f t="shared" si="15"/>
        <v>#REF!</v>
      </c>
      <c r="H23" s="77" t="e">
        <f>SUMIF(補助金支出一覧!#REF!,$C23,補助金支出一覧!#REF!)</f>
        <v>#REF!</v>
      </c>
      <c r="I23" s="81" t="e">
        <f t="shared" si="19"/>
        <v>#REF!</v>
      </c>
      <c r="J23" s="80">
        <f t="shared" si="17"/>
        <v>97971</v>
      </c>
      <c r="K23" s="80" t="e">
        <f t="shared" si="18"/>
        <v>#REF!</v>
      </c>
      <c r="L23" s="79">
        <v>21200</v>
      </c>
      <c r="M23" s="79">
        <v>76771</v>
      </c>
    </row>
    <row r="24" spans="1:13" x14ac:dyDescent="0.15">
      <c r="A24" s="205"/>
      <c r="B24" s="209"/>
      <c r="C24" s="111" t="s">
        <v>79</v>
      </c>
      <c r="D24" s="77" t="e">
        <f>SUMIF(補助金支出一覧!#REF!,$C24,補助金支出一覧!#REF!)</f>
        <v>#REF!</v>
      </c>
      <c r="E24" s="81" t="e">
        <f t="shared" si="14"/>
        <v>#REF!</v>
      </c>
      <c r="F24" s="79">
        <v>28800</v>
      </c>
      <c r="G24" s="80" t="e">
        <f t="shared" si="15"/>
        <v>#REF!</v>
      </c>
      <c r="H24" s="77" t="e">
        <f>SUMIF(補助金支出一覧!#REF!,$C24,補助金支出一覧!#REF!)</f>
        <v>#REF!</v>
      </c>
      <c r="I24" s="81" t="e">
        <f t="shared" si="19"/>
        <v>#REF!</v>
      </c>
      <c r="J24" s="80">
        <f t="shared" si="17"/>
        <v>18400</v>
      </c>
      <c r="K24" s="80" t="e">
        <f t="shared" si="18"/>
        <v>#REF!</v>
      </c>
      <c r="L24" s="79">
        <v>0</v>
      </c>
      <c r="M24" s="79">
        <v>18400</v>
      </c>
    </row>
    <row r="25" spans="1:13" x14ac:dyDescent="0.15">
      <c r="A25" s="205"/>
      <c r="B25" s="209"/>
      <c r="C25" s="111" t="s">
        <v>68</v>
      </c>
      <c r="D25" s="77" t="e">
        <f>SUMIF(補助金支出一覧!#REF!,$C25,補助金支出一覧!#REF!)</f>
        <v>#REF!</v>
      </c>
      <c r="E25" s="81" t="e">
        <f t="shared" si="14"/>
        <v>#REF!</v>
      </c>
      <c r="F25" s="79">
        <v>43764</v>
      </c>
      <c r="G25" s="80" t="e">
        <f t="shared" si="15"/>
        <v>#REF!</v>
      </c>
      <c r="H25" s="77" t="e">
        <f>SUMIF(補助金支出一覧!#REF!,$C25,補助金支出一覧!#REF!)</f>
        <v>#REF!</v>
      </c>
      <c r="I25" s="81" t="e">
        <f t="shared" si="19"/>
        <v>#REF!</v>
      </c>
      <c r="J25" s="80">
        <f t="shared" si="17"/>
        <v>40763</v>
      </c>
      <c r="K25" s="80" t="e">
        <f t="shared" si="18"/>
        <v>#REF!</v>
      </c>
      <c r="L25" s="79">
        <v>5300</v>
      </c>
      <c r="M25" s="79">
        <v>35463</v>
      </c>
    </row>
    <row r="26" spans="1:13" x14ac:dyDescent="0.15">
      <c r="A26" s="205"/>
      <c r="B26" s="209"/>
      <c r="C26" s="111" t="s">
        <v>69</v>
      </c>
      <c r="D26" s="77" t="e">
        <f>SUMIF(補助金支出一覧!#REF!,$C26,補助金支出一覧!#REF!)</f>
        <v>#REF!</v>
      </c>
      <c r="E26" s="81" t="e">
        <f t="shared" si="14"/>
        <v>#REF!</v>
      </c>
      <c r="F26" s="79">
        <v>27439</v>
      </c>
      <c r="G26" s="80" t="e">
        <f t="shared" si="15"/>
        <v>#REF!</v>
      </c>
      <c r="H26" s="77" t="e">
        <f>SUMIF(補助金支出一覧!#REF!,$C26,補助金支出一覧!#REF!)</f>
        <v>#REF!</v>
      </c>
      <c r="I26" s="81" t="e">
        <f t="shared" si="19"/>
        <v>#REF!</v>
      </c>
      <c r="J26" s="80">
        <f t="shared" si="17"/>
        <v>26317</v>
      </c>
      <c r="K26" s="80" t="e">
        <f t="shared" si="18"/>
        <v>#REF!</v>
      </c>
      <c r="L26" s="79">
        <v>2120</v>
      </c>
      <c r="M26" s="79">
        <v>24197</v>
      </c>
    </row>
    <row r="27" spans="1:13" x14ac:dyDescent="0.15">
      <c r="A27" s="205"/>
      <c r="B27" s="209"/>
      <c r="C27" s="111" t="s">
        <v>80</v>
      </c>
      <c r="D27" s="77" t="e">
        <f>SUMIF(補助金支出一覧!#REF!,$C27,補助金支出一覧!#REF!)</f>
        <v>#REF!</v>
      </c>
      <c r="E27" s="81" t="e">
        <f t="shared" si="14"/>
        <v>#REF!</v>
      </c>
      <c r="F27" s="79">
        <v>49440</v>
      </c>
      <c r="G27" s="80" t="e">
        <f t="shared" si="15"/>
        <v>#REF!</v>
      </c>
      <c r="H27" s="77" t="e">
        <f>SUMIF(補助金支出一覧!#REF!,$C27,補助金支出一覧!#REF!)</f>
        <v>#REF!</v>
      </c>
      <c r="I27" s="81" t="e">
        <f t="shared" si="19"/>
        <v>#REF!</v>
      </c>
      <c r="J27" s="80">
        <f t="shared" si="17"/>
        <v>46598</v>
      </c>
      <c r="K27" s="80" t="e">
        <f t="shared" si="18"/>
        <v>#REF!</v>
      </c>
      <c r="L27" s="79">
        <v>1802</v>
      </c>
      <c r="M27" s="79">
        <v>44796</v>
      </c>
    </row>
    <row r="28" spans="1:13" x14ac:dyDescent="0.15">
      <c r="A28" s="205"/>
      <c r="B28" s="209"/>
      <c r="C28" s="111" t="s">
        <v>81</v>
      </c>
      <c r="D28" s="77" t="e">
        <f>SUMIF(補助金支出一覧!#REF!,$C28,補助金支出一覧!#REF!)</f>
        <v>#REF!</v>
      </c>
      <c r="E28" s="81" t="e">
        <f t="shared" si="14"/>
        <v>#REF!</v>
      </c>
      <c r="F28" s="79">
        <v>31350</v>
      </c>
      <c r="G28" s="80" t="e">
        <f t="shared" si="15"/>
        <v>#REF!</v>
      </c>
      <c r="H28" s="77" t="e">
        <f>SUMIF(補助金支出一覧!#REF!,$C28,補助金支出一覧!#REF!)</f>
        <v>#REF!</v>
      </c>
      <c r="I28" s="81" t="e">
        <f t="shared" si="19"/>
        <v>#REF!</v>
      </c>
      <c r="J28" s="80">
        <f t="shared" si="17"/>
        <v>38599</v>
      </c>
      <c r="K28" s="80" t="e">
        <f t="shared" si="18"/>
        <v>#REF!</v>
      </c>
      <c r="L28" s="79">
        <v>5300</v>
      </c>
      <c r="M28" s="79">
        <v>33299</v>
      </c>
    </row>
    <row r="29" spans="1:13" x14ac:dyDescent="0.15">
      <c r="A29" s="205"/>
      <c r="B29" s="209"/>
      <c r="C29" s="111" t="s">
        <v>70</v>
      </c>
      <c r="D29" s="77" t="e">
        <f>SUMIF(補助金支出一覧!#REF!,$C29,補助金支出一覧!#REF!)</f>
        <v>#REF!</v>
      </c>
      <c r="E29" s="81" t="e">
        <f t="shared" si="14"/>
        <v>#REF!</v>
      </c>
      <c r="F29" s="79">
        <v>25966</v>
      </c>
      <c r="G29" s="80" t="e">
        <f t="shared" si="15"/>
        <v>#REF!</v>
      </c>
      <c r="H29" s="77" t="e">
        <f>SUMIF(補助金支出一覧!#REF!,$C29,補助金支出一覧!#REF!)</f>
        <v>#REF!</v>
      </c>
      <c r="I29" s="81" t="e">
        <f t="shared" si="19"/>
        <v>#REF!</v>
      </c>
      <c r="J29" s="80">
        <f t="shared" si="17"/>
        <v>23000</v>
      </c>
      <c r="K29" s="80" t="e">
        <f t="shared" si="18"/>
        <v>#REF!</v>
      </c>
      <c r="L29" s="79">
        <v>0</v>
      </c>
      <c r="M29" s="79">
        <v>23000</v>
      </c>
    </row>
    <row r="30" spans="1:13" x14ac:dyDescent="0.15">
      <c r="A30" s="205"/>
      <c r="B30" s="209"/>
      <c r="C30" s="111" t="s">
        <v>71</v>
      </c>
      <c r="D30" s="77" t="e">
        <f>SUMIF(補助金支出一覧!#REF!,$C30,補助金支出一覧!#REF!)</f>
        <v>#REF!</v>
      </c>
      <c r="E30" s="81" t="e">
        <f t="shared" si="14"/>
        <v>#REF!</v>
      </c>
      <c r="F30" s="79">
        <v>40162</v>
      </c>
      <c r="G30" s="80" t="e">
        <f t="shared" si="15"/>
        <v>#REF!</v>
      </c>
      <c r="H30" s="77" t="e">
        <f>SUMIF(補助金支出一覧!#REF!,$C30,補助金支出一覧!#REF!)</f>
        <v>#REF!</v>
      </c>
      <c r="I30" s="81" t="e">
        <f t="shared" si="19"/>
        <v>#REF!</v>
      </c>
      <c r="J30" s="80">
        <f t="shared" si="17"/>
        <v>50797</v>
      </c>
      <c r="K30" s="80" t="e">
        <f t="shared" si="18"/>
        <v>#REF!</v>
      </c>
      <c r="L30" s="79">
        <v>10600</v>
      </c>
      <c r="M30" s="79">
        <v>40197</v>
      </c>
    </row>
    <row r="31" spans="1:13" x14ac:dyDescent="0.15">
      <c r="A31" s="205"/>
      <c r="B31" s="209"/>
      <c r="C31" s="111" t="s">
        <v>87</v>
      </c>
      <c r="D31" s="77" t="e">
        <f>SUMIF(補助金支出一覧!#REF!,$C31,補助金支出一覧!#REF!)</f>
        <v>#REF!</v>
      </c>
      <c r="E31" s="85" t="e">
        <f t="shared" si="14"/>
        <v>#REF!</v>
      </c>
      <c r="F31" s="86">
        <v>42470</v>
      </c>
      <c r="G31" s="80" t="e">
        <f t="shared" si="15"/>
        <v>#REF!</v>
      </c>
      <c r="H31" s="77" t="e">
        <f>SUMIF(補助金支出一覧!#REF!,$C31,補助金支出一覧!#REF!)</f>
        <v>#REF!</v>
      </c>
      <c r="I31" s="81" t="e">
        <f t="shared" si="19"/>
        <v>#REF!</v>
      </c>
      <c r="J31" s="80">
        <f t="shared" si="17"/>
        <v>47584</v>
      </c>
      <c r="K31" s="80" t="e">
        <f t="shared" si="18"/>
        <v>#REF!</v>
      </c>
      <c r="L31" s="86">
        <v>7300</v>
      </c>
      <c r="M31" s="79">
        <v>40284</v>
      </c>
    </row>
    <row r="32" spans="1:13" x14ac:dyDescent="0.15">
      <c r="A32" s="205"/>
      <c r="B32" s="209"/>
      <c r="C32" s="111" t="s">
        <v>88</v>
      </c>
      <c r="D32" s="77" t="e">
        <f>SUMIF(補助金支出一覧!#REF!,$C32,補助金支出一覧!#REF!)</f>
        <v>#REF!</v>
      </c>
      <c r="E32" s="81" t="e">
        <f t="shared" si="14"/>
        <v>#REF!</v>
      </c>
      <c r="F32" s="79">
        <v>45766</v>
      </c>
      <c r="G32" s="80" t="e">
        <f t="shared" si="15"/>
        <v>#REF!</v>
      </c>
      <c r="H32" s="77" t="e">
        <f>SUMIF(補助金支出一覧!#REF!,$C32,補助金支出一覧!#REF!)</f>
        <v>#REF!</v>
      </c>
      <c r="I32" s="81" t="e">
        <f t="shared" si="19"/>
        <v>#REF!</v>
      </c>
      <c r="J32" s="80">
        <f t="shared" si="17"/>
        <v>45222</v>
      </c>
      <c r="K32" s="80" t="e">
        <f t="shared" si="18"/>
        <v>#REF!</v>
      </c>
      <c r="L32" s="79">
        <v>0</v>
      </c>
      <c r="M32" s="79">
        <v>45222</v>
      </c>
    </row>
    <row r="33" spans="1:13" x14ac:dyDescent="0.15">
      <c r="A33" s="205"/>
      <c r="B33" s="209"/>
      <c r="C33" s="111" t="s">
        <v>72</v>
      </c>
      <c r="D33" s="77" t="e">
        <f>SUMIF(補助金支出一覧!#REF!,$C33,補助金支出一覧!#REF!)</f>
        <v>#REF!</v>
      </c>
      <c r="E33" s="81" t="e">
        <f t="shared" si="14"/>
        <v>#REF!</v>
      </c>
      <c r="F33" s="79">
        <v>52402</v>
      </c>
      <c r="G33" s="80" t="e">
        <f t="shared" si="15"/>
        <v>#REF!</v>
      </c>
      <c r="H33" s="77" t="e">
        <f>SUMIF(補助金支出一覧!#REF!,$C33,補助金支出一覧!#REF!)</f>
        <v>#REF!</v>
      </c>
      <c r="I33" s="81" t="e">
        <f t="shared" si="19"/>
        <v>#REF!</v>
      </c>
      <c r="J33" s="80">
        <f t="shared" si="17"/>
        <v>63782</v>
      </c>
      <c r="K33" s="80" t="e">
        <f t="shared" si="18"/>
        <v>#REF!</v>
      </c>
      <c r="L33" s="79">
        <v>11682</v>
      </c>
      <c r="M33" s="79">
        <v>52100</v>
      </c>
    </row>
    <row r="34" spans="1:13" x14ac:dyDescent="0.15">
      <c r="A34" s="205"/>
      <c r="B34" s="210"/>
      <c r="C34" s="111" t="s">
        <v>82</v>
      </c>
      <c r="D34" s="77" t="e">
        <f>SUMIF(補助金支出一覧!#REF!,$C34,補助金支出一覧!#REF!)</f>
        <v>#REF!</v>
      </c>
      <c r="E34" s="81" t="e">
        <f t="shared" si="14"/>
        <v>#REF!</v>
      </c>
      <c r="F34" s="79">
        <v>81397</v>
      </c>
      <c r="G34" s="80" t="e">
        <f t="shared" si="15"/>
        <v>#REF!</v>
      </c>
      <c r="H34" s="77" t="e">
        <f>SUMIF(補助金支出一覧!#REF!,$C34,補助金支出一覧!#REF!)</f>
        <v>#REF!</v>
      </c>
      <c r="I34" s="81" t="e">
        <f t="shared" si="19"/>
        <v>#REF!</v>
      </c>
      <c r="J34" s="80">
        <f t="shared" si="17"/>
        <v>61184</v>
      </c>
      <c r="K34" s="80" t="e">
        <f t="shared" si="18"/>
        <v>#REF!</v>
      </c>
      <c r="L34" s="79">
        <v>10600</v>
      </c>
      <c r="M34" s="79">
        <v>50584</v>
      </c>
    </row>
    <row r="35" spans="1:13" x14ac:dyDescent="0.15">
      <c r="A35" s="205"/>
      <c r="B35" s="189" t="s">
        <v>56</v>
      </c>
      <c r="C35" s="199"/>
      <c r="D35" s="77" t="e">
        <f>SUMIF(補助金支出一覧!#REF!,$B35,補助金支出一覧!#REF!)</f>
        <v>#REF!</v>
      </c>
      <c r="E35" s="81" t="e">
        <f t="shared" si="14"/>
        <v>#REF!</v>
      </c>
      <c r="F35" s="79">
        <v>8071923</v>
      </c>
      <c r="G35" s="80" t="e">
        <f t="shared" si="15"/>
        <v>#REF!</v>
      </c>
      <c r="H35" s="77" t="e">
        <f>SUMIF(補助金支出一覧!#REF!,$B35,補助金支出一覧!#REF!)</f>
        <v>#REF!</v>
      </c>
      <c r="I35" s="81" t="e">
        <f t="shared" ref="I35:I37" si="20">ROUND(H35/1000,1)</f>
        <v>#REF!</v>
      </c>
      <c r="J35" s="80">
        <f t="shared" si="17"/>
        <v>8111302</v>
      </c>
      <c r="K35" s="80" t="e">
        <f t="shared" si="18"/>
        <v>#REF!</v>
      </c>
      <c r="L35" s="79">
        <v>2361443</v>
      </c>
      <c r="M35" s="79">
        <v>5749859</v>
      </c>
    </row>
    <row r="36" spans="1:13" x14ac:dyDescent="0.15">
      <c r="A36" s="205"/>
      <c r="B36" s="189" t="s">
        <v>57</v>
      </c>
      <c r="C36" s="199"/>
      <c r="D36" s="77" t="e">
        <f>SUMIF(補助金支出一覧!#REF!,$B36,補助金支出一覧!#REF!)</f>
        <v>#REF!</v>
      </c>
      <c r="E36" s="81" t="e">
        <f t="shared" si="14"/>
        <v>#REF!</v>
      </c>
      <c r="F36" s="79">
        <v>133245</v>
      </c>
      <c r="G36" s="80" t="e">
        <f t="shared" si="15"/>
        <v>#REF!</v>
      </c>
      <c r="H36" s="77" t="e">
        <f>SUMIF(補助金支出一覧!#REF!,$B36,補助金支出一覧!#REF!)</f>
        <v>#REF!</v>
      </c>
      <c r="I36" s="81" t="e">
        <f t="shared" si="20"/>
        <v>#REF!</v>
      </c>
      <c r="J36" s="80">
        <f t="shared" si="17"/>
        <v>351810</v>
      </c>
      <c r="K36" s="80" t="e">
        <f t="shared" si="18"/>
        <v>#REF!</v>
      </c>
      <c r="L36" s="79">
        <v>0</v>
      </c>
      <c r="M36" s="79">
        <v>351810</v>
      </c>
    </row>
    <row r="37" spans="1:13" x14ac:dyDescent="0.15">
      <c r="A37" s="205"/>
      <c r="B37" s="189" t="s">
        <v>93</v>
      </c>
      <c r="C37" s="199"/>
      <c r="D37" s="77" t="e">
        <f>SUMIF(補助金支出一覧!#REF!,$B37,補助金支出一覧!#REF!)</f>
        <v>#REF!</v>
      </c>
      <c r="E37" s="81" t="e">
        <f t="shared" si="14"/>
        <v>#REF!</v>
      </c>
      <c r="F37" s="79">
        <v>9949507</v>
      </c>
      <c r="G37" s="80" t="e">
        <f t="shared" si="15"/>
        <v>#REF!</v>
      </c>
      <c r="H37" s="77" t="e">
        <f>SUMIF(補助金支出一覧!#REF!,$B37,補助金支出一覧!#REF!)</f>
        <v>#REF!</v>
      </c>
      <c r="I37" s="81" t="e">
        <f t="shared" si="20"/>
        <v>#REF!</v>
      </c>
      <c r="J37" s="80">
        <f t="shared" si="17"/>
        <v>10834634</v>
      </c>
      <c r="K37" s="80" t="e">
        <f t="shared" si="18"/>
        <v>#REF!</v>
      </c>
      <c r="L37" s="79">
        <v>53388</v>
      </c>
      <c r="M37" s="79">
        <v>10781246</v>
      </c>
    </row>
    <row r="38" spans="1:13" x14ac:dyDescent="0.15">
      <c r="A38" s="205"/>
      <c r="B38" s="189" t="s">
        <v>58</v>
      </c>
      <c r="C38" s="199"/>
      <c r="D38" s="77" t="e">
        <f>SUMIF(補助金支出一覧!#REF!,$B38,補助金支出一覧!#REF!)</f>
        <v>#REF!</v>
      </c>
      <c r="E38" s="81" t="e">
        <f t="shared" si="14"/>
        <v>#REF!</v>
      </c>
      <c r="F38" s="79">
        <v>21290</v>
      </c>
      <c r="G38" s="80" t="e">
        <f t="shared" si="15"/>
        <v>#REF!</v>
      </c>
      <c r="H38" s="77" t="e">
        <f>SUMIF(補助金支出一覧!#REF!,$B38,補助金支出一覧!#REF!)</f>
        <v>#REF!</v>
      </c>
      <c r="I38" s="81" t="e">
        <f t="shared" ref="I38:I42" si="21">ROUND(H38/1000,1)</f>
        <v>#REF!</v>
      </c>
      <c r="J38" s="80">
        <f t="shared" si="17"/>
        <v>159924</v>
      </c>
      <c r="K38" s="80" t="e">
        <f t="shared" si="18"/>
        <v>#REF!</v>
      </c>
      <c r="L38" s="79">
        <v>0</v>
      </c>
      <c r="M38" s="79">
        <v>159924</v>
      </c>
    </row>
    <row r="39" spans="1:13" x14ac:dyDescent="0.15">
      <c r="A39" s="205"/>
      <c r="B39" s="189" t="s">
        <v>94</v>
      </c>
      <c r="C39" s="199"/>
      <c r="D39" s="77" t="e">
        <f>SUMIF(補助金支出一覧!#REF!,$B39,補助金支出一覧!#REF!)</f>
        <v>#REF!</v>
      </c>
      <c r="E39" s="81" t="e">
        <f t="shared" si="14"/>
        <v>#REF!</v>
      </c>
      <c r="F39" s="79">
        <v>4577283</v>
      </c>
      <c r="G39" s="80" t="e">
        <f t="shared" si="15"/>
        <v>#REF!</v>
      </c>
      <c r="H39" s="77" t="e">
        <f>SUMIF(補助金支出一覧!#REF!,$B39,補助金支出一覧!#REF!)</f>
        <v>#REF!</v>
      </c>
      <c r="I39" s="81" t="e">
        <f t="shared" si="21"/>
        <v>#REF!</v>
      </c>
      <c r="J39" s="80">
        <f t="shared" si="17"/>
        <v>5729410</v>
      </c>
      <c r="K39" s="80" t="e">
        <f t="shared" si="18"/>
        <v>#REF!</v>
      </c>
      <c r="L39" s="79">
        <v>253666</v>
      </c>
      <c r="M39" s="79">
        <v>5475744</v>
      </c>
    </row>
    <row r="40" spans="1:13" x14ac:dyDescent="0.15">
      <c r="A40" s="205"/>
      <c r="B40" s="189" t="s">
        <v>59</v>
      </c>
      <c r="C40" s="199"/>
      <c r="D40" s="77" t="e">
        <f>SUMIF(補助金支出一覧!#REF!,$B40,補助金支出一覧!#REF!)</f>
        <v>#REF!</v>
      </c>
      <c r="E40" s="81" t="e">
        <f t="shared" si="14"/>
        <v>#REF!</v>
      </c>
      <c r="F40" s="79">
        <v>16908</v>
      </c>
      <c r="G40" s="80" t="e">
        <f t="shared" si="15"/>
        <v>#REF!</v>
      </c>
      <c r="H40" s="77" t="e">
        <f>SUMIF(補助金支出一覧!#REF!,$B40,補助金支出一覧!#REF!)</f>
        <v>#REF!</v>
      </c>
      <c r="I40" s="81" t="e">
        <f t="shared" si="21"/>
        <v>#REF!</v>
      </c>
      <c r="J40" s="80">
        <f t="shared" si="17"/>
        <v>11133</v>
      </c>
      <c r="K40" s="80" t="e">
        <f t="shared" si="18"/>
        <v>#REF!</v>
      </c>
      <c r="L40" s="79">
        <v>0</v>
      </c>
      <c r="M40" s="79">
        <v>11133</v>
      </c>
    </row>
    <row r="41" spans="1:13" x14ac:dyDescent="0.15">
      <c r="A41" s="206"/>
      <c r="B41" s="189" t="s">
        <v>60</v>
      </c>
      <c r="C41" s="199"/>
      <c r="D41" s="77" t="e">
        <f>SUMIF(補助金支出一覧!#REF!,$B41,補助金支出一覧!#REF!)</f>
        <v>#REF!</v>
      </c>
      <c r="E41" s="81" t="e">
        <f t="shared" si="14"/>
        <v>#REF!</v>
      </c>
      <c r="F41" s="79">
        <v>0</v>
      </c>
      <c r="G41" s="80" t="e">
        <f t="shared" si="15"/>
        <v>#REF!</v>
      </c>
      <c r="H41" s="77" t="e">
        <f>SUMIF(補助金支出一覧!#REF!,$B41,補助金支出一覧!#REF!)</f>
        <v>#REF!</v>
      </c>
      <c r="I41" s="81" t="e">
        <f t="shared" si="21"/>
        <v>#REF!</v>
      </c>
      <c r="J41" s="80">
        <f t="shared" si="17"/>
        <v>0</v>
      </c>
      <c r="K41" s="80" t="e">
        <f t="shared" si="18"/>
        <v>#REF!</v>
      </c>
      <c r="L41" s="79">
        <v>0</v>
      </c>
      <c r="M41" s="79"/>
    </row>
    <row r="42" spans="1:13" ht="14.25" thickBot="1" x14ac:dyDescent="0.2">
      <c r="A42" s="207"/>
      <c r="B42" s="200" t="s">
        <v>61</v>
      </c>
      <c r="C42" s="201"/>
      <c r="D42" s="77" t="e">
        <f>SUMIF(補助金支出一覧!#REF!,$B42,補助金支出一覧!#REF!)</f>
        <v>#REF!</v>
      </c>
      <c r="E42" s="78" t="e">
        <f t="shared" si="14"/>
        <v>#REF!</v>
      </c>
      <c r="F42" s="87">
        <v>2985104</v>
      </c>
      <c r="G42" s="80" t="e">
        <f t="shared" si="15"/>
        <v>#REF!</v>
      </c>
      <c r="H42" s="77" t="e">
        <f>SUMIF(補助金支出一覧!#REF!,$B42,補助金支出一覧!#REF!)</f>
        <v>#REF!</v>
      </c>
      <c r="I42" s="81" t="e">
        <f t="shared" si="21"/>
        <v>#REF!</v>
      </c>
      <c r="J42" s="80">
        <f t="shared" si="17"/>
        <v>3218724</v>
      </c>
      <c r="K42" s="80" t="e">
        <f t="shared" si="18"/>
        <v>#REF!</v>
      </c>
      <c r="L42" s="87">
        <v>135338</v>
      </c>
      <c r="M42" s="87">
        <v>3083386</v>
      </c>
    </row>
    <row r="43" spans="1:13" ht="14.25" thickBot="1" x14ac:dyDescent="0.2">
      <c r="A43" s="202" t="s">
        <v>95</v>
      </c>
      <c r="B43" s="203"/>
      <c r="C43" s="203"/>
      <c r="D43" s="88"/>
      <c r="E43" s="89"/>
      <c r="F43" s="90"/>
      <c r="G43" s="91"/>
      <c r="H43" s="104"/>
      <c r="I43" s="104"/>
      <c r="J43" s="104"/>
      <c r="K43" s="104"/>
      <c r="L43" s="90"/>
      <c r="M43" s="90"/>
    </row>
    <row r="44" spans="1:13" x14ac:dyDescent="0.15">
      <c r="D44" s="106" t="s">
        <v>96</v>
      </c>
      <c r="E44" s="112" t="e">
        <f>補助金支出一覧!#REF!/1000</f>
        <v>#REF!</v>
      </c>
      <c r="H44" s="106" t="s">
        <v>96</v>
      </c>
      <c r="I44" s="112" t="e">
        <f>補助金支出一覧!#REF!/1000</f>
        <v>#REF!</v>
      </c>
    </row>
    <row r="45" spans="1:13" x14ac:dyDescent="0.15">
      <c r="D45" s="106" t="s">
        <v>97</v>
      </c>
      <c r="E45" s="112" t="e">
        <f>E44-E4</f>
        <v>#REF!</v>
      </c>
      <c r="F45" s="113"/>
      <c r="H45" s="106" t="s">
        <v>97</v>
      </c>
      <c r="I45" s="112" t="e">
        <f>I44-I4</f>
        <v>#REF!</v>
      </c>
      <c r="L45" s="113"/>
      <c r="M45" s="113"/>
    </row>
    <row r="46" spans="1:13" x14ac:dyDescent="0.15">
      <c r="H46" s="106"/>
    </row>
    <row r="47" spans="1:13" x14ac:dyDescent="0.15">
      <c r="H47" s="106"/>
    </row>
    <row r="48" spans="1:13" x14ac:dyDescent="0.15">
      <c r="H48" s="106"/>
    </row>
    <row r="49" spans="8:8" x14ac:dyDescent="0.15">
      <c r="H49" s="106"/>
    </row>
    <row r="458" spans="1:27" s="115" customFormat="1" ht="75.2" customHeight="1" x14ac:dyDescent="0.15">
      <c r="A458" s="92" t="s">
        <v>70</v>
      </c>
      <c r="B458" s="93"/>
      <c r="C458" s="94" t="s">
        <v>84</v>
      </c>
      <c r="D458" s="93">
        <v>450</v>
      </c>
      <c r="E458" s="95" t="s">
        <v>85</v>
      </c>
      <c r="F458" s="96" t="s">
        <v>86</v>
      </c>
      <c r="G458" s="97" t="e">
        <f>#REF!+#REF!</f>
        <v>#REF!</v>
      </c>
      <c r="H458" s="97"/>
      <c r="I458" s="97"/>
      <c r="J458" s="97"/>
      <c r="K458" s="97"/>
      <c r="L458" s="96" t="s">
        <v>86</v>
      </c>
      <c r="M458" s="98">
        <v>0</v>
      </c>
      <c r="N458" s="99">
        <v>0</v>
      </c>
      <c r="O458" s="99">
        <v>0</v>
      </c>
      <c r="P458" s="99">
        <v>0</v>
      </c>
      <c r="Q458" s="99">
        <v>0</v>
      </c>
      <c r="R458" s="100">
        <v>0</v>
      </c>
      <c r="S458" s="66"/>
      <c r="T458" s="66"/>
      <c r="U458" s="101">
        <f t="shared" ref="U458:V458" si="22">Q458+S458</f>
        <v>0</v>
      </c>
      <c r="V458" s="102">
        <f t="shared" si="22"/>
        <v>0</v>
      </c>
      <c r="W458" s="94"/>
      <c r="X458" s="95"/>
      <c r="Y458" s="114" t="str">
        <f t="shared" ref="Y458" si="23">IF(Q458&lt;O458,"効果額下がってる！","○")</f>
        <v>○</v>
      </c>
      <c r="Z458" s="92" t="s">
        <v>52</v>
      </c>
      <c r="AA458" s="103" t="s">
        <v>98</v>
      </c>
    </row>
  </sheetData>
  <mergeCells count="20">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 ref="B7:C7"/>
    <mergeCell ref="A1:M1"/>
    <mergeCell ref="A3:C3"/>
    <mergeCell ref="A4:C4"/>
    <mergeCell ref="B5:C5"/>
    <mergeCell ref="B6:C6"/>
  </mergeCells>
  <phoneticPr fontId="3"/>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【（仮）作業シート】見直し集計</vt:lpstr>
      <vt:lpstr>表紙</vt:lpstr>
      <vt:lpstr>補助金支出一覧</vt:lpstr>
      <vt:lpstr>積上（補助金）</vt:lpstr>
      <vt:lpstr>表紙!Print_Area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2021-09-02T06:54:27Z</dcterms:created>
  <dcterms:modified xsi:type="dcterms:W3CDTF">2023-10-10T09:43:11Z</dcterms:modified>
</cp:coreProperties>
</file>