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-120" yWindow="-120" windowWidth="23280" windowHeight="12600" tabRatio="991"/>
  </bookViews>
  <sheets>
    <sheet name="別紙１" sheetId="20" r:id="rId1"/>
    <sheet name="リスト" sheetId="22" r:id="rId2"/>
  </sheets>
  <externalReferences>
    <externalReference r:id="rId3"/>
  </externalReferences>
  <definedNames>
    <definedName name="_xlnm.Print_Area" localSheetId="0">別紙１!$A$1:$N$41</definedName>
    <definedName name="リスト">[1]ドロップダウン!$J$8:$J$25</definedName>
    <definedName name="運営">#REF!</definedName>
    <definedName name="運営費">#REF!</definedName>
    <definedName name="運営費1">#REF!</definedName>
    <definedName name="運営費2">#REF!</definedName>
    <definedName name="運営費3">#REF!</definedName>
    <definedName name="運営費4">#REF!</definedName>
    <definedName name="運営費対象">#REF!</definedName>
    <definedName name="運営費対象2">#REF!</definedName>
    <definedName name="運営費費目">#REF!</definedName>
    <definedName name="運営補助金">#REF!</definedName>
    <definedName name="改運営費">#REF!</definedName>
    <definedName name="活動">#REF!</definedName>
    <definedName name="活動事業">#REF!</definedName>
    <definedName name="活動事業2">#REF!</definedName>
    <definedName name="活動費">#REF!</definedName>
    <definedName name="活動費1">#REF!</definedName>
    <definedName name="活動費対象">#REF!</definedName>
    <definedName name="活動費費目">#REF!</definedName>
    <definedName name="活動費費目2">#REF!</definedName>
    <definedName name="活動補助金">#REF!</definedName>
    <definedName name="区分">#REF!</definedName>
    <definedName name="経費区分">#REF!</definedName>
    <definedName name="経費費目">#REF!</definedName>
    <definedName name="総括">#REF!</definedName>
    <definedName name="地活">#REF!</definedName>
    <definedName name="費目">#REF!</definedName>
    <definedName name="費目1">#REF!</definedName>
    <definedName name="費目2">#REF!</definedName>
    <definedName name="費目3">#REF!</definedName>
    <definedName name="変更運営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" i="20" l="1"/>
  <c r="P16" i="20"/>
  <c r="G40" i="20" l="1"/>
  <c r="M39" i="20"/>
  <c r="M38" i="20"/>
  <c r="M37" i="20"/>
  <c r="M36" i="20"/>
  <c r="M35" i="20"/>
  <c r="M34" i="20"/>
  <c r="M33" i="20"/>
  <c r="M32" i="20"/>
  <c r="M31" i="20"/>
  <c r="M30" i="20"/>
  <c r="M29" i="20"/>
  <c r="M28" i="20"/>
  <c r="M27" i="20"/>
  <c r="M26" i="20"/>
  <c r="M25" i="20"/>
  <c r="M24" i="20"/>
  <c r="M23" i="20"/>
  <c r="M22" i="20"/>
  <c r="M21" i="20"/>
  <c r="M20" i="20"/>
  <c r="M19" i="20"/>
  <c r="M18" i="20"/>
  <c r="M17" i="20"/>
  <c r="M16" i="20"/>
  <c r="M14" i="20"/>
  <c r="M13" i="20"/>
  <c r="G41" i="20" l="1"/>
  <c r="K40" i="20" l="1"/>
  <c r="I40" i="20"/>
  <c r="K15" i="20"/>
  <c r="I15" i="20"/>
  <c r="U6" i="20" s="1"/>
  <c r="S16" i="20" l="1"/>
  <c r="U7" i="20" s="1"/>
  <c r="R40" i="20"/>
  <c r="Q40" i="20" s="1"/>
  <c r="P40" i="20"/>
  <c r="H8" i="20"/>
  <c r="K41" i="20"/>
  <c r="M40" i="20"/>
  <c r="M15" i="20"/>
  <c r="I41" i="20"/>
  <c r="E40" i="20" l="1"/>
  <c r="Q4" i="20"/>
  <c r="M41" i="20"/>
  <c r="P13" i="20" s="1"/>
  <c r="Q13" i="20" s="1"/>
  <c r="H7" i="20"/>
  <c r="E10" i="20" l="1"/>
  <c r="U8" i="20"/>
  <c r="Q5" i="20"/>
  <c r="Q6" i="20" s="1"/>
  <c r="Q9" i="20" s="1"/>
  <c r="U9" i="20" l="1"/>
  <c r="H9" i="20"/>
  <c r="H10" i="20" s="1"/>
  <c r="Q10" i="20"/>
</calcChain>
</file>

<file path=xl/sharedStrings.xml><?xml version="1.0" encoding="utf-8"?>
<sst xmlns="http://schemas.openxmlformats.org/spreadsheetml/2006/main" count="104" uniqueCount="88">
  <si>
    <t>項　　　　　　　目</t>
    <rPh sb="0" eb="1">
      <t>コウ</t>
    </rPh>
    <rPh sb="8" eb="9">
      <t>メ</t>
    </rPh>
    <phoneticPr fontId="1"/>
  </si>
  <si>
    <t>大阪市補助金（活動費）</t>
    <rPh sb="0" eb="3">
      <t>オオサカシ</t>
    </rPh>
    <rPh sb="3" eb="6">
      <t>ホジョキン</t>
    </rPh>
    <rPh sb="7" eb="9">
      <t>カツドウ</t>
    </rPh>
    <rPh sb="9" eb="10">
      <t>ヒ</t>
    </rPh>
    <phoneticPr fontId="1"/>
  </si>
  <si>
    <t>大阪市補助金（運営費）</t>
    <rPh sb="0" eb="3">
      <t>オオサカシ</t>
    </rPh>
    <rPh sb="3" eb="6">
      <t>ホジョキン</t>
    </rPh>
    <rPh sb="7" eb="9">
      <t>ウンエイ</t>
    </rPh>
    <rPh sb="9" eb="10">
      <t>ヒ</t>
    </rPh>
    <phoneticPr fontId="1"/>
  </si>
  <si>
    <t>その他（地域団体からの拠出金等）</t>
    <rPh sb="2" eb="3">
      <t>タ</t>
    </rPh>
    <rPh sb="4" eb="6">
      <t>チイキ</t>
    </rPh>
    <rPh sb="6" eb="8">
      <t>ダンタイ</t>
    </rPh>
    <rPh sb="11" eb="14">
      <t>キョシュツキン</t>
    </rPh>
    <rPh sb="14" eb="15">
      <t>トウ</t>
    </rPh>
    <phoneticPr fontId="1"/>
  </si>
  <si>
    <t>支　　出　　　　　　　　　　　　　　　　　　　　　　　　　　　　　　</t>
    <rPh sb="0" eb="1">
      <t>シ</t>
    </rPh>
    <rPh sb="3" eb="4">
      <t>デ</t>
    </rPh>
    <phoneticPr fontId="1"/>
  </si>
  <si>
    <t>活動分野</t>
    <rPh sb="0" eb="2">
      <t>カツドウ</t>
    </rPh>
    <rPh sb="2" eb="4">
      <t>ブンヤ</t>
    </rPh>
    <phoneticPr fontId="1"/>
  </si>
  <si>
    <t>収　　入</t>
    <rPh sb="0" eb="1">
      <t>オサム</t>
    </rPh>
    <rPh sb="3" eb="4">
      <t>ハイ</t>
    </rPh>
    <phoneticPr fontId="1"/>
  </si>
  <si>
    <t>(単位：円)</t>
    <rPh sb="1" eb="3">
      <t>タンイ</t>
    </rPh>
    <rPh sb="4" eb="5">
      <t>エン</t>
    </rPh>
    <phoneticPr fontId="1"/>
  </si>
  <si>
    <t>備考</t>
    <rPh sb="0" eb="2">
      <t>ビコウ</t>
    </rPh>
    <phoneticPr fontId="1"/>
  </si>
  <si>
    <t>年度</t>
    <rPh sb="0" eb="1">
      <t>ネン</t>
    </rPh>
    <rPh sb="1" eb="2">
      <t>ド</t>
    </rPh>
    <phoneticPr fontId="3"/>
  </si>
  <si>
    <t>事業番号</t>
    <rPh sb="0" eb="2">
      <t>ジギョウ</t>
    </rPh>
    <rPh sb="2" eb="4">
      <t>バンゴウ</t>
    </rPh>
    <phoneticPr fontId="3"/>
  </si>
  <si>
    <t>事業名称</t>
    <rPh sb="0" eb="2">
      <t>ジギョウ</t>
    </rPh>
    <rPh sb="2" eb="4">
      <t>メイショウ</t>
    </rPh>
    <phoneticPr fontId="3"/>
  </si>
  <si>
    <t>運営費補助金小計</t>
    <rPh sb="0" eb="3">
      <t>ウンエイヒ</t>
    </rPh>
    <rPh sb="3" eb="6">
      <t>ホジョキン</t>
    </rPh>
    <rPh sb="6" eb="8">
      <t>ショウケイ</t>
    </rPh>
    <phoneticPr fontId="3"/>
  </si>
  <si>
    <t>福祉</t>
    <rPh sb="0" eb="2">
      <t>フクシ</t>
    </rPh>
    <phoneticPr fontId="3"/>
  </si>
  <si>
    <t>環境</t>
    <rPh sb="0" eb="2">
      <t>カンキョウ</t>
    </rPh>
    <phoneticPr fontId="3"/>
  </si>
  <si>
    <t>地域経済</t>
    <rPh sb="0" eb="2">
      <t>チイキ</t>
    </rPh>
    <rPh sb="2" eb="4">
      <t>ケイザイ</t>
    </rPh>
    <phoneticPr fontId="3"/>
  </si>
  <si>
    <t>健康</t>
    <rPh sb="0" eb="2">
      <t>ケンコウ</t>
    </rPh>
    <phoneticPr fontId="3"/>
  </si>
  <si>
    <t>子ども・
青少年</t>
    <rPh sb="0" eb="1">
      <t>コ</t>
    </rPh>
    <rPh sb="5" eb="8">
      <t>セイショウネン</t>
    </rPh>
    <phoneticPr fontId="3"/>
  </si>
  <si>
    <t>文化・
スポーツ</t>
    <rPh sb="0" eb="2">
      <t>ブンカ</t>
    </rPh>
    <phoneticPr fontId="3"/>
  </si>
  <si>
    <t>その他</t>
    <rPh sb="2" eb="3">
      <t>タ</t>
    </rPh>
    <phoneticPr fontId="3"/>
  </si>
  <si>
    <t>実施時期</t>
    <rPh sb="0" eb="2">
      <t>ジッシ</t>
    </rPh>
    <rPh sb="2" eb="4">
      <t>ジキ</t>
    </rPh>
    <phoneticPr fontId="1"/>
  </si>
  <si>
    <t>合計</t>
    <rPh sb="0" eb="2">
      <t>ゴウケイ</t>
    </rPh>
    <phoneticPr fontId="1"/>
  </si>
  <si>
    <t>（別紙１）</t>
    <rPh sb="1" eb="3">
      <t>ベッシ</t>
    </rPh>
    <phoneticPr fontId="1"/>
  </si>
  <si>
    <t>報告書・収支決算書</t>
    <rPh sb="0" eb="3">
      <t>ホウコクショ</t>
    </rPh>
    <rPh sb="4" eb="6">
      <t>シュウシ</t>
    </rPh>
    <rPh sb="6" eb="9">
      <t>ケッサンショ</t>
    </rPh>
    <phoneticPr fontId="4"/>
  </si>
  <si>
    <t>計画書・収支予算書</t>
    <rPh sb="0" eb="3">
      <t>ケイカクショ</t>
    </rPh>
    <rPh sb="4" eb="6">
      <t>シュウシ</t>
    </rPh>
    <rPh sb="6" eb="9">
      <t>ヨサンショ</t>
    </rPh>
    <phoneticPr fontId="4"/>
  </si>
  <si>
    <t>（総括表）</t>
    <rPh sb="1" eb="4">
      <t>ソウカツヒョウ</t>
    </rPh>
    <phoneticPr fontId="4"/>
  </si>
  <si>
    <t>予算金額</t>
    <rPh sb="0" eb="2">
      <t>ヨサン</t>
    </rPh>
    <rPh sb="2" eb="4">
      <t>キンガク</t>
    </rPh>
    <phoneticPr fontId="1"/>
  </si>
  <si>
    <t>決算金額</t>
    <rPh sb="0" eb="2">
      <t>ケッサン</t>
    </rPh>
    <rPh sb="2" eb="4">
      <t>キンガク</t>
    </rPh>
    <phoneticPr fontId="4"/>
  </si>
  <si>
    <t>防災・
防犯</t>
    <rPh sb="0" eb="2">
      <t>ボウサイ</t>
    </rPh>
    <rPh sb="4" eb="6">
      <t>ボウハン</t>
    </rPh>
    <phoneticPr fontId="3"/>
  </si>
  <si>
    <t>福島区 地域活動協議会 補助金　事業</t>
    <rPh sb="0" eb="3">
      <t>フクシマク</t>
    </rPh>
    <rPh sb="4" eb="11">
      <t>チイキカツドウキョウギカイ</t>
    </rPh>
    <rPh sb="12" eb="15">
      <t>ホジョキン</t>
    </rPh>
    <rPh sb="16" eb="18">
      <t>ジギョウ</t>
    </rPh>
    <phoneticPr fontId="4"/>
  </si>
  <si>
    <t>事業名称</t>
    <phoneticPr fontId="10"/>
  </si>
  <si>
    <t>事務的経費</t>
  </si>
  <si>
    <t>歳末夜警</t>
  </si>
  <si>
    <t>避難所開設訓練</t>
  </si>
  <si>
    <t>子供レクレーション活動</t>
    <rPh sb="9" eb="11">
      <t>カツドウ</t>
    </rPh>
    <phoneticPr fontId="2"/>
  </si>
  <si>
    <t>子供見守り活動</t>
  </si>
  <si>
    <t>地域高齢者活動拠点提供</t>
  </si>
  <si>
    <t>高齢者食事サービス</t>
  </si>
  <si>
    <t>学校体育施設開放事業</t>
  </si>
  <si>
    <t>スポーツ推進部会</t>
    <rPh sb="4" eb="6">
      <t>スイシン</t>
    </rPh>
    <rPh sb="6" eb="8">
      <t>ブカイ</t>
    </rPh>
    <phoneticPr fontId="5"/>
  </si>
  <si>
    <t>盆踊り</t>
    <rPh sb="0" eb="2">
      <t>ボンオド</t>
    </rPh>
    <phoneticPr fontId="2"/>
  </si>
  <si>
    <t>ふれあい喫茶</t>
  </si>
  <si>
    <t>％</t>
  </si>
  <si>
    <t>活動費補助金小計</t>
    <phoneticPr fontId="4"/>
  </si>
  <si>
    <t>合計（運営費＋活動費）</t>
    <phoneticPr fontId="4"/>
  </si>
  <si>
    <t>補助対象外
経費</t>
    <rPh sb="0" eb="4">
      <t>ホジョタイショウ</t>
    </rPh>
    <rPh sb="4" eb="5">
      <t>ガイ</t>
    </rPh>
    <rPh sb="6" eb="8">
      <t>ケイヒ</t>
    </rPh>
    <phoneticPr fontId="1"/>
  </si>
  <si>
    <t>令和</t>
    <phoneticPr fontId="4"/>
  </si>
  <si>
    <t>費目</t>
    <rPh sb="0" eb="2">
      <t>ヒモク</t>
    </rPh>
    <phoneticPr fontId="10"/>
  </si>
  <si>
    <t>報酬</t>
    <rPh sb="0" eb="2">
      <t>ホウシュウ</t>
    </rPh>
    <phoneticPr fontId="10"/>
  </si>
  <si>
    <t>報償費</t>
    <rPh sb="0" eb="3">
      <t>ホウショウヒ</t>
    </rPh>
    <phoneticPr fontId="10"/>
  </si>
  <si>
    <t>啓発物品等</t>
    <rPh sb="0" eb="2">
      <t>ケイハツ</t>
    </rPh>
    <rPh sb="2" eb="4">
      <t>ブッピン</t>
    </rPh>
    <rPh sb="4" eb="5">
      <t>トウ</t>
    </rPh>
    <phoneticPr fontId="10"/>
  </si>
  <si>
    <t>備品購入費</t>
    <rPh sb="0" eb="2">
      <t>ビヒン</t>
    </rPh>
    <rPh sb="2" eb="5">
      <t>コウニュウヒ</t>
    </rPh>
    <phoneticPr fontId="10"/>
  </si>
  <si>
    <t>委託料</t>
    <rPh sb="0" eb="3">
      <t>イタクリョウ</t>
    </rPh>
    <phoneticPr fontId="10"/>
  </si>
  <si>
    <t>その他経費</t>
    <rPh sb="2" eb="3">
      <t>タ</t>
    </rPh>
    <rPh sb="3" eb="5">
      <t>ケイヒ</t>
    </rPh>
    <phoneticPr fontId="10"/>
  </si>
  <si>
    <t>食糧費</t>
    <rPh sb="0" eb="3">
      <t>ショクリョウヒ</t>
    </rPh>
    <phoneticPr fontId="2"/>
  </si>
  <si>
    <t>リスト一覧</t>
    <rPh sb="3" eb="5">
      <t>イチラン</t>
    </rPh>
    <phoneticPr fontId="10"/>
  </si>
  <si>
    <t>事業番号</t>
    <rPh sb="0" eb="2">
      <t>ジギョウ</t>
    </rPh>
    <rPh sb="2" eb="4">
      <t>バンゴウ</t>
    </rPh>
    <phoneticPr fontId="10"/>
  </si>
  <si>
    <t>補助対象外</t>
    <rPh sb="0" eb="5">
      <t>ホジョタイショウガイ</t>
    </rPh>
    <phoneticPr fontId="10"/>
  </si>
  <si>
    <t>施設修繕費</t>
    <rPh sb="0" eb="2">
      <t>シセツ</t>
    </rPh>
    <rPh sb="2" eb="5">
      <t>シュウゼンヒ</t>
    </rPh>
    <phoneticPr fontId="10"/>
  </si>
  <si>
    <t>実績報告書入力データ</t>
    <rPh sb="5" eb="7">
      <t>ニュウリョク</t>
    </rPh>
    <phoneticPr fontId="1"/>
  </si>
  <si>
    <t>●補助金の予定金額　　　</t>
    <phoneticPr fontId="1"/>
  </si>
  <si>
    <t>活動費補助金</t>
  </si>
  <si>
    <t>運営費補助金</t>
    <phoneticPr fontId="1"/>
  </si>
  <si>
    <t>●補助金の交付決定額とその精算額</t>
    <phoneticPr fontId="1"/>
  </si>
  <si>
    <t>交付決定額</t>
  </si>
  <si>
    <t>精　算　額</t>
  </si>
  <si>
    <t>差引剰余金</t>
    <phoneticPr fontId="1"/>
  </si>
  <si>
    <t>【参考】補充率</t>
    <rPh sb="1" eb="3">
      <t>サンコウ</t>
    </rPh>
    <rPh sb="4" eb="7">
      <t>ホジュウリツ</t>
    </rPh>
    <phoneticPr fontId="4"/>
  </si>
  <si>
    <t>補助対象
経費(75%)</t>
    <rPh sb="0" eb="2">
      <t>ホジョ</t>
    </rPh>
    <rPh sb="2" eb="4">
      <t>タイショウ</t>
    </rPh>
    <rPh sb="5" eb="7">
      <t>ケイヒ</t>
    </rPh>
    <phoneticPr fontId="1"/>
  </si>
  <si>
    <t>補助対象
経費(100%)</t>
    <rPh sb="0" eb="2">
      <t>ホジョ</t>
    </rPh>
    <rPh sb="2" eb="4">
      <t>タイショウ</t>
    </rPh>
    <rPh sb="5" eb="7">
      <t>ケイヒ</t>
    </rPh>
    <phoneticPr fontId="1"/>
  </si>
  <si>
    <t>(補助充当率)</t>
    <phoneticPr fontId="4"/>
  </si>
  <si>
    <t>○その他（地域団体からの拠出金等）の予算金額</t>
    <rPh sb="18" eb="20">
      <t>ヨサン</t>
    </rPh>
    <rPh sb="20" eb="22">
      <t>キンガク</t>
    </rPh>
    <phoneticPr fontId="4"/>
  </si>
  <si>
    <t>地域活動協議会名</t>
    <rPh sb="0" eb="2">
      <t>チイキ</t>
    </rPh>
    <rPh sb="2" eb="4">
      <t>カツドウ</t>
    </rPh>
    <rPh sb="4" eb="7">
      <t>キョウギカイ</t>
    </rPh>
    <rPh sb="7" eb="8">
      <t>メイ</t>
    </rPh>
    <phoneticPr fontId="3"/>
  </si>
  <si>
    <t>感染予防対策費</t>
  </si>
  <si>
    <t>ー</t>
    <phoneticPr fontId="10"/>
  </si>
  <si>
    <t>上福地活協</t>
    <rPh sb="0" eb="2">
      <t>カミフク</t>
    </rPh>
    <rPh sb="2" eb="5">
      <t>チカツキョウ</t>
    </rPh>
    <phoneticPr fontId="4"/>
  </si>
  <si>
    <t>福島地区活動協議会</t>
    <rPh sb="0" eb="4">
      <t>フクシマチク</t>
    </rPh>
    <rPh sb="4" eb="6">
      <t>カツドウ</t>
    </rPh>
    <rPh sb="6" eb="9">
      <t>キョウギカイ</t>
    </rPh>
    <phoneticPr fontId="4"/>
  </si>
  <si>
    <t>玉川地域活動協議会</t>
    <rPh sb="0" eb="2">
      <t>タマガワ</t>
    </rPh>
    <rPh sb="2" eb="9">
      <t>チイキカツドウキョウギカイ</t>
    </rPh>
    <phoneticPr fontId="4"/>
  </si>
  <si>
    <t>野田地域活動協議会</t>
    <rPh sb="0" eb="2">
      <t>ノダ</t>
    </rPh>
    <rPh sb="2" eb="9">
      <t>チイキカツドウキョウギカイ</t>
    </rPh>
    <phoneticPr fontId="4"/>
  </si>
  <si>
    <t>吉野まちづくり協議会</t>
    <rPh sb="0" eb="2">
      <t>ヨシノ</t>
    </rPh>
    <rPh sb="7" eb="10">
      <t>キョウギカイ</t>
    </rPh>
    <phoneticPr fontId="4"/>
  </si>
  <si>
    <t>新家地域活動協議会</t>
    <rPh sb="0" eb="2">
      <t>シンケ</t>
    </rPh>
    <rPh sb="2" eb="9">
      <t>チイキカツドウキョウギカイ</t>
    </rPh>
    <phoneticPr fontId="4"/>
  </si>
  <si>
    <t>大開地域活動協議会</t>
    <rPh sb="0" eb="2">
      <t>オオヒラキ</t>
    </rPh>
    <rPh sb="2" eb="9">
      <t>チイキカツドウキョウギカイ</t>
    </rPh>
    <phoneticPr fontId="4"/>
  </si>
  <si>
    <t>鷺洲地域活動協議会</t>
    <rPh sb="0" eb="2">
      <t>サギス</t>
    </rPh>
    <rPh sb="2" eb="9">
      <t>チイキカツドウキョウギカイ</t>
    </rPh>
    <phoneticPr fontId="4"/>
  </si>
  <si>
    <t>海老江東地域活動協議会</t>
    <rPh sb="0" eb="3">
      <t>エビエ</t>
    </rPh>
    <rPh sb="3" eb="4">
      <t>ヒガシ</t>
    </rPh>
    <rPh sb="4" eb="11">
      <t>チイキカツドウキョウギカイ</t>
    </rPh>
    <phoneticPr fontId="4"/>
  </si>
  <si>
    <t>わがまち海西</t>
    <rPh sb="4" eb="5">
      <t>ウミ</t>
    </rPh>
    <rPh sb="5" eb="6">
      <t>ニシ</t>
    </rPh>
    <phoneticPr fontId="4"/>
  </si>
  <si>
    <t>〇感染予防対策費の予算額</t>
    <rPh sb="1" eb="7">
      <t>カンセンヨボウタイサク</t>
    </rPh>
    <rPh sb="7" eb="8">
      <t>ヒ</t>
    </rPh>
    <rPh sb="9" eb="12">
      <t>ヨサンガク</t>
    </rPh>
    <phoneticPr fontId="4"/>
  </si>
  <si>
    <t>感染対策25％</t>
    <rPh sb="0" eb="2">
      <t>カンセン</t>
    </rPh>
    <rPh sb="2" eb="4">
      <t>タイサク</t>
    </rPh>
    <phoneticPr fontId="4"/>
  </si>
  <si>
    <t>感染予防対策費の戻入金額</t>
    <rPh sb="0" eb="2">
      <t>カンセン</t>
    </rPh>
    <rPh sb="2" eb="4">
      <t>ヨボウ</t>
    </rPh>
    <rPh sb="4" eb="7">
      <t>タイサクヒ</t>
    </rPh>
    <rPh sb="8" eb="10">
      <t>レイニュウ</t>
    </rPh>
    <rPh sb="10" eb="12">
      <t>キンガク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</si>
</sst>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¥&quot;#,##0;&quot;¥&quot;\-#,##0"/>
    <numFmt numFmtId="41" formatCode="_ * #,##0_ ;_ * \-#,##0_ ;_ * &quot;-&quot;_ ;_ @_ "/>
    <numFmt numFmtId="43" formatCode="_ * #,##0.00_ ;_ * \-#,##0.00_ ;_ * &quot;-&quot;??_ ;_ @_ "/>
    <numFmt numFmtId="176" formatCode="#,##0.0_ "/>
    <numFmt numFmtId="177" formatCode="#,##0_);[Red]\(#,##0\)"/>
    <numFmt numFmtId="178" formatCode="&quot;¥&quot;#,##0_);[Red]\(&quot;¥&quot;#,##0\)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indexed="8"/>
      <name val="游ゴシック"/>
      <family val="3"/>
      <charset val="128"/>
    </font>
    <font>
      <sz val="18"/>
      <color theme="1"/>
      <name val="游ゴシック Medium"/>
      <family val="3"/>
      <charset val="128"/>
    </font>
    <font>
      <sz val="11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dotted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01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/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Fill="1" applyAlignment="1"/>
    <xf numFmtId="0" fontId="8" fillId="0" borderId="0" xfId="0" applyFont="1" applyFill="1" applyAlignment="1">
      <alignment vertical="center"/>
    </xf>
    <xf numFmtId="0" fontId="6" fillId="2" borderId="35" xfId="0" applyFont="1" applyFill="1" applyBorder="1" applyAlignment="1">
      <alignment vertical="center"/>
    </xf>
    <xf numFmtId="0" fontId="6" fillId="2" borderId="31" xfId="0" applyFont="1" applyFill="1" applyBorder="1" applyAlignment="1">
      <alignment vertical="center"/>
    </xf>
    <xf numFmtId="0" fontId="6" fillId="2" borderId="28" xfId="0" applyFont="1" applyFill="1" applyBorder="1" applyAlignment="1">
      <alignment vertical="center"/>
    </xf>
    <xf numFmtId="0" fontId="8" fillId="2" borderId="27" xfId="0" applyFont="1" applyFill="1" applyBorder="1" applyAlignment="1">
      <alignment vertical="center"/>
    </xf>
    <xf numFmtId="0" fontId="8" fillId="2" borderId="28" xfId="0" applyFont="1" applyFill="1" applyBorder="1" applyAlignment="1">
      <alignment vertical="center"/>
    </xf>
    <xf numFmtId="0" fontId="6" fillId="2" borderId="18" xfId="0" applyFont="1" applyFill="1" applyBorder="1" applyAlignment="1">
      <alignment horizontal="center" vertical="center" shrinkToFit="1"/>
    </xf>
    <xf numFmtId="0" fontId="9" fillId="2" borderId="16" xfId="0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indent="1"/>
    </xf>
    <xf numFmtId="0" fontId="6" fillId="0" borderId="38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9" xfId="0" applyFont="1" applyBorder="1">
      <alignment vertical="center"/>
    </xf>
    <xf numFmtId="0" fontId="6" fillId="0" borderId="42" xfId="0" applyFont="1" applyBorder="1">
      <alignment vertical="center"/>
    </xf>
    <xf numFmtId="0" fontId="6" fillId="0" borderId="46" xfId="0" applyFont="1" applyBorder="1">
      <alignment vertical="center"/>
    </xf>
    <xf numFmtId="0" fontId="6" fillId="0" borderId="42" xfId="0" applyFont="1" applyFill="1" applyBorder="1">
      <alignment vertical="center"/>
    </xf>
    <xf numFmtId="0" fontId="12" fillId="0" borderId="0" xfId="0" applyFont="1" applyAlignment="1">
      <alignment horizontal="left" vertical="center"/>
    </xf>
    <xf numFmtId="0" fontId="6" fillId="2" borderId="0" xfId="0" applyFont="1" applyFill="1" applyBorder="1" applyAlignment="1">
      <alignment horizontal="center" vertical="center" wrapText="1"/>
    </xf>
    <xf numFmtId="0" fontId="13" fillId="0" borderId="73" xfId="0" applyFont="1" applyBorder="1">
      <alignment vertical="center"/>
    </xf>
    <xf numFmtId="177" fontId="6" fillId="0" borderId="73" xfId="0" applyNumberFormat="1" applyFont="1" applyBorder="1" applyAlignment="1">
      <alignment vertical="center"/>
    </xf>
    <xf numFmtId="0" fontId="6" fillId="0" borderId="7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177" fontId="6" fillId="0" borderId="0" xfId="0" applyNumberFormat="1" applyFont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0" fontId="6" fillId="2" borderId="74" xfId="0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right" vertical="center" shrinkToFit="1"/>
    </xf>
    <xf numFmtId="176" fontId="6" fillId="2" borderId="1" xfId="0" applyNumberFormat="1" applyFont="1" applyFill="1" applyBorder="1" applyAlignment="1">
      <alignment horizontal="center" vertical="center" shrinkToFit="1"/>
    </xf>
    <xf numFmtId="177" fontId="6" fillId="0" borderId="75" xfId="0" applyNumberFormat="1" applyFont="1" applyBorder="1" applyAlignment="1">
      <alignment horizontal="center" vertical="center"/>
    </xf>
    <xf numFmtId="176" fontId="6" fillId="2" borderId="75" xfId="0" applyNumberFormat="1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 shrinkToFit="1"/>
    </xf>
    <xf numFmtId="43" fontId="6" fillId="2" borderId="1" xfId="0" applyNumberFormat="1" applyFont="1" applyFill="1" applyBorder="1" applyAlignment="1">
      <alignment horizontal="center" vertical="center" shrinkToFit="1"/>
    </xf>
    <xf numFmtId="41" fontId="6" fillId="0" borderId="73" xfId="0" applyNumberFormat="1" applyFont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176" fontId="6" fillId="2" borderId="0" xfId="0" applyNumberFormat="1" applyFont="1" applyFill="1" applyBorder="1" applyAlignment="1">
      <alignment vertical="center" shrinkToFit="1"/>
    </xf>
    <xf numFmtId="0" fontId="6" fillId="2" borderId="0" xfId="0" applyFont="1" applyFill="1" applyBorder="1" applyAlignment="1">
      <alignment vertical="center" shrinkToFit="1"/>
    </xf>
    <xf numFmtId="177" fontId="6" fillId="0" borderId="0" xfId="0" applyNumberFormat="1" applyFont="1" applyBorder="1" applyAlignment="1">
      <alignment vertical="center" shrinkToFit="1"/>
    </xf>
    <xf numFmtId="0" fontId="6" fillId="0" borderId="83" xfId="0" applyFont="1" applyBorder="1" applyAlignment="1">
      <alignment vertical="center"/>
    </xf>
    <xf numFmtId="5" fontId="6" fillId="0" borderId="0" xfId="0" applyNumberFormat="1" applyFont="1" applyAlignment="1">
      <alignment vertical="center"/>
    </xf>
    <xf numFmtId="178" fontId="6" fillId="0" borderId="74" xfId="0" applyNumberFormat="1" applyFont="1" applyBorder="1" applyAlignment="1">
      <alignment vertical="center"/>
    </xf>
    <xf numFmtId="41" fontId="6" fillId="0" borderId="29" xfId="0" applyNumberFormat="1" applyFont="1" applyFill="1" applyBorder="1" applyAlignment="1">
      <alignment horizontal="right" vertical="center" shrinkToFit="1"/>
    </xf>
    <xf numFmtId="41" fontId="6" fillId="0" borderId="30" xfId="0" applyNumberFormat="1" applyFont="1" applyFill="1" applyBorder="1" applyAlignment="1">
      <alignment horizontal="right" vertical="center" shrinkToFit="1"/>
    </xf>
    <xf numFmtId="41" fontId="6" fillId="0" borderId="47" xfId="0" applyNumberFormat="1" applyFont="1" applyBorder="1" applyAlignment="1">
      <alignment horizontal="right" vertical="center" shrinkToFit="1"/>
    </xf>
    <xf numFmtId="41" fontId="6" fillId="0" borderId="49" xfId="0" applyNumberFormat="1" applyFont="1" applyBorder="1" applyAlignment="1">
      <alignment horizontal="right" vertical="center" shrinkToFit="1"/>
    </xf>
    <xf numFmtId="0" fontId="6" fillId="0" borderId="70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72" xfId="0" applyFont="1" applyBorder="1" applyAlignment="1">
      <alignment horizontal="left" vertical="center"/>
    </xf>
    <xf numFmtId="0" fontId="6" fillId="0" borderId="72" xfId="0" applyFont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1" fontId="6" fillId="0" borderId="44" xfId="0" applyNumberFormat="1" applyFont="1" applyBorder="1" applyAlignment="1">
      <alignment horizontal="right" vertical="center" shrinkToFit="1"/>
    </xf>
    <xf numFmtId="41" fontId="6" fillId="0" borderId="60" xfId="0" applyNumberFormat="1" applyFont="1" applyBorder="1" applyAlignment="1">
      <alignment horizontal="right" vertical="center" shrinkToFit="1"/>
    </xf>
    <xf numFmtId="41" fontId="6" fillId="0" borderId="48" xfId="0" applyNumberFormat="1" applyFont="1" applyBorder="1" applyAlignment="1">
      <alignment horizontal="right" vertical="center" shrinkToFit="1"/>
    </xf>
    <xf numFmtId="41" fontId="6" fillId="0" borderId="61" xfId="0" applyNumberFormat="1" applyFont="1" applyBorder="1" applyAlignment="1">
      <alignment horizontal="right" vertical="center" shrinkToFit="1"/>
    </xf>
    <xf numFmtId="41" fontId="6" fillId="0" borderId="52" xfId="0" applyNumberFormat="1" applyFont="1" applyBorder="1" applyAlignment="1">
      <alignment horizontal="right" vertical="center" shrinkToFit="1"/>
    </xf>
    <xf numFmtId="41" fontId="6" fillId="0" borderId="62" xfId="0" applyNumberFormat="1" applyFont="1" applyBorder="1" applyAlignment="1">
      <alignment horizontal="right" vertical="center" shrinkToFi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 wrapText="1"/>
    </xf>
    <xf numFmtId="41" fontId="6" fillId="0" borderId="8" xfId="0" applyNumberFormat="1" applyFont="1" applyBorder="1" applyAlignment="1">
      <alignment horizontal="right" vertical="center"/>
    </xf>
    <xf numFmtId="41" fontId="6" fillId="0" borderId="67" xfId="0" applyNumberFormat="1" applyFont="1" applyBorder="1" applyAlignment="1">
      <alignment horizontal="right" vertical="center"/>
    </xf>
    <xf numFmtId="41" fontId="6" fillId="0" borderId="10" xfId="0" applyNumberFormat="1" applyFont="1" applyBorder="1" applyAlignment="1">
      <alignment horizontal="right" vertical="center"/>
    </xf>
    <xf numFmtId="41" fontId="6" fillId="0" borderId="68" xfId="0" applyNumberFormat="1" applyFont="1" applyBorder="1" applyAlignment="1">
      <alignment horizontal="right" vertical="center"/>
    </xf>
    <xf numFmtId="41" fontId="6" fillId="0" borderId="28" xfId="0" applyNumberFormat="1" applyFont="1" applyBorder="1" applyAlignment="1">
      <alignment horizontal="right" vertical="center"/>
    </xf>
    <xf numFmtId="41" fontId="6" fillId="0" borderId="65" xfId="0" applyNumberFormat="1" applyFont="1" applyBorder="1" applyAlignment="1">
      <alignment horizontal="right" vertical="center"/>
    </xf>
    <xf numFmtId="41" fontId="6" fillId="0" borderId="40" xfId="0" applyNumberFormat="1" applyFont="1" applyBorder="1" applyAlignment="1">
      <alignment horizontal="right" vertical="center" shrinkToFit="1"/>
    </xf>
    <xf numFmtId="41" fontId="6" fillId="0" borderId="59" xfId="0" applyNumberFormat="1" applyFont="1" applyBorder="1" applyAlignment="1">
      <alignment horizontal="right" vertical="center" shrinkToFit="1"/>
    </xf>
    <xf numFmtId="0" fontId="8" fillId="2" borderId="28" xfId="0" applyFont="1" applyFill="1" applyBorder="1" applyAlignment="1">
      <alignment horizontal="left" vertical="center" inden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41" fontId="6" fillId="0" borderId="51" xfId="0" applyNumberFormat="1" applyFont="1" applyBorder="1" applyAlignment="1">
      <alignment horizontal="right" vertical="center" shrinkToFit="1"/>
    </xf>
    <xf numFmtId="41" fontId="6" fillId="0" borderId="53" xfId="0" applyNumberFormat="1" applyFont="1" applyBorder="1" applyAlignment="1">
      <alignment horizontal="right" vertical="center" shrinkToFit="1"/>
    </xf>
    <xf numFmtId="41" fontId="6" fillId="0" borderId="43" xfId="0" applyNumberFormat="1" applyFont="1" applyBorder="1" applyAlignment="1">
      <alignment horizontal="right" vertical="center" shrinkToFit="1"/>
    </xf>
    <xf numFmtId="41" fontId="6" fillId="0" borderId="45" xfId="0" applyNumberFormat="1" applyFont="1" applyBorder="1" applyAlignment="1">
      <alignment horizontal="right" vertical="center" shrinkToFit="1"/>
    </xf>
    <xf numFmtId="41" fontId="6" fillId="0" borderId="3" xfId="0" applyNumberFormat="1" applyFont="1" applyBorder="1" applyAlignment="1">
      <alignment horizontal="right" vertical="center"/>
    </xf>
    <xf numFmtId="41" fontId="6" fillId="0" borderId="5" xfId="0" applyNumberFormat="1" applyFont="1" applyBorder="1" applyAlignment="1">
      <alignment horizontal="right" vertical="center"/>
    </xf>
    <xf numFmtId="41" fontId="6" fillId="0" borderId="9" xfId="0" applyNumberFormat="1" applyFont="1" applyBorder="1" applyAlignment="1">
      <alignment horizontal="right" vertical="center" shrinkToFit="1"/>
    </xf>
    <xf numFmtId="41" fontId="6" fillId="0" borderId="11" xfId="0" applyNumberFormat="1" applyFont="1" applyBorder="1" applyAlignment="1">
      <alignment horizontal="right" vertical="center" shrinkToFit="1"/>
    </xf>
    <xf numFmtId="41" fontId="6" fillId="0" borderId="29" xfId="0" applyNumberFormat="1" applyFont="1" applyBorder="1" applyAlignment="1">
      <alignment horizontal="right" vertical="center"/>
    </xf>
    <xf numFmtId="41" fontId="6" fillId="0" borderId="30" xfId="0" applyNumberFormat="1" applyFont="1" applyBorder="1" applyAlignment="1">
      <alignment horizontal="right" vertical="center"/>
    </xf>
    <xf numFmtId="41" fontId="6" fillId="0" borderId="39" xfId="0" applyNumberFormat="1" applyFont="1" applyBorder="1" applyAlignment="1">
      <alignment horizontal="right" vertical="center" shrinkToFit="1"/>
    </xf>
    <xf numFmtId="41" fontId="6" fillId="0" borderId="41" xfId="0" applyNumberFormat="1" applyFont="1" applyBorder="1" applyAlignment="1">
      <alignment horizontal="right" vertical="center" shrinkToFi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41" fontId="6" fillId="0" borderId="3" xfId="0" applyNumberFormat="1" applyFont="1" applyFill="1" applyBorder="1" applyAlignment="1">
      <alignment horizontal="right" vertical="center"/>
    </xf>
    <xf numFmtId="41" fontId="6" fillId="0" borderId="5" xfId="0" applyNumberFormat="1" applyFont="1" applyFill="1" applyBorder="1" applyAlignment="1">
      <alignment horizontal="right" vertical="center"/>
    </xf>
    <xf numFmtId="41" fontId="6" fillId="0" borderId="9" xfId="0" applyNumberFormat="1" applyFont="1" applyBorder="1" applyAlignment="1">
      <alignment horizontal="right" vertical="center"/>
    </xf>
    <xf numFmtId="41" fontId="6" fillId="0" borderId="11" xfId="0" applyNumberFormat="1" applyFont="1" applyBorder="1" applyAlignment="1">
      <alignment horizontal="right" vertical="center"/>
    </xf>
    <xf numFmtId="0" fontId="6" fillId="0" borderId="43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 shrinkToFit="1"/>
    </xf>
    <xf numFmtId="41" fontId="6" fillId="0" borderId="6" xfId="0" applyNumberFormat="1" applyFont="1" applyFill="1" applyBorder="1" applyAlignment="1">
      <alignment horizontal="right" vertical="center" shrinkToFit="1"/>
    </xf>
    <xf numFmtId="41" fontId="6" fillId="0" borderId="64" xfId="0" applyNumberFormat="1" applyFont="1" applyFill="1" applyBorder="1" applyAlignment="1">
      <alignment horizontal="right" vertical="center" shrinkToFit="1"/>
    </xf>
    <xf numFmtId="41" fontId="6" fillId="0" borderId="56" xfId="0" applyNumberFormat="1" applyFont="1" applyBorder="1" applyAlignment="1">
      <alignment horizontal="right" vertical="center" shrinkToFit="1"/>
    </xf>
    <xf numFmtId="41" fontId="6" fillId="0" borderId="63" xfId="0" applyNumberFormat="1" applyFont="1" applyBorder="1" applyAlignment="1">
      <alignment horizontal="right" vertical="center" shrinkToFit="1"/>
    </xf>
    <xf numFmtId="41" fontId="6" fillId="0" borderId="47" xfId="0" applyNumberFormat="1" applyFont="1" applyFill="1" applyBorder="1" applyAlignment="1">
      <alignment horizontal="right" vertical="center" shrinkToFit="1"/>
    </xf>
    <xf numFmtId="41" fontId="6" fillId="0" borderId="49" xfId="0" applyNumberFormat="1" applyFont="1" applyFill="1" applyBorder="1" applyAlignment="1">
      <alignment horizontal="right" vertical="center" shrinkToFit="1"/>
    </xf>
    <xf numFmtId="0" fontId="9" fillId="2" borderId="58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6" fillId="0" borderId="51" xfId="0" applyFont="1" applyBorder="1" applyAlignment="1">
      <alignment horizontal="left" vertical="center" shrinkToFit="1"/>
    </xf>
    <xf numFmtId="0" fontId="6" fillId="0" borderId="53" xfId="0" applyFont="1" applyBorder="1" applyAlignment="1">
      <alignment horizontal="left" vertical="center" shrinkToFit="1"/>
    </xf>
    <xf numFmtId="0" fontId="6" fillId="0" borderId="43" xfId="0" applyFont="1" applyBorder="1" applyAlignment="1">
      <alignment horizontal="left" vertical="center" shrinkToFit="1"/>
    </xf>
    <xf numFmtId="0" fontId="6" fillId="0" borderId="45" xfId="0" applyFont="1" applyBorder="1" applyAlignment="1">
      <alignment horizontal="left" vertical="center" shrinkToFit="1"/>
    </xf>
    <xf numFmtId="0" fontId="6" fillId="0" borderId="47" xfId="0" applyFont="1" applyBorder="1" applyAlignment="1">
      <alignment horizontal="left" vertical="center" shrinkToFit="1"/>
    </xf>
    <xf numFmtId="0" fontId="6" fillId="0" borderId="49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center" vertical="center" shrinkToFit="1"/>
    </xf>
    <xf numFmtId="41" fontId="6" fillId="0" borderId="35" xfId="0" applyNumberFormat="1" applyFont="1" applyBorder="1" applyAlignment="1">
      <alignment horizontal="right" vertical="center" shrinkToFit="1"/>
    </xf>
    <xf numFmtId="41" fontId="6" fillId="0" borderId="80" xfId="0" applyNumberFormat="1" applyFont="1" applyBorder="1" applyAlignment="1">
      <alignment horizontal="right" vertical="center"/>
    </xf>
    <xf numFmtId="0" fontId="6" fillId="0" borderId="55" xfId="0" applyFont="1" applyBorder="1" applyAlignment="1">
      <alignment horizontal="center" vertical="center" shrinkToFit="1"/>
    </xf>
    <xf numFmtId="0" fontId="6" fillId="0" borderId="57" xfId="0" applyFont="1" applyBorder="1" applyAlignment="1">
      <alignment horizontal="center" vertical="center" shrinkToFi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6" fillId="2" borderId="76" xfId="0" applyFont="1" applyFill="1" applyBorder="1" applyAlignment="1">
      <alignment horizontal="center" vertical="center"/>
    </xf>
    <xf numFmtId="0" fontId="6" fillId="2" borderId="77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left" vertical="center" indent="1"/>
    </xf>
    <xf numFmtId="0" fontId="6" fillId="2" borderId="13" xfId="0" applyFont="1" applyFill="1" applyBorder="1" applyAlignment="1">
      <alignment horizontal="left" vertical="center" indent="1"/>
    </xf>
    <xf numFmtId="0" fontId="6" fillId="2" borderId="17" xfId="0" applyFont="1" applyFill="1" applyBorder="1" applyAlignment="1">
      <alignment horizontal="left" vertical="center" indent="1"/>
    </xf>
    <xf numFmtId="0" fontId="6" fillId="2" borderId="8" xfId="0" applyFont="1" applyFill="1" applyBorder="1" applyAlignment="1">
      <alignment horizontal="left" vertical="center" indent="1"/>
    </xf>
    <xf numFmtId="0" fontId="6" fillId="2" borderId="36" xfId="0" applyFont="1" applyFill="1" applyBorder="1" applyAlignment="1">
      <alignment horizontal="left" vertical="center" indent="1"/>
    </xf>
    <xf numFmtId="0" fontId="6" fillId="2" borderId="10" xfId="0" applyFont="1" applyFill="1" applyBorder="1" applyAlignment="1">
      <alignment horizontal="left" vertical="center" indent="1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6" fillId="2" borderId="78" xfId="0" applyFont="1" applyFill="1" applyBorder="1" applyAlignment="1">
      <alignment horizontal="center" vertical="center"/>
    </xf>
    <xf numFmtId="41" fontId="6" fillId="0" borderId="12" xfId="0" applyNumberFormat="1" applyFont="1" applyFill="1" applyBorder="1" applyAlignment="1">
      <alignment horizontal="right" vertical="center"/>
    </xf>
    <xf numFmtId="41" fontId="6" fillId="0" borderId="13" xfId="0" applyNumberFormat="1" applyFont="1" applyFill="1" applyBorder="1" applyAlignment="1">
      <alignment horizontal="right" vertical="center"/>
    </xf>
    <xf numFmtId="41" fontId="6" fillId="0" borderId="14" xfId="0" applyNumberFormat="1" applyFont="1" applyFill="1" applyBorder="1" applyAlignment="1">
      <alignment horizontal="right" vertical="center"/>
    </xf>
    <xf numFmtId="41" fontId="6" fillId="0" borderId="8" xfId="0" applyNumberFormat="1" applyFont="1" applyFill="1" applyBorder="1" applyAlignment="1">
      <alignment horizontal="right" vertical="center"/>
    </xf>
    <xf numFmtId="41" fontId="6" fillId="0" borderId="12" xfId="0" applyNumberFormat="1" applyFont="1" applyBorder="1" applyAlignment="1">
      <alignment horizontal="right" vertical="center"/>
    </xf>
    <xf numFmtId="41" fontId="6" fillId="0" borderId="13" xfId="0" applyNumberFormat="1" applyFont="1" applyBorder="1" applyAlignment="1">
      <alignment horizontal="right" vertical="center"/>
    </xf>
    <xf numFmtId="41" fontId="6" fillId="0" borderId="14" xfId="0" applyNumberFormat="1" applyFont="1" applyBorder="1" applyAlignment="1">
      <alignment horizontal="right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177" fontId="6" fillId="0" borderId="12" xfId="0" applyNumberFormat="1" applyFont="1" applyBorder="1" applyAlignment="1">
      <alignment horizontal="left" vertical="center"/>
    </xf>
    <xf numFmtId="177" fontId="6" fillId="0" borderId="13" xfId="0" applyNumberFormat="1" applyFont="1" applyBorder="1" applyAlignment="1">
      <alignment horizontal="left" vertical="center"/>
    </xf>
    <xf numFmtId="177" fontId="6" fillId="0" borderId="79" xfId="0" applyNumberFormat="1" applyFont="1" applyBorder="1" applyAlignment="1">
      <alignment horizontal="left" vertical="center"/>
    </xf>
    <xf numFmtId="177" fontId="6" fillId="0" borderId="3" xfId="0" applyNumberFormat="1" applyFont="1" applyBorder="1" applyAlignment="1">
      <alignment horizontal="left" vertical="center"/>
    </xf>
    <xf numFmtId="177" fontId="6" fillId="0" borderId="8" xfId="0" applyNumberFormat="1" applyFont="1" applyBorder="1" applyAlignment="1">
      <alignment horizontal="left" vertical="center"/>
    </xf>
    <xf numFmtId="177" fontId="6" fillId="0" borderId="67" xfId="0" applyNumberFormat="1" applyFont="1" applyBorder="1" applyAlignment="1">
      <alignment horizontal="left" vertical="center"/>
    </xf>
    <xf numFmtId="177" fontId="6" fillId="0" borderId="9" xfId="0" applyNumberFormat="1" applyFont="1" applyBorder="1" applyAlignment="1">
      <alignment horizontal="left" vertical="center"/>
    </xf>
    <xf numFmtId="177" fontId="6" fillId="0" borderId="10" xfId="0" applyNumberFormat="1" applyFont="1" applyBorder="1" applyAlignment="1">
      <alignment horizontal="left" vertical="center"/>
    </xf>
    <xf numFmtId="177" fontId="6" fillId="0" borderId="68" xfId="0" applyNumberFormat="1" applyFont="1" applyBorder="1" applyAlignment="1">
      <alignment horizontal="left" vertical="center"/>
    </xf>
    <xf numFmtId="177" fontId="6" fillId="0" borderId="29" xfId="0" applyNumberFormat="1" applyFont="1" applyBorder="1" applyAlignment="1">
      <alignment horizontal="left" vertical="center"/>
    </xf>
    <xf numFmtId="177" fontId="6" fillId="0" borderId="28" xfId="0" applyNumberFormat="1" applyFont="1" applyBorder="1" applyAlignment="1">
      <alignment horizontal="left" vertical="center"/>
    </xf>
    <xf numFmtId="177" fontId="6" fillId="0" borderId="65" xfId="0" applyNumberFormat="1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 shrinkToFit="1"/>
    </xf>
    <xf numFmtId="0" fontId="6" fillId="0" borderId="41" xfId="0" applyFont="1" applyBorder="1" applyAlignment="1">
      <alignment horizontal="left" vertical="center" shrinkToFit="1"/>
    </xf>
    <xf numFmtId="41" fontId="6" fillId="0" borderId="81" xfId="0" applyNumberFormat="1" applyFont="1" applyFill="1" applyBorder="1" applyAlignment="1">
      <alignment horizontal="right" vertical="center" shrinkToFit="1"/>
    </xf>
    <xf numFmtId="41" fontId="6" fillId="0" borderId="82" xfId="0" applyNumberFormat="1" applyFont="1" applyFill="1" applyBorder="1" applyAlignment="1">
      <alignment horizontal="right"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shrinkToFit="1"/>
    </xf>
    <xf numFmtId="0" fontId="9" fillId="2" borderId="1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shrinkToFit="1"/>
    </xf>
    <xf numFmtId="41" fontId="6" fillId="0" borderId="55" xfId="0" applyNumberFormat="1" applyFont="1" applyBorder="1" applyAlignment="1">
      <alignment horizontal="right" vertical="center" shrinkToFit="1"/>
    </xf>
    <xf numFmtId="41" fontId="6" fillId="0" borderId="57" xfId="0" applyNumberFormat="1" applyFont="1" applyBorder="1" applyAlignment="1">
      <alignment horizontal="right" vertical="center" shrinkToFit="1"/>
    </xf>
    <xf numFmtId="0" fontId="8" fillId="2" borderId="2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41" fontId="6" fillId="0" borderId="4" xfId="0" applyNumberFormat="1" applyFont="1" applyFill="1" applyBorder="1" applyAlignment="1">
      <alignment horizontal="right" vertical="center" shrinkToFit="1"/>
    </xf>
    <xf numFmtId="41" fontId="6" fillId="0" borderId="7" xfId="0" applyNumberFormat="1" applyFont="1" applyFill="1" applyBorder="1" applyAlignment="1">
      <alignment horizontal="right" vertical="center" shrinkToFit="1"/>
    </xf>
    <xf numFmtId="0" fontId="6" fillId="0" borderId="55" xfId="0" applyFont="1" applyBorder="1" applyAlignment="1">
      <alignment horizontal="left" vertical="center" shrinkToFit="1"/>
    </xf>
    <xf numFmtId="0" fontId="6" fillId="0" borderId="57" xfId="0" applyFont="1" applyBorder="1" applyAlignment="1">
      <alignment horizontal="left" vertical="center" shrinkToFit="1"/>
    </xf>
    <xf numFmtId="0" fontId="9" fillId="2" borderId="26" xfId="0" applyFont="1" applyFill="1" applyBorder="1" applyAlignment="1">
      <alignment horizontal="center" vertical="center" wrapText="1"/>
    </xf>
    <xf numFmtId="41" fontId="6" fillId="0" borderId="28" xfId="0" applyNumberFormat="1" applyFont="1" applyBorder="1" applyAlignment="1">
      <alignment horizontal="right" vertical="center" shrinkToFit="1"/>
    </xf>
    <xf numFmtId="41" fontId="6" fillId="0" borderId="65" xfId="0" applyNumberFormat="1" applyFont="1" applyBorder="1" applyAlignment="1">
      <alignment horizontal="right" vertical="center" shrinkToFit="1"/>
    </xf>
  </cellXfs>
  <cellStyles count="2">
    <cellStyle name="標準" xfId="0" builtinId="0"/>
    <cellStyle name="標準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9978;&#31119;&#23798;&#12467;&#12511;&#12517;&#12491;&#12486;&#12451;&#12540;\&#12473;&#12509;&#36914;\28&#20107;&#26989;&#21029;&#35336;&#30011;&#12539;&#20104;&#31639;&#26360;&#65288;&#12473;&#12509;&#36914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計画書（スポ進）"/>
      <sheetName val="別紙１－１ (記載例)"/>
      <sheetName val="改28予算書（スポ進）1"/>
      <sheetName val="別紙２－１ (記載例)"/>
      <sheetName val="ドロップダウン"/>
      <sheetName val="Sheet1"/>
      <sheetName val="ドロップダウン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J8" t="str">
            <v>報酬</v>
          </cell>
        </row>
        <row r="9">
          <cell r="J9" t="str">
            <v>報償費</v>
          </cell>
        </row>
        <row r="10">
          <cell r="J10" t="str">
            <v>旅費交通費</v>
          </cell>
        </row>
        <row r="11">
          <cell r="J11" t="str">
            <v>消耗品費</v>
          </cell>
        </row>
        <row r="12">
          <cell r="J12" t="str">
            <v>燃料費</v>
          </cell>
        </row>
        <row r="13">
          <cell r="J13" t="str">
            <v>食糧費</v>
          </cell>
        </row>
        <row r="14">
          <cell r="J14" t="str">
            <v>印刷製本費</v>
          </cell>
        </row>
        <row r="15">
          <cell r="J15" t="str">
            <v>光熱水費</v>
          </cell>
        </row>
        <row r="16">
          <cell r="J16" t="str">
            <v>備品購入費</v>
          </cell>
        </row>
        <row r="17">
          <cell r="J17" t="str">
            <v>備品修繕料</v>
          </cell>
        </row>
        <row r="18">
          <cell r="J18" t="str">
            <v>役務費</v>
          </cell>
        </row>
        <row r="19">
          <cell r="J19" t="str">
            <v>委託料</v>
          </cell>
        </row>
        <row r="20">
          <cell r="J20" t="str">
            <v>使用料及び賃借料</v>
          </cell>
        </row>
        <row r="21">
          <cell r="J21" t="str">
            <v>図書購入費</v>
          </cell>
        </row>
        <row r="22">
          <cell r="J22" t="str">
            <v>分担金</v>
          </cell>
        </row>
        <row r="23">
          <cell r="J23" t="str">
            <v>会費</v>
          </cell>
        </row>
        <row r="24">
          <cell r="J24" t="str">
            <v>公課費</v>
          </cell>
        </row>
        <row r="25">
          <cell r="J25" t="str">
            <v>その他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41"/>
  <sheetViews>
    <sheetView showZeros="0" tabSelected="1" view="pageBreakPreview" zoomScaleNormal="100" zoomScaleSheetLayoutView="100" workbookViewId="0">
      <selection activeCell="Q6" sqref="Q6"/>
    </sheetView>
  </sheetViews>
  <sheetFormatPr defaultRowHeight="18.75" x14ac:dyDescent="0.15"/>
  <cols>
    <col min="1" max="1" width="8.625" style="2" customWidth="1"/>
    <col min="2" max="2" width="5.375" style="2" customWidth="1"/>
    <col min="3" max="4" width="10.625" style="2" customWidth="1"/>
    <col min="5" max="6" width="6.125" style="2" customWidth="1"/>
    <col min="7" max="8" width="6.125" style="7" customWidth="1"/>
    <col min="9" max="15" width="6.125" style="2" customWidth="1"/>
    <col min="16" max="17" width="15.625" style="2" customWidth="1"/>
    <col min="18" max="18" width="5.625" style="2" customWidth="1"/>
    <col min="19" max="19" width="23.5" style="57" hidden="1" customWidth="1"/>
    <col min="20" max="20" width="7.125" style="2" hidden="1" customWidth="1"/>
    <col min="21" max="21" width="19.25" style="2" hidden="1" customWidth="1"/>
    <col min="22" max="22" width="9" style="2" customWidth="1"/>
    <col min="23" max="16384" width="9" style="2"/>
  </cols>
  <sheetData>
    <row r="1" spans="1:21" ht="18.75" customHeight="1" x14ac:dyDescent="0.15">
      <c r="B1" s="3"/>
      <c r="C1" s="3"/>
      <c r="D1" s="3"/>
      <c r="E1" s="3"/>
      <c r="F1" s="3"/>
      <c r="N1" s="4" t="s">
        <v>22</v>
      </c>
      <c r="O1" s="4"/>
      <c r="P1" s="4"/>
      <c r="Q1" s="4"/>
      <c r="R1" s="4"/>
      <c r="T1" s="2" t="s">
        <v>86</v>
      </c>
    </row>
    <row r="2" spans="1:21" ht="39.950000000000003" customHeight="1" x14ac:dyDescent="0.15">
      <c r="A2" s="142" t="s">
        <v>29</v>
      </c>
      <c r="B2" s="142"/>
      <c r="C2" s="142"/>
      <c r="D2" s="142"/>
      <c r="E2" s="142"/>
      <c r="F2" s="142"/>
      <c r="G2" s="142"/>
      <c r="H2" s="142"/>
      <c r="I2" s="143" t="s">
        <v>24</v>
      </c>
      <c r="J2" s="143"/>
      <c r="K2" s="143"/>
      <c r="L2" s="143"/>
      <c r="M2" s="143"/>
      <c r="N2" s="143"/>
      <c r="O2" s="33"/>
      <c r="P2" s="69" t="s">
        <v>59</v>
      </c>
      <c r="Q2" s="70"/>
      <c r="R2" s="33"/>
      <c r="S2" s="57" t="s">
        <v>75</v>
      </c>
      <c r="T2" s="63">
        <v>6000</v>
      </c>
      <c r="U2" s="2" t="s">
        <v>24</v>
      </c>
    </row>
    <row r="3" spans="1:21" ht="33.75" customHeight="1" x14ac:dyDescent="0.15">
      <c r="A3" s="144" t="s">
        <v>25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38"/>
      <c r="P3" s="71" t="s">
        <v>60</v>
      </c>
      <c r="Q3" s="71"/>
      <c r="R3" s="38"/>
      <c r="S3" s="58" t="s">
        <v>76</v>
      </c>
      <c r="T3" s="63">
        <v>7000</v>
      </c>
      <c r="U3" s="2" t="s">
        <v>23</v>
      </c>
    </row>
    <row r="4" spans="1:21" ht="35.1" customHeight="1" x14ac:dyDescent="0.15">
      <c r="A4" s="10" t="s">
        <v>9</v>
      </c>
      <c r="B4" s="21" t="s">
        <v>46</v>
      </c>
      <c r="C4" s="6"/>
      <c r="D4" s="73" t="s">
        <v>72</v>
      </c>
      <c r="E4" s="74"/>
      <c r="F4" s="75"/>
      <c r="G4" s="76"/>
      <c r="H4" s="76"/>
      <c r="I4" s="76"/>
      <c r="J4" s="76"/>
      <c r="K4" s="76"/>
      <c r="L4" s="76"/>
      <c r="M4" s="76"/>
      <c r="N4" s="77"/>
      <c r="O4" s="38"/>
      <c r="P4" s="35" t="s">
        <v>61</v>
      </c>
      <c r="Q4" s="36" t="str">
        <f>H8</f>
        <v/>
      </c>
      <c r="R4" s="38"/>
      <c r="S4" s="58" t="s">
        <v>77</v>
      </c>
      <c r="T4" s="63">
        <v>7000</v>
      </c>
    </row>
    <row r="5" spans="1:21" ht="39.950000000000003" customHeight="1" thickBot="1" x14ac:dyDescent="0.45">
      <c r="A5" s="9" t="s">
        <v>6</v>
      </c>
      <c r="B5" s="3"/>
      <c r="C5" s="3"/>
      <c r="D5" s="3"/>
      <c r="E5" s="3"/>
      <c r="F5" s="3"/>
      <c r="G5" s="8"/>
      <c r="H5" s="8"/>
      <c r="I5" s="3"/>
      <c r="J5" s="3"/>
      <c r="K5" s="3"/>
      <c r="L5" s="3"/>
      <c r="M5" s="3"/>
      <c r="N5" s="5" t="s">
        <v>7</v>
      </c>
      <c r="O5" s="5"/>
      <c r="P5" s="37" t="s">
        <v>62</v>
      </c>
      <c r="Q5" s="36" t="str">
        <f>H7</f>
        <v/>
      </c>
      <c r="R5" s="5"/>
      <c r="S5" s="57" t="s">
        <v>78</v>
      </c>
      <c r="T5" s="63">
        <v>8000</v>
      </c>
      <c r="U5" s="46" t="s">
        <v>27</v>
      </c>
    </row>
    <row r="6" spans="1:21" ht="35.1" customHeight="1" thickBot="1" x14ac:dyDescent="0.2">
      <c r="A6" s="145" t="s">
        <v>0</v>
      </c>
      <c r="B6" s="146"/>
      <c r="C6" s="146"/>
      <c r="D6" s="147"/>
      <c r="E6" s="146" t="s">
        <v>26</v>
      </c>
      <c r="F6" s="146"/>
      <c r="G6" s="146"/>
      <c r="H6" s="146" t="s">
        <v>27</v>
      </c>
      <c r="I6" s="146"/>
      <c r="J6" s="146"/>
      <c r="K6" s="146" t="s">
        <v>8</v>
      </c>
      <c r="L6" s="146"/>
      <c r="M6" s="146"/>
      <c r="N6" s="156"/>
      <c r="O6" s="39"/>
      <c r="P6" s="35" t="s">
        <v>21</v>
      </c>
      <c r="Q6" s="36">
        <f>SUM(Q4:Q5)</f>
        <v>0</v>
      </c>
      <c r="R6" s="39"/>
      <c r="S6" s="60" t="s">
        <v>79</v>
      </c>
      <c r="T6" s="63">
        <v>6000</v>
      </c>
      <c r="U6" s="64">
        <f>IF($I$15&lt;=E7,$I$15,$E$7)</f>
        <v>0</v>
      </c>
    </row>
    <row r="7" spans="1:21" ht="18.75" customHeight="1" thickTop="1" x14ac:dyDescent="0.15">
      <c r="A7" s="148" t="s">
        <v>2</v>
      </c>
      <c r="B7" s="149"/>
      <c r="C7" s="149"/>
      <c r="D7" s="149"/>
      <c r="E7" s="157"/>
      <c r="F7" s="158"/>
      <c r="G7" s="159"/>
      <c r="H7" s="161" t="str">
        <f>IF(I2=U3,U6,"")</f>
        <v/>
      </c>
      <c r="I7" s="162"/>
      <c r="J7" s="163"/>
      <c r="K7" s="166"/>
      <c r="L7" s="167"/>
      <c r="M7" s="167"/>
      <c r="N7" s="168"/>
      <c r="O7" s="40"/>
      <c r="P7" s="72" t="s">
        <v>63</v>
      </c>
      <c r="Q7" s="72"/>
      <c r="R7" s="40"/>
      <c r="S7" s="61" t="s">
        <v>80</v>
      </c>
      <c r="T7" s="63">
        <v>6000</v>
      </c>
      <c r="U7" s="64" t="e">
        <f>(IF(G40*0.75+I40&gt;=E8,E8,G40*0.75+I40))-S16</f>
        <v>#VALUE!</v>
      </c>
    </row>
    <row r="8" spans="1:21" ht="18.75" customHeight="1" x14ac:dyDescent="0.15">
      <c r="A8" s="150" t="s">
        <v>1</v>
      </c>
      <c r="B8" s="151"/>
      <c r="C8" s="151"/>
      <c r="D8" s="151"/>
      <c r="E8" s="111"/>
      <c r="F8" s="160"/>
      <c r="G8" s="112"/>
      <c r="H8" s="101" t="str">
        <f>IFERROR(ROUNDUP(IF(I2=U3,U7,""),0),"")</f>
        <v/>
      </c>
      <c r="I8" s="86"/>
      <c r="J8" s="102"/>
      <c r="K8" s="169"/>
      <c r="L8" s="170"/>
      <c r="M8" s="170"/>
      <c r="N8" s="171"/>
      <c r="O8" s="40"/>
      <c r="P8" s="35" t="s">
        <v>64</v>
      </c>
      <c r="Q8" s="36">
        <f>SUM(E7:G8)</f>
        <v>0</v>
      </c>
      <c r="R8" s="40"/>
      <c r="S8" s="61" t="s">
        <v>81</v>
      </c>
      <c r="T8" s="63">
        <v>7000</v>
      </c>
      <c r="U8" s="64" t="str">
        <f>IFERROR(M41-(U6+U7),"")</f>
        <v/>
      </c>
    </row>
    <row r="9" spans="1:21" ht="18.75" customHeight="1" thickBot="1" x14ac:dyDescent="0.2">
      <c r="A9" s="152" t="s">
        <v>3</v>
      </c>
      <c r="B9" s="153"/>
      <c r="C9" s="153"/>
      <c r="D9" s="153"/>
      <c r="E9" s="113"/>
      <c r="F9" s="88"/>
      <c r="G9" s="114"/>
      <c r="H9" s="113" t="str">
        <f>IFERROR(ROUNDUP(IF(I2=U3,U8,""),0),"")</f>
        <v/>
      </c>
      <c r="I9" s="88"/>
      <c r="J9" s="114"/>
      <c r="K9" s="172"/>
      <c r="L9" s="173"/>
      <c r="M9" s="173"/>
      <c r="N9" s="174"/>
      <c r="O9" s="41"/>
      <c r="P9" s="35" t="s">
        <v>65</v>
      </c>
      <c r="Q9" s="36">
        <f>Q6</f>
        <v>0</v>
      </c>
      <c r="R9" s="41"/>
      <c r="S9" s="58" t="s">
        <v>82</v>
      </c>
      <c r="T9" s="63">
        <v>9000</v>
      </c>
      <c r="U9" s="64" t="e">
        <f>SUM(U6:U8)</f>
        <v>#VALUE!</v>
      </c>
    </row>
    <row r="10" spans="1:21" ht="18.75" customHeight="1" thickTop="1" thickBot="1" x14ac:dyDescent="0.2">
      <c r="A10" s="154" t="s">
        <v>21</v>
      </c>
      <c r="B10" s="155"/>
      <c r="C10" s="155"/>
      <c r="D10" s="155"/>
      <c r="E10" s="105">
        <f>SUM($E$7:$G$9)</f>
        <v>0</v>
      </c>
      <c r="F10" s="90"/>
      <c r="G10" s="106"/>
      <c r="H10" s="105">
        <f>ROUNDUP(SUM($H$7:$J$9),0)</f>
        <v>0</v>
      </c>
      <c r="I10" s="90"/>
      <c r="J10" s="106"/>
      <c r="K10" s="175"/>
      <c r="L10" s="176"/>
      <c r="M10" s="176"/>
      <c r="N10" s="177"/>
      <c r="O10" s="40"/>
      <c r="P10" s="37" t="s">
        <v>66</v>
      </c>
      <c r="Q10" s="36">
        <f>Q8-Q9</f>
        <v>0</v>
      </c>
      <c r="R10" s="40"/>
      <c r="S10" s="61" t="s">
        <v>83</v>
      </c>
      <c r="T10" s="63">
        <v>8000</v>
      </c>
    </row>
    <row r="11" spans="1:21" ht="39.950000000000003" customHeight="1" thickBot="1" x14ac:dyDescent="0.45">
      <c r="A11" s="11" t="s">
        <v>4</v>
      </c>
      <c r="B11" s="12"/>
      <c r="C11" s="12"/>
      <c r="D11" s="12"/>
      <c r="E11" s="3"/>
      <c r="F11" s="3"/>
      <c r="G11" s="8"/>
      <c r="H11" s="8"/>
      <c r="I11" s="3"/>
      <c r="J11" s="3"/>
      <c r="K11" s="3"/>
      <c r="L11" s="3"/>
      <c r="M11" s="3"/>
      <c r="N11" s="5" t="s">
        <v>7</v>
      </c>
      <c r="O11" s="5"/>
      <c r="P11" s="5"/>
      <c r="Q11" s="5"/>
      <c r="R11" s="5"/>
      <c r="S11" s="57" t="s">
        <v>84</v>
      </c>
      <c r="T11" s="63">
        <v>7000</v>
      </c>
    </row>
    <row r="12" spans="1:21" ht="35.1" customHeight="1" x14ac:dyDescent="0.15">
      <c r="A12" s="18" t="s">
        <v>5</v>
      </c>
      <c r="B12" s="19" t="s">
        <v>10</v>
      </c>
      <c r="C12" s="184" t="s">
        <v>11</v>
      </c>
      <c r="D12" s="184"/>
      <c r="E12" s="185" t="s">
        <v>20</v>
      </c>
      <c r="F12" s="185"/>
      <c r="G12" s="186" t="s">
        <v>68</v>
      </c>
      <c r="H12" s="186"/>
      <c r="I12" s="95" t="s">
        <v>69</v>
      </c>
      <c r="J12" s="96"/>
      <c r="K12" s="109" t="s">
        <v>45</v>
      </c>
      <c r="L12" s="110"/>
      <c r="M12" s="84" t="s">
        <v>21</v>
      </c>
      <c r="N12" s="85"/>
      <c r="O12" s="34"/>
      <c r="P12" s="2" t="s">
        <v>71</v>
      </c>
      <c r="R12" s="44"/>
      <c r="S12" s="60"/>
      <c r="T12" s="56"/>
    </row>
    <row r="13" spans="1:21" ht="17.25" customHeight="1" x14ac:dyDescent="0.15">
      <c r="A13" s="164"/>
      <c r="B13" s="13"/>
      <c r="C13" s="187"/>
      <c r="D13" s="187"/>
      <c r="E13" s="189"/>
      <c r="F13" s="189"/>
      <c r="G13" s="138"/>
      <c r="H13" s="138"/>
      <c r="I13" s="101"/>
      <c r="J13" s="102"/>
      <c r="K13" s="111"/>
      <c r="L13" s="112"/>
      <c r="M13" s="86">
        <f t="shared" ref="M13:M40" si="0">SUM(G13:L13)</f>
        <v>0</v>
      </c>
      <c r="N13" s="87"/>
      <c r="O13" s="42"/>
      <c r="P13" s="55">
        <f>IF(I2=U2,M41-(SUM(E7:G8)),"")</f>
        <v>0</v>
      </c>
      <c r="Q13" s="62" t="str">
        <f>IF(E9=P13,"","←この金額をその他（地域団体からの拠出金）に入力してください。")</f>
        <v/>
      </c>
      <c r="R13" s="57"/>
      <c r="T13" s="57"/>
    </row>
    <row r="14" spans="1:21" ht="17.25" customHeight="1" thickBot="1" x14ac:dyDescent="0.2">
      <c r="A14" s="165"/>
      <c r="B14" s="14"/>
      <c r="C14" s="188"/>
      <c r="D14" s="188"/>
      <c r="E14" s="137"/>
      <c r="F14" s="137"/>
      <c r="G14" s="139"/>
      <c r="H14" s="139"/>
      <c r="I14" s="103"/>
      <c r="J14" s="104"/>
      <c r="K14" s="113"/>
      <c r="L14" s="114"/>
      <c r="M14" s="88">
        <f t="shared" si="0"/>
        <v>0</v>
      </c>
      <c r="N14" s="89"/>
      <c r="O14" s="42"/>
      <c r="R14" s="45"/>
      <c r="S14" s="61"/>
      <c r="T14" s="45"/>
    </row>
    <row r="15" spans="1:21" ht="24.95" customHeight="1" thickTop="1" thickBot="1" x14ac:dyDescent="0.2">
      <c r="A15" s="16"/>
      <c r="B15" s="17"/>
      <c r="C15" s="94" t="s">
        <v>12</v>
      </c>
      <c r="D15" s="94"/>
      <c r="E15" s="15"/>
      <c r="F15" s="51"/>
      <c r="G15" s="180"/>
      <c r="H15" s="181"/>
      <c r="I15" s="105">
        <f>SUM(I13:J14)</f>
        <v>0</v>
      </c>
      <c r="J15" s="106"/>
      <c r="K15" s="105">
        <f>SUM(K13:L14)</f>
        <v>0</v>
      </c>
      <c r="L15" s="106"/>
      <c r="M15" s="90">
        <f t="shared" si="0"/>
        <v>0</v>
      </c>
      <c r="N15" s="91"/>
      <c r="O15" s="42"/>
      <c r="P15" s="2" t="s">
        <v>85</v>
      </c>
      <c r="R15" s="45"/>
      <c r="S15" s="61" t="s">
        <v>87</v>
      </c>
      <c r="T15" s="45"/>
    </row>
    <row r="16" spans="1:21" ht="17.25" customHeight="1" x14ac:dyDescent="0.15">
      <c r="A16" s="127" t="s">
        <v>28</v>
      </c>
      <c r="B16" s="23"/>
      <c r="C16" s="178"/>
      <c r="D16" s="179"/>
      <c r="E16" s="182"/>
      <c r="F16" s="183"/>
      <c r="G16" s="107"/>
      <c r="H16" s="108"/>
      <c r="I16" s="107"/>
      <c r="J16" s="108"/>
      <c r="K16" s="107"/>
      <c r="L16" s="108"/>
      <c r="M16" s="92">
        <f t="shared" si="0"/>
        <v>0</v>
      </c>
      <c r="N16" s="93"/>
      <c r="O16" s="42"/>
      <c r="P16" s="37" t="str">
        <f>IFERROR(((VLOOKUP(F4,S2:T11,2,FALSE))*4),"")</f>
        <v/>
      </c>
      <c r="R16" s="45"/>
      <c r="S16" s="2" t="e">
        <f>IF($I$40&lt;$P$16,($P$16-$I$40)/4,0)</f>
        <v>#VALUE!</v>
      </c>
      <c r="T16" s="45"/>
    </row>
    <row r="17" spans="1:19" ht="17.25" customHeight="1" x14ac:dyDescent="0.15">
      <c r="A17" s="128"/>
      <c r="B17" s="24"/>
      <c r="C17" s="133"/>
      <c r="D17" s="134"/>
      <c r="E17" s="115"/>
      <c r="F17" s="116"/>
      <c r="G17" s="99"/>
      <c r="H17" s="100"/>
      <c r="I17" s="99"/>
      <c r="J17" s="100"/>
      <c r="K17" s="99"/>
      <c r="L17" s="100"/>
      <c r="M17" s="78">
        <f t="shared" si="0"/>
        <v>0</v>
      </c>
      <c r="N17" s="79"/>
      <c r="O17" s="42"/>
      <c r="P17" s="42"/>
      <c r="Q17" s="42"/>
      <c r="R17" s="42"/>
      <c r="S17" s="61"/>
    </row>
    <row r="18" spans="1:19" ht="17.25" customHeight="1" x14ac:dyDescent="0.15">
      <c r="A18" s="129"/>
      <c r="B18" s="25"/>
      <c r="C18" s="135"/>
      <c r="D18" s="136"/>
      <c r="E18" s="117"/>
      <c r="F18" s="118"/>
      <c r="G18" s="67"/>
      <c r="H18" s="68"/>
      <c r="I18" s="67"/>
      <c r="J18" s="68"/>
      <c r="K18" s="67"/>
      <c r="L18" s="68"/>
      <c r="M18" s="80">
        <f t="shared" si="0"/>
        <v>0</v>
      </c>
      <c r="N18" s="81"/>
      <c r="O18" s="42"/>
      <c r="P18" s="42"/>
      <c r="Q18" s="42"/>
      <c r="R18" s="42"/>
      <c r="S18" s="61"/>
    </row>
    <row r="19" spans="1:19" ht="17.25" customHeight="1" x14ac:dyDescent="0.15">
      <c r="A19" s="130" t="s">
        <v>17</v>
      </c>
      <c r="B19" s="26"/>
      <c r="C19" s="131"/>
      <c r="D19" s="132"/>
      <c r="E19" s="119"/>
      <c r="F19" s="120"/>
      <c r="G19" s="97"/>
      <c r="H19" s="98"/>
      <c r="I19" s="97"/>
      <c r="J19" s="98"/>
      <c r="K19" s="97"/>
      <c r="L19" s="98"/>
      <c r="M19" s="82">
        <f t="shared" si="0"/>
        <v>0</v>
      </c>
      <c r="N19" s="83"/>
      <c r="O19" s="42"/>
      <c r="P19" s="42"/>
      <c r="Q19" s="42"/>
      <c r="R19" s="42"/>
      <c r="S19" s="61"/>
    </row>
    <row r="20" spans="1:19" ht="17.25" customHeight="1" x14ac:dyDescent="0.15">
      <c r="A20" s="128"/>
      <c r="B20" s="24"/>
      <c r="C20" s="133"/>
      <c r="D20" s="134"/>
      <c r="E20" s="115"/>
      <c r="F20" s="116"/>
      <c r="G20" s="99"/>
      <c r="H20" s="100"/>
      <c r="I20" s="99"/>
      <c r="J20" s="100"/>
      <c r="K20" s="99"/>
      <c r="L20" s="100"/>
      <c r="M20" s="78">
        <f t="shared" si="0"/>
        <v>0</v>
      </c>
      <c r="N20" s="79"/>
      <c r="O20" s="42"/>
      <c r="P20" s="42"/>
      <c r="Q20" s="42"/>
      <c r="R20" s="42"/>
      <c r="S20" s="61"/>
    </row>
    <row r="21" spans="1:19" ht="17.25" customHeight="1" x14ac:dyDescent="0.15">
      <c r="A21" s="129"/>
      <c r="B21" s="25"/>
      <c r="C21" s="135"/>
      <c r="D21" s="136"/>
      <c r="E21" s="117"/>
      <c r="F21" s="118"/>
      <c r="G21" s="67"/>
      <c r="H21" s="68"/>
      <c r="I21" s="67"/>
      <c r="J21" s="68"/>
      <c r="K21" s="67"/>
      <c r="L21" s="68"/>
      <c r="M21" s="80">
        <f t="shared" si="0"/>
        <v>0</v>
      </c>
      <c r="N21" s="81"/>
      <c r="O21" s="42"/>
      <c r="P21" s="42"/>
      <c r="Q21" s="42"/>
      <c r="R21" s="42"/>
      <c r="S21" s="61"/>
    </row>
    <row r="22" spans="1:19" ht="17.25" customHeight="1" x14ac:dyDescent="0.15">
      <c r="A22" s="130" t="s">
        <v>13</v>
      </c>
      <c r="B22" s="26"/>
      <c r="C22" s="131"/>
      <c r="D22" s="132"/>
      <c r="E22" s="119"/>
      <c r="F22" s="120"/>
      <c r="G22" s="97"/>
      <c r="H22" s="98"/>
      <c r="I22" s="97"/>
      <c r="J22" s="98"/>
      <c r="K22" s="97"/>
      <c r="L22" s="98"/>
      <c r="M22" s="82">
        <f t="shared" si="0"/>
        <v>0</v>
      </c>
      <c r="N22" s="83"/>
      <c r="O22" s="42"/>
      <c r="P22" s="42"/>
      <c r="Q22" s="42"/>
      <c r="R22" s="42"/>
      <c r="S22" s="61"/>
    </row>
    <row r="23" spans="1:19" ht="17.25" customHeight="1" x14ac:dyDescent="0.15">
      <c r="A23" s="128"/>
      <c r="B23" s="24"/>
      <c r="C23" s="133"/>
      <c r="D23" s="134"/>
      <c r="E23" s="115"/>
      <c r="F23" s="116"/>
      <c r="G23" s="99"/>
      <c r="H23" s="100"/>
      <c r="I23" s="99"/>
      <c r="J23" s="100"/>
      <c r="K23" s="99"/>
      <c r="L23" s="100"/>
      <c r="M23" s="78">
        <f t="shared" si="0"/>
        <v>0</v>
      </c>
      <c r="N23" s="79"/>
      <c r="O23" s="42"/>
      <c r="P23" s="42"/>
      <c r="Q23" s="42"/>
      <c r="R23" s="42"/>
      <c r="S23" s="61"/>
    </row>
    <row r="24" spans="1:19" ht="17.25" customHeight="1" x14ac:dyDescent="0.15">
      <c r="A24" s="129"/>
      <c r="B24" s="25"/>
      <c r="C24" s="135"/>
      <c r="D24" s="136"/>
      <c r="E24" s="117"/>
      <c r="F24" s="118"/>
      <c r="G24" s="67"/>
      <c r="H24" s="68"/>
      <c r="I24" s="67"/>
      <c r="J24" s="68"/>
      <c r="K24" s="67"/>
      <c r="L24" s="68"/>
      <c r="M24" s="80">
        <f t="shared" si="0"/>
        <v>0</v>
      </c>
      <c r="N24" s="81"/>
      <c r="O24" s="42"/>
      <c r="P24" s="42"/>
      <c r="Q24" s="42"/>
      <c r="R24" s="42"/>
      <c r="S24" s="61"/>
    </row>
    <row r="25" spans="1:19" ht="17.25" customHeight="1" x14ac:dyDescent="0.15">
      <c r="A25" s="130" t="s">
        <v>16</v>
      </c>
      <c r="B25" s="26"/>
      <c r="C25" s="131"/>
      <c r="D25" s="132"/>
      <c r="E25" s="119"/>
      <c r="F25" s="120"/>
      <c r="G25" s="97"/>
      <c r="H25" s="98"/>
      <c r="I25" s="97"/>
      <c r="J25" s="98"/>
      <c r="K25" s="97"/>
      <c r="L25" s="98"/>
      <c r="M25" s="82">
        <f t="shared" si="0"/>
        <v>0</v>
      </c>
      <c r="N25" s="83"/>
      <c r="O25" s="42"/>
      <c r="P25" s="42"/>
      <c r="Q25" s="42"/>
      <c r="R25" s="42"/>
      <c r="S25" s="61"/>
    </row>
    <row r="26" spans="1:19" ht="17.25" customHeight="1" x14ac:dyDescent="0.15">
      <c r="A26" s="128"/>
      <c r="B26" s="24"/>
      <c r="C26" s="133"/>
      <c r="D26" s="134"/>
      <c r="E26" s="115"/>
      <c r="F26" s="116"/>
      <c r="G26" s="99"/>
      <c r="H26" s="100"/>
      <c r="I26" s="99"/>
      <c r="J26" s="100"/>
      <c r="K26" s="99"/>
      <c r="L26" s="100"/>
      <c r="M26" s="78">
        <f t="shared" si="0"/>
        <v>0</v>
      </c>
      <c r="N26" s="79"/>
      <c r="O26" s="42"/>
      <c r="P26" s="42"/>
      <c r="Q26" s="42"/>
      <c r="R26" s="42"/>
      <c r="S26" s="61"/>
    </row>
    <row r="27" spans="1:19" ht="17.25" customHeight="1" x14ac:dyDescent="0.15">
      <c r="A27" s="129"/>
      <c r="B27" s="25"/>
      <c r="C27" s="135"/>
      <c r="D27" s="136"/>
      <c r="E27" s="117"/>
      <c r="F27" s="118"/>
      <c r="G27" s="67"/>
      <c r="H27" s="68"/>
      <c r="I27" s="67"/>
      <c r="J27" s="68"/>
      <c r="K27" s="67"/>
      <c r="L27" s="68"/>
      <c r="M27" s="80">
        <f t="shared" si="0"/>
        <v>0</v>
      </c>
      <c r="N27" s="81"/>
      <c r="O27" s="42"/>
      <c r="P27" s="42"/>
      <c r="Q27" s="42"/>
      <c r="R27" s="42"/>
      <c r="S27" s="61"/>
    </row>
    <row r="28" spans="1:19" ht="17.25" customHeight="1" x14ac:dyDescent="0.15">
      <c r="A28" s="130" t="s">
        <v>14</v>
      </c>
      <c r="B28" s="26"/>
      <c r="C28" s="131"/>
      <c r="D28" s="132"/>
      <c r="E28" s="119"/>
      <c r="F28" s="120"/>
      <c r="G28" s="97"/>
      <c r="H28" s="98"/>
      <c r="I28" s="97"/>
      <c r="J28" s="98"/>
      <c r="K28" s="97"/>
      <c r="L28" s="98"/>
      <c r="M28" s="82">
        <f t="shared" si="0"/>
        <v>0</v>
      </c>
      <c r="N28" s="83"/>
      <c r="O28" s="42"/>
      <c r="P28" s="42"/>
      <c r="Q28" s="42"/>
      <c r="R28" s="42"/>
      <c r="S28" s="61"/>
    </row>
    <row r="29" spans="1:19" ht="17.25" customHeight="1" x14ac:dyDescent="0.15">
      <c r="A29" s="128"/>
      <c r="B29" s="24"/>
      <c r="C29" s="133"/>
      <c r="D29" s="134"/>
      <c r="E29" s="115"/>
      <c r="F29" s="116"/>
      <c r="G29" s="99"/>
      <c r="H29" s="100"/>
      <c r="I29" s="99"/>
      <c r="J29" s="100"/>
      <c r="K29" s="99"/>
      <c r="L29" s="100"/>
      <c r="M29" s="78">
        <f t="shared" si="0"/>
        <v>0</v>
      </c>
      <c r="N29" s="79"/>
      <c r="O29" s="42"/>
      <c r="P29" s="42"/>
      <c r="Q29" s="42"/>
      <c r="R29" s="42"/>
      <c r="S29" s="61"/>
    </row>
    <row r="30" spans="1:19" ht="17.25" customHeight="1" x14ac:dyDescent="0.15">
      <c r="A30" s="129"/>
      <c r="B30" s="25"/>
      <c r="C30" s="135"/>
      <c r="D30" s="136"/>
      <c r="E30" s="117"/>
      <c r="F30" s="118"/>
      <c r="G30" s="67"/>
      <c r="H30" s="68"/>
      <c r="I30" s="67"/>
      <c r="J30" s="68"/>
      <c r="K30" s="67"/>
      <c r="L30" s="68"/>
      <c r="M30" s="80">
        <f t="shared" si="0"/>
        <v>0</v>
      </c>
      <c r="N30" s="81"/>
      <c r="O30" s="42"/>
      <c r="P30" s="42"/>
      <c r="Q30" s="42"/>
      <c r="R30" s="42"/>
      <c r="S30" s="61"/>
    </row>
    <row r="31" spans="1:19" ht="17.25" customHeight="1" x14ac:dyDescent="0.15">
      <c r="A31" s="130" t="s">
        <v>18</v>
      </c>
      <c r="B31" s="26"/>
      <c r="C31" s="131"/>
      <c r="D31" s="132"/>
      <c r="E31" s="119"/>
      <c r="F31" s="120"/>
      <c r="G31" s="97"/>
      <c r="H31" s="98"/>
      <c r="I31" s="97"/>
      <c r="J31" s="98"/>
      <c r="K31" s="97"/>
      <c r="L31" s="98"/>
      <c r="M31" s="82">
        <f t="shared" si="0"/>
        <v>0</v>
      </c>
      <c r="N31" s="83"/>
      <c r="O31" s="42"/>
      <c r="P31" s="42"/>
      <c r="Q31" s="42"/>
      <c r="R31" s="42"/>
      <c r="S31" s="61"/>
    </row>
    <row r="32" spans="1:19" ht="17.25" customHeight="1" x14ac:dyDescent="0.15">
      <c r="A32" s="128"/>
      <c r="B32" s="24"/>
      <c r="C32" s="133"/>
      <c r="D32" s="134"/>
      <c r="E32" s="115"/>
      <c r="F32" s="116"/>
      <c r="G32" s="99"/>
      <c r="H32" s="100"/>
      <c r="I32" s="99"/>
      <c r="J32" s="100"/>
      <c r="K32" s="99"/>
      <c r="L32" s="100"/>
      <c r="M32" s="78">
        <f t="shared" si="0"/>
        <v>0</v>
      </c>
      <c r="N32" s="79"/>
      <c r="O32" s="42"/>
      <c r="P32" s="42"/>
      <c r="Q32" s="42"/>
      <c r="R32" s="42"/>
      <c r="S32" s="61"/>
    </row>
    <row r="33" spans="1:19" ht="17.25" customHeight="1" x14ac:dyDescent="0.15">
      <c r="A33" s="129"/>
      <c r="B33" s="25"/>
      <c r="C33" s="135"/>
      <c r="D33" s="136"/>
      <c r="E33" s="117"/>
      <c r="F33" s="118"/>
      <c r="G33" s="67"/>
      <c r="H33" s="68"/>
      <c r="I33" s="67"/>
      <c r="J33" s="68"/>
      <c r="K33" s="125"/>
      <c r="L33" s="126"/>
      <c r="M33" s="80">
        <f t="shared" si="0"/>
        <v>0</v>
      </c>
      <c r="N33" s="81"/>
      <c r="O33" s="42"/>
      <c r="P33" s="42"/>
      <c r="Q33" s="42"/>
      <c r="R33" s="42"/>
      <c r="S33" s="61"/>
    </row>
    <row r="34" spans="1:19" ht="17.25" customHeight="1" x14ac:dyDescent="0.15">
      <c r="A34" s="130" t="s">
        <v>15</v>
      </c>
      <c r="B34" s="26"/>
      <c r="C34" s="131"/>
      <c r="D34" s="132"/>
      <c r="E34" s="119"/>
      <c r="F34" s="120"/>
      <c r="G34" s="97"/>
      <c r="H34" s="98"/>
      <c r="I34" s="97"/>
      <c r="J34" s="98"/>
      <c r="K34" s="97"/>
      <c r="L34" s="98"/>
      <c r="M34" s="82">
        <f t="shared" si="0"/>
        <v>0</v>
      </c>
      <c r="N34" s="83"/>
      <c r="O34" s="42"/>
      <c r="P34" s="42"/>
      <c r="Q34" s="42"/>
      <c r="R34" s="42"/>
      <c r="S34" s="61"/>
    </row>
    <row r="35" spans="1:19" ht="17.25" customHeight="1" x14ac:dyDescent="0.15">
      <c r="A35" s="128"/>
      <c r="B35" s="24"/>
      <c r="C35" s="133"/>
      <c r="D35" s="134"/>
      <c r="E35" s="115"/>
      <c r="F35" s="116"/>
      <c r="G35" s="99"/>
      <c r="H35" s="100"/>
      <c r="I35" s="99"/>
      <c r="J35" s="100"/>
      <c r="K35" s="99"/>
      <c r="L35" s="100"/>
      <c r="M35" s="78">
        <f t="shared" si="0"/>
        <v>0</v>
      </c>
      <c r="N35" s="79"/>
      <c r="O35" s="42"/>
      <c r="P35" s="42"/>
      <c r="Q35" s="42"/>
      <c r="R35" s="42"/>
      <c r="S35" s="61"/>
    </row>
    <row r="36" spans="1:19" ht="17.25" customHeight="1" x14ac:dyDescent="0.15">
      <c r="A36" s="129"/>
      <c r="B36" s="25"/>
      <c r="C36" s="135"/>
      <c r="D36" s="136"/>
      <c r="E36" s="117"/>
      <c r="F36" s="118"/>
      <c r="G36" s="67"/>
      <c r="H36" s="68"/>
      <c r="I36" s="67"/>
      <c r="J36" s="68"/>
      <c r="K36" s="67"/>
      <c r="L36" s="68"/>
      <c r="M36" s="80">
        <f t="shared" si="0"/>
        <v>0</v>
      </c>
      <c r="N36" s="81"/>
      <c r="O36" s="42"/>
      <c r="P36" s="42"/>
      <c r="Q36" s="42"/>
      <c r="R36" s="42"/>
      <c r="S36" s="61"/>
    </row>
    <row r="37" spans="1:19" ht="17.25" customHeight="1" x14ac:dyDescent="0.15">
      <c r="A37" s="130" t="s">
        <v>19</v>
      </c>
      <c r="B37" s="26"/>
      <c r="C37" s="131"/>
      <c r="D37" s="132"/>
      <c r="E37" s="119"/>
      <c r="F37" s="120"/>
      <c r="G37" s="97"/>
      <c r="H37" s="98"/>
      <c r="I37" s="97"/>
      <c r="J37" s="98"/>
      <c r="K37" s="97"/>
      <c r="L37" s="98"/>
      <c r="M37" s="82">
        <f t="shared" si="0"/>
        <v>0</v>
      </c>
      <c r="N37" s="83"/>
      <c r="O37" s="42"/>
      <c r="P37" s="42"/>
      <c r="Q37" s="42"/>
      <c r="R37" s="42"/>
      <c r="S37" s="61"/>
    </row>
    <row r="38" spans="1:19" ht="17.25" customHeight="1" x14ac:dyDescent="0.15">
      <c r="A38" s="128"/>
      <c r="B38" s="24"/>
      <c r="C38" s="133"/>
      <c r="D38" s="134"/>
      <c r="E38" s="115"/>
      <c r="F38" s="116"/>
      <c r="G38" s="99"/>
      <c r="H38" s="100"/>
      <c r="I38" s="99"/>
      <c r="J38" s="100"/>
      <c r="K38" s="99"/>
      <c r="L38" s="100"/>
      <c r="M38" s="78">
        <f t="shared" si="0"/>
        <v>0</v>
      </c>
      <c r="N38" s="79"/>
      <c r="O38" s="42"/>
      <c r="P38" s="42"/>
      <c r="Q38" s="42"/>
      <c r="R38" s="42"/>
      <c r="S38" s="61"/>
    </row>
    <row r="39" spans="1:19" ht="17.25" customHeight="1" thickBot="1" x14ac:dyDescent="0.2">
      <c r="A39" s="198"/>
      <c r="B39" s="27"/>
      <c r="C39" s="196"/>
      <c r="D39" s="197"/>
      <c r="E39" s="140"/>
      <c r="F39" s="141"/>
      <c r="G39" s="190"/>
      <c r="H39" s="191"/>
      <c r="I39" s="190"/>
      <c r="J39" s="191"/>
      <c r="K39" s="190"/>
      <c r="L39" s="191"/>
      <c r="M39" s="123">
        <f t="shared" si="0"/>
        <v>0</v>
      </c>
      <c r="N39" s="124"/>
      <c r="O39" s="42"/>
      <c r="P39" s="47" t="s">
        <v>24</v>
      </c>
      <c r="Q39" s="47" t="s">
        <v>23</v>
      </c>
      <c r="R39" s="49" t="s">
        <v>67</v>
      </c>
      <c r="S39" s="61"/>
    </row>
    <row r="40" spans="1:19" ht="24.95" customHeight="1" thickTop="1" thickBot="1" x14ac:dyDescent="0.2">
      <c r="A40" s="192" t="s">
        <v>43</v>
      </c>
      <c r="B40" s="193"/>
      <c r="C40" s="193"/>
      <c r="D40" s="53" t="s">
        <v>70</v>
      </c>
      <c r="E40" s="20" t="e">
        <f>IF($I$2=$U$2,$P$40,$Q$40)</f>
        <v>#DIV/0!</v>
      </c>
      <c r="F40" s="52" t="s">
        <v>42</v>
      </c>
      <c r="G40" s="194">
        <f>SUM(G16:H39)</f>
        <v>0</v>
      </c>
      <c r="H40" s="195"/>
      <c r="I40" s="194">
        <f>SUM(I16:J39)</f>
        <v>0</v>
      </c>
      <c r="J40" s="195"/>
      <c r="K40" s="194">
        <f>SUM(K16:L39)</f>
        <v>0</v>
      </c>
      <c r="L40" s="195"/>
      <c r="M40" s="121">
        <f t="shared" si="0"/>
        <v>0</v>
      </c>
      <c r="N40" s="122"/>
      <c r="O40" s="43"/>
      <c r="P40" s="54" t="e">
        <f>(E8-I40)/(G40)*100</f>
        <v>#DIV/0!</v>
      </c>
      <c r="Q40" s="48" t="e">
        <f>IF(R40&gt;=75,75,R40)</f>
        <v>#DIV/0!</v>
      </c>
      <c r="R40" s="50" t="e">
        <f>(E8-I40)/G40*100</f>
        <v>#DIV/0!</v>
      </c>
      <c r="S40" s="59"/>
    </row>
    <row r="41" spans="1:19" ht="35.1" customHeight="1" thickTop="1" thickBot="1" x14ac:dyDescent="0.2">
      <c r="A41" s="16"/>
      <c r="B41" s="17"/>
      <c r="C41" s="94" t="s">
        <v>44</v>
      </c>
      <c r="D41" s="94"/>
      <c r="E41" s="94"/>
      <c r="F41" s="22"/>
      <c r="G41" s="65">
        <f>SUM(G15,G40)</f>
        <v>0</v>
      </c>
      <c r="H41" s="66"/>
      <c r="I41" s="65">
        <f>SUM(I15,I40)</f>
        <v>0</v>
      </c>
      <c r="J41" s="66"/>
      <c r="K41" s="65">
        <f>SUM(K15,K40)</f>
        <v>0</v>
      </c>
      <c r="L41" s="66"/>
      <c r="M41" s="199">
        <f>SUM(M40,M15)</f>
        <v>0</v>
      </c>
      <c r="N41" s="200"/>
      <c r="O41" s="42"/>
      <c r="P41" s="42"/>
      <c r="Q41" s="42"/>
      <c r="R41" s="42"/>
      <c r="S41" s="61"/>
    </row>
  </sheetData>
  <mergeCells count="214">
    <mergeCell ref="I40:J40"/>
    <mergeCell ref="M41:N41"/>
    <mergeCell ref="K27:L27"/>
    <mergeCell ref="K28:L28"/>
    <mergeCell ref="K29:L29"/>
    <mergeCell ref="M20:N20"/>
    <mergeCell ref="M21:N21"/>
    <mergeCell ref="M22:N22"/>
    <mergeCell ref="M36:N36"/>
    <mergeCell ref="K40:L40"/>
    <mergeCell ref="I22:J22"/>
    <mergeCell ref="I23:J23"/>
    <mergeCell ref="I24:J24"/>
    <mergeCell ref="I25:J25"/>
    <mergeCell ref="I26:J26"/>
    <mergeCell ref="I27:J27"/>
    <mergeCell ref="I28:J28"/>
    <mergeCell ref="I29:J29"/>
    <mergeCell ref="K39:L39"/>
    <mergeCell ref="I37:J37"/>
    <mergeCell ref="I38:J38"/>
    <mergeCell ref="I39:J39"/>
    <mergeCell ref="K36:L36"/>
    <mergeCell ref="I30:J30"/>
    <mergeCell ref="G41:H41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E24:F24"/>
    <mergeCell ref="G35:H35"/>
    <mergeCell ref="G34:H34"/>
    <mergeCell ref="G36:H36"/>
    <mergeCell ref="G37:H37"/>
    <mergeCell ref="G38:H38"/>
    <mergeCell ref="G39:H39"/>
    <mergeCell ref="A40:C40"/>
    <mergeCell ref="G40:H40"/>
    <mergeCell ref="C39:D39"/>
    <mergeCell ref="E25:F25"/>
    <mergeCell ref="E26:F26"/>
    <mergeCell ref="E27:F27"/>
    <mergeCell ref="E28:F28"/>
    <mergeCell ref="E29:F29"/>
    <mergeCell ref="E30:F30"/>
    <mergeCell ref="A37:A39"/>
    <mergeCell ref="E32:F32"/>
    <mergeCell ref="E33:F33"/>
    <mergeCell ref="E34:F34"/>
    <mergeCell ref="E35:F35"/>
    <mergeCell ref="H10:J10"/>
    <mergeCell ref="K7:N7"/>
    <mergeCell ref="K8:N8"/>
    <mergeCell ref="K9:N9"/>
    <mergeCell ref="K10:N10"/>
    <mergeCell ref="C16:D16"/>
    <mergeCell ref="C17:D17"/>
    <mergeCell ref="C18:D18"/>
    <mergeCell ref="C19:D19"/>
    <mergeCell ref="G16:H16"/>
    <mergeCell ref="G17:H17"/>
    <mergeCell ref="G18:H18"/>
    <mergeCell ref="G19:H19"/>
    <mergeCell ref="G15:H15"/>
    <mergeCell ref="E16:F16"/>
    <mergeCell ref="E17:F17"/>
    <mergeCell ref="E18:F18"/>
    <mergeCell ref="E19:F19"/>
    <mergeCell ref="C12:D12"/>
    <mergeCell ref="E12:F12"/>
    <mergeCell ref="G12:H12"/>
    <mergeCell ref="C13:D13"/>
    <mergeCell ref="C14:D14"/>
    <mergeCell ref="E13:F13"/>
    <mergeCell ref="A2:H2"/>
    <mergeCell ref="I2:N2"/>
    <mergeCell ref="A3:N3"/>
    <mergeCell ref="A6:D6"/>
    <mergeCell ref="M29:N29"/>
    <mergeCell ref="M30:N30"/>
    <mergeCell ref="M31:N31"/>
    <mergeCell ref="M32:N32"/>
    <mergeCell ref="M33:N33"/>
    <mergeCell ref="A7:D7"/>
    <mergeCell ref="A8:D8"/>
    <mergeCell ref="A9:D9"/>
    <mergeCell ref="A10:D10"/>
    <mergeCell ref="E6:G6"/>
    <mergeCell ref="H6:J6"/>
    <mergeCell ref="K6:N6"/>
    <mergeCell ref="E7:G7"/>
    <mergeCell ref="E8:G8"/>
    <mergeCell ref="E9:G9"/>
    <mergeCell ref="E10:G10"/>
    <mergeCell ref="H7:J7"/>
    <mergeCell ref="H8:J8"/>
    <mergeCell ref="H9:J9"/>
    <mergeCell ref="A13:A14"/>
    <mergeCell ref="E14:F14"/>
    <mergeCell ref="G13:H13"/>
    <mergeCell ref="G14:H14"/>
    <mergeCell ref="C41:E41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E39:F39"/>
    <mergeCell ref="E36:F36"/>
    <mergeCell ref="E37:F37"/>
    <mergeCell ref="E38:F38"/>
    <mergeCell ref="C38:D38"/>
    <mergeCell ref="G20:H20"/>
    <mergeCell ref="G21:H21"/>
    <mergeCell ref="G22:H22"/>
    <mergeCell ref="G23:H23"/>
    <mergeCell ref="E31:F31"/>
    <mergeCell ref="A16:A18"/>
    <mergeCell ref="A19:A21"/>
    <mergeCell ref="A22:A24"/>
    <mergeCell ref="A31:A33"/>
    <mergeCell ref="A34:A36"/>
    <mergeCell ref="C34:D34"/>
    <mergeCell ref="C35:D35"/>
    <mergeCell ref="C36:D36"/>
    <mergeCell ref="C37:D37"/>
    <mergeCell ref="A28:A30"/>
    <mergeCell ref="A25:A27"/>
    <mergeCell ref="C20:D20"/>
    <mergeCell ref="C21:D21"/>
    <mergeCell ref="C22:D22"/>
    <mergeCell ref="C23:D23"/>
    <mergeCell ref="E20:F20"/>
    <mergeCell ref="E21:F21"/>
    <mergeCell ref="E22:F22"/>
    <mergeCell ref="E23:F23"/>
    <mergeCell ref="M40:N40"/>
    <mergeCell ref="M35:N35"/>
    <mergeCell ref="M39:N39"/>
    <mergeCell ref="M37:N37"/>
    <mergeCell ref="M38:N38"/>
    <mergeCell ref="K30:L30"/>
    <mergeCell ref="K31:L31"/>
    <mergeCell ref="K32:L32"/>
    <mergeCell ref="K33:L33"/>
    <mergeCell ref="K34:L34"/>
    <mergeCell ref="K35:L35"/>
    <mergeCell ref="K37:L37"/>
    <mergeCell ref="K38:L38"/>
    <mergeCell ref="M34:N34"/>
    <mergeCell ref="K21:L21"/>
    <mergeCell ref="K22:L22"/>
    <mergeCell ref="K23:L23"/>
    <mergeCell ref="K24:L24"/>
    <mergeCell ref="K25:L25"/>
    <mergeCell ref="K26:L26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I31:J31"/>
    <mergeCell ref="I32:J32"/>
    <mergeCell ref="I33:J33"/>
    <mergeCell ref="I35:J35"/>
    <mergeCell ref="I36:J36"/>
    <mergeCell ref="I34:J34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41:J41"/>
    <mergeCell ref="G24:H24"/>
    <mergeCell ref="P2:Q2"/>
    <mergeCell ref="P3:Q3"/>
    <mergeCell ref="P7:Q7"/>
    <mergeCell ref="D4:E4"/>
    <mergeCell ref="F4:N4"/>
    <mergeCell ref="M23:N23"/>
    <mergeCell ref="M24:N24"/>
    <mergeCell ref="M25:N25"/>
    <mergeCell ref="M26:N26"/>
    <mergeCell ref="M27:N27"/>
    <mergeCell ref="M28:N28"/>
    <mergeCell ref="M12:N12"/>
    <mergeCell ref="M13:N13"/>
    <mergeCell ref="M14:N14"/>
    <mergeCell ref="M15:N15"/>
    <mergeCell ref="M16:N16"/>
    <mergeCell ref="M17:N17"/>
    <mergeCell ref="M18:N18"/>
    <mergeCell ref="M19:N19"/>
    <mergeCell ref="C15:D15"/>
    <mergeCell ref="K41:L41"/>
    <mergeCell ref="I12:J12"/>
  </mergeCells>
  <phoneticPr fontId="4"/>
  <dataValidations count="1">
    <dataValidation type="list" allowBlank="1" showInputMessage="1" showErrorMessage="1" sqref="I2">
      <formula1>$U$2:$U$3</formula1>
    </dataValidation>
  </dataValidations>
  <pageMargins left="0.78740157480314965" right="0" top="0.19685039370078741" bottom="0" header="0.39370078740157483" footer="0.31496062992125984"/>
  <pageSetup paperSize="9" scale="98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リスト!$B$3:$B$23</xm:f>
          </x14:formula1>
          <xm:sqref>C16:C39</xm:sqref>
        </x14:dataValidation>
        <x14:dataValidation type="list" allowBlank="1" showInputMessage="1" showErrorMessage="1">
          <x14:formula1>
            <xm:f>リスト!$B$3:$B$21</xm:f>
          </x14:formula1>
          <xm:sqref>C13:C14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23"/>
  <sheetViews>
    <sheetView zoomScaleNormal="100" workbookViewId="0">
      <selection activeCell="O5" sqref="O5:AD5"/>
    </sheetView>
  </sheetViews>
  <sheetFormatPr defaultRowHeight="24.95" customHeight="1" x14ac:dyDescent="0.15"/>
  <cols>
    <col min="1" max="1" width="9" style="1"/>
    <col min="2" max="2" width="33.625" style="1" customWidth="1"/>
    <col min="3" max="3" width="9" style="1"/>
    <col min="4" max="4" width="20.625" style="1" customWidth="1"/>
    <col min="5" max="16384" width="9" style="1"/>
  </cols>
  <sheetData>
    <row r="1" spans="1:4" ht="24.95" customHeight="1" x14ac:dyDescent="0.15">
      <c r="A1" s="1" t="s">
        <v>55</v>
      </c>
    </row>
    <row r="2" spans="1:4" ht="24.95" customHeight="1" thickBot="1" x14ac:dyDescent="0.2">
      <c r="A2" s="28" t="s">
        <v>56</v>
      </c>
      <c r="B2" s="28" t="s">
        <v>30</v>
      </c>
      <c r="D2" s="28" t="s">
        <v>47</v>
      </c>
    </row>
    <row r="3" spans="1:4" ht="24.95" customHeight="1" thickTop="1" x14ac:dyDescent="0.15">
      <c r="A3" s="29">
        <v>0</v>
      </c>
      <c r="B3" s="29" t="s">
        <v>31</v>
      </c>
      <c r="D3" s="29" t="s">
        <v>48</v>
      </c>
    </row>
    <row r="4" spans="1:4" ht="24.95" customHeight="1" x14ac:dyDescent="0.15">
      <c r="A4" s="30">
        <v>1</v>
      </c>
      <c r="B4" s="30" t="s">
        <v>32</v>
      </c>
      <c r="D4" s="30" t="s">
        <v>49</v>
      </c>
    </row>
    <row r="5" spans="1:4" ht="24.95" customHeight="1" x14ac:dyDescent="0.15">
      <c r="A5" s="30">
        <v>2</v>
      </c>
      <c r="B5" s="30" t="s">
        <v>33</v>
      </c>
      <c r="D5" s="30" t="s">
        <v>50</v>
      </c>
    </row>
    <row r="6" spans="1:4" ht="24.95" customHeight="1" x14ac:dyDescent="0.15">
      <c r="A6" s="30">
        <v>3</v>
      </c>
      <c r="B6" s="30" t="s">
        <v>34</v>
      </c>
      <c r="D6" s="30" t="s">
        <v>54</v>
      </c>
    </row>
    <row r="7" spans="1:4" ht="24.95" customHeight="1" x14ac:dyDescent="0.15">
      <c r="A7" s="30">
        <v>4</v>
      </c>
      <c r="B7" s="30" t="s">
        <v>35</v>
      </c>
      <c r="D7" s="30" t="s">
        <v>51</v>
      </c>
    </row>
    <row r="8" spans="1:4" ht="24.95" customHeight="1" x14ac:dyDescent="0.15">
      <c r="A8" s="30">
        <v>5</v>
      </c>
      <c r="B8" s="30" t="s">
        <v>36</v>
      </c>
      <c r="D8" s="30" t="s">
        <v>52</v>
      </c>
    </row>
    <row r="9" spans="1:4" ht="24.95" customHeight="1" x14ac:dyDescent="0.15">
      <c r="A9" s="30">
        <v>6</v>
      </c>
      <c r="B9" s="30" t="s">
        <v>37</v>
      </c>
      <c r="D9" s="30" t="s">
        <v>53</v>
      </c>
    </row>
    <row r="10" spans="1:4" ht="24.95" customHeight="1" x14ac:dyDescent="0.15">
      <c r="A10" s="30">
        <v>7</v>
      </c>
      <c r="B10" s="30" t="s">
        <v>38</v>
      </c>
      <c r="D10" s="32" t="s">
        <v>58</v>
      </c>
    </row>
    <row r="11" spans="1:4" ht="24.95" customHeight="1" x14ac:dyDescent="0.15">
      <c r="A11" s="30">
        <v>8</v>
      </c>
      <c r="B11" s="30" t="s">
        <v>39</v>
      </c>
      <c r="D11" s="32" t="s">
        <v>73</v>
      </c>
    </row>
    <row r="12" spans="1:4" ht="24.95" customHeight="1" x14ac:dyDescent="0.15">
      <c r="A12" s="30">
        <v>9</v>
      </c>
      <c r="B12" s="30" t="s">
        <v>40</v>
      </c>
      <c r="D12" s="31" t="s">
        <v>57</v>
      </c>
    </row>
    <row r="13" spans="1:4" ht="24.95" customHeight="1" x14ac:dyDescent="0.15">
      <c r="A13" s="30">
        <v>10</v>
      </c>
      <c r="B13" s="30" t="s">
        <v>41</v>
      </c>
    </row>
    <row r="14" spans="1:4" ht="24.95" customHeight="1" x14ac:dyDescent="0.15">
      <c r="A14" s="30">
        <v>11</v>
      </c>
      <c r="B14" s="30" t="s">
        <v>74</v>
      </c>
    </row>
    <row r="15" spans="1:4" ht="24.95" customHeight="1" x14ac:dyDescent="0.15">
      <c r="A15" s="30">
        <v>12</v>
      </c>
      <c r="B15" s="30" t="s">
        <v>74</v>
      </c>
    </row>
    <row r="16" spans="1:4" ht="24.95" customHeight="1" x14ac:dyDescent="0.15">
      <c r="A16" s="30">
        <v>13</v>
      </c>
      <c r="B16" s="30" t="s">
        <v>74</v>
      </c>
    </row>
    <row r="17" spans="1:2" ht="24.95" customHeight="1" x14ac:dyDescent="0.15">
      <c r="A17" s="30">
        <v>14</v>
      </c>
      <c r="B17" s="30" t="s">
        <v>74</v>
      </c>
    </row>
    <row r="18" spans="1:2" ht="24.95" customHeight="1" x14ac:dyDescent="0.15">
      <c r="A18" s="30">
        <v>15</v>
      </c>
      <c r="B18" s="30" t="s">
        <v>74</v>
      </c>
    </row>
    <row r="19" spans="1:2" ht="24.95" customHeight="1" x14ac:dyDescent="0.15">
      <c r="A19" s="30">
        <v>16</v>
      </c>
      <c r="B19" s="30" t="s">
        <v>74</v>
      </c>
    </row>
    <row r="20" spans="1:2" ht="24.95" customHeight="1" x14ac:dyDescent="0.15">
      <c r="A20" s="30">
        <v>17</v>
      </c>
      <c r="B20" s="30" t="s">
        <v>74</v>
      </c>
    </row>
    <row r="21" spans="1:2" ht="24.95" customHeight="1" x14ac:dyDescent="0.15">
      <c r="A21" s="30">
        <v>18</v>
      </c>
      <c r="B21" s="30" t="s">
        <v>74</v>
      </c>
    </row>
    <row r="22" spans="1:2" ht="24.95" customHeight="1" x14ac:dyDescent="0.15">
      <c r="A22" s="30">
        <v>19</v>
      </c>
      <c r="B22" s="30" t="s">
        <v>74</v>
      </c>
    </row>
    <row r="23" spans="1:2" ht="24.95" customHeight="1" x14ac:dyDescent="0.15">
      <c r="A23" s="31">
        <v>20</v>
      </c>
      <c r="B23" s="31" t="s">
        <v>74</v>
      </c>
    </row>
  </sheetData>
  <phoneticPr fontId="1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別紙１</vt:lpstr>
      <vt:lpstr>リスト</vt:lpstr>
      <vt:lpstr>別紙１!Print_Area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2022-03-04T06:48:18Z</dcterms:created>
  <dcterms:modified xsi:type="dcterms:W3CDTF">2022-03-04T06:48:32Z</dcterms:modified>
</cp:coreProperties>
</file>