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53DBA6B6-8EA2-4CE2-8A23-13566F610026}" xr6:coauthVersionLast="47" xr6:coauthVersionMax="47" xr10:uidLastSave="{00000000-0000-0000-0000-000000000000}"/>
  <bookViews>
    <workbookView xWindow="-120" yWindow="-120" windowWidth="20730" windowHeight="11160" tabRatio="758" xr2:uid="{00000000-000D-0000-FFFF-FFFF00000000}"/>
  </bookViews>
  <sheets>
    <sheet name="一般会計" sheetId="77" r:id="rId1"/>
  </sheets>
  <definedNames>
    <definedName name="_xlnm.Print_Area" localSheetId="0">一般会計!$A$5:$I$66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77" l="1"/>
  <c r="F60" i="77"/>
  <c r="E61" i="77"/>
  <c r="E53" i="77"/>
  <c r="E52" i="77"/>
  <c r="E33" i="77"/>
  <c r="E32" i="77"/>
  <c r="E29" i="77"/>
  <c r="E28" i="77"/>
  <c r="E23" i="77"/>
  <c r="E22" i="77"/>
  <c r="E17" i="77"/>
  <c r="E16" i="77"/>
  <c r="G12" i="77"/>
  <c r="F28" i="77"/>
  <c r="F22" i="77"/>
  <c r="F16" i="77"/>
  <c r="F61" i="77"/>
  <c r="F53" i="77"/>
  <c r="F52" i="77"/>
  <c r="F33" i="77"/>
  <c r="F32" i="77"/>
  <c r="F29" i="77"/>
  <c r="F23" i="77"/>
  <c r="F17" i="77"/>
  <c r="G31" i="77"/>
  <c r="G30" i="77"/>
  <c r="G15" i="77"/>
  <c r="G14" i="77"/>
  <c r="G22" i="77" l="1"/>
  <c r="G53" i="77"/>
  <c r="G29" i="77"/>
  <c r="G28" i="77"/>
  <c r="G23" i="77"/>
  <c r="G60" i="77"/>
  <c r="G52" i="77"/>
  <c r="G61" i="77"/>
  <c r="I64" i="77" l="1"/>
  <c r="H64" i="77" s="1"/>
  <c r="E64" i="77"/>
  <c r="I65" i="77" l="1"/>
  <c r="F65" i="77"/>
  <c r="F64" i="77"/>
  <c r="E65" i="77"/>
  <c r="G33" i="77"/>
  <c r="G63" i="77"/>
  <c r="G62" i="77"/>
  <c r="G59" i="77"/>
  <c r="G58" i="77"/>
  <c r="G57" i="77"/>
  <c r="G56" i="77"/>
  <c r="G55" i="77"/>
  <c r="G54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2" i="77"/>
  <c r="G27" i="77"/>
  <c r="G26" i="77"/>
  <c r="G25" i="77"/>
  <c r="G24" i="77"/>
  <c r="G21" i="77"/>
  <c r="G20" i="77"/>
  <c r="G19" i="77"/>
  <c r="G18" i="77"/>
  <c r="G13" i="77"/>
  <c r="G64" i="77" l="1"/>
  <c r="G65" i="77" l="1"/>
  <c r="G16" i="77" l="1"/>
  <c r="G17" i="77"/>
</calcChain>
</file>

<file path=xl/sharedStrings.xml><?xml version="1.0" encoding="utf-8"?>
<sst xmlns="http://schemas.openxmlformats.org/spreadsheetml/2006/main" count="142" uniqueCount="61">
  <si>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</si>
  <si>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</si>
  <si>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</si>
  <si>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</si>
  <si>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</si>
  <si>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</si>
  <si>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</si>
  <si>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</si>
  <si>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</si>
  <si>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</si>
  <si>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</si>
  <si>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</si>
  <si>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</si>
  <si>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</si>
  <si>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</si>
  <si>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</si>
  <si>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</si>
  <si>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</si>
  <si>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</si>
  <si>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選挙管理委員会委員報酬</t>
    <rPh sb="0" eb="2">
      <t>センキョ</t>
    </rPh>
    <rPh sb="2" eb="4">
      <t>カンリ</t>
    </rPh>
    <rPh sb="4" eb="7">
      <t>イインカイ</t>
    </rPh>
    <rPh sb="7" eb="9">
      <t>イイン</t>
    </rPh>
    <rPh sb="9" eb="11">
      <t>ホウシュウ</t>
    </rPh>
    <phoneticPr fontId="4"/>
  </si>
  <si>
    <t>所属名　行政委員会事務局　</t>
    <rPh sb="0" eb="2">
      <t>ショゾク</t>
    </rPh>
    <rPh sb="2" eb="3">
      <t>メイ</t>
    </rPh>
    <rPh sb="4" eb="12">
      <t>ギョウセイイインカイジムキョク</t>
    </rPh>
    <phoneticPr fontId="3"/>
  </si>
  <si>
    <t>選挙管理委員会委員費計</t>
    <phoneticPr fontId="4"/>
  </si>
  <si>
    <t>監査委員報酬等</t>
    <phoneticPr fontId="4"/>
  </si>
  <si>
    <t>監査委員費計</t>
    <phoneticPr fontId="4"/>
  </si>
  <si>
    <t>人事委員会委員報酬</t>
    <phoneticPr fontId="4"/>
  </si>
  <si>
    <t>人事委員会委員費計</t>
    <phoneticPr fontId="4"/>
  </si>
  <si>
    <t>行政委員会事務局職員の人件費</t>
    <phoneticPr fontId="4"/>
  </si>
  <si>
    <t>職員費計</t>
    <phoneticPr fontId="4"/>
  </si>
  <si>
    <t>監査事務費</t>
    <phoneticPr fontId="4"/>
  </si>
  <si>
    <t>事務費計</t>
    <phoneticPr fontId="4"/>
  </si>
  <si>
    <t>選挙常時啓発費計</t>
    <phoneticPr fontId="4"/>
  </si>
  <si>
    <t>地方選挙費</t>
    <phoneticPr fontId="4"/>
  </si>
  <si>
    <t>総務課</t>
    <rPh sb="0" eb="3">
      <t>ソウムカ</t>
    </rPh>
    <phoneticPr fontId="4"/>
  </si>
  <si>
    <t>選挙課</t>
    <rPh sb="0" eb="3">
      <t>センキョカ</t>
    </rPh>
    <phoneticPr fontId="4"/>
  </si>
  <si>
    <t>監査課</t>
    <rPh sb="0" eb="3">
      <t>カンサカ</t>
    </rPh>
    <phoneticPr fontId="4"/>
  </si>
  <si>
    <t>任用調査課</t>
    <rPh sb="0" eb="5">
      <t>ニンヨウチョウサカ</t>
    </rPh>
    <phoneticPr fontId="4"/>
  </si>
  <si>
    <t>2-8-1</t>
    <phoneticPr fontId="4"/>
  </si>
  <si>
    <t>2-8-2</t>
    <phoneticPr fontId="4"/>
  </si>
  <si>
    <t>2-8-3</t>
    <phoneticPr fontId="4"/>
  </si>
  <si>
    <t>2-8-4</t>
    <phoneticPr fontId="4"/>
  </si>
  <si>
    <t>2-8-5</t>
  </si>
  <si>
    <t>2-8-5</t>
    <phoneticPr fontId="4"/>
  </si>
  <si>
    <t>2-8-6</t>
  </si>
  <si>
    <t>2-8-6</t>
    <phoneticPr fontId="4"/>
  </si>
  <si>
    <t>（2-8-7）</t>
    <phoneticPr fontId="4"/>
  </si>
  <si>
    <t>一般事務費</t>
  </si>
  <si>
    <t>選挙事務費</t>
  </si>
  <si>
    <t>選挙人名簿調製費</t>
  </si>
  <si>
    <t>選挙法研究費</t>
  </si>
  <si>
    <t>給与調査事務費</t>
  </si>
  <si>
    <t>公平審査等事務費</t>
  </si>
  <si>
    <t>採用試験実施経費</t>
  </si>
  <si>
    <t>区民啓発実施費</t>
  </si>
  <si>
    <t>一般啓発費</t>
  </si>
  <si>
    <t>選挙人名簿登録通知発行費</t>
  </si>
  <si>
    <t>選挙管理委員会委員事務費</t>
    <rPh sb="0" eb="2">
      <t>センキョ</t>
    </rPh>
    <rPh sb="2" eb="4">
      <t>カンリ</t>
    </rPh>
    <rPh sb="4" eb="6">
      <t>イイン</t>
    </rPh>
    <rPh sb="6" eb="7">
      <t>カイ</t>
    </rPh>
    <rPh sb="7" eb="9">
      <t>イイン</t>
    </rPh>
    <rPh sb="9" eb="12">
      <t>ジムヒ</t>
    </rPh>
    <phoneticPr fontId="4"/>
  </si>
  <si>
    <t>監査委員事務費</t>
    <rPh sb="0" eb="2">
      <t>カンサ</t>
    </rPh>
    <rPh sb="2" eb="4">
      <t>イイン</t>
    </rPh>
    <rPh sb="4" eb="7">
      <t>ジムヒ</t>
    </rPh>
    <phoneticPr fontId="3"/>
  </si>
  <si>
    <t>人事委員会委員事務費</t>
    <rPh sb="0" eb="2">
      <t>ジンジ</t>
    </rPh>
    <rPh sb="2" eb="5">
      <t>イインカイ</t>
    </rPh>
    <rPh sb="5" eb="7">
      <t>イイン</t>
    </rPh>
    <rPh sb="7" eb="10">
      <t>ジムヒ</t>
    </rPh>
    <phoneticPr fontId="3"/>
  </si>
  <si>
    <t>5 年 度</t>
  </si>
  <si>
    <t>6 年 度</t>
    <rPh sb="2" eb="3">
      <t>ネン</t>
    </rPh>
    <rPh sb="4" eb="5">
      <t>ド</t>
    </rPh>
    <phoneticPr fontId="6"/>
  </si>
  <si>
    <t>選挙事務システム改修費</t>
    <rPh sb="0" eb="2">
      <t>センキョ</t>
    </rPh>
    <rPh sb="2" eb="4">
      <t>ジム</t>
    </rPh>
    <rPh sb="8" eb="10">
      <t>カイシュウ</t>
    </rPh>
    <rPh sb="10" eb="1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</si>
</sst>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.5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 wrapText="1"/>
    </xf>
    <xf numFmtId="0" fontId="6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177" fontId="6" fillId="0" borderId="10" xfId="3" applyNumberFormat="1" applyFont="1" applyBorder="1" applyAlignment="1">
      <alignment vertical="center" shrinkToFit="1"/>
    </xf>
    <xf numFmtId="177" fontId="6" fillId="0" borderId="11" xfId="3" applyNumberFormat="1" applyFont="1" applyBorder="1" applyAlignment="1">
      <alignment horizontal="right" vertical="center" shrinkToFit="1"/>
    </xf>
    <xf numFmtId="179" fontId="6" fillId="0" borderId="10" xfId="3" applyNumberFormat="1" applyFont="1" applyBorder="1" applyAlignment="1">
      <alignment vertical="center" shrinkToFit="1"/>
    </xf>
    <xf numFmtId="178" fontId="6" fillId="0" borderId="9" xfId="3" applyNumberFormat="1" applyFont="1" applyBorder="1" applyAlignment="1">
      <alignment vertical="center" shrinkToFit="1"/>
    </xf>
    <xf numFmtId="177" fontId="6" fillId="0" borderId="11" xfId="3" applyNumberFormat="1" applyFont="1" applyBorder="1" applyAlignment="1">
      <alignment vertical="center" shrinkToFit="1"/>
    </xf>
    <xf numFmtId="179" fontId="6" fillId="0" borderId="9" xfId="3" applyNumberFormat="1" applyFont="1" applyBorder="1" applyAlignment="1">
      <alignment vertical="center" shrinkToFit="1"/>
    </xf>
    <xf numFmtId="177" fontId="6" fillId="0" borderId="12" xfId="3" applyNumberFormat="1" applyFont="1" applyBorder="1" applyAlignment="1">
      <alignment horizontal="right" vertical="center" shrinkToFit="1"/>
    </xf>
    <xf numFmtId="178" fontId="6" fillId="0" borderId="13" xfId="3" applyNumberFormat="1" applyFont="1" applyBorder="1" applyAlignment="1">
      <alignment vertical="center" shrinkToFit="1"/>
    </xf>
    <xf numFmtId="179" fontId="6" fillId="0" borderId="14" xfId="3" applyNumberFormat="1" applyFont="1" applyBorder="1" applyAlignment="1">
      <alignment vertical="center" shrinkToFit="1"/>
    </xf>
    <xf numFmtId="178" fontId="6" fillId="0" borderId="14" xfId="3" applyNumberFormat="1" applyFont="1" applyBorder="1" applyAlignment="1">
      <alignment vertical="center" shrinkToFit="1"/>
    </xf>
    <xf numFmtId="178" fontId="6" fillId="0" borderId="15" xfId="3" applyNumberFormat="1" applyFont="1" applyBorder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Border="1" applyAlignment="1">
      <alignment vertical="center" shrinkToFit="1"/>
    </xf>
    <xf numFmtId="177" fontId="6" fillId="0" borderId="27" xfId="3" applyNumberFormat="1" applyFont="1" applyBorder="1" applyAlignment="1">
      <alignment vertical="center" shrinkToFit="1"/>
    </xf>
    <xf numFmtId="176" fontId="7" fillId="0" borderId="19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1" xfId="3" applyNumberFormat="1" applyFont="1" applyBorder="1" applyAlignment="1">
      <alignment horizontal="center"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177" fontId="7" fillId="0" borderId="25" xfId="3" applyNumberFormat="1" applyFont="1" applyBorder="1" applyAlignment="1">
      <alignment horizontal="center" vertical="center" wrapText="1"/>
    </xf>
    <xf numFmtId="177" fontId="7" fillId="0" borderId="8" xfId="3" applyNumberFormat="1" applyFont="1" applyBorder="1" applyAlignment="1">
      <alignment horizontal="center" vertical="center" wrapText="1"/>
    </xf>
    <xf numFmtId="49" fontId="7" fillId="0" borderId="11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0" fontId="7" fillId="0" borderId="11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177" fontId="7" fillId="0" borderId="11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12" fillId="0" borderId="0" xfId="8" applyAlignment="1">
      <alignment vertical="center"/>
    </xf>
    <xf numFmtId="0" fontId="12" fillId="0" borderId="28" xfId="8" applyBorder="1" applyAlignment="1">
      <alignment vertical="center"/>
    </xf>
    <xf numFmtId="0" fontId="12" fillId="0" borderId="28" xfId="8" applyFill="1" applyBorder="1" applyAlignment="1">
      <alignment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8" xfId="3" applyFont="1" applyBorder="1" applyAlignment="1">
      <alignment horizontal="right" vertical="center" wrapText="1"/>
    </xf>
    <xf numFmtId="0" fontId="13" fillId="0" borderId="28" xfId="8" applyFont="1" applyBorder="1" applyAlignment="1">
      <alignment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gyouseiiinkai/cmsfiles/contents/0000619/619392/12_system.xlsx" TargetMode="External"/><Relationship Id="rId13" Type="http://schemas.openxmlformats.org/officeDocument/2006/relationships/hyperlink" Target="https://www.city.osaka.lg.jp/gyouseiiinkai/cmsfiles/contents/0000619/619392/17_kuminkeihatu.xlsx" TargetMode="External"/><Relationship Id="rId3" Type="http://schemas.openxmlformats.org/officeDocument/2006/relationships/hyperlink" Target="https://www.city.osaka.lg.jp/gyouseiiinkai/cmsfiles/contents/0000619/619392/06_jinnji.xlsx" TargetMode="External"/><Relationship Id="rId7" Type="http://schemas.openxmlformats.org/officeDocument/2006/relationships/hyperlink" Target="https://www.city.osaka.lg.jp/gyouseiiinkai/cmsfiles/contents/0000619/619392/11_senkyohoukenkyuu.xlsx" TargetMode="External"/><Relationship Id="rId12" Type="http://schemas.openxmlformats.org/officeDocument/2006/relationships/hyperlink" Target="https://www.city.osaka.lg.jp/gyouseiiinkai/cmsfiles/contents/0000619/619392/16_saiyoushiken.xlsx" TargetMode="External"/><Relationship Id="rId2" Type="http://schemas.openxmlformats.org/officeDocument/2006/relationships/hyperlink" Target="https://www.city.osaka.lg.jp/gyouseiiinkai/cmsfiles/contents/0000619/619392/04_kannsa.xls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gyouseiiinkai/cmsfiles/contents/0000619/619392/02_senkyo.xlsx" TargetMode="External"/><Relationship Id="rId6" Type="http://schemas.openxmlformats.org/officeDocument/2006/relationships/hyperlink" Target="https://www.city.osaka.lg.jp/gyouseiiinkai/cmsfiles/contents/0000619/619392/10_senkyoninmeibo.xlsx" TargetMode="External"/><Relationship Id="rId11" Type="http://schemas.openxmlformats.org/officeDocument/2006/relationships/hyperlink" Target="https://www.city.osaka.lg.jp/gyouseiiinkai/cmsfiles/contents/0000619/619392/15_kouheishinsa.xlsx" TargetMode="External"/><Relationship Id="rId5" Type="http://schemas.openxmlformats.org/officeDocument/2006/relationships/hyperlink" Target="https://www.city.osaka.lg.jp/gyouseiiinkai/cmsfiles/contents/0000619/619392/09_senkyozimu.xlsx" TargetMode="External"/><Relationship Id="rId15" Type="http://schemas.openxmlformats.org/officeDocument/2006/relationships/hyperlink" Target="https://www.city.osaka.lg.jp/gyouseiiinkai/cmsfiles/contents/0000619/619392/19_meibotouroku.xlsx" TargetMode="External"/><Relationship Id="rId10" Type="http://schemas.openxmlformats.org/officeDocument/2006/relationships/hyperlink" Target="https://www.city.osaka.lg.jp/gyouseiiinkai/cmsfiles/contents/0000619/619392/14_kyuyochousa.xlsx" TargetMode="External"/><Relationship Id="rId4" Type="http://schemas.openxmlformats.org/officeDocument/2006/relationships/hyperlink" Target="https://www.city.osaka.lg.jp/gyouseiiinkai/cmsfiles/contents/0000619/619392/08_ippannzimu.xlsx" TargetMode="External"/><Relationship Id="rId9" Type="http://schemas.openxmlformats.org/officeDocument/2006/relationships/hyperlink" Target="https://www.city.osaka.lg.jp/gyouseiiinkai/cmsfiles/contents/0000619/619392/13_kannsa.xlsx" TargetMode="External"/><Relationship Id="rId14" Type="http://schemas.openxmlformats.org/officeDocument/2006/relationships/hyperlink" Target="https://www.city.osaka.lg.jp/gyouseiiinkai/cmsfiles/contents/0000619/619392/18_ippankeihatu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71"/>
  <sheetViews>
    <sheetView tabSelected="1" topLeftCell="A5" zoomScale="90" zoomScaleNormal="90" zoomScaleSheetLayoutView="115" workbookViewId="0">
      <selection activeCell="D9" sqref="D9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2" customWidth="1"/>
    <col min="9" max="9" width="9.375" style="2" customWidth="1"/>
    <col min="10" max="10" width="3.25" style="2" bestFit="1" customWidth="1"/>
    <col min="11" max="11" width="7.375" style="2" bestFit="1" customWidth="1"/>
    <col min="12" max="12" width="2.875" style="2" customWidth="1"/>
    <col min="13" max="221" width="8.625" style="2" customWidth="1"/>
    <col min="222" max="16384" width="8.625" style="2"/>
  </cols>
  <sheetData>
    <row r="1" spans="1:10" ht="17.25" customHeight="1">
      <c r="G1" s="29"/>
    </row>
    <row r="2" spans="1:10" ht="17.25" customHeight="1">
      <c r="A2" s="1"/>
      <c r="B2" s="1"/>
      <c r="G2" s="28"/>
      <c r="I2" s="6"/>
    </row>
    <row r="3" spans="1:10" ht="17.25" customHeight="1">
      <c r="A3" s="1"/>
      <c r="B3" s="1"/>
      <c r="G3" s="28"/>
      <c r="I3" s="6"/>
    </row>
    <row r="4" spans="1:10" ht="17.25" customHeight="1">
      <c r="G4" s="28"/>
    </row>
    <row r="5" spans="1:10" ht="18" customHeight="1">
      <c r="A5" s="1" t="s">
        <v>15</v>
      </c>
      <c r="B5" s="1"/>
      <c r="G5" s="2"/>
      <c r="H5" s="30"/>
      <c r="I5" s="30"/>
    </row>
    <row r="6" spans="1:10" ht="15" customHeight="1">
      <c r="G6" s="2"/>
    </row>
    <row r="7" spans="1:10" ht="18" customHeight="1">
      <c r="A7" s="4" t="s">
        <v>18</v>
      </c>
      <c r="B7" s="4"/>
      <c r="F7" s="4"/>
      <c r="G7" s="4"/>
      <c r="I7" s="27" t="s">
        <v>20</v>
      </c>
    </row>
    <row r="8" spans="1:10" ht="10.5" customHeight="1">
      <c r="F8" s="4"/>
      <c r="G8" s="4"/>
    </row>
    <row r="9" spans="1:10" ht="27" customHeight="1" thickBot="1">
      <c r="E9" s="66" t="s">
        <v>0</v>
      </c>
      <c r="F9" s="66"/>
      <c r="G9" s="5"/>
      <c r="I9" s="7" t="s">
        <v>1</v>
      </c>
    </row>
    <row r="10" spans="1:10" ht="15" customHeight="1">
      <c r="A10" s="8" t="s">
        <v>2</v>
      </c>
      <c r="B10" s="9" t="s">
        <v>11</v>
      </c>
      <c r="C10" s="49" t="s">
        <v>9</v>
      </c>
      <c r="D10" s="51" t="s">
        <v>12</v>
      </c>
      <c r="E10" s="25" t="s">
        <v>58</v>
      </c>
      <c r="F10" s="9" t="s">
        <v>59</v>
      </c>
      <c r="G10" s="25" t="s">
        <v>7</v>
      </c>
      <c r="H10" s="52" t="s">
        <v>10</v>
      </c>
      <c r="I10" s="53"/>
    </row>
    <row r="11" spans="1:10" ht="15" customHeight="1">
      <c r="A11" s="10" t="s">
        <v>3</v>
      </c>
      <c r="B11" s="11" t="s">
        <v>6</v>
      </c>
      <c r="C11" s="50"/>
      <c r="D11" s="50"/>
      <c r="E11" s="26" t="s">
        <v>13</v>
      </c>
      <c r="F11" s="26" t="s">
        <v>14</v>
      </c>
      <c r="G11" s="26" t="s">
        <v>8</v>
      </c>
      <c r="H11" s="40"/>
      <c r="I11" s="54"/>
    </row>
    <row r="12" spans="1:10" ht="15" customHeight="1">
      <c r="A12" s="41">
        <v>1</v>
      </c>
      <c r="B12" s="43" t="s">
        <v>36</v>
      </c>
      <c r="C12" s="45" t="s">
        <v>19</v>
      </c>
      <c r="D12" s="47" t="s">
        <v>32</v>
      </c>
      <c r="E12" s="12">
        <v>72720</v>
      </c>
      <c r="F12" s="12">
        <v>71244</v>
      </c>
      <c r="G12" s="12">
        <f>+F12-E12</f>
        <v>-1476</v>
      </c>
      <c r="H12" s="39" t="s">
        <v>4</v>
      </c>
      <c r="I12" s="31"/>
      <c r="J12" s="2" t="s">
        <v>16</v>
      </c>
    </row>
    <row r="13" spans="1:10" ht="15" customHeight="1">
      <c r="A13" s="42"/>
      <c r="B13" s="44"/>
      <c r="C13" s="46"/>
      <c r="D13" s="48"/>
      <c r="E13" s="14">
        <v>72720</v>
      </c>
      <c r="F13" s="14">
        <v>71244</v>
      </c>
      <c r="G13" s="15">
        <f t="shared" ref="G13:G51" si="0">+F13-E13</f>
        <v>-1476</v>
      </c>
      <c r="H13" s="40"/>
      <c r="I13" s="19"/>
      <c r="J13" s="2" t="s">
        <v>17</v>
      </c>
    </row>
    <row r="14" spans="1:10" ht="15" customHeight="1">
      <c r="A14" s="41">
        <v>2</v>
      </c>
      <c r="B14" s="43" t="s">
        <v>36</v>
      </c>
      <c r="C14" s="55" t="s">
        <v>55</v>
      </c>
      <c r="D14" s="47" t="s">
        <v>32</v>
      </c>
      <c r="E14" s="16">
        <v>243</v>
      </c>
      <c r="F14" s="16">
        <v>243</v>
      </c>
      <c r="G14" s="12">
        <f t="shared" ref="G14:G15" si="1">+F14-E14</f>
        <v>0</v>
      </c>
      <c r="H14" s="39" t="s">
        <v>4</v>
      </c>
      <c r="I14" s="31"/>
      <c r="J14" s="2" t="s">
        <v>16</v>
      </c>
    </row>
    <row r="15" spans="1:10" ht="15" customHeight="1">
      <c r="A15" s="42"/>
      <c r="B15" s="44"/>
      <c r="C15" s="55"/>
      <c r="D15" s="48"/>
      <c r="E15" s="14">
        <v>243</v>
      </c>
      <c r="F15" s="14">
        <v>243</v>
      </c>
      <c r="G15" s="15">
        <f t="shared" si="1"/>
        <v>0</v>
      </c>
      <c r="H15" s="40"/>
      <c r="I15" s="19"/>
      <c r="J15" s="2" t="s">
        <v>17</v>
      </c>
    </row>
    <row r="16" spans="1:10" ht="15" customHeight="1">
      <c r="A16" s="33" t="s">
        <v>21</v>
      </c>
      <c r="B16" s="34"/>
      <c r="C16" s="34"/>
      <c r="D16" s="35"/>
      <c r="E16" s="16">
        <f>SUM(E12,E14)</f>
        <v>72963</v>
      </c>
      <c r="F16" s="16">
        <f>SUM(F12,F14)</f>
        <v>71487</v>
      </c>
      <c r="G16" s="12">
        <f t="shared" si="0"/>
        <v>-1476</v>
      </c>
      <c r="H16" s="39"/>
      <c r="I16" s="32"/>
    </row>
    <row r="17" spans="1:10" ht="15" customHeight="1">
      <c r="A17" s="36"/>
      <c r="B17" s="37"/>
      <c r="C17" s="37"/>
      <c r="D17" s="38"/>
      <c r="E17" s="17">
        <f>SUM(E13,E15)</f>
        <v>72963</v>
      </c>
      <c r="F17" s="17">
        <f>SUM(F13,F15)</f>
        <v>71487</v>
      </c>
      <c r="G17" s="15">
        <f t="shared" si="0"/>
        <v>-1476</v>
      </c>
      <c r="H17" s="40"/>
      <c r="I17" s="19"/>
    </row>
    <row r="18" spans="1:10" ht="15" customHeight="1">
      <c r="A18" s="41">
        <v>3</v>
      </c>
      <c r="B18" s="43" t="s">
        <v>37</v>
      </c>
      <c r="C18" s="45" t="s">
        <v>22</v>
      </c>
      <c r="D18" s="47" t="s">
        <v>32</v>
      </c>
      <c r="E18" s="13">
        <v>20102</v>
      </c>
      <c r="F18" s="13">
        <v>19901</v>
      </c>
      <c r="G18" s="12">
        <f t="shared" si="0"/>
        <v>-201</v>
      </c>
      <c r="H18" s="39"/>
      <c r="I18" s="32"/>
      <c r="J18" s="2" t="s">
        <v>16</v>
      </c>
    </row>
    <row r="19" spans="1:10" ht="15" customHeight="1">
      <c r="A19" s="42"/>
      <c r="B19" s="44"/>
      <c r="C19" s="46"/>
      <c r="D19" s="48"/>
      <c r="E19" s="17">
        <v>20102</v>
      </c>
      <c r="F19" s="17">
        <v>19901</v>
      </c>
      <c r="G19" s="15">
        <f t="shared" si="0"/>
        <v>-201</v>
      </c>
      <c r="H19" s="40"/>
      <c r="I19" s="19"/>
      <c r="J19" s="2" t="s">
        <v>17</v>
      </c>
    </row>
    <row r="20" spans="1:10" ht="15" customHeight="1">
      <c r="A20" s="41">
        <v>4</v>
      </c>
      <c r="B20" s="43" t="s">
        <v>37</v>
      </c>
      <c r="C20" s="55" t="s">
        <v>56</v>
      </c>
      <c r="D20" s="47" t="s">
        <v>32</v>
      </c>
      <c r="E20" s="16">
        <v>544</v>
      </c>
      <c r="F20" s="16">
        <v>544</v>
      </c>
      <c r="G20" s="12">
        <f t="shared" si="0"/>
        <v>0</v>
      </c>
      <c r="H20" s="39"/>
      <c r="I20" s="32"/>
      <c r="J20" s="2" t="s">
        <v>16</v>
      </c>
    </row>
    <row r="21" spans="1:10" ht="15" customHeight="1">
      <c r="A21" s="42"/>
      <c r="B21" s="44"/>
      <c r="C21" s="55"/>
      <c r="D21" s="48"/>
      <c r="E21" s="17">
        <v>544</v>
      </c>
      <c r="F21" s="17">
        <v>544</v>
      </c>
      <c r="G21" s="15">
        <f t="shared" si="0"/>
        <v>0</v>
      </c>
      <c r="H21" s="40"/>
      <c r="I21" s="19"/>
      <c r="J21" s="2" t="s">
        <v>17</v>
      </c>
    </row>
    <row r="22" spans="1:10" ht="15" customHeight="1">
      <c r="A22" s="33" t="s">
        <v>23</v>
      </c>
      <c r="B22" s="34"/>
      <c r="C22" s="34"/>
      <c r="D22" s="35"/>
      <c r="E22" s="16">
        <f>SUM(E18,E20)</f>
        <v>20646</v>
      </c>
      <c r="F22" s="16">
        <f>SUM(F18,F20)</f>
        <v>20445</v>
      </c>
      <c r="G22" s="12">
        <f t="shared" ref="G22:G23" si="2">+F22-E22</f>
        <v>-201</v>
      </c>
      <c r="H22" s="39"/>
      <c r="I22" s="32"/>
    </row>
    <row r="23" spans="1:10" ht="15" customHeight="1">
      <c r="A23" s="36"/>
      <c r="B23" s="37"/>
      <c r="C23" s="37"/>
      <c r="D23" s="38"/>
      <c r="E23" s="17">
        <f>SUM(E19,E21)</f>
        <v>20646</v>
      </c>
      <c r="F23" s="17">
        <f>SUM(F19,F21)</f>
        <v>20445</v>
      </c>
      <c r="G23" s="15">
        <f t="shared" si="2"/>
        <v>-201</v>
      </c>
      <c r="H23" s="40"/>
      <c r="I23" s="19"/>
    </row>
    <row r="24" spans="1:10" ht="15" customHeight="1">
      <c r="A24" s="41">
        <v>5</v>
      </c>
      <c r="B24" s="43" t="s">
        <v>38</v>
      </c>
      <c r="C24" s="45" t="s">
        <v>24</v>
      </c>
      <c r="D24" s="47" t="s">
        <v>32</v>
      </c>
      <c r="E24" s="16">
        <v>5615</v>
      </c>
      <c r="F24" s="16">
        <v>5629</v>
      </c>
      <c r="G24" s="12">
        <f t="shared" si="0"/>
        <v>14</v>
      </c>
      <c r="H24" s="39"/>
      <c r="I24" s="32"/>
      <c r="J24" s="2" t="s">
        <v>16</v>
      </c>
    </row>
    <row r="25" spans="1:10" ht="15" customHeight="1">
      <c r="A25" s="42"/>
      <c r="B25" s="44"/>
      <c r="C25" s="46"/>
      <c r="D25" s="48"/>
      <c r="E25" s="17">
        <v>5615</v>
      </c>
      <c r="F25" s="17">
        <v>5629</v>
      </c>
      <c r="G25" s="15">
        <f t="shared" si="0"/>
        <v>14</v>
      </c>
      <c r="H25" s="40"/>
      <c r="I25" s="19"/>
      <c r="J25" s="2" t="s">
        <v>17</v>
      </c>
    </row>
    <row r="26" spans="1:10" ht="15" customHeight="1">
      <c r="A26" s="41">
        <v>6</v>
      </c>
      <c r="B26" s="43" t="s">
        <v>38</v>
      </c>
      <c r="C26" s="55" t="s">
        <v>57</v>
      </c>
      <c r="D26" s="47" t="s">
        <v>32</v>
      </c>
      <c r="E26" s="12">
        <v>218</v>
      </c>
      <c r="F26" s="12">
        <v>218</v>
      </c>
      <c r="G26" s="12">
        <f t="shared" si="0"/>
        <v>0</v>
      </c>
      <c r="H26" s="39" t="s">
        <v>4</v>
      </c>
      <c r="I26" s="32"/>
      <c r="J26" s="2" t="s">
        <v>16</v>
      </c>
    </row>
    <row r="27" spans="1:10" ht="15" customHeight="1">
      <c r="A27" s="42"/>
      <c r="B27" s="44"/>
      <c r="C27" s="55"/>
      <c r="D27" s="48"/>
      <c r="E27" s="14">
        <v>218</v>
      </c>
      <c r="F27" s="14">
        <v>218</v>
      </c>
      <c r="G27" s="15">
        <f t="shared" si="0"/>
        <v>0</v>
      </c>
      <c r="H27" s="40"/>
      <c r="I27" s="19"/>
      <c r="J27" s="2" t="s">
        <v>17</v>
      </c>
    </row>
    <row r="28" spans="1:10" ht="15" customHeight="1">
      <c r="A28" s="33" t="s">
        <v>25</v>
      </c>
      <c r="B28" s="34"/>
      <c r="C28" s="34"/>
      <c r="D28" s="35"/>
      <c r="E28" s="16">
        <f>SUM(E24,E26)</f>
        <v>5833</v>
      </c>
      <c r="F28" s="16">
        <f>SUM(F24,F26)</f>
        <v>5847</v>
      </c>
      <c r="G28" s="12">
        <f t="shared" si="0"/>
        <v>14</v>
      </c>
      <c r="H28" s="39"/>
      <c r="I28" s="32"/>
    </row>
    <row r="29" spans="1:10" ht="15" customHeight="1">
      <c r="A29" s="36"/>
      <c r="B29" s="37"/>
      <c r="C29" s="37"/>
      <c r="D29" s="38"/>
      <c r="E29" s="17">
        <f>SUM(E25,E27)</f>
        <v>5833</v>
      </c>
      <c r="F29" s="17">
        <f>SUM(F25,F27)</f>
        <v>5847</v>
      </c>
      <c r="G29" s="15">
        <f t="shared" si="0"/>
        <v>14</v>
      </c>
      <c r="H29" s="40"/>
      <c r="I29" s="19"/>
    </row>
    <row r="30" spans="1:10" ht="15" customHeight="1">
      <c r="A30" s="41">
        <v>7</v>
      </c>
      <c r="B30" s="43" t="s">
        <v>39</v>
      </c>
      <c r="C30" s="45" t="s">
        <v>26</v>
      </c>
      <c r="D30" s="47" t="s">
        <v>32</v>
      </c>
      <c r="E30" s="16">
        <v>622230</v>
      </c>
      <c r="F30" s="16">
        <v>619694</v>
      </c>
      <c r="G30" s="12">
        <f t="shared" ref="G30:G31" si="3">+F30-E30</f>
        <v>-2536</v>
      </c>
      <c r="H30" s="39"/>
      <c r="I30" s="32"/>
      <c r="J30" s="2" t="s">
        <v>16</v>
      </c>
    </row>
    <row r="31" spans="1:10" ht="15" customHeight="1">
      <c r="A31" s="42"/>
      <c r="B31" s="44"/>
      <c r="C31" s="46"/>
      <c r="D31" s="48"/>
      <c r="E31" s="17">
        <v>622230</v>
      </c>
      <c r="F31" s="17">
        <v>619694</v>
      </c>
      <c r="G31" s="15">
        <f t="shared" si="3"/>
        <v>-2536</v>
      </c>
      <c r="H31" s="40"/>
      <c r="I31" s="19"/>
      <c r="J31" s="2" t="s">
        <v>17</v>
      </c>
    </row>
    <row r="32" spans="1:10" ht="15" customHeight="1">
      <c r="A32" s="33" t="s">
        <v>27</v>
      </c>
      <c r="B32" s="34"/>
      <c r="C32" s="34"/>
      <c r="D32" s="35"/>
      <c r="E32" s="16">
        <f>E30</f>
        <v>622230</v>
      </c>
      <c r="F32" s="16">
        <f>F30</f>
        <v>619694</v>
      </c>
      <c r="G32" s="12">
        <f t="shared" si="0"/>
        <v>-2536</v>
      </c>
      <c r="H32" s="39"/>
      <c r="I32" s="32"/>
    </row>
    <row r="33" spans="1:10" ht="15" customHeight="1">
      <c r="A33" s="36"/>
      <c r="B33" s="37"/>
      <c r="C33" s="37"/>
      <c r="D33" s="38"/>
      <c r="E33" s="17">
        <f>SUM(E31)</f>
        <v>622230</v>
      </c>
      <c r="F33" s="17">
        <f>SUM(F31)</f>
        <v>619694</v>
      </c>
      <c r="G33" s="15">
        <f t="shared" si="0"/>
        <v>-2536</v>
      </c>
      <c r="H33" s="40"/>
      <c r="I33" s="19"/>
    </row>
    <row r="34" spans="1:10" ht="15" customHeight="1">
      <c r="A34" s="41">
        <v>8</v>
      </c>
      <c r="B34" s="43" t="s">
        <v>41</v>
      </c>
      <c r="C34" s="56" t="s">
        <v>45</v>
      </c>
      <c r="D34" s="47" t="s">
        <v>32</v>
      </c>
      <c r="E34" s="16">
        <v>14579</v>
      </c>
      <c r="F34" s="16">
        <v>13257</v>
      </c>
      <c r="G34" s="12">
        <f t="shared" si="0"/>
        <v>-1322</v>
      </c>
      <c r="H34" s="39" t="s">
        <v>4</v>
      </c>
      <c r="I34" s="32"/>
      <c r="J34" s="2" t="s">
        <v>16</v>
      </c>
    </row>
    <row r="35" spans="1:10" ht="15" customHeight="1">
      <c r="A35" s="42"/>
      <c r="B35" s="44"/>
      <c r="C35" s="56"/>
      <c r="D35" s="48"/>
      <c r="E35" s="17">
        <v>14579</v>
      </c>
      <c r="F35" s="17">
        <v>13257</v>
      </c>
      <c r="G35" s="15">
        <f t="shared" si="0"/>
        <v>-1322</v>
      </c>
      <c r="H35" s="40"/>
      <c r="I35" s="19"/>
      <c r="J35" s="2" t="s">
        <v>17</v>
      </c>
    </row>
    <row r="36" spans="1:10" ht="15" customHeight="1">
      <c r="A36" s="41">
        <v>9</v>
      </c>
      <c r="B36" s="43" t="s">
        <v>41</v>
      </c>
      <c r="C36" s="57" t="s">
        <v>46</v>
      </c>
      <c r="D36" s="47" t="s">
        <v>33</v>
      </c>
      <c r="E36" s="16">
        <v>1022</v>
      </c>
      <c r="F36" s="16">
        <v>1120</v>
      </c>
      <c r="G36" s="12">
        <f t="shared" si="0"/>
        <v>98</v>
      </c>
      <c r="H36" s="39" t="s">
        <v>4</v>
      </c>
      <c r="I36" s="32"/>
      <c r="J36" s="2" t="s">
        <v>16</v>
      </c>
    </row>
    <row r="37" spans="1:10" ht="15" customHeight="1">
      <c r="A37" s="42"/>
      <c r="B37" s="44"/>
      <c r="C37" s="57"/>
      <c r="D37" s="48"/>
      <c r="E37" s="17">
        <v>1022</v>
      </c>
      <c r="F37" s="17">
        <v>1120</v>
      </c>
      <c r="G37" s="15">
        <f t="shared" si="0"/>
        <v>98</v>
      </c>
      <c r="H37" s="40"/>
      <c r="I37" s="19"/>
      <c r="J37" s="2" t="s">
        <v>17</v>
      </c>
    </row>
    <row r="38" spans="1:10" ht="15" customHeight="1">
      <c r="A38" s="41">
        <v>10</v>
      </c>
      <c r="B38" s="43" t="s">
        <v>40</v>
      </c>
      <c r="C38" s="57" t="s">
        <v>47</v>
      </c>
      <c r="D38" s="47" t="s">
        <v>33</v>
      </c>
      <c r="E38" s="16">
        <v>2934</v>
      </c>
      <c r="F38" s="16">
        <v>2949</v>
      </c>
      <c r="G38" s="12">
        <f t="shared" si="0"/>
        <v>15</v>
      </c>
      <c r="H38" s="39" t="s">
        <v>4</v>
      </c>
      <c r="I38" s="32"/>
      <c r="J38" s="2" t="s">
        <v>16</v>
      </c>
    </row>
    <row r="39" spans="1:10" ht="15" customHeight="1">
      <c r="A39" s="42"/>
      <c r="B39" s="44"/>
      <c r="C39" s="57"/>
      <c r="D39" s="48"/>
      <c r="E39" s="17">
        <v>2057</v>
      </c>
      <c r="F39" s="17">
        <v>2055</v>
      </c>
      <c r="G39" s="15">
        <f t="shared" si="0"/>
        <v>-2</v>
      </c>
      <c r="H39" s="40"/>
      <c r="I39" s="19"/>
      <c r="J39" s="2" t="s">
        <v>17</v>
      </c>
    </row>
    <row r="40" spans="1:10" ht="15" customHeight="1">
      <c r="A40" s="41">
        <v>11</v>
      </c>
      <c r="B40" s="43" t="s">
        <v>40</v>
      </c>
      <c r="C40" s="57" t="s">
        <v>48</v>
      </c>
      <c r="D40" s="47" t="s">
        <v>33</v>
      </c>
      <c r="E40" s="16">
        <v>1089</v>
      </c>
      <c r="F40" s="16">
        <v>976</v>
      </c>
      <c r="G40" s="12">
        <f t="shared" si="0"/>
        <v>-113</v>
      </c>
      <c r="H40" s="39" t="s">
        <v>4</v>
      </c>
      <c r="I40" s="32"/>
      <c r="J40" s="2" t="s">
        <v>16</v>
      </c>
    </row>
    <row r="41" spans="1:10" ht="15" customHeight="1">
      <c r="A41" s="42"/>
      <c r="B41" s="44"/>
      <c r="C41" s="57"/>
      <c r="D41" s="48"/>
      <c r="E41" s="17">
        <v>1089</v>
      </c>
      <c r="F41" s="17">
        <v>976</v>
      </c>
      <c r="G41" s="15">
        <f t="shared" si="0"/>
        <v>-113</v>
      </c>
      <c r="H41" s="40"/>
      <c r="I41" s="19"/>
      <c r="J41" s="2" t="s">
        <v>17</v>
      </c>
    </row>
    <row r="42" spans="1:10" ht="15" customHeight="1">
      <c r="A42" s="41">
        <v>12</v>
      </c>
      <c r="B42" s="43" t="s">
        <v>40</v>
      </c>
      <c r="C42" s="57" t="s">
        <v>60</v>
      </c>
      <c r="D42" s="47" t="s">
        <v>33</v>
      </c>
      <c r="E42" s="16">
        <v>16140</v>
      </c>
      <c r="F42" s="16">
        <v>95707</v>
      </c>
      <c r="G42" s="12">
        <f t="shared" si="0"/>
        <v>79567</v>
      </c>
      <c r="H42" s="39" t="s">
        <v>4</v>
      </c>
      <c r="I42" s="32"/>
      <c r="J42" s="2" t="s">
        <v>16</v>
      </c>
    </row>
    <row r="43" spans="1:10" ht="15" customHeight="1">
      <c r="A43" s="42"/>
      <c r="B43" s="44"/>
      <c r="C43" s="57"/>
      <c r="D43" s="48"/>
      <c r="E43" s="17">
        <v>0</v>
      </c>
      <c r="F43" s="17">
        <v>9900</v>
      </c>
      <c r="G43" s="15">
        <f t="shared" si="0"/>
        <v>9900</v>
      </c>
      <c r="H43" s="40"/>
      <c r="I43" s="19"/>
      <c r="J43" s="2" t="s">
        <v>17</v>
      </c>
    </row>
    <row r="44" spans="1:10" ht="15" customHeight="1">
      <c r="A44" s="41">
        <v>13</v>
      </c>
      <c r="B44" s="43" t="s">
        <v>40</v>
      </c>
      <c r="C44" s="57" t="s">
        <v>28</v>
      </c>
      <c r="D44" s="47" t="s">
        <v>34</v>
      </c>
      <c r="E44" s="16">
        <v>31602</v>
      </c>
      <c r="F44" s="16">
        <v>31602</v>
      </c>
      <c r="G44" s="12">
        <f t="shared" si="0"/>
        <v>0</v>
      </c>
      <c r="H44" s="39" t="s">
        <v>4</v>
      </c>
      <c r="I44" s="32"/>
      <c r="J44" s="2" t="s">
        <v>16</v>
      </c>
    </row>
    <row r="45" spans="1:10" ht="15" customHeight="1">
      <c r="A45" s="42"/>
      <c r="B45" s="44"/>
      <c r="C45" s="57"/>
      <c r="D45" s="48"/>
      <c r="E45" s="17">
        <v>31602</v>
      </c>
      <c r="F45" s="17">
        <v>31602</v>
      </c>
      <c r="G45" s="15">
        <f t="shared" si="0"/>
        <v>0</v>
      </c>
      <c r="H45" s="40"/>
      <c r="I45" s="19"/>
      <c r="J45" s="2" t="s">
        <v>17</v>
      </c>
    </row>
    <row r="46" spans="1:10" ht="15" customHeight="1">
      <c r="A46" s="41">
        <v>14</v>
      </c>
      <c r="B46" s="43" t="s">
        <v>40</v>
      </c>
      <c r="C46" s="57" t="s">
        <v>49</v>
      </c>
      <c r="D46" s="47" t="s">
        <v>35</v>
      </c>
      <c r="E46" s="12">
        <v>3285</v>
      </c>
      <c r="F46" s="12">
        <v>3933</v>
      </c>
      <c r="G46" s="12">
        <f t="shared" si="0"/>
        <v>648</v>
      </c>
      <c r="H46" s="39" t="s">
        <v>4</v>
      </c>
      <c r="I46" s="32"/>
      <c r="J46" s="2" t="s">
        <v>16</v>
      </c>
    </row>
    <row r="47" spans="1:10" ht="15" customHeight="1">
      <c r="A47" s="42"/>
      <c r="B47" s="44"/>
      <c r="C47" s="57"/>
      <c r="D47" s="48"/>
      <c r="E47" s="14">
        <v>3285</v>
      </c>
      <c r="F47" s="14">
        <v>3933</v>
      </c>
      <c r="G47" s="15">
        <f t="shared" si="0"/>
        <v>648</v>
      </c>
      <c r="H47" s="40"/>
      <c r="I47" s="19"/>
      <c r="J47" s="2" t="s">
        <v>17</v>
      </c>
    </row>
    <row r="48" spans="1:10" ht="15" customHeight="1">
      <c r="A48" s="41">
        <v>15</v>
      </c>
      <c r="B48" s="43" t="s">
        <v>40</v>
      </c>
      <c r="C48" s="57" t="s">
        <v>50</v>
      </c>
      <c r="D48" s="47" t="s">
        <v>35</v>
      </c>
      <c r="E48" s="16">
        <v>798</v>
      </c>
      <c r="F48" s="16">
        <v>1183</v>
      </c>
      <c r="G48" s="12">
        <f t="shared" si="0"/>
        <v>385</v>
      </c>
      <c r="H48" s="39" t="s">
        <v>4</v>
      </c>
      <c r="I48" s="32"/>
      <c r="J48" s="2" t="s">
        <v>16</v>
      </c>
    </row>
    <row r="49" spans="1:10" ht="15" customHeight="1">
      <c r="A49" s="42"/>
      <c r="B49" s="44"/>
      <c r="C49" s="57"/>
      <c r="D49" s="48"/>
      <c r="E49" s="17">
        <v>798</v>
      </c>
      <c r="F49" s="17">
        <v>1183</v>
      </c>
      <c r="G49" s="15">
        <f t="shared" si="0"/>
        <v>385</v>
      </c>
      <c r="H49" s="40"/>
      <c r="I49" s="19"/>
      <c r="J49" s="2" t="s">
        <v>17</v>
      </c>
    </row>
    <row r="50" spans="1:10" ht="15" customHeight="1">
      <c r="A50" s="41">
        <v>16</v>
      </c>
      <c r="B50" s="43" t="s">
        <v>40</v>
      </c>
      <c r="C50" s="57" t="s">
        <v>51</v>
      </c>
      <c r="D50" s="47" t="s">
        <v>35</v>
      </c>
      <c r="E50" s="16">
        <v>28512</v>
      </c>
      <c r="F50" s="16">
        <v>28512</v>
      </c>
      <c r="G50" s="12">
        <f t="shared" si="0"/>
        <v>0</v>
      </c>
      <c r="H50" s="39" t="s">
        <v>4</v>
      </c>
      <c r="I50" s="32"/>
      <c r="J50" s="2" t="s">
        <v>16</v>
      </c>
    </row>
    <row r="51" spans="1:10" ht="15" customHeight="1">
      <c r="A51" s="42"/>
      <c r="B51" s="44"/>
      <c r="C51" s="57"/>
      <c r="D51" s="48"/>
      <c r="E51" s="17">
        <v>28512</v>
      </c>
      <c r="F51" s="17">
        <v>28512</v>
      </c>
      <c r="G51" s="15">
        <f t="shared" si="0"/>
        <v>0</v>
      </c>
      <c r="H51" s="40"/>
      <c r="I51" s="19"/>
      <c r="J51" s="2" t="s">
        <v>17</v>
      </c>
    </row>
    <row r="52" spans="1:10" ht="15" customHeight="1">
      <c r="A52" s="33" t="s">
        <v>29</v>
      </c>
      <c r="B52" s="34"/>
      <c r="C52" s="34"/>
      <c r="D52" s="35"/>
      <c r="E52" s="16">
        <f>SUM(E34,E36,E38,E40,E42,E44,E46,E48,E50)</f>
        <v>99961</v>
      </c>
      <c r="F52" s="16">
        <f>SUM(F34,F36,F38,F40,F42,F44,F46,F48,F50)</f>
        <v>179239</v>
      </c>
      <c r="G52" s="12">
        <f t="shared" ref="G52:G53" si="4">+F52-E52</f>
        <v>79278</v>
      </c>
      <c r="H52" s="39"/>
      <c r="I52" s="32"/>
    </row>
    <row r="53" spans="1:10" ht="15" customHeight="1">
      <c r="A53" s="36"/>
      <c r="B53" s="37"/>
      <c r="C53" s="37"/>
      <c r="D53" s="38"/>
      <c r="E53" s="17">
        <f>SUM(E35,E37,E39,E41,E43,E45,E47,E49,E51)</f>
        <v>82944</v>
      </c>
      <c r="F53" s="17">
        <f>SUM(F35,F37,F39,F41,F43,F45,F47,F49,F51)</f>
        <v>92538</v>
      </c>
      <c r="G53" s="15">
        <f t="shared" si="4"/>
        <v>9594</v>
      </c>
      <c r="H53" s="40"/>
      <c r="I53" s="19"/>
    </row>
    <row r="54" spans="1:10" ht="15" customHeight="1">
      <c r="A54" s="41">
        <v>17</v>
      </c>
      <c r="B54" s="43" t="s">
        <v>43</v>
      </c>
      <c r="C54" s="56" t="s">
        <v>52</v>
      </c>
      <c r="D54" s="47" t="s">
        <v>33</v>
      </c>
      <c r="E54" s="16">
        <v>2323</v>
      </c>
      <c r="F54" s="16">
        <v>2319</v>
      </c>
      <c r="G54" s="12">
        <f t="shared" ref="G54:G65" si="5">+F54-E54</f>
        <v>-4</v>
      </c>
      <c r="H54" s="39" t="s">
        <v>4</v>
      </c>
      <c r="I54" s="32"/>
      <c r="J54" s="2" t="s">
        <v>16</v>
      </c>
    </row>
    <row r="55" spans="1:10" ht="15" customHeight="1">
      <c r="A55" s="42"/>
      <c r="B55" s="44"/>
      <c r="C55" s="56"/>
      <c r="D55" s="48"/>
      <c r="E55" s="17">
        <v>2323</v>
      </c>
      <c r="F55" s="17">
        <v>2319</v>
      </c>
      <c r="G55" s="15">
        <f t="shared" si="5"/>
        <v>-4</v>
      </c>
      <c r="H55" s="40"/>
      <c r="I55" s="19"/>
      <c r="J55" s="2" t="s">
        <v>17</v>
      </c>
    </row>
    <row r="56" spans="1:10" ht="15" customHeight="1">
      <c r="A56" s="41">
        <v>18</v>
      </c>
      <c r="B56" s="43" t="s">
        <v>43</v>
      </c>
      <c r="C56" s="56" t="s">
        <v>53</v>
      </c>
      <c r="D56" s="47" t="s">
        <v>33</v>
      </c>
      <c r="E56" s="16">
        <v>786</v>
      </c>
      <c r="F56" s="16">
        <v>790</v>
      </c>
      <c r="G56" s="12">
        <f t="shared" si="5"/>
        <v>4</v>
      </c>
      <c r="H56" s="39" t="s">
        <v>4</v>
      </c>
      <c r="I56" s="32"/>
      <c r="J56" s="2" t="s">
        <v>16</v>
      </c>
    </row>
    <row r="57" spans="1:10" ht="15" customHeight="1">
      <c r="A57" s="42"/>
      <c r="B57" s="44"/>
      <c r="C57" s="56"/>
      <c r="D57" s="48"/>
      <c r="E57" s="17">
        <v>786</v>
      </c>
      <c r="F57" s="17">
        <v>790</v>
      </c>
      <c r="G57" s="15">
        <f t="shared" si="5"/>
        <v>4</v>
      </c>
      <c r="H57" s="40"/>
      <c r="I57" s="19"/>
      <c r="J57" s="2" t="s">
        <v>17</v>
      </c>
    </row>
    <row r="58" spans="1:10" ht="15" customHeight="1">
      <c r="A58" s="41">
        <v>19</v>
      </c>
      <c r="B58" s="43" t="s">
        <v>42</v>
      </c>
      <c r="C58" s="67" t="s">
        <v>54</v>
      </c>
      <c r="D58" s="47" t="s">
        <v>33</v>
      </c>
      <c r="E58" s="16">
        <v>2085</v>
      </c>
      <c r="F58" s="16">
        <v>2085</v>
      </c>
      <c r="G58" s="12">
        <f t="shared" si="5"/>
        <v>0</v>
      </c>
      <c r="H58" s="39" t="s">
        <v>4</v>
      </c>
      <c r="I58" s="32"/>
      <c r="J58" s="2" t="s">
        <v>16</v>
      </c>
    </row>
    <row r="59" spans="1:10" ht="15" customHeight="1">
      <c r="A59" s="42"/>
      <c r="B59" s="44"/>
      <c r="C59" s="67"/>
      <c r="D59" s="48"/>
      <c r="E59" s="17">
        <v>2085</v>
      </c>
      <c r="F59" s="17">
        <v>2085</v>
      </c>
      <c r="G59" s="15">
        <f t="shared" si="5"/>
        <v>0</v>
      </c>
      <c r="H59" s="40"/>
      <c r="I59" s="19"/>
      <c r="J59" s="2" t="s">
        <v>17</v>
      </c>
    </row>
    <row r="60" spans="1:10" ht="15" customHeight="1">
      <c r="A60" s="33" t="s">
        <v>30</v>
      </c>
      <c r="B60" s="34"/>
      <c r="C60" s="34"/>
      <c r="D60" s="35"/>
      <c r="E60" s="16">
        <f>SUM(E54,E56,E58)</f>
        <v>5194</v>
      </c>
      <c r="F60" s="16">
        <f>SUM(F54,F56,F58)</f>
        <v>5194</v>
      </c>
      <c r="G60" s="12">
        <f t="shared" si="5"/>
        <v>0</v>
      </c>
      <c r="H60" s="39"/>
      <c r="I60" s="32"/>
    </row>
    <row r="61" spans="1:10" ht="15" customHeight="1">
      <c r="A61" s="36"/>
      <c r="B61" s="37"/>
      <c r="C61" s="37"/>
      <c r="D61" s="38"/>
      <c r="E61" s="17">
        <f>SUM(E55,E57,E59)</f>
        <v>5194</v>
      </c>
      <c r="F61" s="17">
        <f>SUM(F55,F57,F59)</f>
        <v>5194</v>
      </c>
      <c r="G61" s="15">
        <f t="shared" si="5"/>
        <v>0</v>
      </c>
      <c r="H61" s="40"/>
      <c r="I61" s="19"/>
    </row>
    <row r="62" spans="1:10" ht="15" customHeight="1">
      <c r="A62" s="41">
        <v>20</v>
      </c>
      <c r="B62" s="43" t="s">
        <v>44</v>
      </c>
      <c r="C62" s="65" t="s">
        <v>31</v>
      </c>
      <c r="D62" s="47" t="s">
        <v>33</v>
      </c>
      <c r="E62" s="16">
        <v>1179575</v>
      </c>
      <c r="F62" s="16">
        <v>0</v>
      </c>
      <c r="G62" s="12">
        <f t="shared" si="5"/>
        <v>-1179575</v>
      </c>
      <c r="H62" s="39"/>
      <c r="I62" s="32"/>
      <c r="J62" s="2" t="s">
        <v>16</v>
      </c>
    </row>
    <row r="63" spans="1:10" ht="15" customHeight="1">
      <c r="A63" s="42"/>
      <c r="B63" s="44"/>
      <c r="C63" s="65"/>
      <c r="D63" s="48"/>
      <c r="E63" s="17">
        <v>698923</v>
      </c>
      <c r="F63" s="17">
        <v>0</v>
      </c>
      <c r="G63" s="15">
        <f t="shared" si="5"/>
        <v>-698923</v>
      </c>
      <c r="H63" s="40"/>
      <c r="I63" s="19"/>
      <c r="J63" s="2" t="s">
        <v>17</v>
      </c>
    </row>
    <row r="64" spans="1:10" ht="15" customHeight="1">
      <c r="A64" s="58" t="s">
        <v>5</v>
      </c>
      <c r="B64" s="59"/>
      <c r="C64" s="59"/>
      <c r="D64" s="60"/>
      <c r="E64" s="16">
        <f>+SUMIF($J12:$J63,$J64,E12:E63)</f>
        <v>2006402</v>
      </c>
      <c r="F64" s="16">
        <f>+SUMIF($J12:$J63,$J64,F12:F63)</f>
        <v>901906</v>
      </c>
      <c r="G64" s="13">
        <f t="shared" si="5"/>
        <v>-1104496</v>
      </c>
      <c r="H64" s="39" t="str">
        <f>IF(I64="　","　","区ＣＭ")</f>
        <v>　</v>
      </c>
      <c r="I64" s="18" t="str">
        <f>IF(SUMIF(K12:K63,K64,I12:I63)=0,"　",SUMIF(K12:K63,K64,I12:I63))</f>
        <v>　</v>
      </c>
      <c r="J64" s="2" t="s">
        <v>16</v>
      </c>
    </row>
    <row r="65" spans="1:10" ht="15" customHeight="1" thickBot="1">
      <c r="A65" s="61"/>
      <c r="B65" s="62"/>
      <c r="C65" s="62"/>
      <c r="D65" s="63"/>
      <c r="E65" s="20">
        <f>+SUMIF($J12:$J63,$J65,E12:E63)</f>
        <v>1508733</v>
      </c>
      <c r="F65" s="20">
        <f>+SUMIF($J12:$J63,$J65,F12:F63)</f>
        <v>815205</v>
      </c>
      <c r="G65" s="21">
        <f t="shared" si="5"/>
        <v>-693528</v>
      </c>
      <c r="H65" s="64"/>
      <c r="I65" s="22" t="str">
        <f>IF(SUMIF(K12:K63,K65,I12:I63)=0,"　",SUMIF(K12:K63,K65,I12:I63))</f>
        <v>　</v>
      </c>
      <c r="J65" s="2" t="s">
        <v>17</v>
      </c>
    </row>
    <row r="66" spans="1:10" ht="12.75">
      <c r="A66" s="24"/>
      <c r="B66" s="24"/>
      <c r="C66" s="24"/>
      <c r="D66" s="24"/>
    </row>
    <row r="67" spans="1:10" ht="18" customHeight="1">
      <c r="A67" s="24"/>
      <c r="B67" s="24"/>
      <c r="C67" s="24"/>
      <c r="D67" s="24"/>
      <c r="F67" s="6"/>
      <c r="G67" s="6"/>
    </row>
    <row r="68" spans="1:10" ht="18" customHeight="1">
      <c r="F68" s="6"/>
      <c r="G68" s="6"/>
      <c r="H68" s="23"/>
    </row>
    <row r="69" spans="1:10" ht="18" customHeight="1">
      <c r="A69" s="23"/>
      <c r="D69" s="24"/>
      <c r="F69" s="6"/>
      <c r="G69" s="6"/>
      <c r="H69" s="23"/>
    </row>
    <row r="70" spans="1:10" ht="18" customHeight="1">
      <c r="F70" s="6"/>
      <c r="G70" s="6"/>
      <c r="H70" s="23"/>
    </row>
    <row r="71" spans="1:10" ht="18" customHeight="1">
      <c r="F71" s="6"/>
      <c r="G71" s="6"/>
      <c r="H71" s="23"/>
    </row>
  </sheetData>
  <mergeCells count="118">
    <mergeCell ref="E9:F9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50:A51"/>
    <mergeCell ref="B50:B51"/>
    <mergeCell ref="C50:C51"/>
    <mergeCell ref="D50:D51"/>
    <mergeCell ref="H50:H51"/>
    <mergeCell ref="A54:A55"/>
    <mergeCell ref="C48:C49"/>
    <mergeCell ref="D48:D49"/>
    <mergeCell ref="H48:H49"/>
    <mergeCell ref="A42:A43"/>
    <mergeCell ref="B42:B43"/>
    <mergeCell ref="C42:C43"/>
    <mergeCell ref="D42:D43"/>
    <mergeCell ref="A64:D65"/>
    <mergeCell ref="H64:H65"/>
    <mergeCell ref="H60:H61"/>
    <mergeCell ref="A62:A63"/>
    <mergeCell ref="B62:B63"/>
    <mergeCell ref="C62:C63"/>
    <mergeCell ref="D62:D63"/>
    <mergeCell ref="H62:H63"/>
    <mergeCell ref="D30:D31"/>
    <mergeCell ref="H30:H31"/>
    <mergeCell ref="A52:D53"/>
    <mergeCell ref="H52:H53"/>
    <mergeCell ref="A60:D61"/>
    <mergeCell ref="B54:B55"/>
    <mergeCell ref="C54:C55"/>
    <mergeCell ref="D54:D55"/>
    <mergeCell ref="H54:H55"/>
    <mergeCell ref="A46:A47"/>
    <mergeCell ref="B46:B47"/>
    <mergeCell ref="C46:C47"/>
    <mergeCell ref="D46:D47"/>
    <mergeCell ref="H46:H47"/>
    <mergeCell ref="A48:A49"/>
    <mergeCell ref="B48:B49"/>
    <mergeCell ref="H42:H43"/>
    <mergeCell ref="A44:A45"/>
    <mergeCell ref="B44:B45"/>
    <mergeCell ref="C44:C45"/>
    <mergeCell ref="D44:D45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26:A27"/>
    <mergeCell ref="B26:B27"/>
    <mergeCell ref="C26:C27"/>
    <mergeCell ref="D26:D27"/>
    <mergeCell ref="H26:H27"/>
    <mergeCell ref="A32:D33"/>
    <mergeCell ref="H32:H33"/>
    <mergeCell ref="A20:A21"/>
    <mergeCell ref="B20:B21"/>
    <mergeCell ref="C20:C21"/>
    <mergeCell ref="D20:D21"/>
    <mergeCell ref="H20:H21"/>
    <mergeCell ref="A24:A25"/>
    <mergeCell ref="B24:B25"/>
    <mergeCell ref="C24:C25"/>
    <mergeCell ref="D24:D25"/>
    <mergeCell ref="H24:H25"/>
    <mergeCell ref="A22:D23"/>
    <mergeCell ref="H22:H23"/>
    <mergeCell ref="A28:D29"/>
    <mergeCell ref="H28:H29"/>
    <mergeCell ref="A30:A31"/>
    <mergeCell ref="B30:B31"/>
    <mergeCell ref="C30:C31"/>
    <mergeCell ref="A16:D17"/>
    <mergeCell ref="H16:H17"/>
    <mergeCell ref="A18:A19"/>
    <mergeCell ref="B18:B19"/>
    <mergeCell ref="C18:C19"/>
    <mergeCell ref="D18:D19"/>
    <mergeCell ref="H18:H19"/>
    <mergeCell ref="C10:C11"/>
    <mergeCell ref="D10:D11"/>
    <mergeCell ref="H10:I11"/>
    <mergeCell ref="A12:A13"/>
    <mergeCell ref="B12:B13"/>
    <mergeCell ref="C12:C13"/>
    <mergeCell ref="D12:D13"/>
    <mergeCell ref="H12:H13"/>
    <mergeCell ref="A14:A15"/>
    <mergeCell ref="B14:B15"/>
    <mergeCell ref="C14:C15"/>
    <mergeCell ref="D14:D15"/>
    <mergeCell ref="H14:H15"/>
  </mergeCells>
  <phoneticPr fontId="4"/>
  <dataValidations count="2">
    <dataValidation type="list" allowBlank="1" showInputMessage="1" showErrorMessage="1" sqref="H30:H31 H12:H15 H18:H21 H24:H27 H34:H51 H54:H59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4:C15" r:id="rId1" display="選挙管理委員会委員事務費" xr:uid="{9A44AC71-9884-4F0B-A567-12F79935D04E}"/>
    <hyperlink ref="C20:C21" r:id="rId2" display="監査委員事務費" xr:uid="{AACA801D-BE02-4EAB-8892-115B361078DD}"/>
    <hyperlink ref="C26:C27" r:id="rId3" display="人事委員会委員事務費" xr:uid="{07F6850A-FFCD-4CDA-A72C-B591822EE8FF}"/>
    <hyperlink ref="C34:C35" r:id="rId4" display="一般事務費" xr:uid="{FB02AEAB-7117-4A95-B1B8-2D2FD98C0C3B}"/>
    <hyperlink ref="C36:C37" r:id="rId5" display="選挙事務費" xr:uid="{38FCDE9A-F3D6-40B3-95D1-2620329A5B74}"/>
    <hyperlink ref="C38:C39" r:id="rId6" display="選挙人名簿調製費" xr:uid="{24B2D166-579E-4485-9A85-7EB1001F27D4}"/>
    <hyperlink ref="C40:C41" r:id="rId7" display="選挙法研究費" xr:uid="{5FDFE6A5-EFA2-4D02-9643-E4C7E8727D49}"/>
    <hyperlink ref="C42:C43" r:id="rId8" display="選挙事務システム改修費" xr:uid="{788A049F-1660-4E36-AA00-F913504D83C7}"/>
    <hyperlink ref="C44:C45" r:id="rId9" display="監査事務費" xr:uid="{CC33C459-C586-4F20-A2BD-C5EF2326189D}"/>
    <hyperlink ref="C46:C47" r:id="rId10" display="給与調査事務費" xr:uid="{AC001D63-E10C-4797-90EE-C53387574F18}"/>
    <hyperlink ref="C48:C49" r:id="rId11" display="公平審査等事務費" xr:uid="{F027E112-2191-4A75-B2F5-E1523E7A50B1}"/>
    <hyperlink ref="C50:C51" r:id="rId12" display="採用試験実施経費" xr:uid="{B2F58730-60ED-4ED5-9244-E5A23624FD45}"/>
    <hyperlink ref="C54:C55" r:id="rId13" display="区民啓発実施費" xr:uid="{8A9FB23E-F542-44C8-A34F-3AD61A1095F5}"/>
    <hyperlink ref="C56:C57" r:id="rId14" display="一般啓発費" xr:uid="{650D5DE7-81DE-47F2-BC8F-BDFD09A62E0B}"/>
    <hyperlink ref="C58:C59" r:id="rId15" display="選挙人名簿登録通知発行費" xr:uid="{CF8B95DC-1901-4268-8061-CAAE800F5BEF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2024-02-14T09:26:31Z</dcterms:modified>
</cp:coreProperties>
</file>