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18.計理（予算・決算等）\1-予算関係\R5年度予算\06.予算事業一覧、補助金一覧\03.2月14日段階　予算事業一覧公表\03_HP公表\"/>
    </mc:Choice>
  </mc:AlternateContent>
  <bookViews>
    <workbookView xWindow="0" yWindow="0" windowWidth="20490" windowHeight="6780" tabRatio="669"/>
  </bookViews>
  <sheets>
    <sheet name="歳入一覧" sheetId="1" r:id="rId1"/>
  </sheets>
  <definedNames>
    <definedName name="_xlnm._FilterDatabase" localSheetId="0" hidden="1">歳入一覧!$A$6:$GK$22</definedName>
    <definedName name="_xlnm.Print_Area" localSheetId="0">歳入一覧!$A$1:$L$22</definedName>
    <definedName name="_xlnm.Print_Titles" localSheetId="0">歳入一覧!$4:$7</definedName>
    <definedName name="Z_01EAA192_030B_4B32_8504_E8B9ACF08987_.wvu.FilterData" localSheetId="0" hidden="1">歳入一覧!$A$6:$AO$22</definedName>
    <definedName name="Z_03AE82A1_1BE2_4ECA_87A2_03B930490FC4_.wvu.FilterData" localSheetId="0" hidden="1">歳入一覧!$A$6:$GK$22</definedName>
    <definedName name="Z_04C8A1BA_9D22_46C9_9CEB_2BC0004FC685_.wvu.FilterData" localSheetId="0" hidden="1">歳入一覧!$B$6:$W$22</definedName>
    <definedName name="Z_04D09D8C_94A5_461B_8EBD_462A08259C45_.wvu.FilterData" localSheetId="0" hidden="1">歳入一覧!$A$6:$GK$22</definedName>
    <definedName name="Z_052F3F11_C124_459E_99F9_1A701D48C614_.wvu.Cols" localSheetId="0" hidden="1">歳入一覧!$S:$T</definedName>
    <definedName name="Z_052F3F11_C124_459E_99F9_1A701D48C614_.wvu.FilterData" localSheetId="0" hidden="1">歳入一覧!$A$6:$GK$22</definedName>
    <definedName name="Z_052F3F11_C124_459E_99F9_1A701D48C614_.wvu.PrintArea" localSheetId="0" hidden="1">歳入一覧!$A$1:$L$24</definedName>
    <definedName name="Z_052F3F11_C124_459E_99F9_1A701D48C614_.wvu.PrintTitles" localSheetId="0" hidden="1">歳入一覧!$4:$7</definedName>
    <definedName name="Z_06B37801_B90C_4714_B129_94818EB4F65E_.wvu.Cols" localSheetId="0" hidden="1">歳入一覧!$N:$T</definedName>
    <definedName name="Z_06B37801_B90C_4714_B129_94818EB4F65E_.wvu.FilterData" localSheetId="0" hidden="1">歳入一覧!$A$6:$GK$22</definedName>
    <definedName name="Z_06B37801_B90C_4714_B129_94818EB4F65E_.wvu.PrintArea" localSheetId="0" hidden="1">歳入一覧!$A$1:$L$23</definedName>
    <definedName name="Z_06B37801_B90C_4714_B129_94818EB4F65E_.wvu.PrintTitles" localSheetId="0" hidden="1">歳入一覧!$4:$7</definedName>
    <definedName name="Z_0C68AD9F_EAAC_4D8C_8595_325E5145CCC9_.wvu.FilterData" localSheetId="0" hidden="1">歳入一覧!$B$6:$W$22</definedName>
    <definedName name="Z_0EC137BB_4649_439E_A306_A2900F1F636A_.wvu.FilterData" localSheetId="0" hidden="1">歳入一覧!$B$6:$W$22</definedName>
    <definedName name="Z_1199D24E_5AB2_4E7F_AA3B_409733D51AC4_.wvu.FilterData" localSheetId="0" hidden="1">歳入一覧!$A$6:$GK$22</definedName>
    <definedName name="Z_1E7D5732_EF56_415D_8F2A_A9A6136A4DC3_.wvu.FilterData" localSheetId="0" hidden="1">歳入一覧!$B$6:$W$22</definedName>
    <definedName name="Z_20E8B0EC_118D_49EF_9836_FFD168BFA307_.wvu.FilterData" localSheetId="0" hidden="1">歳入一覧!$A$6:$AP$22</definedName>
    <definedName name="Z_22CA7278_0BB0_43BE_B164_268A2E7E7747_.wvu.Cols" localSheetId="0" hidden="1">歳入一覧!$S:$T</definedName>
    <definedName name="Z_22CA7278_0BB0_43BE_B164_268A2E7E7747_.wvu.FilterData" localSheetId="0" hidden="1">歳入一覧!$A$6:$GK$22</definedName>
    <definedName name="Z_22CA7278_0BB0_43BE_B164_268A2E7E7747_.wvu.PrintArea" localSheetId="0" hidden="1">歳入一覧!$A$1:$L$24</definedName>
    <definedName name="Z_22CA7278_0BB0_43BE_B164_268A2E7E7747_.wvu.PrintTitles" localSheetId="0" hidden="1">歳入一覧!$4:$7</definedName>
    <definedName name="Z_23F43B3A_3258_499E_84AA_5934348FFA54_.wvu.FilterData" localSheetId="0" hidden="1">歳入一覧!$A$6:$GK$22</definedName>
    <definedName name="Z_24D4AB45_3A64_4C2A_93AD_95EA6B944657_.wvu.FilterData" localSheetId="0" hidden="1">歳入一覧!$B$6:$W$22</definedName>
    <definedName name="Z_27FE125A_CAC0_4187_BAC1_FA85A21F8068_.wvu.FilterData" localSheetId="0" hidden="1">歳入一覧!$A$6:$GK$22</definedName>
    <definedName name="Z_291BEBD1_3E67_44D7_B7E4_9799E8B2AEED_.wvu.FilterData" localSheetId="0" hidden="1">歳入一覧!$B$6:$W$22</definedName>
    <definedName name="Z_2C82E193_3E09_4CE3_80B4_E2A9361A46F4_.wvu.FilterData" localSheetId="0" hidden="1">歳入一覧!$B$6:$W$22</definedName>
    <definedName name="Z_366D8082_4247_4BD2_8EA9_CB5780D5FB7B_.wvu.Cols" localSheetId="0" hidden="1">歳入一覧!$S:$T</definedName>
    <definedName name="Z_366D8082_4247_4BD2_8EA9_CB5780D5FB7B_.wvu.FilterData" localSheetId="0" hidden="1">歳入一覧!$A$6:$GK$22</definedName>
    <definedName name="Z_366D8082_4247_4BD2_8EA9_CB5780D5FB7B_.wvu.PrintArea" localSheetId="0" hidden="1">歳入一覧!$A$1:$L$24</definedName>
    <definedName name="Z_366D8082_4247_4BD2_8EA9_CB5780D5FB7B_.wvu.PrintTitles" localSheetId="0" hidden="1">歳入一覧!$4:$7</definedName>
    <definedName name="Z_374AF662_332C_4305_9FF2_82EBDABE1ECA_.wvu.FilterData" localSheetId="0" hidden="1">歳入一覧!$B$6:$W$22</definedName>
    <definedName name="Z_38677CFC_38FD_428F_B2E6_28D6556AF30E_.wvu.FilterData" localSheetId="0" hidden="1">歳入一覧!$A$6:$AO$22</definedName>
    <definedName name="Z_3EED8F5F_471C_4B50_994D_BB7BEF016969_.wvu.FilterData" localSheetId="0" hidden="1">歳入一覧!$B$6:$W$22</definedName>
    <definedName name="Z_44110B35_593F_4B4A_A409_C3E96DF3A694_.wvu.Cols" localSheetId="0" hidden="1">歳入一覧!$S:$T</definedName>
    <definedName name="Z_44110B35_593F_4B4A_A409_C3E96DF3A694_.wvu.FilterData" localSheetId="0" hidden="1">歳入一覧!$A$7:$GK$22</definedName>
    <definedName name="Z_44110B35_593F_4B4A_A409_C3E96DF3A694_.wvu.PrintArea" localSheetId="0" hidden="1">歳入一覧!$A$1:$L$24</definedName>
    <definedName name="Z_44110B35_593F_4B4A_A409_C3E96DF3A694_.wvu.PrintTitles" localSheetId="0" hidden="1">歳入一覧!$4:$7</definedName>
    <definedName name="Z_443FC1F6_4EB0_4043_84B4_EA880B09B87F_.wvu.FilterData" localSheetId="0" hidden="1">歳入一覧!$A$6:$AP$22</definedName>
    <definedName name="Z_444B054F_1122_4B41_9106_F9A119111E6C_.wvu.Cols" localSheetId="0" hidden="1">歳入一覧!$S:$T</definedName>
    <definedName name="Z_444B054F_1122_4B41_9106_F9A119111E6C_.wvu.FilterData" localSheetId="0" hidden="1">歳入一覧!$A$6:$GK$22</definedName>
    <definedName name="Z_444B054F_1122_4B41_9106_F9A119111E6C_.wvu.PrintArea" localSheetId="0" hidden="1">歳入一覧!$A$1:$L$24</definedName>
    <definedName name="Z_444B054F_1122_4B41_9106_F9A119111E6C_.wvu.PrintTitles" localSheetId="0" hidden="1">歳入一覧!$4:$7</definedName>
    <definedName name="Z_4697FA6B_DE17_44B8_B6B3_A9559B9E7087_.wvu.Cols" localSheetId="0" hidden="1">歳入一覧!$S:$T</definedName>
    <definedName name="Z_4697FA6B_DE17_44B8_B6B3_A9559B9E7087_.wvu.FilterData" localSheetId="0" hidden="1">歳入一覧!$A$6:$GK$22</definedName>
    <definedName name="Z_4697FA6B_DE17_44B8_B6B3_A9559B9E7087_.wvu.PrintArea" localSheetId="0" hidden="1">歳入一覧!$A$1:$L$24</definedName>
    <definedName name="Z_4697FA6B_DE17_44B8_B6B3_A9559B9E7087_.wvu.PrintTitles" localSheetId="0" hidden="1">歳入一覧!$4:$7</definedName>
    <definedName name="Z_4FA438CA_84A7_4E4A_B647_D9C724313A30_.wvu.FilterData" localSheetId="0" hidden="1">歳入一覧!$A$6:$AO$22</definedName>
    <definedName name="Z_50AC8F9C_2188_4C12_A141_8BE304C786F0_.wvu.Cols" localSheetId="0" hidden="1">歳入一覧!$S:$T</definedName>
    <definedName name="Z_50AC8F9C_2188_4C12_A141_8BE304C786F0_.wvu.FilterData" localSheetId="0" hidden="1">歳入一覧!$A$6:$GK$22</definedName>
    <definedName name="Z_50AC8F9C_2188_4C12_A141_8BE304C786F0_.wvu.PrintArea" localSheetId="0" hidden="1">歳入一覧!$A$1:$L$23</definedName>
    <definedName name="Z_50AC8F9C_2188_4C12_A141_8BE304C786F0_.wvu.PrintTitles" localSheetId="0" hidden="1">歳入一覧!$4:$7</definedName>
    <definedName name="Z_5668B71E_8807_468B_9970_38F9A9F9382A_.wvu.FilterData" localSheetId="0" hidden="1">歳入一覧!$B$6:$W$22</definedName>
    <definedName name="Z_56C3E958_62F0_4D5E_80EF_1B0A7490DD11_.wvu.FilterData" localSheetId="0" hidden="1">歳入一覧!$A$6:$GK$22</definedName>
    <definedName name="Z_57745067_BF0B_4087_B5A6_8A5691A551DD_.wvu.FilterData" localSheetId="0" hidden="1">歳入一覧!$A$6:$AP$22</definedName>
    <definedName name="Z_581BD237_B078_4701_B24C_0BFF302F5B2F_.wvu.Cols" localSheetId="0" hidden="1">歳入一覧!$S:$T</definedName>
    <definedName name="Z_581BD237_B078_4701_B24C_0BFF302F5B2F_.wvu.FilterData" localSheetId="0" hidden="1">歳入一覧!$A$6:$GK$22</definedName>
    <definedName name="Z_581BD237_B078_4701_B24C_0BFF302F5B2F_.wvu.PrintArea" localSheetId="0" hidden="1">歳入一覧!$A$1:$L$24</definedName>
    <definedName name="Z_581BD237_B078_4701_B24C_0BFF302F5B2F_.wvu.PrintTitles" localSheetId="0" hidden="1">歳入一覧!$4:$7</definedName>
    <definedName name="Z_5F0F1A79_0791_4C2C_8D13_6CD22FD0499B_.wvu.Cols" localSheetId="0" hidden="1">歳入一覧!$S:$T</definedName>
    <definedName name="Z_5F0F1A79_0791_4C2C_8D13_6CD22FD0499B_.wvu.FilterData" localSheetId="0" hidden="1">歳入一覧!$A$6:$AP$22</definedName>
    <definedName name="Z_5F0F1A79_0791_4C2C_8D13_6CD22FD0499B_.wvu.PrintArea" localSheetId="0" hidden="1">歳入一覧!$A$1:$L$24</definedName>
    <definedName name="Z_5F0F1A79_0791_4C2C_8D13_6CD22FD0499B_.wvu.PrintTitles" localSheetId="0" hidden="1">歳入一覧!$4:$7</definedName>
    <definedName name="Z_5F6E0A5B_1F3F_4878_8986_ED55F9EE06F4_.wvu.Cols" localSheetId="0" hidden="1">歳入一覧!$S:$T</definedName>
    <definedName name="Z_5F6E0A5B_1F3F_4878_8986_ED55F9EE06F4_.wvu.FilterData" localSheetId="0" hidden="1">歳入一覧!$A$6:$GK$22</definedName>
    <definedName name="Z_5F6E0A5B_1F3F_4878_8986_ED55F9EE06F4_.wvu.PrintArea" localSheetId="0" hidden="1">歳入一覧!$A$1:$L$24</definedName>
    <definedName name="Z_5F6E0A5B_1F3F_4878_8986_ED55F9EE06F4_.wvu.PrintTitles" localSheetId="0" hidden="1">歳入一覧!$4:$7</definedName>
    <definedName name="Z_640D24A1_F93A_49AE_989A_09EA35DB6178_.wvu.FilterData" localSheetId="0" hidden="1">歳入一覧!$A$7:$GK$22</definedName>
    <definedName name="Z_66224404_EA19_4356_92BE_A2F395931004_.wvu.FilterData" localSheetId="0" hidden="1">歳入一覧!$A$6:$AO$22</definedName>
    <definedName name="Z_665488CF_8ABE_4275_9644_48E5F5043390_.wvu.FilterData" localSheetId="0" hidden="1">歳入一覧!$B$6:$W$22</definedName>
    <definedName name="Z_6989C8E8_DF8B_443A_A0DC_63D85A87347B_.wvu.Cols" localSheetId="0" hidden="1">歳入一覧!$S:$T</definedName>
    <definedName name="Z_6989C8E8_DF8B_443A_A0DC_63D85A87347B_.wvu.FilterData" localSheetId="0" hidden="1">歳入一覧!$A$6:$GK$22</definedName>
    <definedName name="Z_6989C8E8_DF8B_443A_A0DC_63D85A87347B_.wvu.PrintArea" localSheetId="0" hidden="1">歳入一覧!$A$1:$L$24</definedName>
    <definedName name="Z_6989C8E8_DF8B_443A_A0DC_63D85A87347B_.wvu.PrintTitles" localSheetId="0" hidden="1">歳入一覧!$4:$7</definedName>
    <definedName name="Z_70837B7F_EB31_4D6D_B20E_5962F6B0E27E_.wvu.Cols" localSheetId="0" hidden="1">歳入一覧!$S:$T</definedName>
    <definedName name="Z_70837B7F_EB31_4D6D_B20E_5962F6B0E27E_.wvu.FilterData" localSheetId="0" hidden="1">歳入一覧!$A$6:$GK$22</definedName>
    <definedName name="Z_70837B7F_EB31_4D6D_B20E_5962F6B0E27E_.wvu.PrintArea" localSheetId="0" hidden="1">歳入一覧!$A$1:$L$24</definedName>
    <definedName name="Z_70837B7F_EB31_4D6D_B20E_5962F6B0E27E_.wvu.PrintTitles" localSheetId="0" hidden="1">歳入一覧!$4:$7</definedName>
    <definedName name="Z_70924426_1D8A_405C_99DB_5F184299D133_.wvu.FilterData" localSheetId="0" hidden="1">歳入一覧!$A$6:$GK$22</definedName>
    <definedName name="Z_749145BA_5224_4309_8744_80063D3AC2A1_.wvu.FilterData" localSheetId="0" hidden="1">歳入一覧!$B$6:$W$22</definedName>
    <definedName name="Z_7A18676E_04A4_4AFB_8334_7BB0F24E5EE3_.wvu.FilterData" localSheetId="0" hidden="1">歳入一覧!$A$7:$GK$22</definedName>
    <definedName name="Z_7BAEEC97_8C0D_4727_9C2C_C181F26DD884_.wvu.Cols" localSheetId="0" hidden="1">歳入一覧!$S:$T</definedName>
    <definedName name="Z_7BAEEC97_8C0D_4727_9C2C_C181F26DD884_.wvu.FilterData" localSheetId="0" hidden="1">歳入一覧!$A$6:$GK$22</definedName>
    <definedName name="Z_7BAEEC97_8C0D_4727_9C2C_C181F26DD884_.wvu.PrintArea" localSheetId="0" hidden="1">歳入一覧!$A$1:$L$23</definedName>
    <definedName name="Z_7BAEEC97_8C0D_4727_9C2C_C181F26DD884_.wvu.PrintTitles" localSheetId="0" hidden="1">歳入一覧!$4:$7</definedName>
    <definedName name="Z_7D518F9E_8A7F_4DB5_A328_AF9BA1D8A68F_.wvu.FilterData" localSheetId="0" hidden="1">歳入一覧!$B$6:$W$22</definedName>
    <definedName name="Z_7D7B3232_DD2F_4BAD_9D61_7BB9E8FBC5D0_.wvu.FilterData" localSheetId="0" hidden="1">歳入一覧!$A$7:$GK$22</definedName>
    <definedName name="Z_7E2DCBD7_F134_4F01_A073_369742F025BC_.wvu.FilterData" localSheetId="0" hidden="1">歳入一覧!$B$6:$W$22</definedName>
    <definedName name="Z_7F4591BF_0F6E_463C_863C_F8DFB75D20FC_.wvu.Cols" localSheetId="0" hidden="1">歳入一覧!$S:$T</definedName>
    <definedName name="Z_7F4591BF_0F6E_463C_863C_F8DFB75D20FC_.wvu.FilterData" localSheetId="0" hidden="1">歳入一覧!$A$6:$AP$22</definedName>
    <definedName name="Z_7F4591BF_0F6E_463C_863C_F8DFB75D20FC_.wvu.PrintArea" localSheetId="0" hidden="1">歳入一覧!$A$1:$L$24</definedName>
    <definedName name="Z_7F4591BF_0F6E_463C_863C_F8DFB75D20FC_.wvu.PrintTitles" localSheetId="0" hidden="1">歳入一覧!$4:$7</definedName>
    <definedName name="Z_7F9543F0_7900_417C_8668_8D9DC3C6A87C_.wvu.FilterData" localSheetId="0" hidden="1">歳入一覧!$B$6:$W$22</definedName>
    <definedName name="Z_81B5A484_EBF1_4915_9B07_DDCCFE2DB28C_.wvu.FilterData" localSheetId="0" hidden="1">歳入一覧!$B$6:$W$22</definedName>
    <definedName name="Z_86736FF6_D9DA_4CB4_A1A0_805D5D48FA90_.wvu.FilterData" localSheetId="0" hidden="1">歳入一覧!$B$6:$W$22</definedName>
    <definedName name="Z_88E44795_6332_42B5_AD03_CD37EB030AF2_.wvu.FilterData" localSheetId="0" hidden="1">歳入一覧!$B$6:$W$22</definedName>
    <definedName name="Z_89110E34_4E32_4289_9AEB_D2891C4E270B_.wvu.FilterData" localSheetId="0" hidden="1">歳入一覧!$A$6:$AP$22</definedName>
    <definedName name="Z_89C710E6_1500_4641_966A_C6D35D6B7EB2_.wvu.FilterData" localSheetId="0" hidden="1">歳入一覧!$B$6:$W$22</definedName>
    <definedName name="Z_8B9E1F4E_8704_47E3_AFC2_BD7B7399C304_.wvu.FilterData" localSheetId="0" hidden="1">歳入一覧!$B$6:$W$22</definedName>
    <definedName name="Z_97250119_8D07_4D98_BD4A_0062145CE139_.wvu.FilterData" localSheetId="0" hidden="1">歳入一覧!$A$7:$GK$22</definedName>
    <definedName name="Z_99CD74FC_8B79_402C_9E5F_4C8C844F7522_.wvu.Cols" localSheetId="0" hidden="1">歳入一覧!$S:$T</definedName>
    <definedName name="Z_99CD74FC_8B79_402C_9E5F_4C8C844F7522_.wvu.FilterData" localSheetId="0" hidden="1">歳入一覧!$A$6:$AP$22</definedName>
    <definedName name="Z_99CD74FC_8B79_402C_9E5F_4C8C844F7522_.wvu.PrintArea" localSheetId="0" hidden="1">歳入一覧!$A$1:$L$24</definedName>
    <definedName name="Z_99CD74FC_8B79_402C_9E5F_4C8C844F7522_.wvu.PrintTitles" localSheetId="0" hidden="1">歳入一覧!$4:$7</definedName>
    <definedName name="Z_9B02B18F_FBC3_4003_B64D_6BF6D2FAF148_.wvu.Cols" localSheetId="0" hidden="1">歳入一覧!$S:$T</definedName>
    <definedName name="Z_9B02B18F_FBC3_4003_B64D_6BF6D2FAF148_.wvu.FilterData" localSheetId="0" hidden="1">歳入一覧!$A$6:$GK$22</definedName>
    <definedName name="Z_9B02B18F_FBC3_4003_B64D_6BF6D2FAF148_.wvu.PrintArea" localSheetId="0" hidden="1">歳入一覧!$A$1:$L$24</definedName>
    <definedName name="Z_9B02B18F_FBC3_4003_B64D_6BF6D2FAF148_.wvu.PrintTitles" localSheetId="0" hidden="1">歳入一覧!$4:$7</definedName>
    <definedName name="Z_9B4A25DD_435F_45A5_893D_7D8E03D5FC78_.wvu.FilterData" localSheetId="0" hidden="1">歳入一覧!$B$6:$W$22</definedName>
    <definedName name="Z_9C01AE63_CFF0_4106_9038_7FADD737BB91_.wvu.Cols" localSheetId="0" hidden="1">歳入一覧!$S:$T</definedName>
    <definedName name="Z_9C01AE63_CFF0_4106_9038_7FADD737BB91_.wvu.FilterData" localSheetId="0" hidden="1">歳入一覧!$A$6:$GK$22</definedName>
    <definedName name="Z_9C01AE63_CFF0_4106_9038_7FADD737BB91_.wvu.PrintArea" localSheetId="0" hidden="1">歳入一覧!$A$1:$L$24</definedName>
    <definedName name="Z_9C01AE63_CFF0_4106_9038_7FADD737BB91_.wvu.PrintTitles" localSheetId="0" hidden="1">歳入一覧!$4:$7</definedName>
    <definedName name="Z_9C40EDED_6440_486C_B2C2_1C1E7F80BEFD_.wvu.FilterData" localSheetId="0" hidden="1">歳入一覧!$A$6:$GK$22</definedName>
    <definedName name="Z_A0CE4855_8BF5_4B09_B255_E1A19C4E3053_.wvu.Cols" localSheetId="0" hidden="1">歳入一覧!$S:$T</definedName>
    <definedName name="Z_A0CE4855_8BF5_4B09_B255_E1A19C4E3053_.wvu.FilterData" localSheetId="0" hidden="1">歳入一覧!$A$7:$GK$22</definedName>
    <definedName name="Z_A0CE4855_8BF5_4B09_B255_E1A19C4E3053_.wvu.PrintArea" localSheetId="0" hidden="1">歳入一覧!$A$1:$L$24</definedName>
    <definedName name="Z_A0CE4855_8BF5_4B09_B255_E1A19C4E3053_.wvu.PrintTitles" localSheetId="0" hidden="1">歳入一覧!$4:$7</definedName>
    <definedName name="Z_A0D972C1_3D2C_4C11_9E56_A82C309030EE_.wvu.Cols" localSheetId="0" hidden="1">歳入一覧!$S:$T</definedName>
    <definedName name="Z_A0D972C1_3D2C_4C11_9E56_A82C309030EE_.wvu.FilterData" localSheetId="0" hidden="1">歳入一覧!$A$6:$GK$22</definedName>
    <definedName name="Z_A0D972C1_3D2C_4C11_9E56_A82C309030EE_.wvu.PrintArea" localSheetId="0" hidden="1">歳入一覧!$A$1:$L$24</definedName>
    <definedName name="Z_A0D972C1_3D2C_4C11_9E56_A82C309030EE_.wvu.PrintTitles" localSheetId="0" hidden="1">歳入一覧!$4:$7</definedName>
    <definedName name="Z_A1410A53_A816_48E6_BA3B_34AFBECBBF89_.wvu.FilterData" localSheetId="0" hidden="1">歳入一覧!$A$6:$GK$22</definedName>
    <definedName name="Z_A5081DD8_9472_4A84_A31C_C87428B96836_.wvu.FilterData" localSheetId="0" hidden="1">歳入一覧!$A$6:$GK$22</definedName>
    <definedName name="Z_A62B912E_02A1_47A6_A44F_AD1D542D7EAA_.wvu.FilterData" localSheetId="0" hidden="1">歳入一覧!$B$6:$W$22</definedName>
    <definedName name="Z_A899A51E_0321_424E_A816_E762C6453A5E_.wvu.Cols" localSheetId="0" hidden="1">歳入一覧!$S:$T</definedName>
    <definedName name="Z_A899A51E_0321_424E_A816_E762C6453A5E_.wvu.FilterData" localSheetId="0" hidden="1">歳入一覧!$A$7:$GK$22</definedName>
    <definedName name="Z_A899A51E_0321_424E_A816_E762C6453A5E_.wvu.PrintArea" localSheetId="0" hidden="1">歳入一覧!$A$1:$L$24</definedName>
    <definedName name="Z_A899A51E_0321_424E_A816_E762C6453A5E_.wvu.PrintTitles" localSheetId="0" hidden="1">歳入一覧!$4:$7</definedName>
    <definedName name="Z_ABE7CFFB_C659_4189_B81A_6BEE666EADF0_.wvu.FilterData" localSheetId="0" hidden="1">歳入一覧!$B$6:$W$22</definedName>
    <definedName name="Z_AC548A2E_C48E_45CC_879A_E2EBB2B33EEA_.wvu.Cols" localSheetId="0" hidden="1">歳入一覧!$S:$T</definedName>
    <definedName name="Z_AC548A2E_C48E_45CC_879A_E2EBB2B33EEA_.wvu.FilterData" localSheetId="0" hidden="1">歳入一覧!$A$6:$AO$22</definedName>
    <definedName name="Z_AC548A2E_C48E_45CC_879A_E2EBB2B33EEA_.wvu.PrintArea" localSheetId="0" hidden="1">歳入一覧!$A$1:$L$23</definedName>
    <definedName name="Z_AC548A2E_C48E_45CC_879A_E2EBB2B33EEA_.wvu.PrintTitles" localSheetId="0" hidden="1">歳入一覧!$4:$7</definedName>
    <definedName name="Z_ACF9747A_930D_4496_B09E_8726FC61D724_.wvu.FilterData" localSheetId="0" hidden="1">歳入一覧!$B$6:$W$22</definedName>
    <definedName name="Z_AD4EEFD1_EF9D_4286_82C0_7E3CB759B6A3_.wvu.FilterData" localSheetId="0" hidden="1">歳入一覧!$A$7:$GK$22</definedName>
    <definedName name="Z_B1C44EF9_9F01_4248_AAFB_58D37EA4F0EC_.wvu.Cols" localSheetId="0" hidden="1">歳入一覧!$S:$T</definedName>
    <definedName name="Z_B1C44EF9_9F01_4248_AAFB_58D37EA4F0EC_.wvu.FilterData" localSheetId="0" hidden="1">歳入一覧!$A$6:$AP$22</definedName>
    <definedName name="Z_B1C44EF9_9F01_4248_AAFB_58D37EA4F0EC_.wvu.PrintArea" localSheetId="0" hidden="1">歳入一覧!$A$1:$L$24</definedName>
    <definedName name="Z_B1C44EF9_9F01_4248_AAFB_58D37EA4F0EC_.wvu.PrintTitles" localSheetId="0" hidden="1">歳入一覧!$4:$7</definedName>
    <definedName name="Z_B1F42F59_5BB5_41C4_97C6_4484184E13F1_.wvu.FilterData" localSheetId="0" hidden="1">歳入一覧!$A$6:$AP$22</definedName>
    <definedName name="Z_B2687233_4AA3_4362_A023_25CC6BE303C3_.wvu.FilterData" localSheetId="0" hidden="1">歳入一覧!$A$7:$GK$22</definedName>
    <definedName name="Z_B2D441E7_D750_4466_9F5C_BED9F80CA5C9_.wvu.Cols" localSheetId="0" hidden="1">歳入一覧!$S:$T</definedName>
    <definedName name="Z_B2D441E7_D750_4466_9F5C_BED9F80CA5C9_.wvu.FilterData" localSheetId="0" hidden="1">歳入一覧!$A$6:$GK$22</definedName>
    <definedName name="Z_B2D441E7_D750_4466_9F5C_BED9F80CA5C9_.wvu.PrintArea" localSheetId="0" hidden="1">歳入一覧!$A$1:$L$24</definedName>
    <definedName name="Z_B2D441E7_D750_4466_9F5C_BED9F80CA5C9_.wvu.PrintTitles" localSheetId="0" hidden="1">歳入一覧!$4:$7</definedName>
    <definedName name="Z_B4678970_F49A_41CB_BDF8_35F7BBC61272_.wvu.FilterData" localSheetId="0" hidden="1">歳入一覧!$A$6:$GK$22</definedName>
    <definedName name="Z_B46A0E73_873C_4404_B73B_B777317F5A7C_.wvu.Cols" localSheetId="0" hidden="1">歳入一覧!$S:$T</definedName>
    <definedName name="Z_B46A0E73_873C_4404_B73B_B777317F5A7C_.wvu.FilterData" localSheetId="0" hidden="1">歳入一覧!$A$6:$AO$22</definedName>
    <definedName name="Z_B46A0E73_873C_4404_B73B_B777317F5A7C_.wvu.PrintArea" localSheetId="0" hidden="1">歳入一覧!$A$1:$L$23</definedName>
    <definedName name="Z_B46A0E73_873C_4404_B73B_B777317F5A7C_.wvu.PrintTitles" localSheetId="0" hidden="1">歳入一覧!$4:$7</definedName>
    <definedName name="Z_B4B87361_AF8D_47C5_957E_E5D261105FF8_.wvu.FilterData" localSheetId="0" hidden="1">歳入一覧!$B$6:$W$22</definedName>
    <definedName name="Z_B6553749_8496_48D9_9B28_2FAA782B16AA_.wvu.FilterData" localSheetId="0" hidden="1">歳入一覧!$A$6:$AP$22</definedName>
    <definedName name="Z_B8061F44_4299_433B_992E_389B11EF0957_.wvu.Cols" localSheetId="0" hidden="1">歳入一覧!$S:$T</definedName>
    <definedName name="Z_B8061F44_4299_433B_992E_389B11EF0957_.wvu.FilterData" localSheetId="0" hidden="1">歳入一覧!$A$6:$GK$22</definedName>
    <definedName name="Z_B8061F44_4299_433B_992E_389B11EF0957_.wvu.PrintArea" localSheetId="0" hidden="1">歳入一覧!$A$1:$L$24</definedName>
    <definedName name="Z_B8061F44_4299_433B_992E_389B11EF0957_.wvu.PrintTitles" localSheetId="0" hidden="1">歳入一覧!$4:$7</definedName>
    <definedName name="Z_B8F489ED_1D77_4F4E_A920_2AEA32928870_.wvu.Cols" localSheetId="0" hidden="1">歳入一覧!$S:$T</definedName>
    <definedName name="Z_B8F489ED_1D77_4F4E_A920_2AEA32928870_.wvu.FilterData" localSheetId="0" hidden="1">歳入一覧!$A$6:$AO$22</definedName>
    <definedName name="Z_B8F489ED_1D77_4F4E_A920_2AEA32928870_.wvu.PrintArea" localSheetId="0" hidden="1">歳入一覧!$A$1:$L$24</definedName>
    <definedName name="Z_B8F489ED_1D77_4F4E_A920_2AEA32928870_.wvu.PrintTitles" localSheetId="0" hidden="1">歳入一覧!$4:$7</definedName>
    <definedName name="Z_BEBE1D7C_DEFF_404E_81F6_1D5210FB524E_.wvu.FilterData" localSheetId="0" hidden="1">歳入一覧!$A$6:$AT$22</definedName>
    <definedName name="Z_C0F05C73_B9DA_46F9_A090_B8FE2204D51E_.wvu.Cols" localSheetId="0" hidden="1">歳入一覧!$S:$T</definedName>
    <definedName name="Z_C0F05C73_B9DA_46F9_A090_B8FE2204D51E_.wvu.FilterData" localSheetId="0" hidden="1">歳入一覧!$A$6:$GK$22</definedName>
    <definedName name="Z_C0F05C73_B9DA_46F9_A090_B8FE2204D51E_.wvu.PrintArea" localSheetId="0" hidden="1">歳入一覧!$A$1:$L$24</definedName>
    <definedName name="Z_C0F05C73_B9DA_46F9_A090_B8FE2204D51E_.wvu.PrintTitles" localSheetId="0" hidden="1">歳入一覧!$4:$7</definedName>
    <definedName name="Z_C16C9525_F2AB_499F_8B03_B5D0380B83C8_.wvu.FilterData" localSheetId="0" hidden="1">歳入一覧!$A$6:$GK$22</definedName>
    <definedName name="Z_C4D82BCF_451C_40BA_B4B3_30E21386BB25_.wvu.Cols" localSheetId="0" hidden="1">歳入一覧!$S:$T</definedName>
    <definedName name="Z_C4D82BCF_451C_40BA_B4B3_30E21386BB25_.wvu.FilterData" localSheetId="0" hidden="1">歳入一覧!$A$6:$AP$22</definedName>
    <definedName name="Z_C4D82BCF_451C_40BA_B4B3_30E21386BB25_.wvu.PrintArea" localSheetId="0" hidden="1">歳入一覧!$A$1:$L$24</definedName>
    <definedName name="Z_C4D82BCF_451C_40BA_B4B3_30E21386BB25_.wvu.PrintTitles" localSheetId="0" hidden="1">歳入一覧!$4:$7</definedName>
    <definedName name="Z_C9C96EC1_4A13_433C_8CA1_D624BCDA23FB_.wvu.Cols" localSheetId="0" hidden="1">歳入一覧!$S:$T</definedName>
    <definedName name="Z_C9C96EC1_4A13_433C_8CA1_D624BCDA23FB_.wvu.FilterData" localSheetId="0" hidden="1">歳入一覧!$A$6:$GK$22</definedName>
    <definedName name="Z_C9C96EC1_4A13_433C_8CA1_D624BCDA23FB_.wvu.PrintArea" localSheetId="0" hidden="1">歳入一覧!$A$1:$L$23</definedName>
    <definedName name="Z_C9C96EC1_4A13_433C_8CA1_D624BCDA23FB_.wvu.PrintTitles" localSheetId="0" hidden="1">歳入一覧!$4:$7</definedName>
    <definedName name="Z_CA064EC8_4D5C_43EE_BBED_E1B6AF542620_.wvu.FilterData" localSheetId="0" hidden="1">歳入一覧!$A$6:$AO$22</definedName>
    <definedName name="Z_CC508307_D119_49FF_8BAA_92AABCA0A5FE_.wvu.FilterData" localSheetId="0" hidden="1">歳入一覧!$A$6:$AP$22</definedName>
    <definedName name="Z_CD5934FC_09B2_46D2_BD46_603DD634A2B3_.wvu.FilterData" localSheetId="0" hidden="1">歳入一覧!$B$6:$W$22</definedName>
    <definedName name="Z_CF210D75_E9EC_484F_8319_9012F4240FCE_.wvu.FilterData" localSheetId="0" hidden="1">歳入一覧!$B$6:$W$22</definedName>
    <definedName name="Z_CF3F1375_589A_425A_AD36_5AC937F02F87_.wvu.Cols" localSheetId="0" hidden="1">歳入一覧!$S:$T</definedName>
    <definedName name="Z_CF3F1375_589A_425A_AD36_5AC937F02F87_.wvu.FilterData" localSheetId="0" hidden="1">歳入一覧!$A$6:$GK$22</definedName>
    <definedName name="Z_CF3F1375_589A_425A_AD36_5AC937F02F87_.wvu.PrintArea" localSheetId="0" hidden="1">歳入一覧!$A$1:$L$23</definedName>
    <definedName name="Z_CF3F1375_589A_425A_AD36_5AC937F02F87_.wvu.PrintTitles" localSheetId="0" hidden="1">歳入一覧!$4:$7</definedName>
    <definedName name="Z_CFAC28C4_9DA6_44BB_B6AC_1E1BA4188994_.wvu.Cols" localSheetId="0" hidden="1">歳入一覧!$S:$T</definedName>
    <definedName name="Z_CFAC28C4_9DA6_44BB_B6AC_1E1BA4188994_.wvu.FilterData" localSheetId="0" hidden="1">歳入一覧!$A$6:$AP$22</definedName>
    <definedName name="Z_CFAC28C4_9DA6_44BB_B6AC_1E1BA4188994_.wvu.PrintArea" localSheetId="0" hidden="1">歳入一覧!$A$1:$L$24</definedName>
    <definedName name="Z_CFAC28C4_9DA6_44BB_B6AC_1E1BA4188994_.wvu.PrintTitles" localSheetId="0" hidden="1">歳入一覧!$4:$7</definedName>
    <definedName name="Z_D1B1F72B_6819_4930_8144_DE97EF61D4BF_.wvu.FilterData" localSheetId="0" hidden="1">歳入一覧!$A$6:$GK$22</definedName>
    <definedName name="Z_D1FDF22B_2638_4D49_B1CE_8C5C674E5104_.wvu.Cols" localSheetId="0" hidden="1">歳入一覧!$S:$T</definedName>
    <definedName name="Z_D1FDF22B_2638_4D49_B1CE_8C5C674E5104_.wvu.FilterData" localSheetId="0" hidden="1">歳入一覧!$A$7:$GK$22</definedName>
    <definedName name="Z_D1FDF22B_2638_4D49_B1CE_8C5C674E5104_.wvu.PrintArea" localSheetId="0" hidden="1">歳入一覧!$A$1:$L$24</definedName>
    <definedName name="Z_D1FDF22B_2638_4D49_B1CE_8C5C674E5104_.wvu.PrintTitles" localSheetId="0" hidden="1">歳入一覧!$4:$7</definedName>
    <definedName name="Z_D256FE90_7AAC_4F17_90E9_624F563EB144_.wvu.FilterData" localSheetId="0" hidden="1">歳入一覧!$B$6:$W$22</definedName>
    <definedName name="Z_D3F484C7_A7A8_41A6_A643_59A7212BC1DA_.wvu.Cols" localSheetId="0" hidden="1">歳入一覧!$S:$T</definedName>
    <definedName name="Z_D3F484C7_A7A8_41A6_A643_59A7212BC1DA_.wvu.FilterData" localSheetId="0" hidden="1">歳入一覧!$A$6:$GK$22</definedName>
    <definedName name="Z_D3F484C7_A7A8_41A6_A643_59A7212BC1DA_.wvu.PrintArea" localSheetId="0" hidden="1">歳入一覧!$A$1:$L$24</definedName>
    <definedName name="Z_D3F484C7_A7A8_41A6_A643_59A7212BC1DA_.wvu.PrintTitles" localSheetId="0" hidden="1">歳入一覧!$4:$7</definedName>
    <definedName name="Z_D4EA57D4_4F86_40B9_8148_886698F83C2D_.wvu.Cols" localSheetId="0" hidden="1">歳入一覧!$S:$T</definedName>
    <definedName name="Z_D4EA57D4_4F86_40B9_8148_886698F83C2D_.wvu.FilterData" localSheetId="0" hidden="1">歳入一覧!$A$7:$GK$22</definedName>
    <definedName name="Z_D4EA57D4_4F86_40B9_8148_886698F83C2D_.wvu.PrintArea" localSheetId="0" hidden="1">歳入一覧!$A$1:$L$24</definedName>
    <definedName name="Z_D4EA57D4_4F86_40B9_8148_886698F83C2D_.wvu.PrintTitles" localSheetId="0" hidden="1">歳入一覧!$4:$7</definedName>
    <definedName name="Z_D6BF0446_50C6_4678_A04B_32751588DCF3_.wvu.FilterData" localSheetId="0" hidden="1">歳入一覧!$A$6:$AO$22</definedName>
    <definedName name="Z_D8CB58F5_96B6_4D98_AA0B_1C30DB37037E_.wvu.FilterData" localSheetId="0" hidden="1">歳入一覧!$A$6:$AP$22</definedName>
    <definedName name="Z_DBBA8445_9E0F_40D4_9DE9_2933FE897DAF_.wvu.FilterData" localSheetId="0" hidden="1">歳入一覧!$A$6:$AP$22</definedName>
    <definedName name="Z_DCF9EBB2_7E40_4D30_A631_26C53A48C875_.wvu.FilterData" localSheetId="0" hidden="1">歳入一覧!$A$6:$GK$22</definedName>
    <definedName name="Z_DD5041F1_D646_4B19_8029_60E491D20DFE_.wvu.FilterData" localSheetId="0" hidden="1">歳入一覧!$B$6:$W$22</definedName>
    <definedName name="Z_DE09C4E9_0758_44B2_A8EA_EB4A253DB03B_.wvu.FilterData" localSheetId="0" hidden="1">歳入一覧!$A$6:$AP$22</definedName>
    <definedName name="Z_E021E6C9_86EB_41E0_8F9B_D09B9E304D29_.wvu.Cols" localSheetId="0" hidden="1">歳入一覧!$S:$T</definedName>
    <definedName name="Z_E021E6C9_86EB_41E0_8F9B_D09B9E304D29_.wvu.FilterData" localSheetId="0" hidden="1">歳入一覧!$A$7:$GK$22</definedName>
    <definedName name="Z_E021E6C9_86EB_41E0_8F9B_D09B9E304D29_.wvu.PrintArea" localSheetId="0" hidden="1">歳入一覧!$A$1:$L$24</definedName>
    <definedName name="Z_E021E6C9_86EB_41E0_8F9B_D09B9E304D29_.wvu.PrintTitles" localSheetId="0" hidden="1">歳入一覧!$4:$7</definedName>
    <definedName name="Z_E0B705B4_A912_4810_9C2E_4F7E515E914E_.wvu.Cols" localSheetId="0" hidden="1">歳入一覧!$S:$T</definedName>
    <definedName name="Z_E0B705B4_A912_4810_9C2E_4F7E515E914E_.wvu.FilterData" localSheetId="0" hidden="1">歳入一覧!$A$6:$AO$22</definedName>
    <definedName name="Z_E0B705B4_A912_4810_9C2E_4F7E515E914E_.wvu.PrintArea" localSheetId="0" hidden="1">歳入一覧!$A$1:$L$24</definedName>
    <definedName name="Z_E0B705B4_A912_4810_9C2E_4F7E515E914E_.wvu.PrintTitles" localSheetId="0" hidden="1">歳入一覧!$4:$7</definedName>
    <definedName name="Z_E16630A9_77A8_489F_A623_9A8FC0379AC4_.wvu.Cols" localSheetId="0" hidden="1">歳入一覧!$S:$T</definedName>
    <definedName name="Z_E16630A9_77A8_489F_A623_9A8FC0379AC4_.wvu.FilterData" localSheetId="0" hidden="1">歳入一覧!$A$6:$AP$22</definedName>
    <definedName name="Z_E16630A9_77A8_489F_A623_9A8FC0379AC4_.wvu.PrintArea" localSheetId="0" hidden="1">歳入一覧!$A$1:$L$24</definedName>
    <definedName name="Z_E16630A9_77A8_489F_A623_9A8FC0379AC4_.wvu.PrintTitles" localSheetId="0" hidden="1">歳入一覧!$4:$7</definedName>
    <definedName name="Z_E2E7A86C_90FB_4339_8885_AFCEC833D4CF_.wvu.FilterData" localSheetId="0" hidden="1">歳入一覧!$A$6:$GK$22</definedName>
    <definedName name="Z_E3738867_F5D5_4516_9C4E_FA0FEDF4A671_.wvu.FilterData" localSheetId="0" hidden="1">歳入一覧!$B$6:$W$22</definedName>
    <definedName name="Z_E4D5FBE2_BDB8_47D1_B4A9_3D49381FAF5C_.wvu.Cols" localSheetId="0" hidden="1">歳入一覧!$S:$T</definedName>
    <definedName name="Z_E4D5FBE2_BDB8_47D1_B4A9_3D49381FAF5C_.wvu.FilterData" localSheetId="0" hidden="1">歳入一覧!$A$6:$GK$22</definedName>
    <definedName name="Z_E4D5FBE2_BDB8_47D1_B4A9_3D49381FAF5C_.wvu.PrintArea" localSheetId="0" hidden="1">歳入一覧!$A$1:$L$24</definedName>
    <definedName name="Z_E4D5FBE2_BDB8_47D1_B4A9_3D49381FAF5C_.wvu.PrintTitles" localSheetId="0" hidden="1">歳入一覧!$4:$7</definedName>
    <definedName name="Z_E9599D06_5045_4F02_A405_3D6703BDDB40_.wvu.Cols" localSheetId="0" hidden="1">歳入一覧!$S:$T</definedName>
    <definedName name="Z_E9599D06_5045_4F02_A405_3D6703BDDB40_.wvu.FilterData" localSheetId="0" hidden="1">歳入一覧!$A$6:$GK$22</definedName>
    <definedName name="Z_E9599D06_5045_4F02_A405_3D6703BDDB40_.wvu.PrintArea" localSheetId="0" hidden="1">歳入一覧!$A$1:$L$24</definedName>
    <definedName name="Z_E9599D06_5045_4F02_A405_3D6703BDDB40_.wvu.PrintTitles" localSheetId="0" hidden="1">歳入一覧!$4:$7</definedName>
    <definedName name="Z_EA41A870_F127_49E7_A3AB_BAEABD1815B4_.wvu.FilterData" localSheetId="0" hidden="1">歳入一覧!$A$6:$AP$22</definedName>
    <definedName name="Z_EC32E599_0BEF_41F1_8B76_6572A0EC043F_.wvu.Cols" localSheetId="0" hidden="1">歳入一覧!$S:$T</definedName>
    <definedName name="Z_EC32E599_0BEF_41F1_8B76_6572A0EC043F_.wvu.FilterData" localSheetId="0" hidden="1">歳入一覧!$A$6:$GK$22</definedName>
    <definedName name="Z_EC32E599_0BEF_41F1_8B76_6572A0EC043F_.wvu.PrintArea" localSheetId="0" hidden="1">歳入一覧!$A$1:$L$23</definedName>
    <definedName name="Z_EC32E599_0BEF_41F1_8B76_6572A0EC043F_.wvu.PrintTitles" localSheetId="0" hidden="1">歳入一覧!$4:$7</definedName>
    <definedName name="Z_EC7353BA_FEB2_44C3_9BD4_FB607F8CAE56_.wvu.Cols" localSheetId="0" hidden="1">歳入一覧!$S:$T</definedName>
    <definedName name="Z_EC7353BA_FEB2_44C3_9BD4_FB607F8CAE56_.wvu.FilterData" localSheetId="0" hidden="1">歳入一覧!$A$6:$GK$22</definedName>
    <definedName name="Z_EC7353BA_FEB2_44C3_9BD4_FB607F8CAE56_.wvu.PrintArea" localSheetId="0" hidden="1">歳入一覧!$A$1:$L$24</definedName>
    <definedName name="Z_EC7353BA_FEB2_44C3_9BD4_FB607F8CAE56_.wvu.PrintTitles" localSheetId="0" hidden="1">歳入一覧!$4:$7</definedName>
    <definedName name="Z_EC7ABD86_73FB_4738_8E62_37D9777EF768_.wvu.FilterData" localSheetId="0" hidden="1">歳入一覧!$A$6:$AP$22</definedName>
    <definedName name="Z_ECD10BCA_61B5_48D1_AFED_EA9B32A0B90E_.wvu.Cols" localSheetId="0" hidden="1">歳入一覧!$S:$T</definedName>
    <definedName name="Z_ECD10BCA_61B5_48D1_AFED_EA9B32A0B90E_.wvu.FilterData" localSheetId="0" hidden="1">歳入一覧!$A$6:$AP$22</definedName>
    <definedName name="Z_ECD10BCA_61B5_48D1_AFED_EA9B32A0B90E_.wvu.PrintArea" localSheetId="0" hidden="1">歳入一覧!$A$1:$L$24</definedName>
    <definedName name="Z_ECD10BCA_61B5_48D1_AFED_EA9B32A0B90E_.wvu.PrintTitles" localSheetId="0" hidden="1">歳入一覧!$4:$7</definedName>
    <definedName name="Z_ECE06993_6D41_42FC_98A7_AAC2020FADCC_.wvu.FilterData" localSheetId="0" hidden="1">歳入一覧!$B$6:$W$22</definedName>
    <definedName name="Z_EDE797E3_EF62_4135_93F5_F9D63E4A645A_.wvu.FilterData" localSheetId="0" hidden="1">歳入一覧!$A$6:$GK$22</definedName>
    <definedName name="Z_F060692F_E6DF_412F_9701_0C64A0D5BC00_.wvu.FilterData" localSheetId="0" hidden="1">歳入一覧!$A$6:$GK$22</definedName>
    <definedName name="Z_F4877DFA_CD25_4ACD_8FD8_51FEDFFE69C4_.wvu.FilterData" localSheetId="0" hidden="1">歳入一覧!$A$6:$GK$22</definedName>
    <definedName name="Z_F552F5E9_56D0_45EB_BAC2_4EDB8E6C3152_.wvu.FilterData" localSheetId="0" hidden="1">歳入一覧!$A$6:$AP$22</definedName>
    <definedName name="Z_F6ADF229_4919_4DA6_81C9_9FB0BF082A60_.wvu.FilterData" localSheetId="0" hidden="1">歳入一覧!$B$6:$W$22</definedName>
    <definedName name="Z_FC27523E_F7B2_4FC2_87C5_2688147494EC_.wvu.FilterData" localSheetId="0" hidden="1">歳入一覧!$B$6:$W$22</definedName>
    <definedName name="Z_FE190E17_C77D_49C1_A972_F9F2A53C5F62_.wvu.FilterData" localSheetId="0" hidden="1">歳入一覧!$A$6:$GK$22</definedName>
  </definedNames>
  <calcPr calcId="162913"/>
  <customWorkbookViews>
    <customWorkbookView name="奥原　侑紀 - 個人用ビュー" guid="{7F4591BF-0F6E-463C-863C-F8DFB75D20FC}" mergeInterval="0" personalView="1" maximized="1" xWindow="-8" yWindow="-8" windowWidth="1382" windowHeight="744" activeSheetId="1"/>
    <customWorkbookView name="山村　彰吾 - 個人用ビュー" guid="{6989C8E8-DF8B-443A-A0DC-63D85A87347B}" mergeInterval="0" personalView="1" maximized="1" xWindow="-8" yWindow="-8" windowWidth="1382" windowHeight="744" activeSheetId="1"/>
    <customWorkbookView name="柴田　信二 - 個人用ビュー" guid="{A0D972C1-3D2C-4C11-9E56-A82C309030EE}" mergeInterval="0" personalView="1" maximized="1" xWindow="-8" yWindow="-8" windowWidth="1382" windowHeight="744" activeSheetId="1" showComments="commIndAndComment"/>
    <customWorkbookView name="永吉　亮博 - 個人用ビュー" guid="{A0CE4855-8BF5-4B09-B255-E1A19C4E3053}" mergeInterval="0" personalView="1" maximized="1" xWindow="-8" yWindow="-8" windowWidth="1382" windowHeight="744" activeSheetId="1"/>
    <customWorkbookView name="山﨑　啓介 - 個人用ビュー" guid="{22CA7278-0BB0-43BE-B164-268A2E7E7747}" mergeInterval="0" personalView="1" maximized="1" xWindow="-8" yWindow="-8" windowWidth="1382" windowHeight="744" activeSheetId="1"/>
    <customWorkbookView name="森本　愛菜 - 個人用ビュー" guid="{B1C44EF9-9F01-4248-AAFB-58D37EA4F0EC}" mergeInterval="0" personalView="1" maximized="1" xWindow="-8" yWindow="-8" windowWidth="1382" windowHeight="744" activeSheetId="1"/>
    <customWorkbookView name="燈田　将英 - 個人用ビュー" guid="{444B054F-1122-4B41-9106-F9A119111E6C}" mergeInterval="0" personalView="1" maximized="1" xWindow="-8" yWindow="-8" windowWidth="1382" windowHeight="744" activeSheetId="1"/>
    <customWorkbookView name="藤枝　義和 - 個人用ビュー" guid="{C4D82BCF-451C-40BA-B4B3-30E21386BB25}" mergeInterval="0" personalView="1" maximized="1" xWindow="-8" yWindow="-8" windowWidth="1382" windowHeight="744" activeSheetId="1"/>
    <customWorkbookView name="美濃部　鈴奈 - 個人用ビュー" guid="{5F0F1A79-0791-4C2C-8D13-6CD22FD0499B}" mergeInterval="0" personalView="1" maximized="1" xWindow="-8" yWindow="-8" windowWidth="1382" windowHeight="744" activeSheetId="1"/>
    <customWorkbookView name="福田有希 - 個人用ビュー" guid="{B2D441E7-D750-4466-9F5C-BED9F80CA5C9}" mergeInterval="0" personalView="1" maximized="1" xWindow="-8" yWindow="-8" windowWidth="1382" windowHeight="744" activeSheetId="1"/>
    <customWorkbookView name="奥原 - 個人用ビュー" guid="{06B37801-B90C-4714-B129-94818EB4F65E}" mergeInterval="0" personalView="1" maximized="1" xWindow="-8" yWindow="-8" windowWidth="1382" windowHeight="744" activeSheetId="1"/>
    <customWorkbookView name="  - 個人用ビュー" guid="{50AC8F9C-2188-4C12-A141-8BE304C786F0}" mergeInterval="0" personalView="1" maximized="1" xWindow="-8" yWindow="-8" windowWidth="1382" windowHeight="744" activeSheetId="1"/>
    <customWorkbookView name="白浦 - 個人用ビュー" guid="{B46A0E73-873C-4404-B73B-B777317F5A7C}" mergeInterval="0" personalView="1" maximized="1" xWindow="-8" yWindow="-8" windowWidth="1382" windowHeight="744" activeSheetId="1"/>
    <customWorkbookView name="大阪市 - 個人用ビュー" guid="{9B02B18F-FBC3-4003-B64D-6BF6D2FAF148}" mergeInterval="0" personalView="1" xWindow="126" yWindow="24" windowWidth="1239" windowHeight="665" activeSheetId="1"/>
    <customWorkbookView name="仙波和宏 - 個人用ビュー" guid="{EC7353BA-FEB2-44C3-9BD4-FB607F8CAE56}" mergeInterval="0" personalView="1" maximized="1" xWindow="-8" yWindow="-8" windowWidth="1382" windowHeight="744" activeSheetId="1"/>
    <customWorkbookView name="吉住　朋子 - 個人用ビュー" guid="{5F6E0A5B-1F3F-4878-8986-ED55F9EE06F4}" mergeInterval="0" personalView="1" maximized="1" xWindow="-8" yWindow="-8" windowWidth="1382" windowHeight="744" activeSheetId="1"/>
    <customWorkbookView name="谷　直哉 - 個人用ビュー" guid="{B8061F44-4299-433B-992E-389B11EF0957}" mergeInterval="0" personalView="1" xWindow="289" yWindow="67" windowWidth="1025" windowHeight="623" activeSheetId="1"/>
    <customWorkbookView name="梅屋　GO - 個人用ビュー" guid="{B8F489ED-1D77-4F4E-A920-2AEA32928870}" mergeInterval="0" personalView="1" maximized="1" xWindow="-8" yWindow="-8" windowWidth="1382" windowHeight="744" activeSheetId="1"/>
    <customWorkbookView name="今井 - 個人用ビュー" guid="{4697FA6B-DE17-44B8-B6B3-A9559B9E7087}" mergeInterval="0" personalView="1" maximized="1" xWindow="-8" yWindow="-8" windowWidth="1382" windowHeight="744" activeSheetId="1"/>
    <customWorkbookView name="しばしん - 個人用ビュー" guid="{E0B705B4-A912-4810-9C2E-4F7E515E914E}" mergeInterval="0" personalView="1" maximized="1" xWindow="-8" yWindow="-8" windowWidth="1382" windowHeight="744" activeSheetId="3" showComments="commIndAndComment"/>
    <customWorkbookView name="柴田和幸 - 個人用ビュー" guid="{366D8082-4247-4BD2-8EA9-CB5780D5FB7B}" mergeInterval="0" personalView="1" maximized="1" xWindow="-8" yWindow="-8" windowWidth="1382" windowHeight="744" activeSheetId="3"/>
    <customWorkbookView name="谷口　友基 - 個人用ビュー" guid="{E9599D06-5045-4F02-A405-3D6703BDDB40}" mergeInterval="0" personalView="1" maximized="1" xWindow="-8" yWindow="-8" windowWidth="1382" windowHeight="744" activeSheetId="1"/>
    <customWorkbookView name="下村　恭平 - 個人用ビュー" guid="{E4D5FBE2-BDB8-47D1-B4A9-3D49381FAF5C}" mergeInterval="0" personalView="1" maximized="1" xWindow="-8" yWindow="-8" windowWidth="1382" windowHeight="744" activeSheetId="1"/>
    <customWorkbookView name="岸　久紘 - 個人用ビュー" guid="{052F3F11-C124-459E-99F9-1A701D48C614}" mergeInterval="0" personalView="1" maximized="1" xWindow="-8" yWindow="-8" windowWidth="1382" windowHeight="744" activeSheetId="1"/>
    <customWorkbookView name="永吉 - 個人用ビュー" guid="{AC548A2E-C48E-45CC-879A-E2EBB2B33EEA}" mergeInterval="0" personalView="1" maximized="1" xWindow="-8" yWindow="-8" windowWidth="1382" windowHeight="744" activeSheetId="1" showComments="commIndAndComment"/>
    <customWorkbookView name="小川祐貴 - 個人用ビュー" guid="{EC32E599-0BEF-41F1-8B76-6572A0EC043F}" mergeInterval="0" personalView="1" maximized="1" xWindow="-8" yWindow="-8" windowWidth="1382" windowHeight="744" activeSheetId="1" showComments="commIndAndComment"/>
    <customWorkbookView name="野村真嗣 - 個人用ビュー" guid="{581BD237-B078-4701-B24C-0BFF302F5B2F}" mergeInterval="0" personalView="1" maximized="1" xWindow="-8" yWindow="-8" windowWidth="1382" windowHeight="744" activeSheetId="1"/>
    <customWorkbookView name="柴田(和) - 個人用ビュー" guid="{C9C96EC1-4A13-433C-8CA1-D624BCDA23FB}" mergeInterval="0" personalView="1" maximized="1" xWindow="-8" yWindow="-8" windowWidth="1382" windowHeight="744" activeSheetId="2"/>
    <customWorkbookView name="kuwaoka - 個人用ビュー" guid="{CF3F1375-589A-425A-AD36-5AC937F02F87}" mergeInterval="0" personalView="1" maximized="1" xWindow="-8" yWindow="-8" windowWidth="1382" windowHeight="744" activeSheetId="1"/>
    <customWorkbookView name="髙橋　淳 - 個人用ビュー" guid="{CFAC28C4-9DA6-44BB-B6AC-1E1BA4188994}" mergeInterval="0" personalView="1" maximized="1" xWindow="-8" yWindow="-8" windowWidth="1382" windowHeight="744" activeSheetId="1"/>
    <customWorkbookView name="福井　貴巳 - 個人用ビュー" guid="{D3F484C7-A7A8-41A6-A643-59A7212BC1DA}" mergeInterval="0" personalView="1" maximized="1" xWindow="-8" yWindow="-8" windowWidth="1382" windowHeight="744" activeSheetId="1"/>
    <customWorkbookView name="福田　有希 - 個人用ビュー" guid="{E021E6C9-86EB-41E0-8F9B-D09B9E304D29}" mergeInterval="0" personalView="1" maximized="1" xWindow="-8" yWindow="-8" windowWidth="1382" windowHeight="744" activeSheetId="1" showComments="commIndAndComment"/>
    <customWorkbookView name="曽賀　直記 - 個人用ビュー" guid="{D1FDF22B-2638-4D49-B1CE-8C5C674E5104}" mergeInterval="0" personalView="1" maximized="1" xWindow="-8" yWindow="-8" windowWidth="1382" windowHeight="744" activeSheetId="1"/>
    <customWorkbookView name="桑岡　雄太 - 個人用ビュー" guid="{E16630A9-77A8-489F-A623-9A8FC0379AC4}" mergeInterval="0" personalView="1" maximized="1" xWindow="-8" yWindow="-8" windowWidth="1382" windowHeight="744" activeSheetId="1"/>
    <customWorkbookView name=" 藤田秋朗 - 個人用ビュー" guid="{ECD10BCA-61B5-48D1-AFED-EA9B32A0B90E}" mergeInterval="0" personalView="1" maximized="1" xWindow="-8" yWindow="-8" windowWidth="1382" windowHeight="744" activeSheetId="1" showComments="commIndAndComment"/>
    <customWorkbookView name="白浦　洋平 - 個人用ビュー" guid="{99CD74FC-8B79-402C-9E5F-4C8C844F7522}" mergeInterval="0" personalView="1" maximized="1" xWindow="-8" yWindow="-8" windowWidth="1382" windowHeight="744" activeSheetId="1" showComments="commIndAndComment"/>
    <customWorkbookView name="永岡　太基 - 個人用ビュー" guid="{D4EA57D4-4F86-40B9-8148-886698F83C2D}" mergeInterval="0" personalView="1" maximized="1" xWindow="-8" yWindow="-8" windowWidth="1382" windowHeight="744" activeSheetId="1"/>
    <customWorkbookView name="柴田　和幸 - 個人用ビュー" guid="{C0F05C73-B9DA-46F9-A090-B8FE2204D51E}" mergeInterval="0" personalView="1" windowWidth="683" windowHeight="728" activeSheetId="1"/>
    <customWorkbookView name="中西　義人 - 個人用ビュー" guid="{70837B7F-EB31-4D6D-B20E-5962F6B0E27E}" mergeInterval="0" personalView="1" maximized="1" xWindow="-8" yWindow="-8" windowWidth="1382" windowHeight="744" activeSheetId="1"/>
    <customWorkbookView name="上村　哲人 - 個人用ビュー" guid="{44110B35-593F-4B4A-A409-C3E96DF3A694}" mergeInterval="0" personalView="1" maximized="1" xWindow="-8" yWindow="-8" windowWidth="1382" windowHeight="744" activeSheetId="1"/>
    <customWorkbookView name="髙橋　彩華 - 個人用ビュー" guid="{7BAEEC97-8C0D-4727-9C2C-C181F26DD884}" mergeInterval="0" personalView="1" maximized="1" xWindow="-8" yWindow="-8" windowWidth="1382" windowHeight="744" activeSheetId="1"/>
    <customWorkbookView name="松久　響 - 個人用ビュー" guid="{A899A51E-0321-424E-A816-E762C6453A5E}" mergeInterval="0" personalView="1" maximized="1" xWindow="-8" yWindow="-8" windowWidth="1382" windowHeight="744" activeSheetId="1"/>
    <customWorkbookView name="小川　祐貴 - 個人用ビュー" guid="{9C01AE63-CFF0-4106-9038-7FADD737BB91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/>
  <c r="O8" i="1"/>
  <c r="P8" i="1"/>
  <c r="Q8" i="1"/>
  <c r="R8" i="1"/>
  <c r="V8" i="1"/>
  <c r="X8" i="1"/>
  <c r="AA8" i="1" s="1"/>
  <c r="AB8" i="1" s="1"/>
  <c r="Y8" i="1"/>
  <c r="Z8" i="1"/>
  <c r="AD8" i="1"/>
  <c r="AE8" i="1"/>
  <c r="AF8" i="1"/>
  <c r="AH8" i="1"/>
  <c r="AI8" i="1" s="1"/>
  <c r="M9" i="1"/>
  <c r="N9" i="1"/>
  <c r="O9" i="1"/>
  <c r="P9" i="1"/>
  <c r="Q9" i="1"/>
  <c r="R9" i="1"/>
  <c r="V9" i="1"/>
  <c r="X9" i="1"/>
  <c r="AA9" i="1" s="1"/>
  <c r="AB9" i="1" s="1"/>
  <c r="Y9" i="1"/>
  <c r="Z9" i="1"/>
  <c r="AD9" i="1"/>
  <c r="AE9" i="1"/>
  <c r="AF9" i="1"/>
  <c r="AH9" i="1"/>
  <c r="M10" i="1"/>
  <c r="N10" i="1"/>
  <c r="O10" i="1"/>
  <c r="P10" i="1"/>
  <c r="Q10" i="1"/>
  <c r="R10" i="1"/>
  <c r="V10" i="1"/>
  <c r="X10" i="1"/>
  <c r="AA10" i="1" s="1"/>
  <c r="AB10" i="1" s="1"/>
  <c r="Y10" i="1"/>
  <c r="Z10" i="1"/>
  <c r="AD10" i="1"/>
  <c r="AE10" i="1"/>
  <c r="AF10" i="1"/>
  <c r="AH10" i="1"/>
  <c r="M11" i="1"/>
  <c r="N11" i="1"/>
  <c r="O11" i="1"/>
  <c r="P11" i="1"/>
  <c r="Q11" i="1"/>
  <c r="R11" i="1"/>
  <c r="V11" i="1"/>
  <c r="X11" i="1"/>
  <c r="AA11" i="1" s="1"/>
  <c r="AB11" i="1" s="1"/>
  <c r="Y11" i="1"/>
  <c r="Z11" i="1"/>
  <c r="AD11" i="1"/>
  <c r="AE11" i="1"/>
  <c r="AF11" i="1"/>
  <c r="AH11" i="1"/>
  <c r="AI11" i="1" s="1"/>
  <c r="M12" i="1"/>
  <c r="N12" i="1"/>
  <c r="O12" i="1"/>
  <c r="P12" i="1"/>
  <c r="Q12" i="1"/>
  <c r="R12" i="1"/>
  <c r="V12" i="1"/>
  <c r="X12" i="1"/>
  <c r="AA12" i="1" s="1"/>
  <c r="AB12" i="1" s="1"/>
  <c r="Y12" i="1"/>
  <c r="Z12" i="1"/>
  <c r="AD12" i="1"/>
  <c r="AE12" i="1"/>
  <c r="AF12" i="1"/>
  <c r="AH12" i="1"/>
  <c r="AI12" i="1" s="1"/>
  <c r="M13" i="1"/>
  <c r="N13" i="1"/>
  <c r="O13" i="1"/>
  <c r="P13" i="1"/>
  <c r="Q13" i="1"/>
  <c r="R13" i="1"/>
  <c r="V13" i="1"/>
  <c r="X13" i="1"/>
  <c r="AA13" i="1" s="1"/>
  <c r="AB13" i="1" s="1"/>
  <c r="Y13" i="1"/>
  <c r="Z13" i="1"/>
  <c r="AD13" i="1"/>
  <c r="AE13" i="1"/>
  <c r="AF13" i="1"/>
  <c r="AH13" i="1"/>
  <c r="AI13" i="1" s="1"/>
  <c r="M14" i="1"/>
  <c r="N14" i="1"/>
  <c r="O14" i="1"/>
  <c r="P14" i="1"/>
  <c r="Q14" i="1"/>
  <c r="R14" i="1"/>
  <c r="V14" i="1"/>
  <c r="X14" i="1"/>
  <c r="AA14" i="1" s="1"/>
  <c r="AB14" i="1" s="1"/>
  <c r="Y14" i="1"/>
  <c r="Z14" i="1"/>
  <c r="AD14" i="1"/>
  <c r="AE14" i="1"/>
  <c r="AF14" i="1"/>
  <c r="AH14" i="1"/>
  <c r="AI14" i="1" s="1"/>
  <c r="M15" i="1"/>
  <c r="N15" i="1"/>
  <c r="O15" i="1"/>
  <c r="P15" i="1"/>
  <c r="Q15" i="1"/>
  <c r="R15" i="1"/>
  <c r="V15" i="1"/>
  <c r="X15" i="1"/>
  <c r="AA15" i="1" s="1"/>
  <c r="AB15" i="1" s="1"/>
  <c r="Y15" i="1"/>
  <c r="Z15" i="1"/>
  <c r="AD15" i="1"/>
  <c r="AE15" i="1"/>
  <c r="AF15" i="1"/>
  <c r="AH15" i="1"/>
  <c r="M16" i="1"/>
  <c r="N16" i="1"/>
  <c r="O16" i="1"/>
  <c r="P16" i="1"/>
  <c r="Q16" i="1"/>
  <c r="R16" i="1"/>
  <c r="V16" i="1"/>
  <c r="X16" i="1"/>
  <c r="AA16" i="1" s="1"/>
  <c r="AB16" i="1" s="1"/>
  <c r="Y16" i="1"/>
  <c r="Z16" i="1"/>
  <c r="AD16" i="1"/>
  <c r="AE16" i="1"/>
  <c r="AF16" i="1"/>
  <c r="AH16" i="1"/>
  <c r="AI16" i="1" s="1"/>
  <c r="M17" i="1"/>
  <c r="N17" i="1"/>
  <c r="O17" i="1"/>
  <c r="P17" i="1"/>
  <c r="Q17" i="1"/>
  <c r="R17" i="1"/>
  <c r="V17" i="1"/>
  <c r="X17" i="1"/>
  <c r="AA17" i="1" s="1"/>
  <c r="AB17" i="1" s="1"/>
  <c r="Y17" i="1"/>
  <c r="Z17" i="1"/>
  <c r="AD17" i="1"/>
  <c r="AE17" i="1"/>
  <c r="AF17" i="1"/>
  <c r="AH17" i="1"/>
  <c r="AI17" i="1" s="1"/>
  <c r="M18" i="1"/>
  <c r="N18" i="1"/>
  <c r="O18" i="1"/>
  <c r="P18" i="1"/>
  <c r="Q18" i="1"/>
  <c r="R18" i="1"/>
  <c r="V18" i="1"/>
  <c r="X18" i="1"/>
  <c r="AA18" i="1" s="1"/>
  <c r="AB18" i="1" s="1"/>
  <c r="Y18" i="1"/>
  <c r="Z18" i="1"/>
  <c r="AD18" i="1"/>
  <c r="AE18" i="1"/>
  <c r="AF18" i="1"/>
  <c r="AH18" i="1"/>
  <c r="AI18" i="1" s="1"/>
  <c r="M19" i="1"/>
  <c r="N19" i="1"/>
  <c r="O19" i="1"/>
  <c r="P19" i="1"/>
  <c r="Q19" i="1"/>
  <c r="R19" i="1"/>
  <c r="V19" i="1"/>
  <c r="X19" i="1"/>
  <c r="AA19" i="1" s="1"/>
  <c r="AB19" i="1" s="1"/>
  <c r="Y19" i="1"/>
  <c r="Z19" i="1"/>
  <c r="AD19" i="1"/>
  <c r="AE19" i="1"/>
  <c r="AF19" i="1"/>
  <c r="AH19" i="1"/>
  <c r="M20" i="1"/>
  <c r="N20" i="1"/>
  <c r="O20" i="1"/>
  <c r="P20" i="1"/>
  <c r="Q20" i="1"/>
  <c r="R20" i="1"/>
  <c r="V20" i="1"/>
  <c r="X20" i="1"/>
  <c r="AA20" i="1" s="1"/>
  <c r="AB20" i="1" s="1"/>
  <c r="Y20" i="1"/>
  <c r="Z20" i="1"/>
  <c r="AD20" i="1"/>
  <c r="AE20" i="1"/>
  <c r="AF20" i="1"/>
  <c r="AH20" i="1"/>
  <c r="AI20" i="1" s="1"/>
  <c r="M21" i="1"/>
  <c r="N21" i="1"/>
  <c r="O21" i="1"/>
  <c r="P21" i="1"/>
  <c r="Q21" i="1"/>
  <c r="R21" i="1"/>
  <c r="V21" i="1"/>
  <c r="X21" i="1"/>
  <c r="AA21" i="1" s="1"/>
  <c r="AB21" i="1" s="1"/>
  <c r="Y21" i="1"/>
  <c r="Z21" i="1"/>
  <c r="AD21" i="1"/>
  <c r="AE21" i="1"/>
  <c r="AF21" i="1"/>
  <c r="AH21" i="1"/>
  <c r="M22" i="1"/>
  <c r="AM13" i="1" l="1"/>
  <c r="AJ13" i="1"/>
  <c r="AK13" i="1" s="1"/>
  <c r="AJ11" i="1"/>
  <c r="AK11" i="1" s="1"/>
  <c r="AM11" i="1"/>
  <c r="AM20" i="1"/>
  <c r="AJ20" i="1"/>
  <c r="AM14" i="1"/>
  <c r="AJ14" i="1"/>
  <c r="AJ12" i="1"/>
  <c r="AK12" i="1" s="1"/>
  <c r="AM12" i="1"/>
  <c r="AJ8" i="1"/>
  <c r="AM8" i="1"/>
  <c r="AM17" i="1"/>
  <c r="AJ17" i="1"/>
  <c r="AK17" i="1" s="1"/>
  <c r="AJ18" i="1"/>
  <c r="AJ19" i="1"/>
  <c r="AM18" i="1"/>
  <c r="AJ16" i="1"/>
  <c r="AK16" i="1" s="1"/>
  <c r="AM16" i="1"/>
  <c r="AI21" i="1"/>
  <c r="AM21" i="1" s="1"/>
  <c r="AI19" i="1"/>
  <c r="AM19" i="1" s="1"/>
  <c r="AI15" i="1"/>
  <c r="AM15" i="1" s="1"/>
  <c r="AI9" i="1"/>
  <c r="H34" i="1"/>
  <c r="H25" i="1"/>
  <c r="H31" i="1"/>
  <c r="H28" i="1"/>
  <c r="AK18" i="1" l="1"/>
  <c r="AK19" i="1"/>
  <c r="AK20" i="1"/>
  <c r="AI10" i="1"/>
  <c r="AJ9" i="1"/>
  <c r="AJ15" i="1"/>
  <c r="AK8" i="1"/>
  <c r="AK14" i="1"/>
  <c r="AK15" i="1"/>
  <c r="AJ21" i="1"/>
  <c r="AK21" i="1" s="1"/>
  <c r="I34" i="1"/>
  <c r="J34" i="1"/>
  <c r="I31" i="1"/>
  <c r="AK9" i="1" l="1"/>
  <c r="AJ10" i="1"/>
  <c r="AK10" i="1" s="1"/>
  <c r="AM9" i="1"/>
  <c r="J31" i="1"/>
  <c r="I28" i="1"/>
  <c r="AM10" i="1" l="1"/>
  <c r="I25" i="1"/>
  <c r="J28" i="1"/>
  <c r="J25" i="1" l="1"/>
  <c r="I35" i="1"/>
  <c r="I29" i="1"/>
  <c r="I32" i="1"/>
  <c r="I26" i="1"/>
  <c r="H32" i="1" l="1"/>
  <c r="H29" i="1"/>
  <c r="H26" i="1"/>
  <c r="H35" i="1"/>
  <c r="J35" i="1" l="1"/>
  <c r="J29" i="1"/>
  <c r="J32" i="1"/>
  <c r="J26" i="1"/>
</calcChain>
</file>

<file path=xl/comments1.xml><?xml version="1.0" encoding="utf-8"?>
<comments xmlns="http://schemas.openxmlformats.org/spreadsheetml/2006/main">
  <authors>
    <author>下村　恭平</author>
  </authors>
  <commentList>
    <comment ref="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この列はコピペ禁止！</t>
        </r>
      </text>
    </comment>
  </commentList>
</comments>
</file>

<file path=xl/sharedStrings.xml><?xml version="1.0" encoding="utf-8"?>
<sst xmlns="http://schemas.openxmlformats.org/spreadsheetml/2006/main" count="67" uniqueCount="48">
  <si>
    <t>科目</t>
    <rPh sb="0" eb="2">
      <t>カモク</t>
    </rPh>
    <phoneticPr fontId="5"/>
  </si>
  <si>
    <t>増減</t>
    <rPh sb="0" eb="2">
      <t>ゾウゲン</t>
    </rPh>
    <phoneticPr fontId="5"/>
  </si>
  <si>
    <t>1項　使用料</t>
    <rPh sb="1" eb="2">
      <t>コウ</t>
    </rPh>
    <rPh sb="3" eb="6">
      <t>シヨウリョウ</t>
    </rPh>
    <phoneticPr fontId="3"/>
  </si>
  <si>
    <t>1目　総務使用料</t>
    <rPh sb="1" eb="2">
      <t>モク</t>
    </rPh>
    <rPh sb="3" eb="5">
      <t>ソウム</t>
    </rPh>
    <rPh sb="5" eb="8">
      <t>シヨウリョウ</t>
    </rPh>
    <phoneticPr fontId="3"/>
  </si>
  <si>
    <t>6項　雑入</t>
    <rPh sb="1" eb="2">
      <t>コウ</t>
    </rPh>
    <rPh sb="3" eb="5">
      <t>ザツニュウ</t>
    </rPh>
    <phoneticPr fontId="3"/>
  </si>
  <si>
    <t>2目　弁償金</t>
    <rPh sb="1" eb="2">
      <t>モク</t>
    </rPh>
    <rPh sb="3" eb="6">
      <t>ベンショウキン</t>
    </rPh>
    <phoneticPr fontId="3"/>
  </si>
  <si>
    <t>1節　番号標弁償金</t>
    <rPh sb="1" eb="2">
      <t>セツ</t>
    </rPh>
    <rPh sb="3" eb="5">
      <t>バンゴウ</t>
    </rPh>
    <rPh sb="5" eb="6">
      <t>ヒョウ</t>
    </rPh>
    <rPh sb="6" eb="9">
      <t>ベンショウキン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</si>
  <si>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</si>
  <si>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</si>
  <si>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</si>
  <si>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</si>
  <si>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節</t>
    <rPh sb="0" eb="1">
      <t>セツ</t>
    </rPh>
    <phoneticPr fontId="3"/>
  </si>
  <si>
    <t>事項</t>
    <rPh sb="0" eb="2">
      <t>ジコウ</t>
    </rPh>
    <phoneticPr fontId="3"/>
  </si>
  <si>
    <t>差</t>
    <rPh sb="0" eb="1">
      <t>サ</t>
    </rPh>
    <phoneticPr fontId="3"/>
  </si>
  <si>
    <t>自動車臨時運行許可番号標弁償金</t>
    <rPh sb="0" eb="3">
      <t>ジドウシャ</t>
    </rPh>
    <rPh sb="3" eb="5">
      <t>リンジ</t>
    </rPh>
    <rPh sb="5" eb="7">
      <t>ウンコウ</t>
    </rPh>
    <rPh sb="7" eb="9">
      <t>キョカ</t>
    </rPh>
    <rPh sb="9" eb="11">
      <t>バンゴウ</t>
    </rPh>
    <rPh sb="11" eb="12">
      <t>ヒョウ</t>
    </rPh>
    <rPh sb="12" eb="15">
      <t>ベンショウキン</t>
    </rPh>
    <phoneticPr fontId="3"/>
  </si>
  <si>
    <t>説明</t>
    <rPh sb="0" eb="2">
      <t>セツメイ</t>
    </rPh>
    <phoneticPr fontId="6"/>
  </si>
  <si>
    <t>担当所属</t>
    <rPh sb="0" eb="2">
      <t>タントウ</t>
    </rPh>
    <rPh sb="2" eb="4">
      <t>ショゾク</t>
    </rPh>
    <phoneticPr fontId="5"/>
  </si>
  <si>
    <t>東成区役所</t>
  </si>
  <si>
    <t>東成区役所</t>
    <rPh sb="0" eb="2">
      <t>ヒガシナリ</t>
    </rPh>
    <phoneticPr fontId="3"/>
  </si>
  <si>
    <t>(②-①)</t>
  </si>
  <si>
    <t>通し</t>
    <phoneticPr fontId="5"/>
  </si>
  <si>
    <t>番号</t>
    <phoneticPr fontId="5"/>
  </si>
  <si>
    <t>備考</t>
    <phoneticPr fontId="5"/>
  </si>
  <si>
    <t>目・節・事項で文字数をカウントし、文字数が多いものを４に設定、以下３，２，１とする。
Z列で同じ行で一番大きいものを選択し、AA列でそれに合わせた必要な改行を行い、行の幅を決める。</t>
    <rPh sb="0" eb="1">
      <t>モク</t>
    </rPh>
    <rPh sb="2" eb="3">
      <t>セツ</t>
    </rPh>
    <rPh sb="4" eb="6">
      <t>ジコウ</t>
    </rPh>
    <rPh sb="7" eb="10">
      <t>モジスウ</t>
    </rPh>
    <rPh sb="17" eb="20">
      <t>モジスウ</t>
    </rPh>
    <rPh sb="21" eb="22">
      <t>オオ</t>
    </rPh>
    <rPh sb="28" eb="30">
      <t>セッテイ</t>
    </rPh>
    <rPh sb="31" eb="33">
      <t>イカ</t>
    </rPh>
    <rPh sb="44" eb="45">
      <t>レツ</t>
    </rPh>
    <rPh sb="46" eb="47">
      <t>オナ</t>
    </rPh>
    <rPh sb="48" eb="49">
      <t>ギョウ</t>
    </rPh>
    <rPh sb="50" eb="52">
      <t>イチバン</t>
    </rPh>
    <rPh sb="52" eb="53">
      <t>オオ</t>
    </rPh>
    <rPh sb="58" eb="60">
      <t>センタク</t>
    </rPh>
    <rPh sb="64" eb="65">
      <t>レツ</t>
    </rPh>
    <rPh sb="69" eb="70">
      <t>ア</t>
    </rPh>
    <rPh sb="73" eb="75">
      <t>ヒツヨウ</t>
    </rPh>
    <rPh sb="76" eb="78">
      <t>カイギョウ</t>
    </rPh>
    <rPh sb="79" eb="80">
      <t>オコナ</t>
    </rPh>
    <rPh sb="82" eb="83">
      <t>ギョウ</t>
    </rPh>
    <rPh sb="84" eb="85">
      <t>ハバ</t>
    </rPh>
    <rPh sb="86" eb="87">
      <t>キ</t>
    </rPh>
    <phoneticPr fontId="3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</si>
  <si>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</si>
  <si>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3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</si>
  <si>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12" eb="13">
      <t>カカ</t>
    </rPh>
    <rPh sb="14" eb="16">
      <t>シュウニュウ</t>
    </rPh>
    <phoneticPr fontId="3"/>
  </si>
  <si>
    <t>(単位：千円)</t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</si>
  <si>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</si>
  <si>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2年度
新規</t>
    <rPh sb="1" eb="3">
      <t>ネンド</t>
    </rPh>
    <rPh sb="2" eb="3">
      <t>ガンネン</t>
    </rPh>
    <rPh sb="4" eb="6">
      <t>シンキ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</si>
  <si>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3"/>
  </si>
  <si>
    <t>16使用料及手数料</t>
  </si>
  <si>
    <t>22繰入金</t>
    <rPh sb="2" eb="4">
      <t>クリイレ</t>
    </rPh>
    <rPh sb="4" eb="5">
      <t>キン</t>
    </rPh>
    <phoneticPr fontId="3"/>
  </si>
  <si>
    <t>23諸収入</t>
    <rPh sb="2" eb="3">
      <t>ショ</t>
    </rPh>
    <rPh sb="3" eb="5">
      <t>シュウニュウ</t>
    </rPh>
    <phoneticPr fontId="3"/>
  </si>
  <si>
    <t>予算案②</t>
    <rPh sb="0" eb="2">
      <t>ヨサン</t>
    </rPh>
    <rPh sb="2" eb="3">
      <t>アン</t>
    </rPh>
    <phoneticPr fontId="3"/>
  </si>
  <si>
    <t>備考欄の「※1」、「※2」の使用料・手数料の改定等の内容はP.38に掲載している。</t>
    <rPh sb="0" eb="2">
      <t>ビコウ</t>
    </rPh>
    <rPh sb="2" eb="3">
      <t>ラン</t>
    </rPh>
    <rPh sb="26" eb="28">
      <t>ナイヨウ</t>
    </rPh>
    <rPh sb="34" eb="36">
      <t>ケイサイ</t>
    </rPh>
    <phoneticPr fontId="3"/>
  </si>
  <si>
    <t>節別歳入と様式5とSUMIF関数で比較するため、共通の名称となるように調整し、突合確認シートで利用している。</t>
    <rPh sb="0" eb="1">
      <t>セツ</t>
    </rPh>
    <rPh sb="1" eb="2">
      <t>ベツ</t>
    </rPh>
    <rPh sb="2" eb="4">
      <t>サイニュウ</t>
    </rPh>
    <rPh sb="5" eb="7">
      <t>ヨウシキ</t>
    </rPh>
    <rPh sb="14" eb="16">
      <t>カンスウ</t>
    </rPh>
    <rPh sb="17" eb="19">
      <t>ヒカク</t>
    </rPh>
    <rPh sb="24" eb="26">
      <t>キョウツウ</t>
    </rPh>
    <rPh sb="27" eb="29">
      <t>メイショウ</t>
    </rPh>
    <rPh sb="35" eb="37">
      <t>チョウセイ</t>
    </rPh>
    <rPh sb="39" eb="41">
      <t>トツゴウ</t>
    </rPh>
    <rPh sb="41" eb="43">
      <t>カクニン</t>
    </rPh>
    <rPh sb="47" eb="49">
      <t>リヨウ</t>
    </rPh>
    <phoneticPr fontId="9"/>
  </si>
  <si>
    <t>2節　其他使用料</t>
    <rPh sb="1" eb="2">
      <t>セツ</t>
    </rPh>
    <rPh sb="3" eb="5">
      <t>ソノタ</t>
    </rPh>
    <rPh sb="5" eb="8">
      <t>シヨウリョウ</t>
    </rPh>
    <phoneticPr fontId="3"/>
  </si>
  <si>
    <t>４年度</t>
    <rPh sb="1" eb="3">
      <t>ネンド</t>
    </rPh>
    <phoneticPr fontId="3"/>
  </si>
  <si>
    <t>（22款　繰入金）</t>
    <rPh sb="3" eb="4">
      <t>カン</t>
    </rPh>
    <rPh sb="5" eb="7">
      <t>クリイレ</t>
    </rPh>
    <rPh sb="7" eb="8">
      <t>キン</t>
    </rPh>
    <phoneticPr fontId="3"/>
  </si>
  <si>
    <t>（3項　蓄積基金繰入金）</t>
    <rPh sb="2" eb="3">
      <t>コウ</t>
    </rPh>
    <rPh sb="4" eb="6">
      <t>チクセキ</t>
    </rPh>
    <rPh sb="6" eb="8">
      <t>キキン</t>
    </rPh>
    <rPh sb="8" eb="10">
      <t>クリイレ</t>
    </rPh>
    <rPh sb="10" eb="11">
      <t>キン</t>
    </rPh>
    <phoneticPr fontId="3"/>
  </si>
  <si>
    <t>（5目　区政推進基金繰入金）</t>
    <rPh sb="2" eb="3">
      <t>モク</t>
    </rPh>
    <rPh sb="4" eb="6">
      <t>クセイ</t>
    </rPh>
    <rPh sb="6" eb="8">
      <t>スイシン</t>
    </rPh>
    <rPh sb="8" eb="10">
      <t>キキン</t>
    </rPh>
    <rPh sb="10" eb="12">
      <t>クリイレ</t>
    </rPh>
    <rPh sb="12" eb="13">
      <t>キン</t>
    </rPh>
    <phoneticPr fontId="3"/>
  </si>
  <si>
    <t>（1節　区政推進基金繰入金）</t>
    <rPh sb="2" eb="3">
      <t>セツ</t>
    </rPh>
    <rPh sb="4" eb="6">
      <t>クセイ</t>
    </rPh>
    <rPh sb="6" eb="8">
      <t>スイシン</t>
    </rPh>
    <rPh sb="8" eb="10">
      <t>キキン</t>
    </rPh>
    <rPh sb="10" eb="12">
      <t>クリイレ</t>
    </rPh>
    <rPh sb="12" eb="13">
      <t>キン</t>
    </rPh>
    <phoneticPr fontId="3"/>
  </si>
  <si>
    <t>（区政推進基金からの繰入金）</t>
    <rPh sb="1" eb="3">
      <t>クセイ</t>
    </rPh>
    <rPh sb="3" eb="5">
      <t>スイシン</t>
    </rPh>
    <rPh sb="5" eb="7">
      <t>キキン</t>
    </rPh>
    <rPh sb="10" eb="12">
      <t>クリイレ</t>
    </rPh>
    <rPh sb="12" eb="13">
      <t>キン</t>
    </rPh>
    <phoneticPr fontId="3"/>
  </si>
  <si>
    <t>５年度</t>
    <rPh sb="1" eb="3">
      <t>ネンド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</si>
  <si>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</si>
  <si>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当初①</t>
    <rPh sb="0" eb="2">
      <t>トウショ</t>
    </rPh>
    <phoneticPr fontId="3"/>
  </si>
  <si>
    <t>所属名　東成区役所</t>
    <rPh sb="0" eb="2">
      <t>ショゾク</t>
    </rPh>
    <rPh sb="2" eb="3">
      <t>メイ</t>
    </rPh>
    <rPh sb="4" eb="6">
      <t>ヒガシナリ</t>
    </rPh>
    <rPh sb="6" eb="9">
      <t>クヤクショ</t>
    </rPh>
    <rPh sb="7" eb="9">
      <t>ヤクショ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</si>
</sst>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0;;;@"/>
  </numFmts>
  <fonts count="2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</cellStyleXfs>
  <cellXfs count="133">
    <xf numFmtId="0" fontId="0" fillId="0" borderId="0" xfId="0"/>
    <xf numFmtId="49" fontId="11" fillId="0" borderId="0" xfId="1" applyNumberFormat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176" fontId="11" fillId="0" borderId="0" xfId="1" applyNumberFormat="1" applyFont="1" applyAlignment="1">
      <alignment vertical="center"/>
    </xf>
    <xf numFmtId="176" fontId="11" fillId="0" borderId="0" xfId="1" applyNumberFormat="1" applyFont="1" applyAlignment="1">
      <alignment horizontal="center" vertical="center"/>
    </xf>
    <xf numFmtId="176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 wrapText="1"/>
    </xf>
    <xf numFmtId="178" fontId="11" fillId="0" borderId="0" xfId="1" applyNumberFormat="1" applyFont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176" fontId="15" fillId="0" borderId="0" xfId="1" applyNumberFormat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49" fontId="11" fillId="0" borderId="0" xfId="1" applyNumberFormat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vertical="center" wrapText="1"/>
    </xf>
    <xf numFmtId="176" fontId="18" fillId="0" borderId="0" xfId="1" applyNumberFormat="1" applyFont="1" applyAlignment="1">
      <alignment horizontal="right" vertical="center" wrapText="1"/>
    </xf>
    <xf numFmtId="176" fontId="13" fillId="0" borderId="0" xfId="1" applyNumberFormat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38" fontId="12" fillId="0" borderId="9" xfId="2" applyFont="1" applyFill="1" applyBorder="1" applyAlignment="1">
      <alignment horizontal="left" vertical="center" wrapText="1"/>
    </xf>
    <xf numFmtId="176" fontId="12" fillId="0" borderId="9" xfId="1" applyNumberFormat="1" applyFont="1" applyBorder="1" applyAlignment="1">
      <alignment horizontal="center" vertical="center" wrapText="1"/>
    </xf>
    <xf numFmtId="176" fontId="11" fillId="0" borderId="9" xfId="1" applyNumberFormat="1" applyFont="1" applyBorder="1" applyAlignment="1">
      <alignment horizontal="right" vertical="center" shrinkToFit="1"/>
    </xf>
    <xf numFmtId="0" fontId="10" fillId="0" borderId="11" xfId="1" applyFont="1" applyBorder="1" applyAlignment="1">
      <alignment horizontal="left" vertical="center"/>
    </xf>
    <xf numFmtId="177" fontId="11" fillId="0" borderId="0" xfId="1" applyNumberFormat="1" applyFont="1" applyAlignment="1">
      <alignment vertical="center"/>
    </xf>
    <xf numFmtId="49" fontId="12" fillId="0" borderId="4" xfId="1" applyNumberFormat="1" applyFont="1" applyBorder="1" applyAlignment="1">
      <alignment horizontal="center" vertical="center" wrapText="1"/>
    </xf>
    <xf numFmtId="49" fontId="12" fillId="0" borderId="3" xfId="1" applyNumberFormat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right" vertical="center" shrinkToFit="1"/>
    </xf>
    <xf numFmtId="49" fontId="12" fillId="0" borderId="6" xfId="1" applyNumberFormat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left" vertical="center" wrapText="1"/>
    </xf>
    <xf numFmtId="176" fontId="12" fillId="0" borderId="19" xfId="1" applyNumberFormat="1" applyFont="1" applyBorder="1" applyAlignment="1">
      <alignment horizontal="center" vertical="center" wrapText="1"/>
    </xf>
    <xf numFmtId="176" fontId="11" fillId="0" borderId="19" xfId="1" applyNumberFormat="1" applyFont="1" applyBorder="1" applyAlignment="1">
      <alignment horizontal="right" vertical="center" shrinkToFit="1"/>
    </xf>
    <xf numFmtId="176" fontId="11" fillId="0" borderId="20" xfId="1" applyNumberFormat="1" applyFont="1" applyBorder="1" applyAlignment="1">
      <alignment horizontal="right" vertical="center" shrinkToFit="1"/>
    </xf>
    <xf numFmtId="0" fontId="10" fillId="0" borderId="20" xfId="1" applyFont="1" applyBorder="1" applyAlignment="1">
      <alignment horizontal="left" vertical="center"/>
    </xf>
    <xf numFmtId="0" fontId="12" fillId="0" borderId="9" xfId="1" applyFont="1" applyBorder="1" applyAlignment="1">
      <alignment horizontal="right" vertical="center" indent="2"/>
    </xf>
    <xf numFmtId="0" fontId="12" fillId="0" borderId="9" xfId="1" applyFont="1" applyBorder="1" applyAlignment="1">
      <alignment horizontal="right" vertical="center"/>
    </xf>
    <xf numFmtId="0" fontId="12" fillId="0" borderId="12" xfId="1" applyFont="1" applyBorder="1" applyAlignment="1">
      <alignment horizontal="right" vertical="center" indent="2"/>
    </xf>
    <xf numFmtId="176" fontId="11" fillId="0" borderId="12" xfId="1" applyNumberFormat="1" applyFont="1" applyBorder="1" applyAlignment="1">
      <alignment horizontal="right" vertical="center" shrinkToFit="1"/>
    </xf>
    <xf numFmtId="176" fontId="11" fillId="0" borderId="9" xfId="1" applyNumberFormat="1" applyFont="1" applyBorder="1" applyAlignment="1">
      <alignment vertical="center" shrinkToFit="1"/>
    </xf>
    <xf numFmtId="176" fontId="11" fillId="0" borderId="0" xfId="1" applyNumberFormat="1" applyFont="1" applyAlignment="1">
      <alignment horizontal="left" vertical="center"/>
    </xf>
    <xf numFmtId="176" fontId="13" fillId="0" borderId="0" xfId="1" applyNumberFormat="1" applyFont="1" applyAlignment="1">
      <alignment horizontal="center" vertical="center" wrapText="1"/>
    </xf>
    <xf numFmtId="178" fontId="11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7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12" fillId="0" borderId="0" xfId="1" applyFont="1" applyAlignment="1">
      <alignment horizontal="left" vertical="center" wrapText="1"/>
    </xf>
    <xf numFmtId="176" fontId="12" fillId="0" borderId="0" xfId="1" applyNumberFormat="1" applyFont="1" applyAlignment="1">
      <alignment horizontal="center" vertical="center" wrapText="1"/>
    </xf>
    <xf numFmtId="176" fontId="11" fillId="0" borderId="0" xfId="1" applyNumberFormat="1" applyFont="1" applyAlignment="1">
      <alignment horizontal="right" vertical="center" shrinkToFit="1"/>
    </xf>
    <xf numFmtId="0" fontId="10" fillId="0" borderId="0" xfId="1" applyFont="1" applyAlignment="1">
      <alignment horizontal="left" vertical="center"/>
    </xf>
    <xf numFmtId="0" fontId="12" fillId="0" borderId="0" xfId="3" applyFont="1" applyAlignment="1">
      <alignment vertical="center"/>
    </xf>
    <xf numFmtId="0" fontId="12" fillId="0" borderId="21" xfId="1" applyFont="1" applyBorder="1" applyAlignment="1">
      <alignment horizontal="distributed" vertical="center" justifyLastLine="1"/>
    </xf>
    <xf numFmtId="176" fontId="12" fillId="0" borderId="16" xfId="1" applyNumberFormat="1" applyFont="1" applyBorder="1" applyAlignment="1">
      <alignment horizontal="distributed" vertical="center" justifyLastLine="1"/>
    </xf>
    <xf numFmtId="0" fontId="16" fillId="0" borderId="0" xfId="1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176" fontId="12" fillId="0" borderId="26" xfId="1" applyNumberFormat="1" applyFont="1" applyBorder="1" applyAlignment="1">
      <alignment horizontal="center" vertical="center" shrinkToFit="1"/>
    </xf>
    <xf numFmtId="176" fontId="12" fillId="0" borderId="29" xfId="1" applyNumberFormat="1" applyFont="1" applyBorder="1" applyAlignment="1">
      <alignment horizontal="right" vertical="center" shrinkToFit="1"/>
    </xf>
    <xf numFmtId="0" fontId="12" fillId="0" borderId="29" xfId="3" applyFont="1" applyBorder="1" applyAlignment="1">
      <alignment vertical="center"/>
    </xf>
    <xf numFmtId="0" fontId="12" fillId="0" borderId="28" xfId="3" applyFont="1" applyBorder="1" applyAlignment="1">
      <alignment vertical="center"/>
    </xf>
    <xf numFmtId="0" fontId="12" fillId="0" borderId="30" xfId="3" applyFont="1" applyBorder="1" applyAlignment="1">
      <alignment vertical="center"/>
    </xf>
    <xf numFmtId="49" fontId="12" fillId="0" borderId="9" xfId="1" applyNumberFormat="1" applyFont="1" applyBorder="1" applyAlignment="1">
      <alignment vertical="center" wrapText="1"/>
    </xf>
    <xf numFmtId="49" fontId="12" fillId="0" borderId="13" xfId="1" applyNumberFormat="1" applyFont="1" applyBorder="1" applyAlignment="1">
      <alignment vertical="center" wrapText="1"/>
    </xf>
    <xf numFmtId="49" fontId="12" fillId="0" borderId="8" xfId="1" applyNumberFormat="1" applyFont="1" applyBorder="1" applyAlignment="1">
      <alignment vertical="center" wrapText="1"/>
    </xf>
    <xf numFmtId="0" fontId="12" fillId="0" borderId="1" xfId="1" applyFont="1" applyBorder="1" applyAlignment="1">
      <alignment horizontal="distributed" vertical="center" justifyLastLine="1"/>
    </xf>
    <xf numFmtId="0" fontId="0" fillId="0" borderId="0" xfId="0" applyAlignment="1">
      <alignment vertical="top"/>
    </xf>
    <xf numFmtId="38" fontId="12" fillId="0" borderId="4" xfId="2" applyFont="1" applyFill="1" applyBorder="1" applyAlignment="1">
      <alignment horizontal="left" vertical="center" wrapText="1"/>
    </xf>
    <xf numFmtId="176" fontId="12" fillId="0" borderId="4" xfId="1" applyNumberFormat="1" applyFont="1" applyBorder="1" applyAlignment="1">
      <alignment horizontal="center" vertical="center" wrapText="1"/>
    </xf>
    <xf numFmtId="176" fontId="11" fillId="0" borderId="4" xfId="1" applyNumberFormat="1" applyFont="1" applyBorder="1" applyAlignment="1">
      <alignment horizontal="right" vertical="center" shrinkToFit="1"/>
    </xf>
    <xf numFmtId="0" fontId="10" fillId="0" borderId="23" xfId="1" applyFont="1" applyBorder="1" applyAlignment="1">
      <alignment horizontal="left" vertical="center"/>
    </xf>
    <xf numFmtId="176" fontId="12" fillId="0" borderId="31" xfId="1" applyNumberFormat="1" applyFont="1" applyBorder="1" applyAlignment="1">
      <alignment horizontal="right" vertical="center" shrinkToFit="1"/>
    </xf>
    <xf numFmtId="176" fontId="12" fillId="0" borderId="32" xfId="1" applyNumberFormat="1" applyFont="1" applyBorder="1" applyAlignment="1">
      <alignment horizontal="center" vertical="center" shrinkToFit="1"/>
    </xf>
    <xf numFmtId="176" fontId="12" fillId="0" borderId="33" xfId="1" applyNumberFormat="1" applyFont="1" applyBorder="1" applyAlignment="1">
      <alignment horizontal="center" vertical="center" shrinkToFit="1"/>
    </xf>
    <xf numFmtId="0" fontId="21" fillId="0" borderId="0" xfId="1" applyNumberFormat="1" applyFont="1" applyFill="1" applyAlignment="1">
      <alignment horizontal="right" vertical="center"/>
    </xf>
    <xf numFmtId="178" fontId="10" fillId="0" borderId="23" xfId="5" applyNumberFormat="1" applyFont="1" applyFill="1" applyBorder="1" applyAlignment="1">
      <alignment horizontal="left" vertical="center" wrapText="1"/>
    </xf>
    <xf numFmtId="178" fontId="10" fillId="0" borderId="24" xfId="5" applyNumberFormat="1" applyFont="1" applyFill="1" applyBorder="1" applyAlignment="1">
      <alignment horizontal="left" vertical="center" wrapText="1"/>
    </xf>
    <xf numFmtId="178" fontId="10" fillId="0" borderId="6" xfId="5" applyNumberFormat="1" applyFont="1" applyFill="1" applyBorder="1" applyAlignment="1">
      <alignment horizontal="left" vertical="center" wrapText="1"/>
    </xf>
    <xf numFmtId="178" fontId="10" fillId="0" borderId="5" xfId="5" applyNumberFormat="1" applyFont="1" applyFill="1" applyBorder="1" applyAlignment="1">
      <alignment horizontal="left" vertical="center" wrapText="1"/>
    </xf>
    <xf numFmtId="178" fontId="10" fillId="0" borderId="0" xfId="5" applyNumberFormat="1" applyFont="1" applyFill="1" applyBorder="1" applyAlignment="1">
      <alignment horizontal="left" vertical="center" wrapText="1"/>
    </xf>
    <xf numFmtId="178" fontId="10" fillId="0" borderId="10" xfId="5" applyNumberFormat="1" applyFont="1" applyFill="1" applyBorder="1" applyAlignment="1">
      <alignment horizontal="left" vertical="center" wrapText="1"/>
    </xf>
    <xf numFmtId="178" fontId="10" fillId="0" borderId="2" xfId="5" applyNumberFormat="1" applyFont="1" applyFill="1" applyBorder="1" applyAlignment="1">
      <alignment horizontal="left" vertical="center" wrapText="1"/>
    </xf>
    <xf numFmtId="178" fontId="10" fillId="0" borderId="7" xfId="5" applyNumberFormat="1" applyFont="1" applyFill="1" applyBorder="1" applyAlignment="1">
      <alignment horizontal="left" vertical="center" wrapText="1"/>
    </xf>
    <xf numFmtId="178" fontId="10" fillId="0" borderId="8" xfId="5" applyNumberFormat="1" applyFont="1" applyFill="1" applyBorder="1" applyAlignment="1">
      <alignment horizontal="left" vertical="center" wrapText="1"/>
    </xf>
    <xf numFmtId="49" fontId="12" fillId="0" borderId="11" xfId="1" applyNumberFormat="1" applyFont="1" applyBorder="1" applyAlignment="1">
      <alignment vertical="center" wrapText="1"/>
    </xf>
    <xf numFmtId="49" fontId="12" fillId="0" borderId="13" xfId="1" applyNumberFormat="1" applyFont="1" applyBorder="1" applyAlignment="1">
      <alignment vertical="center" wrapText="1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49" fontId="12" fillId="0" borderId="12" xfId="1" applyNumberFormat="1" applyFont="1" applyBorder="1" applyAlignment="1">
      <alignment vertical="center" wrapText="1"/>
    </xf>
    <xf numFmtId="49" fontId="12" fillId="0" borderId="2" xfId="1" applyNumberFormat="1" applyFont="1" applyBorder="1" applyAlignment="1">
      <alignment vertical="center" wrapText="1"/>
    </xf>
    <xf numFmtId="49" fontId="12" fillId="0" borderId="8" xfId="1" applyNumberFormat="1" applyFont="1" applyBorder="1" applyAlignment="1">
      <alignment vertical="center" wrapText="1"/>
    </xf>
    <xf numFmtId="49" fontId="12" fillId="0" borderId="23" xfId="1" applyNumberFormat="1" applyFont="1" applyBorder="1" applyAlignment="1">
      <alignment vertical="center" wrapText="1"/>
    </xf>
    <xf numFmtId="49" fontId="12" fillId="0" borderId="24" xfId="1" applyNumberFormat="1" applyFont="1" applyBorder="1" applyAlignment="1">
      <alignment vertical="center" wrapText="1"/>
    </xf>
    <xf numFmtId="49" fontId="12" fillId="0" borderId="6" xfId="1" applyNumberFormat="1" applyFont="1" applyBorder="1" applyAlignment="1">
      <alignment vertical="center" wrapText="1"/>
    </xf>
    <xf numFmtId="0" fontId="11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2" fillId="0" borderId="0" xfId="1" applyFont="1" applyAlignment="1">
      <alignment horizontal="right" vertical="center"/>
    </xf>
    <xf numFmtId="0" fontId="17" fillId="0" borderId="0" xfId="1" applyFont="1" applyAlignment="1">
      <alignment horizontal="right" vertical="center" wrapText="1"/>
    </xf>
    <xf numFmtId="49" fontId="12" fillId="0" borderId="22" xfId="1" applyNumberFormat="1" applyFont="1" applyBorder="1" applyAlignment="1">
      <alignment horizontal="distributed" vertical="center" wrapText="1" justifyLastLine="1"/>
    </xf>
    <xf numFmtId="49" fontId="12" fillId="0" borderId="25" xfId="1" applyNumberFormat="1" applyFont="1" applyBorder="1" applyAlignment="1">
      <alignment horizontal="distributed" vertical="center" wrapText="1" justifyLastLine="1"/>
    </xf>
    <xf numFmtId="49" fontId="12" fillId="0" borderId="21" xfId="1" applyNumberFormat="1" applyFont="1" applyBorder="1" applyAlignment="1">
      <alignment horizontal="distributed" vertical="center" wrapText="1" justifyLastLine="1"/>
    </xf>
    <xf numFmtId="49" fontId="12" fillId="0" borderId="2" xfId="1" applyNumberFormat="1" applyFont="1" applyBorder="1" applyAlignment="1">
      <alignment horizontal="distributed" vertical="center" wrapText="1" justifyLastLine="1"/>
    </xf>
    <xf numFmtId="49" fontId="12" fillId="0" borderId="7" xfId="1" applyNumberFormat="1" applyFont="1" applyBorder="1" applyAlignment="1">
      <alignment horizontal="distributed" vertical="center" wrapText="1" justifyLastLine="1"/>
    </xf>
    <xf numFmtId="49" fontId="12" fillId="0" borderId="8" xfId="1" applyNumberFormat="1" applyFont="1" applyBorder="1" applyAlignment="1">
      <alignment horizontal="distributed" vertical="center" wrapText="1" justifyLastLine="1"/>
    </xf>
    <xf numFmtId="0" fontId="12" fillId="0" borderId="16" xfId="1" applyFont="1" applyBorder="1" applyAlignment="1">
      <alignment horizontal="distributed" vertical="center" wrapText="1" justifyLastLine="1"/>
    </xf>
    <xf numFmtId="0" fontId="12" fillId="0" borderId="1" xfId="1" applyFont="1" applyBorder="1" applyAlignment="1">
      <alignment horizontal="distributed" vertical="center" wrapText="1" justifyLastLine="1"/>
    </xf>
    <xf numFmtId="0" fontId="12" fillId="0" borderId="1" xfId="1" applyFont="1" applyBorder="1" applyAlignment="1">
      <alignment horizontal="distributed" vertical="center" justifyLastLine="1"/>
    </xf>
    <xf numFmtId="0" fontId="12" fillId="0" borderId="22" xfId="1" applyFont="1" applyBorder="1" applyAlignment="1">
      <alignment horizontal="distributed" vertical="center" justifyLastLine="1"/>
    </xf>
    <xf numFmtId="0" fontId="12" fillId="0" borderId="27" xfId="1" applyFont="1" applyBorder="1" applyAlignment="1">
      <alignment horizontal="distributed" vertical="center" justifyLastLine="1"/>
    </xf>
    <xf numFmtId="0" fontId="12" fillId="0" borderId="2" xfId="1" applyFont="1" applyBorder="1" applyAlignment="1">
      <alignment horizontal="distributed" vertical="center" justifyLastLine="1"/>
    </xf>
    <xf numFmtId="0" fontId="12" fillId="0" borderId="28" xfId="1" applyFont="1" applyBorder="1" applyAlignment="1">
      <alignment horizontal="distributed" vertical="center" justifyLastLine="1"/>
    </xf>
    <xf numFmtId="0" fontId="12" fillId="0" borderId="34" xfId="1" applyFont="1" applyBorder="1" applyAlignment="1">
      <alignment horizontal="center" vertical="center" wrapText="1" justifyLastLine="1"/>
    </xf>
    <xf numFmtId="0" fontId="12" fillId="0" borderId="33" xfId="1" applyFont="1" applyBorder="1" applyAlignment="1">
      <alignment horizontal="center" vertical="center" wrapText="1" justifyLastLine="1"/>
    </xf>
    <xf numFmtId="0" fontId="11" fillId="0" borderId="0" xfId="1" applyFont="1" applyBorder="1" applyAlignment="1">
      <alignment horizontal="left" vertical="center" wrapText="1"/>
    </xf>
  </cellXfs>
  <cellStyles count="7">
    <cellStyle name="桁区切り 2" xfId="2"/>
    <cellStyle name="桁区切り 2 2" xfId="5"/>
    <cellStyle name="標準" xfId="0" builtinId="0"/>
    <cellStyle name="標準 2" xfId="3"/>
    <cellStyle name="標準 3" xfId="4"/>
    <cellStyle name="標準 3 2" xfId="6"/>
    <cellStyle name="標準_③予算事業別調書(目次様式)" xfId="1"/>
  </cellStyles>
  <dxfs count="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00FF"/>
      <color rgb="FF00FF00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61"/>
  <sheetViews>
    <sheetView tabSelected="1" view="pageBreakPreview" zoomScaleNormal="100" zoomScaleSheetLayoutView="100" workbookViewId="0">
      <pane ySplit="7" topLeftCell="A8" activePane="bottomLeft" state="frozen"/>
      <selection pane="bottomLeft" activeCell="A24" sqref="A24:XFD54"/>
    </sheetView>
  </sheetViews>
  <sheetFormatPr defaultColWidth="8.625" defaultRowHeight="18" customHeight="1" outlineLevelCol="1"/>
  <cols>
    <col min="1" max="1" width="3.75" style="22" customWidth="1"/>
    <col min="2" max="4" width="1.25" style="1" customWidth="1"/>
    <col min="5" max="5" width="25" style="1" customWidth="1"/>
    <col min="6" max="6" width="31.25" style="14" customWidth="1"/>
    <col min="7" max="7" width="12.5" style="4" hidden="1" customWidth="1" outlineLevel="1"/>
    <col min="8" max="8" width="11.25" style="6" customWidth="1" collapsed="1"/>
    <col min="9" max="9" width="11.25" style="6" customWidth="1"/>
    <col min="10" max="10" width="11.25" style="5" customWidth="1"/>
    <col min="11" max="11" width="5" style="16" customWidth="1"/>
    <col min="12" max="12" width="5" style="4" customWidth="1"/>
    <col min="13" max="13" width="6.5" style="58" hidden="1" customWidth="1"/>
    <col min="14" max="14" width="3.875" style="8" hidden="1" customWidth="1" outlineLevel="1"/>
    <col min="15" max="15" width="4" style="8" hidden="1" customWidth="1" outlineLevel="1"/>
    <col min="16" max="16" width="3.875" style="8" hidden="1" customWidth="1" outlineLevel="1"/>
    <col min="17" max="17" width="3.25" style="8" hidden="1" customWidth="1" outlineLevel="1"/>
    <col min="18" max="18" width="5" style="8" hidden="1" customWidth="1" outlineLevel="1"/>
    <col min="19" max="20" width="8.625" style="9" hidden="1" customWidth="1"/>
    <col min="21" max="21" width="23.875" style="9" hidden="1" customWidth="1"/>
    <col min="22" max="22" width="16.125" style="10" hidden="1" customWidth="1"/>
    <col min="23" max="27" width="8.625" style="9" hidden="1" customWidth="1"/>
    <col min="28" max="28" width="8.625" style="11" hidden="1" customWidth="1"/>
    <col min="29" max="33" width="8.625" style="9" hidden="1" customWidth="1"/>
    <col min="34" max="38" width="8.625" style="12" hidden="1" customWidth="1"/>
    <col min="39" max="39" width="22.875" style="12" hidden="1" customWidth="1"/>
    <col min="40" max="42" width="8.625" style="9" hidden="1" customWidth="1"/>
    <col min="43" max="193" width="8.625" style="9" customWidth="1"/>
    <col min="194" max="16384" width="8.625" style="9"/>
  </cols>
  <sheetData>
    <row r="1" spans="1:41" ht="18" customHeight="1">
      <c r="A1" s="63" t="s">
        <v>24</v>
      </c>
      <c r="C1" s="2"/>
      <c r="D1" s="2"/>
      <c r="E1" s="2"/>
      <c r="F1" s="3"/>
      <c r="J1" s="7"/>
      <c r="K1" s="115"/>
      <c r="L1" s="115"/>
    </row>
    <row r="2" spans="1:41" ht="14.25" customHeight="1">
      <c r="A2" s="9"/>
      <c r="C2" s="13"/>
      <c r="D2" s="13"/>
      <c r="E2" s="13"/>
      <c r="G2" s="15"/>
      <c r="X2" s="110" t="s">
        <v>23</v>
      </c>
      <c r="Y2" s="111"/>
      <c r="Z2" s="111"/>
      <c r="AA2" s="111"/>
      <c r="AB2" s="111"/>
      <c r="AC2" s="111"/>
      <c r="AD2" s="111"/>
      <c r="AE2" s="111"/>
      <c r="AF2" s="112"/>
    </row>
    <row r="3" spans="1:41" ht="17.25">
      <c r="A3" s="17"/>
      <c r="C3" s="18"/>
      <c r="D3" s="18"/>
      <c r="E3" s="18"/>
      <c r="F3" s="19"/>
      <c r="G3" s="15"/>
      <c r="J3" s="20"/>
      <c r="L3" s="21"/>
      <c r="M3" s="71"/>
      <c r="X3" s="113"/>
      <c r="Y3" s="132"/>
      <c r="Z3" s="132"/>
      <c r="AA3" s="132"/>
      <c r="AB3" s="132"/>
      <c r="AC3" s="132"/>
      <c r="AD3" s="132"/>
      <c r="AE3" s="132"/>
      <c r="AF3" s="114"/>
    </row>
    <row r="4" spans="1:41" ht="15" customHeight="1">
      <c r="G4" s="116"/>
      <c r="H4" s="116"/>
      <c r="I4" s="116"/>
      <c r="J4" s="23"/>
      <c r="L4" s="90" t="s">
        <v>47</v>
      </c>
      <c r="N4" s="25"/>
      <c r="O4" s="25"/>
      <c r="P4" s="25"/>
      <c r="X4" s="113"/>
      <c r="Y4" s="132"/>
      <c r="Z4" s="132"/>
      <c r="AA4" s="132"/>
      <c r="AB4" s="132"/>
      <c r="AC4" s="132"/>
      <c r="AD4" s="132"/>
      <c r="AE4" s="132"/>
      <c r="AF4" s="114"/>
    </row>
    <row r="5" spans="1:41" ht="27.75" customHeight="1" thickBot="1">
      <c r="F5" s="26"/>
      <c r="G5" s="27"/>
      <c r="H5" s="28"/>
      <c r="I5" s="28"/>
      <c r="J5" s="29"/>
      <c r="K5" s="30"/>
      <c r="L5" s="23" t="s">
        <v>27</v>
      </c>
      <c r="M5" s="23"/>
      <c r="N5" s="25"/>
      <c r="O5" s="25"/>
      <c r="P5" s="25"/>
      <c r="X5" s="113"/>
      <c r="Y5" s="132"/>
      <c r="Z5" s="132"/>
      <c r="AA5" s="132"/>
      <c r="AB5" s="132"/>
      <c r="AC5" s="132"/>
      <c r="AD5" s="132"/>
      <c r="AE5" s="132"/>
      <c r="AF5" s="114"/>
      <c r="AH5" s="91" t="s">
        <v>36</v>
      </c>
      <c r="AI5" s="92"/>
      <c r="AJ5" s="92"/>
      <c r="AK5" s="92"/>
      <c r="AL5" s="92"/>
      <c r="AM5" s="92"/>
      <c r="AN5" s="92"/>
      <c r="AO5" s="93"/>
    </row>
    <row r="6" spans="1:41" ht="15" customHeight="1">
      <c r="A6" s="31" t="s">
        <v>20</v>
      </c>
      <c r="B6" s="117" t="s">
        <v>0</v>
      </c>
      <c r="C6" s="118"/>
      <c r="D6" s="118"/>
      <c r="E6" s="119"/>
      <c r="F6" s="123" t="s">
        <v>15</v>
      </c>
      <c r="G6" s="123" t="s">
        <v>16</v>
      </c>
      <c r="H6" s="69" t="s">
        <v>38</v>
      </c>
      <c r="I6" s="69" t="s">
        <v>44</v>
      </c>
      <c r="J6" s="70" t="s">
        <v>1</v>
      </c>
      <c r="K6" s="126" t="s">
        <v>22</v>
      </c>
      <c r="L6" s="127"/>
      <c r="M6" s="130" t="s">
        <v>29</v>
      </c>
      <c r="X6" s="9" t="s">
        <v>10</v>
      </c>
      <c r="Y6" s="9" t="s">
        <v>11</v>
      </c>
      <c r="Z6" s="9" t="s">
        <v>12</v>
      </c>
      <c r="AH6" s="94"/>
      <c r="AI6" s="95"/>
      <c r="AJ6" s="95"/>
      <c r="AK6" s="95"/>
      <c r="AL6" s="95"/>
      <c r="AM6" s="95"/>
      <c r="AN6" s="95"/>
      <c r="AO6" s="96"/>
    </row>
    <row r="7" spans="1:41" ht="15" customHeight="1">
      <c r="A7" s="32" t="s">
        <v>21</v>
      </c>
      <c r="B7" s="120"/>
      <c r="C7" s="121"/>
      <c r="D7" s="121"/>
      <c r="E7" s="122"/>
      <c r="F7" s="124"/>
      <c r="G7" s="125"/>
      <c r="H7" s="81" t="s">
        <v>46</v>
      </c>
      <c r="I7" s="81" t="s">
        <v>34</v>
      </c>
      <c r="J7" s="33" t="s">
        <v>19</v>
      </c>
      <c r="K7" s="128"/>
      <c r="L7" s="129"/>
      <c r="M7" s="131"/>
      <c r="AH7" s="97"/>
      <c r="AI7" s="98"/>
      <c r="AJ7" s="98"/>
      <c r="AK7" s="98"/>
      <c r="AL7" s="98"/>
      <c r="AM7" s="98"/>
      <c r="AN7" s="98"/>
      <c r="AO7" s="99"/>
    </row>
    <row r="8" spans="1:41" ht="27">
      <c r="A8" s="59">
        <v>1</v>
      </c>
      <c r="B8" s="100" t="s">
        <v>30</v>
      </c>
      <c r="C8" s="104"/>
      <c r="D8" s="104"/>
      <c r="E8" s="101"/>
      <c r="F8" s="34"/>
      <c r="G8" s="35"/>
      <c r="H8" s="36">
        <v>7196</v>
      </c>
      <c r="I8" s="36">
        <v>6908</v>
      </c>
      <c r="J8" s="36">
        <v>-288</v>
      </c>
      <c r="K8" s="37"/>
      <c r="L8" s="74"/>
      <c r="M8" s="73" t="str">
        <f t="shared" ref="M8:M10" si="0">IF(AND(I8&lt;&gt;0,H8=0),"○","")</f>
        <v/>
      </c>
      <c r="N8" s="8" t="str">
        <f t="shared" ref="N8:N10" si="1">IF(B8&lt;&gt;"","款","-")</f>
        <v>款</v>
      </c>
      <c r="O8" s="8" t="str">
        <f t="shared" ref="O8:O10" si="2">IF(C8&lt;&gt;"","項","-")</f>
        <v>-</v>
      </c>
      <c r="P8" s="8" t="str">
        <f t="shared" ref="P8:P10" si="3">IF(D8&lt;&gt;"","目","-")</f>
        <v>-</v>
      </c>
      <c r="Q8" s="8" t="str">
        <f t="shared" ref="Q8:Q10" si="4">IF(E8&lt;&gt;"","節","-")</f>
        <v>-</v>
      </c>
      <c r="R8" s="8" t="str">
        <f t="shared" ref="R8:R10" si="5">IF(F8&lt;&gt;"","事項","-")</f>
        <v>-</v>
      </c>
      <c r="U8" s="9" t="s">
        <v>31</v>
      </c>
      <c r="V8" s="10" t="str">
        <f t="shared" ref="V8:V10" si="6">IF(G8&lt;&gt;"",G8,"")</f>
        <v/>
      </c>
      <c r="X8" s="9">
        <f t="shared" ref="X8:X10" si="7">IF(LENB(D8)/2&gt;13.5,2,1)</f>
        <v>1</v>
      </c>
      <c r="Y8" s="9">
        <f t="shared" ref="Y8:Y10" si="8">IF(LENB(E8)/2&gt;26.5,3,IF(LENB(E8)/2&gt;13.5,2,1))</f>
        <v>1</v>
      </c>
      <c r="Z8" s="9">
        <f t="shared" ref="Z8:Z10" si="9">IF(LENB(F8)/2&gt;51,4,IF(LENB(F8)/2&gt;34,3,IF(LENB(F8)/2&gt;17,2,1)))</f>
        <v>1</v>
      </c>
      <c r="AA8" s="9">
        <f t="shared" ref="AA8:AA10" si="10">MAX(X8:Z8)</f>
        <v>1</v>
      </c>
      <c r="AB8" s="11" t="str">
        <f t="shared" ref="AB8:AB10" si="11">IF(AA8=4,"⑤"&amp;CHAR(10)&amp;CHAR(10)&amp;CHAR(10)&amp;CHAR(10),IF(AA8=3,"④"&amp;CHAR(10)&amp;CHAR(10)&amp;CHAR(10),IF(AA8=2,"③"&amp;CHAR(10)&amp;CHAR(10),"②"&amp;CHAR(10))))</f>
        <v xml:space="preserve">②
</v>
      </c>
      <c r="AD8" s="38">
        <f t="shared" ref="AD8:AD10" si="12">LENB(D8)/2</f>
        <v>0</v>
      </c>
      <c r="AE8" s="38">
        <f t="shared" ref="AE8:AE10" si="13">LENB(E8)/2</f>
        <v>0</v>
      </c>
      <c r="AF8" s="38">
        <f t="shared" ref="AF8:AF10" si="14">LENB(F8)/2</f>
        <v>0</v>
      </c>
      <c r="AH8" s="12" t="str">
        <f>IF(N8="款",B8,#REF!)</f>
        <v>16款　使用料及手数料</v>
      </c>
      <c r="AI8" s="12" t="e">
        <f>IF(#REF!=AH8,IF(O8="項",C8,#REF!),0)</f>
        <v>#REF!</v>
      </c>
      <c r="AJ8" s="12" t="e">
        <f>IF(#REF!=AI8,IF(P8="目",D8,#REF!),0)</f>
        <v>#REF!</v>
      </c>
      <c r="AK8" s="12" t="e">
        <f>IF(#REF!=AJ8,IF(Q8="節",E8,"事項"),0)</f>
        <v>#REF!</v>
      </c>
      <c r="AM8" s="12" t="e">
        <f t="shared" ref="AM8:AM10" si="15">IF(AI8=0,AH8,IF(AJ8=0,CONCATENATE(AH8,AI8),IF(AK8=0,CONCATENATE(AH8,AI8,AJ8),IF(AK8="事項",0,CONCATENATE(AH8,AI8,AJ8,AK8)))))</f>
        <v>#REF!</v>
      </c>
    </row>
    <row r="9" spans="1:41" ht="27">
      <c r="A9" s="59">
        <v>2</v>
      </c>
      <c r="B9" s="44"/>
      <c r="C9" s="100" t="s">
        <v>2</v>
      </c>
      <c r="D9" s="104"/>
      <c r="E9" s="101"/>
      <c r="F9" s="34"/>
      <c r="G9" s="35"/>
      <c r="H9" s="36">
        <v>7196</v>
      </c>
      <c r="I9" s="36">
        <v>6908</v>
      </c>
      <c r="J9" s="36">
        <v>-288</v>
      </c>
      <c r="K9" s="37"/>
      <c r="L9" s="75"/>
      <c r="M9" s="73" t="str">
        <f t="shared" si="0"/>
        <v/>
      </c>
      <c r="N9" s="8" t="str">
        <f t="shared" si="1"/>
        <v>-</v>
      </c>
      <c r="O9" s="8" t="str">
        <f t="shared" si="2"/>
        <v>項</v>
      </c>
      <c r="P9" s="8" t="str">
        <f t="shared" si="3"/>
        <v>-</v>
      </c>
      <c r="Q9" s="8" t="str">
        <f t="shared" si="4"/>
        <v>-</v>
      </c>
      <c r="R9" s="8" t="str">
        <f t="shared" si="5"/>
        <v>-</v>
      </c>
      <c r="U9" s="9" t="s">
        <v>31</v>
      </c>
      <c r="V9" s="10" t="str">
        <f t="shared" si="6"/>
        <v/>
      </c>
      <c r="X9" s="9">
        <f t="shared" si="7"/>
        <v>1</v>
      </c>
      <c r="Y9" s="9">
        <f t="shared" si="8"/>
        <v>1</v>
      </c>
      <c r="Z9" s="9">
        <f t="shared" si="9"/>
        <v>1</v>
      </c>
      <c r="AA9" s="9">
        <f t="shared" si="10"/>
        <v>1</v>
      </c>
      <c r="AB9" s="11" t="str">
        <f t="shared" si="11"/>
        <v xml:space="preserve">②
</v>
      </c>
      <c r="AD9" s="38">
        <f t="shared" si="12"/>
        <v>0</v>
      </c>
      <c r="AE9" s="38">
        <f t="shared" si="13"/>
        <v>0</v>
      </c>
      <c r="AF9" s="38">
        <f t="shared" si="14"/>
        <v>0</v>
      </c>
      <c r="AH9" s="12" t="str">
        <f t="shared" ref="AH9:AH10" si="16">IF(N9="款",B9,AH8)</f>
        <v>16款　使用料及手数料</v>
      </c>
      <c r="AI9" s="12" t="str">
        <f t="shared" ref="AI9:AI10" si="17">IF(AH8=AH9,IF(O9="項",C9,AI8),0)</f>
        <v>1項　使用料</v>
      </c>
      <c r="AJ9" s="12" t="e">
        <f t="shared" ref="AJ9:AJ10" si="18">IF(AI8=AI9,IF(P9="目",D9,AJ8),0)</f>
        <v>#REF!</v>
      </c>
      <c r="AK9" s="12" t="e">
        <f t="shared" ref="AK9:AK10" si="19">IF(AJ8=AJ9,IF(Q9="節",E9,"事項"),0)</f>
        <v>#REF!</v>
      </c>
      <c r="AM9" s="12" t="e">
        <f t="shared" si="15"/>
        <v>#REF!</v>
      </c>
    </row>
    <row r="10" spans="1:41" ht="27">
      <c r="A10" s="59">
        <v>3</v>
      </c>
      <c r="B10" s="40"/>
      <c r="C10" s="39"/>
      <c r="D10" s="100" t="s">
        <v>3</v>
      </c>
      <c r="E10" s="101"/>
      <c r="F10" s="41"/>
      <c r="G10" s="42"/>
      <c r="H10" s="36">
        <v>7196</v>
      </c>
      <c r="I10" s="36">
        <v>6908</v>
      </c>
      <c r="J10" s="36">
        <v>-288</v>
      </c>
      <c r="K10" s="37"/>
      <c r="L10" s="75"/>
      <c r="M10" s="73" t="str">
        <f t="shared" si="0"/>
        <v/>
      </c>
      <c r="N10" s="8" t="str">
        <f t="shared" si="1"/>
        <v>-</v>
      </c>
      <c r="O10" s="8" t="str">
        <f t="shared" si="2"/>
        <v>-</v>
      </c>
      <c r="P10" s="8" t="str">
        <f t="shared" si="3"/>
        <v>目</v>
      </c>
      <c r="Q10" s="8" t="str">
        <f t="shared" si="4"/>
        <v>-</v>
      </c>
      <c r="R10" s="8" t="str">
        <f t="shared" si="5"/>
        <v>-</v>
      </c>
      <c r="U10" s="9" t="s">
        <v>31</v>
      </c>
      <c r="V10" s="10" t="str">
        <f t="shared" si="6"/>
        <v/>
      </c>
      <c r="X10" s="9">
        <f t="shared" si="7"/>
        <v>1</v>
      </c>
      <c r="Y10" s="9">
        <f t="shared" si="8"/>
        <v>1</v>
      </c>
      <c r="Z10" s="9">
        <f t="shared" si="9"/>
        <v>1</v>
      </c>
      <c r="AA10" s="9">
        <f t="shared" si="10"/>
        <v>1</v>
      </c>
      <c r="AB10" s="11" t="str">
        <f t="shared" si="11"/>
        <v xml:space="preserve">②
</v>
      </c>
      <c r="AD10" s="38">
        <f t="shared" si="12"/>
        <v>7.5</v>
      </c>
      <c r="AE10" s="38">
        <f t="shared" si="13"/>
        <v>0</v>
      </c>
      <c r="AF10" s="38">
        <f t="shared" si="14"/>
        <v>0</v>
      </c>
      <c r="AH10" s="12" t="str">
        <f t="shared" si="16"/>
        <v>16款　使用料及手数料</v>
      </c>
      <c r="AI10" s="12" t="str">
        <f t="shared" si="17"/>
        <v>1項　使用料</v>
      </c>
      <c r="AJ10" s="12" t="str">
        <f t="shared" si="18"/>
        <v>1目　総務使用料</v>
      </c>
      <c r="AK10" s="12" t="e">
        <f t="shared" si="19"/>
        <v>#REF!</v>
      </c>
      <c r="AM10" s="12" t="e">
        <f t="shared" si="15"/>
        <v>#REF!</v>
      </c>
    </row>
    <row r="11" spans="1:41" ht="27">
      <c r="A11" s="59">
        <v>4</v>
      </c>
      <c r="B11" s="40"/>
      <c r="C11" s="40"/>
      <c r="D11" s="40"/>
      <c r="E11" s="78" t="s">
        <v>37</v>
      </c>
      <c r="F11" s="41" t="s">
        <v>25</v>
      </c>
      <c r="G11" s="42" t="s">
        <v>17</v>
      </c>
      <c r="H11" s="36">
        <v>7196</v>
      </c>
      <c r="I11" s="36">
        <v>6908</v>
      </c>
      <c r="J11" s="36">
        <v>-288</v>
      </c>
      <c r="K11" s="37"/>
      <c r="L11" s="75"/>
      <c r="M11" s="73" t="str">
        <f t="shared" ref="M11" si="20">IF(AND(I11&lt;&gt;0,H11=0),"○","")</f>
        <v/>
      </c>
      <c r="N11" s="8" t="str">
        <f t="shared" ref="N11" si="21">IF(B11&lt;&gt;"","款","-")</f>
        <v>-</v>
      </c>
      <c r="O11" s="8" t="str">
        <f t="shared" ref="O11" si="22">IF(C11&lt;&gt;"","項","-")</f>
        <v>-</v>
      </c>
      <c r="P11" s="8" t="str">
        <f t="shared" ref="P11" si="23">IF(D11&lt;&gt;"","目","-")</f>
        <v>-</v>
      </c>
      <c r="Q11" s="8" t="str">
        <f t="shared" ref="Q11" si="24">IF(E11&lt;&gt;"","節","-")</f>
        <v>節</v>
      </c>
      <c r="R11" s="8" t="str">
        <f t="shared" ref="R11" si="25">IF(F11&lt;&gt;"","事項","-")</f>
        <v>事項</v>
      </c>
      <c r="U11" s="9" t="s">
        <v>31</v>
      </c>
      <c r="V11" s="10" t="str">
        <f t="shared" ref="V11" si="26">IF(G11&lt;&gt;"",G11,"")</f>
        <v>東成区役所</v>
      </c>
      <c r="X11" s="9">
        <f t="shared" ref="X11" si="27">IF(LENB(D11)/2&gt;13.5,2,1)</f>
        <v>1</v>
      </c>
      <c r="Y11" s="9">
        <f t="shared" ref="Y11" si="28">IF(LENB(E11)/2&gt;26.5,3,IF(LENB(E11)/2&gt;13.5,2,1))</f>
        <v>1</v>
      </c>
      <c r="Z11" s="9">
        <f t="shared" ref="Z11" si="29">IF(LENB(F11)/2&gt;51,4,IF(LENB(F11)/2&gt;34,3,IF(LENB(F11)/2&gt;17,2,1)))</f>
        <v>1</v>
      </c>
      <c r="AA11" s="9">
        <f t="shared" ref="AA11" si="30">MAX(X11:Z11)</f>
        <v>1</v>
      </c>
      <c r="AB11" s="11" t="str">
        <f t="shared" ref="AB11" si="31">IF(AA11=4,"⑤"&amp;CHAR(10)&amp;CHAR(10)&amp;CHAR(10)&amp;CHAR(10),IF(AA11=3,"④"&amp;CHAR(10)&amp;CHAR(10)&amp;CHAR(10),IF(AA11=2,"③"&amp;CHAR(10)&amp;CHAR(10),"②"&amp;CHAR(10))))</f>
        <v xml:space="preserve">②
</v>
      </c>
      <c r="AD11" s="38">
        <f t="shared" ref="AD11" si="32">LENB(D11)/2</f>
        <v>0</v>
      </c>
      <c r="AE11" s="38">
        <f t="shared" ref="AE11" si="33">LENB(E11)/2</f>
        <v>7.5</v>
      </c>
      <c r="AF11" s="38">
        <f t="shared" ref="AF11" si="34">LENB(F11)/2</f>
        <v>11</v>
      </c>
      <c r="AH11" s="12" t="e">
        <f>IF(N11="款",B11,#REF!)</f>
        <v>#REF!</v>
      </c>
      <c r="AI11" s="12" t="e">
        <f>IF(#REF!=AH11,IF(O11="項",C11,#REF!),0)</f>
        <v>#REF!</v>
      </c>
      <c r="AJ11" s="12" t="e">
        <f>IF(#REF!=AI11,IF(P11="目",D11,#REF!),0)</f>
        <v>#REF!</v>
      </c>
      <c r="AK11" s="12" t="e">
        <f>IF(#REF!=AJ11,IF(Q11="節",E11,"事項"),0)</f>
        <v>#REF!</v>
      </c>
      <c r="AM11" s="12" t="e">
        <f t="shared" ref="AM11" si="35">IF(AI11=0,AH11,IF(AJ11=0,CONCATENATE(AH11,AI11),IF(AK11=0,CONCATENATE(AH11,AI11,AJ11),IF(AK11="事項",0,CONCATENATE(AH11,AI11,AJ11,AK11)))))</f>
        <v>#REF!</v>
      </c>
    </row>
    <row r="12" spans="1:41" ht="27" hidden="1">
      <c r="A12" s="59">
        <v>5</v>
      </c>
      <c r="B12" s="100" t="s">
        <v>39</v>
      </c>
      <c r="C12" s="104"/>
      <c r="D12" s="104"/>
      <c r="E12" s="101"/>
      <c r="F12" s="34"/>
      <c r="G12" s="35"/>
      <c r="H12" s="36">
        <v>0</v>
      </c>
      <c r="I12" s="36">
        <v>0</v>
      </c>
      <c r="J12" s="36">
        <v>0</v>
      </c>
      <c r="K12" s="37"/>
      <c r="L12" s="74"/>
      <c r="M12" s="73" t="str">
        <f t="shared" ref="M12" si="36">IF(AND(I12&lt;&gt;0,H12=0),"○","")</f>
        <v/>
      </c>
      <c r="N12" s="8" t="str">
        <f t="shared" ref="N12:N15" si="37">IF(B12&lt;&gt;"","款","-")</f>
        <v>款</v>
      </c>
      <c r="O12" s="8" t="str">
        <f t="shared" ref="O12:O15" si="38">IF(C12&lt;&gt;"","項","-")</f>
        <v>-</v>
      </c>
      <c r="P12" s="8" t="str">
        <f t="shared" ref="P12:P15" si="39">IF(D12&lt;&gt;"","目","-")</f>
        <v>-</v>
      </c>
      <c r="Q12" s="8" t="str">
        <f t="shared" ref="Q12:Q15" si="40">IF(E12&lt;&gt;"","節","-")</f>
        <v>-</v>
      </c>
      <c r="R12" s="8" t="str">
        <f t="shared" ref="R12:R15" si="41">IF(F12&lt;&gt;"","事項","-")</f>
        <v>-</v>
      </c>
      <c r="U12" s="9" t="s">
        <v>32</v>
      </c>
      <c r="V12" s="10" t="str">
        <f t="shared" ref="V12:V13" si="42">IF(G12&lt;&gt;"",G12,"")</f>
        <v/>
      </c>
      <c r="X12" s="9">
        <f t="shared" ref="X12:X15" si="43">IF(LENB(D12)/2&gt;13.5,2,1)</f>
        <v>1</v>
      </c>
      <c r="Y12" s="9">
        <f t="shared" ref="Y12:Y15" si="44">IF(LENB(E12)/2&gt;26.5,3,IF(LENB(E12)/2&gt;13.5,2,1))</f>
        <v>1</v>
      </c>
      <c r="Z12" s="9">
        <f t="shared" ref="Z12:Z15" si="45">IF(LENB(F12)/2&gt;51,4,IF(LENB(F12)/2&gt;34,3,IF(LENB(F12)/2&gt;17,2,1)))</f>
        <v>1</v>
      </c>
      <c r="AA12" s="9">
        <f t="shared" ref="AA12:AA15" si="46">MAX(X12:Z12)</f>
        <v>1</v>
      </c>
      <c r="AB12" s="11" t="str">
        <f t="shared" ref="AB12:AB15" si="47">IF(AA12=4,"⑤"&amp;CHAR(10)&amp;CHAR(10)&amp;CHAR(10)&amp;CHAR(10),IF(AA12=3,"④"&amp;CHAR(10)&amp;CHAR(10)&amp;CHAR(10),IF(AA12=2,"③"&amp;CHAR(10)&amp;CHAR(10),"②"&amp;CHAR(10))))</f>
        <v xml:space="preserve">②
</v>
      </c>
      <c r="AD12" s="38">
        <f t="shared" ref="AD12:AD15" si="48">LENB(D12)/2</f>
        <v>0</v>
      </c>
      <c r="AE12" s="38">
        <f t="shared" ref="AE12:AE15" si="49">LENB(E12)/2</f>
        <v>0</v>
      </c>
      <c r="AF12" s="38">
        <f t="shared" ref="AF12:AF15" si="50">LENB(F12)/2</f>
        <v>0</v>
      </c>
      <c r="AH12" s="12" t="str">
        <f>IF(N12="款",B12,#REF!)</f>
        <v>（22款　繰入金）</v>
      </c>
      <c r="AI12" s="12" t="e">
        <f>IF(#REF!=AH12,IF(O12="項",C12,#REF!),0)</f>
        <v>#REF!</v>
      </c>
      <c r="AJ12" s="12" t="e">
        <f>IF(#REF!=AI12,IF(P12="目",D12,#REF!),0)</f>
        <v>#REF!</v>
      </c>
      <c r="AK12" s="12" t="e">
        <f>IF(#REF!=AJ12,IF(Q12="節",E12,"事項"),0)</f>
        <v>#REF!</v>
      </c>
      <c r="AM12" s="12" t="e">
        <f t="shared" ref="AM12:AM15" si="51">IF(AI12=0,AH12,IF(AJ12=0,CONCATENATE(AH12,AI12),IF(AK12=0,CONCATENATE(AH12,AI12,AJ12),IF(AK12="事項",0,CONCATENATE(AH12,AI12,AJ12,AK12)))))</f>
        <v>#REF!</v>
      </c>
    </row>
    <row r="13" spans="1:41" ht="27" hidden="1">
      <c r="A13" s="59">
        <v>6</v>
      </c>
      <c r="B13" s="40"/>
      <c r="C13" s="100" t="s">
        <v>40</v>
      </c>
      <c r="D13" s="104"/>
      <c r="E13" s="101"/>
      <c r="F13" s="34"/>
      <c r="G13" s="35"/>
      <c r="H13" s="36">
        <v>0</v>
      </c>
      <c r="I13" s="36">
        <v>0</v>
      </c>
      <c r="J13" s="36">
        <v>0</v>
      </c>
      <c r="K13" s="37"/>
      <c r="L13" s="75"/>
      <c r="M13" s="73" t="str">
        <f t="shared" ref="M13:M15" si="52">IF(AND(I13&lt;&gt;0,H13=0),"○","")</f>
        <v/>
      </c>
      <c r="N13" s="8" t="str">
        <f t="shared" si="37"/>
        <v>-</v>
      </c>
      <c r="O13" s="8" t="str">
        <f t="shared" si="38"/>
        <v>項</v>
      </c>
      <c r="P13" s="8" t="str">
        <f t="shared" si="39"/>
        <v>-</v>
      </c>
      <c r="Q13" s="8" t="str">
        <f t="shared" si="40"/>
        <v>-</v>
      </c>
      <c r="R13" s="8" t="str">
        <f t="shared" si="41"/>
        <v>-</v>
      </c>
      <c r="U13" s="9" t="s">
        <v>32</v>
      </c>
      <c r="V13" s="10" t="str">
        <f t="shared" si="42"/>
        <v/>
      </c>
      <c r="X13" s="9">
        <f t="shared" si="43"/>
        <v>1</v>
      </c>
      <c r="Y13" s="9">
        <f t="shared" si="44"/>
        <v>1</v>
      </c>
      <c r="Z13" s="9">
        <f t="shared" si="45"/>
        <v>1</v>
      </c>
      <c r="AA13" s="9">
        <f t="shared" si="46"/>
        <v>1</v>
      </c>
      <c r="AB13" s="11" t="str">
        <f t="shared" si="47"/>
        <v xml:space="preserve">②
</v>
      </c>
      <c r="AD13" s="38">
        <f t="shared" si="48"/>
        <v>0</v>
      </c>
      <c r="AE13" s="38">
        <f t="shared" si="49"/>
        <v>0</v>
      </c>
      <c r="AF13" s="38">
        <f t="shared" si="50"/>
        <v>0</v>
      </c>
      <c r="AH13" s="12" t="e">
        <f>IF(N13="款",B13,#REF!)</f>
        <v>#REF!</v>
      </c>
      <c r="AI13" s="12" t="e">
        <f>IF(#REF!=AH13,IF(O13="項",C13,#REF!),0)</f>
        <v>#REF!</v>
      </c>
      <c r="AJ13" s="12" t="e">
        <f>IF(#REF!=AI13,IF(P13="目",D13,#REF!),0)</f>
        <v>#REF!</v>
      </c>
      <c r="AK13" s="12" t="e">
        <f>IF(#REF!=AJ13,IF(Q13="節",E13,"事項"),0)</f>
        <v>#REF!</v>
      </c>
      <c r="AM13" s="12" t="e">
        <f t="shared" si="51"/>
        <v>#REF!</v>
      </c>
    </row>
    <row r="14" spans="1:41" ht="27" hidden="1">
      <c r="A14" s="59">
        <v>7</v>
      </c>
      <c r="B14" s="40"/>
      <c r="C14" s="40"/>
      <c r="D14" s="100" t="s">
        <v>41</v>
      </c>
      <c r="E14" s="101"/>
      <c r="F14" s="41"/>
      <c r="G14" s="42"/>
      <c r="H14" s="36">
        <v>0</v>
      </c>
      <c r="I14" s="36">
        <v>0</v>
      </c>
      <c r="J14" s="36">
        <v>0</v>
      </c>
      <c r="K14" s="37"/>
      <c r="L14" s="75"/>
      <c r="M14" s="73" t="str">
        <f t="shared" si="52"/>
        <v/>
      </c>
      <c r="N14" s="8" t="str">
        <f t="shared" si="37"/>
        <v>-</v>
      </c>
      <c r="O14" s="8" t="str">
        <f t="shared" si="38"/>
        <v>-</v>
      </c>
      <c r="P14" s="8" t="str">
        <f t="shared" si="39"/>
        <v>目</v>
      </c>
      <c r="Q14" s="8" t="str">
        <f t="shared" si="40"/>
        <v>-</v>
      </c>
      <c r="R14" s="8" t="str">
        <f t="shared" si="41"/>
        <v>-</v>
      </c>
      <c r="U14" s="9" t="s">
        <v>32</v>
      </c>
      <c r="V14" s="10" t="str">
        <f t="shared" ref="V14:V15" si="53">IF(G14&lt;&gt;"",G14,"")</f>
        <v/>
      </c>
      <c r="X14" s="9">
        <f t="shared" si="43"/>
        <v>1</v>
      </c>
      <c r="Y14" s="9">
        <f t="shared" si="44"/>
        <v>1</v>
      </c>
      <c r="Z14" s="9">
        <f t="shared" si="45"/>
        <v>1</v>
      </c>
      <c r="AA14" s="9">
        <f t="shared" si="46"/>
        <v>1</v>
      </c>
      <c r="AB14" s="11" t="str">
        <f t="shared" si="47"/>
        <v xml:space="preserve">②
</v>
      </c>
      <c r="AD14" s="38">
        <f t="shared" si="48"/>
        <v>13.5</v>
      </c>
      <c r="AE14" s="38">
        <f t="shared" si="49"/>
        <v>0</v>
      </c>
      <c r="AF14" s="38">
        <f t="shared" si="50"/>
        <v>0</v>
      </c>
      <c r="AH14" s="12" t="e">
        <f>IF(N14="款",B14,#REF!)</f>
        <v>#REF!</v>
      </c>
      <c r="AI14" s="12" t="e">
        <f>IF(#REF!=AH14,IF(O14="項",C14,#REF!),0)</f>
        <v>#REF!</v>
      </c>
      <c r="AJ14" s="12" t="e">
        <f>IF(#REF!=AI14,IF(P14="目",D14,#REF!),0)</f>
        <v>#REF!</v>
      </c>
      <c r="AK14" s="12" t="e">
        <f>IF(#REF!=AJ14,IF(Q14="節",E14,"事項"),0)</f>
        <v>#REF!</v>
      </c>
      <c r="AM14" s="12" t="e">
        <f t="shared" si="51"/>
        <v>#REF!</v>
      </c>
    </row>
    <row r="15" spans="1:41" ht="27" hidden="1">
      <c r="A15" s="59">
        <v>8</v>
      </c>
      <c r="B15" s="40"/>
      <c r="C15" s="40"/>
      <c r="D15" s="40"/>
      <c r="E15" s="80" t="s">
        <v>42</v>
      </c>
      <c r="F15" s="78" t="s">
        <v>43</v>
      </c>
      <c r="G15" s="62" t="s">
        <v>18</v>
      </c>
      <c r="H15" s="36">
        <v>0</v>
      </c>
      <c r="I15" s="36">
        <v>0</v>
      </c>
      <c r="J15" s="36">
        <v>0</v>
      </c>
      <c r="K15" s="37"/>
      <c r="L15" s="75"/>
      <c r="M15" s="73" t="str">
        <f t="shared" si="52"/>
        <v/>
      </c>
      <c r="N15" s="8" t="str">
        <f t="shared" si="37"/>
        <v>-</v>
      </c>
      <c r="O15" s="8" t="str">
        <f t="shared" si="38"/>
        <v>-</v>
      </c>
      <c r="P15" s="8" t="str">
        <f t="shared" si="39"/>
        <v>-</v>
      </c>
      <c r="Q15" s="8" t="str">
        <f t="shared" si="40"/>
        <v>節</v>
      </c>
      <c r="R15" s="8" t="str">
        <f t="shared" si="41"/>
        <v>事項</v>
      </c>
      <c r="U15" s="9" t="s">
        <v>32</v>
      </c>
      <c r="V15" s="10" t="str">
        <f t="shared" si="53"/>
        <v>東成区役所</v>
      </c>
      <c r="X15" s="9">
        <f t="shared" si="43"/>
        <v>1</v>
      </c>
      <c r="Y15" s="9">
        <f t="shared" si="44"/>
        <v>1</v>
      </c>
      <c r="Z15" s="9">
        <f t="shared" si="45"/>
        <v>1</v>
      </c>
      <c r="AA15" s="9">
        <f t="shared" si="46"/>
        <v>1</v>
      </c>
      <c r="AB15" s="11" t="str">
        <f t="shared" si="47"/>
        <v xml:space="preserve">②
</v>
      </c>
      <c r="AD15" s="38">
        <f t="shared" si="48"/>
        <v>0</v>
      </c>
      <c r="AE15" s="38">
        <f t="shared" si="49"/>
        <v>13.5</v>
      </c>
      <c r="AF15" s="38">
        <f t="shared" si="50"/>
        <v>14</v>
      </c>
      <c r="AH15" s="12" t="e">
        <f t="shared" ref="AH15" si="54">IF(N15="款",B15,AH14)</f>
        <v>#REF!</v>
      </c>
      <c r="AI15" s="12" t="e">
        <f t="shared" ref="AI15" si="55">IF(AH14=AH15,IF(O15="項",C15,AI14),0)</f>
        <v>#REF!</v>
      </c>
      <c r="AJ15" s="12" t="e">
        <f t="shared" ref="AJ15" si="56">IF(AI14=AI15,IF(P15="目",D15,AJ14),0)</f>
        <v>#REF!</v>
      </c>
      <c r="AK15" s="12" t="e">
        <f t="shared" ref="AK15" si="57">IF(AJ14=AJ15,IF(Q15="節",E15,"事項"),0)</f>
        <v>#REF!</v>
      </c>
      <c r="AM15" s="12" t="e">
        <f t="shared" si="51"/>
        <v>#REF!</v>
      </c>
    </row>
    <row r="16" spans="1:41" ht="27">
      <c r="A16" s="59">
        <v>5</v>
      </c>
      <c r="B16" s="107" t="s">
        <v>45</v>
      </c>
      <c r="C16" s="108"/>
      <c r="D16" s="108"/>
      <c r="E16" s="109"/>
      <c r="F16" s="83"/>
      <c r="G16" s="84"/>
      <c r="H16" s="85">
        <v>9494</v>
      </c>
      <c r="I16" s="85">
        <v>7477</v>
      </c>
      <c r="J16" s="85">
        <v>-2017</v>
      </c>
      <c r="K16" s="86"/>
      <c r="L16" s="87"/>
      <c r="M16" s="88" t="str">
        <f t="shared" ref="M16" si="58">IF(AND(I16&lt;&gt;0,H16=0),"○","")</f>
        <v/>
      </c>
      <c r="N16" s="8" t="str">
        <f t="shared" ref="N16" si="59">IF(B16&lt;&gt;"","款","-")</f>
        <v>款</v>
      </c>
      <c r="O16" s="8" t="str">
        <f t="shared" ref="O16" si="60">IF(C16&lt;&gt;"","項","-")</f>
        <v>-</v>
      </c>
      <c r="P16" s="8" t="str">
        <f t="shared" ref="P16" si="61">IF(D16&lt;&gt;"","目","-")</f>
        <v>-</v>
      </c>
      <c r="Q16" s="8" t="str">
        <f t="shared" ref="Q16" si="62">IF(E16&lt;&gt;"","節","-")</f>
        <v>-</v>
      </c>
      <c r="R16" s="8" t="str">
        <f t="shared" ref="R16" si="63">IF(F16&lt;&gt;"","事項","-")</f>
        <v>-</v>
      </c>
      <c r="U16" s="9" t="s">
        <v>33</v>
      </c>
      <c r="V16" s="10" t="str">
        <f t="shared" ref="V16" si="64">IF(G16&lt;&gt;"",G16,"")</f>
        <v/>
      </c>
      <c r="X16" s="9">
        <f t="shared" ref="X16" si="65">IF(LENB(D16)/2&gt;13.5,2,1)</f>
        <v>1</v>
      </c>
      <c r="Y16" s="9">
        <f t="shared" ref="Y16" si="66">IF(LENB(E16)/2&gt;26.5,3,IF(LENB(E16)/2&gt;13.5,2,1))</f>
        <v>1</v>
      </c>
      <c r="Z16" s="9">
        <f t="shared" ref="Z16" si="67">IF(LENB(F16)/2&gt;51,4,IF(LENB(F16)/2&gt;34,3,IF(LENB(F16)/2&gt;17,2,1)))</f>
        <v>1</v>
      </c>
      <c r="AA16" s="9">
        <f t="shared" ref="AA16" si="68">MAX(X16:Z16)</f>
        <v>1</v>
      </c>
      <c r="AB16" s="11" t="str">
        <f t="shared" ref="AB16" si="69">IF(AA16=4,"⑤"&amp;CHAR(10)&amp;CHAR(10)&amp;CHAR(10)&amp;CHAR(10),IF(AA16=3,"④"&amp;CHAR(10)&amp;CHAR(10)&amp;CHAR(10),IF(AA16=2,"③"&amp;CHAR(10)&amp;CHAR(10),"②"&amp;CHAR(10))))</f>
        <v xml:space="preserve">②
</v>
      </c>
      <c r="AD16" s="38">
        <f t="shared" ref="AD16" si="70">LENB(D16)/2</f>
        <v>0</v>
      </c>
      <c r="AE16" s="38">
        <f t="shared" ref="AE16" si="71">LENB(E16)/2</f>
        <v>0</v>
      </c>
      <c r="AF16" s="38">
        <f t="shared" ref="AF16" si="72">LENB(F16)/2</f>
        <v>0</v>
      </c>
      <c r="AH16" s="12" t="str">
        <f>IF(N16="款",B16,#REF!)</f>
        <v>24款　諸収入</v>
      </c>
      <c r="AI16" s="12" t="e">
        <f>IF(#REF!=AH16,IF(O16="項",C16,#REF!),0)</f>
        <v>#REF!</v>
      </c>
      <c r="AJ16" s="12" t="e">
        <f>IF(#REF!=AI16,IF(P16="目",D16,#REF!),0)</f>
        <v>#REF!</v>
      </c>
      <c r="AK16" s="12" t="e">
        <f>IF(#REF!=AJ16,IF(Q16="節",E16,"事項"),0)</f>
        <v>#REF!</v>
      </c>
      <c r="AM16" s="12" t="e">
        <f t="shared" ref="AM16" si="73">IF(AI16=0,AH16,IF(AJ16=0,CONCATENATE(AH16,AI16),IF(AK16=0,CONCATENATE(AH16,AI16,AJ16),IF(AK16="事項",0,CONCATENATE(AH16,AI16,AJ16,AK16)))))</f>
        <v>#REF!</v>
      </c>
    </row>
    <row r="17" spans="1:39" ht="27">
      <c r="A17" s="59">
        <v>6</v>
      </c>
      <c r="B17" s="39"/>
      <c r="C17" s="100" t="s">
        <v>4</v>
      </c>
      <c r="D17" s="104"/>
      <c r="E17" s="101"/>
      <c r="F17" s="34"/>
      <c r="G17" s="35"/>
      <c r="H17" s="36">
        <v>9494</v>
      </c>
      <c r="I17" s="36">
        <v>7477</v>
      </c>
      <c r="J17" s="36">
        <v>-2017</v>
      </c>
      <c r="K17" s="37"/>
      <c r="L17" s="75"/>
      <c r="M17" s="73" t="str">
        <f t="shared" ref="M17:M19" si="74">IF(AND(I17&lt;&gt;0,H17=0),"○","")</f>
        <v/>
      </c>
      <c r="N17" s="8" t="str">
        <f t="shared" ref="N17:N19" si="75">IF(B17&lt;&gt;"","款","-")</f>
        <v>-</v>
      </c>
      <c r="O17" s="8" t="str">
        <f t="shared" ref="O17:O19" si="76">IF(C17&lt;&gt;"","項","-")</f>
        <v>項</v>
      </c>
      <c r="P17" s="8" t="str">
        <f t="shared" ref="P17:P19" si="77">IF(D17&lt;&gt;"","目","-")</f>
        <v>-</v>
      </c>
      <c r="Q17" s="8" t="str">
        <f t="shared" ref="Q17:Q19" si="78">IF(E17&lt;&gt;"","節","-")</f>
        <v>-</v>
      </c>
      <c r="R17" s="8" t="str">
        <f t="shared" ref="R17:R19" si="79">IF(F17&lt;&gt;"","事項","-")</f>
        <v>-</v>
      </c>
      <c r="U17" s="9" t="s">
        <v>33</v>
      </c>
      <c r="V17" s="10" t="str">
        <f t="shared" ref="V17:V19" si="80">IF(G17&lt;&gt;"",G17,"")</f>
        <v/>
      </c>
      <c r="X17" s="9">
        <f t="shared" ref="X17:X19" si="81">IF(LENB(D17)/2&gt;13.5,2,1)</f>
        <v>1</v>
      </c>
      <c r="Y17" s="9">
        <f t="shared" ref="Y17:Y19" si="82">IF(LENB(E17)/2&gt;26.5,3,IF(LENB(E17)/2&gt;13.5,2,1))</f>
        <v>1</v>
      </c>
      <c r="Z17" s="9">
        <f t="shared" ref="Z17:Z19" si="83">IF(LENB(F17)/2&gt;51,4,IF(LENB(F17)/2&gt;34,3,IF(LENB(F17)/2&gt;17,2,1)))</f>
        <v>1</v>
      </c>
      <c r="AA17" s="9">
        <f t="shared" ref="AA17:AA19" si="84">MAX(X17:Z17)</f>
        <v>1</v>
      </c>
      <c r="AB17" s="11" t="str">
        <f t="shared" ref="AB17:AB19" si="85">IF(AA17=4,"⑤"&amp;CHAR(10)&amp;CHAR(10)&amp;CHAR(10)&amp;CHAR(10),IF(AA17=3,"④"&amp;CHAR(10)&amp;CHAR(10)&amp;CHAR(10),IF(AA17=2,"③"&amp;CHAR(10)&amp;CHAR(10),"②"&amp;CHAR(10))))</f>
        <v xml:space="preserve">②
</v>
      </c>
      <c r="AD17" s="38">
        <f t="shared" ref="AD17:AD19" si="86">LENB(D17)/2</f>
        <v>0</v>
      </c>
      <c r="AE17" s="38">
        <f t="shared" ref="AE17:AE19" si="87">LENB(E17)/2</f>
        <v>0</v>
      </c>
      <c r="AF17" s="38">
        <f t="shared" ref="AF17:AF19" si="88">LENB(F17)/2</f>
        <v>0</v>
      </c>
      <c r="AH17" s="12" t="e">
        <f>IF(N17="款",B17,#REF!)</f>
        <v>#REF!</v>
      </c>
      <c r="AI17" s="12" t="e">
        <f>IF(#REF!=AH17,IF(O17="項",C17,#REF!),0)</f>
        <v>#REF!</v>
      </c>
      <c r="AJ17" s="12" t="e">
        <f>IF(#REF!=AI17,IF(P17="目",D17,#REF!),0)</f>
        <v>#REF!</v>
      </c>
      <c r="AK17" s="12" t="e">
        <f>IF(#REF!=AJ17,IF(Q17="節",E17,"事項"),0)</f>
        <v>#REF!</v>
      </c>
      <c r="AM17" s="12" t="e">
        <f t="shared" ref="AM17:AM19" si="89">IF(AI17=0,AH17,IF(AJ17=0,CONCATENATE(AH17,AI17),IF(AK17=0,CONCATENATE(AH17,AI17,AJ17),IF(AK17="事項",0,CONCATENATE(AH17,AI17,AJ17,AK17)))))</f>
        <v>#REF!</v>
      </c>
    </row>
    <row r="18" spans="1:39" ht="27">
      <c r="A18" s="59">
        <v>7</v>
      </c>
      <c r="B18" s="40"/>
      <c r="C18" s="40"/>
      <c r="D18" s="105" t="s">
        <v>5</v>
      </c>
      <c r="E18" s="106"/>
      <c r="F18" s="61"/>
      <c r="G18" s="62"/>
      <c r="H18" s="43">
        <v>28</v>
      </c>
      <c r="I18" s="43">
        <v>28</v>
      </c>
      <c r="J18" s="43">
        <v>0</v>
      </c>
      <c r="K18" s="60"/>
      <c r="L18" s="76"/>
      <c r="M18" s="73" t="str">
        <f t="shared" si="74"/>
        <v/>
      </c>
      <c r="N18" s="8" t="str">
        <f t="shared" si="75"/>
        <v>-</v>
      </c>
      <c r="O18" s="8" t="str">
        <f t="shared" si="76"/>
        <v>-</v>
      </c>
      <c r="P18" s="8" t="str">
        <f t="shared" si="77"/>
        <v>目</v>
      </c>
      <c r="Q18" s="8" t="str">
        <f t="shared" si="78"/>
        <v>-</v>
      </c>
      <c r="R18" s="8" t="str">
        <f t="shared" si="79"/>
        <v>-</v>
      </c>
      <c r="U18" s="9" t="s">
        <v>33</v>
      </c>
      <c r="V18" s="10" t="str">
        <f t="shared" si="80"/>
        <v/>
      </c>
      <c r="X18" s="9">
        <f t="shared" si="81"/>
        <v>1</v>
      </c>
      <c r="Y18" s="9">
        <f t="shared" si="82"/>
        <v>1</v>
      </c>
      <c r="Z18" s="9">
        <f t="shared" si="83"/>
        <v>1</v>
      </c>
      <c r="AA18" s="9">
        <f t="shared" si="84"/>
        <v>1</v>
      </c>
      <c r="AB18" s="11" t="str">
        <f t="shared" si="85"/>
        <v xml:space="preserve">②
</v>
      </c>
      <c r="AD18" s="38">
        <f t="shared" si="86"/>
        <v>5.5</v>
      </c>
      <c r="AE18" s="38">
        <f t="shared" si="87"/>
        <v>0</v>
      </c>
      <c r="AF18" s="38">
        <f t="shared" si="88"/>
        <v>0</v>
      </c>
      <c r="AH18" s="12" t="e">
        <f>IF(N18="款",B18,#REF!)</f>
        <v>#REF!</v>
      </c>
      <c r="AI18" s="12" t="e">
        <f>IF(#REF!=AH18,IF(O18="項",C18,#REF!),0)</f>
        <v>#REF!</v>
      </c>
      <c r="AJ18" s="12" t="e">
        <f>IF(#REF!=AI18,IF(P18="目",D18,#REF!),0)</f>
        <v>#REF!</v>
      </c>
      <c r="AK18" s="12" t="e">
        <f>IF(#REF!=AJ18,IF(Q18="節",E18,"事項"),0)</f>
        <v>#REF!</v>
      </c>
      <c r="AM18" s="12" t="e">
        <f t="shared" si="89"/>
        <v>#REF!</v>
      </c>
    </row>
    <row r="19" spans="1:39" ht="27">
      <c r="A19" s="59">
        <v>8</v>
      </c>
      <c r="B19" s="40"/>
      <c r="C19" s="40"/>
      <c r="D19" s="40"/>
      <c r="E19" s="80" t="s">
        <v>6</v>
      </c>
      <c r="F19" s="78" t="s">
        <v>14</v>
      </c>
      <c r="G19" s="62" t="s">
        <v>17</v>
      </c>
      <c r="H19" s="43">
        <v>28</v>
      </c>
      <c r="I19" s="43">
        <v>28</v>
      </c>
      <c r="J19" s="43">
        <v>0</v>
      </c>
      <c r="K19" s="60"/>
      <c r="L19" s="76"/>
      <c r="M19" s="89" t="str">
        <f t="shared" si="74"/>
        <v/>
      </c>
      <c r="N19" s="8" t="str">
        <f t="shared" si="75"/>
        <v>-</v>
      </c>
      <c r="O19" s="8" t="str">
        <f t="shared" si="76"/>
        <v>-</v>
      </c>
      <c r="P19" s="8" t="str">
        <f t="shared" si="77"/>
        <v>-</v>
      </c>
      <c r="Q19" s="8" t="str">
        <f t="shared" si="78"/>
        <v>節</v>
      </c>
      <c r="R19" s="8" t="str">
        <f t="shared" si="79"/>
        <v>事項</v>
      </c>
      <c r="U19" s="9" t="s">
        <v>33</v>
      </c>
      <c r="V19" s="10" t="str">
        <f t="shared" si="80"/>
        <v>東成区役所</v>
      </c>
      <c r="X19" s="9">
        <f t="shared" si="81"/>
        <v>1</v>
      </c>
      <c r="Y19" s="9">
        <f t="shared" si="82"/>
        <v>1</v>
      </c>
      <c r="Z19" s="9">
        <f t="shared" si="83"/>
        <v>1</v>
      </c>
      <c r="AA19" s="9">
        <f t="shared" si="84"/>
        <v>1</v>
      </c>
      <c r="AB19" s="11" t="str">
        <f t="shared" si="85"/>
        <v xml:space="preserve">②
</v>
      </c>
      <c r="AD19" s="38">
        <f t="shared" si="86"/>
        <v>0</v>
      </c>
      <c r="AE19" s="38">
        <f t="shared" si="87"/>
        <v>8.5</v>
      </c>
      <c r="AF19" s="38">
        <f t="shared" si="88"/>
        <v>15</v>
      </c>
      <c r="AH19" s="12" t="e">
        <f t="shared" ref="AH19" si="90">IF(N19="款",B19,AH18)</f>
        <v>#REF!</v>
      </c>
      <c r="AI19" s="12" t="e">
        <f t="shared" ref="AI19" si="91">IF(AH18=AH19,IF(O19="項",C19,AI18),0)</f>
        <v>#REF!</v>
      </c>
      <c r="AJ19" s="12" t="e">
        <f t="shared" ref="AJ19" si="92">IF(AI18=AI19,IF(P19="目",D19,AJ18),0)</f>
        <v>#REF!</v>
      </c>
      <c r="AK19" s="12" t="e">
        <f t="shared" ref="AK19" si="93">IF(AJ18=AJ19,IF(Q19="節",E19,"事項"),0)</f>
        <v>#REF!</v>
      </c>
      <c r="AM19" s="12" t="e">
        <f t="shared" si="89"/>
        <v>#REF!</v>
      </c>
    </row>
    <row r="20" spans="1:39" ht="27">
      <c r="A20" s="59">
        <v>9</v>
      </c>
      <c r="B20" s="40"/>
      <c r="C20" s="40"/>
      <c r="D20" s="100" t="s">
        <v>28</v>
      </c>
      <c r="E20" s="101"/>
      <c r="F20" s="41"/>
      <c r="G20" s="42"/>
      <c r="H20" s="36">
        <v>9466</v>
      </c>
      <c r="I20" s="36">
        <v>7449</v>
      </c>
      <c r="J20" s="36">
        <v>-2017</v>
      </c>
      <c r="K20" s="37"/>
      <c r="L20" s="75"/>
      <c r="M20" s="73" t="str">
        <f t="shared" ref="M20:M21" si="94">IF(AND(I20&lt;&gt;0,H20=0),"○","")</f>
        <v/>
      </c>
      <c r="N20" s="8" t="str">
        <f t="shared" ref="N20:N21" si="95">IF(B20&lt;&gt;"","款","-")</f>
        <v>-</v>
      </c>
      <c r="O20" s="8" t="str">
        <f t="shared" ref="O20:O21" si="96">IF(C20&lt;&gt;"","項","-")</f>
        <v>-</v>
      </c>
      <c r="P20" s="8" t="str">
        <f t="shared" ref="P20:P21" si="97">IF(D20&lt;&gt;"","目","-")</f>
        <v>目</v>
      </c>
      <c r="Q20" s="8" t="str">
        <f t="shared" ref="Q20:Q21" si="98">IF(E20&lt;&gt;"","節","-")</f>
        <v>-</v>
      </c>
      <c r="R20" s="8" t="str">
        <f t="shared" ref="R20:R21" si="99">IF(F20&lt;&gt;"","事項","-")</f>
        <v>-</v>
      </c>
      <c r="U20" s="9" t="s">
        <v>33</v>
      </c>
      <c r="V20" s="10" t="str">
        <f t="shared" ref="V20:V21" si="100">IF(G20&lt;&gt;"",G20,"")</f>
        <v/>
      </c>
      <c r="X20" s="9">
        <f t="shared" ref="X20:X21" si="101">IF(LENB(D20)/2&gt;13.5,2,1)</f>
        <v>1</v>
      </c>
      <c r="Y20" s="9">
        <f t="shared" ref="Y20:Y21" si="102">IF(LENB(E20)/2&gt;26.5,3,IF(LENB(E20)/2&gt;13.5,2,1))</f>
        <v>1</v>
      </c>
      <c r="Z20" s="9">
        <f t="shared" ref="Z20:Z21" si="103">IF(LENB(F20)/2&gt;51,4,IF(LENB(F20)/2&gt;34,3,IF(LENB(F20)/2&gt;17,2,1)))</f>
        <v>1</v>
      </c>
      <c r="AA20" s="9">
        <f t="shared" ref="AA20:AA21" si="104">MAX(X20:Z20)</f>
        <v>1</v>
      </c>
      <c r="AB20" s="11" t="str">
        <f t="shared" ref="AB20:AB21" si="105">IF(AA20=4,"⑤"&amp;CHAR(10)&amp;CHAR(10)&amp;CHAR(10)&amp;CHAR(10),IF(AA20=3,"④"&amp;CHAR(10)&amp;CHAR(10)&amp;CHAR(10),IF(AA20=2,"③"&amp;CHAR(10)&amp;CHAR(10),"②"&amp;CHAR(10))))</f>
        <v xml:space="preserve">②
</v>
      </c>
      <c r="AD20" s="38">
        <f t="shared" ref="AD20:AD21" si="106">LENB(D20)/2</f>
        <v>5</v>
      </c>
      <c r="AE20" s="38">
        <f t="shared" ref="AE20:AE21" si="107">LENB(E20)/2</f>
        <v>0</v>
      </c>
      <c r="AF20" s="38">
        <f t="shared" ref="AF20:AF21" si="108">LENB(F20)/2</f>
        <v>0</v>
      </c>
      <c r="AH20" s="12" t="e">
        <f>IF(N20="款",B20,#REF!)</f>
        <v>#REF!</v>
      </c>
      <c r="AI20" s="12" t="e">
        <f>IF(#REF!=AH20,IF(O20="項",C20,#REF!),0)</f>
        <v>#REF!</v>
      </c>
      <c r="AJ20" s="12" t="e">
        <f>IF(#REF!=AI20,IF(P20="目",D20,#REF!),0)</f>
        <v>#REF!</v>
      </c>
      <c r="AK20" s="12" t="e">
        <f>IF(#REF!=AJ20,IF(Q20="節",E20,"事項"),0)</f>
        <v>#REF!</v>
      </c>
      <c r="AM20" s="12" t="e">
        <f t="shared" ref="AM20:AM21" si="109">IF(AI20=0,AH20,IF(AJ20=0,CONCATENATE(AH20,AI20),IF(AK20=0,CONCATENATE(AH20,AI20,AJ20),IF(AK20="事項",0,CONCATENATE(AH20,AI20,AJ20,AK20)))))</f>
        <v>#REF!</v>
      </c>
    </row>
    <row r="21" spans="1:39" ht="27">
      <c r="A21" s="59">
        <v>10</v>
      </c>
      <c r="B21" s="40"/>
      <c r="C21" s="40"/>
      <c r="D21" s="39"/>
      <c r="E21" s="79" t="s">
        <v>7</v>
      </c>
      <c r="F21" s="41" t="s">
        <v>26</v>
      </c>
      <c r="G21" s="42" t="s">
        <v>17</v>
      </c>
      <c r="H21" s="36">
        <v>9466</v>
      </c>
      <c r="I21" s="36">
        <v>7449</v>
      </c>
      <c r="J21" s="36">
        <v>-2017</v>
      </c>
      <c r="K21" s="37"/>
      <c r="L21" s="75"/>
      <c r="M21" s="73" t="str">
        <f t="shared" si="94"/>
        <v/>
      </c>
      <c r="N21" s="8" t="str">
        <f t="shared" si="95"/>
        <v>-</v>
      </c>
      <c r="O21" s="8" t="str">
        <f t="shared" si="96"/>
        <v>-</v>
      </c>
      <c r="P21" s="8" t="str">
        <f t="shared" si="97"/>
        <v>-</v>
      </c>
      <c r="Q21" s="8" t="str">
        <f t="shared" si="98"/>
        <v>節</v>
      </c>
      <c r="R21" s="8" t="str">
        <f t="shared" si="99"/>
        <v>事項</v>
      </c>
      <c r="U21" s="9" t="s">
        <v>33</v>
      </c>
      <c r="V21" s="10" t="str">
        <f t="shared" si="100"/>
        <v>東成区役所</v>
      </c>
      <c r="X21" s="9">
        <f t="shared" si="101"/>
        <v>1</v>
      </c>
      <c r="Y21" s="9">
        <f t="shared" si="102"/>
        <v>1</v>
      </c>
      <c r="Z21" s="9">
        <f t="shared" si="103"/>
        <v>1</v>
      </c>
      <c r="AA21" s="9">
        <f t="shared" si="104"/>
        <v>1</v>
      </c>
      <c r="AB21" s="11" t="str">
        <f t="shared" si="105"/>
        <v xml:space="preserve">②
</v>
      </c>
      <c r="AD21" s="38">
        <f t="shared" si="106"/>
        <v>0</v>
      </c>
      <c r="AE21" s="38">
        <f t="shared" si="107"/>
        <v>4.5</v>
      </c>
      <c r="AF21" s="38">
        <f t="shared" si="108"/>
        <v>17</v>
      </c>
      <c r="AH21" s="12" t="e">
        <f t="shared" ref="AH21" si="110">IF(N21="款",B21,AH20)</f>
        <v>#REF!</v>
      </c>
      <c r="AI21" s="12" t="e">
        <f t="shared" ref="AI21" si="111">IF(AH20=AH21,IF(O21="項",C21,AI20),0)</f>
        <v>#REF!</v>
      </c>
      <c r="AJ21" s="12" t="e">
        <f t="shared" ref="AJ21" si="112">IF(AI20=AI21,IF(P21="目",D21,AJ20),0)</f>
        <v>#REF!</v>
      </c>
      <c r="AK21" s="12" t="e">
        <f t="shared" ref="AK21" si="113">IF(AJ20=AJ21,IF(Q21="節",E21,"事項"),0)</f>
        <v>#REF!</v>
      </c>
      <c r="AM21" s="12" t="e">
        <f t="shared" si="109"/>
        <v>#REF!</v>
      </c>
    </row>
    <row r="22" spans="1:39" ht="27.75" customHeight="1" thickBot="1">
      <c r="A22" s="102" t="s">
        <v>8</v>
      </c>
      <c r="B22" s="103"/>
      <c r="C22" s="103"/>
      <c r="D22" s="103"/>
      <c r="E22" s="103"/>
      <c r="F22" s="45"/>
      <c r="G22" s="46"/>
      <c r="H22" s="47">
        <v>16690</v>
      </c>
      <c r="I22" s="47">
        <v>14385</v>
      </c>
      <c r="J22" s="48">
        <v>-2305</v>
      </c>
      <c r="K22" s="49"/>
      <c r="L22" s="77"/>
      <c r="M22" s="73" t="str">
        <f t="shared" ref="M22" si="114">IF(AND(I22&lt;&gt;0,H22=0),"○","")</f>
        <v/>
      </c>
      <c r="AD22" s="38"/>
      <c r="AE22" s="38"/>
      <c r="AF22" s="38"/>
    </row>
    <row r="23" spans="1:39" ht="8.25" customHeight="1">
      <c r="A23" s="58"/>
      <c r="B23" s="58"/>
      <c r="C23" s="58"/>
      <c r="D23" s="58"/>
      <c r="E23" s="58"/>
      <c r="F23" s="64"/>
      <c r="G23" s="65"/>
      <c r="H23" s="66"/>
      <c r="I23" s="66"/>
      <c r="J23" s="66"/>
      <c r="K23" s="67"/>
      <c r="L23" s="68"/>
      <c r="M23" s="72"/>
      <c r="AD23" s="38"/>
      <c r="AE23" s="38"/>
      <c r="AF23" s="38"/>
    </row>
    <row r="24" spans="1:39" ht="21.75" hidden="1" customHeight="1">
      <c r="B24" s="82" t="s">
        <v>35</v>
      </c>
      <c r="C24"/>
      <c r="D24"/>
      <c r="E24"/>
      <c r="F24"/>
      <c r="G24"/>
      <c r="H24"/>
      <c r="I24"/>
      <c r="J24"/>
    </row>
    <row r="25" spans="1:39" ht="18" hidden="1" customHeight="1">
      <c r="G25" s="50" t="s">
        <v>9</v>
      </c>
      <c r="H25" s="36">
        <f>SUMIF(N:N,"項",H:H)</f>
        <v>0</v>
      </c>
      <c r="I25" s="36">
        <f>SUMIF(O:O,"項",I:I)</f>
        <v>14385</v>
      </c>
      <c r="J25" s="36">
        <f>SUMIF(O:O,"項",J:J)</f>
        <v>-2305</v>
      </c>
    </row>
    <row r="26" spans="1:39" ht="18" hidden="1" customHeight="1">
      <c r="G26" s="51" t="s">
        <v>13</v>
      </c>
      <c r="H26" s="36">
        <f>H25-H22</f>
        <v>-16690</v>
      </c>
      <c r="I26" s="36">
        <f>I25-I22</f>
        <v>0</v>
      </c>
      <c r="J26" s="36">
        <f>J25-J22</f>
        <v>0</v>
      </c>
    </row>
    <row r="27" spans="1:39" ht="18" hidden="1" customHeight="1">
      <c r="G27" s="52"/>
      <c r="H27" s="53"/>
      <c r="I27" s="53"/>
      <c r="J27" s="53"/>
    </row>
    <row r="28" spans="1:39" ht="18" hidden="1" customHeight="1">
      <c r="G28" s="50" t="s">
        <v>10</v>
      </c>
      <c r="H28" s="36">
        <f>SUMIF(O:O,"目",H:H)</f>
        <v>0</v>
      </c>
      <c r="I28" s="36">
        <f>SUMIF(P:P,"目",I:I)</f>
        <v>14385</v>
      </c>
      <c r="J28" s="36">
        <f>SUMIF(P:P,"目",J:J)</f>
        <v>-2305</v>
      </c>
    </row>
    <row r="29" spans="1:39" ht="18" hidden="1" customHeight="1">
      <c r="G29" s="51" t="s">
        <v>13</v>
      </c>
      <c r="H29" s="36">
        <f>H28-H22</f>
        <v>-16690</v>
      </c>
      <c r="I29" s="36">
        <f>I28-I22</f>
        <v>0</v>
      </c>
      <c r="J29" s="36">
        <f>J28-J22</f>
        <v>0</v>
      </c>
    </row>
    <row r="30" spans="1:39" ht="18" hidden="1" customHeight="1">
      <c r="G30" s="52"/>
      <c r="H30" s="53"/>
      <c r="I30" s="53"/>
      <c r="J30" s="53"/>
    </row>
    <row r="31" spans="1:39" ht="18" hidden="1" customHeight="1">
      <c r="G31" s="50" t="s">
        <v>11</v>
      </c>
      <c r="H31" s="36">
        <f>SUMIF(P:P,"節",H:H)</f>
        <v>0</v>
      </c>
      <c r="I31" s="36">
        <f>SUMIF(Q:Q,"節",I:I)</f>
        <v>14385</v>
      </c>
      <c r="J31" s="36">
        <f>SUMIF(Q:Q,"節",J:J)</f>
        <v>-2305</v>
      </c>
    </row>
    <row r="32" spans="1:39" ht="18" hidden="1" customHeight="1">
      <c r="G32" s="51" t="s">
        <v>13</v>
      </c>
      <c r="H32" s="36">
        <f>H31-H22</f>
        <v>-16690</v>
      </c>
      <c r="I32" s="36">
        <f>I31-I22</f>
        <v>0</v>
      </c>
      <c r="J32" s="36">
        <f>J31-J22</f>
        <v>0</v>
      </c>
    </row>
    <row r="33" spans="1:39" ht="18" hidden="1" customHeight="1">
      <c r="G33" s="52"/>
      <c r="H33" s="53"/>
      <c r="I33" s="53"/>
      <c r="J33" s="53"/>
    </row>
    <row r="34" spans="1:39" ht="18" hidden="1" customHeight="1">
      <c r="G34" s="50" t="s">
        <v>12</v>
      </c>
      <c r="H34" s="36">
        <f>SUMIF(Q:Q,"事項",H:H)</f>
        <v>0</v>
      </c>
      <c r="I34" s="36">
        <f>SUMIF(R:R,"事項",I:I)</f>
        <v>14385</v>
      </c>
      <c r="J34" s="36">
        <f>SUMIF(R:R,"事項",J:J)</f>
        <v>-2305</v>
      </c>
    </row>
    <row r="35" spans="1:39" ht="18" hidden="1" customHeight="1">
      <c r="G35" s="51" t="s">
        <v>13</v>
      </c>
      <c r="H35" s="54">
        <f>H34-H22</f>
        <v>-16690</v>
      </c>
      <c r="I35" s="54">
        <f>I34-I22</f>
        <v>0</v>
      </c>
      <c r="J35" s="54">
        <f>J34-J22</f>
        <v>0</v>
      </c>
    </row>
    <row r="36" spans="1:39" ht="18" hidden="1" customHeight="1"/>
    <row r="37" spans="1:39" ht="18" hidden="1" customHeight="1"/>
    <row r="38" spans="1:39" ht="18" hidden="1" customHeight="1">
      <c r="G38" s="24"/>
    </row>
    <row r="39" spans="1:39" ht="18" hidden="1" customHeight="1">
      <c r="G39" s="24"/>
    </row>
    <row r="40" spans="1:39" ht="18" hidden="1" customHeight="1">
      <c r="G40" s="24"/>
    </row>
    <row r="41" spans="1:39" ht="18" hidden="1" customHeight="1">
      <c r="G41" s="24"/>
    </row>
    <row r="42" spans="1:39" ht="18" hidden="1" customHeight="1">
      <c r="G42" s="24"/>
    </row>
    <row r="43" spans="1:39" ht="18" hidden="1" customHeight="1"/>
    <row r="44" spans="1:39" s="6" customFormat="1" ht="18" hidden="1" customHeight="1">
      <c r="A44" s="22"/>
      <c r="B44" s="1"/>
      <c r="C44" s="1"/>
      <c r="D44" s="1"/>
      <c r="E44" s="1"/>
      <c r="F44" s="14"/>
      <c r="G44" s="24"/>
      <c r="J44" s="5"/>
      <c r="K44" s="16"/>
      <c r="L44" s="4"/>
      <c r="M44" s="58"/>
      <c r="N44" s="8"/>
      <c r="O44" s="8"/>
      <c r="P44" s="8"/>
      <c r="Q44" s="8"/>
      <c r="R44" s="8"/>
      <c r="V44" s="55"/>
      <c r="AB44" s="56"/>
      <c r="AH44" s="57"/>
      <c r="AI44" s="57"/>
      <c r="AJ44" s="57"/>
      <c r="AK44" s="57"/>
      <c r="AL44" s="57"/>
      <c r="AM44" s="57"/>
    </row>
    <row r="45" spans="1:39" s="6" customFormat="1" ht="18" hidden="1" customHeight="1">
      <c r="A45" s="22"/>
      <c r="B45" s="1"/>
      <c r="C45" s="1"/>
      <c r="D45" s="1"/>
      <c r="E45" s="1"/>
      <c r="F45" s="14"/>
      <c r="G45" s="24"/>
      <c r="J45" s="5"/>
      <c r="K45" s="16"/>
      <c r="L45" s="4"/>
      <c r="M45" s="58"/>
      <c r="N45" s="8"/>
      <c r="O45" s="8"/>
      <c r="P45" s="8"/>
      <c r="Q45" s="8"/>
      <c r="R45" s="8"/>
      <c r="V45" s="55"/>
      <c r="AB45" s="56"/>
      <c r="AH45" s="57"/>
      <c r="AI45" s="57"/>
      <c r="AJ45" s="57"/>
      <c r="AK45" s="57"/>
      <c r="AL45" s="57"/>
      <c r="AM45" s="57"/>
    </row>
    <row r="46" spans="1:39" s="6" customFormat="1" ht="18" hidden="1" customHeight="1">
      <c r="A46" s="22"/>
      <c r="B46" s="1"/>
      <c r="C46" s="1"/>
      <c r="D46" s="1"/>
      <c r="E46" s="1"/>
      <c r="F46" s="14"/>
      <c r="G46" s="24"/>
      <c r="J46" s="5"/>
      <c r="K46" s="16"/>
      <c r="L46" s="4"/>
      <c r="M46" s="58"/>
      <c r="N46" s="8"/>
      <c r="O46" s="8"/>
      <c r="P46" s="8"/>
      <c r="Q46" s="8"/>
      <c r="R46" s="8"/>
      <c r="V46" s="55"/>
      <c r="AB46" s="56"/>
      <c r="AH46" s="57"/>
      <c r="AI46" s="57"/>
      <c r="AJ46" s="57"/>
      <c r="AK46" s="57"/>
      <c r="AL46" s="57"/>
      <c r="AM46" s="57"/>
    </row>
    <row r="47" spans="1:39" s="6" customFormat="1" ht="18" hidden="1" customHeight="1">
      <c r="A47" s="22"/>
      <c r="B47" s="1"/>
      <c r="C47" s="1"/>
      <c r="D47" s="1"/>
      <c r="E47" s="1"/>
      <c r="F47" s="14"/>
      <c r="G47" s="24"/>
      <c r="J47" s="5"/>
      <c r="K47" s="16"/>
      <c r="L47" s="4"/>
      <c r="M47" s="58"/>
      <c r="N47" s="8"/>
      <c r="O47" s="8"/>
      <c r="P47" s="8"/>
      <c r="Q47" s="8"/>
      <c r="R47" s="8"/>
      <c r="V47" s="55"/>
      <c r="AB47" s="56"/>
      <c r="AH47" s="57"/>
      <c r="AI47" s="57"/>
      <c r="AJ47" s="57"/>
      <c r="AK47" s="57"/>
      <c r="AL47" s="57"/>
      <c r="AM47" s="57"/>
    </row>
    <row r="48" spans="1:39" s="6" customFormat="1" ht="18" hidden="1" customHeight="1">
      <c r="A48" s="22"/>
      <c r="B48" s="1"/>
      <c r="C48" s="1"/>
      <c r="D48" s="1"/>
      <c r="E48" s="1"/>
      <c r="F48" s="14"/>
      <c r="G48" s="24"/>
      <c r="J48" s="5"/>
      <c r="K48" s="16"/>
      <c r="L48" s="4"/>
      <c r="M48" s="58"/>
      <c r="N48" s="8"/>
      <c r="O48" s="8"/>
      <c r="P48" s="8"/>
      <c r="Q48" s="8"/>
      <c r="R48" s="8"/>
      <c r="V48" s="55"/>
      <c r="AB48" s="56"/>
      <c r="AH48" s="57"/>
      <c r="AI48" s="57"/>
      <c r="AJ48" s="57"/>
      <c r="AK48" s="57"/>
      <c r="AL48" s="57"/>
      <c r="AM48" s="57"/>
    </row>
    <row r="49" spans="1:39" s="6" customFormat="1" ht="18" hidden="1" customHeight="1">
      <c r="A49" s="22"/>
      <c r="B49" s="1"/>
      <c r="C49" s="1"/>
      <c r="D49" s="1"/>
      <c r="E49" s="1"/>
      <c r="F49" s="14"/>
      <c r="G49" s="24"/>
      <c r="J49" s="5"/>
      <c r="K49" s="16"/>
      <c r="L49" s="4"/>
      <c r="M49" s="58"/>
      <c r="N49" s="8"/>
      <c r="O49" s="8"/>
      <c r="P49" s="8"/>
      <c r="Q49" s="8"/>
      <c r="R49" s="8"/>
      <c r="V49" s="55"/>
      <c r="AB49" s="56"/>
      <c r="AH49" s="57"/>
      <c r="AI49" s="57"/>
      <c r="AJ49" s="57"/>
      <c r="AK49" s="57"/>
      <c r="AL49" s="57"/>
      <c r="AM49" s="57"/>
    </row>
    <row r="50" spans="1:39" s="6" customFormat="1" ht="18" hidden="1" customHeight="1">
      <c r="A50" s="22"/>
      <c r="B50" s="1"/>
      <c r="C50" s="1"/>
      <c r="D50" s="1"/>
      <c r="E50" s="1"/>
      <c r="F50" s="14"/>
      <c r="G50" s="24"/>
      <c r="J50" s="5"/>
      <c r="K50" s="16"/>
      <c r="L50" s="4"/>
      <c r="M50" s="58"/>
      <c r="N50" s="8"/>
      <c r="O50" s="8"/>
      <c r="P50" s="8"/>
      <c r="Q50" s="8"/>
      <c r="R50" s="8"/>
      <c r="V50" s="55"/>
      <c r="AB50" s="56"/>
      <c r="AH50" s="57"/>
      <c r="AI50" s="57"/>
      <c r="AJ50" s="57"/>
      <c r="AK50" s="57"/>
      <c r="AL50" s="57"/>
      <c r="AM50" s="57"/>
    </row>
    <row r="51" spans="1:39" s="6" customFormat="1" ht="18" hidden="1" customHeight="1">
      <c r="A51" s="22"/>
      <c r="B51" s="1"/>
      <c r="C51" s="1"/>
      <c r="D51" s="1"/>
      <c r="E51" s="1"/>
      <c r="F51" s="14"/>
      <c r="G51" s="24"/>
      <c r="J51" s="5"/>
      <c r="K51" s="16"/>
      <c r="L51" s="4"/>
      <c r="M51" s="58"/>
      <c r="N51" s="8"/>
      <c r="O51" s="8"/>
      <c r="P51" s="8"/>
      <c r="Q51" s="8"/>
      <c r="R51" s="8"/>
      <c r="V51" s="55"/>
      <c r="AB51" s="56"/>
      <c r="AH51" s="57"/>
      <c r="AI51" s="57"/>
      <c r="AJ51" s="57"/>
      <c r="AK51" s="57"/>
      <c r="AL51" s="57"/>
      <c r="AM51" s="57"/>
    </row>
    <row r="52" spans="1:39" s="6" customFormat="1" ht="18" hidden="1" customHeight="1">
      <c r="A52" s="22"/>
      <c r="B52" s="1"/>
      <c r="C52" s="1"/>
      <c r="D52" s="1"/>
      <c r="E52" s="1"/>
      <c r="F52" s="14"/>
      <c r="G52" s="24"/>
      <c r="J52" s="5"/>
      <c r="K52" s="16"/>
      <c r="L52" s="4"/>
      <c r="M52" s="58"/>
      <c r="N52" s="8"/>
      <c r="O52" s="8"/>
      <c r="P52" s="8"/>
      <c r="Q52" s="8"/>
      <c r="R52" s="8"/>
      <c r="V52" s="55"/>
      <c r="AB52" s="56"/>
      <c r="AH52" s="57"/>
      <c r="AI52" s="57"/>
      <c r="AJ52" s="57"/>
      <c r="AK52" s="57"/>
      <c r="AL52" s="57"/>
      <c r="AM52" s="57"/>
    </row>
    <row r="53" spans="1:39" s="6" customFormat="1" ht="18" hidden="1" customHeight="1">
      <c r="A53" s="22"/>
      <c r="B53" s="1"/>
      <c r="C53" s="1"/>
      <c r="D53" s="1"/>
      <c r="E53" s="1"/>
      <c r="F53" s="14"/>
      <c r="G53" s="24"/>
      <c r="J53" s="5"/>
      <c r="K53" s="16"/>
      <c r="L53" s="4"/>
      <c r="M53" s="58"/>
      <c r="N53" s="8"/>
      <c r="O53" s="8"/>
      <c r="P53" s="8"/>
      <c r="Q53" s="8"/>
      <c r="R53" s="8"/>
      <c r="V53" s="55"/>
      <c r="AB53" s="56"/>
      <c r="AH53" s="57"/>
      <c r="AI53" s="57"/>
      <c r="AJ53" s="57"/>
      <c r="AK53" s="57"/>
      <c r="AL53" s="57"/>
      <c r="AM53" s="57"/>
    </row>
    <row r="54" spans="1:39" s="6" customFormat="1" ht="18" hidden="1" customHeight="1">
      <c r="A54" s="22"/>
      <c r="B54" s="1"/>
      <c r="C54" s="1"/>
      <c r="D54" s="1"/>
      <c r="E54" s="1"/>
      <c r="F54" s="14"/>
      <c r="G54" s="4"/>
      <c r="J54" s="5"/>
      <c r="K54" s="16"/>
      <c r="L54" s="4"/>
      <c r="M54" s="58"/>
      <c r="N54" s="8"/>
      <c r="O54" s="8"/>
      <c r="P54" s="8"/>
      <c r="Q54" s="8"/>
      <c r="R54" s="8"/>
      <c r="V54" s="55"/>
      <c r="AB54" s="56"/>
      <c r="AH54" s="57"/>
      <c r="AI54" s="57"/>
      <c r="AJ54" s="57"/>
      <c r="AK54" s="57"/>
      <c r="AL54" s="57"/>
      <c r="AM54" s="57"/>
    </row>
    <row r="55" spans="1:39" s="6" customFormat="1" ht="18" customHeight="1">
      <c r="A55" s="22"/>
      <c r="B55" s="1"/>
      <c r="C55" s="1"/>
      <c r="D55" s="1"/>
      <c r="E55" s="1"/>
      <c r="F55" s="14"/>
      <c r="G55" s="4"/>
      <c r="J55" s="5"/>
      <c r="K55" s="16"/>
      <c r="L55" s="4"/>
      <c r="M55" s="58"/>
      <c r="N55" s="8"/>
      <c r="O55" s="8"/>
      <c r="P55" s="8"/>
      <c r="Q55" s="8"/>
      <c r="R55" s="8"/>
      <c r="V55" s="55"/>
      <c r="AB55" s="56"/>
      <c r="AH55" s="57"/>
      <c r="AI55" s="57"/>
      <c r="AJ55" s="57"/>
      <c r="AK55" s="57"/>
      <c r="AL55" s="57"/>
      <c r="AM55" s="57"/>
    </row>
    <row r="56" spans="1:39" s="6" customFormat="1" ht="18" customHeight="1">
      <c r="A56" s="22"/>
      <c r="B56" s="1"/>
      <c r="C56" s="1"/>
      <c r="D56" s="1"/>
      <c r="E56" s="1"/>
      <c r="F56" s="14"/>
      <c r="G56" s="24"/>
      <c r="J56" s="5"/>
      <c r="K56" s="16"/>
      <c r="L56" s="4"/>
      <c r="M56" s="58"/>
      <c r="N56" s="8"/>
      <c r="O56" s="8"/>
      <c r="P56" s="8"/>
      <c r="Q56" s="8"/>
      <c r="R56" s="8"/>
      <c r="V56" s="55"/>
      <c r="AB56" s="56"/>
      <c r="AH56" s="57"/>
      <c r="AI56" s="57"/>
      <c r="AJ56" s="57"/>
      <c r="AK56" s="57"/>
      <c r="AL56" s="57"/>
      <c r="AM56" s="57"/>
    </row>
    <row r="57" spans="1:39" s="6" customFormat="1" ht="18" customHeight="1">
      <c r="A57" s="22"/>
      <c r="B57" s="1"/>
      <c r="C57" s="1"/>
      <c r="D57" s="1"/>
      <c r="E57" s="1"/>
      <c r="F57" s="14"/>
      <c r="G57" s="24"/>
      <c r="J57" s="5"/>
      <c r="K57" s="16"/>
      <c r="L57" s="4"/>
      <c r="M57" s="58"/>
      <c r="N57" s="8"/>
      <c r="O57" s="8"/>
      <c r="P57" s="8"/>
      <c r="Q57" s="8"/>
      <c r="R57" s="8"/>
      <c r="V57" s="55"/>
      <c r="AB57" s="56"/>
      <c r="AH57" s="57"/>
      <c r="AI57" s="57"/>
      <c r="AJ57" s="57"/>
      <c r="AK57" s="57"/>
      <c r="AL57" s="57"/>
      <c r="AM57" s="57"/>
    </row>
    <row r="58" spans="1:39" s="6" customFormat="1" ht="18" customHeight="1">
      <c r="A58" s="22"/>
      <c r="B58" s="1"/>
      <c r="C58" s="1"/>
      <c r="D58" s="1"/>
      <c r="E58" s="1"/>
      <c r="F58" s="14"/>
      <c r="G58" s="24"/>
      <c r="J58" s="5"/>
      <c r="K58" s="16"/>
      <c r="L58" s="4"/>
      <c r="M58" s="58"/>
      <c r="N58" s="8"/>
      <c r="O58" s="8"/>
      <c r="P58" s="8"/>
      <c r="Q58" s="8"/>
      <c r="R58" s="8"/>
      <c r="V58" s="55"/>
      <c r="AB58" s="56"/>
      <c r="AH58" s="57"/>
      <c r="AI58" s="57"/>
      <c r="AJ58" s="57"/>
      <c r="AK58" s="57"/>
      <c r="AL58" s="57"/>
      <c r="AM58" s="57"/>
    </row>
    <row r="59" spans="1:39" s="6" customFormat="1" ht="18" customHeight="1">
      <c r="A59" s="22"/>
      <c r="B59" s="1"/>
      <c r="C59" s="1"/>
      <c r="D59" s="1"/>
      <c r="E59" s="1"/>
      <c r="F59" s="14"/>
      <c r="G59" s="24"/>
      <c r="J59" s="5"/>
      <c r="K59" s="16"/>
      <c r="L59" s="4"/>
      <c r="M59" s="58"/>
      <c r="N59" s="8"/>
      <c r="O59" s="8"/>
      <c r="P59" s="8"/>
      <c r="Q59" s="8"/>
      <c r="R59" s="8"/>
      <c r="V59" s="55"/>
      <c r="AB59" s="56"/>
      <c r="AH59" s="57"/>
      <c r="AI59" s="57"/>
      <c r="AJ59" s="57"/>
      <c r="AK59" s="57"/>
      <c r="AL59" s="57"/>
      <c r="AM59" s="57"/>
    </row>
    <row r="60" spans="1:39" s="6" customFormat="1" ht="18.75" customHeight="1">
      <c r="A60" s="22"/>
      <c r="B60" s="1"/>
      <c r="C60" s="1"/>
      <c r="D60" s="1"/>
      <c r="E60" s="1"/>
      <c r="F60" s="14"/>
      <c r="G60" s="24"/>
      <c r="J60" s="5"/>
      <c r="K60" s="16"/>
      <c r="L60" s="4"/>
      <c r="M60" s="58"/>
      <c r="N60" s="8"/>
      <c r="O60" s="8"/>
      <c r="P60" s="8"/>
      <c r="Q60" s="8"/>
      <c r="R60" s="8"/>
      <c r="V60" s="55"/>
      <c r="AB60" s="56"/>
      <c r="AH60" s="57"/>
      <c r="AI60" s="57"/>
      <c r="AJ60" s="57"/>
      <c r="AK60" s="57"/>
      <c r="AL60" s="57"/>
      <c r="AM60" s="57"/>
    </row>
    <row r="61" spans="1:39" s="6" customFormat="1" ht="18.75" customHeight="1">
      <c r="A61" s="22"/>
      <c r="B61" s="1"/>
      <c r="C61" s="1"/>
      <c r="D61" s="1"/>
      <c r="E61" s="1"/>
      <c r="F61" s="14"/>
      <c r="G61" s="24"/>
      <c r="J61" s="5"/>
      <c r="K61" s="16"/>
      <c r="L61" s="4"/>
      <c r="M61" s="58"/>
      <c r="N61" s="8"/>
      <c r="O61" s="8"/>
      <c r="P61" s="8"/>
      <c r="Q61" s="8"/>
      <c r="R61" s="8"/>
      <c r="V61" s="55"/>
      <c r="AB61" s="56"/>
      <c r="AH61" s="57"/>
      <c r="AI61" s="57"/>
      <c r="AJ61" s="57"/>
      <c r="AK61" s="57"/>
      <c r="AL61" s="57"/>
      <c r="AM61" s="57"/>
    </row>
  </sheetData>
  <autoFilter ref="A6:GK22">
    <filterColumn colId="1" showButton="0"/>
    <filterColumn colId="2" showButton="0"/>
    <filterColumn colId="3" showButton="0"/>
    <filterColumn colId="10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</autoFilter>
  <customSheetViews>
    <customSheetView guid="{7F4591BF-0F6E-463C-863C-F8DFB75D20FC}" showPageBreaks="1" fitToPage="1" printArea="1" filter="1" showAutoFilter="1" hiddenColumns="1" view="pageBreakPreview">
      <pane ySplit="7" topLeftCell="A8" activePane="bottomLeft" state="frozen"/>
      <selection pane="bottomLeft" activeCell="F507" sqref="F50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"/>
      <headerFooter>
        <oddFooter>&amp;C&amp;P</oddFooter>
      </headerFooter>
      <autoFilter ref="A6:AV1108">
        <filterColumn colId="1" showButton="0"/>
        <filterColumn colId="2" showButton="0"/>
        <filterColumn colId="3" showButton="0"/>
        <filterColumn colId="6">
          <filters blank="1">
            <filter val="市民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6989C8E8-DF8B-443A-A0DC-63D85A87347B}" scale="80" showPageBreaks="1" fitToPage="1" printArea="1" filter="1" showAutoFilter="1" hiddenColumns="1" view="pageBreakPreview">
      <pane ySplit="7" topLeftCell="A400" activePane="bottomLeft" state="frozen"/>
      <selection pane="bottomLeft" activeCell="F403" sqref="F403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"/>
      <headerFooter>
        <oddFooter>&amp;C&amp;P</oddFooter>
      </headerFooter>
      <autoFilter ref="A6:GQ1108">
        <filterColumn colId="1" showButton="0"/>
        <filterColumn colId="2" showButton="0"/>
        <filterColumn colId="3" showButton="0"/>
        <filterColumn colId="6">
          <filters blank="1">
            <filter val="こども_x000a_青少年局"/>
            <filter val="都島区役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0D972C1-3D2C-4C11-9E56-A82C309030EE}" scale="80" showPageBreaks="1" fitToPage="1" printArea="1" showAutoFilter="1" hiddenColumns="1" view="pageBreakPreview">
      <pane ySplit="7" topLeftCell="A420" activePane="bottomLeft" state="frozen"/>
      <selection pane="bottomLeft" activeCell="I424" sqref="I424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"/>
      <headerFooter>
        <oddFooter>&amp;C&amp;P</oddFooter>
      </headerFooter>
      <autoFilter ref="A6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0CE4855-8BF5-4B09-B255-E1A19C4E3053}" showPageBreaks="1" fitToPage="1" printArea="1" showAutoFilter="1" hiddenColumns="1" view="pageBreakPreview" topLeftCell="A244">
      <selection activeCell="L247" sqref="L24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4"/>
      <headerFooter>
        <oddFooter>&amp;C&amp;P</oddFooter>
      </headerFooter>
      <autoFilter ref="A7:GQ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22CA7278-0BB0-43BE-B164-268A2E7E7747}" scale="80" showPageBreaks="1" fitToPage="1" printArea="1" showAutoFilter="1" hiddenColumns="1" view="pageBreakPreview">
      <pane ySplit="7" topLeftCell="A318" activePane="bottomLeft" state="frozen"/>
      <selection pane="bottomLeft" activeCell="F321" sqref="F321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5"/>
      <headerFooter>
        <oddFooter>&amp;C&amp;P</oddFooter>
      </headerFooter>
      <autoFilter ref="A6:GQ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1C44EF9-9F01-4248-AAFB-58D37EA4F0EC}" scale="70" showPageBreaks="1" fitToPage="1" printArea="1" showAutoFilter="1" hiddenColumns="1" view="pageBreakPreview">
      <pane ySplit="7" topLeftCell="A1000" activePane="bottomLeft" state="frozen"/>
      <selection pane="bottomLeft" activeCell="I1054" sqref="I1054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6"/>
      <headerFooter>
        <oddFooter>&amp;C&amp;P</oddFooter>
      </headerFooter>
      <autoFilter ref="A6:AV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44B054F-1122-4B41-9106-F9A119111E6C}" scale="80" showPageBreaks="1" fitToPage="1" printArea="1" filter="1" showAutoFilter="1" hiddenColumns="1" view="pageBreakPreview">
      <pane ySplit="7" topLeftCell="A332" activePane="bottomLeft" state="frozen"/>
      <selection pane="bottomLeft" activeCell="F362" sqref="F362"/>
      <rowBreaks count="2" manualBreakCount="2">
        <brk id="1025" max="11" man="1"/>
        <brk id="1062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7"/>
      <headerFooter>
        <oddFooter>&amp;C&amp;P</oddFooter>
      </headerFooter>
      <autoFilter ref="A6:GQ1105">
        <filterColumn colId="1" showButton="0"/>
        <filterColumn colId="2" showButton="0"/>
        <filterColumn colId="3" showButton="0"/>
        <filterColumn colId="6">
          <filters blank="1">
            <filter val="西区役所"/>
            <filter val="中央区役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4D82BCF-451C-40BA-B4B3-30E21386BB25}" showPageBreaks="1" fitToPage="1" printArea="1" showAutoFilter="1" hiddenColumns="1" view="pageBreakPreview">
      <pane ySplit="7" topLeftCell="A8" activePane="bottomLeft" state="frozen"/>
      <selection pane="bottomLeft" activeCell="H5" sqref="H5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8"/>
      <headerFooter>
        <oddFooter>&amp;C&amp;P</oddFooter>
      </headerFooter>
      <autoFilter ref="A6:AV1159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F0F1A79-0791-4C2C-8D13-6CD22FD0499B}" showPageBreaks="1" fitToPage="1" printArea="1" showAutoFilter="1" hiddenColumns="1" view="pageBreakPreview">
      <pane ySplit="7" topLeftCell="A1150" activePane="bottomLeft" state="frozen"/>
      <selection pane="bottomLeft" activeCell="I1099" sqref="I1099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9"/>
      <headerFooter>
        <oddFooter>&amp;C&amp;P</oddFooter>
      </headerFooter>
      <autoFilter ref="A6:AV115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2D441E7-D750-4466-9F5C-BED9F80CA5C9}" showPageBreaks="1" fitToPage="1" printArea="1" filter="1" showAutoFilter="1" hiddenColumns="1" view="pageBreakPreview" topLeftCell="A4">
      <pane ySplit="198" topLeftCell="A203" activePane="bottomLeft" state="frozen"/>
      <selection pane="bottomLeft" activeCell="F552" sqref="F552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0"/>
      <headerFooter>
        <oddFooter>&amp;C&amp;P</oddFooter>
      </headerFooter>
      <autoFilter ref="A6:GQ1138">
        <filterColumn colId="1" showButton="0"/>
        <filterColumn colId="2" showButton="0"/>
        <filterColumn colId="3" showButton="0"/>
        <filterColumn colId="6">
          <filters>
            <filter val="経済戦略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06B37801-B90C-4714-B129-94818EB4F65E}" showPageBreaks="1" fitToPage="1" printArea="1" showAutoFilter="1" hiddenColumns="1" view="pageBreakPreview">
      <pane ySplit="7" topLeftCell="A454" activePane="bottomLeft" state="frozen"/>
      <selection pane="bottomLeft" activeCell="F457" sqref="F45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1"/>
      <headerFooter>
        <oddFooter>&amp;C&amp;P</oddFooter>
      </headerFooter>
      <autoFilter ref="A6:GQ1187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0AC8F9C-2188-4C12-A141-8BE304C786F0}" scale="90" showPageBreaks="1" fitToPage="1" printArea="1" filter="1" showAutoFilter="1" hiddenColumns="1" view="pageBreakPreview">
      <pane xSplit="7" ySplit="112" topLeftCell="H639" activePane="bottomRight" state="frozen"/>
      <selection pane="bottomRight" activeCell="I922" sqref="I922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2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6">
          <filters>
            <filter val="健康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46A0E73-873C-4404-B73B-B777317F5A7C}" scale="90" showPageBreaks="1" fitToPage="1" printArea="1" filter="1" showAutoFilter="1" hiddenColumns="1" view="pageBreakPreview">
      <pane xSplit="7" ySplit="6" topLeftCell="H91" activePane="bottomRight" state="frozen"/>
      <selection pane="bottomRight" activeCell="I103" sqref="I103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3"/>
      <headerFooter>
        <oddFooter>&amp;C&amp;P</oddFooter>
      </headerFooter>
      <autoFilter ref="A6:AU1094">
        <filterColumn colId="1" showButton="0"/>
        <filterColumn colId="2" showButton="0"/>
        <filterColumn colId="3" showButton="0"/>
        <filterColumn colId="6">
          <filters>
            <filter val="財政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9B02B18F-FBC3-4003-B64D-6BF6D2FAF148}" scale="80" showPageBreaks="1" fitToPage="1" printArea="1" showAutoFilter="1" hiddenColumns="1" view="pageBreakPreview" topLeftCell="A4">
      <pane ySplit="4" topLeftCell="A986" activePane="bottomLeft" state="frozen"/>
      <selection pane="bottomLeft" activeCell="I533" sqref="I533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4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C7353BA-FEB2-44C3-9BD4-FB607F8CAE56}" scale="85" showPageBreaks="1" fitToPage="1" printArea="1" showAutoFilter="1" hiddenColumns="1" view="pageBreakPreview" topLeftCell="A4">
      <pane ySplit="4" topLeftCell="A261" activePane="bottomLeft" state="frozen"/>
      <selection pane="bottomLeft" activeCell="I737" sqref="I737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5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F6E0A5B-1F3F-4878-8986-ED55F9EE06F4}" scale="85" showPageBreaks="1" fitToPage="1" printArea="1" showAutoFilter="1" hiddenColumns="1" view="pageBreakPreview" topLeftCell="A4">
      <pane xSplit="1" ySplit="4" topLeftCell="B820" activePane="bottomRight" state="frozen"/>
      <selection pane="bottomRight" activeCell="V5" sqref="V5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6"/>
      <headerFooter>
        <oddFooter>&amp;C&amp;P</oddFooter>
      </headerFooter>
      <autoFilter ref="A6:GQ112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8061F44-4299-433B-992E-389B11EF0957}" scale="85" showPageBreaks="1" fitToPage="1" printArea="1" showAutoFilter="1" hiddenColumns="1" view="pageBreakPreview" topLeftCell="A4">
      <pane xSplit="1" ySplit="4" topLeftCell="B655" activePane="bottomRight" state="frozen"/>
      <selection pane="bottomRight" activeCell="I657" sqref="I65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7"/>
      <headerFooter>
        <oddFooter>&amp;C&amp;P</oddFooter>
      </headerFooter>
      <autoFilter ref="A6:GQ1123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8F489ED-1D77-4F4E-A920-2AEA32928870}" showPageBreaks="1" fitToPage="1" printArea="1" showAutoFilter="1" hiddenColumns="1" view="pageBreakPreview">
      <pane ySplit="7" topLeftCell="A8" activePane="bottomLeft" state="frozen"/>
      <selection pane="bottomLeft" activeCell="F12" sqref="F12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8"/>
      <headerFooter>
        <oddFooter>&amp;C&amp;P</oddFooter>
      </headerFooter>
      <autoFilter ref="A6:AU1092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697FA6B-DE17-44B8-B6B3-A9559B9E7087}" scale="80" showPageBreaks="1" fitToPage="1" printArea="1" showAutoFilter="1" hiddenColumns="1" view="pageBreakPreview">
      <selection activeCell="G3" sqref="G3"/>
      <rowBreaks count="2" manualBreakCount="2">
        <brk id="1052" max="11" man="1"/>
        <brk id="109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9"/>
      <headerFooter>
        <oddFooter>&amp;C&amp;P</oddFooter>
      </headerFooter>
      <autoFilter ref="A6:GQ1092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0B705B4-A912-4810-9C2E-4F7E515E914E}" scale="85" showPageBreaks="1" fitToPage="1" printArea="1" filter="1" showAutoFilter="1" hiddenColumns="1" view="pageBreakPreview" topLeftCell="A4">
      <pane ySplit="215" topLeftCell="A220" activePane="bottomLeft" state="frozen"/>
      <selection pane="bottomLeft" activeCell="G132" sqref="G132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0"/>
      <headerFooter>
        <oddFooter>&amp;C&amp;P</oddFooter>
      </headerFooter>
      <autoFilter ref="A6:AU1092">
        <filterColumn colId="1" showButton="0"/>
        <filterColumn colId="2" showButton="0"/>
        <filterColumn colId="3" showButton="0"/>
        <filterColumn colId="10" showButton="0"/>
        <filterColumn colId="21">
          <filters>
            <filter val="鶴見区役所"/>
            <filter val="東淀川区役所"/>
            <filter val="淀川区役所"/>
          </filters>
        </filterColumn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366D8082-4247-4BD2-8EA9-CB5780D5FB7B}" scale="80" showPageBreaks="1" fitToPage="1" printArea="1" filter="1" showAutoFilter="1" hiddenColumns="1" view="pageBreakPreview">
      <pane ySplit="145" topLeftCell="A1093" activePane="bottomLeft" state="frozen"/>
      <selection pane="bottomLeft" activeCell="K971" sqref="K971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1"/>
      <headerFooter>
        <oddFooter>&amp;C&amp;P</oddFooter>
      </headerFooter>
      <autoFilter ref="A6:GQ1092">
        <filterColumn colId="1" showButton="0"/>
        <filterColumn colId="2" showButton="0"/>
        <filterColumn colId="3" showButton="0"/>
        <filterColumn colId="6">
          <filters>
            <filter val="人事室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9599D06-5045-4F02-A405-3D6703BDDB40}" scale="80" showPageBreaks="1" fitToPage="1" printArea="1" showAutoFilter="1" hiddenColumns="1" view="pageBreakPreview">
      <pane ySplit="7" topLeftCell="A1082" activePane="bottomLeft" state="frozen"/>
      <selection pane="bottomLeft" activeCell="I1088" sqref="I1088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2"/>
      <headerFooter>
        <oddFooter>&amp;C&amp;P</oddFooter>
      </headerFooter>
      <autoFilter ref="A6:GQ1090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4D5FBE2-BDB8-47D1-B4A9-3D49381FAF5C}" scale="85" showPageBreaks="1" fitToPage="1" printArea="1" showAutoFilter="1" hiddenColumns="1" view="pageBreakPreview" topLeftCell="A4">
      <pane xSplit="1" ySplit="4" topLeftCell="B8" activePane="bottomRight" state="frozen"/>
      <selection pane="bottomRight" activeCell="B8" sqref="B8:E8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3"/>
      <headerFooter>
        <oddFooter>&amp;C&amp;P</oddFooter>
      </headerFooter>
      <autoFilter ref="A6:GQ1123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052F3F11-C124-459E-99F9-1A701D48C614}" scale="80" showPageBreaks="1" fitToPage="1" printArea="1" showAutoFilter="1" hiddenColumns="1" view="pageBreakPreview">
      <pane ySplit="7" topLeftCell="A360" activePane="bottomLeft" state="frozen"/>
      <selection pane="bottomLeft" activeCell="I365" sqref="I365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4"/>
      <headerFooter>
        <oddFooter>&amp;C&amp;P</oddFooter>
      </headerFooter>
      <autoFilter ref="A6:GQ112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C548A2E-C48E-45CC-879A-E2EBB2B33EEA}" scale="90" showPageBreaks="1" fitToPage="1" printArea="1" showAutoFilter="1" hiddenColumns="1" view="pageBreakPreview">
      <pane xSplit="7" ySplit="124" topLeftCell="H141" activePane="bottomRight" state="frozen"/>
      <selection pane="bottomRight" activeCell="E881" sqref="E881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5"/>
      <headerFooter>
        <oddFooter>&amp;C&amp;P</oddFooter>
      </headerFooter>
      <autoFilter ref="A6:AU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C32E599-0BEF-41F1-8B76-6572A0EC043F}" scale="90" showPageBreaks="1" fitToPage="1" printArea="1" showAutoFilter="1" hiddenColumns="1" view="pageBreakPreview" topLeftCell="A397">
      <selection activeCell="H403" sqref="H403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6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81BD237-B078-4701-B24C-0BFF302F5B2F}" scale="80" showPageBreaks="1" fitToPage="1" printArea="1" showAutoFilter="1" hiddenColumns="1" view="pageBreakPreview" topLeftCell="A4">
      <pane ySplit="4" topLeftCell="A8" activePane="bottomLeft" state="frozen"/>
      <selection pane="bottomLeft" activeCell="F1030" sqref="F1030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7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9C96EC1-4A13-433C-8CA1-D624BCDA23FB}" scale="90" showPageBreaks="1" fitToPage="1" printArea="1" showAutoFilter="1" hiddenColumns="1" view="pageBreakPreview">
      <pane xSplit="7" ySplit="7" topLeftCell="H76" activePane="bottomRight" state="frozen"/>
      <selection pane="bottomRight" activeCell="U1003" sqref="U1003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8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F3F1375-589A-425A-AD36-5AC937F02F87}" scale="90" showPageBreaks="1" fitToPage="1" printArea="1" showAutoFilter="1" hiddenColumns="1" view="pageBreakPreview">
      <pane xSplit="7" ySplit="7" topLeftCell="H305" activePane="bottomRight" state="frozen"/>
      <selection pane="bottomRight" activeCell="F306" sqref="F306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9"/>
      <headerFooter>
        <oddFooter>&amp;C&amp;P</oddFooter>
      </headerFooter>
      <autoFilter ref="A6:GQ113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FAC28C4-9DA6-44BB-B6AC-1E1BA4188994}" scale="70" showPageBreaks="1" fitToPage="1" printArea="1" showAutoFilter="1" hiddenColumns="1" view="pageBreakPreview">
      <pane ySplit="7" topLeftCell="A329" activePane="bottomLeft" state="frozen"/>
      <selection pane="bottomLeft" activeCell="I332" sqref="I332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0"/>
      <headerFooter>
        <oddFooter>&amp;C&amp;P</oddFooter>
      </headerFooter>
      <autoFilter ref="A6:AV113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D3F484C7-A7A8-41A6-A643-59A7212BC1DA}" scale="80" showPageBreaks="1" fitToPage="1" printArea="1" showAutoFilter="1" hiddenColumns="1" view="pageBreakPreview">
      <pane ySplit="7" topLeftCell="A550" activePane="bottomLeft" state="frozen"/>
      <selection pane="bottomLeft" activeCell="F551" sqref="F551"/>
      <rowBreaks count="2" manualBreakCount="2">
        <brk id="1052" max="11" man="1"/>
        <brk id="109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1"/>
      <headerFooter>
        <oddFooter>&amp;C&amp;P</oddFooter>
      </headerFooter>
      <autoFilter ref="A6:GQ113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021E6C9-86EB-41E0-8F9B-D09B9E304D29}" showPageBreaks="1" fitToPage="1" printArea="1" filter="1" showAutoFilter="1" hiddenColumns="1" view="pageBreakPreview" topLeftCell="A338">
      <selection activeCell="G370" sqref="G370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2"/>
      <headerFooter>
        <oddFooter>&amp;C&amp;P</oddFooter>
      </headerFooter>
      <autoFilter ref="A7:GQ1158">
        <filterColumn colId="1" showButton="0"/>
        <filterColumn colId="2" showButton="0"/>
        <filterColumn colId="3" showButton="0"/>
        <filterColumn colId="6">
          <filters blank="1">
            <filter val="旭区役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D1FDF22B-2638-4D49-B1CE-8C5C674E5104}" showPageBreaks="1" fitToPage="1" printArea="1" showAutoFilter="1" hiddenColumns="1" view="pageBreakPreview" topLeftCell="A1094">
      <selection activeCell="I957" sqref="I95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3"/>
      <headerFooter>
        <oddFooter>&amp;C&amp;P</oddFooter>
      </headerFooter>
      <autoFilter ref="A7:GQ115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16630A9-77A8-489F-A623-9A8FC0379AC4}" showPageBreaks="1" fitToPage="1" printArea="1" showAutoFilter="1" hiddenColumns="1" view="pageBreakPreview">
      <pane ySplit="7" topLeftCell="A604" activePane="bottomLeft" state="frozen"/>
      <selection pane="bottomLeft" activeCell="I546" sqref="I546"/>
      <rowBreaks count="2" manualBreakCount="2">
        <brk id="1006" max="11" man="1"/>
        <brk id="104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4"/>
      <headerFooter>
        <oddFooter>&amp;C&amp;P</oddFooter>
      </headerFooter>
      <autoFilter ref="A6:AV1159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CD10BCA-61B5-48D1-AFED-EA9B32A0B90E}" scale="80" showPageBreaks="1" fitToPage="1" printArea="1" showAutoFilter="1" hiddenColumns="1" view="pageBreakPreview">
      <pane ySplit="7" topLeftCell="A1163" activePane="bottomLeft" state="frozen"/>
      <selection pane="bottomLeft" activeCell="I1078" sqref="I1078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5"/>
      <headerFooter>
        <oddFooter>&amp;C&amp;P</oddFooter>
      </headerFooter>
      <autoFilter ref="A6:AV1159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99CD74FC-8B79-402C-9E5F-4C8C844F7522}" showPageBreaks="1" fitToPage="1" printArea="1" showAutoFilter="1" hiddenColumns="1" view="pageBreakPreview">
      <pane ySplit="7" topLeftCell="A8" activePane="bottomLeft" state="frozen"/>
      <selection pane="bottomLeft" activeCell="I1154" sqref="I1154"/>
      <rowBreaks count="2" manualBreakCount="2">
        <brk id="1006" max="11" man="1"/>
        <brk id="104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6"/>
      <headerFooter>
        <oddFooter>&amp;C&amp;P</oddFooter>
      </headerFooter>
      <autoFilter ref="A6:AV115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D4EA57D4-4F86-40B9-8148-886698F83C2D}" showPageBreaks="1" fitToPage="1" printArea="1" showAutoFilter="1" hiddenColumns="1" view="pageBreakPreview" topLeftCell="A442">
      <selection activeCell="F448" sqref="F448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7"/>
      <headerFooter>
        <oddFooter>&amp;C&amp;P</oddFooter>
      </headerFooter>
      <autoFilter ref="A7:GQ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0F05C73-B9DA-46F9-A090-B8FE2204D51E}" scale="80" showPageBreaks="1" fitToPage="1" printArea="1" filter="1" showAutoFilter="1" hiddenColumns="1" view="pageBreakPreview" topLeftCell="B1">
      <pane ySplit="7" topLeftCell="A1009" activePane="bottomLeft" state="frozen"/>
      <selection pane="bottomLeft" activeCell="F984" sqref="F984"/>
      <rowBreaks count="2" manualBreakCount="2">
        <brk id="1025" max="11" man="1"/>
        <brk id="1062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8"/>
      <headerFooter>
        <oddFooter>&amp;C&amp;P</oddFooter>
      </headerFooter>
      <autoFilter ref="A6:GQ1105">
        <filterColumn colId="1" showButton="0"/>
        <filterColumn colId="2" showButton="0"/>
        <filterColumn colId="3" showButton="0"/>
        <filterColumn colId="6">
          <filters blank="1">
            <filter val="ICT戦略室"/>
            <filter val="住吉区役所"/>
            <filter val="人事室"/>
            <filter val="西成区役所"/>
            <filter val="総務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70837B7F-EB31-4D6D-B20E-5962F6B0E27E}" scale="80" showPageBreaks="1" fitToPage="1" printArea="1" showAutoFilter="1" hiddenColumns="1" view="pageBreakPreview">
      <pane ySplit="7" topLeftCell="A467" activePane="bottomLeft" state="frozen"/>
      <selection pane="bottomLeft" activeCell="F470" sqref="F470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9"/>
      <headerFooter>
        <oddFooter>&amp;C&amp;P</oddFooter>
      </headerFooter>
      <autoFilter ref="A6:GQ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4110B35-593F-4B4A-A409-C3E96DF3A694}" scale="85" showPageBreaks="1" fitToPage="1" printArea="1" showAutoFilter="1" hiddenColumns="1" view="pageBreakPreview" topLeftCell="A382">
      <selection activeCell="F389" sqref="F389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40"/>
      <headerFooter>
        <oddFooter>&amp;C&amp;P</oddFooter>
      </headerFooter>
      <autoFilter ref="A7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7BAEEC97-8C0D-4727-9C2C-C181F26DD884}" scale="90" showPageBreaks="1" fitToPage="1" printArea="1" filter="1" showAutoFilter="1" hiddenColumns="1" view="pageBreakPreview">
      <pane xSplit="7" ySplit="145" topLeftCell="H457" activePane="bottomRight" state="frozen"/>
      <selection pane="bottomRight" activeCell="F460" sqref="F460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1"/>
      <headerFooter>
        <oddFooter>&amp;C&amp;P</oddFooter>
      </headerFooter>
      <autoFilter ref="A6:GQ1108">
        <filterColumn colId="1" showButton="0"/>
        <filterColumn colId="2" showButton="0"/>
        <filterColumn colId="3" showButton="0"/>
        <filterColumn colId="6">
          <filters>
            <filter val="教育委員会_x000a_事務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899A51E-0321-424E-A816-E762C6453A5E}" showPageBreaks="1" fitToPage="1" printArea="1" showAutoFilter="1" hiddenColumns="1" view="pageBreakPreview" topLeftCell="A526">
      <selection activeCell="E528" sqref="E528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42"/>
      <headerFooter>
        <oddFooter>&amp;C&amp;P</oddFooter>
      </headerFooter>
      <autoFilter ref="A7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9C01AE63-CFF0-4106-9038-7FADD737BB91}" scale="85" showPageBreaks="1" fitToPage="1" printArea="1" showAutoFilter="1" hiddenColumns="1" view="pageBreakPreview">
      <pane ySplit="7" topLeftCell="A389" activePane="bottomLeft" state="frozen"/>
      <selection pane="bottomLeft" activeCell="E392" sqref="E392"/>
      <rowBreaks count="1" manualBreakCount="1">
        <brk id="997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3"/>
      <headerFooter>
        <oddFooter>&amp;C&amp;P</oddFooter>
      </headerFooter>
      <autoFilter ref="A6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</customSheetViews>
  <mergeCells count="20">
    <mergeCell ref="K1:L1"/>
    <mergeCell ref="G4:I4"/>
    <mergeCell ref="B6:E7"/>
    <mergeCell ref="F6:F7"/>
    <mergeCell ref="G6:G7"/>
    <mergeCell ref="K6:L7"/>
    <mergeCell ref="AH5:AO7"/>
    <mergeCell ref="D20:E20"/>
    <mergeCell ref="A22:E22"/>
    <mergeCell ref="C17:E17"/>
    <mergeCell ref="D18:E18"/>
    <mergeCell ref="B16:E16"/>
    <mergeCell ref="C13:E13"/>
    <mergeCell ref="D14:E14"/>
    <mergeCell ref="B12:E12"/>
    <mergeCell ref="C9:E9"/>
    <mergeCell ref="D10:E10"/>
    <mergeCell ref="B8:E8"/>
    <mergeCell ref="M6:M7"/>
    <mergeCell ref="X2:AF5"/>
  </mergeCells>
  <phoneticPr fontId="3"/>
  <conditionalFormatting sqref="H22:I22 H8:I19">
    <cfRule type="expression" dxfId="12" priority="955">
      <formula>H8=""</formula>
    </cfRule>
  </conditionalFormatting>
  <conditionalFormatting sqref="I20">
    <cfRule type="expression" dxfId="11" priority="954">
      <formula>I20=""</formula>
    </cfRule>
  </conditionalFormatting>
  <conditionalFormatting sqref="H21:I21">
    <cfRule type="expression" dxfId="10" priority="148">
      <formula>H21=""</formula>
    </cfRule>
  </conditionalFormatting>
  <conditionalFormatting sqref="E11">
    <cfRule type="expression" dxfId="9" priority="45452">
      <formula>M11:M158="○"</formula>
    </cfRule>
  </conditionalFormatting>
  <conditionalFormatting sqref="E12">
    <cfRule type="expression" dxfId="8" priority="45460">
      <formula>M12:M733="○"</formula>
    </cfRule>
  </conditionalFormatting>
  <conditionalFormatting sqref="E13">
    <cfRule type="expression" dxfId="7" priority="45463">
      <formula>M13:M756="○"</formula>
    </cfRule>
  </conditionalFormatting>
  <conditionalFormatting sqref="E16">
    <cfRule type="expression" dxfId="6" priority="45476">
      <formula>M16:M849="○"</formula>
    </cfRule>
  </conditionalFormatting>
  <conditionalFormatting sqref="E17">
    <cfRule type="expression" dxfId="5" priority="45496">
      <formula>M17:M913="○"</formula>
    </cfRule>
  </conditionalFormatting>
  <conditionalFormatting sqref="H20">
    <cfRule type="expression" dxfId="4" priority="2">
      <formula>H20=""</formula>
    </cfRule>
  </conditionalFormatting>
  <conditionalFormatting sqref="E20:E21">
    <cfRule type="expression" dxfId="3" priority="45544">
      <formula>M20:M1006="○"</formula>
    </cfRule>
  </conditionalFormatting>
  <conditionalFormatting sqref="E18:E19">
    <cfRule type="expression" dxfId="2" priority="45545">
      <formula>M18:M916="○"</formula>
    </cfRule>
  </conditionalFormatting>
  <conditionalFormatting sqref="E14:E15">
    <cfRule type="expression" dxfId="1" priority="45546">
      <formula>M14:M767="○"</formula>
    </cfRule>
  </conditionalFormatting>
  <conditionalFormatting sqref="E8:E10">
    <cfRule type="expression" dxfId="0" priority="45547">
      <formula>M8:M129="○"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2" fitToHeight="0" orientation="portrait" blackAndWhite="1" copies="2" r:id="rId44"/>
  <headerFooter>
    <oddFooter>&amp;C&amp;P</oddFooter>
  </headerFooter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歳入一覧</vt:lpstr>
      <vt:lpstr>歳入一覧!Print_Area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和幸</dc:creator>
  <cp:lastModifiedBy>南　毅</cp:lastModifiedBy>
  <cp:lastPrinted>2023-01-20T08:39:33Z</cp:lastPrinted>
  <dcterms:created xsi:type="dcterms:W3CDTF">2006-09-16T00:00:00Z</dcterms:created>
  <dcterms:modified xsi:type="dcterms:W3CDTF">2023-02-08T06:00:03Z</dcterms:modified>
</cp:coreProperties>
</file>