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APIF102C\OA-da0001$\ユーザ作業用フォルダ\da0001（財務Ｇ）\01_予算のおしごと\01_当初予算\R7年度予算\03_印刷物関係\歳入予算一覧（様式５）\02.各ラインへ照会\02　ライン調整後格納フォルダ\区\"/>
    </mc:Choice>
  </mc:AlternateContent>
  <xr:revisionPtr revIDLastSave="0" documentId="13_ncr:1_{03967B74-F850-4EAB-99B5-87EC91D307FA}" xr6:coauthVersionLast="47" xr6:coauthVersionMax="47" xr10:uidLastSave="{00000000-0000-0000-0000-000000000000}"/>
  <bookViews>
    <workbookView xWindow="-120" yWindow="-120" windowWidth="20730" windowHeight="11040" tabRatio="669" xr2:uid="{00000000-000D-0000-FFFF-FFFF00000000}"/>
  </bookViews>
  <sheets>
    <sheet name="歳入一覧" sheetId="1" r:id="rId1"/>
  </sheets>
  <definedNames>
    <definedName name="_xlnm._FilterDatabase" localSheetId="0" hidden="1">歳入一覧!$A$6:$GK$28</definedName>
    <definedName name="_xlnm.Print_Area" localSheetId="0">歳入一覧!$A$1:$L$28</definedName>
    <definedName name="_xlnm.Print_Titles" localSheetId="0">歳入一覧!$6:$7</definedName>
    <definedName name="Z_01EAA192_030B_4B32_8504_E8B9ACF08987_.wvu.FilterData" localSheetId="0" hidden="1">歳入一覧!$A$6:$AO$28</definedName>
    <definedName name="Z_03AE82A1_1BE2_4ECA_87A2_03B930490FC4_.wvu.FilterData" localSheetId="0" hidden="1">歳入一覧!$A$6:$GK$28</definedName>
    <definedName name="Z_04C8A1BA_9D22_46C9_9CEB_2BC0004FC685_.wvu.FilterData" localSheetId="0" hidden="1">歳入一覧!$B$6:$W$28</definedName>
    <definedName name="Z_04D09D8C_94A5_461B_8EBD_462A08259C45_.wvu.FilterData" localSheetId="0" hidden="1">歳入一覧!$A$6:$GK$28</definedName>
    <definedName name="Z_052F3F11_C124_459E_99F9_1A701D48C614_.wvu.Cols" localSheetId="0" hidden="1">歳入一覧!$S:$T</definedName>
    <definedName name="Z_052F3F11_C124_459E_99F9_1A701D48C614_.wvu.FilterData" localSheetId="0" hidden="1">歳入一覧!$A$6:$GK$28</definedName>
    <definedName name="Z_052F3F11_C124_459E_99F9_1A701D48C614_.wvu.PrintArea" localSheetId="0" hidden="1">歳入一覧!$A$6:$L$30</definedName>
    <definedName name="Z_052F3F11_C124_459E_99F9_1A701D48C614_.wvu.PrintTitles" localSheetId="0" hidden="1">歳入一覧!$6:$7</definedName>
    <definedName name="Z_06B37801_B90C_4714_B129_94818EB4F65E_.wvu.Cols" localSheetId="0" hidden="1">歳入一覧!$N:$T</definedName>
    <definedName name="Z_06B37801_B90C_4714_B129_94818EB4F65E_.wvu.FilterData" localSheetId="0" hidden="1">歳入一覧!$A$6:$GK$28</definedName>
    <definedName name="Z_06B37801_B90C_4714_B129_94818EB4F65E_.wvu.PrintArea" localSheetId="0" hidden="1">歳入一覧!$A$6:$L$29</definedName>
    <definedName name="Z_06B37801_B90C_4714_B129_94818EB4F65E_.wvu.PrintTitles" localSheetId="0" hidden="1">歳入一覧!$6:$7</definedName>
    <definedName name="Z_0C68AD9F_EAAC_4D8C_8595_325E5145CCC9_.wvu.FilterData" localSheetId="0" hidden="1">歳入一覧!$B$6:$W$28</definedName>
    <definedName name="Z_0EC137BB_4649_439E_A306_A2900F1F636A_.wvu.FilterData" localSheetId="0" hidden="1">歳入一覧!$B$6:$W$28</definedName>
    <definedName name="Z_1199D24E_5AB2_4E7F_AA3B_409733D51AC4_.wvu.FilterData" localSheetId="0" hidden="1">歳入一覧!$A$6:$GK$28</definedName>
    <definedName name="Z_1E7D5732_EF56_415D_8F2A_A9A6136A4DC3_.wvu.FilterData" localSheetId="0" hidden="1">歳入一覧!$B$6:$W$28</definedName>
    <definedName name="Z_20E8B0EC_118D_49EF_9836_FFD168BFA307_.wvu.FilterData" localSheetId="0" hidden="1">歳入一覧!$A$6:$AP$28</definedName>
    <definedName name="Z_22CA7278_0BB0_43BE_B164_268A2E7E7747_.wvu.Cols" localSheetId="0" hidden="1">歳入一覧!$S:$T</definedName>
    <definedName name="Z_22CA7278_0BB0_43BE_B164_268A2E7E7747_.wvu.FilterData" localSheetId="0" hidden="1">歳入一覧!$A$6:$GK$28</definedName>
    <definedName name="Z_22CA7278_0BB0_43BE_B164_268A2E7E7747_.wvu.PrintArea" localSheetId="0" hidden="1">歳入一覧!$A$6:$L$30</definedName>
    <definedName name="Z_22CA7278_0BB0_43BE_B164_268A2E7E7747_.wvu.PrintTitles" localSheetId="0" hidden="1">歳入一覧!$6:$7</definedName>
    <definedName name="Z_23F43B3A_3258_499E_84AA_5934348FFA54_.wvu.FilterData" localSheetId="0" hidden="1">歳入一覧!$A$6:$GK$28</definedName>
    <definedName name="Z_24D4AB45_3A64_4C2A_93AD_95EA6B944657_.wvu.FilterData" localSheetId="0" hidden="1">歳入一覧!$B$6:$W$28</definedName>
    <definedName name="Z_27FE125A_CAC0_4187_BAC1_FA85A21F8068_.wvu.FilterData" localSheetId="0" hidden="1">歳入一覧!$A$6:$GK$28</definedName>
    <definedName name="Z_291BEBD1_3E67_44D7_B7E4_9799E8B2AEED_.wvu.FilterData" localSheetId="0" hidden="1">歳入一覧!$B$6:$W$28</definedName>
    <definedName name="Z_2C82E193_3E09_4CE3_80B4_E2A9361A46F4_.wvu.FilterData" localSheetId="0" hidden="1">歳入一覧!$B$6:$W$28</definedName>
    <definedName name="Z_366D8082_4247_4BD2_8EA9_CB5780D5FB7B_.wvu.Cols" localSheetId="0" hidden="1">歳入一覧!$S:$T</definedName>
    <definedName name="Z_366D8082_4247_4BD2_8EA9_CB5780D5FB7B_.wvu.FilterData" localSheetId="0" hidden="1">歳入一覧!$A$6:$GK$28</definedName>
    <definedName name="Z_366D8082_4247_4BD2_8EA9_CB5780D5FB7B_.wvu.PrintArea" localSheetId="0" hidden="1">歳入一覧!$A$6:$L$30</definedName>
    <definedName name="Z_366D8082_4247_4BD2_8EA9_CB5780D5FB7B_.wvu.PrintTitles" localSheetId="0" hidden="1">歳入一覧!$6:$7</definedName>
    <definedName name="Z_374AF662_332C_4305_9FF2_82EBDABE1ECA_.wvu.FilterData" localSheetId="0" hidden="1">歳入一覧!$B$6:$W$28</definedName>
    <definedName name="Z_38677CFC_38FD_428F_B2E6_28D6556AF30E_.wvu.FilterData" localSheetId="0" hidden="1">歳入一覧!$A$6:$AO$28</definedName>
    <definedName name="Z_3EED8F5F_471C_4B50_994D_BB7BEF016969_.wvu.FilterData" localSheetId="0" hidden="1">歳入一覧!$B$6:$W$28</definedName>
    <definedName name="Z_44110B35_593F_4B4A_A409_C3E96DF3A694_.wvu.Cols" localSheetId="0" hidden="1">歳入一覧!$S:$T</definedName>
    <definedName name="Z_44110B35_593F_4B4A_A409_C3E96DF3A694_.wvu.FilterData" localSheetId="0" hidden="1">歳入一覧!$A$7:$GK$28</definedName>
    <definedName name="Z_44110B35_593F_4B4A_A409_C3E96DF3A694_.wvu.PrintArea" localSheetId="0" hidden="1">歳入一覧!$A$6:$L$30</definedName>
    <definedName name="Z_44110B35_593F_4B4A_A409_C3E96DF3A694_.wvu.PrintTitles" localSheetId="0" hidden="1">歳入一覧!$6:$7</definedName>
    <definedName name="Z_443FC1F6_4EB0_4043_84B4_EA880B09B87F_.wvu.FilterData" localSheetId="0" hidden="1">歳入一覧!$A$6:$AP$28</definedName>
    <definedName name="Z_444B054F_1122_4B41_9106_F9A119111E6C_.wvu.Cols" localSheetId="0" hidden="1">歳入一覧!$S:$T</definedName>
    <definedName name="Z_444B054F_1122_4B41_9106_F9A119111E6C_.wvu.FilterData" localSheetId="0" hidden="1">歳入一覧!$A$6:$GK$28</definedName>
    <definedName name="Z_444B054F_1122_4B41_9106_F9A119111E6C_.wvu.PrintArea" localSheetId="0" hidden="1">歳入一覧!$A$6:$L$30</definedName>
    <definedName name="Z_444B054F_1122_4B41_9106_F9A119111E6C_.wvu.PrintTitles" localSheetId="0" hidden="1">歳入一覧!$6:$7</definedName>
    <definedName name="Z_4697FA6B_DE17_44B8_B6B3_A9559B9E7087_.wvu.Cols" localSheetId="0" hidden="1">歳入一覧!$S:$T</definedName>
    <definedName name="Z_4697FA6B_DE17_44B8_B6B3_A9559B9E7087_.wvu.FilterData" localSheetId="0" hidden="1">歳入一覧!$A$6:$GK$28</definedName>
    <definedName name="Z_4697FA6B_DE17_44B8_B6B3_A9559B9E7087_.wvu.PrintArea" localSheetId="0" hidden="1">歳入一覧!$A$6:$L$30</definedName>
    <definedName name="Z_4697FA6B_DE17_44B8_B6B3_A9559B9E7087_.wvu.PrintTitles" localSheetId="0" hidden="1">歳入一覧!$6:$7</definedName>
    <definedName name="Z_4FA438CA_84A7_4E4A_B647_D9C724313A30_.wvu.FilterData" localSheetId="0" hidden="1">歳入一覧!$A$6:$AO$28</definedName>
    <definedName name="Z_50AC8F9C_2188_4C12_A141_8BE304C786F0_.wvu.Cols" localSheetId="0" hidden="1">歳入一覧!$S:$T</definedName>
    <definedName name="Z_50AC8F9C_2188_4C12_A141_8BE304C786F0_.wvu.FilterData" localSheetId="0" hidden="1">歳入一覧!$A$6:$GK$28</definedName>
    <definedName name="Z_50AC8F9C_2188_4C12_A141_8BE304C786F0_.wvu.PrintArea" localSheetId="0" hidden="1">歳入一覧!$A$6:$L$29</definedName>
    <definedName name="Z_50AC8F9C_2188_4C12_A141_8BE304C786F0_.wvu.PrintTitles" localSheetId="0" hidden="1">歳入一覧!$6:$7</definedName>
    <definedName name="Z_5668B71E_8807_468B_9970_38F9A9F9382A_.wvu.FilterData" localSheetId="0" hidden="1">歳入一覧!$B$6:$W$28</definedName>
    <definedName name="Z_56C3E958_62F0_4D5E_80EF_1B0A7490DD11_.wvu.FilterData" localSheetId="0" hidden="1">歳入一覧!$A$6:$GK$28</definedName>
    <definedName name="Z_57745067_BF0B_4087_B5A6_8A5691A551DD_.wvu.FilterData" localSheetId="0" hidden="1">歳入一覧!$A$6:$AP$28</definedName>
    <definedName name="Z_581BD237_B078_4701_B24C_0BFF302F5B2F_.wvu.Cols" localSheetId="0" hidden="1">歳入一覧!$S:$T</definedName>
    <definedName name="Z_581BD237_B078_4701_B24C_0BFF302F5B2F_.wvu.FilterData" localSheetId="0" hidden="1">歳入一覧!$A$6:$GK$28</definedName>
    <definedName name="Z_581BD237_B078_4701_B24C_0BFF302F5B2F_.wvu.PrintArea" localSheetId="0" hidden="1">歳入一覧!$A$6:$L$30</definedName>
    <definedName name="Z_581BD237_B078_4701_B24C_0BFF302F5B2F_.wvu.PrintTitles" localSheetId="0" hidden="1">歳入一覧!$6:$7</definedName>
    <definedName name="Z_5F0F1A79_0791_4C2C_8D13_6CD22FD0499B_.wvu.Cols" localSheetId="0" hidden="1">歳入一覧!$S:$T</definedName>
    <definedName name="Z_5F0F1A79_0791_4C2C_8D13_6CD22FD0499B_.wvu.FilterData" localSheetId="0" hidden="1">歳入一覧!$A$6:$AP$28</definedName>
    <definedName name="Z_5F0F1A79_0791_4C2C_8D13_6CD22FD0499B_.wvu.PrintArea" localSheetId="0" hidden="1">歳入一覧!$A$6:$L$30</definedName>
    <definedName name="Z_5F0F1A79_0791_4C2C_8D13_6CD22FD0499B_.wvu.PrintTitles" localSheetId="0" hidden="1">歳入一覧!$6:$7</definedName>
    <definedName name="Z_5F6E0A5B_1F3F_4878_8986_ED55F9EE06F4_.wvu.Cols" localSheetId="0" hidden="1">歳入一覧!$S:$T</definedName>
    <definedName name="Z_5F6E0A5B_1F3F_4878_8986_ED55F9EE06F4_.wvu.FilterData" localSheetId="0" hidden="1">歳入一覧!$A$6:$GK$28</definedName>
    <definedName name="Z_5F6E0A5B_1F3F_4878_8986_ED55F9EE06F4_.wvu.PrintArea" localSheetId="0" hidden="1">歳入一覧!$A$6:$L$30</definedName>
    <definedName name="Z_5F6E0A5B_1F3F_4878_8986_ED55F9EE06F4_.wvu.PrintTitles" localSheetId="0" hidden="1">歳入一覧!$6:$7</definedName>
    <definedName name="Z_640D24A1_F93A_49AE_989A_09EA35DB6178_.wvu.FilterData" localSheetId="0" hidden="1">歳入一覧!$A$7:$GK$28</definedName>
    <definedName name="Z_66224404_EA19_4356_92BE_A2F395931004_.wvu.FilterData" localSheetId="0" hidden="1">歳入一覧!$A$6:$AO$28</definedName>
    <definedName name="Z_665488CF_8ABE_4275_9644_48E5F5043390_.wvu.FilterData" localSheetId="0" hidden="1">歳入一覧!$B$6:$W$28</definedName>
    <definedName name="Z_6989C8E8_DF8B_443A_A0DC_63D85A87347B_.wvu.Cols" localSheetId="0" hidden="1">歳入一覧!$S:$T</definedName>
    <definedName name="Z_6989C8E8_DF8B_443A_A0DC_63D85A87347B_.wvu.FilterData" localSheetId="0" hidden="1">歳入一覧!$A$6:$GK$28</definedName>
    <definedName name="Z_6989C8E8_DF8B_443A_A0DC_63D85A87347B_.wvu.PrintArea" localSheetId="0" hidden="1">歳入一覧!$A$6:$L$30</definedName>
    <definedName name="Z_6989C8E8_DF8B_443A_A0DC_63D85A87347B_.wvu.PrintTitles" localSheetId="0" hidden="1">歳入一覧!$6:$7</definedName>
    <definedName name="Z_70837B7F_EB31_4D6D_B20E_5962F6B0E27E_.wvu.Cols" localSheetId="0" hidden="1">歳入一覧!$S:$T</definedName>
    <definedName name="Z_70837B7F_EB31_4D6D_B20E_5962F6B0E27E_.wvu.FilterData" localSheetId="0" hidden="1">歳入一覧!$A$6:$GK$28</definedName>
    <definedName name="Z_70837B7F_EB31_4D6D_B20E_5962F6B0E27E_.wvu.PrintArea" localSheetId="0" hidden="1">歳入一覧!$A$6:$L$30</definedName>
    <definedName name="Z_70837B7F_EB31_4D6D_B20E_5962F6B0E27E_.wvu.PrintTitles" localSheetId="0" hidden="1">歳入一覧!$6:$7</definedName>
    <definedName name="Z_70924426_1D8A_405C_99DB_5F184299D133_.wvu.FilterData" localSheetId="0" hidden="1">歳入一覧!$A$6:$GK$28</definedName>
    <definedName name="Z_749145BA_5224_4309_8744_80063D3AC2A1_.wvu.FilterData" localSheetId="0" hidden="1">歳入一覧!$B$6:$W$28</definedName>
    <definedName name="Z_7A18676E_04A4_4AFB_8334_7BB0F24E5EE3_.wvu.FilterData" localSheetId="0" hidden="1">歳入一覧!$A$7:$GK$28</definedName>
    <definedName name="Z_7BAEEC97_8C0D_4727_9C2C_C181F26DD884_.wvu.Cols" localSheetId="0" hidden="1">歳入一覧!$S:$T</definedName>
    <definedName name="Z_7BAEEC97_8C0D_4727_9C2C_C181F26DD884_.wvu.FilterData" localSheetId="0" hidden="1">歳入一覧!$A$6:$GK$28</definedName>
    <definedName name="Z_7BAEEC97_8C0D_4727_9C2C_C181F26DD884_.wvu.PrintArea" localSheetId="0" hidden="1">歳入一覧!$A$6:$L$29</definedName>
    <definedName name="Z_7BAEEC97_8C0D_4727_9C2C_C181F26DD884_.wvu.PrintTitles" localSheetId="0" hidden="1">歳入一覧!$6:$7</definedName>
    <definedName name="Z_7D518F9E_8A7F_4DB5_A328_AF9BA1D8A68F_.wvu.FilterData" localSheetId="0" hidden="1">歳入一覧!$B$6:$W$28</definedName>
    <definedName name="Z_7D7B3232_DD2F_4BAD_9D61_7BB9E8FBC5D0_.wvu.FilterData" localSheetId="0" hidden="1">歳入一覧!$A$7:$GK$28</definedName>
    <definedName name="Z_7E2DCBD7_F134_4F01_A073_369742F025BC_.wvu.FilterData" localSheetId="0" hidden="1">歳入一覧!$B$6:$W$28</definedName>
    <definedName name="Z_7F4591BF_0F6E_463C_863C_F8DFB75D20FC_.wvu.Cols" localSheetId="0" hidden="1">歳入一覧!$S:$T</definedName>
    <definedName name="Z_7F4591BF_0F6E_463C_863C_F8DFB75D20FC_.wvu.FilterData" localSheetId="0" hidden="1">歳入一覧!$A$6:$AP$28</definedName>
    <definedName name="Z_7F4591BF_0F6E_463C_863C_F8DFB75D20FC_.wvu.PrintArea" localSheetId="0" hidden="1">歳入一覧!$A$6:$L$30</definedName>
    <definedName name="Z_7F4591BF_0F6E_463C_863C_F8DFB75D20FC_.wvu.PrintTitles" localSheetId="0" hidden="1">歳入一覧!$6:$7</definedName>
    <definedName name="Z_7F9543F0_7900_417C_8668_8D9DC3C6A87C_.wvu.FilterData" localSheetId="0" hidden="1">歳入一覧!$B$6:$W$28</definedName>
    <definedName name="Z_81B5A484_EBF1_4915_9B07_DDCCFE2DB28C_.wvu.FilterData" localSheetId="0" hidden="1">歳入一覧!$B$6:$W$28</definedName>
    <definedName name="Z_86736FF6_D9DA_4CB4_A1A0_805D5D48FA90_.wvu.FilterData" localSheetId="0" hidden="1">歳入一覧!$B$6:$W$28</definedName>
    <definedName name="Z_88E44795_6332_42B5_AD03_CD37EB030AF2_.wvu.FilterData" localSheetId="0" hidden="1">歳入一覧!$B$6:$W$28</definedName>
    <definedName name="Z_89110E34_4E32_4289_9AEB_D2891C4E270B_.wvu.FilterData" localSheetId="0" hidden="1">歳入一覧!$A$6:$AP$28</definedName>
    <definedName name="Z_89C710E6_1500_4641_966A_C6D35D6B7EB2_.wvu.FilterData" localSheetId="0" hidden="1">歳入一覧!$B$6:$W$28</definedName>
    <definedName name="Z_8B9E1F4E_8704_47E3_AFC2_BD7B7399C304_.wvu.FilterData" localSheetId="0" hidden="1">歳入一覧!$B$6:$W$28</definedName>
    <definedName name="Z_97250119_8D07_4D98_BD4A_0062145CE139_.wvu.FilterData" localSheetId="0" hidden="1">歳入一覧!$A$7:$GK$28</definedName>
    <definedName name="Z_99CD74FC_8B79_402C_9E5F_4C8C844F7522_.wvu.Cols" localSheetId="0" hidden="1">歳入一覧!$S:$T</definedName>
    <definedName name="Z_99CD74FC_8B79_402C_9E5F_4C8C844F7522_.wvu.FilterData" localSheetId="0" hidden="1">歳入一覧!$A$6:$AP$28</definedName>
    <definedName name="Z_99CD74FC_8B79_402C_9E5F_4C8C844F7522_.wvu.PrintArea" localSheetId="0" hidden="1">歳入一覧!$A$6:$L$30</definedName>
    <definedName name="Z_99CD74FC_8B79_402C_9E5F_4C8C844F7522_.wvu.PrintTitles" localSheetId="0" hidden="1">歳入一覧!$6:$7</definedName>
    <definedName name="Z_9B02B18F_FBC3_4003_B64D_6BF6D2FAF148_.wvu.Cols" localSheetId="0" hidden="1">歳入一覧!$S:$T</definedName>
    <definedName name="Z_9B02B18F_FBC3_4003_B64D_6BF6D2FAF148_.wvu.FilterData" localSheetId="0" hidden="1">歳入一覧!$A$6:$GK$28</definedName>
    <definedName name="Z_9B02B18F_FBC3_4003_B64D_6BF6D2FAF148_.wvu.PrintArea" localSheetId="0" hidden="1">歳入一覧!$A$6:$L$30</definedName>
    <definedName name="Z_9B02B18F_FBC3_4003_B64D_6BF6D2FAF148_.wvu.PrintTitles" localSheetId="0" hidden="1">歳入一覧!$6:$7</definedName>
    <definedName name="Z_9B4A25DD_435F_45A5_893D_7D8E03D5FC78_.wvu.FilterData" localSheetId="0" hidden="1">歳入一覧!$B$6:$W$28</definedName>
    <definedName name="Z_9C01AE63_CFF0_4106_9038_7FADD737BB91_.wvu.Cols" localSheetId="0" hidden="1">歳入一覧!$S:$T</definedName>
    <definedName name="Z_9C01AE63_CFF0_4106_9038_7FADD737BB91_.wvu.FilterData" localSheetId="0" hidden="1">歳入一覧!$A$6:$GK$28</definedName>
    <definedName name="Z_9C01AE63_CFF0_4106_9038_7FADD737BB91_.wvu.PrintArea" localSheetId="0" hidden="1">歳入一覧!$A$6:$L$30</definedName>
    <definedName name="Z_9C01AE63_CFF0_4106_9038_7FADD737BB91_.wvu.PrintTitles" localSheetId="0" hidden="1">歳入一覧!$6:$7</definedName>
    <definedName name="Z_9C40EDED_6440_486C_B2C2_1C1E7F80BEFD_.wvu.FilterData" localSheetId="0" hidden="1">歳入一覧!$A$6:$GK$28</definedName>
    <definedName name="Z_A0CE4855_8BF5_4B09_B255_E1A19C4E3053_.wvu.Cols" localSheetId="0" hidden="1">歳入一覧!$S:$T</definedName>
    <definedName name="Z_A0CE4855_8BF5_4B09_B255_E1A19C4E3053_.wvu.FilterData" localSheetId="0" hidden="1">歳入一覧!$A$7:$GK$28</definedName>
    <definedName name="Z_A0CE4855_8BF5_4B09_B255_E1A19C4E3053_.wvu.PrintArea" localSheetId="0" hidden="1">歳入一覧!$A$6:$L$30</definedName>
    <definedName name="Z_A0CE4855_8BF5_4B09_B255_E1A19C4E3053_.wvu.PrintTitles" localSheetId="0" hidden="1">歳入一覧!$6:$7</definedName>
    <definedName name="Z_A0D972C1_3D2C_4C11_9E56_A82C309030EE_.wvu.Cols" localSheetId="0" hidden="1">歳入一覧!$S:$T</definedName>
    <definedName name="Z_A0D972C1_3D2C_4C11_9E56_A82C309030EE_.wvu.FilterData" localSheetId="0" hidden="1">歳入一覧!$A$6:$GK$28</definedName>
    <definedName name="Z_A0D972C1_3D2C_4C11_9E56_A82C309030EE_.wvu.PrintArea" localSheetId="0" hidden="1">歳入一覧!$A$6:$L$30</definedName>
    <definedName name="Z_A0D972C1_3D2C_4C11_9E56_A82C309030EE_.wvu.PrintTitles" localSheetId="0" hidden="1">歳入一覧!$6:$7</definedName>
    <definedName name="Z_A1410A53_A816_48E6_BA3B_34AFBECBBF89_.wvu.FilterData" localSheetId="0" hidden="1">歳入一覧!$A$6:$GK$28</definedName>
    <definedName name="Z_A5081DD8_9472_4A84_A31C_C87428B96836_.wvu.FilterData" localSheetId="0" hidden="1">歳入一覧!$A$6:$GK$28</definedName>
    <definedName name="Z_A62B912E_02A1_47A6_A44F_AD1D542D7EAA_.wvu.FilterData" localSheetId="0" hidden="1">歳入一覧!$B$6:$W$28</definedName>
    <definedName name="Z_A899A51E_0321_424E_A816_E762C6453A5E_.wvu.Cols" localSheetId="0" hidden="1">歳入一覧!$S:$T</definedName>
    <definedName name="Z_A899A51E_0321_424E_A816_E762C6453A5E_.wvu.FilterData" localSheetId="0" hidden="1">歳入一覧!$A$7:$GK$28</definedName>
    <definedName name="Z_A899A51E_0321_424E_A816_E762C6453A5E_.wvu.PrintArea" localSheetId="0" hidden="1">歳入一覧!$A$6:$L$30</definedName>
    <definedName name="Z_A899A51E_0321_424E_A816_E762C6453A5E_.wvu.PrintTitles" localSheetId="0" hidden="1">歳入一覧!$6:$7</definedName>
    <definedName name="Z_ABE7CFFB_C659_4189_B81A_6BEE666EADF0_.wvu.FilterData" localSheetId="0" hidden="1">歳入一覧!$B$6:$W$28</definedName>
    <definedName name="Z_AC548A2E_C48E_45CC_879A_E2EBB2B33EEA_.wvu.Cols" localSheetId="0" hidden="1">歳入一覧!$S:$T</definedName>
    <definedName name="Z_AC548A2E_C48E_45CC_879A_E2EBB2B33EEA_.wvu.FilterData" localSheetId="0" hidden="1">歳入一覧!$A$6:$AO$28</definedName>
    <definedName name="Z_AC548A2E_C48E_45CC_879A_E2EBB2B33EEA_.wvu.PrintArea" localSheetId="0" hidden="1">歳入一覧!$A$6:$L$29</definedName>
    <definedName name="Z_AC548A2E_C48E_45CC_879A_E2EBB2B33EEA_.wvu.PrintTitles" localSheetId="0" hidden="1">歳入一覧!$6:$7</definedName>
    <definedName name="Z_ACF9747A_930D_4496_B09E_8726FC61D724_.wvu.FilterData" localSheetId="0" hidden="1">歳入一覧!$B$6:$W$28</definedName>
    <definedName name="Z_AD4EEFD1_EF9D_4286_82C0_7E3CB759B6A3_.wvu.FilterData" localSheetId="0" hidden="1">歳入一覧!$A$7:$GK$28</definedName>
    <definedName name="Z_B1C44EF9_9F01_4248_AAFB_58D37EA4F0EC_.wvu.Cols" localSheetId="0" hidden="1">歳入一覧!$S:$T</definedName>
    <definedName name="Z_B1C44EF9_9F01_4248_AAFB_58D37EA4F0EC_.wvu.FilterData" localSheetId="0" hidden="1">歳入一覧!$A$6:$AP$28</definedName>
    <definedName name="Z_B1C44EF9_9F01_4248_AAFB_58D37EA4F0EC_.wvu.PrintArea" localSheetId="0" hidden="1">歳入一覧!$A$6:$L$30</definedName>
    <definedName name="Z_B1C44EF9_9F01_4248_AAFB_58D37EA4F0EC_.wvu.PrintTitles" localSheetId="0" hidden="1">歳入一覧!$6:$7</definedName>
    <definedName name="Z_B1F42F59_5BB5_41C4_97C6_4484184E13F1_.wvu.FilterData" localSheetId="0" hidden="1">歳入一覧!$A$6:$AP$28</definedName>
    <definedName name="Z_B2687233_4AA3_4362_A023_25CC6BE303C3_.wvu.FilterData" localSheetId="0" hidden="1">歳入一覧!$A$7:$GK$28</definedName>
    <definedName name="Z_B2D441E7_D750_4466_9F5C_BED9F80CA5C9_.wvu.Cols" localSheetId="0" hidden="1">歳入一覧!$S:$T</definedName>
    <definedName name="Z_B2D441E7_D750_4466_9F5C_BED9F80CA5C9_.wvu.FilterData" localSheetId="0" hidden="1">歳入一覧!$A$6:$GK$28</definedName>
    <definedName name="Z_B2D441E7_D750_4466_9F5C_BED9F80CA5C9_.wvu.PrintArea" localSheetId="0" hidden="1">歳入一覧!$A$6:$L$30</definedName>
    <definedName name="Z_B2D441E7_D750_4466_9F5C_BED9F80CA5C9_.wvu.PrintTitles" localSheetId="0" hidden="1">歳入一覧!$6:$7</definedName>
    <definedName name="Z_B4678970_F49A_41CB_BDF8_35F7BBC61272_.wvu.FilterData" localSheetId="0" hidden="1">歳入一覧!$A$6:$GK$28</definedName>
    <definedName name="Z_B46A0E73_873C_4404_B73B_B777317F5A7C_.wvu.Cols" localSheetId="0" hidden="1">歳入一覧!$S:$T</definedName>
    <definedName name="Z_B46A0E73_873C_4404_B73B_B777317F5A7C_.wvu.FilterData" localSheetId="0" hidden="1">歳入一覧!$A$6:$AO$28</definedName>
    <definedName name="Z_B46A0E73_873C_4404_B73B_B777317F5A7C_.wvu.PrintArea" localSheetId="0" hidden="1">歳入一覧!$A$6:$L$29</definedName>
    <definedName name="Z_B46A0E73_873C_4404_B73B_B777317F5A7C_.wvu.PrintTitles" localSheetId="0" hidden="1">歳入一覧!$6:$7</definedName>
    <definedName name="Z_B4B87361_AF8D_47C5_957E_E5D261105FF8_.wvu.FilterData" localSheetId="0" hidden="1">歳入一覧!$B$6:$W$28</definedName>
    <definedName name="Z_B6553749_8496_48D9_9B28_2FAA782B16AA_.wvu.FilterData" localSheetId="0" hidden="1">歳入一覧!$A$6:$AP$28</definedName>
    <definedName name="Z_B8061F44_4299_433B_992E_389B11EF0957_.wvu.Cols" localSheetId="0" hidden="1">歳入一覧!$S:$T</definedName>
    <definedName name="Z_B8061F44_4299_433B_992E_389B11EF0957_.wvu.FilterData" localSheetId="0" hidden="1">歳入一覧!$A$6:$GK$28</definedName>
    <definedName name="Z_B8061F44_4299_433B_992E_389B11EF0957_.wvu.PrintArea" localSheetId="0" hidden="1">歳入一覧!$A$6:$L$30</definedName>
    <definedName name="Z_B8061F44_4299_433B_992E_389B11EF0957_.wvu.PrintTitles" localSheetId="0" hidden="1">歳入一覧!$6:$7</definedName>
    <definedName name="Z_B8F489ED_1D77_4F4E_A920_2AEA32928870_.wvu.Cols" localSheetId="0" hidden="1">歳入一覧!$S:$T</definedName>
    <definedName name="Z_B8F489ED_1D77_4F4E_A920_2AEA32928870_.wvu.FilterData" localSheetId="0" hidden="1">歳入一覧!$A$6:$AO$28</definedName>
    <definedName name="Z_B8F489ED_1D77_4F4E_A920_2AEA32928870_.wvu.PrintArea" localSheetId="0" hidden="1">歳入一覧!$A$6:$L$30</definedName>
    <definedName name="Z_B8F489ED_1D77_4F4E_A920_2AEA32928870_.wvu.PrintTitles" localSheetId="0" hidden="1">歳入一覧!$6:$7</definedName>
    <definedName name="Z_BEBE1D7C_DEFF_404E_81F6_1D5210FB524E_.wvu.FilterData" localSheetId="0" hidden="1">歳入一覧!$A$6:$AT$28</definedName>
    <definedName name="Z_C0F05C73_B9DA_46F9_A090_B8FE2204D51E_.wvu.Cols" localSheetId="0" hidden="1">歳入一覧!$S:$T</definedName>
    <definedName name="Z_C0F05C73_B9DA_46F9_A090_B8FE2204D51E_.wvu.FilterData" localSheetId="0" hidden="1">歳入一覧!$A$6:$GK$28</definedName>
    <definedName name="Z_C0F05C73_B9DA_46F9_A090_B8FE2204D51E_.wvu.PrintArea" localSheetId="0" hidden="1">歳入一覧!$A$6:$L$30</definedName>
    <definedName name="Z_C0F05C73_B9DA_46F9_A090_B8FE2204D51E_.wvu.PrintTitles" localSheetId="0" hidden="1">歳入一覧!$6:$7</definedName>
    <definedName name="Z_C16C9525_F2AB_499F_8B03_B5D0380B83C8_.wvu.FilterData" localSheetId="0" hidden="1">歳入一覧!$A$6:$GK$28</definedName>
    <definedName name="Z_C4D82BCF_451C_40BA_B4B3_30E21386BB25_.wvu.Cols" localSheetId="0" hidden="1">歳入一覧!$S:$T</definedName>
    <definedName name="Z_C4D82BCF_451C_40BA_B4B3_30E21386BB25_.wvu.FilterData" localSheetId="0" hidden="1">歳入一覧!$A$6:$AP$28</definedName>
    <definedName name="Z_C4D82BCF_451C_40BA_B4B3_30E21386BB25_.wvu.PrintArea" localSheetId="0" hidden="1">歳入一覧!$A$6:$L$30</definedName>
    <definedName name="Z_C4D82BCF_451C_40BA_B4B3_30E21386BB25_.wvu.PrintTitles" localSheetId="0" hidden="1">歳入一覧!$6:$7</definedName>
    <definedName name="Z_C9C96EC1_4A13_433C_8CA1_D624BCDA23FB_.wvu.Cols" localSheetId="0" hidden="1">歳入一覧!$S:$T</definedName>
    <definedName name="Z_C9C96EC1_4A13_433C_8CA1_D624BCDA23FB_.wvu.FilterData" localSheetId="0" hidden="1">歳入一覧!$A$6:$GK$28</definedName>
    <definedName name="Z_C9C96EC1_4A13_433C_8CA1_D624BCDA23FB_.wvu.PrintArea" localSheetId="0" hidden="1">歳入一覧!$A$6:$L$29</definedName>
    <definedName name="Z_C9C96EC1_4A13_433C_8CA1_D624BCDA23FB_.wvu.PrintTitles" localSheetId="0" hidden="1">歳入一覧!$6:$7</definedName>
    <definedName name="Z_CA064EC8_4D5C_43EE_BBED_E1B6AF542620_.wvu.FilterData" localSheetId="0" hidden="1">歳入一覧!$A$6:$AO$28</definedName>
    <definedName name="Z_CC508307_D119_49FF_8BAA_92AABCA0A5FE_.wvu.FilterData" localSheetId="0" hidden="1">歳入一覧!$A$6:$AP$28</definedName>
    <definedName name="Z_CD5934FC_09B2_46D2_BD46_603DD634A2B3_.wvu.FilterData" localSheetId="0" hidden="1">歳入一覧!$B$6:$W$28</definedName>
    <definedName name="Z_CF210D75_E9EC_484F_8319_9012F4240FCE_.wvu.FilterData" localSheetId="0" hidden="1">歳入一覧!$B$6:$W$28</definedName>
    <definedName name="Z_CF3F1375_589A_425A_AD36_5AC937F02F87_.wvu.Cols" localSheetId="0" hidden="1">歳入一覧!$S:$T</definedName>
    <definedName name="Z_CF3F1375_589A_425A_AD36_5AC937F02F87_.wvu.FilterData" localSheetId="0" hidden="1">歳入一覧!$A$6:$GK$28</definedName>
    <definedName name="Z_CF3F1375_589A_425A_AD36_5AC937F02F87_.wvu.PrintArea" localSheetId="0" hidden="1">歳入一覧!$A$6:$L$29</definedName>
    <definedName name="Z_CF3F1375_589A_425A_AD36_5AC937F02F87_.wvu.PrintTitles" localSheetId="0" hidden="1">歳入一覧!$6:$7</definedName>
    <definedName name="Z_CFAC28C4_9DA6_44BB_B6AC_1E1BA4188994_.wvu.Cols" localSheetId="0" hidden="1">歳入一覧!$S:$T</definedName>
    <definedName name="Z_CFAC28C4_9DA6_44BB_B6AC_1E1BA4188994_.wvu.FilterData" localSheetId="0" hidden="1">歳入一覧!$A$6:$AP$28</definedName>
    <definedName name="Z_CFAC28C4_9DA6_44BB_B6AC_1E1BA4188994_.wvu.PrintArea" localSheetId="0" hidden="1">歳入一覧!$A$6:$L$30</definedName>
    <definedName name="Z_CFAC28C4_9DA6_44BB_B6AC_1E1BA4188994_.wvu.PrintTitles" localSheetId="0" hidden="1">歳入一覧!$6:$7</definedName>
    <definedName name="Z_D1B1F72B_6819_4930_8144_DE97EF61D4BF_.wvu.FilterData" localSheetId="0" hidden="1">歳入一覧!$A$6:$GK$28</definedName>
    <definedName name="Z_D1FDF22B_2638_4D49_B1CE_8C5C674E5104_.wvu.Cols" localSheetId="0" hidden="1">歳入一覧!$S:$T</definedName>
    <definedName name="Z_D1FDF22B_2638_4D49_B1CE_8C5C674E5104_.wvu.FilterData" localSheetId="0" hidden="1">歳入一覧!$A$7:$GK$28</definedName>
    <definedName name="Z_D1FDF22B_2638_4D49_B1CE_8C5C674E5104_.wvu.PrintArea" localSheetId="0" hidden="1">歳入一覧!$A$6:$L$30</definedName>
    <definedName name="Z_D1FDF22B_2638_4D49_B1CE_8C5C674E5104_.wvu.PrintTitles" localSheetId="0" hidden="1">歳入一覧!$6:$7</definedName>
    <definedName name="Z_D256FE90_7AAC_4F17_90E9_624F563EB144_.wvu.FilterData" localSheetId="0" hidden="1">歳入一覧!$B$6:$W$28</definedName>
    <definedName name="Z_D3F484C7_A7A8_41A6_A643_59A7212BC1DA_.wvu.Cols" localSheetId="0" hidden="1">歳入一覧!$S:$T</definedName>
    <definedName name="Z_D3F484C7_A7A8_41A6_A643_59A7212BC1DA_.wvu.FilterData" localSheetId="0" hidden="1">歳入一覧!$A$6:$GK$28</definedName>
    <definedName name="Z_D3F484C7_A7A8_41A6_A643_59A7212BC1DA_.wvu.PrintArea" localSheetId="0" hidden="1">歳入一覧!$A$6:$L$30</definedName>
    <definedName name="Z_D3F484C7_A7A8_41A6_A643_59A7212BC1DA_.wvu.PrintTitles" localSheetId="0" hidden="1">歳入一覧!$6:$7</definedName>
    <definedName name="Z_D4EA57D4_4F86_40B9_8148_886698F83C2D_.wvu.Cols" localSheetId="0" hidden="1">歳入一覧!$S:$T</definedName>
    <definedName name="Z_D4EA57D4_4F86_40B9_8148_886698F83C2D_.wvu.FilterData" localSheetId="0" hidden="1">歳入一覧!$A$7:$GK$28</definedName>
    <definedName name="Z_D4EA57D4_4F86_40B9_8148_886698F83C2D_.wvu.PrintArea" localSheetId="0" hidden="1">歳入一覧!$A$6:$L$30</definedName>
    <definedName name="Z_D4EA57D4_4F86_40B9_8148_886698F83C2D_.wvu.PrintTitles" localSheetId="0" hidden="1">歳入一覧!$6:$7</definedName>
    <definedName name="Z_D6BF0446_50C6_4678_A04B_32751588DCF3_.wvu.FilterData" localSheetId="0" hidden="1">歳入一覧!$A$6:$AO$28</definedName>
    <definedName name="Z_D8CB58F5_96B6_4D98_AA0B_1C30DB37037E_.wvu.FilterData" localSheetId="0" hidden="1">歳入一覧!$A$6:$AP$28</definedName>
    <definedName name="Z_DBBA8445_9E0F_40D4_9DE9_2933FE897DAF_.wvu.FilterData" localSheetId="0" hidden="1">歳入一覧!$A$6:$AP$28</definedName>
    <definedName name="Z_DCF9EBB2_7E40_4D30_A631_26C53A48C875_.wvu.FilterData" localSheetId="0" hidden="1">歳入一覧!$A$6:$GK$28</definedName>
    <definedName name="Z_DD5041F1_D646_4B19_8029_60E491D20DFE_.wvu.FilterData" localSheetId="0" hidden="1">歳入一覧!$B$6:$W$28</definedName>
    <definedName name="Z_DE09C4E9_0758_44B2_A8EA_EB4A253DB03B_.wvu.FilterData" localSheetId="0" hidden="1">歳入一覧!$A$6:$AP$28</definedName>
    <definedName name="Z_E021E6C9_86EB_41E0_8F9B_D09B9E304D29_.wvu.Cols" localSheetId="0" hidden="1">歳入一覧!$S:$T</definedName>
    <definedName name="Z_E021E6C9_86EB_41E0_8F9B_D09B9E304D29_.wvu.FilterData" localSheetId="0" hidden="1">歳入一覧!$A$7:$GK$28</definedName>
    <definedName name="Z_E021E6C9_86EB_41E0_8F9B_D09B9E304D29_.wvu.PrintArea" localSheetId="0" hidden="1">歳入一覧!$A$6:$L$30</definedName>
    <definedName name="Z_E021E6C9_86EB_41E0_8F9B_D09B9E304D29_.wvu.PrintTitles" localSheetId="0" hidden="1">歳入一覧!$6:$7</definedName>
    <definedName name="Z_E0B705B4_A912_4810_9C2E_4F7E515E914E_.wvu.Cols" localSheetId="0" hidden="1">歳入一覧!$S:$T</definedName>
    <definedName name="Z_E0B705B4_A912_4810_9C2E_4F7E515E914E_.wvu.FilterData" localSheetId="0" hidden="1">歳入一覧!$A$6:$AO$28</definedName>
    <definedName name="Z_E0B705B4_A912_4810_9C2E_4F7E515E914E_.wvu.PrintArea" localSheetId="0" hidden="1">歳入一覧!$A$6:$L$30</definedName>
    <definedName name="Z_E0B705B4_A912_4810_9C2E_4F7E515E914E_.wvu.PrintTitles" localSheetId="0" hidden="1">歳入一覧!$6:$7</definedName>
    <definedName name="Z_E16630A9_77A8_489F_A623_9A8FC0379AC4_.wvu.Cols" localSheetId="0" hidden="1">歳入一覧!$S:$T</definedName>
    <definedName name="Z_E16630A9_77A8_489F_A623_9A8FC0379AC4_.wvu.FilterData" localSheetId="0" hidden="1">歳入一覧!$A$6:$AP$28</definedName>
    <definedName name="Z_E16630A9_77A8_489F_A623_9A8FC0379AC4_.wvu.PrintArea" localSheetId="0" hidden="1">歳入一覧!$A$6:$L$30</definedName>
    <definedName name="Z_E16630A9_77A8_489F_A623_9A8FC0379AC4_.wvu.PrintTitles" localSheetId="0" hidden="1">歳入一覧!$6:$7</definedName>
    <definedName name="Z_E2E7A86C_90FB_4339_8885_AFCEC833D4CF_.wvu.FilterData" localSheetId="0" hidden="1">歳入一覧!$A$6:$GK$28</definedName>
    <definedName name="Z_E3738867_F5D5_4516_9C4E_FA0FEDF4A671_.wvu.FilterData" localSheetId="0" hidden="1">歳入一覧!$B$6:$W$28</definedName>
    <definedName name="Z_E4D5FBE2_BDB8_47D1_B4A9_3D49381FAF5C_.wvu.Cols" localSheetId="0" hidden="1">歳入一覧!$S:$T</definedName>
    <definedName name="Z_E4D5FBE2_BDB8_47D1_B4A9_3D49381FAF5C_.wvu.FilterData" localSheetId="0" hidden="1">歳入一覧!$A$6:$GK$28</definedName>
    <definedName name="Z_E4D5FBE2_BDB8_47D1_B4A9_3D49381FAF5C_.wvu.PrintArea" localSheetId="0" hidden="1">歳入一覧!$A$6:$L$30</definedName>
    <definedName name="Z_E4D5FBE2_BDB8_47D1_B4A9_3D49381FAF5C_.wvu.PrintTitles" localSheetId="0" hidden="1">歳入一覧!$6:$7</definedName>
    <definedName name="Z_E9599D06_5045_4F02_A405_3D6703BDDB40_.wvu.Cols" localSheetId="0" hidden="1">歳入一覧!$S:$T</definedName>
    <definedName name="Z_E9599D06_5045_4F02_A405_3D6703BDDB40_.wvu.FilterData" localSheetId="0" hidden="1">歳入一覧!$A$6:$GK$28</definedName>
    <definedName name="Z_E9599D06_5045_4F02_A405_3D6703BDDB40_.wvu.PrintArea" localSheetId="0" hidden="1">歳入一覧!$A$6:$L$30</definedName>
    <definedName name="Z_E9599D06_5045_4F02_A405_3D6703BDDB40_.wvu.PrintTitles" localSheetId="0" hidden="1">歳入一覧!$6:$7</definedName>
    <definedName name="Z_EA41A870_F127_49E7_A3AB_BAEABD1815B4_.wvu.FilterData" localSheetId="0" hidden="1">歳入一覧!$A$6:$AP$28</definedName>
    <definedName name="Z_EC32E599_0BEF_41F1_8B76_6572A0EC043F_.wvu.Cols" localSheetId="0" hidden="1">歳入一覧!$S:$T</definedName>
    <definedName name="Z_EC32E599_0BEF_41F1_8B76_6572A0EC043F_.wvu.FilterData" localSheetId="0" hidden="1">歳入一覧!$A$6:$GK$28</definedName>
    <definedName name="Z_EC32E599_0BEF_41F1_8B76_6572A0EC043F_.wvu.PrintArea" localSheetId="0" hidden="1">歳入一覧!$A$6:$L$29</definedName>
    <definedName name="Z_EC32E599_0BEF_41F1_8B76_6572A0EC043F_.wvu.PrintTitles" localSheetId="0" hidden="1">歳入一覧!$6:$7</definedName>
    <definedName name="Z_EC7353BA_FEB2_44C3_9BD4_FB607F8CAE56_.wvu.Cols" localSheetId="0" hidden="1">歳入一覧!$S:$T</definedName>
    <definedName name="Z_EC7353BA_FEB2_44C3_9BD4_FB607F8CAE56_.wvu.FilterData" localSheetId="0" hidden="1">歳入一覧!$A$6:$GK$28</definedName>
    <definedName name="Z_EC7353BA_FEB2_44C3_9BD4_FB607F8CAE56_.wvu.PrintArea" localSheetId="0" hidden="1">歳入一覧!$A$6:$L$30</definedName>
    <definedName name="Z_EC7353BA_FEB2_44C3_9BD4_FB607F8CAE56_.wvu.PrintTitles" localSheetId="0" hidden="1">歳入一覧!$6:$7</definedName>
    <definedName name="Z_EC7ABD86_73FB_4738_8E62_37D9777EF768_.wvu.FilterData" localSheetId="0" hidden="1">歳入一覧!$A$6:$AP$28</definedName>
    <definedName name="Z_ECD10BCA_61B5_48D1_AFED_EA9B32A0B90E_.wvu.Cols" localSheetId="0" hidden="1">歳入一覧!$S:$T</definedName>
    <definedName name="Z_ECD10BCA_61B5_48D1_AFED_EA9B32A0B90E_.wvu.FilterData" localSheetId="0" hidden="1">歳入一覧!$A$6:$AP$28</definedName>
    <definedName name="Z_ECD10BCA_61B5_48D1_AFED_EA9B32A0B90E_.wvu.PrintArea" localSheetId="0" hidden="1">歳入一覧!$A$6:$L$30</definedName>
    <definedName name="Z_ECD10BCA_61B5_48D1_AFED_EA9B32A0B90E_.wvu.PrintTitles" localSheetId="0" hidden="1">歳入一覧!$6:$7</definedName>
    <definedName name="Z_ECE06993_6D41_42FC_98A7_AAC2020FADCC_.wvu.FilterData" localSheetId="0" hidden="1">歳入一覧!$B$6:$W$28</definedName>
    <definedName name="Z_EDE797E3_EF62_4135_93F5_F9D63E4A645A_.wvu.FilterData" localSheetId="0" hidden="1">歳入一覧!$A$6:$GK$28</definedName>
    <definedName name="Z_F060692F_E6DF_412F_9701_0C64A0D5BC00_.wvu.FilterData" localSheetId="0" hidden="1">歳入一覧!$A$6:$GK$28</definedName>
    <definedName name="Z_F4877DFA_CD25_4ACD_8FD8_51FEDFFE69C4_.wvu.FilterData" localSheetId="0" hidden="1">歳入一覧!$A$6:$GK$28</definedName>
    <definedName name="Z_F552F5E9_56D0_45EB_BAC2_4EDB8E6C3152_.wvu.FilterData" localSheetId="0" hidden="1">歳入一覧!$A$6:$AP$28</definedName>
    <definedName name="Z_F6ADF229_4919_4DA6_81C9_9FB0BF082A60_.wvu.FilterData" localSheetId="0" hidden="1">歳入一覧!$B$6:$W$28</definedName>
    <definedName name="Z_FC27523E_F7B2_4FC2_87C5_2688147494EC_.wvu.FilterData" localSheetId="0" hidden="1">歳入一覧!$B$6:$W$28</definedName>
    <definedName name="Z_FE190E17_C77D_49C1_A972_F9F2A53C5F62_.wvu.FilterData" localSheetId="0" hidden="1">歳入一覧!$A$6:$GK$28</definedName>
  </definedNames>
  <calcPr calcId="191029"/>
  <customWorkbookViews>
    <customWorkbookView name="奥原　侑紀 - 個人用ビュー" guid="{7F4591BF-0F6E-463C-863C-F8DFB75D20FC}" mergeInterval="0" personalView="1" maximized="1" xWindow="-8" yWindow="-8" windowWidth="1382" windowHeight="744" activeSheetId="1"/>
    <customWorkbookView name="山村　彰吾 - 個人用ビュー" guid="{6989C8E8-DF8B-443A-A0DC-63D85A87347B}" mergeInterval="0" personalView="1" maximized="1" xWindow="-8" yWindow="-8" windowWidth="1382" windowHeight="744" activeSheetId="1"/>
    <customWorkbookView name="柴田　信二 - 個人用ビュー" guid="{A0D972C1-3D2C-4C11-9E56-A82C309030EE}" mergeInterval="0" personalView="1" maximized="1" xWindow="-8" yWindow="-8" windowWidth="1382" windowHeight="744" activeSheetId="1" showComments="commIndAndComment"/>
    <customWorkbookView name="永吉　亮博 - 個人用ビュー" guid="{A0CE4855-8BF5-4B09-B255-E1A19C4E3053}" mergeInterval="0" personalView="1" maximized="1" xWindow="-8" yWindow="-8" windowWidth="1382" windowHeight="744" activeSheetId="1"/>
    <customWorkbookView name="山﨑　啓介 - 個人用ビュー" guid="{22CA7278-0BB0-43BE-B164-268A2E7E7747}" mergeInterval="0" personalView="1" maximized="1" xWindow="-8" yWindow="-8" windowWidth="1382" windowHeight="744" activeSheetId="1"/>
    <customWorkbookView name="森本　愛菜 - 個人用ビュー" guid="{B1C44EF9-9F01-4248-AAFB-58D37EA4F0EC}" mergeInterval="0" personalView="1" maximized="1" xWindow="-8" yWindow="-8" windowWidth="1382" windowHeight="744" activeSheetId="1"/>
    <customWorkbookView name="燈田　将英 - 個人用ビュー" guid="{444B054F-1122-4B41-9106-F9A119111E6C}" mergeInterval="0" personalView="1" maximized="1" xWindow="-8" yWindow="-8" windowWidth="1382" windowHeight="744" activeSheetId="1"/>
    <customWorkbookView name="藤枝　義和 - 個人用ビュー" guid="{C4D82BCF-451C-40BA-B4B3-30E21386BB25}" mergeInterval="0" personalView="1" maximized="1" xWindow="-8" yWindow="-8" windowWidth="1382" windowHeight="744" activeSheetId="1"/>
    <customWorkbookView name="美濃部　鈴奈 - 個人用ビュー" guid="{5F0F1A79-0791-4C2C-8D13-6CD22FD0499B}" mergeInterval="0" personalView="1" maximized="1" xWindow="-8" yWindow="-8" windowWidth="1382" windowHeight="744" activeSheetId="1"/>
    <customWorkbookView name="福田有希 - 個人用ビュー" guid="{B2D441E7-D750-4466-9F5C-BED9F80CA5C9}" mergeInterval="0" personalView="1" maximized="1" xWindow="-8" yWindow="-8" windowWidth="1382" windowHeight="744" activeSheetId="1"/>
    <customWorkbookView name="奥原 - 個人用ビュー" guid="{06B37801-B90C-4714-B129-94818EB4F65E}" mergeInterval="0" personalView="1" maximized="1" xWindow="-8" yWindow="-8" windowWidth="1382" windowHeight="744" activeSheetId="1"/>
    <customWorkbookView name="  - 個人用ビュー" guid="{50AC8F9C-2188-4C12-A141-8BE304C786F0}" mergeInterval="0" personalView="1" maximized="1" xWindow="-8" yWindow="-8" windowWidth="1382" windowHeight="744" activeSheetId="1"/>
    <customWorkbookView name="白浦 - 個人用ビュー" guid="{B46A0E73-873C-4404-B73B-B777317F5A7C}" mergeInterval="0" personalView="1" maximized="1" xWindow="-8" yWindow="-8" windowWidth="1382" windowHeight="744" activeSheetId="1"/>
    <customWorkbookView name="大阪市 - 個人用ビュー" guid="{9B02B18F-FBC3-4003-B64D-6BF6D2FAF148}" mergeInterval="0" personalView="1" xWindow="126" yWindow="24" windowWidth="1239" windowHeight="665" activeSheetId="1"/>
    <customWorkbookView name="仙波和宏 - 個人用ビュー" guid="{EC7353BA-FEB2-44C3-9BD4-FB607F8CAE56}" mergeInterval="0" personalView="1" maximized="1" xWindow="-8" yWindow="-8" windowWidth="1382" windowHeight="744" activeSheetId="1"/>
    <customWorkbookView name="吉住　朋子 - 個人用ビュー" guid="{5F6E0A5B-1F3F-4878-8986-ED55F9EE06F4}" mergeInterval="0" personalView="1" maximized="1" xWindow="-8" yWindow="-8" windowWidth="1382" windowHeight="744" activeSheetId="1"/>
    <customWorkbookView name="谷　直哉 - 個人用ビュー" guid="{B8061F44-4299-433B-992E-389B11EF0957}" mergeInterval="0" personalView="1" xWindow="289" yWindow="67" windowWidth="1025" windowHeight="623" activeSheetId="1"/>
    <customWorkbookView name="梅屋　GO - 個人用ビュー" guid="{B8F489ED-1D77-4F4E-A920-2AEA32928870}" mergeInterval="0" personalView="1" maximized="1" xWindow="-8" yWindow="-8" windowWidth="1382" windowHeight="744" activeSheetId="1"/>
    <customWorkbookView name="今井 - 個人用ビュー" guid="{4697FA6B-DE17-44B8-B6B3-A9559B9E7087}" mergeInterval="0" personalView="1" maximized="1" xWindow="-8" yWindow="-8" windowWidth="1382" windowHeight="744" activeSheetId="1"/>
    <customWorkbookView name="しばしん - 個人用ビュー" guid="{E0B705B4-A912-4810-9C2E-4F7E515E914E}" mergeInterval="0" personalView="1" maximized="1" xWindow="-8" yWindow="-8" windowWidth="1382" windowHeight="744" activeSheetId="3" showComments="commIndAndComment"/>
    <customWorkbookView name="柴田和幸 - 個人用ビュー" guid="{366D8082-4247-4BD2-8EA9-CB5780D5FB7B}" mergeInterval="0" personalView="1" maximized="1" xWindow="-8" yWindow="-8" windowWidth="1382" windowHeight="744" activeSheetId="3"/>
    <customWorkbookView name="谷口　友基 - 個人用ビュー" guid="{E9599D06-5045-4F02-A405-3D6703BDDB40}" mergeInterval="0" personalView="1" maximized="1" xWindow="-8" yWindow="-8" windowWidth="1382" windowHeight="744" activeSheetId="1"/>
    <customWorkbookView name="下村　恭平 - 個人用ビュー" guid="{E4D5FBE2-BDB8-47D1-B4A9-3D49381FAF5C}" mergeInterval="0" personalView="1" maximized="1" xWindow="-8" yWindow="-8" windowWidth="1382" windowHeight="744" activeSheetId="1"/>
    <customWorkbookView name="岸　久紘 - 個人用ビュー" guid="{052F3F11-C124-459E-99F9-1A701D48C614}" mergeInterval="0" personalView="1" maximized="1" xWindow="-8" yWindow="-8" windowWidth="1382" windowHeight="744" activeSheetId="1"/>
    <customWorkbookView name="永吉 - 個人用ビュー" guid="{AC548A2E-C48E-45CC-879A-E2EBB2B33EEA}" mergeInterval="0" personalView="1" maximized="1" xWindow="-8" yWindow="-8" windowWidth="1382" windowHeight="744" activeSheetId="1" showComments="commIndAndComment"/>
    <customWorkbookView name="小川祐貴 - 個人用ビュー" guid="{EC32E599-0BEF-41F1-8B76-6572A0EC043F}" mergeInterval="0" personalView="1" maximized="1" xWindow="-8" yWindow="-8" windowWidth="1382" windowHeight="744" activeSheetId="1" showComments="commIndAndComment"/>
    <customWorkbookView name="野村真嗣 - 個人用ビュー" guid="{581BD237-B078-4701-B24C-0BFF302F5B2F}" mergeInterval="0" personalView="1" maximized="1" xWindow="-8" yWindow="-8" windowWidth="1382" windowHeight="744" activeSheetId="1"/>
    <customWorkbookView name="柴田(和) - 個人用ビュー" guid="{C9C96EC1-4A13-433C-8CA1-D624BCDA23FB}" mergeInterval="0" personalView="1" maximized="1" xWindow="-8" yWindow="-8" windowWidth="1382" windowHeight="744" activeSheetId="2"/>
    <customWorkbookView name="kuwaoka - 個人用ビュー" guid="{CF3F1375-589A-425A-AD36-5AC937F02F87}" mergeInterval="0" personalView="1" maximized="1" xWindow="-8" yWindow="-8" windowWidth="1382" windowHeight="744" activeSheetId="1"/>
    <customWorkbookView name="髙橋　淳 - 個人用ビュー" guid="{CFAC28C4-9DA6-44BB-B6AC-1E1BA4188994}" mergeInterval="0" personalView="1" maximized="1" xWindow="-8" yWindow="-8" windowWidth="1382" windowHeight="744" activeSheetId="1"/>
    <customWorkbookView name="福井　貴巳 - 個人用ビュー" guid="{D3F484C7-A7A8-41A6-A643-59A7212BC1DA}" mergeInterval="0" personalView="1" maximized="1" xWindow="-8" yWindow="-8" windowWidth="1382" windowHeight="744" activeSheetId="1"/>
    <customWorkbookView name="福田　有希 - 個人用ビュー" guid="{E021E6C9-86EB-41E0-8F9B-D09B9E304D29}" mergeInterval="0" personalView="1" maximized="1" xWindow="-8" yWindow="-8" windowWidth="1382" windowHeight="744" activeSheetId="1" showComments="commIndAndComment"/>
    <customWorkbookView name="曽賀　直記 - 個人用ビュー" guid="{D1FDF22B-2638-4D49-B1CE-8C5C674E5104}" mergeInterval="0" personalView="1" maximized="1" xWindow="-8" yWindow="-8" windowWidth="1382" windowHeight="744" activeSheetId="1"/>
    <customWorkbookView name="桑岡　雄太 - 個人用ビュー" guid="{E16630A9-77A8-489F-A623-9A8FC0379AC4}" mergeInterval="0" personalView="1" maximized="1" xWindow="-8" yWindow="-8" windowWidth="1382" windowHeight="744" activeSheetId="1"/>
    <customWorkbookView name=" 藤田秋朗 - 個人用ビュー" guid="{ECD10BCA-61B5-48D1-AFED-EA9B32A0B90E}" mergeInterval="0" personalView="1" maximized="1" xWindow="-8" yWindow="-8" windowWidth="1382" windowHeight="744" activeSheetId="1" showComments="commIndAndComment"/>
    <customWorkbookView name="白浦　洋平 - 個人用ビュー" guid="{99CD74FC-8B79-402C-9E5F-4C8C844F7522}" mergeInterval="0" personalView="1" maximized="1" xWindow="-8" yWindow="-8" windowWidth="1382" windowHeight="744" activeSheetId="1" showComments="commIndAndComment"/>
    <customWorkbookView name="永岡　太基 - 個人用ビュー" guid="{D4EA57D4-4F86-40B9-8148-886698F83C2D}" mergeInterval="0" personalView="1" maximized="1" xWindow="-8" yWindow="-8" windowWidth="1382" windowHeight="744" activeSheetId="1"/>
    <customWorkbookView name="柴田　和幸 - 個人用ビュー" guid="{C0F05C73-B9DA-46F9-A090-B8FE2204D51E}" mergeInterval="0" personalView="1" windowWidth="683" windowHeight="728" activeSheetId="1"/>
    <customWorkbookView name="中西　義人 - 個人用ビュー" guid="{70837B7F-EB31-4D6D-B20E-5962F6B0E27E}" mergeInterval="0" personalView="1" maximized="1" xWindow="-8" yWindow="-8" windowWidth="1382" windowHeight="744" activeSheetId="1"/>
    <customWorkbookView name="上村　哲人 - 個人用ビュー" guid="{44110B35-593F-4B4A-A409-C3E96DF3A694}" mergeInterval="0" personalView="1" maximized="1" xWindow="-8" yWindow="-8" windowWidth="1382" windowHeight="744" activeSheetId="1"/>
    <customWorkbookView name="髙橋　彩華 - 個人用ビュー" guid="{7BAEEC97-8C0D-4727-9C2C-C181F26DD884}" mergeInterval="0" personalView="1" maximized="1" xWindow="-8" yWindow="-8" windowWidth="1382" windowHeight="744" activeSheetId="1"/>
    <customWorkbookView name="松久　響 - 個人用ビュー" guid="{A899A51E-0321-424E-A816-E762C6453A5E}" mergeInterval="0" personalView="1" maximized="1" xWindow="-8" yWindow="-8" windowWidth="1382" windowHeight="744" activeSheetId="1"/>
    <customWorkbookView name="小川　祐貴 - 個人用ビュー" guid="{9C01AE63-CFF0-4106-9038-7FADD737BB91}"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I8" i="1"/>
  <c r="AF17" i="1"/>
  <c r="AE17" i="1"/>
  <c r="AD17" i="1"/>
  <c r="Z17" i="1"/>
  <c r="Y17" i="1"/>
  <c r="X17" i="1"/>
  <c r="V17" i="1"/>
  <c r="R17" i="1"/>
  <c r="Q17" i="1"/>
  <c r="P17" i="1"/>
  <c r="O17" i="1"/>
  <c r="N17" i="1"/>
  <c r="AH17" i="1" s="1"/>
  <c r="AI17" i="1" s="1"/>
  <c r="M17" i="1"/>
  <c r="J17" i="1"/>
  <c r="I15" i="1"/>
  <c r="I14" i="1" s="1"/>
  <c r="I13" i="1" s="1"/>
  <c r="I12" i="1" s="1"/>
  <c r="H15" i="1"/>
  <c r="AF16" i="1"/>
  <c r="AE16" i="1"/>
  <c r="AD16" i="1"/>
  <c r="Z16" i="1"/>
  <c r="Y16" i="1"/>
  <c r="X16" i="1"/>
  <c r="V16" i="1"/>
  <c r="R16" i="1"/>
  <c r="Q16" i="1"/>
  <c r="P16" i="1"/>
  <c r="O16" i="1"/>
  <c r="N16" i="1"/>
  <c r="M16" i="1"/>
  <c r="J16" i="1"/>
  <c r="I20" i="1"/>
  <c r="I19" i="1" s="1"/>
  <c r="I18" i="1" s="1"/>
  <c r="AF21" i="1"/>
  <c r="AE21" i="1"/>
  <c r="AD21" i="1"/>
  <c r="Z21" i="1"/>
  <c r="Y21" i="1"/>
  <c r="X21" i="1"/>
  <c r="V21" i="1"/>
  <c r="R21" i="1"/>
  <c r="Q21" i="1"/>
  <c r="P21" i="1"/>
  <c r="O21" i="1"/>
  <c r="N21" i="1"/>
  <c r="M21" i="1"/>
  <c r="J21" i="1"/>
  <c r="AF20" i="1"/>
  <c r="AE20" i="1"/>
  <c r="AD20" i="1"/>
  <c r="Z20" i="1"/>
  <c r="Y20" i="1"/>
  <c r="X20" i="1"/>
  <c r="V20" i="1"/>
  <c r="R20" i="1"/>
  <c r="Q20" i="1"/>
  <c r="P20" i="1"/>
  <c r="O20" i="1"/>
  <c r="N20" i="1"/>
  <c r="AH20" i="1" s="1"/>
  <c r="AI20" i="1" s="1"/>
  <c r="H20" i="1"/>
  <c r="AF19" i="1"/>
  <c r="AE19" i="1"/>
  <c r="AD19" i="1"/>
  <c r="Z19" i="1"/>
  <c r="Y19" i="1"/>
  <c r="X19" i="1"/>
  <c r="V19" i="1"/>
  <c r="R19" i="1"/>
  <c r="Q19" i="1"/>
  <c r="P19" i="1"/>
  <c r="O19" i="1"/>
  <c r="N19" i="1"/>
  <c r="AH19" i="1" s="1"/>
  <c r="AI19" i="1" s="1"/>
  <c r="H19" i="1"/>
  <c r="H18" i="1" s="1"/>
  <c r="AF18" i="1"/>
  <c r="AE18" i="1"/>
  <c r="AD18" i="1"/>
  <c r="Z18" i="1"/>
  <c r="Y18" i="1"/>
  <c r="X18" i="1"/>
  <c r="V18" i="1"/>
  <c r="R18" i="1"/>
  <c r="Q18" i="1"/>
  <c r="P18" i="1"/>
  <c r="O18" i="1"/>
  <c r="N18" i="1"/>
  <c r="AH18" i="1" s="1"/>
  <c r="AI18" i="1" s="1"/>
  <c r="AA17" i="1" l="1"/>
  <c r="AB17" i="1" s="1"/>
  <c r="AM17" i="1"/>
  <c r="AJ17" i="1"/>
  <c r="AK17" i="1" s="1"/>
  <c r="AA16" i="1"/>
  <c r="AB16" i="1" s="1"/>
  <c r="AA21" i="1"/>
  <c r="AB21" i="1" s="1"/>
  <c r="AA20" i="1"/>
  <c r="AB20" i="1" s="1"/>
  <c r="AA19" i="1"/>
  <c r="AB19" i="1" s="1"/>
  <c r="AH21" i="1"/>
  <c r="AI21" i="1" s="1"/>
  <c r="AM21" i="1" s="1"/>
  <c r="AA18" i="1"/>
  <c r="AB18" i="1" s="1"/>
  <c r="M20" i="1"/>
  <c r="AM20" i="1"/>
  <c r="AJ20" i="1"/>
  <c r="AM18" i="1"/>
  <c r="AJ18" i="1"/>
  <c r="AK18" i="1" s="1"/>
  <c r="AM19" i="1"/>
  <c r="AJ19" i="1"/>
  <c r="AK19" i="1" s="1"/>
  <c r="J20" i="1"/>
  <c r="I26" i="1"/>
  <c r="J27" i="1"/>
  <c r="H26" i="1"/>
  <c r="H24" i="1"/>
  <c r="H14" i="1"/>
  <c r="H13" i="1" s="1"/>
  <c r="H12" i="1" s="1"/>
  <c r="H10" i="1"/>
  <c r="H9" i="1" s="1"/>
  <c r="I10" i="1"/>
  <c r="J19" i="1" l="1"/>
  <c r="M19" i="1"/>
  <c r="AK20" i="1"/>
  <c r="AJ21" i="1"/>
  <c r="AK21" i="1" s="1"/>
  <c r="X8" i="1"/>
  <c r="Y8" i="1"/>
  <c r="Z8" i="1"/>
  <c r="AD8" i="1"/>
  <c r="AE8" i="1"/>
  <c r="AF8" i="1"/>
  <c r="N8" i="1"/>
  <c r="AH8" i="1" s="1"/>
  <c r="X9" i="1"/>
  <c r="Y9" i="1"/>
  <c r="Z9" i="1"/>
  <c r="AD9" i="1"/>
  <c r="AE9" i="1"/>
  <c r="AF9" i="1"/>
  <c r="X10" i="1"/>
  <c r="Y10" i="1"/>
  <c r="Z10" i="1"/>
  <c r="AD10" i="1"/>
  <c r="AE10" i="1"/>
  <c r="AF10" i="1"/>
  <c r="X11" i="1"/>
  <c r="Y11" i="1"/>
  <c r="Z11" i="1"/>
  <c r="AD11" i="1"/>
  <c r="AE11" i="1"/>
  <c r="AF11" i="1"/>
  <c r="X12" i="1"/>
  <c r="Y12" i="1"/>
  <c r="Z12" i="1"/>
  <c r="AD12" i="1"/>
  <c r="AE12" i="1"/>
  <c r="AF12" i="1"/>
  <c r="N12" i="1"/>
  <c r="AH12" i="1" s="1"/>
  <c r="X13" i="1"/>
  <c r="Y13" i="1"/>
  <c r="Z13" i="1"/>
  <c r="AD13" i="1"/>
  <c r="AE13" i="1"/>
  <c r="AF13" i="1"/>
  <c r="X14" i="1"/>
  <c r="Y14" i="1"/>
  <c r="Z14" i="1"/>
  <c r="AD14" i="1"/>
  <c r="AE14" i="1"/>
  <c r="AF14" i="1"/>
  <c r="X15" i="1"/>
  <c r="Y15" i="1"/>
  <c r="Z15" i="1"/>
  <c r="AD15" i="1"/>
  <c r="AE15" i="1"/>
  <c r="AF15" i="1"/>
  <c r="X22" i="1"/>
  <c r="Y22" i="1"/>
  <c r="Z22" i="1"/>
  <c r="AD22" i="1"/>
  <c r="AE22" i="1"/>
  <c r="AF22" i="1"/>
  <c r="N22" i="1"/>
  <c r="AH22" i="1" s="1"/>
  <c r="X23" i="1"/>
  <c r="Y23" i="1"/>
  <c r="Z23" i="1"/>
  <c r="AD23" i="1"/>
  <c r="AE23" i="1"/>
  <c r="AF23" i="1"/>
  <c r="X24" i="1"/>
  <c r="Y24" i="1"/>
  <c r="Z24" i="1"/>
  <c r="AD24" i="1"/>
  <c r="AE24" i="1"/>
  <c r="AF24" i="1"/>
  <c r="X25" i="1"/>
  <c r="Y25" i="1"/>
  <c r="Z25" i="1"/>
  <c r="AD25" i="1"/>
  <c r="AE25" i="1"/>
  <c r="AF25" i="1"/>
  <c r="X26" i="1"/>
  <c r="Y26" i="1"/>
  <c r="Z26" i="1"/>
  <c r="AD26" i="1"/>
  <c r="AE26" i="1"/>
  <c r="AF26" i="1"/>
  <c r="X27" i="1"/>
  <c r="Y27" i="1"/>
  <c r="Z27" i="1"/>
  <c r="AD27" i="1"/>
  <c r="AE27" i="1"/>
  <c r="AF27" i="1"/>
  <c r="N9" i="1"/>
  <c r="O9" i="1"/>
  <c r="N10" i="1"/>
  <c r="O10" i="1"/>
  <c r="P10" i="1"/>
  <c r="V8" i="1"/>
  <c r="Q9" i="1"/>
  <c r="V10" i="1"/>
  <c r="V9" i="1"/>
  <c r="N13" i="1"/>
  <c r="O13" i="1"/>
  <c r="V13" i="1"/>
  <c r="N11" i="1"/>
  <c r="O11" i="1"/>
  <c r="P11" i="1"/>
  <c r="Q11" i="1"/>
  <c r="V11" i="1"/>
  <c r="V12" i="1"/>
  <c r="N14" i="1"/>
  <c r="O14" i="1"/>
  <c r="P14" i="1"/>
  <c r="N15" i="1"/>
  <c r="O15" i="1"/>
  <c r="V14" i="1"/>
  <c r="P15" i="1"/>
  <c r="Q15" i="1"/>
  <c r="V15" i="1"/>
  <c r="N23" i="1"/>
  <c r="O23" i="1"/>
  <c r="V23" i="1"/>
  <c r="N24" i="1"/>
  <c r="O24" i="1"/>
  <c r="N25" i="1"/>
  <c r="O25" i="1"/>
  <c r="P24" i="1"/>
  <c r="P25" i="1"/>
  <c r="V24" i="1"/>
  <c r="Q25" i="1"/>
  <c r="V25" i="1"/>
  <c r="V22" i="1"/>
  <c r="N26" i="1"/>
  <c r="N27" i="1"/>
  <c r="O27" i="1"/>
  <c r="O26" i="1"/>
  <c r="P27" i="1"/>
  <c r="P26" i="1"/>
  <c r="Q27" i="1"/>
  <c r="V27" i="1"/>
  <c r="V26" i="1"/>
  <c r="O8" i="1"/>
  <c r="P8" i="1"/>
  <c r="Q8" i="1"/>
  <c r="R8" i="1"/>
  <c r="P9" i="1"/>
  <c r="R9" i="1"/>
  <c r="Q10" i="1"/>
  <c r="R10" i="1"/>
  <c r="R11" i="1"/>
  <c r="O12" i="1"/>
  <c r="P12" i="1"/>
  <c r="Q12" i="1"/>
  <c r="R12" i="1"/>
  <c r="P13" i="1"/>
  <c r="Q13" i="1"/>
  <c r="R13" i="1"/>
  <c r="Q14" i="1"/>
  <c r="R14" i="1"/>
  <c r="R15" i="1"/>
  <c r="O22" i="1"/>
  <c r="P22" i="1"/>
  <c r="Q22" i="1"/>
  <c r="R22" i="1"/>
  <c r="P23" i="1"/>
  <c r="Q23" i="1"/>
  <c r="R23" i="1"/>
  <c r="Q24" i="1"/>
  <c r="R24" i="1"/>
  <c r="R25" i="1"/>
  <c r="Q26" i="1"/>
  <c r="R26" i="1"/>
  <c r="R27" i="1"/>
  <c r="J11" i="1"/>
  <c r="J18" i="1" l="1"/>
  <c r="M18" i="1"/>
  <c r="H22" i="1"/>
  <c r="I9" i="1"/>
  <c r="J15" i="1"/>
  <c r="H40" i="1"/>
  <c r="H31" i="1"/>
  <c r="H37" i="1"/>
  <c r="H34" i="1"/>
  <c r="AA14" i="1"/>
  <c r="AB14" i="1" s="1"/>
  <c r="AA8" i="1"/>
  <c r="AB8" i="1" s="1"/>
  <c r="AH9" i="1"/>
  <c r="AH10" i="1" s="1"/>
  <c r="J14" i="1"/>
  <c r="M15" i="1"/>
  <c r="M14" i="1"/>
  <c r="AA9" i="1"/>
  <c r="AB9" i="1" s="1"/>
  <c r="AA15" i="1"/>
  <c r="AB15" i="1" s="1"/>
  <c r="AA22" i="1"/>
  <c r="AB22" i="1" s="1"/>
  <c r="AA13" i="1"/>
  <c r="AB13" i="1" s="1"/>
  <c r="AA12" i="1"/>
  <c r="AB12" i="1" s="1"/>
  <c r="AA27" i="1"/>
  <c r="AB27" i="1" s="1"/>
  <c r="AA23" i="1"/>
  <c r="AB23" i="1" s="1"/>
  <c r="AA24" i="1"/>
  <c r="AB24" i="1" s="1"/>
  <c r="M11" i="1"/>
  <c r="AA26" i="1"/>
  <c r="AB26" i="1" s="1"/>
  <c r="AA25" i="1"/>
  <c r="AB25" i="1" s="1"/>
  <c r="AA11" i="1"/>
  <c r="AB11" i="1" s="1"/>
  <c r="AA10" i="1"/>
  <c r="AB10" i="1" s="1"/>
  <c r="H28" i="1" l="1"/>
  <c r="J10" i="1"/>
  <c r="I40" i="1"/>
  <c r="M10" i="1"/>
  <c r="AI9" i="1"/>
  <c r="AI10" i="1" s="1"/>
  <c r="AJ10" i="1" s="1"/>
  <c r="M9" i="1"/>
  <c r="M27" i="1"/>
  <c r="I24" i="1"/>
  <c r="I23" i="1" s="1"/>
  <c r="J25" i="1"/>
  <c r="J40" i="1" s="1"/>
  <c r="M25" i="1"/>
  <c r="I37" i="1"/>
  <c r="J9" i="1"/>
  <c r="J8" i="1" l="1"/>
  <c r="I22" i="1"/>
  <c r="I28" i="1" s="1"/>
  <c r="J37" i="1"/>
  <c r="I34" i="1"/>
  <c r="J24" i="1"/>
  <c r="M24" i="1"/>
  <c r="J13" i="1"/>
  <c r="M13" i="1"/>
  <c r="J26" i="1"/>
  <c r="M26" i="1"/>
  <c r="I31" i="1" l="1"/>
  <c r="J34" i="1"/>
  <c r="M23" i="1"/>
  <c r="J23" i="1"/>
  <c r="AI8" i="1"/>
  <c r="J31" i="1" l="1"/>
  <c r="I41" i="1"/>
  <c r="I35" i="1"/>
  <c r="I38" i="1"/>
  <c r="I32" i="1"/>
  <c r="AJ9" i="1"/>
  <c r="AM8" i="1"/>
  <c r="M22" i="1"/>
  <c r="J22" i="1"/>
  <c r="M8" i="1" l="1"/>
  <c r="AM9" i="1"/>
  <c r="AK10" i="1"/>
  <c r="AM10" i="1" s="1"/>
  <c r="AJ8" i="1"/>
  <c r="AK9" i="1" s="1"/>
  <c r="AK8" i="1" l="1"/>
  <c r="AH13" i="1" l="1"/>
  <c r="AI13" i="1" s="1"/>
  <c r="AJ13" i="1" l="1"/>
  <c r="AM13" i="1" s="1"/>
  <c r="AK13" i="1" l="1"/>
  <c r="AI12" i="1" l="1"/>
  <c r="AH11" i="1"/>
  <c r="AM12" i="1" l="1"/>
  <c r="AI11" i="1"/>
  <c r="AJ11" i="1" l="1"/>
  <c r="AK11" i="1" l="1"/>
  <c r="AM11" i="1" s="1"/>
  <c r="AJ12" i="1" l="1"/>
  <c r="AH14" i="1"/>
  <c r="AK12" i="1" l="1"/>
  <c r="AH15" i="1"/>
  <c r="AI14" i="1"/>
  <c r="AH16" i="1" l="1"/>
  <c r="AI16" i="1" s="1"/>
  <c r="AM16" i="1" s="1"/>
  <c r="AI15" i="1"/>
  <c r="AJ14" i="1"/>
  <c r="AJ16" i="1" l="1"/>
  <c r="AK16" i="1" s="1"/>
  <c r="AK14" i="1"/>
  <c r="AM14" i="1" s="1"/>
  <c r="AJ15" i="1"/>
  <c r="AK15" i="1" s="1"/>
  <c r="AM15" i="1" l="1"/>
  <c r="AH23" i="1" l="1"/>
  <c r="AI23" i="1" l="1"/>
  <c r="AJ23" i="1" s="1"/>
  <c r="AK23" i="1" l="1"/>
  <c r="AM23" i="1"/>
  <c r="AH24" i="1" l="1"/>
  <c r="AI24" i="1" l="1"/>
  <c r="AJ24" i="1" s="1"/>
  <c r="AH25" i="1"/>
  <c r="AK24" i="1" l="1"/>
  <c r="AM24" i="1" s="1"/>
  <c r="AI25" i="1"/>
  <c r="AJ25" i="1" l="1"/>
  <c r="AK25" i="1" l="1"/>
  <c r="AM25" i="1" s="1"/>
  <c r="AI22" i="1" l="1"/>
  <c r="AM22" i="1" l="1"/>
  <c r="AJ22" i="1" l="1"/>
  <c r="AK22" i="1" l="1"/>
  <c r="AH26" i="1" l="1"/>
  <c r="AI26" i="1" s="1"/>
  <c r="AJ26" i="1" s="1"/>
  <c r="AH27" i="1" l="1"/>
  <c r="AI27" i="1" s="1"/>
  <c r="AJ27" i="1" s="1"/>
  <c r="AK26" i="1"/>
  <c r="AM26" i="1" s="1"/>
  <c r="AK27" i="1" l="1"/>
  <c r="AM27" i="1" s="1"/>
  <c r="M12" i="1" l="1"/>
  <c r="J12" i="1"/>
  <c r="M28" i="1"/>
  <c r="H38" i="1" l="1"/>
  <c r="H35" i="1"/>
  <c r="H32" i="1"/>
  <c r="H41" i="1"/>
  <c r="J28" i="1"/>
  <c r="J41" i="1" l="1"/>
  <c r="J35" i="1"/>
  <c r="J38" i="1"/>
  <c r="J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下村　恭平</author>
  </authors>
  <commentList>
    <comment ref="U6" authorId="0" shapeId="0" xr:uid="{00000000-0006-0000-0000-000001000000}">
      <text>
        <r>
          <rPr>
            <b/>
            <sz val="9"/>
            <color indexed="81"/>
            <rFont val="ＭＳ Ｐゴシック"/>
            <family val="3"/>
            <charset val="128"/>
          </rPr>
          <t>この列はコピペ禁止！</t>
        </r>
      </text>
    </comment>
  </commentList>
</comments>
</file>

<file path=xl/sharedStrings.xml><?xml version="1.0" encoding="utf-8"?>
<sst xmlns="http://schemas.openxmlformats.org/spreadsheetml/2006/main" count="81" uniqueCount="52">
  <si>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</si>
  <si>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</si>
  <si>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</si>
  <si>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</si>
  <si>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6項　雑入</t>
    <rPh sb="1" eb="2">
      <t>コウ</t>
    </rPh>
    <rPh sb="3" eb="5">
      <t>ザツニュウ</t>
    </rPh>
    <phoneticPr fontId="3"/>
  </si>
  <si>
    <t>2目　弁償金</t>
    <rPh sb="1" eb="2">
      <t>モク</t>
    </rPh>
    <rPh sb="3" eb="6">
      <t>ベンショウキン</t>
    </rPh>
    <phoneticPr fontId="3"/>
  </si>
  <si>
    <t>1節　番号標弁償金</t>
    <rPh sb="1" eb="2">
      <t>セツ</t>
    </rPh>
    <rPh sb="3" eb="5">
      <t>バンゴウ</t>
    </rPh>
    <rPh sb="5" eb="6">
      <t>ヒョウ</t>
    </rPh>
    <rPh sb="6" eb="9">
      <t>ベンショウキン</t>
    </rPh>
    <phoneticPr fontId="3"/>
  </si>
  <si>
    <t>1節　雑収</t>
    <rPh sb="1" eb="2">
      <t>セツ</t>
    </rPh>
    <rPh sb="3" eb="4">
      <t>ザツ</t>
    </rPh>
    <rPh sb="4" eb="5">
      <t>シュウ</t>
    </rPh>
    <phoneticPr fontId="3"/>
  </si>
  <si>
    <t>歳入合計</t>
    <rPh sb="0" eb="2">
      <t>サイニュウ</t>
    </rPh>
    <rPh sb="2" eb="4">
      <t>ゴウケイ</t>
    </rPh>
    <phoneticPr fontId="3"/>
  </si>
  <si>
    <t>項</t>
    <rPh sb="0" eb="1">
      <t>コウ</t>
    </rPh>
    <phoneticPr fontId="3"/>
  </si>
  <si>
    <t>目</t>
    <rPh sb="0" eb="1">
      <t>モク</t>
    </rPh>
    <phoneticPr fontId="3"/>
  </si>
  <si>
    <t>節</t>
    <rPh sb="0" eb="1">
      <t>セツ</t>
    </rPh>
    <phoneticPr fontId="3"/>
  </si>
  <si>
    <t>事項</t>
    <rPh sb="0" eb="2">
      <t>ジコウ</t>
    </rPh>
    <phoneticPr fontId="3"/>
  </si>
  <si>
    <t>差</t>
    <rPh sb="0" eb="1">
      <t>サ</t>
    </rPh>
    <phoneticPr fontId="3"/>
  </si>
  <si>
    <t>自動車臨時運行許可番号標弁償金</t>
    <rPh sb="0" eb="3">
      <t>ジドウシャ</t>
    </rPh>
    <rPh sb="3" eb="5">
      <t>リンジ</t>
    </rPh>
    <rPh sb="5" eb="7">
      <t>ウンコウ</t>
    </rPh>
    <rPh sb="7" eb="9">
      <t>キョカ</t>
    </rPh>
    <rPh sb="9" eb="11">
      <t>バンゴウ</t>
    </rPh>
    <rPh sb="11" eb="12">
      <t>ヒョウ</t>
    </rPh>
    <rPh sb="12" eb="15">
      <t>ベンショウキン</t>
    </rPh>
    <phoneticPr fontId="3"/>
  </si>
  <si>
    <t>説明</t>
    <rPh sb="0" eb="2">
      <t>セツメイ</t>
    </rPh>
    <phoneticPr fontId="6"/>
  </si>
  <si>
    <t>担当所属</t>
    <rPh sb="0" eb="2">
      <t>タントウ</t>
    </rPh>
    <rPh sb="2" eb="4">
      <t>ショゾク</t>
    </rPh>
    <phoneticPr fontId="5"/>
  </si>
  <si>
    <t>東成区役所</t>
  </si>
  <si>
    <t>東成区役所</t>
    <rPh sb="0" eb="2">
      <t>ヒガシナリ</t>
    </rPh>
    <phoneticPr fontId="3"/>
  </si>
  <si>
    <t>(②-①)</t>
  </si>
  <si>
    <t>通し</t>
    <phoneticPr fontId="5"/>
  </si>
  <si>
    <t>番号</t>
    <phoneticPr fontId="5"/>
  </si>
  <si>
    <t>備考</t>
    <phoneticPr fontId="5"/>
  </si>
  <si>
    <t>目・節・事項で文字数をカウントし、文字数が多いものを４に設定、以下３，２，１とする。
Z列で同じ行で一番大きいものを選択し、AA列でそれに合わせた必要な改行を行い、行の幅を決める。</t>
    <rPh sb="0" eb="1">
      <t>モク</t>
    </rPh>
    <rPh sb="2" eb="3">
      <t>セツ</t>
    </rPh>
    <rPh sb="4" eb="6">
      <t>ジコウ</t>
    </rPh>
    <rPh sb="7" eb="10">
      <t>モジスウ</t>
    </rPh>
    <rPh sb="17" eb="20">
      <t>モジスウ</t>
    </rPh>
    <rPh sb="21" eb="22">
      <t>オオ</t>
    </rPh>
    <rPh sb="28" eb="30">
      <t>セッテイ</t>
    </rPh>
    <rPh sb="31" eb="33">
      <t>イカ</t>
    </rPh>
    <rPh sb="44" eb="45">
      <t>レツ</t>
    </rPh>
    <rPh sb="46" eb="47">
      <t>オナ</t>
    </rPh>
    <rPh sb="48" eb="49">
      <t>ギョウ</t>
    </rPh>
    <rPh sb="50" eb="52">
      <t>イチバン</t>
    </rPh>
    <rPh sb="52" eb="53">
      <t>オオ</t>
    </rPh>
    <rPh sb="58" eb="60">
      <t>センタク</t>
    </rPh>
    <rPh sb="64" eb="65">
      <t>レツ</t>
    </rPh>
    <rPh sb="69" eb="70">
      <t>ア</t>
    </rPh>
    <rPh sb="73" eb="75">
      <t>ヒツヨウ</t>
    </rPh>
    <rPh sb="76" eb="78">
      <t>カイギョウ</t>
    </rPh>
    <rPh sb="79" eb="80">
      <t>オコナ</t>
    </rPh>
    <rPh sb="82" eb="83">
      <t>ギョウ</t>
    </rPh>
    <rPh sb="84" eb="85">
      <t>ハバ</t>
    </rPh>
    <rPh sb="86" eb="87">
      <t>キ</t>
    </rPh>
    <phoneticPr fontId="3"/>
  </si>
  <si>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</si>
  <si>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</si>
  <si>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広告収入、私用光熱水費に係る収入等</t>
    <rPh sb="0" eb="2">
      <t>コウコク</t>
    </rPh>
    <rPh sb="2" eb="4">
      <t>シュウニュウ</t>
    </rPh>
    <rPh sb="5" eb="7">
      <t>シヨウ</t>
    </rPh>
    <rPh sb="12" eb="13">
      <t>カカ</t>
    </rPh>
    <rPh sb="14" eb="16">
      <t>シュウニュウ</t>
    </rPh>
    <phoneticPr fontId="3"/>
  </si>
  <si>
    <t>(単位：千円)</t>
    <phoneticPr fontId="3"/>
  </si>
  <si>
    <t>22目　雑収</t>
    <rPh sb="2" eb="3">
      <t>モク</t>
    </rPh>
    <rPh sb="4" eb="5">
      <t>ザツ</t>
    </rPh>
    <rPh sb="5" eb="6">
      <t>シュウ</t>
    </rPh>
    <phoneticPr fontId="3"/>
  </si>
  <si>
    <t>2年度
新規</t>
    <rPh sb="1" eb="3">
      <t>ネンド</t>
    </rPh>
    <rPh sb="2" eb="3">
      <t>ガンネン</t>
    </rPh>
    <rPh sb="4" eb="6">
      <t>シンキ</t>
    </rPh>
    <phoneticPr fontId="3"/>
  </si>
  <si>
    <t>16款　使用料及手数料</t>
    <rPh sb="2" eb="3">
      <t>カン</t>
    </rPh>
    <rPh sb="4" eb="7">
      <t>シヨウリョウ</t>
    </rPh>
    <rPh sb="7" eb="8">
      <t>オヨ</t>
    </rPh>
    <rPh sb="8" eb="11">
      <t>テスウリョウ</t>
    </rPh>
    <phoneticPr fontId="3"/>
  </si>
  <si>
    <t>16使用料及手数料</t>
  </si>
  <si>
    <t>22繰入金</t>
    <rPh sb="2" eb="4">
      <t>クリイレ</t>
    </rPh>
    <rPh sb="4" eb="5">
      <t>キン</t>
    </rPh>
    <phoneticPr fontId="3"/>
  </si>
  <si>
    <t>23諸収入</t>
    <rPh sb="2" eb="3">
      <t>ショ</t>
    </rPh>
    <rPh sb="3" eb="5">
      <t>シュウニュウ</t>
    </rPh>
    <phoneticPr fontId="3"/>
  </si>
  <si>
    <t>予算案②</t>
    <rPh sb="0" eb="2">
      <t>ヨサン</t>
    </rPh>
    <rPh sb="2" eb="3">
      <t>アン</t>
    </rPh>
    <phoneticPr fontId="3"/>
  </si>
  <si>
    <t>備考欄の「※1」、「※2」の使用料・手数料の改定等の内容はP.38に掲載している。</t>
    <rPh sb="0" eb="2">
      <t>ビコウ</t>
    </rPh>
    <rPh sb="2" eb="3">
      <t>ラン</t>
    </rPh>
    <rPh sb="26" eb="28">
      <t>ナイヨウ</t>
    </rPh>
    <rPh sb="34" eb="36">
      <t>ケイサイ</t>
    </rPh>
    <phoneticPr fontId="3"/>
  </si>
  <si>
    <t>2節　其他使用料</t>
    <rPh sb="1" eb="2">
      <t>セツ</t>
    </rPh>
    <rPh sb="3" eb="5">
      <t>ソノタ</t>
    </rPh>
    <rPh sb="5" eb="8">
      <t>シヨウリョウ</t>
    </rPh>
    <phoneticPr fontId="3"/>
  </si>
  <si>
    <t>24款　諸収入</t>
    <rPh sb="2" eb="3">
      <t>カン</t>
    </rPh>
    <rPh sb="4" eb="5">
      <t>ショ</t>
    </rPh>
    <rPh sb="5" eb="7">
      <t>シュウニュウ</t>
    </rPh>
    <phoneticPr fontId="3"/>
  </si>
  <si>
    <t>６年度</t>
    <rPh sb="1" eb="3">
      <t>ネンド</t>
    </rPh>
    <phoneticPr fontId="3"/>
  </si>
  <si>
    <t>17款　国庫支出金</t>
    <rPh sb="2" eb="3">
      <t>カン</t>
    </rPh>
    <rPh sb="4" eb="6">
      <t>コッコ</t>
    </rPh>
    <rPh sb="6" eb="9">
      <t>シシュツキン</t>
    </rPh>
    <phoneticPr fontId="3"/>
  </si>
  <si>
    <t>2項　国庫補助金</t>
    <rPh sb="1" eb="2">
      <t>コウ</t>
    </rPh>
    <rPh sb="3" eb="5">
      <t>コッコ</t>
    </rPh>
    <rPh sb="5" eb="8">
      <t>ホジョキン</t>
    </rPh>
    <phoneticPr fontId="3"/>
  </si>
  <si>
    <t>1目　総務費国庫補助金</t>
    <rPh sb="1" eb="2">
      <t>モク</t>
    </rPh>
    <rPh sb="3" eb="6">
      <t>ソウムヒ</t>
    </rPh>
    <rPh sb="6" eb="8">
      <t>コッコ</t>
    </rPh>
    <rPh sb="8" eb="11">
      <t>ホジョキン</t>
    </rPh>
    <phoneticPr fontId="3"/>
  </si>
  <si>
    <t>7節　区まちづくり推進費補助金</t>
    <rPh sb="1" eb="2">
      <t>セツ</t>
    </rPh>
    <rPh sb="3" eb="4">
      <t>ク</t>
    </rPh>
    <rPh sb="9" eb="11">
      <t>スイシン</t>
    </rPh>
    <rPh sb="11" eb="12">
      <t>ヒ</t>
    </rPh>
    <rPh sb="12" eb="15">
      <t>ホジョキン</t>
    </rPh>
    <phoneticPr fontId="3"/>
  </si>
  <si>
    <t>所属名　東成区役所</t>
    <rPh sb="0" eb="2">
      <t>ショゾク</t>
    </rPh>
    <rPh sb="2" eb="3">
      <t>メイ</t>
    </rPh>
    <rPh sb="4" eb="6">
      <t>ヒガシナリ</t>
    </rPh>
    <rPh sb="6" eb="9">
      <t>クヤクショ</t>
    </rPh>
    <rPh sb="7" eb="9">
      <t>ヤクショ</t>
    </rPh>
    <phoneticPr fontId="5"/>
  </si>
  <si>
    <t>当初①</t>
    <rPh sb="0" eb="2">
      <t>トウショ</t>
    </rPh>
    <phoneticPr fontId="3"/>
  </si>
  <si>
    <t>７年度</t>
    <rPh sb="1" eb="3">
      <t>ネンド</t>
    </rPh>
    <phoneticPr fontId="3"/>
  </si>
  <si>
    <t>18款　府支出金</t>
    <rPh sb="2" eb="3">
      <t>カン</t>
    </rPh>
    <rPh sb="4" eb="5">
      <t>フ</t>
    </rPh>
    <rPh sb="5" eb="8">
      <t>シシュツキン</t>
    </rPh>
    <phoneticPr fontId="3"/>
  </si>
  <si>
    <t>2項　府補助金</t>
    <rPh sb="1" eb="2">
      <t>コウ</t>
    </rPh>
    <rPh sb="3" eb="4">
      <t>フ</t>
    </rPh>
    <rPh sb="4" eb="7">
      <t>ホジョキン</t>
    </rPh>
    <phoneticPr fontId="3"/>
  </si>
  <si>
    <t>1目　総務費府補助金</t>
    <rPh sb="1" eb="2">
      <t>モク</t>
    </rPh>
    <rPh sb="3" eb="6">
      <t>ソウムヒ</t>
    </rPh>
    <rPh sb="6" eb="7">
      <t>フ</t>
    </rPh>
    <rPh sb="7" eb="10">
      <t>ホジョキン</t>
    </rPh>
    <phoneticPr fontId="3"/>
  </si>
  <si>
    <t>2節　区まちづくり推進費補助金</t>
    <rPh sb="1" eb="2">
      <t>セツ</t>
    </rPh>
    <rPh sb="3" eb="4">
      <t>ク</t>
    </rPh>
    <rPh sb="9" eb="11">
      <t>スイシン</t>
    </rPh>
    <rPh sb="11" eb="12">
      <t>ヒ</t>
    </rPh>
    <rPh sb="12" eb="15">
      <t>ホジョキン</t>
    </rPh>
    <phoneticPr fontId="3"/>
  </si>
  <si>
    <t>（住民票等発行手数料のキャッシュレス化・住民情報待合への行政キオスク端末導入による利便性向上事業に対する補助金）</t>
    <phoneticPr fontId="3"/>
  </si>
  <si>
    <t>子育て支援の充実・強化事業（発達障がい児支援含む）に対する補助金</t>
    <rPh sb="26" eb="27">
      <t>タイ</t>
    </rPh>
    <rPh sb="29" eb="32">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</si>
</sst>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quot;△ &quot;#,##0.0"/>
    <numFmt numFmtId="178" formatCode="0;;;@"/>
  </numFmts>
  <fonts count="2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4"/>
      <name val="ＭＳ Ｐゴシック"/>
      <family val="3"/>
      <charset val="128"/>
      <scheme val="minor"/>
    </font>
    <font>
      <u/>
      <sz val="10.5"/>
      <name val="ＭＳ Ｐゴシック"/>
      <family val="3"/>
      <charset val="128"/>
      <scheme val="minor"/>
    </font>
    <font>
      <u/>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9"/>
      <color indexed="81"/>
      <name val="ＭＳ Ｐゴシック"/>
      <family val="3"/>
      <charset val="128"/>
    </font>
    <font>
      <u/>
      <sz val="10"/>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7">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cellStyleXfs>
  <cellXfs count="145">
    <xf numFmtId="0" fontId="0" fillId="0" borderId="0" xfId="0"/>
    <xf numFmtId="38" fontId="11" fillId="0" borderId="9" xfId="2" applyFont="1" applyFill="1" applyBorder="1" applyAlignment="1">
      <alignment horizontal="left" vertical="center" wrapText="1"/>
    </xf>
    <xf numFmtId="38" fontId="11" fillId="0" borderId="4" xfId="2" applyFont="1" applyFill="1" applyBorder="1" applyAlignment="1">
      <alignment horizontal="left" vertical="center" wrapText="1"/>
    </xf>
    <xf numFmtId="0" fontId="8" fillId="0" borderId="0" xfId="1" applyFont="1" applyFill="1" applyAlignment="1">
      <alignment vertical="center"/>
    </xf>
    <xf numFmtId="49" fontId="10" fillId="0" borderId="0" xfId="1" applyNumberFormat="1" applyFont="1" applyFill="1" applyAlignment="1">
      <alignment vertical="center" wrapText="1"/>
    </xf>
    <xf numFmtId="0" fontId="9" fillId="0" borderId="0" xfId="1" applyFont="1" applyFill="1" applyAlignment="1">
      <alignment vertical="center" wrapText="1"/>
    </xf>
    <xf numFmtId="0" fontId="9" fillId="0" borderId="0" xfId="1" applyFont="1" applyFill="1" applyAlignment="1">
      <alignment horizontal="center" vertical="center" wrapText="1"/>
    </xf>
    <xf numFmtId="0" fontId="11" fillId="0" borderId="0" xfId="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1" fillId="0" borderId="0" xfId="1" applyFont="1" applyFill="1" applyAlignment="1">
      <alignment horizontal="center" vertical="center"/>
    </xf>
    <xf numFmtId="0" fontId="10" fillId="0" borderId="0" xfId="1" applyFont="1" applyFill="1" applyAlignment="1">
      <alignment horizontal="center" vertical="center"/>
    </xf>
    <xf numFmtId="0" fontId="10" fillId="0" borderId="0" xfId="1" applyFont="1" applyFill="1" applyAlignment="1">
      <alignment vertical="center"/>
    </xf>
    <xf numFmtId="0" fontId="10" fillId="0" borderId="0" xfId="1" applyFont="1" applyFill="1" applyAlignment="1">
      <alignment horizontal="left" vertical="center"/>
    </xf>
    <xf numFmtId="0" fontId="12" fillId="0" borderId="0" xfId="1" applyFont="1" applyFill="1" applyAlignment="1">
      <alignment horizontal="center" vertical="center" wrapText="1"/>
    </xf>
    <xf numFmtId="178" fontId="10" fillId="0" borderId="0" xfId="1" applyNumberFormat="1" applyFont="1" applyFill="1" applyAlignment="1">
      <alignment vertical="center"/>
    </xf>
    <xf numFmtId="0" fontId="10" fillId="0" borderId="0" xfId="1" applyFont="1" applyFill="1" applyAlignment="1">
      <alignment vertical="center" wrapText="1"/>
    </xf>
    <xf numFmtId="0" fontId="10" fillId="0" borderId="0" xfId="1" applyFont="1" applyFill="1" applyAlignment="1">
      <alignment horizontal="center" vertical="center" wrapText="1"/>
    </xf>
    <xf numFmtId="0" fontId="13" fillId="0" borderId="0" xfId="1" applyFont="1" applyFill="1" applyAlignment="1">
      <alignment horizontal="center" vertical="center"/>
    </xf>
    <xf numFmtId="176" fontId="10" fillId="0" borderId="0" xfId="1" applyNumberFormat="1" applyFont="1" applyFill="1" applyAlignment="1">
      <alignment vertical="center"/>
    </xf>
    <xf numFmtId="0" fontId="11" fillId="0" borderId="0" xfId="1" applyFont="1" applyFill="1" applyAlignment="1">
      <alignment horizontal="left" vertical="center"/>
    </xf>
    <xf numFmtId="0" fontId="14" fillId="0" borderId="0" xfId="1" applyFont="1" applyFill="1" applyAlignment="1">
      <alignment horizontal="left" vertical="center"/>
    </xf>
    <xf numFmtId="0" fontId="14" fillId="0" borderId="0" xfId="1" applyFont="1" applyFill="1" applyAlignment="1">
      <alignment horizontal="left" vertical="center" wrapText="1"/>
    </xf>
    <xf numFmtId="0" fontId="14" fillId="0" borderId="0" xfId="1" applyFont="1" applyFill="1" applyAlignment="1">
      <alignment horizontal="center" vertical="center" wrapText="1"/>
    </xf>
    <xf numFmtId="176" fontId="14" fillId="0" borderId="0" xfId="1" applyNumberFormat="1" applyFont="1" applyFill="1" applyAlignment="1">
      <alignment horizontal="left" vertical="center"/>
    </xf>
    <xf numFmtId="0" fontId="15" fillId="0" borderId="0" xfId="1" applyFont="1" applyFill="1" applyAlignment="1">
      <alignment horizontal="right" vertical="center"/>
    </xf>
    <xf numFmtId="0" fontId="15" fillId="0" borderId="0" xfId="1" applyFont="1" applyFill="1" applyAlignment="1">
      <alignment horizontal="center" vertical="center"/>
    </xf>
    <xf numFmtId="49" fontId="10" fillId="0" borderId="0" xfId="1" applyNumberFormat="1" applyFont="1" applyFill="1" applyAlignment="1">
      <alignment vertical="center"/>
    </xf>
    <xf numFmtId="0" fontId="16" fillId="0" borderId="0" xfId="1" applyFont="1" applyFill="1" applyAlignment="1">
      <alignment horizontal="right" vertical="center"/>
    </xf>
    <xf numFmtId="0" fontId="20" fillId="0" borderId="0" xfId="1" applyFont="1" applyFill="1" applyAlignment="1">
      <alignment horizontal="right" vertical="center"/>
    </xf>
    <xf numFmtId="0" fontId="16" fillId="0" borderId="0" xfId="1" applyFont="1" applyFill="1" applyAlignment="1">
      <alignment horizontal="center" vertical="center"/>
    </xf>
    <xf numFmtId="0" fontId="17" fillId="0" borderId="0" xfId="1" applyFont="1" applyFill="1" applyAlignment="1">
      <alignment horizontal="center" vertical="center" wrapText="1"/>
    </xf>
    <xf numFmtId="0" fontId="18" fillId="0" borderId="0" xfId="1" applyFont="1" applyFill="1" applyAlignment="1">
      <alignment vertical="center" wrapText="1"/>
    </xf>
    <xf numFmtId="176" fontId="17" fillId="0" borderId="0" xfId="1" applyNumberFormat="1" applyFont="1" applyFill="1" applyAlignment="1">
      <alignment horizontal="right" vertical="center" wrapText="1"/>
    </xf>
    <xf numFmtId="176" fontId="12" fillId="0" borderId="0" xfId="1" applyNumberFormat="1" applyFont="1" applyFill="1" applyAlignment="1">
      <alignment horizontal="right" vertical="center"/>
    </xf>
    <xf numFmtId="0" fontId="18" fillId="0" borderId="0" xfId="1" applyFont="1" applyFill="1" applyAlignment="1">
      <alignment horizontal="left" vertical="center"/>
    </xf>
    <xf numFmtId="0" fontId="11" fillId="0" borderId="14" xfId="1" applyFont="1" applyFill="1" applyBorder="1" applyAlignment="1">
      <alignment horizontal="center" vertical="center"/>
    </xf>
    <xf numFmtId="0" fontId="11" fillId="0" borderId="21" xfId="1" applyFont="1" applyFill="1" applyBorder="1" applyAlignment="1">
      <alignment horizontal="distributed" vertical="center" justifyLastLine="1"/>
    </xf>
    <xf numFmtId="176" fontId="11" fillId="0" borderId="16" xfId="1" applyNumberFormat="1" applyFont="1" applyFill="1" applyBorder="1" applyAlignment="1">
      <alignment horizontal="distributed" vertical="center" justifyLastLine="1"/>
    </xf>
    <xf numFmtId="0" fontId="11" fillId="0" borderId="15" xfId="1" applyFont="1" applyFill="1" applyBorder="1" applyAlignment="1">
      <alignment horizontal="center" vertical="center"/>
    </xf>
    <xf numFmtId="0" fontId="11" fillId="0" borderId="1" xfId="1" applyFont="1" applyFill="1" applyBorder="1" applyAlignment="1">
      <alignment horizontal="distributed" vertical="center" justifyLastLine="1"/>
    </xf>
    <xf numFmtId="176" fontId="11" fillId="0" borderId="1" xfId="1" applyNumberFormat="1" applyFont="1" applyFill="1" applyBorder="1" applyAlignment="1">
      <alignment horizontal="center" vertical="center"/>
    </xf>
    <xf numFmtId="0" fontId="11" fillId="0" borderId="17" xfId="1" applyFont="1" applyFill="1" applyBorder="1" applyAlignment="1">
      <alignment horizontal="center" vertical="center" shrinkToFit="1"/>
    </xf>
    <xf numFmtId="176" fontId="11" fillId="0" borderId="9" xfId="1" applyNumberFormat="1" applyFont="1" applyFill="1" applyBorder="1" applyAlignment="1">
      <alignment horizontal="center" vertical="center" wrapText="1"/>
    </xf>
    <xf numFmtId="176" fontId="10" fillId="0" borderId="9" xfId="1" applyNumberFormat="1" applyFont="1" applyFill="1" applyBorder="1" applyAlignment="1">
      <alignment horizontal="right" vertical="center" shrinkToFit="1"/>
    </xf>
    <xf numFmtId="0" fontId="9" fillId="0" borderId="11" xfId="1" applyFont="1" applyFill="1" applyBorder="1" applyAlignment="1">
      <alignment horizontal="left" vertical="center"/>
    </xf>
    <xf numFmtId="176" fontId="11" fillId="0" borderId="30" xfId="1" applyNumberFormat="1" applyFont="1" applyFill="1" applyBorder="1" applyAlignment="1">
      <alignment horizontal="right" vertical="center" shrinkToFit="1"/>
    </xf>
    <xf numFmtId="176" fontId="11" fillId="0" borderId="27" xfId="1" applyNumberFormat="1" applyFont="1" applyFill="1" applyBorder="1" applyAlignment="1">
      <alignment horizontal="center" vertical="center" shrinkToFit="1"/>
    </xf>
    <xf numFmtId="177" fontId="10" fillId="0" borderId="0" xfId="1" applyNumberFormat="1" applyFont="1" applyFill="1" applyAlignment="1">
      <alignment vertical="center"/>
    </xf>
    <xf numFmtId="49" fontId="11" fillId="0" borderId="6" xfId="1" applyNumberFormat="1" applyFont="1" applyFill="1" applyBorder="1" applyAlignment="1">
      <alignment horizontal="center" vertical="center" wrapText="1"/>
    </xf>
    <xf numFmtId="0" fontId="11" fillId="0" borderId="30" xfId="3" applyFont="1" applyFill="1" applyBorder="1" applyAlignment="1">
      <alignment vertical="center"/>
    </xf>
    <xf numFmtId="49" fontId="11" fillId="0" borderId="3" xfId="1" applyNumberFormat="1" applyFont="1" applyFill="1" applyBorder="1" applyAlignment="1">
      <alignment horizontal="center" vertical="center" wrapText="1"/>
    </xf>
    <xf numFmtId="49" fontId="11" fillId="0" borderId="4" xfId="1" applyNumberFormat="1" applyFont="1" applyFill="1" applyBorder="1" applyAlignment="1">
      <alignment horizontal="center" vertical="center" wrapText="1"/>
    </xf>
    <xf numFmtId="0" fontId="11" fillId="0" borderId="9" xfId="1" applyFont="1" applyFill="1" applyBorder="1" applyAlignment="1">
      <alignment horizontal="left" vertical="center" wrapText="1"/>
    </xf>
    <xf numFmtId="0" fontId="11" fillId="0" borderId="9" xfId="1" applyFont="1" applyFill="1" applyBorder="1" applyAlignment="1">
      <alignment horizontal="center" vertical="center" wrapText="1"/>
    </xf>
    <xf numFmtId="49" fontId="11" fillId="0" borderId="9" xfId="1" applyNumberFormat="1" applyFont="1" applyFill="1" applyBorder="1" applyAlignment="1">
      <alignment vertical="center" wrapText="1"/>
    </xf>
    <xf numFmtId="0" fontId="11" fillId="0" borderId="1" xfId="1" applyFont="1" applyFill="1" applyBorder="1" applyAlignment="1">
      <alignment horizontal="center" vertical="center" wrapText="1"/>
    </xf>
    <xf numFmtId="176" fontId="11" fillId="0" borderId="4" xfId="1" applyNumberFormat="1" applyFont="1" applyFill="1" applyBorder="1" applyAlignment="1">
      <alignment horizontal="center" vertical="center" wrapText="1"/>
    </xf>
    <xf numFmtId="176" fontId="10" fillId="0" borderId="4" xfId="1" applyNumberFormat="1" applyFont="1" applyFill="1" applyBorder="1" applyAlignment="1">
      <alignment horizontal="right" vertical="center" shrinkToFit="1"/>
    </xf>
    <xf numFmtId="0" fontId="9" fillId="0" borderId="23" xfId="1" applyFont="1" applyFill="1" applyBorder="1" applyAlignment="1">
      <alignment horizontal="left" vertical="center"/>
    </xf>
    <xf numFmtId="176" fontId="11" fillId="0" borderId="32" xfId="1" applyNumberFormat="1" applyFont="1" applyFill="1" applyBorder="1" applyAlignment="1">
      <alignment horizontal="right" vertical="center" shrinkToFit="1"/>
    </xf>
    <xf numFmtId="176" fontId="11" fillId="0" borderId="33" xfId="1" applyNumberFormat="1" applyFont="1" applyFill="1" applyBorder="1" applyAlignment="1">
      <alignment horizontal="center" vertical="center" shrinkToFit="1"/>
    </xf>
    <xf numFmtId="0" fontId="11" fillId="0" borderId="1" xfId="1"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0" fontId="9" fillId="0" borderId="2" xfId="1" applyFont="1" applyFill="1" applyBorder="1" applyAlignment="1">
      <alignment horizontal="left" vertical="center"/>
    </xf>
    <xf numFmtId="0" fontId="11" fillId="0" borderId="29" xfId="3" applyFont="1" applyFill="1" applyBorder="1" applyAlignment="1">
      <alignment vertical="center"/>
    </xf>
    <xf numFmtId="49" fontId="11" fillId="0" borderId="8" xfId="1" applyNumberFormat="1" applyFont="1" applyFill="1" applyBorder="1" applyAlignment="1">
      <alignment vertical="center" wrapText="1"/>
    </xf>
    <xf numFmtId="176" fontId="11" fillId="0" borderId="34" xfId="1" applyNumberFormat="1" applyFont="1" applyFill="1" applyBorder="1" applyAlignment="1">
      <alignment horizontal="center" vertical="center" shrinkToFit="1"/>
    </xf>
    <xf numFmtId="49" fontId="11" fillId="0" borderId="13" xfId="1" applyNumberFormat="1" applyFont="1" applyFill="1" applyBorder="1" applyAlignment="1">
      <alignment vertical="center" wrapText="1"/>
    </xf>
    <xf numFmtId="0" fontId="11" fillId="0" borderId="19" xfId="1" applyFont="1" applyFill="1" applyBorder="1" applyAlignment="1">
      <alignment horizontal="left" vertical="center" wrapText="1"/>
    </xf>
    <xf numFmtId="176" fontId="11" fillId="0" borderId="19" xfId="1" applyNumberFormat="1" applyFont="1" applyFill="1" applyBorder="1" applyAlignment="1">
      <alignment horizontal="center" vertical="center" wrapText="1"/>
    </xf>
    <xf numFmtId="176" fontId="10" fillId="0" borderId="19" xfId="1" applyNumberFormat="1" applyFont="1" applyFill="1" applyBorder="1" applyAlignment="1">
      <alignment horizontal="right" vertical="center" shrinkToFit="1"/>
    </xf>
    <xf numFmtId="176" fontId="10" fillId="0" borderId="20" xfId="1" applyNumberFormat="1" applyFont="1" applyFill="1" applyBorder="1" applyAlignment="1">
      <alignment horizontal="right" vertical="center" shrinkToFit="1"/>
    </xf>
    <xf numFmtId="0" fontId="9" fillId="0" borderId="20" xfId="1" applyFont="1" applyFill="1" applyBorder="1" applyAlignment="1">
      <alignment horizontal="left" vertical="center"/>
    </xf>
    <xf numFmtId="0" fontId="11" fillId="0" borderId="31" xfId="3" applyFont="1" applyFill="1" applyBorder="1" applyAlignment="1">
      <alignment vertical="center"/>
    </xf>
    <xf numFmtId="0" fontId="11" fillId="0" borderId="0" xfId="1" applyFont="1" applyFill="1" applyAlignment="1">
      <alignment horizontal="left" vertical="center" wrapText="1"/>
    </xf>
    <xf numFmtId="176" fontId="11" fillId="0" borderId="0" xfId="1" applyNumberFormat="1" applyFont="1" applyFill="1" applyAlignment="1">
      <alignment horizontal="center" vertical="center" wrapText="1"/>
    </xf>
    <xf numFmtId="176" fontId="10" fillId="0" borderId="0" xfId="1" applyNumberFormat="1" applyFont="1" applyFill="1" applyAlignment="1">
      <alignment horizontal="right" vertical="center" shrinkToFit="1"/>
    </xf>
    <xf numFmtId="0" fontId="9" fillId="0" borderId="0" xfId="1" applyFont="1" applyFill="1" applyAlignment="1">
      <alignment horizontal="left" vertical="center"/>
    </xf>
    <xf numFmtId="0" fontId="11" fillId="0" borderId="0" xfId="3" applyFont="1" applyFill="1" applyAlignment="1">
      <alignment vertical="center"/>
    </xf>
    <xf numFmtId="0" fontId="11" fillId="0" borderId="0" xfId="3" applyFont="1" applyFill="1" applyAlignment="1">
      <alignment horizontal="center" vertical="center"/>
    </xf>
    <xf numFmtId="0" fontId="0" fillId="0" borderId="0" xfId="0" applyFill="1" applyAlignment="1">
      <alignment vertical="top"/>
    </xf>
    <xf numFmtId="0" fontId="0" fillId="0" borderId="0" xfId="0" applyFill="1"/>
    <xf numFmtId="0" fontId="11" fillId="0" borderId="9" xfId="1" applyFont="1" applyFill="1" applyBorder="1" applyAlignment="1">
      <alignment horizontal="right" vertical="center" indent="2"/>
    </xf>
    <xf numFmtId="0" fontId="11" fillId="0" borderId="9" xfId="1" applyFont="1" applyFill="1" applyBorder="1" applyAlignment="1">
      <alignment horizontal="right" vertical="center"/>
    </xf>
    <xf numFmtId="0" fontId="11" fillId="0" borderId="12" xfId="1" applyFont="1" applyFill="1" applyBorder="1" applyAlignment="1">
      <alignment horizontal="right" vertical="center" indent="2"/>
    </xf>
    <xf numFmtId="176" fontId="10" fillId="0" borderId="12" xfId="1" applyNumberFormat="1" applyFont="1" applyFill="1" applyBorder="1" applyAlignment="1">
      <alignment horizontal="right" vertical="center" shrinkToFit="1"/>
    </xf>
    <xf numFmtId="176" fontId="10" fillId="0" borderId="9" xfId="1" applyNumberFormat="1" applyFont="1" applyFill="1" applyBorder="1" applyAlignment="1">
      <alignment vertical="center" shrinkToFit="1"/>
    </xf>
    <xf numFmtId="0" fontId="11" fillId="0" borderId="0" xfId="1" applyFont="1" applyFill="1" applyAlignment="1">
      <alignment horizontal="right" vertical="center"/>
    </xf>
    <xf numFmtId="176" fontId="10" fillId="0" borderId="0" xfId="1" applyNumberFormat="1" applyFont="1" applyFill="1" applyAlignment="1">
      <alignment horizontal="left" vertical="center"/>
    </xf>
    <xf numFmtId="176" fontId="12" fillId="0" borderId="0" xfId="1" applyNumberFormat="1" applyFont="1" applyFill="1" applyAlignment="1">
      <alignment horizontal="center" vertical="center" wrapText="1"/>
    </xf>
    <xf numFmtId="178" fontId="10" fillId="0" borderId="0" xfId="1" applyNumberFormat="1" applyFont="1" applyFill="1" applyAlignment="1">
      <alignment horizontal="center" vertical="center"/>
    </xf>
    <xf numFmtId="0" fontId="21" fillId="0" borderId="17" xfId="1" applyFont="1" applyFill="1" applyBorder="1" applyAlignment="1">
      <alignment horizontal="center" vertical="center" shrinkToFit="1"/>
    </xf>
    <xf numFmtId="49" fontId="21" fillId="0" borderId="3" xfId="1" applyNumberFormat="1" applyFont="1" applyFill="1" applyBorder="1" applyAlignment="1">
      <alignment horizontal="center" vertical="center" wrapText="1"/>
    </xf>
    <xf numFmtId="49" fontId="21" fillId="0" borderId="9" xfId="1" applyNumberFormat="1" applyFont="1" applyFill="1" applyBorder="1" applyAlignment="1">
      <alignment vertical="center" wrapText="1"/>
    </xf>
    <xf numFmtId="0" fontId="21" fillId="0" borderId="1" xfId="1" applyFont="1" applyFill="1" applyBorder="1" applyAlignment="1">
      <alignment horizontal="center" vertical="center" wrapText="1"/>
    </xf>
    <xf numFmtId="176" fontId="22" fillId="0" borderId="9" xfId="1" applyNumberFormat="1" applyFont="1" applyFill="1" applyBorder="1" applyAlignment="1">
      <alignment horizontal="right" vertical="center" shrinkToFit="1"/>
    </xf>
    <xf numFmtId="0" fontId="23" fillId="0" borderId="11" xfId="1" applyFont="1" applyFill="1" applyBorder="1" applyAlignment="1">
      <alignment horizontal="left" vertical="center"/>
    </xf>
    <xf numFmtId="0" fontId="21" fillId="0" borderId="30" xfId="3" applyFont="1" applyFill="1" applyBorder="1" applyAlignment="1">
      <alignment vertical="center"/>
    </xf>
    <xf numFmtId="176" fontId="21" fillId="0" borderId="27" xfId="1" applyNumberFormat="1" applyFont="1" applyFill="1" applyBorder="1" applyAlignment="1">
      <alignment horizontal="center" vertical="center" shrinkToFit="1"/>
    </xf>
    <xf numFmtId="0" fontId="22" fillId="0" borderId="0" xfId="1" applyFont="1" applyFill="1" applyAlignment="1">
      <alignment horizontal="center" vertical="center"/>
    </xf>
    <xf numFmtId="0" fontId="22" fillId="0" borderId="0" xfId="1" applyFont="1" applyFill="1" applyAlignment="1">
      <alignment vertical="center"/>
    </xf>
    <xf numFmtId="0" fontId="22" fillId="0" borderId="0" xfId="1" applyFont="1" applyFill="1" applyAlignment="1">
      <alignment horizontal="left" vertical="center"/>
    </xf>
    <xf numFmtId="0" fontId="24" fillId="0" borderId="0" xfId="1" applyFont="1" applyFill="1" applyAlignment="1">
      <alignment horizontal="center" vertical="center" wrapText="1"/>
    </xf>
    <xf numFmtId="177" fontId="22" fillId="0" borderId="0" xfId="1" applyNumberFormat="1" applyFont="1" applyFill="1" applyAlignment="1">
      <alignment vertical="center"/>
    </xf>
    <xf numFmtId="178" fontId="22" fillId="0" borderId="0" xfId="1" applyNumberFormat="1" applyFont="1" applyFill="1" applyAlignment="1">
      <alignment vertical="center"/>
    </xf>
    <xf numFmtId="0" fontId="11" fillId="0" borderId="0" xfId="1" applyFont="1" applyFill="1" applyAlignment="1">
      <alignment horizontal="right" vertical="center"/>
    </xf>
    <xf numFmtId="0" fontId="10" fillId="0" borderId="23" xfId="1" applyFont="1" applyFill="1" applyBorder="1" applyAlignment="1">
      <alignment horizontal="left" vertical="center" wrapText="1"/>
    </xf>
    <xf numFmtId="0" fontId="10" fillId="0" borderId="24"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10" xfId="1" applyFont="1" applyFill="1" applyBorder="1" applyAlignment="1">
      <alignment horizontal="left" vertical="center" wrapText="1"/>
    </xf>
    <xf numFmtId="0" fontId="16" fillId="0" borderId="0" xfId="1" applyFont="1" applyFill="1" applyAlignment="1">
      <alignment horizontal="right" vertical="center" wrapText="1"/>
    </xf>
    <xf numFmtId="178" fontId="9" fillId="0" borderId="5" xfId="5" applyNumberFormat="1" applyFont="1" applyFill="1" applyBorder="1" applyAlignment="1">
      <alignment horizontal="left" vertical="center" wrapText="1"/>
    </xf>
    <xf numFmtId="178" fontId="9" fillId="0" borderId="0" xfId="5" applyNumberFormat="1" applyFont="1" applyFill="1" applyBorder="1" applyAlignment="1">
      <alignment horizontal="left" vertical="center" wrapText="1"/>
    </xf>
    <xf numFmtId="178" fontId="9" fillId="0" borderId="10" xfId="5" applyNumberFormat="1" applyFont="1" applyFill="1" applyBorder="1" applyAlignment="1">
      <alignment horizontal="left" vertical="center" wrapText="1"/>
    </xf>
    <xf numFmtId="178" fontId="9" fillId="0" borderId="2" xfId="5" applyNumberFormat="1" applyFont="1" applyFill="1" applyBorder="1" applyAlignment="1">
      <alignment horizontal="left" vertical="center" wrapText="1"/>
    </xf>
    <xf numFmtId="178" fontId="9" fillId="0" borderId="7" xfId="5" applyNumberFormat="1" applyFont="1" applyFill="1" applyBorder="1" applyAlignment="1">
      <alignment horizontal="left" vertical="center" wrapText="1"/>
    </xf>
    <xf numFmtId="178" fontId="9" fillId="0" borderId="8" xfId="5" applyNumberFormat="1" applyFont="1" applyFill="1" applyBorder="1" applyAlignment="1">
      <alignment horizontal="left" vertical="center" wrapText="1"/>
    </xf>
    <xf numFmtId="49" fontId="11" fillId="0" borderId="11" xfId="1" applyNumberFormat="1" applyFont="1" applyFill="1" applyBorder="1" applyAlignment="1">
      <alignment vertical="center" wrapText="1"/>
    </xf>
    <xf numFmtId="49" fontId="11" fillId="0" borderId="13" xfId="1" applyNumberFormat="1" applyFont="1" applyFill="1" applyBorder="1" applyAlignment="1">
      <alignment vertical="center" wrapText="1"/>
    </xf>
    <xf numFmtId="49" fontId="11" fillId="0" borderId="12" xfId="1" applyNumberFormat="1" applyFont="1" applyFill="1" applyBorder="1" applyAlignment="1">
      <alignment vertical="center" wrapText="1"/>
    </xf>
    <xf numFmtId="0" fontId="11" fillId="0" borderId="26" xfId="1" applyFont="1" applyFill="1" applyBorder="1" applyAlignment="1">
      <alignment horizontal="center" vertical="center" wrapText="1" justifyLastLine="1"/>
    </xf>
    <xf numFmtId="0" fontId="11" fillId="0" borderId="27" xfId="1" applyFont="1" applyFill="1" applyBorder="1" applyAlignment="1">
      <alignment horizontal="center" vertical="center" justifyLastLine="1"/>
    </xf>
    <xf numFmtId="49" fontId="11" fillId="0" borderId="22" xfId="1" applyNumberFormat="1" applyFont="1" applyFill="1" applyBorder="1" applyAlignment="1">
      <alignment horizontal="distributed" vertical="center" wrapText="1" justifyLastLine="1"/>
    </xf>
    <xf numFmtId="49" fontId="11" fillId="0" borderId="25" xfId="1" applyNumberFormat="1" applyFont="1" applyFill="1" applyBorder="1" applyAlignment="1">
      <alignment horizontal="distributed" vertical="center" wrapText="1" justifyLastLine="1"/>
    </xf>
    <xf numFmtId="49" fontId="11" fillId="0" borderId="21"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49" fontId="11" fillId="0" borderId="8" xfId="1" applyNumberFormat="1" applyFont="1" applyFill="1" applyBorder="1" applyAlignment="1">
      <alignment horizontal="distributed" vertical="center" wrapText="1" justifyLastLine="1"/>
    </xf>
    <xf numFmtId="0" fontId="11" fillId="0" borderId="16" xfId="1" applyFont="1" applyFill="1" applyBorder="1" applyAlignment="1">
      <alignment horizontal="distributed" vertical="center" wrapText="1" justifyLastLine="1"/>
    </xf>
    <xf numFmtId="0" fontId="11" fillId="0" borderId="1" xfId="1" applyFont="1" applyFill="1" applyBorder="1" applyAlignment="1">
      <alignment horizontal="distributed" vertical="center" wrapText="1" justifyLastLine="1"/>
    </xf>
    <xf numFmtId="0" fontId="11" fillId="0" borderId="1" xfId="1" applyFont="1" applyFill="1" applyBorder="1" applyAlignment="1">
      <alignment horizontal="distributed" vertical="center" justifyLastLine="1"/>
    </xf>
    <xf numFmtId="0" fontId="11" fillId="0" borderId="22" xfId="1" applyFont="1" applyFill="1" applyBorder="1" applyAlignment="1">
      <alignment horizontal="distributed" vertical="center" justifyLastLine="1"/>
    </xf>
    <xf numFmtId="0" fontId="11" fillId="0" borderId="28" xfId="1" applyFont="1" applyFill="1" applyBorder="1" applyAlignment="1">
      <alignment horizontal="distributed" vertical="center" justifyLastLine="1"/>
    </xf>
    <xf numFmtId="0" fontId="11" fillId="0" borderId="2" xfId="1" applyFont="1" applyFill="1" applyBorder="1" applyAlignment="1">
      <alignment horizontal="distributed" vertical="center" justifyLastLine="1"/>
    </xf>
    <xf numFmtId="0" fontId="11" fillId="0" borderId="29" xfId="1" applyFont="1" applyFill="1" applyBorder="1" applyAlignment="1">
      <alignment horizontal="distributed" vertical="center" justifyLastLine="1"/>
    </xf>
    <xf numFmtId="0" fontId="11" fillId="0" borderId="18" xfId="1" applyFont="1" applyFill="1" applyBorder="1" applyAlignment="1">
      <alignment horizontal="center" vertical="center"/>
    </xf>
    <xf numFmtId="0" fontId="11" fillId="0" borderId="19" xfId="1" applyFont="1" applyFill="1" applyBorder="1" applyAlignment="1">
      <alignment horizontal="center" vertical="center"/>
    </xf>
    <xf numFmtId="49" fontId="11" fillId="0" borderId="2"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49" fontId="11" fillId="0" borderId="23" xfId="1" applyNumberFormat="1" applyFont="1" applyFill="1" applyBorder="1" applyAlignment="1">
      <alignment vertical="center" wrapText="1"/>
    </xf>
    <xf numFmtId="49" fontId="11" fillId="0" borderId="24" xfId="1" applyNumberFormat="1" applyFont="1" applyFill="1" applyBorder="1" applyAlignment="1">
      <alignment vertical="center" wrapText="1"/>
    </xf>
    <xf numFmtId="49" fontId="11" fillId="0" borderId="6" xfId="1" applyNumberFormat="1" applyFont="1" applyFill="1" applyBorder="1" applyAlignment="1">
      <alignment vertical="center" wrapText="1"/>
    </xf>
  </cellXfs>
  <cellStyles count="7">
    <cellStyle name="桁区切り 2" xfId="2" xr:uid="{00000000-0005-0000-0000-000000000000}"/>
    <cellStyle name="桁区切り 2 2" xfId="5" xr:uid="{00000000-0005-0000-0000-000001000000}"/>
    <cellStyle name="標準" xfId="0" builtinId="0"/>
    <cellStyle name="標準 2" xfId="3" xr:uid="{00000000-0005-0000-0000-000003000000}"/>
    <cellStyle name="標準 3" xfId="4" xr:uid="{00000000-0005-0000-0000-000004000000}"/>
    <cellStyle name="標準 3 2" xfId="6" xr:uid="{00000000-0005-0000-0000-000005000000}"/>
    <cellStyle name="標準_③予算事業別調書(目次様式)" xfId="1" xr:uid="{00000000-0005-0000-0000-000006000000}"/>
  </cellStyles>
  <dxfs count="0"/>
  <tableStyles count="0" defaultTableStyle="TableStyleMedium2" defaultPivotStyle="PivotStyleMedium9"/>
  <colors>
    <mruColors>
      <color rgb="FF0000FF"/>
      <color rgb="FF00FF00"/>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vmlDrawing" Target="../drawings/vmlDrawing1.v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67"/>
  <sheetViews>
    <sheetView tabSelected="1" view="pageBreakPreview" zoomScale="115" zoomScaleNormal="100" zoomScaleSheetLayoutView="115" workbookViewId="0">
      <pane ySplit="7" topLeftCell="A8" activePane="bottomLeft" state="frozen"/>
      <selection pane="bottomLeft" activeCell="B21" sqref="A21:XFD21"/>
    </sheetView>
  </sheetViews>
  <sheetFormatPr defaultColWidth="8.625" defaultRowHeight="18" customHeight="1" outlineLevelCol="1"/>
  <cols>
    <col min="1" max="1" width="3.75" style="27" customWidth="1"/>
    <col min="2" max="4" width="1.25" style="4" customWidth="1"/>
    <col min="5" max="5" width="25" style="4" customWidth="1"/>
    <col min="6" max="6" width="31.25" style="17" customWidth="1"/>
    <col min="7" max="7" width="12.5" style="7" hidden="1" customWidth="1"/>
    <col min="8" max="9" width="11.25" style="8" customWidth="1"/>
    <col min="10" max="10" width="11.25" style="19" customWidth="1"/>
    <col min="11" max="11" width="5" style="20" customWidth="1"/>
    <col min="12" max="12" width="5" style="7" customWidth="1"/>
    <col min="13" max="13" width="6.5" style="10" customWidth="1"/>
    <col min="14" max="14" width="3.875" style="11" customWidth="1" outlineLevel="1"/>
    <col min="15" max="15" width="4" style="11" customWidth="1" outlineLevel="1"/>
    <col min="16" max="16" width="3.875" style="11" customWidth="1" outlineLevel="1"/>
    <col min="17" max="17" width="3.25" style="11" customWidth="1" outlineLevel="1"/>
    <col min="18" max="18" width="5" style="11" customWidth="1" outlineLevel="1"/>
    <col min="19" max="20" width="8.625" style="12" hidden="1" customWidth="1"/>
    <col min="21" max="21" width="23.875" style="12" bestFit="1" customWidth="1"/>
    <col min="22" max="22" width="16.125" style="13" bestFit="1" customWidth="1"/>
    <col min="23" max="27" width="8.625" style="12" customWidth="1"/>
    <col min="28" max="28" width="8.625" style="14" customWidth="1"/>
    <col min="29" max="33" width="8.625" style="12" customWidth="1"/>
    <col min="34" max="38" width="8.625" style="15" customWidth="1"/>
    <col min="39" max="39" width="22.875" style="15" customWidth="1"/>
    <col min="40" max="193" width="8.625" style="12" customWidth="1"/>
    <col min="194" max="16384" width="8.625" style="12"/>
  </cols>
  <sheetData>
    <row r="1" spans="1:41" ht="18" customHeight="1">
      <c r="A1" s="3" t="s">
        <v>24</v>
      </c>
      <c r="C1" s="5"/>
      <c r="D1" s="5"/>
      <c r="E1" s="5"/>
      <c r="F1" s="6"/>
      <c r="J1" s="9"/>
      <c r="K1" s="106"/>
      <c r="L1" s="106"/>
    </row>
    <row r="2" spans="1:41" ht="14.25" customHeight="1">
      <c r="A2" s="12"/>
      <c r="C2" s="16"/>
      <c r="D2" s="16"/>
      <c r="E2" s="16"/>
      <c r="G2" s="18"/>
      <c r="X2" s="107" t="s">
        <v>23</v>
      </c>
      <c r="Y2" s="108"/>
      <c r="Z2" s="108"/>
      <c r="AA2" s="108"/>
      <c r="AB2" s="108"/>
      <c r="AC2" s="108"/>
      <c r="AD2" s="108"/>
      <c r="AE2" s="108"/>
      <c r="AF2" s="109"/>
    </row>
    <row r="3" spans="1:41" ht="17.25">
      <c r="A3" s="21"/>
      <c r="C3" s="22"/>
      <c r="D3" s="22"/>
      <c r="E3" s="22"/>
      <c r="F3" s="23"/>
      <c r="G3" s="18"/>
      <c r="J3" s="24"/>
      <c r="L3" s="25"/>
      <c r="M3" s="26"/>
      <c r="X3" s="110"/>
      <c r="Y3" s="111"/>
      <c r="Z3" s="111"/>
      <c r="AA3" s="111"/>
      <c r="AB3" s="111"/>
      <c r="AC3" s="111"/>
      <c r="AD3" s="111"/>
      <c r="AE3" s="111"/>
      <c r="AF3" s="112"/>
    </row>
    <row r="4" spans="1:41" ht="15" customHeight="1">
      <c r="G4" s="113"/>
      <c r="H4" s="113"/>
      <c r="I4" s="113"/>
      <c r="J4" s="28"/>
      <c r="L4" s="29" t="s">
        <v>43</v>
      </c>
      <c r="N4" s="30"/>
      <c r="O4" s="30"/>
      <c r="P4" s="30"/>
      <c r="X4" s="110"/>
      <c r="Y4" s="111"/>
      <c r="Z4" s="111"/>
      <c r="AA4" s="111"/>
      <c r="AB4" s="111"/>
      <c r="AC4" s="111"/>
      <c r="AD4" s="111"/>
      <c r="AE4" s="111"/>
      <c r="AF4" s="112"/>
    </row>
    <row r="5" spans="1:41" ht="27.75" customHeight="1" thickBot="1">
      <c r="F5" s="31"/>
      <c r="G5" s="32"/>
      <c r="H5" s="33"/>
      <c r="I5" s="33"/>
      <c r="J5" s="34"/>
      <c r="K5" s="35"/>
      <c r="L5" s="28" t="s">
        <v>27</v>
      </c>
      <c r="M5" s="28"/>
      <c r="N5" s="30"/>
      <c r="O5" s="30"/>
      <c r="P5" s="30"/>
      <c r="X5" s="110"/>
      <c r="Y5" s="111"/>
      <c r="Z5" s="111"/>
      <c r="AA5" s="111"/>
      <c r="AB5" s="111"/>
      <c r="AC5" s="111"/>
      <c r="AD5" s="111"/>
      <c r="AE5" s="111"/>
      <c r="AF5" s="112"/>
    </row>
    <row r="6" spans="1:41" ht="15" customHeight="1">
      <c r="A6" s="36" t="s">
        <v>20</v>
      </c>
      <c r="B6" s="125" t="s">
        <v>0</v>
      </c>
      <c r="C6" s="126"/>
      <c r="D6" s="126"/>
      <c r="E6" s="127"/>
      <c r="F6" s="131" t="s">
        <v>15</v>
      </c>
      <c r="G6" s="131" t="s">
        <v>16</v>
      </c>
      <c r="H6" s="37" t="s">
        <v>38</v>
      </c>
      <c r="I6" s="37" t="s">
        <v>45</v>
      </c>
      <c r="J6" s="38" t="s">
        <v>1</v>
      </c>
      <c r="K6" s="134" t="s">
        <v>22</v>
      </c>
      <c r="L6" s="135"/>
      <c r="M6" s="123" t="s">
        <v>29</v>
      </c>
      <c r="X6" s="12" t="s">
        <v>10</v>
      </c>
      <c r="Y6" s="12" t="s">
        <v>11</v>
      </c>
      <c r="Z6" s="12" t="s">
        <v>12</v>
      </c>
      <c r="AH6" s="114"/>
      <c r="AI6" s="115"/>
      <c r="AJ6" s="115"/>
      <c r="AK6" s="115"/>
      <c r="AL6" s="115"/>
      <c r="AM6" s="115"/>
      <c r="AN6" s="115"/>
      <c r="AO6" s="116"/>
    </row>
    <row r="7" spans="1:41" ht="15" customHeight="1">
      <c r="A7" s="39" t="s">
        <v>21</v>
      </c>
      <c r="B7" s="128"/>
      <c r="C7" s="129"/>
      <c r="D7" s="129"/>
      <c r="E7" s="130"/>
      <c r="F7" s="132"/>
      <c r="G7" s="133"/>
      <c r="H7" s="40" t="s">
        <v>44</v>
      </c>
      <c r="I7" s="40" t="s">
        <v>34</v>
      </c>
      <c r="J7" s="41" t="s">
        <v>19</v>
      </c>
      <c r="K7" s="136"/>
      <c r="L7" s="137"/>
      <c r="M7" s="124"/>
      <c r="AH7" s="117"/>
      <c r="AI7" s="118"/>
      <c r="AJ7" s="118"/>
      <c r="AK7" s="118"/>
      <c r="AL7" s="118"/>
      <c r="AM7" s="118"/>
      <c r="AN7" s="118"/>
      <c r="AO7" s="119"/>
    </row>
    <row r="8" spans="1:41" ht="27">
      <c r="A8" s="42">
        <v>1</v>
      </c>
      <c r="B8" s="120" t="s">
        <v>30</v>
      </c>
      <c r="C8" s="122"/>
      <c r="D8" s="122"/>
      <c r="E8" s="121"/>
      <c r="F8" s="1"/>
      <c r="G8" s="43"/>
      <c r="H8" s="44">
        <f>SUMIFS($H$8:$H$27,$U$8:$U$27,$U8,$O$8:$O$27,$O$9)</f>
        <v>6908</v>
      </c>
      <c r="I8" s="44">
        <f>SUMIFS($I$8:$I$27,$U$8:$U$27,$U8,$O$8:$O$27,$O$9)</f>
        <v>7295</v>
      </c>
      <c r="J8" s="44">
        <f t="shared" ref="J8:J10" si="0">+I8-H8</f>
        <v>387</v>
      </c>
      <c r="K8" s="45"/>
      <c r="L8" s="46"/>
      <c r="M8" s="47" t="str">
        <f t="shared" ref="M8:M10" si="1">IF(AND(I8&lt;&gt;0,H8=0),"○","")</f>
        <v/>
      </c>
      <c r="N8" s="11" t="str">
        <f t="shared" ref="N8:N10" si="2">IF(B8&lt;&gt;"","款","-")</f>
        <v>款</v>
      </c>
      <c r="O8" s="11" t="str">
        <f t="shared" ref="O8:O10" si="3">IF(C8&lt;&gt;"","項","-")</f>
        <v>-</v>
      </c>
      <c r="P8" s="11" t="str">
        <f t="shared" ref="P8:P10" si="4">IF(D8&lt;&gt;"","目","-")</f>
        <v>-</v>
      </c>
      <c r="Q8" s="11" t="str">
        <f t="shared" ref="Q8:Q10" si="5">IF(E8&lt;&gt;"","節","-")</f>
        <v>-</v>
      </c>
      <c r="R8" s="11" t="str">
        <f t="shared" ref="R8:R10" si="6">IF(F8&lt;&gt;"","事項","-")</f>
        <v>-</v>
      </c>
      <c r="U8" s="12" t="s">
        <v>31</v>
      </c>
      <c r="V8" s="13" t="str">
        <f t="shared" ref="V8:V10" si="7">IF(G8&lt;&gt;"",G8,"")</f>
        <v/>
      </c>
      <c r="X8" s="12">
        <f t="shared" ref="X8:X10" si="8">IF(LENB(D8)/2&gt;13.5,2,1)</f>
        <v>1</v>
      </c>
      <c r="Y8" s="12">
        <f t="shared" ref="Y8:Y10" si="9">IF(LENB(E8)/2&gt;26.5,3,IF(LENB(E8)/2&gt;13.5,2,1))</f>
        <v>1</v>
      </c>
      <c r="Z8" s="12">
        <f t="shared" ref="Z8:Z10" si="10">IF(LENB(F8)/2&gt;51,4,IF(LENB(F8)/2&gt;34,3,IF(LENB(F8)/2&gt;17,2,1)))</f>
        <v>1</v>
      </c>
      <c r="AA8" s="12">
        <f t="shared" ref="AA8:AA10" si="11">MAX(X8:Z8)</f>
        <v>1</v>
      </c>
      <c r="AB8" s="14" t="str">
        <f t="shared" ref="AB8:AB10" si="12">IF(AA8=4,"⑤"&amp;CHAR(10)&amp;CHAR(10)&amp;CHAR(10)&amp;CHAR(10),IF(AA8=3,"④"&amp;CHAR(10)&amp;CHAR(10)&amp;CHAR(10),IF(AA8=2,"③"&amp;CHAR(10)&amp;CHAR(10),"②"&amp;CHAR(10))))</f>
        <v xml:space="preserve">②
</v>
      </c>
      <c r="AD8" s="48">
        <f t="shared" ref="AD8:AD10" si="13">LENB(D8)/2</f>
        <v>0</v>
      </c>
      <c r="AE8" s="48">
        <f t="shared" ref="AE8:AE10" si="14">LENB(E8)/2</f>
        <v>0</v>
      </c>
      <c r="AF8" s="48">
        <f t="shared" ref="AF8:AF10" si="15">LENB(F8)/2</f>
        <v>0</v>
      </c>
      <c r="AH8" s="15" t="str">
        <f>IF(N8="款",B8,#REF!)</f>
        <v>16款　使用料及手数料</v>
      </c>
      <c r="AI8" s="15" t="e">
        <f>IF(#REF!=AH8,IF(O8="項",C8,#REF!),0)</f>
        <v>#REF!</v>
      </c>
      <c r="AJ8" s="15" t="e">
        <f>IF(#REF!=AI8,IF(P8="目",D8,#REF!),0)</f>
        <v>#REF!</v>
      </c>
      <c r="AK8" s="15" t="e">
        <f>IF(#REF!=AJ8,IF(Q8="節",E8,"事項"),0)</f>
        <v>#REF!</v>
      </c>
      <c r="AM8" s="15" t="e">
        <f t="shared" ref="AM8:AM10" si="16">IF(AI8=0,AH8,IF(AJ8=0,CONCATENATE(AH8,AI8),IF(AK8=0,CONCATENATE(AH8,AI8,AJ8),IF(AK8="事項",0,CONCATENATE(AH8,AI8,AJ8,AK8)))))</f>
        <v>#REF!</v>
      </c>
    </row>
    <row r="9" spans="1:41" ht="27">
      <c r="A9" s="42">
        <v>2</v>
      </c>
      <c r="B9" s="49"/>
      <c r="C9" s="120" t="s">
        <v>2</v>
      </c>
      <c r="D9" s="122"/>
      <c r="E9" s="121"/>
      <c r="F9" s="1"/>
      <c r="G9" s="43"/>
      <c r="H9" s="44">
        <f>SUM(H10)</f>
        <v>6908</v>
      </c>
      <c r="I9" s="44">
        <f>SUM(I10)</f>
        <v>7295</v>
      </c>
      <c r="J9" s="44">
        <f t="shared" si="0"/>
        <v>387</v>
      </c>
      <c r="K9" s="45"/>
      <c r="L9" s="50"/>
      <c r="M9" s="47" t="str">
        <f t="shared" si="1"/>
        <v/>
      </c>
      <c r="N9" s="11" t="str">
        <f t="shared" si="2"/>
        <v>-</v>
      </c>
      <c r="O9" s="11" t="str">
        <f t="shared" si="3"/>
        <v>項</v>
      </c>
      <c r="P9" s="11" t="str">
        <f t="shared" si="4"/>
        <v>-</v>
      </c>
      <c r="Q9" s="11" t="str">
        <f t="shared" si="5"/>
        <v>-</v>
      </c>
      <c r="R9" s="11" t="str">
        <f t="shared" si="6"/>
        <v>-</v>
      </c>
      <c r="U9" s="12" t="s">
        <v>31</v>
      </c>
      <c r="V9" s="13" t="str">
        <f t="shared" si="7"/>
        <v/>
      </c>
      <c r="X9" s="12">
        <f t="shared" si="8"/>
        <v>1</v>
      </c>
      <c r="Y9" s="12">
        <f t="shared" si="9"/>
        <v>1</v>
      </c>
      <c r="Z9" s="12">
        <f t="shared" si="10"/>
        <v>1</v>
      </c>
      <c r="AA9" s="12">
        <f t="shared" si="11"/>
        <v>1</v>
      </c>
      <c r="AB9" s="14" t="str">
        <f t="shared" si="12"/>
        <v xml:space="preserve">②
</v>
      </c>
      <c r="AD9" s="48">
        <f t="shared" si="13"/>
        <v>0</v>
      </c>
      <c r="AE9" s="48">
        <f t="shared" si="14"/>
        <v>0</v>
      </c>
      <c r="AF9" s="48">
        <f t="shared" si="15"/>
        <v>0</v>
      </c>
      <c r="AH9" s="15" t="str">
        <f t="shared" ref="AH9:AH10" si="17">IF(N9="款",B9,AH8)</f>
        <v>16款　使用料及手数料</v>
      </c>
      <c r="AI9" s="15" t="str">
        <f t="shared" ref="AI9:AI10" si="18">IF(AH8=AH9,IF(O9="項",C9,AI8),0)</f>
        <v>1項　使用料</v>
      </c>
      <c r="AJ9" s="15" t="e">
        <f t="shared" ref="AJ9:AJ10" si="19">IF(AI8=AI9,IF(P9="目",D9,AJ8),0)</f>
        <v>#REF!</v>
      </c>
      <c r="AK9" s="15" t="e">
        <f t="shared" ref="AK9:AK10" si="20">IF(AJ8=AJ9,IF(Q9="節",E9,"事項"),0)</f>
        <v>#REF!</v>
      </c>
      <c r="AM9" s="15" t="e">
        <f t="shared" si="16"/>
        <v>#REF!</v>
      </c>
    </row>
    <row r="10" spans="1:41" ht="27">
      <c r="A10" s="42">
        <v>3</v>
      </c>
      <c r="B10" s="51"/>
      <c r="C10" s="52"/>
      <c r="D10" s="120" t="s">
        <v>3</v>
      </c>
      <c r="E10" s="121"/>
      <c r="F10" s="53"/>
      <c r="G10" s="54"/>
      <c r="H10" s="44">
        <f>SUM(H11)</f>
        <v>6908</v>
      </c>
      <c r="I10" s="44">
        <f>SUM(I11)</f>
        <v>7295</v>
      </c>
      <c r="J10" s="44">
        <f t="shared" si="0"/>
        <v>387</v>
      </c>
      <c r="K10" s="45"/>
      <c r="L10" s="50"/>
      <c r="M10" s="47" t="str">
        <f t="shared" si="1"/>
        <v/>
      </c>
      <c r="N10" s="11" t="str">
        <f t="shared" si="2"/>
        <v>-</v>
      </c>
      <c r="O10" s="11" t="str">
        <f t="shared" si="3"/>
        <v>-</v>
      </c>
      <c r="P10" s="11" t="str">
        <f t="shared" si="4"/>
        <v>目</v>
      </c>
      <c r="Q10" s="11" t="str">
        <f t="shared" si="5"/>
        <v>-</v>
      </c>
      <c r="R10" s="11" t="str">
        <f t="shared" si="6"/>
        <v>-</v>
      </c>
      <c r="U10" s="12" t="s">
        <v>31</v>
      </c>
      <c r="V10" s="13" t="str">
        <f t="shared" si="7"/>
        <v/>
      </c>
      <c r="X10" s="12">
        <f t="shared" si="8"/>
        <v>1</v>
      </c>
      <c r="Y10" s="12">
        <f t="shared" si="9"/>
        <v>1</v>
      </c>
      <c r="Z10" s="12">
        <f t="shared" si="10"/>
        <v>1</v>
      </c>
      <c r="AA10" s="12">
        <f t="shared" si="11"/>
        <v>1</v>
      </c>
      <c r="AB10" s="14" t="str">
        <f t="shared" si="12"/>
        <v xml:space="preserve">②
</v>
      </c>
      <c r="AD10" s="48">
        <f t="shared" si="13"/>
        <v>7.5</v>
      </c>
      <c r="AE10" s="48">
        <f t="shared" si="14"/>
        <v>0</v>
      </c>
      <c r="AF10" s="48">
        <f t="shared" si="15"/>
        <v>0</v>
      </c>
      <c r="AH10" s="15" t="str">
        <f t="shared" si="17"/>
        <v>16款　使用料及手数料</v>
      </c>
      <c r="AI10" s="15" t="str">
        <f t="shared" si="18"/>
        <v>1項　使用料</v>
      </c>
      <c r="AJ10" s="15" t="str">
        <f t="shared" si="19"/>
        <v>1目　総務使用料</v>
      </c>
      <c r="AK10" s="15" t="e">
        <f t="shared" si="20"/>
        <v>#REF!</v>
      </c>
      <c r="AM10" s="15" t="e">
        <f t="shared" si="16"/>
        <v>#REF!</v>
      </c>
    </row>
    <row r="11" spans="1:41" ht="27">
      <c r="A11" s="42">
        <v>4</v>
      </c>
      <c r="B11" s="51"/>
      <c r="C11" s="51"/>
      <c r="D11" s="51"/>
      <c r="E11" s="55" t="s">
        <v>36</v>
      </c>
      <c r="F11" s="53" t="s">
        <v>25</v>
      </c>
      <c r="G11" s="54" t="s">
        <v>17</v>
      </c>
      <c r="H11" s="44">
        <v>6908</v>
      </c>
      <c r="I11" s="44">
        <v>7295</v>
      </c>
      <c r="J11" s="44">
        <f t="shared" ref="J11" si="21">+I11-H11</f>
        <v>387</v>
      </c>
      <c r="K11" s="45"/>
      <c r="L11" s="50"/>
      <c r="M11" s="47" t="str">
        <f t="shared" ref="M11" si="22">IF(AND(I11&lt;&gt;0,H11=0),"○","")</f>
        <v/>
      </c>
      <c r="N11" s="11" t="str">
        <f t="shared" ref="N11" si="23">IF(B11&lt;&gt;"","款","-")</f>
        <v>-</v>
      </c>
      <c r="O11" s="11" t="str">
        <f t="shared" ref="O11" si="24">IF(C11&lt;&gt;"","項","-")</f>
        <v>-</v>
      </c>
      <c r="P11" s="11" t="str">
        <f t="shared" ref="P11" si="25">IF(D11&lt;&gt;"","目","-")</f>
        <v>-</v>
      </c>
      <c r="Q11" s="11" t="str">
        <f t="shared" ref="Q11" si="26">IF(E11&lt;&gt;"","節","-")</f>
        <v>節</v>
      </c>
      <c r="R11" s="11" t="str">
        <f t="shared" ref="R11" si="27">IF(F11&lt;&gt;"","事項","-")</f>
        <v>事項</v>
      </c>
      <c r="U11" s="12" t="s">
        <v>31</v>
      </c>
      <c r="V11" s="13" t="str">
        <f t="shared" ref="V11" si="28">IF(G11&lt;&gt;"",G11,"")</f>
        <v>東成区役所</v>
      </c>
      <c r="X11" s="12">
        <f t="shared" ref="X11" si="29">IF(LENB(D11)/2&gt;13.5,2,1)</f>
        <v>1</v>
      </c>
      <c r="Y11" s="12">
        <f t="shared" ref="Y11" si="30">IF(LENB(E11)/2&gt;26.5,3,IF(LENB(E11)/2&gt;13.5,2,1))</f>
        <v>1</v>
      </c>
      <c r="Z11" s="12">
        <f t="shared" ref="Z11" si="31">IF(LENB(F11)/2&gt;51,4,IF(LENB(F11)/2&gt;34,3,IF(LENB(F11)/2&gt;17,2,1)))</f>
        <v>1</v>
      </c>
      <c r="AA11" s="12">
        <f t="shared" ref="AA11" si="32">MAX(X11:Z11)</f>
        <v>1</v>
      </c>
      <c r="AB11" s="14" t="str">
        <f t="shared" ref="AB11" si="33">IF(AA11=4,"⑤"&amp;CHAR(10)&amp;CHAR(10)&amp;CHAR(10)&amp;CHAR(10),IF(AA11=3,"④"&amp;CHAR(10)&amp;CHAR(10)&amp;CHAR(10),IF(AA11=2,"③"&amp;CHAR(10)&amp;CHAR(10),"②"&amp;CHAR(10))))</f>
        <v xml:space="preserve">②
</v>
      </c>
      <c r="AD11" s="48">
        <f t="shared" ref="AD11" si="34">LENB(D11)/2</f>
        <v>0</v>
      </c>
      <c r="AE11" s="48">
        <f t="shared" ref="AE11" si="35">LENB(E11)/2</f>
        <v>7.5</v>
      </c>
      <c r="AF11" s="48">
        <f t="shared" ref="AF11" si="36">LENB(F11)/2</f>
        <v>11</v>
      </c>
      <c r="AH11" s="15" t="e">
        <f>IF(N11="款",B11,#REF!)</f>
        <v>#REF!</v>
      </c>
      <c r="AI11" s="15" t="e">
        <f>IF(#REF!=AH11,IF(O11="項",C11,#REF!),0)</f>
        <v>#REF!</v>
      </c>
      <c r="AJ11" s="15" t="e">
        <f>IF(#REF!=AI11,IF(P11="目",D11,#REF!),0)</f>
        <v>#REF!</v>
      </c>
      <c r="AK11" s="15" t="e">
        <f>IF(#REF!=AJ11,IF(Q11="節",E11,"事項"),0)</f>
        <v>#REF!</v>
      </c>
      <c r="AM11" s="15" t="e">
        <f t="shared" ref="AM11" si="37">IF(AI11=0,AH11,IF(AJ11=0,CONCATENATE(AH11,AI11),IF(AK11=0,CONCATENATE(AH11,AI11,AJ11),IF(AK11="事項",0,CONCATENATE(AH11,AI11,AJ11,AK11)))))</f>
        <v>#REF!</v>
      </c>
    </row>
    <row r="12" spans="1:41" ht="27" customHeight="1">
      <c r="A12" s="42">
        <v>5</v>
      </c>
      <c r="B12" s="120" t="s">
        <v>39</v>
      </c>
      <c r="C12" s="122"/>
      <c r="D12" s="122"/>
      <c r="E12" s="121"/>
      <c r="F12" s="1"/>
      <c r="G12" s="43"/>
      <c r="H12" s="44">
        <f>H13</f>
        <v>4486</v>
      </c>
      <c r="I12" s="44">
        <f>I13</f>
        <v>53</v>
      </c>
      <c r="J12" s="44">
        <f t="shared" ref="J12:J15" si="38">+I12-H12</f>
        <v>-4433</v>
      </c>
      <c r="K12" s="45"/>
      <c r="L12" s="46"/>
      <c r="M12" s="47" t="str">
        <f t="shared" ref="M12" si="39">IF(AND(I12&lt;&gt;0,H12=0),"○","")</f>
        <v/>
      </c>
      <c r="N12" s="11" t="str">
        <f t="shared" ref="N12:N15" si="40">IF(B12&lt;&gt;"","款","-")</f>
        <v>款</v>
      </c>
      <c r="O12" s="11" t="str">
        <f t="shared" ref="O12:O15" si="41">IF(C12&lt;&gt;"","項","-")</f>
        <v>-</v>
      </c>
      <c r="P12" s="11" t="str">
        <f t="shared" ref="P12:P15" si="42">IF(D12&lt;&gt;"","目","-")</f>
        <v>-</v>
      </c>
      <c r="Q12" s="11" t="str">
        <f t="shared" ref="Q12:Q15" si="43">IF(E12&lt;&gt;"","節","-")</f>
        <v>-</v>
      </c>
      <c r="R12" s="11" t="str">
        <f t="shared" ref="R12:R15" si="44">IF(F12&lt;&gt;"","事項","-")</f>
        <v>-</v>
      </c>
      <c r="U12" s="12" t="s">
        <v>32</v>
      </c>
      <c r="V12" s="13" t="str">
        <f t="shared" ref="V12:V13" si="45">IF(G12&lt;&gt;"",G12,"")</f>
        <v/>
      </c>
      <c r="X12" s="12">
        <f t="shared" ref="X12:X15" si="46">IF(LENB(D12)/2&gt;13.5,2,1)</f>
        <v>1</v>
      </c>
      <c r="Y12" s="12">
        <f t="shared" ref="Y12:Y15" si="47">IF(LENB(E12)/2&gt;26.5,3,IF(LENB(E12)/2&gt;13.5,2,1))</f>
        <v>1</v>
      </c>
      <c r="Z12" s="12">
        <f t="shared" ref="Z12:Z15" si="48">IF(LENB(F12)/2&gt;51,4,IF(LENB(F12)/2&gt;34,3,IF(LENB(F12)/2&gt;17,2,1)))</f>
        <v>1</v>
      </c>
      <c r="AA12" s="12">
        <f t="shared" ref="AA12:AA15" si="49">MAX(X12:Z12)</f>
        <v>1</v>
      </c>
      <c r="AB12" s="14" t="str">
        <f t="shared" ref="AB12:AB15" si="50">IF(AA12=4,"⑤"&amp;CHAR(10)&amp;CHAR(10)&amp;CHAR(10)&amp;CHAR(10),IF(AA12=3,"④"&amp;CHAR(10)&amp;CHAR(10)&amp;CHAR(10),IF(AA12=2,"③"&amp;CHAR(10)&amp;CHAR(10),"②"&amp;CHAR(10))))</f>
        <v xml:space="preserve">②
</v>
      </c>
      <c r="AD12" s="48">
        <f t="shared" ref="AD12:AD15" si="51">LENB(D12)/2</f>
        <v>0</v>
      </c>
      <c r="AE12" s="48">
        <f t="shared" ref="AE12:AE15" si="52">LENB(E12)/2</f>
        <v>0</v>
      </c>
      <c r="AF12" s="48">
        <f t="shared" ref="AF12:AF15" si="53">LENB(F12)/2</f>
        <v>0</v>
      </c>
      <c r="AH12" s="15" t="str">
        <f>IF(N12="款",B12,#REF!)</f>
        <v>17款　国庫支出金</v>
      </c>
      <c r="AI12" s="15" t="e">
        <f>IF(#REF!=AH12,IF(O12="項",C12,#REF!),0)</f>
        <v>#REF!</v>
      </c>
      <c r="AJ12" s="15" t="e">
        <f>IF(#REF!=AI12,IF(P12="目",D12,#REF!),0)</f>
        <v>#REF!</v>
      </c>
      <c r="AK12" s="15" t="e">
        <f>IF(#REF!=AJ12,IF(Q12="節",E12,"事項"),0)</f>
        <v>#REF!</v>
      </c>
      <c r="AM12" s="15" t="e">
        <f t="shared" ref="AM12:AM15" si="54">IF(AI12=0,AH12,IF(AJ12=0,CONCATENATE(AH12,AI12),IF(AK12=0,CONCATENATE(AH12,AI12,AJ12),IF(AK12="事項",0,CONCATENATE(AH12,AI12,AJ12,AK12)))))</f>
        <v>#REF!</v>
      </c>
    </row>
    <row r="13" spans="1:41" ht="27" customHeight="1">
      <c r="A13" s="42">
        <v>6</v>
      </c>
      <c r="B13" s="49"/>
      <c r="C13" s="120" t="s">
        <v>40</v>
      </c>
      <c r="D13" s="122"/>
      <c r="E13" s="121"/>
      <c r="F13" s="1"/>
      <c r="G13" s="43"/>
      <c r="H13" s="44">
        <f>SUM(H14)</f>
        <v>4486</v>
      </c>
      <c r="I13" s="44">
        <f>SUM(I14)</f>
        <v>53</v>
      </c>
      <c r="J13" s="44">
        <f t="shared" si="38"/>
        <v>-4433</v>
      </c>
      <c r="K13" s="45"/>
      <c r="L13" s="50"/>
      <c r="M13" s="47" t="str">
        <f t="shared" ref="M13:M18" si="55">IF(AND(I13&lt;&gt;0,H13=0),"○","")</f>
        <v/>
      </c>
      <c r="N13" s="11" t="str">
        <f t="shared" si="40"/>
        <v>-</v>
      </c>
      <c r="O13" s="11" t="str">
        <f t="shared" si="41"/>
        <v>項</v>
      </c>
      <c r="P13" s="11" t="str">
        <f t="shared" si="42"/>
        <v>-</v>
      </c>
      <c r="Q13" s="11" t="str">
        <f t="shared" si="43"/>
        <v>-</v>
      </c>
      <c r="R13" s="11" t="str">
        <f t="shared" si="44"/>
        <v>-</v>
      </c>
      <c r="U13" s="12" t="s">
        <v>32</v>
      </c>
      <c r="V13" s="13" t="str">
        <f t="shared" si="45"/>
        <v/>
      </c>
      <c r="X13" s="12">
        <f t="shared" si="46"/>
        <v>1</v>
      </c>
      <c r="Y13" s="12">
        <f t="shared" si="47"/>
        <v>1</v>
      </c>
      <c r="Z13" s="12">
        <f t="shared" si="48"/>
        <v>1</v>
      </c>
      <c r="AA13" s="12">
        <f t="shared" si="49"/>
        <v>1</v>
      </c>
      <c r="AB13" s="14" t="str">
        <f t="shared" si="50"/>
        <v xml:space="preserve">②
</v>
      </c>
      <c r="AD13" s="48">
        <f t="shared" si="51"/>
        <v>0</v>
      </c>
      <c r="AE13" s="48">
        <f t="shared" si="52"/>
        <v>0</v>
      </c>
      <c r="AF13" s="48">
        <f t="shared" si="53"/>
        <v>0</v>
      </c>
      <c r="AH13" s="15" t="e">
        <f>IF(N13="款",B13,#REF!)</f>
        <v>#REF!</v>
      </c>
      <c r="AI13" s="15" t="e">
        <f>IF(#REF!=AH13,IF(O13="項",C13,#REF!),0)</f>
        <v>#REF!</v>
      </c>
      <c r="AJ13" s="15" t="e">
        <f>IF(#REF!=AI13,IF(P13="目",D13,#REF!),0)</f>
        <v>#REF!</v>
      </c>
      <c r="AK13" s="15" t="e">
        <f>IF(#REF!=AJ13,IF(Q13="節",E13,"事項"),0)</f>
        <v>#REF!</v>
      </c>
      <c r="AM13" s="15" t="e">
        <f t="shared" si="54"/>
        <v>#REF!</v>
      </c>
    </row>
    <row r="14" spans="1:41" ht="27" customHeight="1">
      <c r="A14" s="42">
        <v>7</v>
      </c>
      <c r="B14" s="51"/>
      <c r="C14" s="52"/>
      <c r="D14" s="120" t="s">
        <v>41</v>
      </c>
      <c r="E14" s="121"/>
      <c r="F14" s="53"/>
      <c r="G14" s="54"/>
      <c r="H14" s="44">
        <f>SUM(H15)</f>
        <v>4486</v>
      </c>
      <c r="I14" s="44">
        <f>SUM(I15)</f>
        <v>53</v>
      </c>
      <c r="J14" s="44">
        <f t="shared" si="38"/>
        <v>-4433</v>
      </c>
      <c r="K14" s="45"/>
      <c r="L14" s="50"/>
      <c r="M14" s="47" t="str">
        <f t="shared" si="55"/>
        <v/>
      </c>
      <c r="N14" s="11" t="str">
        <f t="shared" si="40"/>
        <v>-</v>
      </c>
      <c r="O14" s="11" t="str">
        <f t="shared" si="41"/>
        <v>-</v>
      </c>
      <c r="P14" s="11" t="str">
        <f t="shared" si="42"/>
        <v>目</v>
      </c>
      <c r="Q14" s="11" t="str">
        <f t="shared" si="43"/>
        <v>-</v>
      </c>
      <c r="R14" s="11" t="str">
        <f t="shared" si="44"/>
        <v>-</v>
      </c>
      <c r="U14" s="12" t="s">
        <v>32</v>
      </c>
      <c r="V14" s="13" t="str">
        <f t="shared" ref="V14:V19" si="56">IF(G14&lt;&gt;"",G14,"")</f>
        <v/>
      </c>
      <c r="X14" s="12">
        <f t="shared" si="46"/>
        <v>1</v>
      </c>
      <c r="Y14" s="12">
        <f t="shared" si="47"/>
        <v>1</v>
      </c>
      <c r="Z14" s="12">
        <f t="shared" si="48"/>
        <v>1</v>
      </c>
      <c r="AA14" s="12">
        <f t="shared" si="49"/>
        <v>1</v>
      </c>
      <c r="AB14" s="14" t="str">
        <f t="shared" si="50"/>
        <v xml:space="preserve">②
</v>
      </c>
      <c r="AD14" s="48">
        <f t="shared" si="51"/>
        <v>10.5</v>
      </c>
      <c r="AE14" s="48">
        <f t="shared" si="52"/>
        <v>0</v>
      </c>
      <c r="AF14" s="48">
        <f t="shared" si="53"/>
        <v>0</v>
      </c>
      <c r="AH14" s="15" t="e">
        <f>IF(N14="款",B14,#REF!)</f>
        <v>#REF!</v>
      </c>
      <c r="AI14" s="15" t="e">
        <f>IF(#REF!=AH14,IF(O14="項",C14,#REF!),0)</f>
        <v>#REF!</v>
      </c>
      <c r="AJ14" s="15" t="e">
        <f>IF(#REF!=AI14,IF(P14="目",D14,#REF!),0)</f>
        <v>#REF!</v>
      </c>
      <c r="AK14" s="15" t="e">
        <f>IF(#REF!=AJ14,IF(Q14="節",E14,"事項"),0)</f>
        <v>#REF!</v>
      </c>
      <c r="AM14" s="15" t="e">
        <f t="shared" si="54"/>
        <v>#REF!</v>
      </c>
    </row>
    <row r="15" spans="1:41" ht="27" customHeight="1">
      <c r="A15" s="42">
        <v>8</v>
      </c>
      <c r="B15" s="51"/>
      <c r="C15" s="51"/>
      <c r="D15" s="51"/>
      <c r="E15" s="55" t="s">
        <v>42</v>
      </c>
      <c r="F15" s="55"/>
      <c r="G15" s="56" t="s">
        <v>18</v>
      </c>
      <c r="H15" s="44">
        <f>SUM(H16:H17)</f>
        <v>4486</v>
      </c>
      <c r="I15" s="44">
        <f>SUM(I16:I17)</f>
        <v>53</v>
      </c>
      <c r="J15" s="44">
        <f t="shared" si="38"/>
        <v>-4433</v>
      </c>
      <c r="K15" s="45"/>
      <c r="L15" s="50"/>
      <c r="M15" s="47" t="str">
        <f t="shared" si="55"/>
        <v/>
      </c>
      <c r="N15" s="11" t="str">
        <f t="shared" si="40"/>
        <v>-</v>
      </c>
      <c r="O15" s="11" t="str">
        <f t="shared" si="41"/>
        <v>-</v>
      </c>
      <c r="P15" s="11" t="str">
        <f t="shared" si="42"/>
        <v>-</v>
      </c>
      <c r="Q15" s="11" t="str">
        <f t="shared" si="43"/>
        <v>節</v>
      </c>
      <c r="R15" s="11" t="str">
        <f t="shared" si="44"/>
        <v>-</v>
      </c>
      <c r="U15" s="12" t="s">
        <v>32</v>
      </c>
      <c r="V15" s="13" t="str">
        <f t="shared" si="56"/>
        <v>東成区役所</v>
      </c>
      <c r="X15" s="12">
        <f t="shared" si="46"/>
        <v>1</v>
      </c>
      <c r="Y15" s="12">
        <f t="shared" si="47"/>
        <v>2</v>
      </c>
      <c r="Z15" s="12">
        <f t="shared" si="48"/>
        <v>1</v>
      </c>
      <c r="AA15" s="12">
        <f t="shared" si="49"/>
        <v>2</v>
      </c>
      <c r="AB15" s="14" t="str">
        <f t="shared" si="50"/>
        <v xml:space="preserve">③
</v>
      </c>
      <c r="AD15" s="48">
        <f t="shared" si="51"/>
        <v>0</v>
      </c>
      <c r="AE15" s="48">
        <f t="shared" si="52"/>
        <v>14.5</v>
      </c>
      <c r="AF15" s="48">
        <f t="shared" si="53"/>
        <v>0</v>
      </c>
      <c r="AH15" s="15" t="e">
        <f t="shared" ref="AH15" si="57">IF(N15="款",B15,AH14)</f>
        <v>#REF!</v>
      </c>
      <c r="AI15" s="15" t="e">
        <f t="shared" ref="AI15" si="58">IF(AH14=AH15,IF(O15="項",C15,AI14),0)</f>
        <v>#REF!</v>
      </c>
      <c r="AJ15" s="15" t="e">
        <f t="shared" ref="AJ15" si="59">IF(AI14=AI15,IF(P15="目",D15,AJ14),0)</f>
        <v>#REF!</v>
      </c>
      <c r="AK15" s="15" t="e">
        <f t="shared" ref="AK15" si="60">IF(AJ14=AJ15,IF(Q15="節",E15,"事項"),0)</f>
        <v>#REF!</v>
      </c>
      <c r="AM15" s="15" t="e">
        <f t="shared" si="54"/>
        <v>#REF!</v>
      </c>
    </row>
    <row r="16" spans="1:41" s="101" customFormat="1" ht="41.1" customHeight="1">
      <c r="A16" s="92">
        <v>9</v>
      </c>
      <c r="B16" s="93"/>
      <c r="C16" s="93"/>
      <c r="D16" s="93"/>
      <c r="E16" s="94"/>
      <c r="F16" s="94" t="s">
        <v>51</v>
      </c>
      <c r="G16" s="95" t="s">
        <v>18</v>
      </c>
      <c r="H16" s="96">
        <v>0</v>
      </c>
      <c r="I16" s="96">
        <v>53</v>
      </c>
      <c r="J16" s="96">
        <f>+I16-H16</f>
        <v>53</v>
      </c>
      <c r="K16" s="97"/>
      <c r="L16" s="98"/>
      <c r="M16" s="99" t="str">
        <f>IF(AND(I16&lt;&gt;0,H16=0),"○","")</f>
        <v>○</v>
      </c>
      <c r="N16" s="100" t="str">
        <f>IF(B16&lt;&gt;"","款","-")</f>
        <v>-</v>
      </c>
      <c r="O16" s="100" t="str">
        <f>IF(C16&lt;&gt;"","項","-")</f>
        <v>-</v>
      </c>
      <c r="P16" s="100" t="str">
        <f>IF(D16&lt;&gt;"","目","-")</f>
        <v>-</v>
      </c>
      <c r="Q16" s="100" t="str">
        <f>IF(E16&lt;&gt;"","節","-")</f>
        <v>-</v>
      </c>
      <c r="R16" s="100" t="str">
        <f>IF(F16&lt;&gt;"","事項","-")</f>
        <v>事項</v>
      </c>
      <c r="U16" s="101" t="s">
        <v>32</v>
      </c>
      <c r="V16" s="102" t="str">
        <f>IF(G16&lt;&gt;"",G16,"")</f>
        <v>東成区役所</v>
      </c>
      <c r="X16" s="101">
        <f>IF(LENB(D16)/2&gt;13.5,2,1)</f>
        <v>1</v>
      </c>
      <c r="Y16" s="101">
        <f>IF(LENB(E16)/2&gt;26.5,3,IF(LENB(E16)/2&gt;13.5,2,1))</f>
        <v>1</v>
      </c>
      <c r="Z16" s="101">
        <f>IF(LENB(F16)/2&gt;51,4,IF(LENB(F16)/2&gt;34,3,IF(LENB(F16)/2&gt;17,2,1)))</f>
        <v>2</v>
      </c>
      <c r="AA16" s="101">
        <f>MAX(X16:Z16)</f>
        <v>2</v>
      </c>
      <c r="AB16" s="103" t="str">
        <f>IF(AA16=4,"⑤"&amp;CHAR(10)&amp;CHAR(10)&amp;CHAR(10)&amp;CHAR(10),IF(AA16=3,"④"&amp;CHAR(10)&amp;CHAR(10)&amp;CHAR(10),IF(AA16=2,"③"&amp;CHAR(10)&amp;CHAR(10),"②"&amp;CHAR(10))))</f>
        <v xml:space="preserve">③
</v>
      </c>
      <c r="AD16" s="104">
        <f>LENB(D16)/2</f>
        <v>0</v>
      </c>
      <c r="AE16" s="104">
        <f>LENB(E16)/2</f>
        <v>0</v>
      </c>
      <c r="AF16" s="104">
        <f>LENB(F16)/2</f>
        <v>32</v>
      </c>
      <c r="AH16" s="105" t="e">
        <f>IF(N16="款",B16,#REF!)</f>
        <v>#REF!</v>
      </c>
      <c r="AI16" s="105" t="e">
        <f>IF(#REF!=AH16,IF(O16="項",C16,#REF!),0)</f>
        <v>#REF!</v>
      </c>
      <c r="AJ16" s="105" t="e">
        <f>IF(#REF!=AI16,IF(P16="目",D16,#REF!),0)</f>
        <v>#REF!</v>
      </c>
      <c r="AK16" s="105" t="e">
        <f>IF(#REF!=AJ16,IF(Q16="節",E16,"事項"),0)</f>
        <v>#REF!</v>
      </c>
      <c r="AL16" s="105"/>
      <c r="AM16" s="105" t="e">
        <f>IF(AI16=0,AH16,IF(AJ16=0,CONCATENATE(AH16,AI16),IF(AK16=0,CONCATENATE(AH16,AI16,AJ16),IF(AK16="事項",0,CONCATENATE(AH16,AI16,AJ16,AK16)))))</f>
        <v>#REF!</v>
      </c>
    </row>
    <row r="17" spans="1:39" s="101" customFormat="1" ht="67.5" customHeight="1">
      <c r="A17" s="92">
        <v>10</v>
      </c>
      <c r="B17" s="93"/>
      <c r="C17" s="93"/>
      <c r="D17" s="93"/>
      <c r="E17" s="94"/>
      <c r="F17" s="94" t="s">
        <v>50</v>
      </c>
      <c r="G17" s="95" t="s">
        <v>18</v>
      </c>
      <c r="H17" s="96">
        <v>4486</v>
      </c>
      <c r="I17" s="96">
        <v>0</v>
      </c>
      <c r="J17" s="96">
        <f t="shared" ref="J17" si="61">+I17-H17</f>
        <v>-4486</v>
      </c>
      <c r="K17" s="97"/>
      <c r="L17" s="98"/>
      <c r="M17" s="99" t="str">
        <f t="shared" ref="M17" si="62">IF(AND(I17&lt;&gt;0,H17=0),"○","")</f>
        <v/>
      </c>
      <c r="N17" s="100" t="str">
        <f t="shared" ref="N17" si="63">IF(B17&lt;&gt;"","款","-")</f>
        <v>-</v>
      </c>
      <c r="O17" s="100" t="str">
        <f t="shared" ref="O17" si="64">IF(C17&lt;&gt;"","項","-")</f>
        <v>-</v>
      </c>
      <c r="P17" s="100" t="str">
        <f t="shared" ref="P17" si="65">IF(D17&lt;&gt;"","目","-")</f>
        <v>-</v>
      </c>
      <c r="Q17" s="100" t="str">
        <f t="shared" ref="Q17" si="66">IF(E17&lt;&gt;"","節","-")</f>
        <v>-</v>
      </c>
      <c r="R17" s="100" t="str">
        <f t="shared" ref="R17" si="67">IF(F17&lt;&gt;"","事項","-")</f>
        <v>事項</v>
      </c>
      <c r="U17" s="101" t="s">
        <v>32</v>
      </c>
      <c r="V17" s="102" t="str">
        <f t="shared" ref="V17" si="68">IF(G17&lt;&gt;"",G17,"")</f>
        <v>東成区役所</v>
      </c>
      <c r="X17" s="101">
        <f t="shared" ref="X17" si="69">IF(LENB(D17)/2&gt;13.5,2,1)</f>
        <v>1</v>
      </c>
      <c r="Y17" s="101">
        <f t="shared" ref="Y17" si="70">IF(LENB(E17)/2&gt;26.5,3,IF(LENB(E17)/2&gt;13.5,2,1))</f>
        <v>1</v>
      </c>
      <c r="Z17" s="101">
        <f t="shared" ref="Z17" si="71">IF(LENB(F17)/2&gt;51,4,IF(LENB(F17)/2&gt;34,3,IF(LENB(F17)/2&gt;17,2,1)))</f>
        <v>4</v>
      </c>
      <c r="AA17" s="101">
        <f t="shared" ref="AA17" si="72">MAX(X17:Z17)</f>
        <v>4</v>
      </c>
      <c r="AB17" s="103" t="str">
        <f t="shared" ref="AB17" si="73">IF(AA17=4,"⑤"&amp;CHAR(10)&amp;CHAR(10)&amp;CHAR(10)&amp;CHAR(10),IF(AA17=3,"④"&amp;CHAR(10)&amp;CHAR(10)&amp;CHAR(10),IF(AA17=2,"③"&amp;CHAR(10)&amp;CHAR(10),"②"&amp;CHAR(10))))</f>
        <v xml:space="preserve">⑤
</v>
      </c>
      <c r="AD17" s="104">
        <f t="shared" ref="AD17" si="74">LENB(D17)/2</f>
        <v>0</v>
      </c>
      <c r="AE17" s="104">
        <f t="shared" ref="AE17" si="75">LENB(E17)/2</f>
        <v>0</v>
      </c>
      <c r="AF17" s="104">
        <f t="shared" ref="AF17" si="76">LENB(F17)/2</f>
        <v>56</v>
      </c>
      <c r="AH17" s="105" t="e">
        <f>IF(N17="款",B17,#REF!)</f>
        <v>#REF!</v>
      </c>
      <c r="AI17" s="105" t="e">
        <f>IF(#REF!=AH17,IF(O17="項",C17,#REF!),0)</f>
        <v>#REF!</v>
      </c>
      <c r="AJ17" s="105" t="e">
        <f>IF(#REF!=AI17,IF(P17="目",D17,#REF!),0)</f>
        <v>#REF!</v>
      </c>
      <c r="AK17" s="105" t="e">
        <f>IF(#REF!=AJ17,IF(Q17="節",E17,"事項"),0)</f>
        <v>#REF!</v>
      </c>
      <c r="AL17" s="105"/>
      <c r="AM17" s="105" t="e">
        <f t="shared" ref="AM17" si="77">IF(AI17=0,AH17,IF(AJ17=0,CONCATENATE(AH17,AI17),IF(AK17=0,CONCATENATE(AH17,AI17,AJ17),IF(AK17="事項",0,CONCATENATE(AH17,AI17,AJ17,AK17)))))</f>
        <v>#REF!</v>
      </c>
    </row>
    <row r="18" spans="1:39" ht="27" customHeight="1">
      <c r="A18" s="42">
        <v>11</v>
      </c>
      <c r="B18" s="120" t="s">
        <v>46</v>
      </c>
      <c r="C18" s="122"/>
      <c r="D18" s="122"/>
      <c r="E18" s="121"/>
      <c r="F18" s="1"/>
      <c r="G18" s="43"/>
      <c r="H18" s="44">
        <f>H19</f>
        <v>0</v>
      </c>
      <c r="I18" s="44">
        <f>I19</f>
        <v>53</v>
      </c>
      <c r="J18" s="44">
        <f t="shared" ref="J18:J21" si="78">+I18-H18</f>
        <v>53</v>
      </c>
      <c r="K18" s="45"/>
      <c r="L18" s="46"/>
      <c r="M18" s="47" t="str">
        <f t="shared" si="55"/>
        <v>○</v>
      </c>
      <c r="N18" s="11" t="str">
        <f t="shared" ref="N18:N21" si="79">IF(B18&lt;&gt;"","款","-")</f>
        <v>款</v>
      </c>
      <c r="O18" s="11" t="str">
        <f t="shared" ref="O18:O21" si="80">IF(C18&lt;&gt;"","項","-")</f>
        <v>-</v>
      </c>
      <c r="P18" s="11" t="str">
        <f t="shared" ref="P18:P21" si="81">IF(D18&lt;&gt;"","目","-")</f>
        <v>-</v>
      </c>
      <c r="Q18" s="11" t="str">
        <f t="shared" ref="Q18:Q21" si="82">IF(E18&lt;&gt;"","節","-")</f>
        <v>-</v>
      </c>
      <c r="R18" s="11" t="str">
        <f t="shared" ref="R18:R21" si="83">IF(F18&lt;&gt;"","事項","-")</f>
        <v>-</v>
      </c>
      <c r="U18" s="12" t="s">
        <v>32</v>
      </c>
      <c r="V18" s="13" t="str">
        <f t="shared" si="56"/>
        <v/>
      </c>
      <c r="X18" s="12">
        <f t="shared" ref="X18:X21" si="84">IF(LENB(D18)/2&gt;13.5,2,1)</f>
        <v>1</v>
      </c>
      <c r="Y18" s="12">
        <f t="shared" ref="Y18:Y21" si="85">IF(LENB(E18)/2&gt;26.5,3,IF(LENB(E18)/2&gt;13.5,2,1))</f>
        <v>1</v>
      </c>
      <c r="Z18" s="12">
        <f t="shared" ref="Z18:Z21" si="86">IF(LENB(F18)/2&gt;51,4,IF(LENB(F18)/2&gt;34,3,IF(LENB(F18)/2&gt;17,2,1)))</f>
        <v>1</v>
      </c>
      <c r="AA18" s="12">
        <f t="shared" ref="AA18:AA21" si="87">MAX(X18:Z18)</f>
        <v>1</v>
      </c>
      <c r="AB18" s="14" t="str">
        <f t="shared" ref="AB18:AB21" si="88">IF(AA18=4,"⑤"&amp;CHAR(10)&amp;CHAR(10)&amp;CHAR(10)&amp;CHAR(10),IF(AA18=3,"④"&amp;CHAR(10)&amp;CHAR(10)&amp;CHAR(10),IF(AA18=2,"③"&amp;CHAR(10)&amp;CHAR(10),"②"&amp;CHAR(10))))</f>
        <v xml:space="preserve">②
</v>
      </c>
      <c r="AD18" s="48">
        <f t="shared" ref="AD18:AD21" si="89">LENB(D18)/2</f>
        <v>0</v>
      </c>
      <c r="AE18" s="48">
        <f t="shared" ref="AE18:AE21" si="90">LENB(E18)/2</f>
        <v>0</v>
      </c>
      <c r="AF18" s="48">
        <f t="shared" ref="AF18:AF21" si="91">LENB(F18)/2</f>
        <v>0</v>
      </c>
      <c r="AH18" s="15" t="str">
        <f>IF(N18="款",B18,#REF!)</f>
        <v>18款　府支出金</v>
      </c>
      <c r="AI18" s="15" t="e">
        <f>IF(#REF!=AH18,IF(O18="項",C18,#REF!),0)</f>
        <v>#REF!</v>
      </c>
      <c r="AJ18" s="15" t="e">
        <f>IF(#REF!=AI18,IF(P18="目",D18,#REF!),0)</f>
        <v>#REF!</v>
      </c>
      <c r="AK18" s="15" t="e">
        <f>IF(#REF!=AJ18,IF(Q18="節",E18,"事項"),0)</f>
        <v>#REF!</v>
      </c>
      <c r="AM18" s="15" t="e">
        <f t="shared" ref="AM18:AM21" si="92">IF(AI18=0,AH18,IF(AJ18=0,CONCATENATE(AH18,AI18),IF(AK18=0,CONCATENATE(AH18,AI18,AJ18),IF(AK18="事項",0,CONCATENATE(AH18,AI18,AJ18,AK18)))))</f>
        <v>#REF!</v>
      </c>
    </row>
    <row r="19" spans="1:39" ht="27" customHeight="1">
      <c r="A19" s="42">
        <v>12</v>
      </c>
      <c r="B19" s="49"/>
      <c r="C19" s="120" t="s">
        <v>47</v>
      </c>
      <c r="D19" s="122"/>
      <c r="E19" s="121"/>
      <c r="F19" s="1"/>
      <c r="G19" s="43"/>
      <c r="H19" s="44">
        <f>SUM(H20)</f>
        <v>0</v>
      </c>
      <c r="I19" s="44">
        <f>SUM(I20)</f>
        <v>53</v>
      </c>
      <c r="J19" s="44">
        <f t="shared" si="78"/>
        <v>53</v>
      </c>
      <c r="K19" s="45"/>
      <c r="L19" s="50"/>
      <c r="M19" s="47" t="str">
        <f t="shared" ref="M19:M21" si="93">IF(AND(I19&lt;&gt;0,H19=0),"○","")</f>
        <v>○</v>
      </c>
      <c r="N19" s="11" t="str">
        <f t="shared" si="79"/>
        <v>-</v>
      </c>
      <c r="O19" s="11" t="str">
        <f t="shared" si="80"/>
        <v>項</v>
      </c>
      <c r="P19" s="11" t="str">
        <f t="shared" si="81"/>
        <v>-</v>
      </c>
      <c r="Q19" s="11" t="str">
        <f t="shared" si="82"/>
        <v>-</v>
      </c>
      <c r="R19" s="11" t="str">
        <f t="shared" si="83"/>
        <v>-</v>
      </c>
      <c r="U19" s="12" t="s">
        <v>32</v>
      </c>
      <c r="V19" s="13" t="str">
        <f t="shared" si="56"/>
        <v/>
      </c>
      <c r="X19" s="12">
        <f t="shared" si="84"/>
        <v>1</v>
      </c>
      <c r="Y19" s="12">
        <f t="shared" si="85"/>
        <v>1</v>
      </c>
      <c r="Z19" s="12">
        <f t="shared" si="86"/>
        <v>1</v>
      </c>
      <c r="AA19" s="12">
        <f t="shared" si="87"/>
        <v>1</v>
      </c>
      <c r="AB19" s="14" t="str">
        <f t="shared" si="88"/>
        <v xml:space="preserve">②
</v>
      </c>
      <c r="AD19" s="48">
        <f t="shared" si="89"/>
        <v>0</v>
      </c>
      <c r="AE19" s="48">
        <f t="shared" si="90"/>
        <v>0</v>
      </c>
      <c r="AF19" s="48">
        <f t="shared" si="91"/>
        <v>0</v>
      </c>
      <c r="AH19" s="15" t="e">
        <f>IF(N19="款",B19,#REF!)</f>
        <v>#REF!</v>
      </c>
      <c r="AI19" s="15" t="e">
        <f>IF(#REF!=AH19,IF(O19="項",C19,#REF!),0)</f>
        <v>#REF!</v>
      </c>
      <c r="AJ19" s="15" t="e">
        <f>IF(#REF!=AI19,IF(P19="目",D19,#REF!),0)</f>
        <v>#REF!</v>
      </c>
      <c r="AK19" s="15" t="e">
        <f>IF(#REF!=AJ19,IF(Q19="節",E19,"事項"),0)</f>
        <v>#REF!</v>
      </c>
      <c r="AM19" s="15" t="e">
        <f t="shared" si="92"/>
        <v>#REF!</v>
      </c>
    </row>
    <row r="20" spans="1:39" ht="27" customHeight="1">
      <c r="A20" s="42">
        <v>13</v>
      </c>
      <c r="B20" s="51"/>
      <c r="C20" s="52"/>
      <c r="D20" s="120" t="s">
        <v>48</v>
      </c>
      <c r="E20" s="121"/>
      <c r="F20" s="53"/>
      <c r="G20" s="54"/>
      <c r="H20" s="44">
        <f>SUM(H21)</f>
        <v>0</v>
      </c>
      <c r="I20" s="44">
        <f>SUM(I21)</f>
        <v>53</v>
      </c>
      <c r="J20" s="44">
        <f t="shared" si="78"/>
        <v>53</v>
      </c>
      <c r="K20" s="45"/>
      <c r="L20" s="50"/>
      <c r="M20" s="47" t="str">
        <f t="shared" si="93"/>
        <v>○</v>
      </c>
      <c r="N20" s="11" t="str">
        <f t="shared" si="79"/>
        <v>-</v>
      </c>
      <c r="O20" s="11" t="str">
        <f t="shared" si="80"/>
        <v>-</v>
      </c>
      <c r="P20" s="11" t="str">
        <f t="shared" si="81"/>
        <v>目</v>
      </c>
      <c r="Q20" s="11" t="str">
        <f t="shared" si="82"/>
        <v>-</v>
      </c>
      <c r="R20" s="11" t="str">
        <f t="shared" si="83"/>
        <v>-</v>
      </c>
      <c r="U20" s="12" t="s">
        <v>32</v>
      </c>
      <c r="V20" s="13" t="str">
        <f t="shared" ref="V20:V21" si="94">IF(G20&lt;&gt;"",G20,"")</f>
        <v/>
      </c>
      <c r="X20" s="12">
        <f t="shared" si="84"/>
        <v>1</v>
      </c>
      <c r="Y20" s="12">
        <f t="shared" si="85"/>
        <v>1</v>
      </c>
      <c r="Z20" s="12">
        <f t="shared" si="86"/>
        <v>1</v>
      </c>
      <c r="AA20" s="12">
        <f t="shared" si="87"/>
        <v>1</v>
      </c>
      <c r="AB20" s="14" t="str">
        <f t="shared" si="88"/>
        <v xml:space="preserve">②
</v>
      </c>
      <c r="AD20" s="48">
        <f t="shared" si="89"/>
        <v>9.5</v>
      </c>
      <c r="AE20" s="48">
        <f t="shared" si="90"/>
        <v>0</v>
      </c>
      <c r="AF20" s="48">
        <f t="shared" si="91"/>
        <v>0</v>
      </c>
      <c r="AH20" s="15" t="e">
        <f>IF(N20="款",B20,#REF!)</f>
        <v>#REF!</v>
      </c>
      <c r="AI20" s="15" t="e">
        <f>IF(#REF!=AH20,IF(O20="項",C20,#REF!),0)</f>
        <v>#REF!</v>
      </c>
      <c r="AJ20" s="15" t="e">
        <f>IF(#REF!=AI20,IF(P20="目",D20,#REF!),0)</f>
        <v>#REF!</v>
      </c>
      <c r="AK20" s="15" t="e">
        <f>IF(#REF!=AJ20,IF(Q20="節",E20,"事項"),0)</f>
        <v>#REF!</v>
      </c>
      <c r="AM20" s="15" t="e">
        <f t="shared" si="92"/>
        <v>#REF!</v>
      </c>
    </row>
    <row r="21" spans="1:39" ht="40.5" customHeight="1">
      <c r="A21" s="42">
        <v>14</v>
      </c>
      <c r="B21" s="51"/>
      <c r="C21" s="51"/>
      <c r="D21" s="51"/>
      <c r="E21" s="55" t="s">
        <v>49</v>
      </c>
      <c r="F21" s="55" t="s">
        <v>51</v>
      </c>
      <c r="G21" s="56" t="s">
        <v>18</v>
      </c>
      <c r="H21" s="44">
        <v>0</v>
      </c>
      <c r="I21" s="44">
        <v>53</v>
      </c>
      <c r="J21" s="44">
        <f t="shared" si="78"/>
        <v>53</v>
      </c>
      <c r="K21" s="45"/>
      <c r="L21" s="50"/>
      <c r="M21" s="47" t="str">
        <f t="shared" si="93"/>
        <v>○</v>
      </c>
      <c r="N21" s="11" t="str">
        <f t="shared" si="79"/>
        <v>-</v>
      </c>
      <c r="O21" s="11" t="str">
        <f t="shared" si="80"/>
        <v>-</v>
      </c>
      <c r="P21" s="11" t="str">
        <f t="shared" si="81"/>
        <v>-</v>
      </c>
      <c r="Q21" s="11" t="str">
        <f t="shared" si="82"/>
        <v>節</v>
      </c>
      <c r="R21" s="11" t="str">
        <f t="shared" si="83"/>
        <v>事項</v>
      </c>
      <c r="U21" s="12" t="s">
        <v>32</v>
      </c>
      <c r="V21" s="13" t="str">
        <f t="shared" si="94"/>
        <v>東成区役所</v>
      </c>
      <c r="X21" s="12">
        <f t="shared" si="84"/>
        <v>1</v>
      </c>
      <c r="Y21" s="12">
        <f t="shared" si="85"/>
        <v>2</v>
      </c>
      <c r="Z21" s="12">
        <f t="shared" si="86"/>
        <v>2</v>
      </c>
      <c r="AA21" s="12">
        <f t="shared" si="87"/>
        <v>2</v>
      </c>
      <c r="AB21" s="14" t="str">
        <f t="shared" si="88"/>
        <v xml:space="preserve">③
</v>
      </c>
      <c r="AD21" s="48">
        <f t="shared" si="89"/>
        <v>0</v>
      </c>
      <c r="AE21" s="48">
        <f t="shared" si="90"/>
        <v>14.5</v>
      </c>
      <c r="AF21" s="48">
        <f t="shared" si="91"/>
        <v>32</v>
      </c>
      <c r="AH21" s="15" t="e">
        <f t="shared" ref="AH21" si="95">IF(N21="款",B21,AH20)</f>
        <v>#REF!</v>
      </c>
      <c r="AI21" s="15" t="e">
        <f t="shared" ref="AI21" si="96">IF(AH20=AH21,IF(O21="項",C21,AI20),0)</f>
        <v>#REF!</v>
      </c>
      <c r="AJ21" s="15" t="e">
        <f t="shared" ref="AJ21" si="97">IF(AI20=AI21,IF(P21="目",D21,AJ20),0)</f>
        <v>#REF!</v>
      </c>
      <c r="AK21" s="15" t="e">
        <f t="shared" ref="AK21" si="98">IF(AJ20=AJ21,IF(Q21="節",E21,"事項"),0)</f>
        <v>#REF!</v>
      </c>
      <c r="AM21" s="15" t="e">
        <f t="shared" si="92"/>
        <v>#REF!</v>
      </c>
    </row>
    <row r="22" spans="1:39" ht="27">
      <c r="A22" s="42">
        <v>15</v>
      </c>
      <c r="B22" s="142" t="s">
        <v>37</v>
      </c>
      <c r="C22" s="143"/>
      <c r="D22" s="143"/>
      <c r="E22" s="144"/>
      <c r="F22" s="2"/>
      <c r="G22" s="57"/>
      <c r="H22" s="58">
        <f>SUMIFS($H$8:$H$27,$U$8:$U$27,$U22,$O$8:$O$27,$O$23)</f>
        <v>7915</v>
      </c>
      <c r="I22" s="58">
        <f>SUMIFS($I$8:$I$27,$U$8:$U$27,$U22,$O$8:$O$27,$O$23)</f>
        <v>8108</v>
      </c>
      <c r="J22" s="58">
        <f t="shared" ref="J22" si="99">+I22-H22</f>
        <v>193</v>
      </c>
      <c r="K22" s="59"/>
      <c r="L22" s="60"/>
      <c r="M22" s="61" t="str">
        <f t="shared" ref="M22" si="100">IF(AND(I22&lt;&gt;0,H22=0),"○","")</f>
        <v/>
      </c>
      <c r="N22" s="11" t="str">
        <f t="shared" ref="N22" si="101">IF(B22&lt;&gt;"","款","-")</f>
        <v>款</v>
      </c>
      <c r="O22" s="11" t="str">
        <f t="shared" ref="O22" si="102">IF(C22&lt;&gt;"","項","-")</f>
        <v>-</v>
      </c>
      <c r="P22" s="11" t="str">
        <f t="shared" ref="P22" si="103">IF(D22&lt;&gt;"","目","-")</f>
        <v>-</v>
      </c>
      <c r="Q22" s="11" t="str">
        <f t="shared" ref="Q22" si="104">IF(E22&lt;&gt;"","節","-")</f>
        <v>-</v>
      </c>
      <c r="R22" s="11" t="str">
        <f t="shared" ref="R22" si="105">IF(F22&lt;&gt;"","事項","-")</f>
        <v>-</v>
      </c>
      <c r="U22" s="12" t="s">
        <v>33</v>
      </c>
      <c r="V22" s="13" t="str">
        <f t="shared" ref="V22" si="106">IF(G22&lt;&gt;"",G22,"")</f>
        <v/>
      </c>
      <c r="X22" s="12">
        <f t="shared" ref="X22" si="107">IF(LENB(D22)/2&gt;13.5,2,1)</f>
        <v>1</v>
      </c>
      <c r="Y22" s="12">
        <f t="shared" ref="Y22" si="108">IF(LENB(E22)/2&gt;26.5,3,IF(LENB(E22)/2&gt;13.5,2,1))</f>
        <v>1</v>
      </c>
      <c r="Z22" s="12">
        <f t="shared" ref="Z22" si="109">IF(LENB(F22)/2&gt;51,4,IF(LENB(F22)/2&gt;34,3,IF(LENB(F22)/2&gt;17,2,1)))</f>
        <v>1</v>
      </c>
      <c r="AA22" s="12">
        <f t="shared" ref="AA22" si="110">MAX(X22:Z22)</f>
        <v>1</v>
      </c>
      <c r="AB22" s="14" t="str">
        <f t="shared" ref="AB22" si="111">IF(AA22=4,"⑤"&amp;CHAR(10)&amp;CHAR(10)&amp;CHAR(10)&amp;CHAR(10),IF(AA22=3,"④"&amp;CHAR(10)&amp;CHAR(10)&amp;CHAR(10),IF(AA22=2,"③"&amp;CHAR(10)&amp;CHAR(10),"②"&amp;CHAR(10))))</f>
        <v xml:space="preserve">②
</v>
      </c>
      <c r="AD22" s="48">
        <f t="shared" ref="AD22" si="112">LENB(D22)/2</f>
        <v>0</v>
      </c>
      <c r="AE22" s="48">
        <f t="shared" ref="AE22" si="113">LENB(E22)/2</f>
        <v>0</v>
      </c>
      <c r="AF22" s="48">
        <f t="shared" ref="AF22" si="114">LENB(F22)/2</f>
        <v>0</v>
      </c>
      <c r="AH22" s="15" t="str">
        <f>IF(N22="款",B22,#REF!)</f>
        <v>24款　諸収入</v>
      </c>
      <c r="AI22" s="15" t="e">
        <f>IF(#REF!=AH22,IF(O22="項",C22,#REF!),0)</f>
        <v>#REF!</v>
      </c>
      <c r="AJ22" s="15" t="e">
        <f>IF(#REF!=AI22,IF(P22="目",D22,#REF!),0)</f>
        <v>#REF!</v>
      </c>
      <c r="AK22" s="15" t="e">
        <f>IF(#REF!=AJ22,IF(Q22="節",E22,"事項"),0)</f>
        <v>#REF!</v>
      </c>
      <c r="AM22" s="15" t="e">
        <f t="shared" ref="AM22" si="115">IF(AI22=0,AH22,IF(AJ22=0,CONCATENATE(AH22,AI22),IF(AK22=0,CONCATENATE(AH22,AI22,AJ22),IF(AK22="事項",0,CONCATENATE(AH22,AI22,AJ22,AK22)))))</f>
        <v>#REF!</v>
      </c>
    </row>
    <row r="23" spans="1:39" ht="27">
      <c r="A23" s="42">
        <v>16</v>
      </c>
      <c r="B23" s="52"/>
      <c r="C23" s="120" t="s">
        <v>4</v>
      </c>
      <c r="D23" s="122"/>
      <c r="E23" s="121"/>
      <c r="F23" s="1"/>
      <c r="G23" s="43"/>
      <c r="H23" s="44">
        <v>7915</v>
      </c>
      <c r="I23" s="44">
        <f>SUBTOTAL(9,I24,I26)</f>
        <v>8108</v>
      </c>
      <c r="J23" s="44">
        <f t="shared" ref="J23:J25" si="116">+I23-H23</f>
        <v>193</v>
      </c>
      <c r="K23" s="45"/>
      <c r="L23" s="50"/>
      <c r="M23" s="47" t="str">
        <f t="shared" ref="M23:M25" si="117">IF(AND(I23&lt;&gt;0,H23=0),"○","")</f>
        <v/>
      </c>
      <c r="N23" s="11" t="str">
        <f t="shared" ref="N23:N25" si="118">IF(B23&lt;&gt;"","款","-")</f>
        <v>-</v>
      </c>
      <c r="O23" s="11" t="str">
        <f t="shared" ref="O23:O25" si="119">IF(C23&lt;&gt;"","項","-")</f>
        <v>項</v>
      </c>
      <c r="P23" s="11" t="str">
        <f t="shared" ref="P23:P25" si="120">IF(D23&lt;&gt;"","目","-")</f>
        <v>-</v>
      </c>
      <c r="Q23" s="11" t="str">
        <f t="shared" ref="Q23:Q25" si="121">IF(E23&lt;&gt;"","節","-")</f>
        <v>-</v>
      </c>
      <c r="R23" s="11" t="str">
        <f t="shared" ref="R23:R25" si="122">IF(F23&lt;&gt;"","事項","-")</f>
        <v>-</v>
      </c>
      <c r="U23" s="12" t="s">
        <v>33</v>
      </c>
      <c r="V23" s="13" t="str">
        <f t="shared" ref="V23:V25" si="123">IF(G23&lt;&gt;"",G23,"")</f>
        <v/>
      </c>
      <c r="X23" s="12">
        <f t="shared" ref="X23:X25" si="124">IF(LENB(D23)/2&gt;13.5,2,1)</f>
        <v>1</v>
      </c>
      <c r="Y23" s="12">
        <f t="shared" ref="Y23:Y25" si="125">IF(LENB(E23)/2&gt;26.5,3,IF(LENB(E23)/2&gt;13.5,2,1))</f>
        <v>1</v>
      </c>
      <c r="Z23" s="12">
        <f t="shared" ref="Z23:Z25" si="126">IF(LENB(F23)/2&gt;51,4,IF(LENB(F23)/2&gt;34,3,IF(LENB(F23)/2&gt;17,2,1)))</f>
        <v>1</v>
      </c>
      <c r="AA23" s="12">
        <f t="shared" ref="AA23:AA25" si="127">MAX(X23:Z23)</f>
        <v>1</v>
      </c>
      <c r="AB23" s="14" t="str">
        <f t="shared" ref="AB23:AB25" si="128">IF(AA23=4,"⑤"&amp;CHAR(10)&amp;CHAR(10)&amp;CHAR(10)&amp;CHAR(10),IF(AA23=3,"④"&amp;CHAR(10)&amp;CHAR(10)&amp;CHAR(10),IF(AA23=2,"③"&amp;CHAR(10)&amp;CHAR(10),"②"&amp;CHAR(10))))</f>
        <v xml:space="preserve">②
</v>
      </c>
      <c r="AD23" s="48">
        <f t="shared" ref="AD23:AD25" si="129">LENB(D23)/2</f>
        <v>0</v>
      </c>
      <c r="AE23" s="48">
        <f t="shared" ref="AE23:AE25" si="130">LENB(E23)/2</f>
        <v>0</v>
      </c>
      <c r="AF23" s="48">
        <f t="shared" ref="AF23:AF25" si="131">LENB(F23)/2</f>
        <v>0</v>
      </c>
      <c r="AH23" s="15" t="e">
        <f>IF(N23="款",B23,#REF!)</f>
        <v>#REF!</v>
      </c>
      <c r="AI23" s="15" t="e">
        <f>IF(#REF!=AH23,IF(O23="項",C23,#REF!),0)</f>
        <v>#REF!</v>
      </c>
      <c r="AJ23" s="15" t="e">
        <f>IF(#REF!=AI23,IF(P23="目",D23,#REF!),0)</f>
        <v>#REF!</v>
      </c>
      <c r="AK23" s="15" t="e">
        <f>IF(#REF!=AJ23,IF(Q23="節",E23,"事項"),0)</f>
        <v>#REF!</v>
      </c>
      <c r="AM23" s="15" t="e">
        <f t="shared" ref="AM23:AM25" si="132">IF(AI23=0,AH23,IF(AJ23=0,CONCATENATE(AH23,AI23),IF(AK23=0,CONCATENATE(AH23,AI23,AJ23),IF(AK23="事項",0,CONCATENATE(AH23,AI23,AJ23,AK23)))))</f>
        <v>#REF!</v>
      </c>
    </row>
    <row r="24" spans="1:39" ht="27">
      <c r="A24" s="42">
        <v>17</v>
      </c>
      <c r="B24" s="51"/>
      <c r="C24" s="51"/>
      <c r="D24" s="140" t="s">
        <v>5</v>
      </c>
      <c r="E24" s="141"/>
      <c r="F24" s="62"/>
      <c r="G24" s="56"/>
      <c r="H24" s="63">
        <f>SUM(H25)</f>
        <v>28</v>
      </c>
      <c r="I24" s="63">
        <f>SUM(I25)</f>
        <v>5</v>
      </c>
      <c r="J24" s="63">
        <f t="shared" si="116"/>
        <v>-23</v>
      </c>
      <c r="K24" s="64"/>
      <c r="L24" s="65"/>
      <c r="M24" s="47" t="str">
        <f t="shared" si="117"/>
        <v/>
      </c>
      <c r="N24" s="11" t="str">
        <f t="shared" si="118"/>
        <v>-</v>
      </c>
      <c r="O24" s="11" t="str">
        <f t="shared" si="119"/>
        <v>-</v>
      </c>
      <c r="P24" s="11" t="str">
        <f t="shared" si="120"/>
        <v>目</v>
      </c>
      <c r="Q24" s="11" t="str">
        <f t="shared" si="121"/>
        <v>-</v>
      </c>
      <c r="R24" s="11" t="str">
        <f t="shared" si="122"/>
        <v>-</v>
      </c>
      <c r="U24" s="12" t="s">
        <v>33</v>
      </c>
      <c r="V24" s="13" t="str">
        <f t="shared" si="123"/>
        <v/>
      </c>
      <c r="X24" s="12">
        <f t="shared" si="124"/>
        <v>1</v>
      </c>
      <c r="Y24" s="12">
        <f t="shared" si="125"/>
        <v>1</v>
      </c>
      <c r="Z24" s="12">
        <f t="shared" si="126"/>
        <v>1</v>
      </c>
      <c r="AA24" s="12">
        <f t="shared" si="127"/>
        <v>1</v>
      </c>
      <c r="AB24" s="14" t="str">
        <f t="shared" si="128"/>
        <v xml:space="preserve">②
</v>
      </c>
      <c r="AD24" s="48">
        <f t="shared" si="129"/>
        <v>5.5</v>
      </c>
      <c r="AE24" s="48">
        <f t="shared" si="130"/>
        <v>0</v>
      </c>
      <c r="AF24" s="48">
        <f t="shared" si="131"/>
        <v>0</v>
      </c>
      <c r="AH24" s="15" t="e">
        <f>IF(N24="款",B24,#REF!)</f>
        <v>#REF!</v>
      </c>
      <c r="AI24" s="15" t="e">
        <f>IF(#REF!=AH24,IF(O24="項",C24,#REF!),0)</f>
        <v>#REF!</v>
      </c>
      <c r="AJ24" s="15" t="e">
        <f>IF(#REF!=AI24,IF(P24="目",D24,#REF!),0)</f>
        <v>#REF!</v>
      </c>
      <c r="AK24" s="15" t="e">
        <f>IF(#REF!=AJ24,IF(Q24="節",E24,"事項"),0)</f>
        <v>#REF!</v>
      </c>
      <c r="AM24" s="15" t="e">
        <f t="shared" si="132"/>
        <v>#REF!</v>
      </c>
    </row>
    <row r="25" spans="1:39" ht="27">
      <c r="A25" s="42">
        <v>18</v>
      </c>
      <c r="B25" s="51"/>
      <c r="C25" s="51"/>
      <c r="D25" s="51"/>
      <c r="E25" s="66" t="s">
        <v>6</v>
      </c>
      <c r="F25" s="55" t="s">
        <v>14</v>
      </c>
      <c r="G25" s="56" t="s">
        <v>17</v>
      </c>
      <c r="H25" s="63">
        <v>28</v>
      </c>
      <c r="I25" s="63">
        <v>5</v>
      </c>
      <c r="J25" s="63">
        <f t="shared" si="116"/>
        <v>-23</v>
      </c>
      <c r="K25" s="64"/>
      <c r="L25" s="65"/>
      <c r="M25" s="67" t="str">
        <f t="shared" si="117"/>
        <v/>
      </c>
      <c r="N25" s="11" t="str">
        <f t="shared" si="118"/>
        <v>-</v>
      </c>
      <c r="O25" s="11" t="str">
        <f t="shared" si="119"/>
        <v>-</v>
      </c>
      <c r="P25" s="11" t="str">
        <f t="shared" si="120"/>
        <v>-</v>
      </c>
      <c r="Q25" s="11" t="str">
        <f t="shared" si="121"/>
        <v>節</v>
      </c>
      <c r="R25" s="11" t="str">
        <f t="shared" si="122"/>
        <v>事項</v>
      </c>
      <c r="U25" s="12" t="s">
        <v>33</v>
      </c>
      <c r="V25" s="13" t="str">
        <f t="shared" si="123"/>
        <v>東成区役所</v>
      </c>
      <c r="X25" s="12">
        <f t="shared" si="124"/>
        <v>1</v>
      </c>
      <c r="Y25" s="12">
        <f t="shared" si="125"/>
        <v>1</v>
      </c>
      <c r="Z25" s="12">
        <f t="shared" si="126"/>
        <v>1</v>
      </c>
      <c r="AA25" s="12">
        <f t="shared" si="127"/>
        <v>1</v>
      </c>
      <c r="AB25" s="14" t="str">
        <f t="shared" si="128"/>
        <v xml:space="preserve">②
</v>
      </c>
      <c r="AD25" s="48">
        <f t="shared" si="129"/>
        <v>0</v>
      </c>
      <c r="AE25" s="48">
        <f t="shared" si="130"/>
        <v>8.5</v>
      </c>
      <c r="AF25" s="48">
        <f t="shared" si="131"/>
        <v>15</v>
      </c>
      <c r="AH25" s="15" t="e">
        <f t="shared" ref="AH25" si="133">IF(N25="款",B25,AH24)</f>
        <v>#REF!</v>
      </c>
      <c r="AI25" s="15" t="e">
        <f t="shared" ref="AI25" si="134">IF(AH24=AH25,IF(O25="項",C25,AI24),0)</f>
        <v>#REF!</v>
      </c>
      <c r="AJ25" s="15" t="e">
        <f t="shared" ref="AJ25" si="135">IF(AI24=AI25,IF(P25="目",D25,AJ24),0)</f>
        <v>#REF!</v>
      </c>
      <c r="AK25" s="15" t="e">
        <f t="shared" ref="AK25" si="136">IF(AJ24=AJ25,IF(Q25="節",E25,"事項"),0)</f>
        <v>#REF!</v>
      </c>
      <c r="AM25" s="15" t="e">
        <f t="shared" si="132"/>
        <v>#REF!</v>
      </c>
    </row>
    <row r="26" spans="1:39" ht="27">
      <c r="A26" s="42">
        <v>19</v>
      </c>
      <c r="B26" s="51"/>
      <c r="C26" s="51"/>
      <c r="D26" s="120" t="s">
        <v>28</v>
      </c>
      <c r="E26" s="121"/>
      <c r="F26" s="53"/>
      <c r="G26" s="54"/>
      <c r="H26" s="44">
        <f>SUM(H27)</f>
        <v>7887</v>
      </c>
      <c r="I26" s="44">
        <f>I27</f>
        <v>8103</v>
      </c>
      <c r="J26" s="44">
        <f t="shared" ref="J26" si="137">+I26-H26</f>
        <v>216</v>
      </c>
      <c r="K26" s="45"/>
      <c r="L26" s="50"/>
      <c r="M26" s="47" t="str">
        <f t="shared" ref="M26:M27" si="138">IF(AND(I26&lt;&gt;0,H26=0),"○","")</f>
        <v/>
      </c>
      <c r="N26" s="11" t="str">
        <f t="shared" ref="N26:N27" si="139">IF(B26&lt;&gt;"","款","-")</f>
        <v>-</v>
      </c>
      <c r="O26" s="11" t="str">
        <f t="shared" ref="O26:O27" si="140">IF(C26&lt;&gt;"","項","-")</f>
        <v>-</v>
      </c>
      <c r="P26" s="11" t="str">
        <f t="shared" ref="P26:P27" si="141">IF(D26&lt;&gt;"","目","-")</f>
        <v>目</v>
      </c>
      <c r="Q26" s="11" t="str">
        <f t="shared" ref="Q26:Q27" si="142">IF(E26&lt;&gt;"","節","-")</f>
        <v>-</v>
      </c>
      <c r="R26" s="11" t="str">
        <f t="shared" ref="R26:R27" si="143">IF(F26&lt;&gt;"","事項","-")</f>
        <v>-</v>
      </c>
      <c r="U26" s="12" t="s">
        <v>33</v>
      </c>
      <c r="V26" s="13" t="str">
        <f t="shared" ref="V26:V27" si="144">IF(G26&lt;&gt;"",G26,"")</f>
        <v/>
      </c>
      <c r="X26" s="12">
        <f t="shared" ref="X26:X27" si="145">IF(LENB(D26)/2&gt;13.5,2,1)</f>
        <v>1</v>
      </c>
      <c r="Y26" s="12">
        <f t="shared" ref="Y26:Y27" si="146">IF(LENB(E26)/2&gt;26.5,3,IF(LENB(E26)/2&gt;13.5,2,1))</f>
        <v>1</v>
      </c>
      <c r="Z26" s="12">
        <f t="shared" ref="Z26:Z27" si="147">IF(LENB(F26)/2&gt;51,4,IF(LENB(F26)/2&gt;34,3,IF(LENB(F26)/2&gt;17,2,1)))</f>
        <v>1</v>
      </c>
      <c r="AA26" s="12">
        <f t="shared" ref="AA26:AA27" si="148">MAX(X26:Z26)</f>
        <v>1</v>
      </c>
      <c r="AB26" s="14" t="str">
        <f t="shared" ref="AB26:AB27" si="149">IF(AA26=4,"⑤"&amp;CHAR(10)&amp;CHAR(10)&amp;CHAR(10)&amp;CHAR(10),IF(AA26=3,"④"&amp;CHAR(10)&amp;CHAR(10)&amp;CHAR(10),IF(AA26=2,"③"&amp;CHAR(10)&amp;CHAR(10),"②"&amp;CHAR(10))))</f>
        <v xml:space="preserve">②
</v>
      </c>
      <c r="AD26" s="48">
        <f t="shared" ref="AD26:AD27" si="150">LENB(D26)/2</f>
        <v>5</v>
      </c>
      <c r="AE26" s="48">
        <f t="shared" ref="AE26:AE27" si="151">LENB(E26)/2</f>
        <v>0</v>
      </c>
      <c r="AF26" s="48">
        <f t="shared" ref="AF26:AF27" si="152">LENB(F26)/2</f>
        <v>0</v>
      </c>
      <c r="AH26" s="15" t="e">
        <f>IF(N26="款",B26,#REF!)</f>
        <v>#REF!</v>
      </c>
      <c r="AI26" s="15" t="e">
        <f>IF(#REF!=AH26,IF(O26="項",C26,#REF!),0)</f>
        <v>#REF!</v>
      </c>
      <c r="AJ26" s="15" t="e">
        <f>IF(#REF!=AI26,IF(P26="目",D26,#REF!),0)</f>
        <v>#REF!</v>
      </c>
      <c r="AK26" s="15" t="e">
        <f>IF(#REF!=AJ26,IF(Q26="節",E26,"事項"),0)</f>
        <v>#REF!</v>
      </c>
      <c r="AM26" s="15" t="e">
        <f t="shared" ref="AM26:AM27" si="153">IF(AI26=0,AH26,IF(AJ26=0,CONCATENATE(AH26,AI26),IF(AK26=0,CONCATENATE(AH26,AI26,AJ26),IF(AK26="事項",0,CONCATENATE(AH26,AI26,AJ26,AK26)))))</f>
        <v>#REF!</v>
      </c>
    </row>
    <row r="27" spans="1:39" ht="27">
      <c r="A27" s="42">
        <v>20</v>
      </c>
      <c r="B27" s="51"/>
      <c r="C27" s="51"/>
      <c r="D27" s="52"/>
      <c r="E27" s="68" t="s">
        <v>7</v>
      </c>
      <c r="F27" s="53" t="s">
        <v>26</v>
      </c>
      <c r="G27" s="54" t="s">
        <v>17</v>
      </c>
      <c r="H27" s="44">
        <v>7887</v>
      </c>
      <c r="I27" s="44">
        <v>8103</v>
      </c>
      <c r="J27" s="44">
        <f>+I27-H27</f>
        <v>216</v>
      </c>
      <c r="K27" s="45"/>
      <c r="L27" s="50"/>
      <c r="M27" s="47" t="str">
        <f t="shared" si="138"/>
        <v/>
      </c>
      <c r="N27" s="11" t="str">
        <f t="shared" si="139"/>
        <v>-</v>
      </c>
      <c r="O27" s="11" t="str">
        <f t="shared" si="140"/>
        <v>-</v>
      </c>
      <c r="P27" s="11" t="str">
        <f t="shared" si="141"/>
        <v>-</v>
      </c>
      <c r="Q27" s="11" t="str">
        <f t="shared" si="142"/>
        <v>節</v>
      </c>
      <c r="R27" s="11" t="str">
        <f t="shared" si="143"/>
        <v>事項</v>
      </c>
      <c r="U27" s="12" t="s">
        <v>33</v>
      </c>
      <c r="V27" s="13" t="str">
        <f t="shared" si="144"/>
        <v>東成区役所</v>
      </c>
      <c r="X27" s="12">
        <f t="shared" si="145"/>
        <v>1</v>
      </c>
      <c r="Y27" s="12">
        <f t="shared" si="146"/>
        <v>1</v>
      </c>
      <c r="Z27" s="12">
        <f t="shared" si="147"/>
        <v>1</v>
      </c>
      <c r="AA27" s="12">
        <f t="shared" si="148"/>
        <v>1</v>
      </c>
      <c r="AB27" s="14" t="str">
        <f t="shared" si="149"/>
        <v xml:space="preserve">②
</v>
      </c>
      <c r="AD27" s="48">
        <f t="shared" si="150"/>
        <v>0</v>
      </c>
      <c r="AE27" s="48">
        <f t="shared" si="151"/>
        <v>4.5</v>
      </c>
      <c r="AF27" s="48">
        <f t="shared" si="152"/>
        <v>17</v>
      </c>
      <c r="AH27" s="15" t="e">
        <f t="shared" ref="AH27" si="154">IF(N27="款",B27,AH26)</f>
        <v>#REF!</v>
      </c>
      <c r="AI27" s="15" t="e">
        <f t="shared" ref="AI27" si="155">IF(AH26=AH27,IF(O27="項",C27,AI26),0)</f>
        <v>#REF!</v>
      </c>
      <c r="AJ27" s="15" t="e">
        <f t="shared" ref="AJ27" si="156">IF(AI26=AI27,IF(P27="目",D27,AJ26),0)</f>
        <v>#REF!</v>
      </c>
      <c r="AK27" s="15" t="e">
        <f t="shared" ref="AK27" si="157">IF(AJ26=AJ27,IF(Q27="節",E27,"事項"),0)</f>
        <v>#REF!</v>
      </c>
      <c r="AM27" s="15" t="e">
        <f t="shared" si="153"/>
        <v>#REF!</v>
      </c>
    </row>
    <row r="28" spans="1:39" ht="27.75" customHeight="1" thickBot="1">
      <c r="A28" s="138" t="s">
        <v>8</v>
      </c>
      <c r="B28" s="139"/>
      <c r="C28" s="139"/>
      <c r="D28" s="139"/>
      <c r="E28" s="139"/>
      <c r="F28" s="69"/>
      <c r="G28" s="70"/>
      <c r="H28" s="71">
        <f>SUMIF($N:$N,"款",$H:$H)</f>
        <v>19309</v>
      </c>
      <c r="I28" s="71">
        <f>SUMIF($N:$N,"款",$I:$I)</f>
        <v>15509</v>
      </c>
      <c r="J28" s="72">
        <f t="shared" ref="J28" si="158">+I28-H28</f>
        <v>-3800</v>
      </c>
      <c r="K28" s="73"/>
      <c r="L28" s="74"/>
      <c r="M28" s="47" t="str">
        <f t="shared" ref="M28" si="159">IF(AND(I28&lt;&gt;0,H28=0),"○","")</f>
        <v/>
      </c>
      <c r="AD28" s="48"/>
      <c r="AE28" s="48"/>
      <c r="AF28" s="48"/>
    </row>
    <row r="29" spans="1:39" ht="8.25" customHeight="1">
      <c r="A29" s="10"/>
      <c r="B29" s="10"/>
      <c r="C29" s="10"/>
      <c r="D29" s="10"/>
      <c r="E29" s="10"/>
      <c r="F29" s="75"/>
      <c r="G29" s="76"/>
      <c r="H29" s="77"/>
      <c r="I29" s="77"/>
      <c r="J29" s="77"/>
      <c r="K29" s="78"/>
      <c r="L29" s="79"/>
      <c r="M29" s="80"/>
      <c r="AD29" s="48"/>
      <c r="AE29" s="48"/>
      <c r="AF29" s="48"/>
    </row>
    <row r="30" spans="1:39" ht="21.75" customHeight="1">
      <c r="B30" s="81" t="s">
        <v>35</v>
      </c>
      <c r="C30" s="82"/>
      <c r="D30" s="82"/>
      <c r="E30" s="82"/>
      <c r="F30" s="82"/>
      <c r="G30" s="82"/>
      <c r="H30" s="82"/>
      <c r="I30" s="82"/>
      <c r="J30" s="82"/>
    </row>
    <row r="31" spans="1:39" ht="18" customHeight="1">
      <c r="G31" s="83" t="s">
        <v>9</v>
      </c>
      <c r="H31" s="44">
        <f>SUMIF(N:N,"項",H:H)</f>
        <v>0</v>
      </c>
      <c r="I31" s="44">
        <f>SUMIF(O:O,"項",I:I)</f>
        <v>15509</v>
      </c>
      <c r="J31" s="44">
        <f>SUMIF(O:O,"項",J:J)</f>
        <v>-3800</v>
      </c>
    </row>
    <row r="32" spans="1:39" ht="18" customHeight="1">
      <c r="G32" s="84" t="s">
        <v>13</v>
      </c>
      <c r="H32" s="44">
        <f>H31-H28</f>
        <v>-19309</v>
      </c>
      <c r="I32" s="44">
        <f>I31-I28</f>
        <v>0</v>
      </c>
      <c r="J32" s="44">
        <f>J31-J28</f>
        <v>0</v>
      </c>
    </row>
    <row r="33" spans="7:10" ht="18" customHeight="1">
      <c r="G33" s="85"/>
      <c r="H33" s="86"/>
      <c r="I33" s="86"/>
      <c r="J33" s="86"/>
    </row>
    <row r="34" spans="7:10" ht="18" customHeight="1">
      <c r="G34" s="83" t="s">
        <v>10</v>
      </c>
      <c r="H34" s="44">
        <f>SUMIF(O:O,"目",H:H)</f>
        <v>0</v>
      </c>
      <c r="I34" s="44">
        <f>SUMIF(P:P,"目",I:I)</f>
        <v>15509</v>
      </c>
      <c r="J34" s="44">
        <f>SUMIF(P:P,"目",J:J)</f>
        <v>-3800</v>
      </c>
    </row>
    <row r="35" spans="7:10" ht="18" customHeight="1">
      <c r="G35" s="84" t="s">
        <v>13</v>
      </c>
      <c r="H35" s="44">
        <f>H34-H28</f>
        <v>-19309</v>
      </c>
      <c r="I35" s="44">
        <f>I34-I28</f>
        <v>0</v>
      </c>
      <c r="J35" s="44">
        <f>J34-J28</f>
        <v>0</v>
      </c>
    </row>
    <row r="36" spans="7:10" ht="18" customHeight="1">
      <c r="G36" s="85"/>
      <c r="H36" s="86"/>
      <c r="I36" s="86"/>
      <c r="J36" s="86"/>
    </row>
    <row r="37" spans="7:10" ht="18" customHeight="1">
      <c r="G37" s="83" t="s">
        <v>11</v>
      </c>
      <c r="H37" s="44">
        <f>SUMIF(P:P,"節",H:H)</f>
        <v>0</v>
      </c>
      <c r="I37" s="44">
        <f>SUMIF(Q:Q,"節",I:I)</f>
        <v>15509</v>
      </c>
      <c r="J37" s="44">
        <f>SUMIF(Q:Q,"節",J:J)</f>
        <v>-3800</v>
      </c>
    </row>
    <row r="38" spans="7:10" ht="18" customHeight="1">
      <c r="G38" s="84" t="s">
        <v>13</v>
      </c>
      <c r="H38" s="44">
        <f>H37-H28</f>
        <v>-19309</v>
      </c>
      <c r="I38" s="44">
        <f>I37-I28</f>
        <v>0</v>
      </c>
      <c r="J38" s="44">
        <f>J37-J28</f>
        <v>0</v>
      </c>
    </row>
    <row r="39" spans="7:10" ht="18" customHeight="1">
      <c r="G39" s="85"/>
      <c r="H39" s="86"/>
      <c r="I39" s="86"/>
      <c r="J39" s="86"/>
    </row>
    <row r="40" spans="7:10" ht="18" customHeight="1">
      <c r="G40" s="83" t="s">
        <v>12</v>
      </c>
      <c r="H40" s="44">
        <f>SUMIF(Q:Q,"事項",H:H)</f>
        <v>0</v>
      </c>
      <c r="I40" s="44">
        <f>SUMIF(R:R,"事項",I:I)</f>
        <v>15509</v>
      </c>
      <c r="J40" s="44">
        <f>SUMIF(R:R,"事項",J:J)</f>
        <v>-3800</v>
      </c>
    </row>
    <row r="41" spans="7:10" ht="18" customHeight="1">
      <c r="G41" s="84" t="s">
        <v>13</v>
      </c>
      <c r="H41" s="87">
        <f>H40-H28</f>
        <v>-19309</v>
      </c>
      <c r="I41" s="87">
        <f>I40-I28</f>
        <v>0</v>
      </c>
      <c r="J41" s="87">
        <f>J40-J28</f>
        <v>0</v>
      </c>
    </row>
    <row r="44" spans="7:10" ht="18" customHeight="1">
      <c r="G44" s="88"/>
    </row>
    <row r="45" spans="7:10" ht="18" customHeight="1">
      <c r="G45" s="88"/>
    </row>
    <row r="46" spans="7:10" ht="18" customHeight="1">
      <c r="G46" s="88"/>
    </row>
    <row r="47" spans="7:10" ht="18" customHeight="1">
      <c r="G47" s="88"/>
    </row>
    <row r="48" spans="7:10" ht="18" customHeight="1">
      <c r="G48" s="88"/>
    </row>
    <row r="50" spans="1:39" s="8" customFormat="1" ht="18" customHeight="1">
      <c r="A50" s="27"/>
      <c r="B50" s="4"/>
      <c r="C50" s="4"/>
      <c r="D50" s="4"/>
      <c r="E50" s="4"/>
      <c r="F50" s="17"/>
      <c r="G50" s="88"/>
      <c r="J50" s="19"/>
      <c r="K50" s="20"/>
      <c r="L50" s="7"/>
      <c r="M50" s="10"/>
      <c r="N50" s="11"/>
      <c r="O50" s="11"/>
      <c r="P50" s="11"/>
      <c r="Q50" s="11"/>
      <c r="R50" s="11"/>
      <c r="V50" s="89"/>
      <c r="AB50" s="90"/>
      <c r="AH50" s="91"/>
      <c r="AI50" s="91"/>
      <c r="AJ50" s="91"/>
      <c r="AK50" s="91"/>
      <c r="AL50" s="91"/>
      <c r="AM50" s="91"/>
    </row>
    <row r="51" spans="1:39" s="8" customFormat="1" ht="18" customHeight="1">
      <c r="A51" s="27"/>
      <c r="B51" s="4"/>
      <c r="C51" s="4"/>
      <c r="D51" s="4"/>
      <c r="E51" s="4"/>
      <c r="F51" s="17"/>
      <c r="G51" s="88"/>
      <c r="J51" s="19"/>
      <c r="K51" s="20"/>
      <c r="L51" s="7"/>
      <c r="M51" s="10"/>
      <c r="N51" s="11"/>
      <c r="O51" s="11"/>
      <c r="P51" s="11"/>
      <c r="Q51" s="11"/>
      <c r="R51" s="11"/>
      <c r="V51" s="89"/>
      <c r="AB51" s="90"/>
      <c r="AH51" s="91"/>
      <c r="AI51" s="91"/>
      <c r="AJ51" s="91"/>
      <c r="AK51" s="91"/>
      <c r="AL51" s="91"/>
      <c r="AM51" s="91"/>
    </row>
    <row r="52" spans="1:39" s="8" customFormat="1" ht="18" customHeight="1">
      <c r="A52" s="27"/>
      <c r="B52" s="4"/>
      <c r="C52" s="4"/>
      <c r="D52" s="4"/>
      <c r="E52" s="4"/>
      <c r="F52" s="17"/>
      <c r="G52" s="88"/>
      <c r="J52" s="19"/>
      <c r="K52" s="20"/>
      <c r="L52" s="7"/>
      <c r="M52" s="10"/>
      <c r="N52" s="11"/>
      <c r="O52" s="11"/>
      <c r="P52" s="11"/>
      <c r="Q52" s="11"/>
      <c r="R52" s="11"/>
      <c r="V52" s="89"/>
      <c r="AB52" s="90"/>
      <c r="AH52" s="91"/>
      <c r="AI52" s="91"/>
      <c r="AJ52" s="91"/>
      <c r="AK52" s="91"/>
      <c r="AL52" s="91"/>
      <c r="AM52" s="91"/>
    </row>
    <row r="53" spans="1:39" s="8" customFormat="1" ht="18" customHeight="1">
      <c r="A53" s="27"/>
      <c r="B53" s="4"/>
      <c r="C53" s="4"/>
      <c r="D53" s="4"/>
      <c r="E53" s="4"/>
      <c r="F53" s="17"/>
      <c r="G53" s="88"/>
      <c r="J53" s="19"/>
      <c r="K53" s="20"/>
      <c r="L53" s="7"/>
      <c r="M53" s="10"/>
      <c r="N53" s="11"/>
      <c r="O53" s="11"/>
      <c r="P53" s="11"/>
      <c r="Q53" s="11"/>
      <c r="R53" s="11"/>
      <c r="V53" s="89"/>
      <c r="AB53" s="90"/>
      <c r="AH53" s="91"/>
      <c r="AI53" s="91"/>
      <c r="AJ53" s="91"/>
      <c r="AK53" s="91"/>
      <c r="AL53" s="91"/>
      <c r="AM53" s="91"/>
    </row>
    <row r="54" spans="1:39" s="8" customFormat="1" ht="18" customHeight="1">
      <c r="A54" s="27"/>
      <c r="B54" s="4"/>
      <c r="C54" s="4"/>
      <c r="D54" s="4"/>
      <c r="E54" s="4"/>
      <c r="F54" s="17"/>
      <c r="G54" s="88"/>
      <c r="J54" s="19"/>
      <c r="K54" s="20"/>
      <c r="L54" s="7"/>
      <c r="M54" s="10"/>
      <c r="N54" s="11"/>
      <c r="O54" s="11"/>
      <c r="P54" s="11"/>
      <c r="Q54" s="11"/>
      <c r="R54" s="11"/>
      <c r="V54" s="89"/>
      <c r="AB54" s="90"/>
      <c r="AH54" s="91"/>
      <c r="AI54" s="91"/>
      <c r="AJ54" s="91"/>
      <c r="AK54" s="91"/>
      <c r="AL54" s="91"/>
      <c r="AM54" s="91"/>
    </row>
    <row r="55" spans="1:39" s="8" customFormat="1" ht="18" customHeight="1">
      <c r="A55" s="27"/>
      <c r="B55" s="4"/>
      <c r="C55" s="4"/>
      <c r="D55" s="4"/>
      <c r="E55" s="4"/>
      <c r="F55" s="17"/>
      <c r="G55" s="88"/>
      <c r="J55" s="19"/>
      <c r="K55" s="20"/>
      <c r="L55" s="7"/>
      <c r="M55" s="10"/>
      <c r="N55" s="11"/>
      <c r="O55" s="11"/>
      <c r="P55" s="11"/>
      <c r="Q55" s="11"/>
      <c r="R55" s="11"/>
      <c r="V55" s="89"/>
      <c r="AB55" s="90"/>
      <c r="AH55" s="91"/>
      <c r="AI55" s="91"/>
      <c r="AJ55" s="91"/>
      <c r="AK55" s="91"/>
      <c r="AL55" s="91"/>
      <c r="AM55" s="91"/>
    </row>
    <row r="56" spans="1:39" s="8" customFormat="1" ht="18" customHeight="1">
      <c r="A56" s="27"/>
      <c r="B56" s="4"/>
      <c r="C56" s="4"/>
      <c r="D56" s="4"/>
      <c r="E56" s="4"/>
      <c r="F56" s="17"/>
      <c r="G56" s="88"/>
      <c r="J56" s="19"/>
      <c r="K56" s="20"/>
      <c r="L56" s="7"/>
      <c r="M56" s="10"/>
      <c r="N56" s="11"/>
      <c r="O56" s="11"/>
      <c r="P56" s="11"/>
      <c r="Q56" s="11"/>
      <c r="R56" s="11"/>
      <c r="V56" s="89"/>
      <c r="AB56" s="90"/>
      <c r="AH56" s="91"/>
      <c r="AI56" s="91"/>
      <c r="AJ56" s="91"/>
      <c r="AK56" s="91"/>
      <c r="AL56" s="91"/>
      <c r="AM56" s="91"/>
    </row>
    <row r="57" spans="1:39" s="8" customFormat="1" ht="18" customHeight="1">
      <c r="A57" s="27"/>
      <c r="B57" s="4"/>
      <c r="C57" s="4"/>
      <c r="D57" s="4"/>
      <c r="E57" s="4"/>
      <c r="F57" s="17"/>
      <c r="G57" s="88"/>
      <c r="J57" s="19"/>
      <c r="K57" s="20"/>
      <c r="L57" s="7"/>
      <c r="M57" s="10"/>
      <c r="N57" s="11"/>
      <c r="O57" s="11"/>
      <c r="P57" s="11"/>
      <c r="Q57" s="11"/>
      <c r="R57" s="11"/>
      <c r="V57" s="89"/>
      <c r="AB57" s="90"/>
      <c r="AH57" s="91"/>
      <c r="AI57" s="91"/>
      <c r="AJ57" s="91"/>
      <c r="AK57" s="91"/>
      <c r="AL57" s="91"/>
      <c r="AM57" s="91"/>
    </row>
    <row r="58" spans="1:39" s="8" customFormat="1" ht="18" customHeight="1">
      <c r="A58" s="27"/>
      <c r="B58" s="4"/>
      <c r="C58" s="4"/>
      <c r="D58" s="4"/>
      <c r="E58" s="4"/>
      <c r="F58" s="17"/>
      <c r="G58" s="88"/>
      <c r="J58" s="19"/>
      <c r="K58" s="20"/>
      <c r="L58" s="7"/>
      <c r="M58" s="10"/>
      <c r="N58" s="11"/>
      <c r="O58" s="11"/>
      <c r="P58" s="11"/>
      <c r="Q58" s="11"/>
      <c r="R58" s="11"/>
      <c r="V58" s="89"/>
      <c r="AB58" s="90"/>
      <c r="AH58" s="91"/>
      <c r="AI58" s="91"/>
      <c r="AJ58" s="91"/>
      <c r="AK58" s="91"/>
      <c r="AL58" s="91"/>
      <c r="AM58" s="91"/>
    </row>
    <row r="59" spans="1:39" s="8" customFormat="1" ht="18" customHeight="1">
      <c r="A59" s="27"/>
      <c r="B59" s="4"/>
      <c r="C59" s="4"/>
      <c r="D59" s="4"/>
      <c r="E59" s="4"/>
      <c r="F59" s="17"/>
      <c r="G59" s="88"/>
      <c r="J59" s="19"/>
      <c r="K59" s="20"/>
      <c r="L59" s="7"/>
      <c r="M59" s="10"/>
      <c r="N59" s="11"/>
      <c r="O59" s="11"/>
      <c r="P59" s="11"/>
      <c r="Q59" s="11"/>
      <c r="R59" s="11"/>
      <c r="V59" s="89"/>
      <c r="AB59" s="90"/>
      <c r="AH59" s="91"/>
      <c r="AI59" s="91"/>
      <c r="AJ59" s="91"/>
      <c r="AK59" s="91"/>
      <c r="AL59" s="91"/>
      <c r="AM59" s="91"/>
    </row>
    <row r="60" spans="1:39" s="8" customFormat="1" ht="18" customHeight="1">
      <c r="A60" s="27"/>
      <c r="B60" s="4"/>
      <c r="C60" s="4"/>
      <c r="D60" s="4"/>
      <c r="E60" s="4"/>
      <c r="F60" s="17"/>
      <c r="G60" s="7"/>
      <c r="J60" s="19"/>
      <c r="K60" s="20"/>
      <c r="L60" s="7"/>
      <c r="M60" s="10"/>
      <c r="N60" s="11"/>
      <c r="O60" s="11"/>
      <c r="P60" s="11"/>
      <c r="Q60" s="11"/>
      <c r="R60" s="11"/>
      <c r="V60" s="89"/>
      <c r="AB60" s="90"/>
      <c r="AH60" s="91"/>
      <c r="AI60" s="91"/>
      <c r="AJ60" s="91"/>
      <c r="AK60" s="91"/>
      <c r="AL60" s="91"/>
      <c r="AM60" s="91"/>
    </row>
    <row r="61" spans="1:39" s="8" customFormat="1" ht="18" customHeight="1">
      <c r="A61" s="27"/>
      <c r="B61" s="4"/>
      <c r="C61" s="4"/>
      <c r="D61" s="4"/>
      <c r="E61" s="4"/>
      <c r="F61" s="17"/>
      <c r="G61" s="7"/>
      <c r="J61" s="19"/>
      <c r="K61" s="20"/>
      <c r="L61" s="7"/>
      <c r="M61" s="10"/>
      <c r="N61" s="11"/>
      <c r="O61" s="11"/>
      <c r="P61" s="11"/>
      <c r="Q61" s="11"/>
      <c r="R61" s="11"/>
      <c r="V61" s="89"/>
      <c r="AB61" s="90"/>
      <c r="AH61" s="91"/>
      <c r="AI61" s="91"/>
      <c r="AJ61" s="91"/>
      <c r="AK61" s="91"/>
      <c r="AL61" s="91"/>
      <c r="AM61" s="91"/>
    </row>
    <row r="62" spans="1:39" s="8" customFormat="1" ht="18" customHeight="1">
      <c r="A62" s="27"/>
      <c r="B62" s="4"/>
      <c r="C62" s="4"/>
      <c r="D62" s="4"/>
      <c r="E62" s="4"/>
      <c r="F62" s="17"/>
      <c r="G62" s="88"/>
      <c r="J62" s="19"/>
      <c r="K62" s="20"/>
      <c r="L62" s="7"/>
      <c r="M62" s="10"/>
      <c r="N62" s="11"/>
      <c r="O62" s="11"/>
      <c r="P62" s="11"/>
      <c r="Q62" s="11"/>
      <c r="R62" s="11"/>
      <c r="V62" s="89"/>
      <c r="AB62" s="90"/>
      <c r="AH62" s="91"/>
      <c r="AI62" s="91"/>
      <c r="AJ62" s="91"/>
      <c r="AK62" s="91"/>
      <c r="AL62" s="91"/>
      <c r="AM62" s="91"/>
    </row>
    <row r="63" spans="1:39" s="8" customFormat="1" ht="18" customHeight="1">
      <c r="A63" s="27"/>
      <c r="B63" s="4"/>
      <c r="C63" s="4"/>
      <c r="D63" s="4"/>
      <c r="E63" s="4"/>
      <c r="F63" s="17"/>
      <c r="G63" s="88"/>
      <c r="J63" s="19"/>
      <c r="K63" s="20"/>
      <c r="L63" s="7"/>
      <c r="M63" s="10"/>
      <c r="N63" s="11"/>
      <c r="O63" s="11"/>
      <c r="P63" s="11"/>
      <c r="Q63" s="11"/>
      <c r="R63" s="11"/>
      <c r="V63" s="89"/>
      <c r="AB63" s="90"/>
      <c r="AH63" s="91"/>
      <c r="AI63" s="91"/>
      <c r="AJ63" s="91"/>
      <c r="AK63" s="91"/>
      <c r="AL63" s="91"/>
      <c r="AM63" s="91"/>
    </row>
    <row r="64" spans="1:39" s="8" customFormat="1" ht="18" customHeight="1">
      <c r="A64" s="27"/>
      <c r="B64" s="4"/>
      <c r="C64" s="4"/>
      <c r="D64" s="4"/>
      <c r="E64" s="4"/>
      <c r="F64" s="17"/>
      <c r="G64" s="88"/>
      <c r="J64" s="19"/>
      <c r="K64" s="20"/>
      <c r="L64" s="7"/>
      <c r="M64" s="10"/>
      <c r="N64" s="11"/>
      <c r="O64" s="11"/>
      <c r="P64" s="11"/>
      <c r="Q64" s="11"/>
      <c r="R64" s="11"/>
      <c r="V64" s="89"/>
      <c r="AB64" s="90"/>
      <c r="AH64" s="91"/>
      <c r="AI64" s="91"/>
      <c r="AJ64" s="91"/>
      <c r="AK64" s="91"/>
      <c r="AL64" s="91"/>
      <c r="AM64" s="91"/>
    </row>
    <row r="65" spans="1:39" s="8" customFormat="1" ht="18" customHeight="1">
      <c r="A65" s="27"/>
      <c r="B65" s="4"/>
      <c r="C65" s="4"/>
      <c r="D65" s="4"/>
      <c r="E65" s="4"/>
      <c r="F65" s="17"/>
      <c r="G65" s="88"/>
      <c r="J65" s="19"/>
      <c r="K65" s="20"/>
      <c r="L65" s="7"/>
      <c r="M65" s="10"/>
      <c r="N65" s="11"/>
      <c r="O65" s="11"/>
      <c r="P65" s="11"/>
      <c r="Q65" s="11"/>
      <c r="R65" s="11"/>
      <c r="V65" s="89"/>
      <c r="AB65" s="90"/>
      <c r="AH65" s="91"/>
      <c r="AI65" s="91"/>
      <c r="AJ65" s="91"/>
      <c r="AK65" s="91"/>
      <c r="AL65" s="91"/>
      <c r="AM65" s="91"/>
    </row>
    <row r="66" spans="1:39" s="8" customFormat="1" ht="18.75" customHeight="1">
      <c r="A66" s="27"/>
      <c r="B66" s="4"/>
      <c r="C66" s="4"/>
      <c r="D66" s="4"/>
      <c r="E66" s="4"/>
      <c r="F66" s="17"/>
      <c r="G66" s="88"/>
      <c r="J66" s="19"/>
      <c r="K66" s="20"/>
      <c r="L66" s="7"/>
      <c r="M66" s="10"/>
      <c r="N66" s="11"/>
      <c r="O66" s="11"/>
      <c r="P66" s="11"/>
      <c r="Q66" s="11"/>
      <c r="R66" s="11"/>
      <c r="V66" s="89"/>
      <c r="AB66" s="90"/>
      <c r="AH66" s="91"/>
      <c r="AI66" s="91"/>
      <c r="AJ66" s="91"/>
      <c r="AK66" s="91"/>
      <c r="AL66" s="91"/>
      <c r="AM66" s="91"/>
    </row>
    <row r="67" spans="1:39" s="8" customFormat="1" ht="18.75" customHeight="1">
      <c r="A67" s="27"/>
      <c r="B67" s="4"/>
      <c r="C67" s="4"/>
      <c r="D67" s="4"/>
      <c r="E67" s="4"/>
      <c r="F67" s="17"/>
      <c r="G67" s="88"/>
      <c r="J67" s="19"/>
      <c r="K67" s="20"/>
      <c r="L67" s="7"/>
      <c r="M67" s="10"/>
      <c r="N67" s="11"/>
      <c r="O67" s="11"/>
      <c r="P67" s="11"/>
      <c r="Q67" s="11"/>
      <c r="R67" s="11"/>
      <c r="V67" s="89"/>
      <c r="AB67" s="90"/>
      <c r="AH67" s="91"/>
      <c r="AI67" s="91"/>
      <c r="AJ67" s="91"/>
      <c r="AK67" s="91"/>
      <c r="AL67" s="91"/>
      <c r="AM67" s="91"/>
    </row>
  </sheetData>
  <autoFilter ref="A6:GK28" xr:uid="{00000000-0009-0000-0000-00000000000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autoFilter>
  <customSheetViews>
    <customSheetView guid="{7F4591BF-0F6E-463C-863C-F8DFB75D20FC}" showPageBreaks="1" fitToPage="1" printArea="1" filter="1" showAutoFilter="1" hiddenColumns="1" view="pageBreakPreview">
      <pane ySplit="7" topLeftCell="A8" activePane="bottomLeft" state="frozen"/>
      <selection pane="bottomLeft" activeCell="F507" sqref="F50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
      <headerFooter>
        <oddFooter>&amp;C&amp;P</oddFooter>
      </headerFooter>
      <autoFilter ref="A6:AV1108" xr:uid="{57E24890-3607-40CE-A333-C1D61543ADCC}">
        <filterColumn colId="1" showButton="0"/>
        <filterColumn colId="2" showButton="0"/>
        <filterColumn colId="3" showButton="0"/>
        <filterColumn colId="6">
          <filters blank="1">
            <filter val="市民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6989C8E8-DF8B-443A-A0DC-63D85A87347B}" scale="80" showPageBreaks="1" fitToPage="1" printArea="1" filter="1" showAutoFilter="1" hiddenColumns="1" view="pageBreakPreview">
      <pane ySplit="7" topLeftCell="A400" activePane="bottomLeft" state="frozen"/>
      <selection pane="bottomLeft" activeCell="F403" sqref="F403"/>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
      <headerFooter>
        <oddFooter>&amp;C&amp;P</oddFooter>
      </headerFooter>
      <autoFilter ref="A6:GQ1108" xr:uid="{FC15FFD7-2565-40B6-A9D5-C0F70931DAF4}">
        <filterColumn colId="1" showButton="0"/>
        <filterColumn colId="2" showButton="0"/>
        <filterColumn colId="3" showButton="0"/>
        <filterColumn colId="6">
          <filters blank="1">
            <filter val="こども_x000a_青少年局"/>
            <filter val="都島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0D972C1-3D2C-4C11-9E56-A82C309030EE}" scale="80" showPageBreaks="1" fitToPage="1" printArea="1" showAutoFilter="1" hiddenColumns="1" view="pageBreakPreview">
      <pane ySplit="7" topLeftCell="A420" activePane="bottomLeft" state="frozen"/>
      <selection pane="bottomLeft" activeCell="I424" sqref="I424"/>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
      <headerFooter>
        <oddFooter>&amp;C&amp;P</oddFooter>
      </headerFooter>
      <autoFilter ref="A6:GQ1108" xr:uid="{83297F1E-3D23-4A38-AF48-FD070A9C222B}">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0CE4855-8BF5-4B09-B255-E1A19C4E3053}" showPageBreaks="1" fitToPage="1" printArea="1" showAutoFilter="1" hiddenColumns="1" view="pageBreakPreview" topLeftCell="A244">
      <selection activeCell="L247" sqref="L24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
      <headerFooter>
        <oddFooter>&amp;C&amp;P</oddFooter>
      </headerFooter>
      <autoFilter ref="A7:GQ1105" xr:uid="{FD74A09D-8D1A-45C0-93C0-F75297238AB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22CA7278-0BB0-43BE-B164-268A2E7E7747}" scale="80" showPageBreaks="1" fitToPage="1" printArea="1" showAutoFilter="1" hiddenColumns="1" view="pageBreakPreview">
      <pane ySplit="7" topLeftCell="A318" activePane="bottomLeft" state="frozen"/>
      <selection pane="bottomLeft" activeCell="F321" sqref="F32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5"/>
      <headerFooter>
        <oddFooter>&amp;C&amp;P</oddFooter>
      </headerFooter>
      <autoFilter ref="A6:GQ1105" xr:uid="{EACB0FF9-FE48-42DB-A558-DBE4FE72280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1C44EF9-9F01-4248-AAFB-58D37EA4F0EC}" scale="70" showPageBreaks="1" fitToPage="1" printArea="1" showAutoFilter="1" hiddenColumns="1" view="pageBreakPreview">
      <pane ySplit="7" topLeftCell="A1000" activePane="bottomLeft" state="frozen"/>
      <selection pane="bottomLeft" activeCell="I1054" sqref="I1054"/>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6"/>
      <headerFooter>
        <oddFooter>&amp;C&amp;P</oddFooter>
      </headerFooter>
      <autoFilter ref="A6:AV1105" xr:uid="{3917C152-037D-43B0-9998-7F3B4853E1D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44B054F-1122-4B41-9106-F9A119111E6C}" scale="80" showPageBreaks="1" fitToPage="1" printArea="1" filter="1" showAutoFilter="1" hiddenColumns="1" view="pageBreakPreview">
      <pane ySplit="7" topLeftCell="A332" activePane="bottomLeft" state="frozen"/>
      <selection pane="bottomLeft" activeCell="F362" sqref="F362"/>
      <rowBreaks count="2" manualBreakCount="2">
        <brk id="1025" max="11" man="1"/>
        <brk id="1062"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7"/>
      <headerFooter>
        <oddFooter>&amp;C&amp;P</oddFooter>
      </headerFooter>
      <autoFilter ref="A6:GQ1105" xr:uid="{93565132-FA07-4CC6-A067-97E51FB972D8}">
        <filterColumn colId="1" showButton="0"/>
        <filterColumn colId="2" showButton="0"/>
        <filterColumn colId="3" showButton="0"/>
        <filterColumn colId="6">
          <filters blank="1">
            <filter val="西区役所"/>
            <filter val="中央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4D82BCF-451C-40BA-B4B3-30E21386BB25}" showPageBreaks="1" fitToPage="1" printArea="1" showAutoFilter="1" hiddenColumns="1" view="pageBreakPreview">
      <pane ySplit="7" topLeftCell="A8" activePane="bottomLeft" state="frozen"/>
      <selection pane="bottomLeft" activeCell="H5" sqref="H5"/>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8"/>
      <headerFooter>
        <oddFooter>&amp;C&amp;P</oddFooter>
      </headerFooter>
      <autoFilter ref="A6:AV1159" xr:uid="{BBBC23F0-0C8F-47C0-B22A-6FB7457B03F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F0F1A79-0791-4C2C-8D13-6CD22FD0499B}" showPageBreaks="1" fitToPage="1" printArea="1" showAutoFilter="1" hiddenColumns="1" view="pageBreakPreview">
      <pane ySplit="7" topLeftCell="A1150" activePane="bottomLeft" state="frozen"/>
      <selection pane="bottomLeft" activeCell="I1099" sqref="I1099"/>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9"/>
      <headerFooter>
        <oddFooter>&amp;C&amp;P</oddFooter>
      </headerFooter>
      <autoFilter ref="A6:AV1158" xr:uid="{65307C11-30CC-456A-AC5D-DE20733B5F0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2D441E7-D750-4466-9F5C-BED9F80CA5C9}" showPageBreaks="1" fitToPage="1" printArea="1" filter="1" showAutoFilter="1" hiddenColumns="1" view="pageBreakPreview" topLeftCell="A4">
      <pane ySplit="198" topLeftCell="A203" activePane="bottomLeft" state="frozen"/>
      <selection pane="bottomLeft" activeCell="F552" sqref="F55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0"/>
      <headerFooter>
        <oddFooter>&amp;C&amp;P</oddFooter>
      </headerFooter>
      <autoFilter ref="A6:GQ1138" xr:uid="{96EB82A5-F082-4CFD-B3B1-183B993F5A93}">
        <filterColumn colId="1" showButton="0"/>
        <filterColumn colId="2" showButton="0"/>
        <filterColumn colId="3" showButton="0"/>
        <filterColumn colId="6">
          <filters>
            <filter val="経済戦略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06B37801-B90C-4714-B129-94818EB4F65E}" showPageBreaks="1" fitToPage="1" printArea="1" showAutoFilter="1" hiddenColumns="1" view="pageBreakPreview">
      <pane ySplit="7" topLeftCell="A454" activePane="bottomLeft" state="frozen"/>
      <selection pane="bottomLeft" activeCell="F457" sqref="F457"/>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1"/>
      <headerFooter>
        <oddFooter>&amp;C&amp;P</oddFooter>
      </headerFooter>
      <autoFilter ref="A6:GQ1187" xr:uid="{F6338213-78BD-4545-A948-A3CD8099A20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0AC8F9C-2188-4C12-A141-8BE304C786F0}" scale="90" showPageBreaks="1" fitToPage="1" printArea="1" filter="1" showAutoFilter="1" hiddenColumns="1" view="pageBreakPreview">
      <pane xSplit="7" ySplit="112" topLeftCell="H639" activePane="bottomRight" state="frozen"/>
      <selection pane="bottomRight" activeCell="I922" sqref="I922"/>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2"/>
      <headerFooter>
        <oddFooter>&amp;C&amp;P</oddFooter>
      </headerFooter>
      <autoFilter ref="A6:GQ1094" xr:uid="{1D44FD7E-418E-4194-91B4-232EB0DBDF72}">
        <filterColumn colId="1" showButton="0"/>
        <filterColumn colId="2" showButton="0"/>
        <filterColumn colId="3" showButton="0"/>
        <filterColumn colId="6">
          <filters>
            <filter val="健康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46A0E73-873C-4404-B73B-B777317F5A7C}" scale="90" showPageBreaks="1" fitToPage="1" printArea="1" filter="1" showAutoFilter="1" hiddenColumns="1" view="pageBreakPreview">
      <pane xSplit="7" ySplit="6" topLeftCell="H91" activePane="bottomRight" state="frozen"/>
      <selection pane="bottomRight" activeCell="I103" sqref="I1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3"/>
      <headerFooter>
        <oddFooter>&amp;C&amp;P</oddFooter>
      </headerFooter>
      <autoFilter ref="A6:AU1094" xr:uid="{3AD47CFD-5FB4-444F-AD35-69192C604CAA}">
        <filterColumn colId="1" showButton="0"/>
        <filterColumn colId="2" showButton="0"/>
        <filterColumn colId="3" showButton="0"/>
        <filterColumn colId="6">
          <filters>
            <filter val="財政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B02B18F-FBC3-4003-B64D-6BF6D2FAF148}" scale="80" showPageBreaks="1" fitToPage="1" printArea="1" showAutoFilter="1" hiddenColumns="1" view="pageBreakPreview" topLeftCell="A4">
      <pane ySplit="4" topLeftCell="A986" activePane="bottomLeft" state="frozen"/>
      <selection pane="bottomLeft" activeCell="I533" sqref="I533"/>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4"/>
      <headerFooter>
        <oddFooter>&amp;C&amp;P</oddFooter>
      </headerFooter>
      <autoFilter ref="A6:GQ1094" xr:uid="{DE17A0A5-A2FE-4AB5-88D6-8AA9838E0B3A}">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7353BA-FEB2-44C3-9BD4-FB607F8CAE56}" scale="85" showPageBreaks="1" fitToPage="1" printArea="1" showAutoFilter="1" hiddenColumns="1" view="pageBreakPreview" topLeftCell="A4">
      <pane ySplit="4" topLeftCell="A261" activePane="bottomLeft" state="frozen"/>
      <selection pane="bottomLeft" activeCell="I737" sqref="I737"/>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5"/>
      <headerFooter>
        <oddFooter>&amp;C&amp;P</oddFooter>
      </headerFooter>
      <autoFilter ref="A6:GQ1094" xr:uid="{B3ABFFE5-1E42-4BFE-8630-F24EABF1EBF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F6E0A5B-1F3F-4878-8986-ED55F9EE06F4}" scale="85" showPageBreaks="1" fitToPage="1" printArea="1" showAutoFilter="1" hiddenColumns="1" view="pageBreakPreview" topLeftCell="A4">
      <pane xSplit="1" ySplit="4" topLeftCell="B820" activePane="bottomRight" state="frozen"/>
      <selection pane="bottomRight" activeCell="V5" sqref="V5"/>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6"/>
      <headerFooter>
        <oddFooter>&amp;C&amp;P</oddFooter>
      </headerFooter>
      <autoFilter ref="A6:GQ1128" xr:uid="{9B4AEC82-B981-416C-AD8D-9ABBB8D2416D}">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8061F44-4299-433B-992E-389B11EF0957}" scale="85" showPageBreaks="1" fitToPage="1" printArea="1" showAutoFilter="1" hiddenColumns="1" view="pageBreakPreview" topLeftCell="A4">
      <pane xSplit="1" ySplit="4" topLeftCell="B655" activePane="bottomRight" state="frozen"/>
      <selection pane="bottomRight" activeCell="I657" sqref="I657"/>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7"/>
      <headerFooter>
        <oddFooter>&amp;C&amp;P</oddFooter>
      </headerFooter>
      <autoFilter ref="A6:GQ1123" xr:uid="{AEA53FFA-D04F-46D1-A6C7-2CC82DE2E0B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8F489ED-1D77-4F4E-A920-2AEA32928870}" showPageBreaks="1" fitToPage="1" printArea="1" showAutoFilter="1" hiddenColumns="1" view="pageBreakPreview">
      <pane ySplit="7" topLeftCell="A8" activePane="bottomLeft" state="frozen"/>
      <selection pane="bottomLeft" activeCell="F12" sqref="F1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8"/>
      <headerFooter>
        <oddFooter>&amp;C&amp;P</oddFooter>
      </headerFooter>
      <autoFilter ref="A6:AU1092" xr:uid="{C10D473C-9303-45DF-8582-5AE3FF503C2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697FA6B-DE17-44B8-B6B3-A9559B9E7087}" scale="80" showPageBreaks="1" fitToPage="1" printArea="1" showAutoFilter="1" hiddenColumns="1" view="pageBreakPreview">
      <selection activeCell="G3" sqref="G3"/>
      <rowBreaks count="2" manualBreakCount="2">
        <brk id="1052" max="11" man="1"/>
        <brk id="109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9"/>
      <headerFooter>
        <oddFooter>&amp;C&amp;P</oddFooter>
      </headerFooter>
      <autoFilter ref="A6:GQ1092" xr:uid="{05DBBD19-01C0-40FD-913C-0E9F2572602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0B705B4-A912-4810-9C2E-4F7E515E914E}" scale="85" showPageBreaks="1" fitToPage="1" printArea="1" filter="1" showAutoFilter="1" hiddenColumns="1" view="pageBreakPreview" topLeftCell="A4">
      <pane ySplit="215" topLeftCell="A220" activePane="bottomLeft" state="frozen"/>
      <selection pane="bottomLeft" activeCell="G132" sqref="G13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0"/>
      <headerFooter>
        <oddFooter>&amp;C&amp;P</oddFooter>
      </headerFooter>
      <autoFilter ref="A6:AU1092" xr:uid="{849F625F-0D98-453D-8F32-E9C9AC7C8759}">
        <filterColumn colId="1" showButton="0"/>
        <filterColumn colId="2" showButton="0"/>
        <filterColumn colId="3" showButton="0"/>
        <filterColumn colId="10" showButton="0"/>
        <filterColumn colId="21">
          <filters>
            <filter val="鶴見区役所"/>
            <filter val="東淀川区役所"/>
            <filter val="淀川区役所"/>
          </filters>
        </filterColumn>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366D8082-4247-4BD2-8EA9-CB5780D5FB7B}" scale="80" showPageBreaks="1" fitToPage="1" printArea="1" filter="1" showAutoFilter="1" hiddenColumns="1" view="pageBreakPreview">
      <pane ySplit="145" topLeftCell="A1093" activePane="bottomLeft" state="frozen"/>
      <selection pane="bottomLeft" activeCell="K971" sqref="K97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1"/>
      <headerFooter>
        <oddFooter>&amp;C&amp;P</oddFooter>
      </headerFooter>
      <autoFilter ref="A6:GQ1092" xr:uid="{D0AB70D0-A198-44FD-89D6-09B30BCE17CE}">
        <filterColumn colId="1" showButton="0"/>
        <filterColumn colId="2" showButton="0"/>
        <filterColumn colId="3" showButton="0"/>
        <filterColumn colId="6">
          <filters>
            <filter val="人事室"/>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9599D06-5045-4F02-A405-3D6703BDDB40}" scale="80" showPageBreaks="1" fitToPage="1" printArea="1" showAutoFilter="1" hiddenColumns="1" view="pageBreakPreview">
      <pane ySplit="7" topLeftCell="A1082" activePane="bottomLeft" state="frozen"/>
      <selection pane="bottomLeft" activeCell="I1088" sqref="I1088"/>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2"/>
      <headerFooter>
        <oddFooter>&amp;C&amp;P</oddFooter>
      </headerFooter>
      <autoFilter ref="A6:GQ1090" xr:uid="{2A7FFE0B-5B85-4A6B-B798-BD1F33C9D7F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4D5FBE2-BDB8-47D1-B4A9-3D49381FAF5C}" scale="85" showPageBreaks="1" fitToPage="1" printArea="1" showAutoFilter="1" hiddenColumns="1" view="pageBreakPreview" topLeftCell="A4">
      <pane xSplit="1" ySplit="4" topLeftCell="B8" activePane="bottomRight" state="frozen"/>
      <selection pane="bottomRight" activeCell="B8" sqref="B8:E8"/>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3"/>
      <headerFooter>
        <oddFooter>&amp;C&amp;P</oddFooter>
      </headerFooter>
      <autoFilter ref="A6:GQ1123" xr:uid="{1D51B6EB-B618-4506-8D77-EA0F69CEB20F}">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052F3F11-C124-459E-99F9-1A701D48C614}" scale="80" showPageBreaks="1" fitToPage="1" printArea="1" showAutoFilter="1" hiddenColumns="1" view="pageBreakPreview">
      <pane ySplit="7" topLeftCell="A360" activePane="bottomLeft" state="frozen"/>
      <selection pane="bottomLeft" activeCell="I365" sqref="I365"/>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4"/>
      <headerFooter>
        <oddFooter>&amp;C&amp;P</oddFooter>
      </headerFooter>
      <autoFilter ref="A6:GQ1128" xr:uid="{0E4B8B84-9A97-4258-9E2D-DFC7C6740E2C}">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C548A2E-C48E-45CC-879A-E2EBB2B33EEA}" scale="90" showPageBreaks="1" fitToPage="1" printArea="1" showAutoFilter="1" hiddenColumns="1" view="pageBreakPreview">
      <pane xSplit="7" ySplit="124" topLeftCell="H141" activePane="bottomRight" state="frozen"/>
      <selection pane="bottomRight" activeCell="E881" sqref="E881"/>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5"/>
      <headerFooter>
        <oddFooter>&amp;C&amp;P</oddFooter>
      </headerFooter>
      <autoFilter ref="A6:AU1094" xr:uid="{F7FEFC98-5A18-42EC-BC3E-F69DC650D68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32E599-0BEF-41F1-8B76-6572A0EC043F}" scale="90" showPageBreaks="1" fitToPage="1" printArea="1" showAutoFilter="1" hiddenColumns="1" view="pageBreakPreview" topLeftCell="A397">
      <selection activeCell="H403" sqref="H4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6"/>
      <headerFooter>
        <oddFooter>&amp;C&amp;P</oddFooter>
      </headerFooter>
      <autoFilter ref="A6:GQ1094" xr:uid="{F0A22C8E-2E37-4BD8-BB92-B7802630D05C}">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81BD237-B078-4701-B24C-0BFF302F5B2F}" scale="80" showPageBreaks="1" fitToPage="1" printArea="1" showAutoFilter="1" hiddenColumns="1" view="pageBreakPreview" topLeftCell="A4">
      <pane ySplit="4" topLeftCell="A8" activePane="bottomLeft" state="frozen"/>
      <selection pane="bottomLeft" activeCell="F1030" sqref="F1030"/>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7"/>
      <headerFooter>
        <oddFooter>&amp;C&amp;P</oddFooter>
      </headerFooter>
      <autoFilter ref="A6:GQ1094" xr:uid="{90DAB16F-313B-475E-9E17-21400B601357}">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9C96EC1-4A13-433C-8CA1-D624BCDA23FB}" scale="90" showPageBreaks="1" fitToPage="1" printArea="1" showAutoFilter="1" hiddenColumns="1" view="pageBreakPreview">
      <pane xSplit="7" ySplit="7" topLeftCell="H76" activePane="bottomRight" state="frozen"/>
      <selection pane="bottomRight" activeCell="U1003" sqref="U10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8"/>
      <headerFooter>
        <oddFooter>&amp;C&amp;P</oddFooter>
      </headerFooter>
      <autoFilter ref="A6:GQ1094" xr:uid="{568111D9-3145-4756-AA41-86F848530C26}">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F3F1375-589A-425A-AD36-5AC937F02F87}" scale="90" showPageBreaks="1" fitToPage="1" printArea="1" showAutoFilter="1" hiddenColumns="1" view="pageBreakPreview">
      <pane xSplit="7" ySplit="7" topLeftCell="H305" activePane="bottomRight" state="frozen"/>
      <selection pane="bottomRight" activeCell="F306" sqref="F306"/>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9"/>
      <headerFooter>
        <oddFooter>&amp;C&amp;P</oddFooter>
      </headerFooter>
      <autoFilter ref="A6:GQ1138" xr:uid="{0C2341E4-46F7-4552-BD6B-3ADA44A9167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FAC28C4-9DA6-44BB-B6AC-1E1BA4188994}" scale="70" showPageBreaks="1" fitToPage="1" printArea="1" showAutoFilter="1" hiddenColumns="1" view="pageBreakPreview">
      <pane ySplit="7" topLeftCell="A329" activePane="bottomLeft" state="frozen"/>
      <selection pane="bottomLeft" activeCell="I332" sqref="I332"/>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0"/>
      <headerFooter>
        <oddFooter>&amp;C&amp;P</oddFooter>
      </headerFooter>
      <autoFilter ref="A6:AV1138" xr:uid="{921D0C1D-133D-43BF-A262-B02EA296830A}">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3F484C7-A7A8-41A6-A643-59A7212BC1DA}" scale="80" showPageBreaks="1" fitToPage="1" printArea="1" showAutoFilter="1" hiddenColumns="1" view="pageBreakPreview">
      <pane ySplit="7" topLeftCell="A550" activePane="bottomLeft" state="frozen"/>
      <selection pane="bottomLeft" activeCell="F551" sqref="F551"/>
      <rowBreaks count="2" manualBreakCount="2">
        <brk id="1052" max="11" man="1"/>
        <brk id="109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1"/>
      <headerFooter>
        <oddFooter>&amp;C&amp;P</oddFooter>
      </headerFooter>
      <autoFilter ref="A6:GQ1138" xr:uid="{36FE09BE-8FAD-446A-9340-55ED584EA97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021E6C9-86EB-41E0-8F9B-D09B9E304D29}" showPageBreaks="1" fitToPage="1" printArea="1" filter="1" showAutoFilter="1" hiddenColumns="1" view="pageBreakPreview" topLeftCell="A338">
      <selection activeCell="G370" sqref="G370"/>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2"/>
      <headerFooter>
        <oddFooter>&amp;C&amp;P</oddFooter>
      </headerFooter>
      <autoFilter ref="A7:GQ1158" xr:uid="{375FDBA9-DAE1-4B95-86DD-54B65D7CD77C}">
        <filterColumn colId="1" showButton="0"/>
        <filterColumn colId="2" showButton="0"/>
        <filterColumn colId="3" showButton="0"/>
        <filterColumn colId="6">
          <filters blank="1">
            <filter val="旭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1FDF22B-2638-4D49-B1CE-8C5C674E5104}" showPageBreaks="1" fitToPage="1" printArea="1" showAutoFilter="1" hiddenColumns="1" view="pageBreakPreview" topLeftCell="A1094">
      <selection activeCell="I957" sqref="I95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3"/>
      <headerFooter>
        <oddFooter>&amp;C&amp;P</oddFooter>
      </headerFooter>
      <autoFilter ref="A7:GQ1158" xr:uid="{E66A5DE8-1DCC-4B68-A119-CFCAF1FF826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16630A9-77A8-489F-A623-9A8FC0379AC4}" showPageBreaks="1" fitToPage="1" printArea="1" showAutoFilter="1" hiddenColumns="1" view="pageBreakPreview">
      <pane ySplit="7" topLeftCell="A604" activePane="bottomLeft" state="frozen"/>
      <selection pane="bottomLeft" activeCell="I546" sqref="I546"/>
      <rowBreaks count="2" manualBreakCount="2">
        <brk id="1006" max="11" man="1"/>
        <brk id="104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4"/>
      <headerFooter>
        <oddFooter>&amp;C&amp;P</oddFooter>
      </headerFooter>
      <autoFilter ref="A6:AV1159" xr:uid="{8AED637B-7AF5-4C6F-9B6F-2DFA071BA287}">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D10BCA-61B5-48D1-AFED-EA9B32A0B90E}" scale="80" showPageBreaks="1" fitToPage="1" printArea="1" showAutoFilter="1" hiddenColumns="1" view="pageBreakPreview">
      <pane ySplit="7" topLeftCell="A1163" activePane="bottomLeft" state="frozen"/>
      <selection pane="bottomLeft" activeCell="I1078" sqref="I1078"/>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5"/>
      <headerFooter>
        <oddFooter>&amp;C&amp;P</oddFooter>
      </headerFooter>
      <autoFilter ref="A6:AV1159" xr:uid="{C73FC4D7-1E71-4906-B9ED-60BE720D48E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9CD74FC-8B79-402C-9E5F-4C8C844F7522}" showPageBreaks="1" fitToPage="1" printArea="1" showAutoFilter="1" hiddenColumns="1" view="pageBreakPreview">
      <pane ySplit="7" topLeftCell="A8" activePane="bottomLeft" state="frozen"/>
      <selection pane="bottomLeft" activeCell="I1154" sqref="I1154"/>
      <rowBreaks count="2" manualBreakCount="2">
        <brk id="1006" max="11" man="1"/>
        <brk id="104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6"/>
      <headerFooter>
        <oddFooter>&amp;C&amp;P</oddFooter>
      </headerFooter>
      <autoFilter ref="A6:AV1154" xr:uid="{DDFA5460-55EC-421C-A967-8F25CB99B80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4EA57D4-4F86-40B9-8148-886698F83C2D}" showPageBreaks="1" fitToPage="1" printArea="1" showAutoFilter="1" hiddenColumns="1" view="pageBreakPreview" topLeftCell="A442">
      <selection activeCell="F448" sqref="F448"/>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7"/>
      <headerFooter>
        <oddFooter>&amp;C&amp;P</oddFooter>
      </headerFooter>
      <autoFilter ref="A7:GQ1105" xr:uid="{E255FD9E-B708-4160-ADA6-6209BEA9B3F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0F05C73-B9DA-46F9-A090-B8FE2204D51E}" scale="80" showPageBreaks="1" fitToPage="1" printArea="1" filter="1" showAutoFilter="1" hiddenColumns="1" view="pageBreakPreview" topLeftCell="B1">
      <pane ySplit="7" topLeftCell="A1009" activePane="bottomLeft" state="frozen"/>
      <selection pane="bottomLeft" activeCell="F984" sqref="F984"/>
      <rowBreaks count="2" manualBreakCount="2">
        <brk id="1025" max="11" man="1"/>
        <brk id="1062"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8"/>
      <headerFooter>
        <oddFooter>&amp;C&amp;P</oddFooter>
      </headerFooter>
      <autoFilter ref="A6:GQ1105" xr:uid="{BF0B2901-D048-4499-BEC5-EAABACFC9929}">
        <filterColumn colId="1" showButton="0"/>
        <filterColumn colId="2" showButton="0"/>
        <filterColumn colId="3" showButton="0"/>
        <filterColumn colId="6">
          <filters blank="1">
            <filter val="ICT戦略室"/>
            <filter val="住吉区役所"/>
            <filter val="人事室"/>
            <filter val="西成区役所"/>
            <filter val="総務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0837B7F-EB31-4D6D-B20E-5962F6B0E27E}" scale="80" showPageBreaks="1" fitToPage="1" printArea="1" showAutoFilter="1" hiddenColumns="1" view="pageBreakPreview">
      <pane ySplit="7" topLeftCell="A467" activePane="bottomLeft" state="frozen"/>
      <selection pane="bottomLeft" activeCell="F470" sqref="F470"/>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9"/>
      <headerFooter>
        <oddFooter>&amp;C&amp;P</oddFooter>
      </headerFooter>
      <autoFilter ref="A6:GQ1105" xr:uid="{4B925EA7-5B59-4B11-923C-864AB9AEC0A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4110B35-593F-4B4A-A409-C3E96DF3A694}" scale="85" showPageBreaks="1" fitToPage="1" printArea="1" showAutoFilter="1" hiddenColumns="1" view="pageBreakPreview" topLeftCell="A382">
      <selection activeCell="F389" sqref="F389"/>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0"/>
      <headerFooter>
        <oddFooter>&amp;C&amp;P</oddFooter>
      </headerFooter>
      <autoFilter ref="A7:GQ1108" xr:uid="{5D014BEF-F128-4ED7-8459-B8772FC9018D}">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BAEEC97-8C0D-4727-9C2C-C181F26DD884}" scale="90" showPageBreaks="1" fitToPage="1" printArea="1" filter="1" showAutoFilter="1" hiddenColumns="1" view="pageBreakPreview">
      <pane xSplit="7" ySplit="145" topLeftCell="H457" activePane="bottomRight" state="frozen"/>
      <selection pane="bottomRight" activeCell="F460" sqref="F460"/>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1"/>
      <headerFooter>
        <oddFooter>&amp;C&amp;P</oddFooter>
      </headerFooter>
      <autoFilter ref="A6:GQ1108" xr:uid="{0D1C4374-7565-4B76-9394-4E0E1F1E692F}">
        <filterColumn colId="1" showButton="0"/>
        <filterColumn colId="2" showButton="0"/>
        <filterColumn colId="3" showButton="0"/>
        <filterColumn colId="6">
          <filters>
            <filter val="教育委員会_x000a_事務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899A51E-0321-424E-A816-E762C6453A5E}" showPageBreaks="1" fitToPage="1" printArea="1" showAutoFilter="1" hiddenColumns="1" view="pageBreakPreview" topLeftCell="A526">
      <selection activeCell="E528" sqref="E528"/>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2"/>
      <headerFooter>
        <oddFooter>&amp;C&amp;P</oddFooter>
      </headerFooter>
      <autoFilter ref="A7:GQ1108" xr:uid="{FC9D358D-D28E-4F05-A6FC-C29563E59B2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C01AE63-CFF0-4106-9038-7FADD737BB91}" scale="85" showPageBreaks="1" fitToPage="1" printArea="1" showAutoFilter="1" hiddenColumns="1" view="pageBreakPreview">
      <pane ySplit="7" topLeftCell="A389" activePane="bottomLeft" state="frozen"/>
      <selection pane="bottomLeft" activeCell="E392" sqref="E392"/>
      <rowBreaks count="1" manualBreakCount="1">
        <brk id="997"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3"/>
      <headerFooter>
        <oddFooter>&amp;C&amp;P</oddFooter>
      </headerFooter>
      <autoFilter ref="A6:GQ1108" xr:uid="{8DFDBF2F-2A00-4DD4-A519-5D31A5BED8C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s>
  <mergeCells count="23">
    <mergeCell ref="A28:E28"/>
    <mergeCell ref="C23:E23"/>
    <mergeCell ref="D24:E24"/>
    <mergeCell ref="B22:E22"/>
    <mergeCell ref="C13:E13"/>
    <mergeCell ref="D14:E14"/>
    <mergeCell ref="D20:E20"/>
    <mergeCell ref="K1:L1"/>
    <mergeCell ref="X2:AF5"/>
    <mergeCell ref="G4:I4"/>
    <mergeCell ref="AH6:AO7"/>
    <mergeCell ref="D26:E26"/>
    <mergeCell ref="B12:E12"/>
    <mergeCell ref="C9:E9"/>
    <mergeCell ref="D10:E10"/>
    <mergeCell ref="B8:E8"/>
    <mergeCell ref="M6:M7"/>
    <mergeCell ref="B6:E7"/>
    <mergeCell ref="F6:F7"/>
    <mergeCell ref="G6:G7"/>
    <mergeCell ref="K6:L7"/>
    <mergeCell ref="B18:E18"/>
    <mergeCell ref="C19:E19"/>
  </mergeCells>
  <phoneticPr fontId="3"/>
  <printOptions horizontalCentered="1"/>
  <pageMargins left="0.70866141732283472" right="0.70866141732283472" top="0.78740157480314965" bottom="0.59055118110236227" header="0.31496062992125984" footer="0.31496062992125984"/>
  <pageSetup paperSize="9" scale="83" fitToHeight="0" orientation="portrait" blackAndWhite="1" copies="2" r:id="rId44"/>
  <legacyDrawing r:id="rId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和幸</dc:creator>
  <cp:lastModifiedBy>国井　克顕 / KOKUI Katsuaki</cp:lastModifiedBy>
  <cp:lastPrinted>2024-01-26T04:55:28Z</cp:lastPrinted>
  <dcterms:created xsi:type="dcterms:W3CDTF">2006-09-16T00:00:00Z</dcterms:created>
  <dcterms:modified xsi:type="dcterms:W3CDTF">2025-01-30T07:30:53Z</dcterms:modified>
</cp:coreProperties>
</file>