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F80682BF-A251-415B-A77B-52459AB7261A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参考" sheetId="35" r:id="rId1"/>
    <sheet name="最近５カ年大阪港港勢比較表" sheetId="40" r:id="rId2"/>
    <sheet name="令和５年度　港営事業収益的収支決算概要" sheetId="37" r:id="rId3"/>
    <sheet name="大阪港埋立事業収益的収支地区別内訳" sheetId="45" r:id="rId4"/>
    <sheet name="令和5年度　港営事業資本的収支決算概要" sheetId="46" r:id="rId5"/>
  </sheets>
  <definedNames>
    <definedName name="_xlnm.Print_Area" localSheetId="1">最近５カ年大阪港港勢比較表!$A$1:$CJ$57</definedName>
    <definedName name="_xlnm.Print_Area" localSheetId="0">参考!$A$1:$AP$51</definedName>
    <definedName name="_xlnm.Print_Area" localSheetId="3">大阪港埋立事業収益的収支地区別内訳!$A$1:$G$136</definedName>
    <definedName name="_xlnm.Print_Area" localSheetId="4">'令和5年度　港営事業資本的収支決算概要'!$A$1:$AW$52</definedName>
    <definedName name="_xlnm.Print_Area" localSheetId="2">'令和５年度　港営事業収益的収支決算概要'!$A$1:$AO$85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4" i="46" l="1"/>
  <c r="AT40" i="46"/>
  <c r="AH40" i="46"/>
  <c r="AU38" i="46"/>
  <c r="AT38" i="46"/>
  <c r="T38" i="46"/>
  <c r="J38" i="46"/>
  <c r="AH34" i="46"/>
  <c r="AH28" i="46"/>
  <c r="AT24" i="46"/>
  <c r="J22" i="46"/>
  <c r="T18" i="46"/>
  <c r="AH16" i="46"/>
  <c r="J16" i="46"/>
  <c r="J14" i="46"/>
  <c r="AT12" i="46"/>
  <c r="T12" i="46"/>
  <c r="J12" i="46"/>
  <c r="AH8" i="46"/>
  <c r="J8" i="46"/>
  <c r="AT7" i="46"/>
  <c r="AT34" i="46" s="1"/>
  <c r="AH7" i="46"/>
  <c r="AH50" i="46" s="1"/>
  <c r="AT36" i="46" s="1"/>
  <c r="T7" i="46"/>
  <c r="T34" i="46" s="1"/>
  <c r="J7" i="46"/>
  <c r="J50" i="46" s="1"/>
  <c r="U36" i="46" l="1"/>
  <c r="T36" i="46"/>
  <c r="AU36" i="46"/>
  <c r="AU50" i="46" s="1"/>
  <c r="U50" i="46"/>
  <c r="T50" i="46"/>
  <c r="G90" i="45" l="1"/>
  <c r="G91" i="45"/>
  <c r="G92" i="45"/>
  <c r="G93" i="45"/>
  <c r="G94" i="45"/>
  <c r="G95" i="45"/>
  <c r="G96" i="45"/>
  <c r="G97" i="45"/>
  <c r="G98" i="45"/>
  <c r="G99" i="45"/>
  <c r="G100" i="45"/>
  <c r="G101" i="45"/>
  <c r="G102" i="45"/>
  <c r="G103" i="45"/>
  <c r="G104" i="45"/>
  <c r="G105" i="45"/>
  <c r="G106" i="45"/>
  <c r="G107" i="45"/>
  <c r="G108" i="45"/>
  <c r="G109" i="45"/>
  <c r="G110" i="45"/>
  <c r="G111" i="45"/>
  <c r="G89" i="45"/>
  <c r="G62" i="45"/>
  <c r="G63" i="45"/>
  <c r="G64" i="45"/>
  <c r="G65" i="45"/>
  <c r="G66" i="45"/>
  <c r="G67" i="45"/>
  <c r="G68" i="45"/>
  <c r="G69" i="45"/>
  <c r="G70" i="45"/>
  <c r="G71" i="45"/>
  <c r="G72" i="45"/>
  <c r="G73" i="45"/>
  <c r="G74" i="45"/>
  <c r="G75" i="45"/>
  <c r="G76" i="45"/>
  <c r="G77" i="45"/>
  <c r="G78" i="45"/>
  <c r="G79" i="45"/>
  <c r="G80" i="45"/>
  <c r="G81" i="45"/>
  <c r="G82" i="45"/>
  <c r="G83" i="45"/>
  <c r="G61" i="45"/>
  <c r="G34" i="45"/>
  <c r="G35" i="45"/>
  <c r="G36" i="45"/>
  <c r="G37" i="45"/>
  <c r="G38" i="45"/>
  <c r="G39" i="45"/>
  <c r="G40" i="45"/>
  <c r="G41" i="45"/>
  <c r="G42" i="45"/>
  <c r="G43" i="45"/>
  <c r="G44" i="45"/>
  <c r="G45" i="45"/>
  <c r="G46" i="45"/>
  <c r="G47" i="45"/>
  <c r="G48" i="45"/>
  <c r="G49" i="45"/>
  <c r="G50" i="45"/>
  <c r="G51" i="45"/>
  <c r="G52" i="45"/>
  <c r="G53" i="45"/>
  <c r="G54" i="45"/>
  <c r="G55" i="45"/>
  <c r="G33" i="45"/>
  <c r="G6" i="45"/>
  <c r="G7" i="45"/>
  <c r="G8" i="45"/>
  <c r="G9" i="45"/>
  <c r="G10" i="45"/>
  <c r="G11" i="45"/>
  <c r="G12" i="45"/>
  <c r="G13" i="45"/>
  <c r="G14" i="45"/>
  <c r="G15" i="45"/>
  <c r="G16" i="45"/>
  <c r="G17" i="45"/>
  <c r="G18" i="45"/>
  <c r="G19" i="45"/>
  <c r="G20" i="45"/>
  <c r="G21" i="45"/>
  <c r="G22" i="45"/>
  <c r="G23" i="45"/>
  <c r="G24" i="45"/>
  <c r="G25" i="45"/>
  <c r="G26" i="45"/>
  <c r="G27" i="45"/>
  <c r="G5" i="45"/>
  <c r="AH78" i="37" l="1"/>
  <c r="N78" i="37"/>
  <c r="N49" i="37"/>
  <c r="N6" i="37"/>
  <c r="D31" i="35" l="1"/>
  <c r="N36" i="37" l="1"/>
  <c r="AH40" i="37"/>
  <c r="AG40" i="37" s="1"/>
  <c r="N9" i="37" l="1"/>
  <c r="AH13" i="37"/>
  <c r="AG13" i="37" s="1"/>
  <c r="N23" i="37" l="1"/>
  <c r="N14" i="37"/>
  <c r="D32" i="35" l="1"/>
  <c r="CF44" i="40" l="1"/>
  <c r="AW6" i="40"/>
  <c r="AW7" i="40"/>
  <c r="BK7" i="40"/>
  <c r="AW8" i="40"/>
  <c r="BK8" i="40"/>
  <c r="AW9" i="40"/>
  <c r="BK9" i="40"/>
  <c r="AW10" i="40"/>
  <c r="BK10" i="40"/>
  <c r="AW11" i="40"/>
  <c r="BK11" i="40"/>
  <c r="AW12" i="40"/>
  <c r="BK12" i="40"/>
  <c r="AW13" i="40"/>
  <c r="BK13" i="40"/>
  <c r="AW14" i="40"/>
  <c r="BK14" i="40"/>
  <c r="AW15" i="40"/>
  <c r="BK15" i="40"/>
  <c r="AW16" i="40"/>
  <c r="BK16" i="40"/>
  <c r="AW17" i="40"/>
  <c r="BK17" i="40"/>
  <c r="AW18" i="40"/>
  <c r="BK18" i="40"/>
  <c r="AW19" i="40"/>
  <c r="BK19" i="40"/>
  <c r="BK20" i="40"/>
  <c r="AW21" i="40"/>
  <c r="BK21" i="40"/>
  <c r="AW22" i="40"/>
  <c r="BK22" i="40"/>
  <c r="BK23" i="40"/>
  <c r="AW24" i="40"/>
  <c r="BK24" i="40"/>
  <c r="AW25" i="40"/>
  <c r="BK25" i="40"/>
  <c r="BK26" i="40"/>
  <c r="AW27" i="40"/>
  <c r="BK27" i="40"/>
  <c r="AW28" i="40"/>
  <c r="BK28" i="40"/>
  <c r="BK29" i="40"/>
  <c r="AW30" i="40"/>
  <c r="BK30" i="40"/>
  <c r="AW31" i="40"/>
  <c r="BK31" i="40"/>
  <c r="BK32" i="40"/>
  <c r="AW33" i="40"/>
  <c r="BK33" i="40"/>
  <c r="AW34" i="40"/>
  <c r="BK34" i="40"/>
  <c r="BK35" i="40"/>
  <c r="D29" i="35" l="1"/>
  <c r="CF6" i="40" l="1"/>
  <c r="BK6" i="40"/>
  <c r="BQ6" i="40"/>
  <c r="BV6" i="40"/>
  <c r="CA6" i="40"/>
  <c r="P7" i="40"/>
  <c r="BQ7" i="40"/>
  <c r="BV7" i="40"/>
  <c r="CA7" i="40"/>
  <c r="CF7" i="40"/>
  <c r="P8" i="40"/>
  <c r="BQ8" i="40"/>
  <c r="BV8" i="40"/>
  <c r="CA8" i="40"/>
  <c r="CF8" i="40"/>
  <c r="BQ9" i="40"/>
  <c r="BV9" i="40"/>
  <c r="CA9" i="40"/>
  <c r="CF9" i="40"/>
  <c r="BQ10" i="40"/>
  <c r="BV10" i="40"/>
  <c r="CA10" i="40"/>
  <c r="CF10" i="40"/>
  <c r="BQ11" i="40"/>
  <c r="BV11" i="40"/>
  <c r="CA11" i="40"/>
  <c r="CF11" i="40"/>
  <c r="BQ12" i="40"/>
  <c r="BV12" i="40"/>
  <c r="CA12" i="40"/>
  <c r="CF12" i="40"/>
  <c r="BQ13" i="40"/>
  <c r="BV13" i="40"/>
  <c r="CA13" i="40"/>
  <c r="CF13" i="40"/>
  <c r="BQ14" i="40"/>
  <c r="BV14" i="40"/>
  <c r="CA14" i="40"/>
  <c r="CF14" i="40"/>
  <c r="BQ15" i="40"/>
  <c r="BV15" i="40"/>
  <c r="CA15" i="40"/>
  <c r="CF15" i="40"/>
  <c r="BQ16" i="40"/>
  <c r="BV16" i="40"/>
  <c r="CA16" i="40"/>
  <c r="CF16" i="40"/>
  <c r="BQ17" i="40"/>
  <c r="BV17" i="40"/>
  <c r="CA17" i="40"/>
  <c r="CF17" i="40"/>
  <c r="P18" i="40"/>
  <c r="BQ18" i="40"/>
  <c r="BV18" i="40"/>
  <c r="CA18" i="40"/>
  <c r="CF18" i="40"/>
  <c r="P19" i="40"/>
  <c r="BQ19" i="40"/>
  <c r="BV19" i="40"/>
  <c r="CA19" i="40"/>
  <c r="CF19" i="40"/>
  <c r="BQ20" i="40"/>
  <c r="BV20" i="40"/>
  <c r="CA20" i="40"/>
  <c r="CF20" i="40"/>
  <c r="BQ21" i="40"/>
  <c r="BV21" i="40"/>
  <c r="CA21" i="40"/>
  <c r="CF21" i="40"/>
  <c r="BQ22" i="40"/>
  <c r="BV22" i="40"/>
  <c r="CA22" i="40"/>
  <c r="CF22" i="40"/>
  <c r="BQ23" i="40"/>
  <c r="BV23" i="40"/>
  <c r="CA23" i="40"/>
  <c r="CF23" i="40"/>
  <c r="BQ24" i="40"/>
  <c r="BV24" i="40"/>
  <c r="CA24" i="40"/>
  <c r="CF24" i="40"/>
  <c r="BQ25" i="40"/>
  <c r="BV25" i="40"/>
  <c r="CA25" i="40"/>
  <c r="CF25" i="40"/>
  <c r="BQ26" i="40"/>
  <c r="BV26" i="40"/>
  <c r="CA26" i="40"/>
  <c r="CF26" i="40"/>
  <c r="P27" i="40"/>
  <c r="BQ27" i="40"/>
  <c r="BV27" i="40"/>
  <c r="CA27" i="40"/>
  <c r="CF27" i="40"/>
  <c r="P28" i="40"/>
  <c r="BQ28" i="40"/>
  <c r="BV28" i="40"/>
  <c r="CA28" i="40"/>
  <c r="CF28" i="40"/>
  <c r="BQ29" i="40"/>
  <c r="BV29" i="40"/>
  <c r="CA29" i="40"/>
  <c r="CF29" i="40"/>
  <c r="BQ30" i="40"/>
  <c r="BV30" i="40"/>
  <c r="CA30" i="40"/>
  <c r="CF30" i="40"/>
  <c r="BQ31" i="40"/>
  <c r="BV31" i="40"/>
  <c r="CA31" i="40"/>
  <c r="CF31" i="40"/>
  <c r="BQ32" i="40"/>
  <c r="BV32" i="40"/>
  <c r="CA32" i="40"/>
  <c r="CF32" i="40"/>
  <c r="BQ33" i="40"/>
  <c r="BV33" i="40"/>
  <c r="CA33" i="40"/>
  <c r="CF33" i="40"/>
  <c r="BQ34" i="40"/>
  <c r="BV34" i="40"/>
  <c r="CA34" i="40"/>
  <c r="CF34" i="40"/>
  <c r="BQ35" i="40"/>
  <c r="BV35" i="40"/>
  <c r="CA35" i="40"/>
  <c r="CF35" i="40"/>
  <c r="BQ44" i="40"/>
  <c r="BV44" i="40"/>
  <c r="CA44" i="40"/>
  <c r="AW45" i="40"/>
  <c r="BK45" i="40"/>
  <c r="BQ45" i="40"/>
  <c r="BV45" i="40"/>
  <c r="CA45" i="40"/>
  <c r="CF45" i="40"/>
  <c r="AW46" i="40"/>
  <c r="BK46" i="40"/>
  <c r="BQ46" i="40"/>
  <c r="BV46" i="40"/>
  <c r="CA46" i="40"/>
  <c r="CF46" i="40"/>
  <c r="AW47" i="40"/>
  <c r="BK47" i="40"/>
  <c r="BQ47" i="40"/>
  <c r="BV47" i="40"/>
  <c r="CA47" i="40"/>
  <c r="CF47" i="40"/>
  <c r="AW48" i="40"/>
  <c r="BK48" i="40"/>
  <c r="BQ48" i="40"/>
  <c r="BV48" i="40"/>
  <c r="CA48" i="40"/>
  <c r="CF48" i="40"/>
  <c r="AW49" i="40"/>
  <c r="BK49" i="40"/>
  <c r="BQ49" i="40"/>
  <c r="BV49" i="40"/>
  <c r="CA49" i="40"/>
  <c r="CF49" i="40"/>
  <c r="AW50" i="40"/>
  <c r="BK50" i="40"/>
  <c r="BQ50" i="40"/>
  <c r="BV50" i="40"/>
  <c r="CA50" i="40"/>
  <c r="CF50" i="40"/>
  <c r="AW51" i="40"/>
  <c r="BK51" i="40"/>
  <c r="BQ51" i="40"/>
  <c r="BV51" i="40"/>
  <c r="CA51" i="40"/>
  <c r="CF51" i="40"/>
  <c r="AW52" i="40"/>
  <c r="BK52" i="40"/>
  <c r="BQ52" i="40"/>
  <c r="BV52" i="40"/>
  <c r="CA52" i="40"/>
  <c r="CF52" i="40"/>
  <c r="AW53" i="40"/>
  <c r="BK53" i="40"/>
  <c r="BQ53" i="40"/>
  <c r="BV53" i="40"/>
  <c r="CA53" i="40"/>
  <c r="CF53" i="40"/>
  <c r="AW54" i="40"/>
  <c r="BK54" i="40"/>
  <c r="BQ54" i="40"/>
  <c r="BV54" i="40"/>
  <c r="CA54" i="40"/>
  <c r="CF54" i="40"/>
  <c r="AW55" i="40"/>
  <c r="BK55" i="40"/>
  <c r="BQ55" i="40"/>
  <c r="BV55" i="40"/>
  <c r="CA55" i="40"/>
  <c r="CF55" i="40"/>
  <c r="AW56" i="40"/>
  <c r="BK56" i="40"/>
  <c r="BQ56" i="40"/>
  <c r="BV56" i="40"/>
  <c r="CA56" i="40"/>
  <c r="CF56" i="40"/>
  <c r="P17" i="40" l="1"/>
  <c r="N58" i="37"/>
  <c r="AH60" i="37"/>
  <c r="AG60" i="37" s="1"/>
  <c r="AH42" i="37"/>
  <c r="AG42" i="37" s="1"/>
  <c r="N41" i="37"/>
  <c r="N26" i="37"/>
  <c r="AH9" i="37" l="1"/>
  <c r="AG9" i="37" s="1"/>
  <c r="AH79" i="37" l="1"/>
  <c r="AG79" i="37" s="1"/>
  <c r="AH77" i="37"/>
  <c r="AG77" i="37" s="1"/>
  <c r="AH61" i="37"/>
  <c r="AG61" i="37" s="1"/>
  <c r="AH59" i="37"/>
  <c r="AG59" i="37" s="1"/>
  <c r="AH63" i="37"/>
  <c r="AG63" i="37" s="1"/>
  <c r="AH62" i="37"/>
  <c r="AG62" i="37" s="1"/>
  <c r="AH57" i="37"/>
  <c r="AG57" i="37" s="1"/>
  <c r="AH56" i="37"/>
  <c r="AG56" i="37" s="1"/>
  <c r="N55" i="37"/>
  <c r="AH54" i="37"/>
  <c r="AG54" i="37" s="1"/>
  <c r="AH53" i="37"/>
  <c r="AG53" i="37" s="1"/>
  <c r="AH52" i="37"/>
  <c r="AG52" i="37" s="1"/>
  <c r="AH51" i="37"/>
  <c r="AG51" i="37" s="1"/>
  <c r="AH50" i="37"/>
  <c r="AG50" i="37" s="1"/>
  <c r="AG46" i="37"/>
  <c r="W46" i="37"/>
  <c r="M46" i="37"/>
  <c r="AH43" i="37"/>
  <c r="AG43" i="37" s="1"/>
  <c r="AH39" i="37"/>
  <c r="AG39" i="37" s="1"/>
  <c r="AH38" i="37"/>
  <c r="AG38" i="37" s="1"/>
  <c r="AH37" i="37"/>
  <c r="AG37" i="37" s="1"/>
  <c r="AH35" i="37"/>
  <c r="AG35" i="37" s="1"/>
  <c r="AH34" i="37"/>
  <c r="AG34" i="37" s="1"/>
  <c r="AH33" i="37"/>
  <c r="AG33" i="37" s="1"/>
  <c r="N32" i="37"/>
  <c r="AH27" i="37"/>
  <c r="AG27" i="37" s="1"/>
  <c r="AH28" i="37"/>
  <c r="AG28" i="37" s="1"/>
  <c r="AH25" i="37"/>
  <c r="AG25" i="37" s="1"/>
  <c r="AH24" i="37"/>
  <c r="AG24" i="37" s="1"/>
  <c r="X72" i="37"/>
  <c r="AH22" i="37"/>
  <c r="AG22" i="37" s="1"/>
  <c r="AH21" i="37"/>
  <c r="AG21" i="37" s="1"/>
  <c r="AH20" i="37"/>
  <c r="AG20" i="37" s="1"/>
  <c r="AH19" i="37"/>
  <c r="AG19" i="37" s="1"/>
  <c r="N18" i="37"/>
  <c r="N71" i="37" s="1"/>
  <c r="AH16" i="37"/>
  <c r="AG16" i="37" s="1"/>
  <c r="AH15" i="37"/>
  <c r="AG15" i="37" s="1"/>
  <c r="AH11" i="37"/>
  <c r="AG11" i="37" s="1"/>
  <c r="AH12" i="37"/>
  <c r="AG12" i="37" s="1"/>
  <c r="AH10" i="37"/>
  <c r="AG10" i="37" s="1"/>
  <c r="AH8" i="37"/>
  <c r="AG8" i="37" s="1"/>
  <c r="AH7" i="37"/>
  <c r="AG7" i="37" s="1"/>
  <c r="AH55" i="37" l="1"/>
  <c r="AG55" i="37" s="1"/>
  <c r="N72" i="37"/>
  <c r="AH72" i="37" s="1"/>
  <c r="AG72" i="37" s="1"/>
  <c r="N64" i="37"/>
  <c r="AH64" i="37" s="1"/>
  <c r="N67" i="37"/>
  <c r="AH36" i="37"/>
  <c r="AG36" i="37" s="1"/>
  <c r="AH26" i="37"/>
  <c r="AG26" i="37" s="1"/>
  <c r="AH14" i="37"/>
  <c r="AG14" i="37" s="1"/>
  <c r="X67" i="37"/>
  <c r="AH6" i="37"/>
  <c r="AG6" i="37" s="1"/>
  <c r="N68" i="37"/>
  <c r="X69" i="37"/>
  <c r="N29" i="37"/>
  <c r="X68" i="37"/>
  <c r="X71" i="37"/>
  <c r="AH32" i="37"/>
  <c r="AG32" i="37" s="1"/>
  <c r="AH41" i="37"/>
  <c r="AG41" i="37" s="1"/>
  <c r="AH49" i="37"/>
  <c r="AG49" i="37" s="1"/>
  <c r="AH58" i="37"/>
  <c r="AG58" i="37" s="1"/>
  <c r="X73" i="37"/>
  <c r="N44" i="37"/>
  <c r="N69" i="37"/>
  <c r="N73" i="37"/>
  <c r="AH23" i="37"/>
  <c r="AG23" i="37" s="1"/>
  <c r="N17" i="37"/>
  <c r="AH18" i="37"/>
  <c r="AG18" i="37" s="1"/>
  <c r="O82" i="37" l="1"/>
  <c r="AG64" i="37"/>
  <c r="AH67" i="37"/>
  <c r="AG67" i="37" s="1"/>
  <c r="AH29" i="37"/>
  <c r="AG29" i="37" s="1"/>
  <c r="AH44" i="37"/>
  <c r="AG44" i="37" s="1"/>
  <c r="AH68" i="37"/>
  <c r="AG68" i="37" s="1"/>
  <c r="W76" i="37"/>
  <c r="Y82" i="37"/>
  <c r="X76" i="37"/>
  <c r="X70" i="37"/>
  <c r="AH73" i="37"/>
  <c r="AG73" i="37" s="1"/>
  <c r="AH69" i="37"/>
  <c r="AG69" i="37" s="1"/>
  <c r="X74" i="37"/>
  <c r="M76" i="37"/>
  <c r="AH17" i="37"/>
  <c r="AG17" i="37" s="1"/>
  <c r="N70" i="37"/>
  <c r="N74" i="37"/>
  <c r="AH71" i="37"/>
  <c r="AG71" i="37" s="1"/>
  <c r="N76" i="37"/>
  <c r="AG76" i="37" l="1"/>
  <c r="X75" i="37"/>
  <c r="AH76" i="37"/>
  <c r="AH74" i="37"/>
  <c r="AG74" i="37" s="1"/>
  <c r="W75" i="37"/>
  <c r="M75" i="37"/>
  <c r="AH70" i="37"/>
  <c r="AG70" i="37" s="1"/>
  <c r="N75" i="37"/>
  <c r="AH75" i="37" l="1"/>
  <c r="AG75" i="37"/>
  <c r="D30" i="35"/>
  <c r="D28" i="35"/>
  <c r="D27" i="35"/>
  <c r="D26" i="35"/>
  <c r="D25" i="35"/>
  <c r="D24" i="35"/>
  <c r="D23" i="35"/>
  <c r="D22" i="35"/>
  <c r="D21" i="3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W6" authorId="0" shapeId="0" xr:uid="{00000000-0006-0000-04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ここは「年度」ではなく「年」</t>
        </r>
      </text>
    </comment>
  </commentList>
</comments>
</file>

<file path=xl/sharedStrings.xml><?xml version="1.0" encoding="utf-8"?>
<sst xmlns="http://schemas.openxmlformats.org/spreadsheetml/2006/main" count="775" uniqueCount="347">
  <si>
    <t>大阪港の港勢</t>
    <rPh sb="0" eb="3">
      <t>オオサカコウ</t>
    </rPh>
    <rPh sb="4" eb="5">
      <t>コウ</t>
    </rPh>
    <rPh sb="5" eb="6">
      <t>ゼイ</t>
    </rPh>
    <phoneticPr fontId="1"/>
  </si>
  <si>
    <t>区　　　　　　　　　　分</t>
    <rPh sb="0" eb="1">
      <t>ク</t>
    </rPh>
    <rPh sb="11" eb="12">
      <t>ブン</t>
    </rPh>
    <phoneticPr fontId="1"/>
  </si>
  <si>
    <t>入 港 船 舶</t>
    <rPh sb="0" eb="1">
      <t>イ</t>
    </rPh>
    <rPh sb="2" eb="3">
      <t>ミナト</t>
    </rPh>
    <rPh sb="4" eb="5">
      <t>フネ</t>
    </rPh>
    <rPh sb="6" eb="7">
      <t>オオブネ</t>
    </rPh>
    <phoneticPr fontId="1"/>
  </si>
  <si>
    <t>合　　　　計</t>
    <rPh sb="0" eb="1">
      <t>ゴウ</t>
    </rPh>
    <rPh sb="5" eb="6">
      <t>ケイ</t>
    </rPh>
    <phoneticPr fontId="1"/>
  </si>
  <si>
    <t>隻　　数</t>
    <rPh sb="0" eb="1">
      <t>セキ</t>
    </rPh>
    <rPh sb="3" eb="4">
      <t>カズ</t>
    </rPh>
    <phoneticPr fontId="1"/>
  </si>
  <si>
    <t>隻</t>
    <rPh sb="0" eb="1">
      <t>セキ</t>
    </rPh>
    <phoneticPr fontId="1"/>
  </si>
  <si>
    <t>総トン数</t>
    <rPh sb="0" eb="1">
      <t>ソウ</t>
    </rPh>
    <rPh sb="3" eb="4">
      <t>スウ</t>
    </rPh>
    <phoneticPr fontId="1"/>
  </si>
  <si>
    <t>千総トン</t>
    <rPh sb="0" eb="1">
      <t>セン</t>
    </rPh>
    <rPh sb="1" eb="2">
      <t>ソウ</t>
    </rPh>
    <phoneticPr fontId="1"/>
  </si>
  <si>
    <t>外　　　　航</t>
    <rPh sb="0" eb="1">
      <t>ソト</t>
    </rPh>
    <rPh sb="5" eb="6">
      <t>ワタル</t>
    </rPh>
    <phoneticPr fontId="1"/>
  </si>
  <si>
    <t>フルコンテナ船</t>
    <rPh sb="6" eb="7">
      <t>セン</t>
    </rPh>
    <phoneticPr fontId="1"/>
  </si>
  <si>
    <t>内　　　　航</t>
    <rPh sb="0" eb="1">
      <t>ウチ</t>
    </rPh>
    <rPh sb="5" eb="6">
      <t>ワタル</t>
    </rPh>
    <phoneticPr fontId="1"/>
  </si>
  <si>
    <t>フェリー船</t>
    <rPh sb="4" eb="5">
      <t>セン</t>
    </rPh>
    <phoneticPr fontId="1"/>
  </si>
  <si>
    <t>取　　扱　　貨　　物</t>
    <rPh sb="0" eb="1">
      <t>トリ</t>
    </rPh>
    <rPh sb="3" eb="4">
      <t>アツカ</t>
    </rPh>
    <rPh sb="6" eb="7">
      <t>カ</t>
    </rPh>
    <rPh sb="9" eb="10">
      <t>モノ</t>
    </rPh>
    <phoneticPr fontId="1"/>
  </si>
  <si>
    <t>合　　　　　　　　計</t>
    <rPh sb="0" eb="1">
      <t>ゴウ</t>
    </rPh>
    <rPh sb="9" eb="10">
      <t>ケイ</t>
    </rPh>
    <phoneticPr fontId="1"/>
  </si>
  <si>
    <t>千トン</t>
    <rPh sb="0" eb="1">
      <t>セン</t>
    </rPh>
    <phoneticPr fontId="1"/>
  </si>
  <si>
    <t>外 貿 貨 物</t>
    <rPh sb="0" eb="1">
      <t>ソト</t>
    </rPh>
    <rPh sb="2" eb="3">
      <t>ボウ</t>
    </rPh>
    <rPh sb="4" eb="5">
      <t>カ</t>
    </rPh>
    <rPh sb="6" eb="7">
      <t>モノ</t>
    </rPh>
    <phoneticPr fontId="1"/>
  </si>
  <si>
    <t>小　　　　　　　計</t>
    <rPh sb="0" eb="1">
      <t>ショウ</t>
    </rPh>
    <rPh sb="8" eb="9">
      <t>ケイ</t>
    </rPh>
    <phoneticPr fontId="1"/>
  </si>
  <si>
    <t>輸　　　　　出</t>
    <rPh sb="0" eb="1">
      <t>ユ</t>
    </rPh>
    <rPh sb="6" eb="7">
      <t>デ</t>
    </rPh>
    <phoneticPr fontId="1"/>
  </si>
  <si>
    <t>輸　　　　　入</t>
    <rPh sb="0" eb="1">
      <t>ユ</t>
    </rPh>
    <rPh sb="6" eb="7">
      <t>イ</t>
    </rPh>
    <phoneticPr fontId="1"/>
  </si>
  <si>
    <t>内 貿 貨 物</t>
    <rPh sb="0" eb="1">
      <t>ウチ</t>
    </rPh>
    <rPh sb="2" eb="3">
      <t>ボウ</t>
    </rPh>
    <rPh sb="4" eb="5">
      <t>カ</t>
    </rPh>
    <rPh sb="6" eb="7">
      <t>モノ</t>
    </rPh>
    <phoneticPr fontId="1"/>
  </si>
  <si>
    <t>移　　　　　出</t>
    <rPh sb="0" eb="1">
      <t>ワタル</t>
    </rPh>
    <rPh sb="6" eb="7">
      <t>デ</t>
    </rPh>
    <phoneticPr fontId="1"/>
  </si>
  <si>
    <t>移　　　　　入</t>
    <rPh sb="0" eb="1">
      <t>ワタル</t>
    </rPh>
    <rPh sb="6" eb="7">
      <t>イ</t>
    </rPh>
    <phoneticPr fontId="1"/>
  </si>
  <si>
    <t>業務量</t>
    <rPh sb="0" eb="2">
      <t>ギョウム</t>
    </rPh>
    <rPh sb="2" eb="3">
      <t>リョウ</t>
    </rPh>
    <phoneticPr fontId="1"/>
  </si>
  <si>
    <t>決算</t>
    <rPh sb="0" eb="2">
      <t>ケッサン</t>
    </rPh>
    <phoneticPr fontId="1"/>
  </si>
  <si>
    <t>一　般</t>
    <rPh sb="0" eb="1">
      <t>１</t>
    </rPh>
    <rPh sb="2" eb="3">
      <t>バン</t>
    </rPh>
    <phoneticPr fontId="1"/>
  </si>
  <si>
    <t>施設数</t>
    <rPh sb="0" eb="2">
      <t>シセツ</t>
    </rPh>
    <rPh sb="2" eb="3">
      <t>スウ</t>
    </rPh>
    <phoneticPr fontId="1"/>
  </si>
  <si>
    <t>基</t>
    <rPh sb="0" eb="1">
      <t>キ</t>
    </rPh>
    <phoneticPr fontId="1"/>
  </si>
  <si>
    <t>稼働時間</t>
    <rPh sb="0" eb="2">
      <t>カドウ</t>
    </rPh>
    <rPh sb="2" eb="4">
      <t>ジカン</t>
    </rPh>
    <phoneticPr fontId="1"/>
  </si>
  <si>
    <t>時間</t>
    <rPh sb="0" eb="2">
      <t>ジカン</t>
    </rPh>
    <phoneticPr fontId="1"/>
  </si>
  <si>
    <t>荷役機械使用料</t>
    <rPh sb="0" eb="2">
      <t>ニヤク</t>
    </rPh>
    <rPh sb="2" eb="4">
      <t>キカイ</t>
    </rPh>
    <rPh sb="4" eb="6">
      <t>シヨウ</t>
    </rPh>
    <rPh sb="6" eb="7">
      <t>リョウ</t>
    </rPh>
    <phoneticPr fontId="1"/>
  </si>
  <si>
    <t>百万円</t>
    <rPh sb="0" eb="3">
      <t>ヒャクマンエン</t>
    </rPh>
    <phoneticPr fontId="1"/>
  </si>
  <si>
    <t>上　屋　倉　庫</t>
    <rPh sb="0" eb="1">
      <t>ウエ</t>
    </rPh>
    <rPh sb="2" eb="3">
      <t>ヤ</t>
    </rPh>
    <rPh sb="4" eb="5">
      <t>クラ</t>
    </rPh>
    <rPh sb="6" eb="7">
      <t>コ</t>
    </rPh>
    <phoneticPr fontId="1"/>
  </si>
  <si>
    <t>上　屋</t>
    <rPh sb="0" eb="1">
      <t>ウエ</t>
    </rPh>
    <rPh sb="2" eb="3">
      <t>ヤ</t>
    </rPh>
    <phoneticPr fontId="1"/>
  </si>
  <si>
    <t>棟</t>
    <rPh sb="0" eb="1">
      <t>トウ</t>
    </rPh>
    <phoneticPr fontId="1"/>
  </si>
  <si>
    <t>面積</t>
    <rPh sb="0" eb="2">
      <t>メンセキ</t>
    </rPh>
    <phoneticPr fontId="1"/>
  </si>
  <si>
    <t>事務所　　　　　　附　設</t>
    <rPh sb="0" eb="2">
      <t>ジム</t>
    </rPh>
    <rPh sb="2" eb="3">
      <t>ショ</t>
    </rPh>
    <rPh sb="9" eb="10">
      <t>フ</t>
    </rPh>
    <rPh sb="11" eb="12">
      <t>セツ</t>
    </rPh>
    <phoneticPr fontId="1"/>
  </si>
  <si>
    <t>ヶ所</t>
    <rPh sb="1" eb="2">
      <t>ショ</t>
    </rPh>
    <phoneticPr fontId="1"/>
  </si>
  <si>
    <t>保管容量</t>
    <rPh sb="0" eb="2">
      <t>ホカン</t>
    </rPh>
    <rPh sb="2" eb="4">
      <t>ヨウリョウ</t>
    </rPh>
    <phoneticPr fontId="1"/>
  </si>
  <si>
    <t>貯炭場</t>
    <rPh sb="0" eb="2">
      <t>チョタン</t>
    </rPh>
    <rPh sb="2" eb="3">
      <t>バ</t>
    </rPh>
    <phoneticPr fontId="1"/>
  </si>
  <si>
    <t>き　地　　　　　　荷さば</t>
    <rPh sb="2" eb="3">
      <t>チ</t>
    </rPh>
    <rPh sb="9" eb="10">
      <t>ニ</t>
    </rPh>
    <phoneticPr fontId="1"/>
  </si>
  <si>
    <t>上屋倉庫使用料</t>
    <rPh sb="0" eb="2">
      <t>ウワヤ</t>
    </rPh>
    <rPh sb="2" eb="4">
      <t>ソウコ</t>
    </rPh>
    <rPh sb="4" eb="6">
      <t>シヨウ</t>
    </rPh>
    <rPh sb="6" eb="7">
      <t>リョウ</t>
    </rPh>
    <phoneticPr fontId="1"/>
  </si>
  <si>
    <t>人件費</t>
    <rPh sb="0" eb="3">
      <t>ジンケンヒ</t>
    </rPh>
    <phoneticPr fontId="1"/>
  </si>
  <si>
    <t>経費</t>
    <rPh sb="0" eb="2">
      <t>ケイヒ</t>
    </rPh>
    <phoneticPr fontId="1"/>
  </si>
  <si>
    <t>○経営収支（当年度損益）の推移</t>
    <rPh sb="1" eb="3">
      <t>ケイエイ</t>
    </rPh>
    <rPh sb="3" eb="5">
      <t>シュウシ</t>
    </rPh>
    <rPh sb="6" eb="7">
      <t>トウ</t>
    </rPh>
    <rPh sb="7" eb="9">
      <t>ネンド</t>
    </rPh>
    <rPh sb="9" eb="11">
      <t>ソンエキ</t>
    </rPh>
    <rPh sb="13" eb="15">
      <t>スイイ</t>
    </rPh>
    <phoneticPr fontId="1"/>
  </si>
  <si>
    <t>年　　　　度</t>
    <rPh sb="0" eb="1">
      <t>トシ</t>
    </rPh>
    <rPh sb="5" eb="6">
      <t>タビ</t>
    </rPh>
    <phoneticPr fontId="1"/>
  </si>
  <si>
    <t>収　　　　益</t>
    <rPh sb="0" eb="1">
      <t>オサム</t>
    </rPh>
    <rPh sb="5" eb="6">
      <t>エキ</t>
    </rPh>
    <phoneticPr fontId="1"/>
  </si>
  <si>
    <t>費　　　　用</t>
    <rPh sb="0" eb="1">
      <t>ヒ</t>
    </rPh>
    <rPh sb="5" eb="6">
      <t>ヨウ</t>
    </rPh>
    <phoneticPr fontId="1"/>
  </si>
  <si>
    <t>収　支　差　引</t>
    <rPh sb="0" eb="1">
      <t>オサム</t>
    </rPh>
    <rPh sb="2" eb="3">
      <t>ササ</t>
    </rPh>
    <rPh sb="4" eb="5">
      <t>サ</t>
    </rPh>
    <rPh sb="6" eb="7">
      <t>イン</t>
    </rPh>
    <phoneticPr fontId="1"/>
  </si>
  <si>
    <t>企業債年度末残高</t>
    <rPh sb="0" eb="3">
      <t>キギョウサイ</t>
    </rPh>
    <rPh sb="3" eb="6">
      <t>ネンドマツ</t>
    </rPh>
    <rPh sb="6" eb="8">
      <t>ザンダカ</t>
    </rPh>
    <phoneticPr fontId="1"/>
  </si>
  <si>
    <t>港湾施設提供事業</t>
    <rPh sb="0" eb="2">
      <t>コウワン</t>
    </rPh>
    <rPh sb="2" eb="4">
      <t>シセツ</t>
    </rPh>
    <rPh sb="4" eb="6">
      <t>テイキョウ</t>
    </rPh>
    <rPh sb="6" eb="8">
      <t>ジギョウ</t>
    </rPh>
    <phoneticPr fontId="1"/>
  </si>
  <si>
    <t>大阪港埋立事業</t>
    <rPh sb="0" eb="3">
      <t>オオサカコウ</t>
    </rPh>
    <rPh sb="3" eb="5">
      <t>ウメタテ</t>
    </rPh>
    <rPh sb="5" eb="7">
      <t>ジギョウ</t>
    </rPh>
    <phoneticPr fontId="1"/>
  </si>
  <si>
    <t>計</t>
    <rPh sb="0" eb="1">
      <t>ケイ</t>
    </rPh>
    <phoneticPr fontId="1"/>
  </si>
  <si>
    <t>企業債利息</t>
    <rPh sb="0" eb="3">
      <t>キギョウサイ</t>
    </rPh>
    <rPh sb="3" eb="5">
      <t>リソク</t>
    </rPh>
    <phoneticPr fontId="1"/>
  </si>
  <si>
    <t>企業債利率</t>
    <rPh sb="0" eb="3">
      <t>キギョウサイ</t>
    </rPh>
    <rPh sb="3" eb="5">
      <t>リリツ</t>
    </rPh>
    <phoneticPr fontId="1"/>
  </si>
  <si>
    <t>一般会計補助金</t>
    <rPh sb="0" eb="2">
      <t>イッパン</t>
    </rPh>
    <rPh sb="2" eb="4">
      <t>カイケイ</t>
    </rPh>
    <rPh sb="4" eb="7">
      <t>ホジョキン</t>
    </rPh>
    <phoneticPr fontId="1"/>
  </si>
  <si>
    <t>大阪港振興基金</t>
    <rPh sb="0" eb="3">
      <t>オオサカコウ</t>
    </rPh>
    <rPh sb="3" eb="5">
      <t>シンコウ</t>
    </rPh>
    <rPh sb="5" eb="7">
      <t>キキン</t>
    </rPh>
    <phoneticPr fontId="1"/>
  </si>
  <si>
    <t>経常損益</t>
    <rPh sb="0" eb="2">
      <t>ケイジョウ</t>
    </rPh>
    <rPh sb="2" eb="4">
      <t>ソンエキ</t>
    </rPh>
    <phoneticPr fontId="1"/>
  </si>
  <si>
    <t>土地売却収益</t>
    <rPh sb="0" eb="2">
      <t>トチ</t>
    </rPh>
    <rPh sb="2" eb="4">
      <t>バイキャク</t>
    </rPh>
    <rPh sb="4" eb="6">
      <t>シュウエキ</t>
    </rPh>
    <phoneticPr fontId="1"/>
  </si>
  <si>
    <t>土地賃貸料収益</t>
    <rPh sb="0" eb="2">
      <t>トチ</t>
    </rPh>
    <rPh sb="2" eb="5">
      <t>チンタイリョウ</t>
    </rPh>
    <rPh sb="5" eb="7">
      <t>シュウエキ</t>
    </rPh>
    <phoneticPr fontId="1"/>
  </si>
  <si>
    <t>土地売却原価</t>
    <rPh sb="0" eb="2">
      <t>トチ</t>
    </rPh>
    <rPh sb="2" eb="4">
      <t>バイキャク</t>
    </rPh>
    <rPh sb="4" eb="6">
      <t>ゲンカ</t>
    </rPh>
    <phoneticPr fontId="1"/>
  </si>
  <si>
    <t>（港湾施設提供事業）</t>
    <rPh sb="1" eb="3">
      <t>コウワン</t>
    </rPh>
    <rPh sb="3" eb="5">
      <t>シセツ</t>
    </rPh>
    <rPh sb="5" eb="7">
      <t>テイキョウ</t>
    </rPh>
    <rPh sb="7" eb="9">
      <t>ジギョウ</t>
    </rPh>
    <phoneticPr fontId="1"/>
  </si>
  <si>
    <t>（大阪港埋立事業）</t>
    <rPh sb="1" eb="4">
      <t>オオサカコウ</t>
    </rPh>
    <rPh sb="4" eb="6">
      <t>ウメタテ</t>
    </rPh>
    <rPh sb="6" eb="8">
      <t>ジギョウ</t>
    </rPh>
    <phoneticPr fontId="1"/>
  </si>
  <si>
    <t>一般管理費</t>
    <rPh sb="0" eb="2">
      <t>イッパン</t>
    </rPh>
    <rPh sb="2" eb="5">
      <t>カンリヒ</t>
    </rPh>
    <phoneticPr fontId="1"/>
  </si>
  <si>
    <t>資金剰余額(△資金不足額)</t>
    <rPh sb="0" eb="2">
      <t>シキン</t>
    </rPh>
    <rPh sb="2" eb="4">
      <t>ジョウヨ</t>
    </rPh>
    <rPh sb="4" eb="5">
      <t>ガク</t>
    </rPh>
    <rPh sb="7" eb="9">
      <t>シキン</t>
    </rPh>
    <rPh sb="9" eb="11">
      <t>フソク</t>
    </rPh>
    <rPh sb="11" eb="12">
      <t>ガク</t>
    </rPh>
    <phoneticPr fontId="1"/>
  </si>
  <si>
    <t>資金不足比率</t>
    <rPh sb="0" eb="2">
      <t>シキン</t>
    </rPh>
    <rPh sb="2" eb="4">
      <t>フソク</t>
    </rPh>
    <rPh sb="4" eb="6">
      <t>ヒリツ</t>
    </rPh>
    <phoneticPr fontId="1"/>
  </si>
  <si>
    <t>○企業債等</t>
    <rPh sb="1" eb="4">
      <t>キギョウサイ</t>
    </rPh>
    <rPh sb="4" eb="5">
      <t>ナド</t>
    </rPh>
    <phoneticPr fontId="1"/>
  </si>
  <si>
    <t>一般会計繰出金</t>
    <rPh sb="0" eb="2">
      <t>イッパン</t>
    </rPh>
    <rPh sb="2" eb="4">
      <t>カイケイ</t>
    </rPh>
    <rPh sb="4" eb="6">
      <t>クリダ</t>
    </rPh>
    <rPh sb="6" eb="7">
      <t>キン</t>
    </rPh>
    <phoneticPr fontId="1"/>
  </si>
  <si>
    <t>（コンテナ個数）</t>
    <rPh sb="5" eb="7">
      <t>コスウ</t>
    </rPh>
    <phoneticPr fontId="1"/>
  </si>
  <si>
    <t>長期前受金戻入</t>
    <rPh sb="0" eb="2">
      <t>チョウキ</t>
    </rPh>
    <rPh sb="2" eb="4">
      <t>マエウ</t>
    </rPh>
    <rPh sb="4" eb="5">
      <t>キン</t>
    </rPh>
    <rPh sb="5" eb="7">
      <t>レイニュウ</t>
    </rPh>
    <phoneticPr fontId="1"/>
  </si>
  <si>
    <t>サイロ</t>
    <phoneticPr fontId="1"/>
  </si>
  <si>
    <t>（フェリー）</t>
    <phoneticPr fontId="1"/>
  </si>
  <si>
    <t>（コンテナ）</t>
    <phoneticPr fontId="1"/>
  </si>
  <si>
    <t xml:space="preserve"> 1．</t>
    <phoneticPr fontId="1"/>
  </si>
  <si>
    <t xml:space="preserve"> 2．</t>
    <phoneticPr fontId="1"/>
  </si>
  <si>
    <t>平成26年度</t>
  </si>
  <si>
    <t>平成28年度</t>
  </si>
  <si>
    <t>平成24年度</t>
  </si>
  <si>
    <t>平成25年度</t>
  </si>
  <si>
    <t xml:space="preserve">― </t>
    <phoneticPr fontId="1"/>
  </si>
  <si>
    <t>平成27年度</t>
  </si>
  <si>
    <t>平成29年度</t>
  </si>
  <si>
    <t>平成30年度</t>
  </si>
  <si>
    <t>国庫補助金</t>
    <rPh sb="0" eb="2">
      <t>コッコ</t>
    </rPh>
    <rPh sb="2" eb="5">
      <t>ホジョキン</t>
    </rPh>
    <phoneticPr fontId="1"/>
  </si>
  <si>
    <t>引当金戻入</t>
    <rPh sb="0" eb="2">
      <t>ヒキアテ</t>
    </rPh>
    <rPh sb="2" eb="3">
      <t>キン</t>
    </rPh>
    <rPh sb="3" eb="5">
      <t>レイニュウ</t>
    </rPh>
    <phoneticPr fontId="1"/>
  </si>
  <si>
    <t>減価償却費等</t>
    <rPh sb="0" eb="2">
      <t>ゲンカ</t>
    </rPh>
    <rPh sb="2" eb="4">
      <t>ショウキャク</t>
    </rPh>
    <rPh sb="4" eb="5">
      <t>ヒ</t>
    </rPh>
    <rPh sb="5" eb="6">
      <t>トウ</t>
    </rPh>
    <phoneticPr fontId="1"/>
  </si>
  <si>
    <t>荷役機械収益</t>
    <rPh sb="0" eb="2">
      <t>ニヤク</t>
    </rPh>
    <rPh sb="2" eb="4">
      <t>キカイ</t>
    </rPh>
    <rPh sb="4" eb="6">
      <t>シュウエキ</t>
    </rPh>
    <phoneticPr fontId="1"/>
  </si>
  <si>
    <t>上屋倉庫収益</t>
    <rPh sb="0" eb="2">
      <t>ウワヤ</t>
    </rPh>
    <rPh sb="2" eb="4">
      <t>ソウコ</t>
    </rPh>
    <rPh sb="4" eb="6">
      <t>シュウエキ</t>
    </rPh>
    <phoneticPr fontId="1"/>
  </si>
  <si>
    <t>雑収益</t>
    <rPh sb="0" eb="3">
      <t>ザツシュウエキ</t>
    </rPh>
    <phoneticPr fontId="1"/>
  </si>
  <si>
    <t>長期前受金戻入</t>
    <rPh sb="0" eb="2">
      <t>チョウキ</t>
    </rPh>
    <rPh sb="2" eb="5">
      <t>マエウケキン</t>
    </rPh>
    <rPh sb="5" eb="7">
      <t>レイニュウ</t>
    </rPh>
    <phoneticPr fontId="1"/>
  </si>
  <si>
    <t>受取利息及び配当金</t>
    <rPh sb="0" eb="2">
      <t>ウケトリ</t>
    </rPh>
    <rPh sb="2" eb="4">
      <t>リソク</t>
    </rPh>
    <rPh sb="4" eb="5">
      <t>オヨ</t>
    </rPh>
    <rPh sb="6" eb="9">
      <t>ハイトウキン</t>
    </rPh>
    <phoneticPr fontId="1"/>
  </si>
  <si>
    <t>その他</t>
    <rPh sb="2" eb="3">
      <t>タ</t>
    </rPh>
    <phoneticPr fontId="1"/>
  </si>
  <si>
    <t xml:space="preserve"> 最　近　5　カ　年　大　阪　港  港　勢　比　較　表 </t>
    <rPh sb="1" eb="2">
      <t>サイ</t>
    </rPh>
    <rPh sb="3" eb="4">
      <t>コン</t>
    </rPh>
    <rPh sb="9" eb="10">
      <t>ネン</t>
    </rPh>
    <rPh sb="11" eb="12">
      <t>ダイ</t>
    </rPh>
    <rPh sb="13" eb="14">
      <t>サカ</t>
    </rPh>
    <rPh sb="15" eb="16">
      <t>ミナト</t>
    </rPh>
    <phoneticPr fontId="1"/>
  </si>
  <si>
    <t>平 成 14 年</t>
    <rPh sb="0" eb="1">
      <t>ヒラ</t>
    </rPh>
    <rPh sb="2" eb="3">
      <t>シゲル</t>
    </rPh>
    <rPh sb="7" eb="8">
      <t>ネン</t>
    </rPh>
    <phoneticPr fontId="1"/>
  </si>
  <si>
    <t>前　　年　　対　　比　　指　　数</t>
    <phoneticPr fontId="1"/>
  </si>
  <si>
    <t>TEU</t>
  </si>
  <si>
    <t>前　　年　　度　　対　　比　　指　　数</t>
    <phoneticPr fontId="1"/>
  </si>
  <si>
    <t>平成20年度</t>
    <rPh sb="0" eb="2">
      <t>ヘイセイ</t>
    </rPh>
    <rPh sb="4" eb="6">
      <t>ネンド</t>
    </rPh>
    <phoneticPr fontId="1"/>
  </si>
  <si>
    <t>平成23年度</t>
    <rPh sb="0" eb="2">
      <t>ヘイセイ</t>
    </rPh>
    <rPh sb="4" eb="6">
      <t>ネンド</t>
    </rPh>
    <phoneticPr fontId="1"/>
  </si>
  <si>
    <t>荷役機械</t>
    <rPh sb="0" eb="1">
      <t>ニ</t>
    </rPh>
    <rPh sb="1" eb="2">
      <t>ヤク</t>
    </rPh>
    <rPh sb="2" eb="3">
      <t>キ</t>
    </rPh>
    <rPh sb="3" eb="4">
      <t>カセ</t>
    </rPh>
    <phoneticPr fontId="1"/>
  </si>
  <si>
    <t>専用</t>
    <rPh sb="0" eb="2">
      <t>センヨウ</t>
    </rPh>
    <phoneticPr fontId="1"/>
  </si>
  <si>
    <t>円</t>
    <rPh sb="0" eb="1">
      <t>エン</t>
    </rPh>
    <phoneticPr fontId="1"/>
  </si>
  <si>
    <t>㎡</t>
  </si>
  <si>
    <t>トン</t>
  </si>
  <si>
    <t>備　　　　　　　　　　考</t>
    <rPh sb="0" eb="1">
      <t>ビ</t>
    </rPh>
    <rPh sb="11" eb="12">
      <t>コウ</t>
    </rPh>
    <phoneticPr fontId="1"/>
  </si>
  <si>
    <t>会　　計 　</t>
    <rPh sb="0" eb="1">
      <t>カイ</t>
    </rPh>
    <rPh sb="3" eb="4">
      <t>ケイ</t>
    </rPh>
    <phoneticPr fontId="1"/>
  </si>
  <si>
    <t>差引</t>
    <rPh sb="0" eb="2">
      <t>サシヒ</t>
    </rPh>
    <phoneticPr fontId="1"/>
  </si>
  <si>
    <t>　 科　　目</t>
    <rPh sb="2" eb="3">
      <t>カ</t>
    </rPh>
    <rPh sb="5" eb="6">
      <t>メ</t>
    </rPh>
    <phoneticPr fontId="1"/>
  </si>
  <si>
    <t>億</t>
    <rPh sb="0" eb="1">
      <t>オク</t>
    </rPh>
    <phoneticPr fontId="1"/>
  </si>
  <si>
    <t>万</t>
    <rPh sb="0" eb="1">
      <t>マン</t>
    </rPh>
    <phoneticPr fontId="1"/>
  </si>
  <si>
    <t>営業収益</t>
    <rPh sb="0" eb="2">
      <t>エイギョウ</t>
    </rPh>
    <rPh sb="2" eb="4">
      <t>シュウエキ</t>
    </rPh>
    <phoneticPr fontId="1"/>
  </si>
  <si>
    <t>７３７６</t>
    <phoneticPr fontId="1"/>
  </si>
  <si>
    <t>１３５７</t>
    <phoneticPr fontId="1"/>
  </si>
  <si>
    <t>７３７６</t>
    <phoneticPr fontId="1"/>
  </si>
  <si>
    <t>１３５７</t>
    <phoneticPr fontId="1"/>
  </si>
  <si>
    <t>７３７６</t>
  </si>
  <si>
    <t>１３５７</t>
  </si>
  <si>
    <t>営業外収益</t>
    <rPh sb="0" eb="2">
      <t>エイギョウ</t>
    </rPh>
    <rPh sb="2" eb="3">
      <t>ガイ</t>
    </rPh>
    <rPh sb="3" eb="5">
      <t>シュウエキ</t>
    </rPh>
    <phoneticPr fontId="1"/>
  </si>
  <si>
    <t>５８３０</t>
    <phoneticPr fontId="1"/>
  </si>
  <si>
    <t>００７９</t>
    <phoneticPr fontId="1"/>
  </si>
  <si>
    <t>雑収益</t>
    <rPh sb="0" eb="2">
      <t>ザツシュウ</t>
    </rPh>
    <rPh sb="2" eb="3">
      <t>エキ</t>
    </rPh>
    <phoneticPr fontId="1"/>
  </si>
  <si>
    <t>特別利益</t>
    <rPh sb="0" eb="2">
      <t>トクベツ</t>
    </rPh>
    <rPh sb="2" eb="4">
      <t>リエキ</t>
    </rPh>
    <phoneticPr fontId="1"/>
  </si>
  <si>
    <t>５８３０</t>
    <phoneticPr fontId="1"/>
  </si>
  <si>
    <t>固定資産売却益</t>
    <rPh sb="0" eb="2">
      <t>コテイ</t>
    </rPh>
    <rPh sb="2" eb="4">
      <t>シサン</t>
    </rPh>
    <rPh sb="4" eb="7">
      <t>バイキャクエキ</t>
    </rPh>
    <phoneticPr fontId="1"/>
  </si>
  <si>
    <t>その他特別利益</t>
    <rPh sb="3" eb="5">
      <t>トクベツ</t>
    </rPh>
    <rPh sb="5" eb="7">
      <t>リエキ</t>
    </rPh>
    <phoneticPr fontId="1"/>
  </si>
  <si>
    <t>収益計</t>
    <rPh sb="0" eb="2">
      <t>シュウエキ</t>
    </rPh>
    <rPh sb="2" eb="3">
      <t>ケイ</t>
    </rPh>
    <phoneticPr fontId="1"/>
  </si>
  <si>
    <t>３２０６</t>
    <phoneticPr fontId="1"/>
  </si>
  <si>
    <t>１４３６</t>
    <phoneticPr fontId="1"/>
  </si>
  <si>
    <t>営業費用</t>
    <rPh sb="0" eb="2">
      <t>エイギョウ</t>
    </rPh>
    <rPh sb="2" eb="4">
      <t>ヒヨウ</t>
    </rPh>
    <phoneticPr fontId="1"/>
  </si>
  <si>
    <t>９１９０</t>
    <phoneticPr fontId="1"/>
  </si>
  <si>
    <t>０４４８</t>
    <phoneticPr fontId="1"/>
  </si>
  <si>
    <t>減価償却費</t>
    <phoneticPr fontId="1"/>
  </si>
  <si>
    <t>資産減耗費</t>
    <rPh sb="0" eb="2">
      <t>シサン</t>
    </rPh>
    <rPh sb="2" eb="4">
      <t>ゲンモウ</t>
    </rPh>
    <rPh sb="4" eb="5">
      <t>ヒ</t>
    </rPh>
    <phoneticPr fontId="1"/>
  </si>
  <si>
    <t>営業外費用</t>
    <rPh sb="0" eb="2">
      <t>エイギョウ</t>
    </rPh>
    <rPh sb="2" eb="3">
      <t>ガイ</t>
    </rPh>
    <rPh sb="3" eb="5">
      <t>ヒヨウ</t>
    </rPh>
    <phoneticPr fontId="1"/>
  </si>
  <si>
    <t>５７６５</t>
    <phoneticPr fontId="1"/>
  </si>
  <si>
    <t>４９８５</t>
    <phoneticPr fontId="1"/>
  </si>
  <si>
    <t>支払利息及び企業債取扱諸費</t>
    <rPh sb="0" eb="2">
      <t>シハライ</t>
    </rPh>
    <rPh sb="2" eb="4">
      <t>リソク</t>
    </rPh>
    <rPh sb="4" eb="5">
      <t>オヨ</t>
    </rPh>
    <rPh sb="6" eb="9">
      <t>キギョウサイ</t>
    </rPh>
    <rPh sb="9" eb="11">
      <t>トリアツカ</t>
    </rPh>
    <rPh sb="11" eb="13">
      <t>ショヒ</t>
    </rPh>
    <phoneticPr fontId="1"/>
  </si>
  <si>
    <t>繰延勘定償却等</t>
    <rPh sb="0" eb="2">
      <t>クリノベ</t>
    </rPh>
    <rPh sb="2" eb="4">
      <t>カンジョウ</t>
    </rPh>
    <rPh sb="4" eb="6">
      <t>ショウキャク</t>
    </rPh>
    <rPh sb="6" eb="7">
      <t>トウ</t>
    </rPh>
    <phoneticPr fontId="1"/>
  </si>
  <si>
    <t>８０</t>
    <phoneticPr fontId="1"/>
  </si>
  <si>
    <t>４８５６</t>
    <phoneticPr fontId="1"/>
  </si>
  <si>
    <t>８０</t>
    <phoneticPr fontId="1"/>
  </si>
  <si>
    <t>特別損失</t>
    <rPh sb="0" eb="2">
      <t>トクベツ</t>
    </rPh>
    <rPh sb="2" eb="4">
      <t>ソンシツ</t>
    </rPh>
    <phoneticPr fontId="1"/>
  </si>
  <si>
    <t>５７６５</t>
    <phoneticPr fontId="1"/>
  </si>
  <si>
    <t>４９８５</t>
    <phoneticPr fontId="1"/>
  </si>
  <si>
    <t>減損損失</t>
    <rPh sb="0" eb="2">
      <t>ゲンソン</t>
    </rPh>
    <rPh sb="2" eb="4">
      <t>ソンシツ</t>
    </rPh>
    <phoneticPr fontId="1"/>
  </si>
  <si>
    <t>災害による損失</t>
    <rPh sb="0" eb="2">
      <t>サイガイ</t>
    </rPh>
    <rPh sb="5" eb="7">
      <t>ソンシツ</t>
    </rPh>
    <phoneticPr fontId="1"/>
  </si>
  <si>
    <t>費用計</t>
    <rPh sb="0" eb="2">
      <t>ヒヨウ</t>
    </rPh>
    <rPh sb="2" eb="3">
      <t>ケイ</t>
    </rPh>
    <phoneticPr fontId="1"/>
  </si>
  <si>
    <t>４９５５</t>
    <phoneticPr fontId="1"/>
  </si>
  <si>
    <t>５４３３</t>
    <phoneticPr fontId="1"/>
  </si>
  <si>
    <t>３５５４</t>
    <phoneticPr fontId="1"/>
  </si>
  <si>
    <t>７６８０</t>
    <phoneticPr fontId="1"/>
  </si>
  <si>
    <t>その他営業収益</t>
    <rPh sb="2" eb="3">
      <t>タ</t>
    </rPh>
    <rPh sb="3" eb="5">
      <t>エイギョウ</t>
    </rPh>
    <rPh sb="5" eb="7">
      <t>シュウエキ</t>
    </rPh>
    <phoneticPr fontId="1"/>
  </si>
  <si>
    <t>長期前受金戻入</t>
    <rPh sb="0" eb="2">
      <t>チョウキ</t>
    </rPh>
    <rPh sb="2" eb="4">
      <t>マエウケ</t>
    </rPh>
    <rPh sb="4" eb="5">
      <t>キン</t>
    </rPh>
    <rPh sb="5" eb="7">
      <t>レイニュウ</t>
    </rPh>
    <phoneticPr fontId="1"/>
  </si>
  <si>
    <t>引当金戻入</t>
    <rPh sb="0" eb="5">
      <t>ヒキアテキンレイニュウ</t>
    </rPh>
    <phoneticPr fontId="1"/>
  </si>
  <si>
    <t>８８７３</t>
    <phoneticPr fontId="1"/>
  </si>
  <si>
    <t>５８２３</t>
    <phoneticPr fontId="1"/>
  </si>
  <si>
    <t>０４０３</t>
    <phoneticPr fontId="1"/>
  </si>
  <si>
    <t>５８７０</t>
    <phoneticPr fontId="1"/>
  </si>
  <si>
    <t>５４７３</t>
    <phoneticPr fontId="1"/>
  </si>
  <si>
    <t>３５９９</t>
    <phoneticPr fontId="1"/>
  </si>
  <si>
    <t>３５９９</t>
    <phoneticPr fontId="1"/>
  </si>
  <si>
    <t>５４７３</t>
    <phoneticPr fontId="1"/>
  </si>
  <si>
    <t>５４７３</t>
  </si>
  <si>
    <t>３５９９</t>
  </si>
  <si>
    <t>減価償却費</t>
    <rPh sb="0" eb="2">
      <t>ゲンカ</t>
    </rPh>
    <rPh sb="2" eb="4">
      <t>ショウキャク</t>
    </rPh>
    <rPh sb="4" eb="5">
      <t>ヒ</t>
    </rPh>
    <phoneticPr fontId="1"/>
  </si>
  <si>
    <t>９１３３</t>
    <phoneticPr fontId="1"/>
  </si>
  <si>
    <t>９３１５</t>
    <phoneticPr fontId="1"/>
  </si>
  <si>
    <t>６５２７</t>
    <phoneticPr fontId="1"/>
  </si>
  <si>
    <t>７４２３</t>
    <phoneticPr fontId="1"/>
  </si>
  <si>
    <t>６５２７</t>
    <phoneticPr fontId="1"/>
  </si>
  <si>
    <t>７４２３</t>
    <phoneticPr fontId="1"/>
  </si>
  <si>
    <t>６５２７</t>
    <phoneticPr fontId="1"/>
  </si>
  <si>
    <t>７４２３</t>
    <phoneticPr fontId="1"/>
  </si>
  <si>
    <t>過年度損益修正損</t>
    <rPh sb="0" eb="7">
      <t>カネンドソンエキシュウセイ</t>
    </rPh>
    <rPh sb="7" eb="8">
      <t>ソン</t>
    </rPh>
    <phoneticPr fontId="1"/>
  </si>
  <si>
    <t>６５２７</t>
  </si>
  <si>
    <t>７４２３</t>
  </si>
  <si>
    <t>７４２３</t>
    <phoneticPr fontId="1"/>
  </si>
  <si>
    <t>１１３５</t>
    <phoneticPr fontId="1"/>
  </si>
  <si>
    <t>０３３７</t>
    <phoneticPr fontId="1"/>
  </si>
  <si>
    <t>（港営事業）</t>
    <rPh sb="1" eb="3">
      <t>コウエイ</t>
    </rPh>
    <rPh sb="3" eb="5">
      <t>ジギョウ</t>
    </rPh>
    <phoneticPr fontId="1"/>
  </si>
  <si>
    <t>０９３０</t>
    <phoneticPr fontId="1"/>
  </si>
  <si>
    <t>９０３７</t>
    <phoneticPr fontId="1"/>
  </si>
  <si>
    <t>０９３０</t>
    <phoneticPr fontId="1"/>
  </si>
  <si>
    <t>９０３７</t>
    <phoneticPr fontId="1"/>
  </si>
  <si>
    <t>２６７８</t>
    <phoneticPr fontId="1"/>
  </si>
  <si>
    <t>８２６９</t>
    <phoneticPr fontId="1"/>
  </si>
  <si>
    <t>２６７８</t>
    <phoneticPr fontId="1"/>
  </si>
  <si>
    <t>８２６９</t>
    <phoneticPr fontId="1"/>
  </si>
  <si>
    <t>４６６３</t>
    <phoneticPr fontId="1"/>
  </si>
  <si>
    <t>４０４７</t>
    <phoneticPr fontId="1"/>
  </si>
  <si>
    <t>４０４７</t>
    <phoneticPr fontId="1"/>
  </si>
  <si>
    <t>４８９９</t>
    <phoneticPr fontId="1"/>
  </si>
  <si>
    <t>４３００</t>
    <phoneticPr fontId="1"/>
  </si>
  <si>
    <t>４３００</t>
    <phoneticPr fontId="1"/>
  </si>
  <si>
    <t>６０９０</t>
    <phoneticPr fontId="1"/>
  </si>
  <si>
    <t>５７７０</t>
    <phoneticPr fontId="1"/>
  </si>
  <si>
    <t>６０９０</t>
    <phoneticPr fontId="1"/>
  </si>
  <si>
    <t>５７７０</t>
    <phoneticPr fontId="1"/>
  </si>
  <si>
    <t>当年度損益</t>
    <rPh sb="0" eb="1">
      <t>トウ</t>
    </rPh>
    <rPh sb="1" eb="3">
      <t>ネンド</t>
    </rPh>
    <rPh sb="3" eb="5">
      <t>ソンエキ</t>
    </rPh>
    <phoneticPr fontId="1"/>
  </si>
  <si>
    <t>７５１９</t>
    <phoneticPr fontId="1"/>
  </si>
  <si>
    <t>１５３６</t>
    <phoneticPr fontId="1"/>
  </si>
  <si>
    <t>７５１９</t>
    <phoneticPr fontId="1"/>
  </si>
  <si>
    <t>１５３６</t>
    <phoneticPr fontId="1"/>
  </si>
  <si>
    <t>４０４６</t>
    <phoneticPr fontId="1"/>
  </si>
  <si>
    <t>８９５９</t>
    <phoneticPr fontId="1"/>
  </si>
  <si>
    <t>４０４６</t>
    <phoneticPr fontId="1"/>
  </si>
  <si>
    <t>８９５９</t>
    <phoneticPr fontId="1"/>
  </si>
  <si>
    <t>その他未処分利益剰余金変動額</t>
    <rPh sb="2" eb="3">
      <t>タ</t>
    </rPh>
    <rPh sb="3" eb="6">
      <t>ミショブン</t>
    </rPh>
    <rPh sb="6" eb="8">
      <t>リエキ</t>
    </rPh>
    <rPh sb="8" eb="11">
      <t>ジョウヨキン</t>
    </rPh>
    <rPh sb="10" eb="11">
      <t>キン</t>
    </rPh>
    <rPh sb="11" eb="13">
      <t>ヘンドウ</t>
    </rPh>
    <rPh sb="13" eb="14">
      <t>ガク</t>
    </rPh>
    <phoneticPr fontId="1"/>
  </si>
  <si>
    <t>０</t>
    <phoneticPr fontId="1"/>
  </si>
  <si>
    <t>０</t>
    <phoneticPr fontId="1"/>
  </si>
  <si>
    <t>当年度未処分利益剰余金
（△当年度未処理欠損金）</t>
    <rPh sb="0" eb="1">
      <t>トウ</t>
    </rPh>
    <rPh sb="1" eb="3">
      <t>ネンド</t>
    </rPh>
    <rPh sb="3" eb="6">
      <t>ミショブン</t>
    </rPh>
    <rPh sb="6" eb="8">
      <t>リエキ</t>
    </rPh>
    <rPh sb="8" eb="11">
      <t>ジョウヨキン</t>
    </rPh>
    <rPh sb="14" eb="15">
      <t>トウ</t>
    </rPh>
    <rPh sb="15" eb="17">
      <t>ネンド</t>
    </rPh>
    <rPh sb="17" eb="20">
      <t>ミショリ</t>
    </rPh>
    <rPh sb="20" eb="23">
      <t>ケッソンキン</t>
    </rPh>
    <phoneticPr fontId="1"/>
  </si>
  <si>
    <t>△</t>
    <phoneticPr fontId="1"/>
  </si>
  <si>
    <t>△</t>
    <phoneticPr fontId="1"/>
  </si>
  <si>
    <t>営業収益＋</t>
    <rPh sb="0" eb="2">
      <t>エイギョウ</t>
    </rPh>
    <rPh sb="2" eb="4">
      <t>シュウエキ</t>
    </rPh>
    <phoneticPr fontId="1"/>
  </si>
  <si>
    <t>営業費用＋</t>
    <rPh sb="0" eb="2">
      <t>エイギョウ</t>
    </rPh>
    <rPh sb="2" eb="4">
      <t>ヒヨウ</t>
    </rPh>
    <phoneticPr fontId="1"/>
  </si>
  <si>
    <t>％</t>
    <phoneticPr fontId="1"/>
  </si>
  <si>
    <t>％</t>
    <phoneticPr fontId="1"/>
  </si>
  <si>
    <t>－</t>
    <phoneticPr fontId="1"/>
  </si>
  <si>
    <t>－</t>
    <phoneticPr fontId="1"/>
  </si>
  <si>
    <t>【咲洲地区】</t>
    <rPh sb="1" eb="3">
      <t>サキシマ</t>
    </rPh>
    <rPh sb="3" eb="5">
      <t>チク</t>
    </rPh>
    <phoneticPr fontId="1"/>
  </si>
  <si>
    <t>（単位：百万円）</t>
    <rPh sb="1" eb="3">
      <t>タンイ</t>
    </rPh>
    <rPh sb="4" eb="7">
      <t>ヒャクマンエン</t>
    </rPh>
    <phoneticPr fontId="1"/>
  </si>
  <si>
    <t>差引増△減</t>
    <rPh sb="0" eb="2">
      <t>サシヒキ</t>
    </rPh>
    <rPh sb="2" eb="3">
      <t>ゾウ</t>
    </rPh>
    <rPh sb="4" eb="5">
      <t>ゲン</t>
    </rPh>
    <phoneticPr fontId="1"/>
  </si>
  <si>
    <t>大阪港埋立事業収益</t>
    <rPh sb="0" eb="3">
      <t>オオサカコウ</t>
    </rPh>
    <rPh sb="3" eb="5">
      <t>ウメタテ</t>
    </rPh>
    <rPh sb="5" eb="7">
      <t>ジギョウ</t>
    </rPh>
    <rPh sb="7" eb="9">
      <t>シュウエキ</t>
    </rPh>
    <phoneticPr fontId="1"/>
  </si>
  <si>
    <t>営業外収益</t>
    <rPh sb="0" eb="3">
      <t>エイギョウガイ</t>
    </rPh>
    <rPh sb="3" eb="5">
      <t>シュウエキ</t>
    </rPh>
    <phoneticPr fontId="1"/>
  </si>
  <si>
    <t>大阪港埋立事業費用</t>
    <rPh sb="0" eb="3">
      <t>オオサカコウ</t>
    </rPh>
    <rPh sb="3" eb="5">
      <t>ウメタテ</t>
    </rPh>
    <rPh sb="5" eb="7">
      <t>ジギョウ</t>
    </rPh>
    <rPh sb="7" eb="9">
      <t>ヒヨウ</t>
    </rPh>
    <phoneticPr fontId="1"/>
  </si>
  <si>
    <t>営業外費用</t>
    <rPh sb="0" eb="3">
      <t>エイギョウガイ</t>
    </rPh>
    <rPh sb="3" eb="5">
      <t>ヒヨウ</t>
    </rPh>
    <phoneticPr fontId="1"/>
  </si>
  <si>
    <t>支払利息及び企業債取扱諸費</t>
    <rPh sb="0" eb="2">
      <t>シハライ</t>
    </rPh>
    <rPh sb="2" eb="4">
      <t>リソク</t>
    </rPh>
    <rPh sb="4" eb="5">
      <t>オヨ</t>
    </rPh>
    <rPh sb="6" eb="8">
      <t>キギョウ</t>
    </rPh>
    <rPh sb="8" eb="9">
      <t>サイ</t>
    </rPh>
    <rPh sb="9" eb="11">
      <t>トリアツカイ</t>
    </rPh>
    <rPh sb="11" eb="12">
      <t>ショ</t>
    </rPh>
    <rPh sb="12" eb="13">
      <t>ヒ</t>
    </rPh>
    <phoneticPr fontId="1"/>
  </si>
  <si>
    <t>繰延勘定償却</t>
    <rPh sb="0" eb="2">
      <t>クリノベ</t>
    </rPh>
    <rPh sb="2" eb="4">
      <t>カンジョウ</t>
    </rPh>
    <rPh sb="4" eb="6">
      <t>ショウキャク</t>
    </rPh>
    <phoneticPr fontId="1"/>
  </si>
  <si>
    <t>雑支出</t>
    <rPh sb="0" eb="1">
      <t>ザツ</t>
    </rPh>
    <rPh sb="1" eb="3">
      <t>シシュツ</t>
    </rPh>
    <phoneticPr fontId="1"/>
  </si>
  <si>
    <t>※百万円未満は四捨五入し、端数調整は行っていない。</t>
    <rPh sb="1" eb="4">
      <t>ヒャクマンエン</t>
    </rPh>
    <rPh sb="4" eb="6">
      <t>ミマン</t>
    </rPh>
    <rPh sb="7" eb="11">
      <t>シシャゴニュウ</t>
    </rPh>
    <rPh sb="13" eb="15">
      <t>ハスウ</t>
    </rPh>
    <rPh sb="15" eb="17">
      <t>チョウセイ</t>
    </rPh>
    <rPh sb="18" eb="19">
      <t>オコナ</t>
    </rPh>
    <phoneticPr fontId="1"/>
  </si>
  <si>
    <t>【舞洲地区】</t>
    <rPh sb="1" eb="3">
      <t>マイシマ</t>
    </rPh>
    <rPh sb="3" eb="5">
      <t>チク</t>
    </rPh>
    <phoneticPr fontId="1"/>
  </si>
  <si>
    <t>【鶴浜地区】</t>
    <rPh sb="1" eb="2">
      <t>ツル</t>
    </rPh>
    <rPh sb="2" eb="3">
      <t>ハマ</t>
    </rPh>
    <rPh sb="3" eb="5">
      <t>チク</t>
    </rPh>
    <phoneticPr fontId="1"/>
  </si>
  <si>
    <t>【夢洲地区】</t>
    <rPh sb="1" eb="3">
      <t>ユメシマ</t>
    </rPh>
    <rPh sb="3" eb="5">
      <t>チク</t>
    </rPh>
    <phoneticPr fontId="1"/>
  </si>
  <si>
    <t>平成22年度</t>
    <rPh sb="0" eb="2">
      <t>ヘイセイ</t>
    </rPh>
    <rPh sb="4" eb="6">
      <t>ネンド</t>
    </rPh>
    <phoneticPr fontId="1"/>
  </si>
  <si>
    <t>平成21年度</t>
    <rPh sb="0" eb="2">
      <t>ヘイセイ</t>
    </rPh>
    <rPh sb="4" eb="6">
      <t>ネンド</t>
    </rPh>
    <phoneticPr fontId="1"/>
  </si>
  <si>
    <t>港　　湾　　施　　設　　提　　供　　事　　業</t>
    <rPh sb="0" eb="1">
      <t>ミナト</t>
    </rPh>
    <rPh sb="3" eb="4">
      <t>ワン</t>
    </rPh>
    <rPh sb="6" eb="7">
      <t>ホドコ</t>
    </rPh>
    <rPh sb="9" eb="10">
      <t>セツ</t>
    </rPh>
    <rPh sb="12" eb="13">
      <t>テイ</t>
    </rPh>
    <rPh sb="15" eb="16">
      <t>トモ</t>
    </rPh>
    <rPh sb="18" eb="19">
      <t>コト</t>
    </rPh>
    <rPh sb="21" eb="22">
      <t>ギョウ</t>
    </rPh>
    <phoneticPr fontId="1"/>
  </si>
  <si>
    <t>大　　阪　　港　　埋　　立　　事　　業</t>
    <rPh sb="0" eb="1">
      <t>ダイ</t>
    </rPh>
    <rPh sb="3" eb="4">
      <t>サカ</t>
    </rPh>
    <rPh sb="6" eb="7">
      <t>ミナト</t>
    </rPh>
    <rPh sb="9" eb="10">
      <t>マイ</t>
    </rPh>
    <rPh sb="12" eb="13">
      <t>タテ</t>
    </rPh>
    <rPh sb="15" eb="16">
      <t>コト</t>
    </rPh>
    <rPh sb="18" eb="19">
      <t>ギョウ</t>
    </rPh>
    <phoneticPr fontId="1"/>
  </si>
  <si>
    <t>支　　　　　　　　　　　　　　　　　　　　　　　　　　出</t>
    <rPh sb="0" eb="1">
      <t>ササ</t>
    </rPh>
    <rPh sb="27" eb="28">
      <t>デ</t>
    </rPh>
    <phoneticPr fontId="1"/>
  </si>
  <si>
    <t>収　　　　　　　　　　　　　　　　　入</t>
  </si>
  <si>
    <t>収　　　　　　　　　　　　　　　　　入</t>
    <rPh sb="0" eb="1">
      <t>オサム</t>
    </rPh>
    <rPh sb="18" eb="19">
      <t>イ</t>
    </rPh>
    <phoneticPr fontId="1"/>
  </si>
  <si>
    <t>件　　　　　　　　　　　　　　　　　　名</t>
    <rPh sb="0" eb="1">
      <t>ケン</t>
    </rPh>
    <rPh sb="19" eb="20">
      <t>メイ</t>
    </rPh>
    <phoneticPr fontId="1"/>
  </si>
  <si>
    <t>金　　　　額</t>
    <rPh sb="0" eb="1">
      <t>キン</t>
    </rPh>
    <rPh sb="5" eb="6">
      <t>ガク</t>
    </rPh>
    <phoneticPr fontId="1"/>
  </si>
  <si>
    <t>件　　　　　　　　　　　　名</t>
  </si>
  <si>
    <t>件　　　　　　　　　　　　名</t>
    <rPh sb="0" eb="1">
      <t>ケン</t>
    </rPh>
    <rPh sb="13" eb="14">
      <t>メイ</t>
    </rPh>
    <phoneticPr fontId="1"/>
  </si>
  <si>
    <t>建設改良費</t>
    <rPh sb="0" eb="1">
      <t>ダテ</t>
    </rPh>
    <rPh sb="1" eb="2">
      <t>セツ</t>
    </rPh>
    <rPh sb="2" eb="3">
      <t>アラタ</t>
    </rPh>
    <rPh sb="3" eb="4">
      <t>リョウ</t>
    </rPh>
    <rPh sb="4" eb="5">
      <t>ヒ</t>
    </rPh>
    <phoneticPr fontId="1"/>
  </si>
  <si>
    <t>企業債</t>
    <rPh sb="0" eb="2">
      <t>キギョウ</t>
    </rPh>
    <rPh sb="2" eb="3">
      <t>サイ</t>
    </rPh>
    <phoneticPr fontId="1"/>
  </si>
  <si>
    <t>埋立事業費</t>
    <rPh sb="0" eb="2">
      <t>ウメタテ</t>
    </rPh>
    <rPh sb="2" eb="5">
      <t>ジギョウヒ</t>
    </rPh>
    <phoneticPr fontId="1"/>
  </si>
  <si>
    <t>荷役機械整備費</t>
    <rPh sb="0" eb="2">
      <t>ニヤク</t>
    </rPh>
    <rPh sb="2" eb="4">
      <t>キカイ</t>
    </rPh>
    <rPh sb="4" eb="7">
      <t>セイビヒ</t>
    </rPh>
    <phoneticPr fontId="1"/>
  </si>
  <si>
    <t>上屋倉庫整備資金</t>
    <rPh sb="0" eb="2">
      <t>ウワヤ</t>
    </rPh>
    <rPh sb="2" eb="4">
      <t>ソウコ</t>
    </rPh>
    <rPh sb="4" eb="6">
      <t>セイビ</t>
    </rPh>
    <rPh sb="6" eb="8">
      <t>シキン</t>
    </rPh>
    <phoneticPr fontId="1"/>
  </si>
  <si>
    <t>土地造成費</t>
    <rPh sb="0" eb="5">
      <t>トチゾウセイヒ</t>
    </rPh>
    <phoneticPr fontId="1"/>
  </si>
  <si>
    <t>埋立事業資金</t>
    <rPh sb="0" eb="2">
      <t>ウメタテ</t>
    </rPh>
    <rPh sb="2" eb="4">
      <t>ジギョウ</t>
    </rPh>
    <rPh sb="4" eb="6">
      <t>シキン</t>
    </rPh>
    <phoneticPr fontId="1"/>
  </si>
  <si>
    <t>夢洲地区</t>
    <rPh sb="0" eb="2">
      <t>ユメシマ</t>
    </rPh>
    <rPh sb="2" eb="4">
      <t>チク</t>
    </rPh>
    <phoneticPr fontId="1"/>
  </si>
  <si>
    <t>繰入金</t>
    <rPh sb="0" eb="2">
      <t>クリイレ</t>
    </rPh>
    <rPh sb="2" eb="3">
      <t>キン</t>
    </rPh>
    <phoneticPr fontId="1"/>
  </si>
  <si>
    <t>上屋倉庫整備費</t>
    <rPh sb="0" eb="2">
      <t>ウワヤ</t>
    </rPh>
    <rPh sb="2" eb="4">
      <t>ソウコ</t>
    </rPh>
    <rPh sb="4" eb="7">
      <t>セイビヒ</t>
    </rPh>
    <phoneticPr fontId="1"/>
  </si>
  <si>
    <t>関連事業費</t>
    <rPh sb="0" eb="2">
      <t>カンレン</t>
    </rPh>
    <rPh sb="2" eb="5">
      <t>ジギョウヒ</t>
    </rPh>
    <phoneticPr fontId="1"/>
  </si>
  <si>
    <t>下水道</t>
    <rPh sb="0" eb="3">
      <t>ゲスイドウ</t>
    </rPh>
    <phoneticPr fontId="1"/>
  </si>
  <si>
    <t>収　　　　　　入　　　　　 計</t>
    <rPh sb="0" eb="8">
      <t>シュウニュウ</t>
    </rPh>
    <rPh sb="14" eb="15">
      <t>ケイ</t>
    </rPh>
    <phoneticPr fontId="1"/>
  </si>
  <si>
    <t>企業債償還金</t>
    <rPh sb="0" eb="3">
      <t>キギョウサイ</t>
    </rPh>
    <rPh sb="3" eb="6">
      <t>ショウカンキン</t>
    </rPh>
    <phoneticPr fontId="1"/>
  </si>
  <si>
    <t>差　　　　　　　　　　　　　引</t>
    <rPh sb="0" eb="15">
      <t>サシヒキ</t>
    </rPh>
    <phoneticPr fontId="1"/>
  </si>
  <si>
    <t>企業債償還金</t>
    <rPh sb="0" eb="2">
      <t>キギョウ</t>
    </rPh>
    <rPh sb="2" eb="3">
      <t>サイ</t>
    </rPh>
    <rPh sb="3" eb="6">
      <t>ショウカンキン</t>
    </rPh>
    <phoneticPr fontId="1"/>
  </si>
  <si>
    <t>差引</t>
    <rPh sb="0" eb="2">
      <t>サシヒキ</t>
    </rPh>
    <phoneticPr fontId="1"/>
  </si>
  <si>
    <t>企業債諸費</t>
    <rPh sb="0" eb="2">
      <t>キギョウ</t>
    </rPh>
    <rPh sb="2" eb="3">
      <t>サイ</t>
    </rPh>
    <rPh sb="3" eb="5">
      <t>ショヒ</t>
    </rPh>
    <phoneticPr fontId="1"/>
  </si>
  <si>
    <t>企業債償還金</t>
    <rPh sb="0" eb="6">
      <t>キギョウサイショウカンキン</t>
    </rPh>
    <phoneticPr fontId="1"/>
  </si>
  <si>
    <t>支出計</t>
    <rPh sb="0" eb="2">
      <t>シシュツ</t>
    </rPh>
    <rPh sb="2" eb="3">
      <t>ケイ</t>
    </rPh>
    <phoneticPr fontId="1"/>
  </si>
  <si>
    <t>再差引</t>
    <rPh sb="0" eb="1">
      <t>サイ</t>
    </rPh>
    <rPh sb="1" eb="3">
      <t>サシヒキ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</si>
  <si>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1"/>
  </si>
  <si>
    <t>固定資産売却損</t>
    <rPh sb="0" eb="2">
      <t>コテイ</t>
    </rPh>
    <rPh sb="2" eb="4">
      <t>シサン</t>
    </rPh>
    <rPh sb="4" eb="7">
      <t>バイキャクソン</t>
    </rPh>
    <phoneticPr fontId="1"/>
  </si>
  <si>
    <t>固定資産売却代金</t>
    <rPh sb="0" eb="8">
      <t>コテイシサンバイキャクダイキン</t>
    </rPh>
    <phoneticPr fontId="1"/>
  </si>
  <si>
    <t>繰替金</t>
    <rPh sb="0" eb="2">
      <t>クリカ</t>
    </rPh>
    <rPh sb="2" eb="3">
      <t>キン</t>
    </rPh>
    <phoneticPr fontId="1"/>
  </si>
  <si>
    <t>大阪港振興基金へ繰出</t>
    <rPh sb="0" eb="2">
      <t>オオサカ</t>
    </rPh>
    <rPh sb="2" eb="3">
      <t>コウ</t>
    </rPh>
    <rPh sb="3" eb="5">
      <t>シンコウ</t>
    </rPh>
    <rPh sb="5" eb="7">
      <t>キキン</t>
    </rPh>
    <phoneticPr fontId="1"/>
  </si>
  <si>
    <t>(会計内取引を消去している)</t>
    <rPh sb="7" eb="9">
      <t>ショウキョ</t>
    </rPh>
    <phoneticPr fontId="1"/>
  </si>
  <si>
    <t>８０</t>
  </si>
  <si>
    <t>４８５６</t>
  </si>
  <si>
    <t>８８７３</t>
  </si>
  <si>
    <t>５８２３</t>
  </si>
  <si>
    <t>固定資産売却益</t>
    <rPh sb="0" eb="4">
      <t>コテイシサン</t>
    </rPh>
    <rPh sb="4" eb="6">
      <t>バイキャク</t>
    </rPh>
    <rPh sb="6" eb="7">
      <t>エキ</t>
    </rPh>
    <phoneticPr fontId="1"/>
  </si>
  <si>
    <t>その他特別利益</t>
    <rPh sb="2" eb="5">
      <t>タトクベツ</t>
    </rPh>
    <rPh sb="5" eb="7">
      <t>リエキ</t>
    </rPh>
    <phoneticPr fontId="1"/>
  </si>
  <si>
    <t>土地造成勘定評価損</t>
    <rPh sb="0" eb="9">
      <t>トチゾウセイカンジョウヒョウカソン</t>
    </rPh>
    <phoneticPr fontId="1"/>
  </si>
  <si>
    <t>（会計内取引を消去していない）</t>
    <rPh sb="1" eb="3">
      <t>カイケイ</t>
    </rPh>
    <rPh sb="3" eb="4">
      <t>ナイ</t>
    </rPh>
    <rPh sb="4" eb="6">
      <t>トリヒキ</t>
    </rPh>
    <rPh sb="7" eb="9">
      <t>ショウキョ</t>
    </rPh>
    <phoneticPr fontId="1"/>
  </si>
  <si>
    <t>令和２年度</t>
    <rPh sb="0" eb="2">
      <t>レイワ</t>
    </rPh>
    <rPh sb="3" eb="5">
      <t>ネンド</t>
    </rPh>
    <rPh sb="4" eb="5">
      <t>ド</t>
    </rPh>
    <phoneticPr fontId="1"/>
  </si>
  <si>
    <t>雑収入</t>
  </si>
  <si>
    <t>消費税及び地方消費税
資本的収支調整額</t>
    <rPh sb="0" eb="3">
      <t>ショウヒゼイ</t>
    </rPh>
    <rPh sb="3" eb="4">
      <t>オヨ</t>
    </rPh>
    <rPh sb="5" eb="10">
      <t>チホウショウヒゼイ</t>
    </rPh>
    <rPh sb="11" eb="14">
      <t>シホンテキ</t>
    </rPh>
    <rPh sb="14" eb="16">
      <t>シュウシ</t>
    </rPh>
    <rPh sb="16" eb="19">
      <t>チョウセイガク</t>
    </rPh>
    <phoneticPr fontId="1"/>
  </si>
  <si>
    <t>損益勘定留保資金</t>
  </si>
  <si>
    <t>南港地区</t>
    <rPh sb="0" eb="2">
      <t>ナンコウ</t>
    </rPh>
    <rPh sb="2" eb="4">
      <t>チク</t>
    </rPh>
    <phoneticPr fontId="1"/>
  </si>
  <si>
    <t>北港テクノポート線</t>
    <rPh sb="0" eb="2">
      <t>ホッコウ</t>
    </rPh>
    <rPh sb="8" eb="9">
      <t>セン</t>
    </rPh>
    <phoneticPr fontId="1"/>
  </si>
  <si>
    <t>上水道</t>
    <rPh sb="0" eb="3">
      <t>ジョウスイドウ</t>
    </rPh>
    <phoneticPr fontId="1"/>
  </si>
  <si>
    <t>消費税及び地方消費税
資本的収支調整額</t>
  </si>
  <si>
    <t>令和３年度</t>
    <rPh sb="0" eb="2">
      <t>レイワ</t>
    </rPh>
    <rPh sb="3" eb="5">
      <t>ネンド</t>
    </rPh>
    <rPh sb="4" eb="5">
      <t>ド</t>
    </rPh>
    <phoneticPr fontId="1"/>
  </si>
  <si>
    <t>既存埠頭の再編</t>
    <phoneticPr fontId="1"/>
  </si>
  <si>
    <t>５８３０</t>
  </si>
  <si>
    <t>００７９</t>
  </si>
  <si>
    <t>令和３年度</t>
    <phoneticPr fontId="1"/>
  </si>
  <si>
    <t>荷役機械整備資金</t>
    <rPh sb="0" eb="4">
      <t>ニヤクキカイ</t>
    </rPh>
    <rPh sb="4" eb="6">
      <t>セイビ</t>
    </rPh>
    <rPh sb="6" eb="8">
      <t>シキン</t>
    </rPh>
    <phoneticPr fontId="1"/>
  </si>
  <si>
    <t>鶴浜地区</t>
    <rPh sb="0" eb="2">
      <t>ツルハマ</t>
    </rPh>
    <rPh sb="2" eb="4">
      <t>チク</t>
    </rPh>
    <phoneticPr fontId="1"/>
  </si>
  <si>
    <t>（単位：百万円）</t>
    <phoneticPr fontId="1"/>
  </si>
  <si>
    <t>令和４年度</t>
    <rPh sb="0" eb="2">
      <t>レイワ</t>
    </rPh>
    <rPh sb="3" eb="5">
      <t>ネンド</t>
    </rPh>
    <rPh sb="4" eb="5">
      <t>ド</t>
    </rPh>
    <phoneticPr fontId="1"/>
  </si>
  <si>
    <t>令 和 ２ 年</t>
    <rPh sb="0" eb="1">
      <t>レイ</t>
    </rPh>
    <rPh sb="2" eb="3">
      <t>ワ</t>
    </rPh>
    <rPh sb="6" eb="7">
      <t>ネン</t>
    </rPh>
    <phoneticPr fontId="1"/>
  </si>
  <si>
    <t>令和４年度</t>
    <rPh sb="0" eb="2">
      <t>レイワ</t>
    </rPh>
    <rPh sb="3" eb="5">
      <t>ネンド</t>
    </rPh>
    <rPh sb="4" eb="5">
      <t>ガンネン</t>
    </rPh>
    <phoneticPr fontId="1"/>
  </si>
  <si>
    <t>３２０６</t>
  </si>
  <si>
    <t>１４３６</t>
  </si>
  <si>
    <t>９１９０</t>
  </si>
  <si>
    <t>０４４８</t>
  </si>
  <si>
    <t>５７６５</t>
  </si>
  <si>
    <t>４９８５</t>
  </si>
  <si>
    <t>４９５５</t>
  </si>
  <si>
    <t>５４３３</t>
  </si>
  <si>
    <t>３５５４</t>
  </si>
  <si>
    <t>７６８０</t>
  </si>
  <si>
    <t>０４０３</t>
  </si>
  <si>
    <t>５８７０</t>
  </si>
  <si>
    <t>９１３３</t>
  </si>
  <si>
    <t>９３１５</t>
  </si>
  <si>
    <t>１１３５</t>
  </si>
  <si>
    <t>０３３７</t>
  </si>
  <si>
    <t>令和４年度</t>
    <phoneticPr fontId="1"/>
  </si>
  <si>
    <t>補填財源</t>
    <rPh sb="0" eb="4">
      <t>ホテンザイゲン</t>
    </rPh>
    <phoneticPr fontId="1"/>
  </si>
  <si>
    <t>令和５年度</t>
    <rPh sb="0" eb="2">
      <t>レイワ</t>
    </rPh>
    <rPh sb="3" eb="5">
      <t>ネンド</t>
    </rPh>
    <rPh sb="4" eb="5">
      <t>ド</t>
    </rPh>
    <phoneticPr fontId="1"/>
  </si>
  <si>
    <t>0.003～5.034％</t>
    <phoneticPr fontId="1"/>
  </si>
  <si>
    <t>0.003～4.847％</t>
    <phoneticPr fontId="1"/>
  </si>
  <si>
    <t>○基金（令和５年度末残高）</t>
    <rPh sb="1" eb="3">
      <t>キキン</t>
    </rPh>
    <rPh sb="4" eb="6">
      <t>レイワ</t>
    </rPh>
    <rPh sb="7" eb="10">
      <t>ネンドマツ</t>
    </rPh>
    <rPh sb="8" eb="9">
      <t>ガンネン</t>
    </rPh>
    <rPh sb="9" eb="10">
      <t>マツ</t>
    </rPh>
    <rPh sb="10" eb="12">
      <t>ザンダカ</t>
    </rPh>
    <phoneticPr fontId="1"/>
  </si>
  <si>
    <t>令和 元 年</t>
    <rPh sb="0" eb="2">
      <t>レイワ</t>
    </rPh>
    <rPh sb="3" eb="4">
      <t>モト</t>
    </rPh>
    <rPh sb="5" eb="6">
      <t>ネン</t>
    </rPh>
    <phoneticPr fontId="1"/>
  </si>
  <si>
    <t>令 和 ３ 年</t>
    <rPh sb="0" eb="1">
      <t>レイ</t>
    </rPh>
    <rPh sb="2" eb="3">
      <t>ワ</t>
    </rPh>
    <rPh sb="6" eb="7">
      <t>ネン</t>
    </rPh>
    <phoneticPr fontId="1"/>
  </si>
  <si>
    <t>令 和 ４ 年</t>
    <phoneticPr fontId="1"/>
  </si>
  <si>
    <t>令 和 ５ 年</t>
    <rPh sb="0" eb="1">
      <t>レイ</t>
    </rPh>
    <rPh sb="2" eb="3">
      <t>ワ</t>
    </rPh>
    <rPh sb="6" eb="7">
      <t>ネン</t>
    </rPh>
    <phoneticPr fontId="1"/>
  </si>
  <si>
    <t>令和５年度</t>
    <rPh sb="0" eb="2">
      <t>レイワ</t>
    </rPh>
    <rPh sb="3" eb="5">
      <t>ネンド</t>
    </rPh>
    <rPh sb="4" eb="5">
      <t>ガンネン</t>
    </rPh>
    <phoneticPr fontId="1"/>
  </si>
  <si>
    <t>令和５年度　港営事業収益的収支決算概要</t>
    <rPh sb="0" eb="2">
      <t>レイワ</t>
    </rPh>
    <rPh sb="3" eb="5">
      <t>ネンド</t>
    </rPh>
    <rPh sb="6" eb="8">
      <t>コウエイ</t>
    </rPh>
    <rPh sb="8" eb="10">
      <t>ジギョウ</t>
    </rPh>
    <rPh sb="10" eb="12">
      <t>シュウエキ</t>
    </rPh>
    <rPh sb="12" eb="13">
      <t>テキ</t>
    </rPh>
    <rPh sb="13" eb="15">
      <t>シュウシ</t>
    </rPh>
    <rPh sb="15" eb="17">
      <t>ケッサン</t>
    </rPh>
    <rPh sb="17" eb="19">
      <t>ガイヨウ</t>
    </rPh>
    <phoneticPr fontId="1"/>
  </si>
  <si>
    <t>令和４年度決算</t>
    <rPh sb="0" eb="2">
      <t>レイワ</t>
    </rPh>
    <rPh sb="3" eb="5">
      <t>ネンド</t>
    </rPh>
    <rPh sb="4" eb="5">
      <t>ガンネン</t>
    </rPh>
    <rPh sb="5" eb="7">
      <t>ケッサン</t>
    </rPh>
    <phoneticPr fontId="1"/>
  </si>
  <si>
    <t>令和５年度決算</t>
    <rPh sb="0" eb="2">
      <t>レイワ</t>
    </rPh>
    <rPh sb="3" eb="5">
      <t>ネンド</t>
    </rPh>
    <rPh sb="5" eb="7">
      <t>ケッサン</t>
    </rPh>
    <phoneticPr fontId="1"/>
  </si>
  <si>
    <t>令和4年度</t>
    <phoneticPr fontId="1"/>
  </si>
  <si>
    <t>令和５年度</t>
    <phoneticPr fontId="1"/>
  </si>
  <si>
    <t>令和５年度</t>
    <phoneticPr fontId="1"/>
  </si>
  <si>
    <t>C6,7岸壁荷役機械整備</t>
    <rPh sb="4" eb="6">
      <t>ガンペキ</t>
    </rPh>
    <rPh sb="6" eb="8">
      <t>ニヤク</t>
    </rPh>
    <rPh sb="8" eb="10">
      <t>キカイ</t>
    </rPh>
    <rPh sb="10" eb="12">
      <t>セイビ</t>
    </rPh>
    <phoneticPr fontId="1"/>
  </si>
  <si>
    <t>港湾業務情報システム再構築事業</t>
    <rPh sb="0" eb="2">
      <t>コウワン</t>
    </rPh>
    <rPh sb="2" eb="4">
      <t>ギョウム</t>
    </rPh>
    <rPh sb="4" eb="6">
      <t>ジョウホウ</t>
    </rPh>
    <rPh sb="10" eb="11">
      <t>サイ</t>
    </rPh>
    <rPh sb="11" eb="13">
      <t>コウチク</t>
    </rPh>
    <rPh sb="13" eb="15">
      <t>ジギョウ</t>
    </rPh>
    <phoneticPr fontId="1"/>
  </si>
  <si>
    <t>備品買入等</t>
    <rPh sb="0" eb="5">
      <t>ビヒンカイイレトウ</t>
    </rPh>
    <phoneticPr fontId="1"/>
  </si>
  <si>
    <t>雑収入</t>
    <phoneticPr fontId="1"/>
  </si>
  <si>
    <t>南港E‐5、6、7地区荷さばき地
舗装更新工事</t>
    <phoneticPr fontId="1"/>
  </si>
  <si>
    <t>港湾業務情報システム再構築事業等</t>
    <rPh sb="0" eb="2">
      <t>コウワン</t>
    </rPh>
    <rPh sb="2" eb="4">
      <t>ギョウム</t>
    </rPh>
    <rPh sb="4" eb="6">
      <t>ジョウホウ</t>
    </rPh>
    <rPh sb="10" eb="11">
      <t>サイ</t>
    </rPh>
    <rPh sb="11" eb="13">
      <t>コウチク</t>
    </rPh>
    <rPh sb="13" eb="15">
      <t>ジギョウ</t>
    </rPh>
    <rPh sb="15" eb="16">
      <t>ナド</t>
    </rPh>
    <phoneticPr fontId="1"/>
  </si>
  <si>
    <t>上屋等設備改修</t>
    <phoneticPr fontId="1"/>
  </si>
  <si>
    <t>北港白津地区荷さばき地（HS-1・2間）通路整備工事</t>
    <phoneticPr fontId="1"/>
  </si>
  <si>
    <t>R岸壁埠頭保安設備
ネットフェンス・ゲート設置</t>
    <phoneticPr fontId="1"/>
  </si>
  <si>
    <t>咲洲東土地造成事業（埠頭用地）</t>
    <phoneticPr fontId="1"/>
  </si>
  <si>
    <t>第3岸壁埠頭保安設備
フェンス・ゲート整備</t>
    <phoneticPr fontId="1"/>
  </si>
  <si>
    <t>南港K-2南荷さばき地
舗装等整備工事設計業務委託</t>
    <phoneticPr fontId="1"/>
  </si>
  <si>
    <t>安治川4号上屋耐震改修実施設計</t>
    <phoneticPr fontId="1"/>
  </si>
  <si>
    <t>（注）　決算額は、消費税及び地方消費税を含む。</t>
    <rPh sb="1" eb="2">
      <t>チュウ</t>
    </rPh>
    <rPh sb="4" eb="6">
      <t>ケッサン</t>
    </rPh>
    <rPh sb="6" eb="7">
      <t>ガク</t>
    </rPh>
    <rPh sb="9" eb="12">
      <t>ショウヒゼイ</t>
    </rPh>
    <rPh sb="12" eb="13">
      <t>オヨ</t>
    </rPh>
    <rPh sb="14" eb="16">
      <t>チホウ</t>
    </rPh>
    <rPh sb="16" eb="19">
      <t>ショウヒゼイ</t>
    </rPh>
    <rPh sb="20" eb="21">
      <t>フク</t>
    </rPh>
    <phoneticPr fontId="1"/>
  </si>
  <si>
    <t>令和5年度　 港営事業資本的収支決算概要</t>
    <phoneticPr fontId="1"/>
  </si>
  <si>
    <t>（参　　考）</t>
    <rPh sb="1" eb="2">
      <t>サン</t>
    </rPh>
    <rPh sb="4" eb="5">
      <t>コウ</t>
    </rPh>
    <phoneticPr fontId="1"/>
  </si>
  <si>
    <t>〔大阪港埋立事業収益的収支地区別内訳〕 (会計内取引を消去していない。)</t>
    <rPh sb="1" eb="4">
      <t>オオサカコウ</t>
    </rPh>
    <rPh sb="4" eb="6">
      <t>ウメタテ</t>
    </rPh>
    <rPh sb="6" eb="8">
      <t>ジギョウ</t>
    </rPh>
    <rPh sb="8" eb="10">
      <t>シュウエキ</t>
    </rPh>
    <rPh sb="10" eb="11">
      <t>テキ</t>
    </rPh>
    <rPh sb="11" eb="13">
      <t>シュウシ</t>
    </rPh>
    <rPh sb="13" eb="15">
      <t>チク</t>
    </rPh>
    <rPh sb="15" eb="16">
      <t>ベツ</t>
    </rPh>
    <rPh sb="16" eb="18">
      <t>ウチワケ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</si>
</sst>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76" formatCode="#,##0_ "/>
    <numFmt numFmtId="177" formatCode="0.0_ "/>
    <numFmt numFmtId="178" formatCode="#,##0;&quot;△ &quot;#,##0"/>
    <numFmt numFmtId="179" formatCode="#,##0;&quot;▲ &quot;#,##0"/>
    <numFmt numFmtId="180" formatCode="####\ \ \ \ \ \ \ ####\ \ \ \ \ \ ###0_ ;####\ \ \ \ \ \ \ ####\ \ \ \ \ \ ###0_ "/>
    <numFmt numFmtId="181" formatCode="####&quot; 　 &quot;####&quot; 　 &quot;###0\ ;&quot;△ &quot;####&quot;  　&quot;####&quot;  　&quot;###0\ "/>
    <numFmt numFmtId="182" formatCode="####&quot;  　&quot;####&quot; 　 &quot;###0\ ;&quot;△ &quot;####&quot;  　&quot;####&quot;  　&quot;###0\ "/>
    <numFmt numFmtId="183" formatCode="####&quot;  　&quot;####&quot;　 　 &quot;###0\ ;&quot;△ &quot;####&quot;  　&quot;####&quot;  　　&quot;###0\ "/>
    <numFmt numFmtId="184" formatCode="####&quot;  　&quot;####&quot; 　　 &quot;###0\ ;&quot;△ &quot;####&quot;  　　&quot;####&quot;  　&quot;###0\ "/>
    <numFmt numFmtId="185" formatCode="####&quot;  　&quot;####&quot; 　　 &quot;###0\ ;&quot;△ &quot;####&quot;  　&quot;####&quot;  　　&quot;###0\ "/>
    <numFmt numFmtId="186" formatCode="0_ "/>
    <numFmt numFmtId="187" formatCode="####&quot; 　&quot;####&quot; 　&quot;###0\ ;&quot;△ &quot;####&quot; 　&quot;####&quot; 　&quot;###0\ "/>
    <numFmt numFmtId="188" formatCode="####&quot;  　&quot;####&quot; 　　 &quot;###0\ ;&quot; &quot;####&quot;  　&quot;####&quot;  　　&quot;###0\ "/>
    <numFmt numFmtId="189" formatCode="0.0"/>
  </numFmts>
  <fonts count="2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u val="double"/>
      <vertAlign val="superscript"/>
      <sz val="36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2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u val="double"/>
      <vertAlign val="superscript"/>
      <sz val="28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sz val="6"/>
      <name val="ＭＳ Ｐ明朝"/>
      <family val="1"/>
      <charset val="128"/>
    </font>
    <font>
      <sz val="12"/>
      <color theme="0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24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/>
      <top/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38" fontId="3" fillId="0" borderId="0" applyFont="0" applyFill="0" applyBorder="0" applyAlignment="0" applyProtection="0"/>
    <xf numFmtId="0" fontId="3" fillId="0" borderId="0">
      <alignment vertical="center"/>
    </xf>
  </cellStyleXfs>
  <cellXfs count="653">
    <xf numFmtId="0" fontId="0" fillId="0" borderId="0" xfId="0"/>
    <xf numFmtId="0" fontId="5" fillId="0" borderId="0" xfId="0" applyFont="1" applyFill="1" applyAlignment="1">
      <alignment horizontal="center"/>
    </xf>
    <xf numFmtId="0" fontId="6" fillId="0" borderId="0" xfId="0" applyFont="1" applyFill="1"/>
    <xf numFmtId="0" fontId="6" fillId="0" borderId="1" xfId="0" applyFont="1" applyFill="1" applyBorder="1"/>
    <xf numFmtId="0" fontId="6" fillId="0" borderId="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/>
    <xf numFmtId="0" fontId="8" fillId="0" borderId="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right" vertical="center"/>
    </xf>
    <xf numFmtId="0" fontId="6" fillId="0" borderId="7" xfId="0" applyFont="1" applyFill="1" applyBorder="1" applyAlignment="1"/>
    <xf numFmtId="0" fontId="6" fillId="0" borderId="1" xfId="0" applyFont="1" applyFill="1" applyBorder="1" applyAlignment="1">
      <alignment horizontal="distributed" vertical="center"/>
    </xf>
    <xf numFmtId="49" fontId="6" fillId="0" borderId="6" xfId="0" applyNumberFormat="1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49" fontId="6" fillId="0" borderId="32" xfId="0" applyNumberFormat="1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49" fontId="6" fillId="0" borderId="35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distributed" vertical="center"/>
    </xf>
    <xf numFmtId="0" fontId="6" fillId="0" borderId="37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49" fontId="6" fillId="0" borderId="39" xfId="0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horizontal="center" vertical="center"/>
    </xf>
    <xf numFmtId="49" fontId="6" fillId="0" borderId="42" xfId="0" applyNumberFormat="1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6" fillId="0" borderId="45" xfId="0" applyFont="1" applyFill="1" applyBorder="1" applyAlignment="1">
      <alignment horizontal="center" vertical="center"/>
    </xf>
    <xf numFmtId="49" fontId="8" fillId="0" borderId="46" xfId="0" applyNumberFormat="1" applyFont="1" applyFill="1" applyBorder="1" applyAlignment="1">
      <alignment horizontal="center" vertical="center"/>
    </xf>
    <xf numFmtId="49" fontId="8" fillId="0" borderId="6" xfId="0" applyNumberFormat="1" applyFont="1" applyFill="1" applyBorder="1" applyAlignment="1">
      <alignment horizontal="center" vertical="center"/>
    </xf>
    <xf numFmtId="49" fontId="8" fillId="0" borderId="32" xfId="0" applyNumberFormat="1" applyFont="1" applyFill="1" applyBorder="1" applyAlignment="1">
      <alignment horizontal="center" vertical="center"/>
    </xf>
    <xf numFmtId="49" fontId="8" fillId="0" borderId="35" xfId="0" applyNumberFormat="1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horizontal="center" vertical="center"/>
    </xf>
    <xf numFmtId="0" fontId="6" fillId="0" borderId="47" xfId="0" applyFont="1" applyFill="1" applyBorder="1" applyAlignment="1">
      <alignment horizontal="center" vertical="center"/>
    </xf>
    <xf numFmtId="49" fontId="8" fillId="0" borderId="48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right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8" fillId="0" borderId="8" xfId="0" applyNumberFormat="1" applyFont="1" applyFill="1" applyBorder="1" applyAlignment="1">
      <alignment horizontal="center" vertical="center"/>
    </xf>
    <xf numFmtId="49" fontId="6" fillId="0" borderId="49" xfId="0" applyNumberFormat="1" applyFont="1" applyFill="1" applyBorder="1" applyAlignment="1">
      <alignment horizontal="center" vertical="center"/>
    </xf>
    <xf numFmtId="49" fontId="8" fillId="0" borderId="4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6" fillId="0" borderId="36" xfId="0" applyFont="1" applyFill="1" applyBorder="1" applyAlignment="1">
      <alignment horizontal="center" vertical="center"/>
    </xf>
    <xf numFmtId="0" fontId="6" fillId="0" borderId="50" xfId="0" applyFont="1" applyFill="1" applyBorder="1" applyAlignment="1">
      <alignment horizontal="center" vertical="center"/>
    </xf>
    <xf numFmtId="49" fontId="8" fillId="0" borderId="49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right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49" fontId="8" fillId="0" borderId="25" xfId="0" applyNumberFormat="1" applyFont="1" applyFill="1" applyBorder="1" applyAlignment="1">
      <alignment horizontal="center" vertical="center"/>
    </xf>
    <xf numFmtId="49" fontId="6" fillId="0" borderId="14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vertical="center"/>
    </xf>
    <xf numFmtId="0" fontId="8" fillId="0" borderId="8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176" fontId="8" fillId="0" borderId="5" xfId="0" applyNumberFormat="1" applyFont="1" applyFill="1" applyBorder="1" applyAlignment="1">
      <alignment vertical="center"/>
    </xf>
    <xf numFmtId="0" fontId="6" fillId="0" borderId="15" xfId="0" applyFont="1" applyFill="1" applyBorder="1" applyAlignment="1"/>
    <xf numFmtId="0" fontId="6" fillId="0" borderId="3" xfId="0" applyFont="1" applyFill="1" applyBorder="1" applyAlignment="1"/>
    <xf numFmtId="49" fontId="8" fillId="0" borderId="3" xfId="0" applyNumberFormat="1" applyFont="1" applyFill="1" applyBorder="1" applyAlignment="1">
      <alignment horizontal="center" vertical="center"/>
    </xf>
    <xf numFmtId="0" fontId="6" fillId="0" borderId="0" xfId="0" applyFont="1" applyFill="1" applyBorder="1"/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/>
    <xf numFmtId="0" fontId="6" fillId="0" borderId="3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distributed" vertical="center"/>
    </xf>
    <xf numFmtId="0" fontId="6" fillId="0" borderId="3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49" fontId="6" fillId="0" borderId="16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/>
    <xf numFmtId="0" fontId="8" fillId="0" borderId="0" xfId="0" applyFont="1" applyFill="1" applyAlignment="1"/>
    <xf numFmtId="0" fontId="8" fillId="0" borderId="0" xfId="0" applyFont="1" applyFill="1" applyBorder="1" applyAlignment="1">
      <alignment horizontal="distributed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left" vertical="center"/>
    </xf>
    <xf numFmtId="0" fontId="10" fillId="0" borderId="16" xfId="0" applyFont="1" applyFill="1" applyBorder="1" applyAlignment="1">
      <alignment horizontal="left" vertical="center"/>
    </xf>
    <xf numFmtId="0" fontId="8" fillId="0" borderId="17" xfId="0" applyFont="1" applyFill="1" applyBorder="1" applyAlignment="1">
      <alignment vertical="center"/>
    </xf>
    <xf numFmtId="0" fontId="8" fillId="0" borderId="16" xfId="0" applyFont="1" applyFill="1" applyBorder="1" applyAlignment="1">
      <alignment vertical="center"/>
    </xf>
    <xf numFmtId="0" fontId="10" fillId="0" borderId="17" xfId="0" applyNumberFormat="1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distributed"/>
    </xf>
    <xf numFmtId="176" fontId="8" fillId="0" borderId="0" xfId="0" applyNumberFormat="1" applyFont="1" applyFill="1" applyAlignment="1">
      <alignment vertical="center"/>
    </xf>
    <xf numFmtId="0" fontId="11" fillId="0" borderId="0" xfId="0" applyFont="1"/>
    <xf numFmtId="178" fontId="10" fillId="0" borderId="0" xfId="1" applyNumberFormat="1" applyFont="1" applyFill="1" applyAlignment="1">
      <alignment vertical="center"/>
    </xf>
    <xf numFmtId="178" fontId="10" fillId="0" borderId="0" xfId="1" applyNumberFormat="1" applyFont="1" applyFill="1" applyAlignment="1">
      <alignment horizontal="right" vertical="center"/>
    </xf>
    <xf numFmtId="178" fontId="10" fillId="0" borderId="18" xfId="1" applyNumberFormat="1" applyFont="1" applyFill="1" applyBorder="1" applyAlignment="1">
      <alignment horizontal="distributed" vertical="center"/>
    </xf>
    <xf numFmtId="178" fontId="10" fillId="0" borderId="0" xfId="1" applyNumberFormat="1" applyFont="1" applyFill="1"/>
    <xf numFmtId="178" fontId="9" fillId="0" borderId="18" xfId="1" applyNumberFormat="1" applyFont="1" applyFill="1" applyBorder="1" applyAlignment="1">
      <alignment horizontal="distributed" vertical="center" shrinkToFit="1"/>
    </xf>
    <xf numFmtId="0" fontId="8" fillId="0" borderId="0" xfId="0" applyFont="1" applyFill="1" applyBorder="1" applyAlignment="1">
      <alignment horizontal="distributed" vertical="center"/>
    </xf>
    <xf numFmtId="0" fontId="12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178" fontId="14" fillId="0" borderId="15" xfId="0" applyNumberFormat="1" applyFont="1" applyFill="1" applyBorder="1" applyAlignment="1">
      <alignment vertical="center"/>
    </xf>
    <xf numFmtId="178" fontId="14" fillId="0" borderId="5" xfId="0" applyNumberFormat="1" applyFont="1" applyFill="1" applyBorder="1" applyAlignment="1">
      <alignment vertical="center"/>
    </xf>
    <xf numFmtId="177" fontId="14" fillId="0" borderId="5" xfId="0" applyNumberFormat="1" applyFont="1" applyFill="1" applyBorder="1" applyAlignment="1">
      <alignment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178" fontId="18" fillId="0" borderId="18" xfId="1" applyNumberFormat="1" applyFont="1" applyFill="1" applyBorder="1" applyAlignment="1">
      <alignment horizontal="distributed" vertical="center"/>
    </xf>
    <xf numFmtId="178" fontId="19" fillId="0" borderId="18" xfId="1" applyNumberFormat="1" applyFont="1" applyFill="1" applyBorder="1" applyAlignment="1">
      <alignment horizontal="distributed" vertical="center" shrinkToFit="1"/>
    </xf>
    <xf numFmtId="0" fontId="6" fillId="0" borderId="0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178" fontId="10" fillId="0" borderId="18" xfId="1" applyNumberFormat="1" applyFont="1" applyFill="1" applyBorder="1" applyAlignment="1">
      <alignment vertical="center"/>
    </xf>
    <xf numFmtId="178" fontId="18" fillId="0" borderId="20" xfId="1" applyNumberFormat="1" applyFont="1" applyFill="1" applyBorder="1" applyAlignment="1">
      <alignment vertical="center"/>
    </xf>
    <xf numFmtId="178" fontId="18" fillId="0" borderId="19" xfId="1" applyNumberFormat="1" applyFont="1" applyFill="1" applyBorder="1" applyAlignment="1">
      <alignment vertical="center"/>
    </xf>
    <xf numFmtId="178" fontId="18" fillId="0" borderId="18" xfId="1" applyNumberFormat="1" applyFont="1" applyFill="1" applyBorder="1" applyAlignment="1">
      <alignment vertical="center"/>
    </xf>
    <xf numFmtId="0" fontId="14" fillId="0" borderId="17" xfId="0" applyFont="1" applyFill="1" applyBorder="1" applyAlignment="1">
      <alignment horizontal="center" vertical="center"/>
    </xf>
    <xf numFmtId="177" fontId="14" fillId="0" borderId="18" xfId="0" applyNumberFormat="1" applyFont="1" applyFill="1" applyBorder="1" applyAlignment="1">
      <alignment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distributed" vertical="center"/>
    </xf>
    <xf numFmtId="0" fontId="14" fillId="0" borderId="18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178" fontId="18" fillId="0" borderId="18" xfId="1" applyNumberFormat="1" applyFont="1" applyFill="1" applyBorder="1" applyAlignment="1">
      <alignment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distributed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178" fontId="18" fillId="0" borderId="18" xfId="1" applyNumberFormat="1" applyFont="1" applyFill="1" applyBorder="1" applyAlignment="1">
      <alignment vertical="center"/>
    </xf>
    <xf numFmtId="49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right" vertical="center"/>
    </xf>
    <xf numFmtId="49" fontId="6" fillId="0" borderId="4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43" xfId="0" applyFont="1" applyBorder="1" applyAlignment="1">
      <alignment horizontal="left" vertical="center"/>
    </xf>
    <xf numFmtId="0" fontId="6" fillId="0" borderId="51" xfId="0" applyFont="1" applyBorder="1" applyAlignment="1">
      <alignment vertical="center"/>
    </xf>
    <xf numFmtId="0" fontId="6" fillId="0" borderId="52" xfId="0" applyFont="1" applyBorder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6" fillId="0" borderId="52" xfId="0" applyFont="1" applyBorder="1" applyAlignment="1">
      <alignment vertical="center"/>
    </xf>
    <xf numFmtId="0" fontId="6" fillId="0" borderId="52" xfId="0" applyFont="1" applyBorder="1" applyAlignment="1">
      <alignment horizontal="left" vertical="center"/>
    </xf>
    <xf numFmtId="0" fontId="6" fillId="0" borderId="52" xfId="0" applyFont="1" applyBorder="1" applyAlignment="1">
      <alignment horizontal="left"/>
    </xf>
    <xf numFmtId="0" fontId="6" fillId="0" borderId="52" xfId="0" applyFont="1" applyBorder="1" applyAlignment="1">
      <alignment horizontal="center" vertical="center"/>
    </xf>
    <xf numFmtId="0" fontId="6" fillId="0" borderId="5" xfId="0" applyFont="1" applyBorder="1" applyAlignment="1">
      <alignment horizontal="distributed" vertical="center"/>
    </xf>
    <xf numFmtId="0" fontId="6" fillId="0" borderId="0" xfId="0" applyFont="1" applyAlignment="1">
      <alignment horizontal="left"/>
    </xf>
    <xf numFmtId="0" fontId="6" fillId="0" borderId="5" xfId="0" applyFont="1" applyBorder="1" applyAlignment="1">
      <alignment vertical="center"/>
    </xf>
    <xf numFmtId="0" fontId="6" fillId="0" borderId="40" xfId="0" applyFont="1" applyBorder="1" applyAlignment="1">
      <alignment horizontal="left" vertical="center"/>
    </xf>
    <xf numFmtId="0" fontId="6" fillId="0" borderId="42" xfId="0" applyFont="1" applyBorder="1" applyAlignment="1">
      <alignment horizontal="left" vertical="center"/>
    </xf>
    <xf numFmtId="0" fontId="6" fillId="0" borderId="3" xfId="0" applyFont="1" applyBorder="1" applyAlignment="1">
      <alignment horizontal="distributed" vertical="center"/>
    </xf>
    <xf numFmtId="185" fontId="6" fillId="0" borderId="7" xfId="0" applyNumberFormat="1" applyFont="1" applyBorder="1" applyAlignment="1">
      <alignment horizontal="right" vertical="center"/>
    </xf>
    <xf numFmtId="185" fontId="6" fillId="0" borderId="0" xfId="0" applyNumberFormat="1" applyFont="1" applyAlignment="1">
      <alignment horizontal="right" vertical="center"/>
    </xf>
    <xf numFmtId="185" fontId="6" fillId="0" borderId="8" xfId="0" applyNumberFormat="1" applyFont="1" applyBorder="1" applyAlignment="1">
      <alignment horizontal="right" vertical="center"/>
    </xf>
    <xf numFmtId="0" fontId="6" fillId="0" borderId="37" xfId="0" applyFont="1" applyBorder="1" applyAlignment="1">
      <alignment horizontal="left" vertical="center"/>
    </xf>
    <xf numFmtId="0" fontId="6" fillId="0" borderId="39" xfId="0" applyFont="1" applyBorder="1" applyAlignment="1">
      <alignment horizontal="left" vertical="center"/>
    </xf>
    <xf numFmtId="0" fontId="6" fillId="0" borderId="39" xfId="0" applyFont="1" applyBorder="1" applyAlignment="1">
      <alignment horizontal="distributed" vertical="center"/>
    </xf>
    <xf numFmtId="0" fontId="6" fillId="0" borderId="7" xfId="0" applyFont="1" applyBorder="1" applyAlignment="1">
      <alignment horizontal="center"/>
    </xf>
    <xf numFmtId="186" fontId="6" fillId="0" borderId="0" xfId="0" applyNumberFormat="1" applyFont="1" applyAlignment="1">
      <alignment horizontal="right" vertical="center"/>
    </xf>
    <xf numFmtId="186" fontId="6" fillId="0" borderId="8" xfId="0" applyNumberFormat="1" applyFont="1" applyBorder="1" applyAlignment="1">
      <alignment horizontal="right" vertical="center"/>
    </xf>
    <xf numFmtId="0" fontId="6" fillId="0" borderId="40" xfId="0" applyFont="1" applyBorder="1" applyAlignment="1">
      <alignment horizontal="distributed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/>
    <xf numFmtId="0" fontId="6" fillId="0" borderId="47" xfId="0" applyFont="1" applyBorder="1" applyAlignment="1">
      <alignment vertical="center"/>
    </xf>
    <xf numFmtId="0" fontId="6" fillId="0" borderId="48" xfId="0" applyFont="1" applyBorder="1" applyAlignment="1">
      <alignment horizontal="left" vertical="center"/>
    </xf>
    <xf numFmtId="0" fontId="6" fillId="0" borderId="47" xfId="0" applyFont="1" applyBorder="1" applyAlignment="1">
      <alignment horizontal="center" vertical="center"/>
    </xf>
    <xf numFmtId="0" fontId="6" fillId="0" borderId="43" xfId="0" applyFont="1" applyBorder="1" applyAlignment="1">
      <alignment vertical="center"/>
    </xf>
    <xf numFmtId="0" fontId="6" fillId="0" borderId="43" xfId="0" applyFont="1" applyBorder="1" applyAlignment="1">
      <alignment horizontal="left"/>
    </xf>
    <xf numFmtId="185" fontId="6" fillId="0" borderId="51" xfId="0" applyNumberFormat="1" applyFont="1" applyBorder="1" applyAlignment="1">
      <alignment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vertical="center"/>
    </xf>
    <xf numFmtId="185" fontId="6" fillId="0" borderId="1" xfId="0" applyNumberFormat="1" applyFont="1" applyBorder="1" applyAlignment="1">
      <alignment vertical="center"/>
    </xf>
    <xf numFmtId="0" fontId="6" fillId="0" borderId="0" xfId="0" applyFont="1" applyAlignment="1">
      <alignment vertical="center" wrapText="1"/>
    </xf>
    <xf numFmtId="185" fontId="6" fillId="0" borderId="2" xfId="0" applyNumberFormat="1" applyFont="1" applyBorder="1" applyAlignment="1">
      <alignment vertical="center"/>
    </xf>
    <xf numFmtId="0" fontId="6" fillId="0" borderId="5" xfId="0" applyFont="1" applyBorder="1" applyAlignment="1">
      <alignment vertical="center" wrapText="1"/>
    </xf>
    <xf numFmtId="185" fontId="6" fillId="0" borderId="7" xfId="0" applyNumberFormat="1" applyFont="1" applyBorder="1" applyAlignment="1">
      <alignment vertical="center"/>
    </xf>
    <xf numFmtId="0" fontId="17" fillId="0" borderId="0" xfId="0" applyFont="1"/>
    <xf numFmtId="0" fontId="17" fillId="0" borderId="0" xfId="0" applyFont="1" applyAlignment="1">
      <alignment horizontal="left"/>
    </xf>
    <xf numFmtId="0" fontId="6" fillId="0" borderId="0" xfId="0" applyFont="1" applyAlignment="1">
      <alignment horizontal="distributed" vertical="center" wrapText="1"/>
    </xf>
    <xf numFmtId="0" fontId="6" fillId="0" borderId="37" xfId="0" applyFont="1" applyBorder="1" applyAlignment="1">
      <alignment vertical="center"/>
    </xf>
    <xf numFmtId="0" fontId="6" fillId="0" borderId="40" xfId="0" applyFont="1" applyBorder="1" applyAlignment="1">
      <alignment vertical="center"/>
    </xf>
    <xf numFmtId="0" fontId="6" fillId="0" borderId="39" xfId="0" applyFont="1" applyBorder="1" applyAlignment="1">
      <alignment vertical="center"/>
    </xf>
    <xf numFmtId="0" fontId="6" fillId="0" borderId="37" xfId="0" applyFont="1" applyBorder="1" applyAlignment="1">
      <alignment horizontal="distributed" vertical="center"/>
    </xf>
    <xf numFmtId="49" fontId="6" fillId="0" borderId="8" xfId="0" applyNumberFormat="1" applyFont="1" applyBorder="1" applyAlignment="1">
      <alignment horizontal="center" vertical="center"/>
    </xf>
    <xf numFmtId="0" fontId="6" fillId="0" borderId="0" xfId="0" applyFont="1" applyAlignment="1">
      <alignment horizontal="distributed"/>
    </xf>
    <xf numFmtId="185" fontId="6" fillId="0" borderId="0" xfId="0" applyNumberFormat="1" applyFont="1" applyAlignment="1">
      <alignment vertical="center"/>
    </xf>
    <xf numFmtId="185" fontId="6" fillId="0" borderId="8" xfId="0" applyNumberFormat="1" applyFont="1" applyBorder="1" applyAlignment="1">
      <alignment vertical="center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distributed" vertical="center" shrinkToFit="1"/>
    </xf>
    <xf numFmtId="182" fontId="6" fillId="0" borderId="7" xfId="0" applyNumberFormat="1" applyFont="1" applyBorder="1" applyAlignment="1">
      <alignment vertical="center"/>
    </xf>
    <xf numFmtId="182" fontId="6" fillId="0" borderId="0" xfId="0" applyNumberFormat="1" applyFont="1" applyAlignment="1">
      <alignment vertical="center"/>
    </xf>
    <xf numFmtId="182" fontId="6" fillId="0" borderId="8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186" fontId="6" fillId="0" borderId="8" xfId="0" quotePrefix="1" applyNumberFormat="1" applyFont="1" applyBorder="1" applyAlignment="1">
      <alignment horizontal="right" vertical="center"/>
    </xf>
    <xf numFmtId="0" fontId="6" fillId="0" borderId="51" xfId="0" applyFont="1" applyBorder="1" applyAlignment="1">
      <alignment horizontal="center" vertical="center"/>
    </xf>
    <xf numFmtId="0" fontId="8" fillId="0" borderId="52" xfId="0" applyFont="1" applyBorder="1"/>
    <xf numFmtId="0" fontId="8" fillId="0" borderId="53" xfId="0" applyFont="1" applyBorder="1"/>
    <xf numFmtId="0" fontId="6" fillId="0" borderId="53" xfId="0" applyFont="1" applyBorder="1" applyAlignment="1">
      <alignment vertical="center"/>
    </xf>
    <xf numFmtId="0" fontId="8" fillId="0" borderId="47" xfId="0" applyFont="1" applyBorder="1"/>
    <xf numFmtId="0" fontId="8" fillId="0" borderId="43" xfId="0" applyFont="1" applyBorder="1"/>
    <xf numFmtId="0" fontId="8" fillId="0" borderId="48" xfId="0" applyFont="1" applyBorder="1"/>
    <xf numFmtId="0" fontId="6" fillId="0" borderId="48" xfId="0" applyFont="1" applyBorder="1" applyAlignment="1">
      <alignment vertical="center"/>
    </xf>
    <xf numFmtId="0" fontId="6" fillId="0" borderId="7" xfId="0" applyFont="1" applyBorder="1" applyAlignment="1">
      <alignment horizontal="distributed" vertical="center"/>
    </xf>
    <xf numFmtId="0" fontId="8" fillId="0" borderId="0" xfId="0" applyFont="1"/>
    <xf numFmtId="0" fontId="8" fillId="0" borderId="7" xfId="0" applyFont="1" applyBorder="1"/>
    <xf numFmtId="0" fontId="6" fillId="0" borderId="43" xfId="0" applyFont="1" applyBorder="1" applyAlignment="1">
      <alignment vertical="center" wrapText="1"/>
    </xf>
    <xf numFmtId="0" fontId="6" fillId="0" borderId="43" xfId="0" applyFont="1" applyBorder="1" applyAlignment="1">
      <alignment horizontal="distributed" vertical="center"/>
    </xf>
    <xf numFmtId="181" fontId="6" fillId="0" borderId="7" xfId="0" applyNumberFormat="1" applyFont="1" applyBorder="1" applyAlignment="1">
      <alignment horizontal="right" vertical="center"/>
    </xf>
    <xf numFmtId="181" fontId="6" fillId="0" borderId="0" xfId="0" applyNumberFormat="1" applyFont="1" applyAlignment="1">
      <alignment horizontal="right" vertical="center"/>
    </xf>
    <xf numFmtId="181" fontId="6" fillId="0" borderId="8" xfId="0" applyNumberFormat="1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181" fontId="8" fillId="0" borderId="8" xfId="0" applyNumberFormat="1" applyFont="1" applyBorder="1" applyAlignment="1">
      <alignment horizontal="right" vertical="center"/>
    </xf>
    <xf numFmtId="181" fontId="6" fillId="0" borderId="7" xfId="0" applyNumberFormat="1" applyFont="1" applyBorder="1" applyAlignment="1">
      <alignment vertical="center"/>
    </xf>
    <xf numFmtId="0" fontId="6" fillId="0" borderId="3" xfId="0" applyFont="1" applyBorder="1" applyAlignment="1">
      <alignment horizontal="distributed"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center" vertical="center"/>
    </xf>
    <xf numFmtId="178" fontId="18" fillId="0" borderId="19" xfId="1" applyNumberFormat="1" applyFont="1" applyFill="1" applyBorder="1" applyAlignment="1">
      <alignment vertical="center"/>
    </xf>
    <xf numFmtId="178" fontId="18" fillId="0" borderId="0" xfId="1" applyNumberFormat="1" applyFont="1" applyFill="1" applyBorder="1" applyAlignment="1">
      <alignment horizontal="distributed" vertical="center"/>
    </xf>
    <xf numFmtId="178" fontId="18" fillId="0" borderId="0" xfId="1" applyNumberFormat="1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178" fontId="10" fillId="0" borderId="0" xfId="1" applyNumberFormat="1" applyFont="1" applyFill="1" applyBorder="1" applyAlignment="1">
      <alignment vertical="center"/>
    </xf>
    <xf numFmtId="178" fontId="10" fillId="0" borderId="0" xfId="1" applyNumberFormat="1" applyFont="1" applyFill="1" applyBorder="1" applyAlignment="1">
      <alignment horizontal="right" vertical="center"/>
    </xf>
    <xf numFmtId="0" fontId="7" fillId="0" borderId="0" xfId="0" applyFont="1" applyFill="1" applyBorder="1"/>
    <xf numFmtId="0" fontId="6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distributed" vertical="center"/>
    </xf>
    <xf numFmtId="0" fontId="13" fillId="0" borderId="0" xfId="0" applyFont="1" applyFill="1" applyBorder="1" applyAlignment="1">
      <alignment vertical="center"/>
    </xf>
    <xf numFmtId="49" fontId="8" fillId="0" borderId="0" xfId="0" applyNumberFormat="1" applyFont="1" applyFill="1" applyBorder="1" applyAlignment="1">
      <alignment horizontal="left" vertical="center"/>
    </xf>
    <xf numFmtId="0" fontId="8" fillId="0" borderId="17" xfId="0" applyFont="1" applyFill="1" applyBorder="1" applyAlignment="1">
      <alignment horizontal="distributed" vertical="center"/>
    </xf>
    <xf numFmtId="179" fontId="8" fillId="0" borderId="15" xfId="0" applyNumberFormat="1" applyFont="1" applyFill="1" applyBorder="1" applyAlignment="1">
      <alignment horizontal="right" vertical="center"/>
    </xf>
    <xf numFmtId="0" fontId="8" fillId="0" borderId="17" xfId="0" applyNumberFormat="1" applyFont="1" applyFill="1" applyBorder="1" applyAlignment="1">
      <alignment horizontal="right" vertical="center"/>
    </xf>
    <xf numFmtId="178" fontId="8" fillId="0" borderId="18" xfId="0" applyNumberFormat="1" applyFont="1" applyFill="1" applyBorder="1" applyAlignment="1">
      <alignment vertical="center"/>
    </xf>
    <xf numFmtId="178" fontId="8" fillId="0" borderId="15" xfId="0" applyNumberFormat="1" applyFont="1" applyFill="1" applyBorder="1" applyAlignment="1">
      <alignment vertical="center"/>
    </xf>
    <xf numFmtId="179" fontId="8" fillId="0" borderId="17" xfId="0" applyNumberFormat="1" applyFont="1" applyFill="1" applyBorder="1" applyAlignment="1">
      <alignment horizontal="right" vertical="center"/>
    </xf>
    <xf numFmtId="178" fontId="8" fillId="0" borderId="15" xfId="0" applyNumberFormat="1" applyFont="1" applyFill="1" applyBorder="1" applyAlignment="1">
      <alignment horizontal="right" vertical="center"/>
    </xf>
    <xf numFmtId="178" fontId="8" fillId="0" borderId="17" xfId="0" applyNumberFormat="1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0" fontId="8" fillId="0" borderId="0" xfId="0" applyFont="1" applyFill="1" applyAlignment="1">
      <alignment horizontal="distributed" vertical="center"/>
    </xf>
    <xf numFmtId="176" fontId="8" fillId="0" borderId="0" xfId="0" applyNumberFormat="1" applyFont="1" applyFill="1" applyAlignment="1">
      <alignment vertical="center"/>
    </xf>
    <xf numFmtId="0" fontId="8" fillId="0" borderId="15" xfId="0" applyFont="1" applyFill="1" applyBorder="1" applyAlignment="1">
      <alignment horizontal="distributed" vertical="center"/>
    </xf>
    <xf numFmtId="0" fontId="8" fillId="0" borderId="16" xfId="0" applyFont="1" applyFill="1" applyBorder="1" applyAlignment="1">
      <alignment horizontal="distributed" vertical="center"/>
    </xf>
    <xf numFmtId="0" fontId="8" fillId="0" borderId="18" xfId="0" applyFont="1" applyFill="1" applyBorder="1" applyAlignment="1">
      <alignment vertical="center"/>
    </xf>
    <xf numFmtId="178" fontId="8" fillId="0" borderId="16" xfId="0" applyNumberFormat="1" applyFont="1" applyFill="1" applyBorder="1" applyAlignment="1">
      <alignment horizontal="right" vertical="center"/>
    </xf>
    <xf numFmtId="178" fontId="8" fillId="0" borderId="17" xfId="0" applyNumberFormat="1" applyFont="1" applyFill="1" applyBorder="1" applyAlignment="1">
      <alignment vertical="center"/>
    </xf>
    <xf numFmtId="178" fontId="8" fillId="0" borderId="16" xfId="0" applyNumberFormat="1" applyFont="1" applyFill="1" applyBorder="1" applyAlignment="1">
      <alignment vertical="center"/>
    </xf>
    <xf numFmtId="0" fontId="8" fillId="0" borderId="18" xfId="0" applyFont="1" applyFill="1" applyBorder="1" applyAlignment="1">
      <alignment horizontal="distributed" vertical="center"/>
    </xf>
    <xf numFmtId="0" fontId="8" fillId="0" borderId="2" xfId="0" applyFont="1" applyFill="1" applyBorder="1" applyAlignment="1">
      <alignment horizontal="distributed" vertical="center"/>
    </xf>
    <xf numFmtId="0" fontId="8" fillId="0" borderId="3" xfId="0" applyFont="1" applyFill="1" applyBorder="1" applyAlignment="1">
      <alignment horizontal="distributed" vertical="center"/>
    </xf>
    <xf numFmtId="0" fontId="8" fillId="0" borderId="4" xfId="0" applyFont="1" applyFill="1" applyBorder="1" applyAlignment="1">
      <alignment horizontal="distributed" vertical="center"/>
    </xf>
    <xf numFmtId="0" fontId="8" fillId="0" borderId="7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horizontal="distributed" vertical="center"/>
    </xf>
    <xf numFmtId="0" fontId="8" fillId="0" borderId="8" xfId="0" applyFont="1" applyFill="1" applyBorder="1" applyAlignment="1">
      <alignment horizontal="distributed" vertical="center"/>
    </xf>
    <xf numFmtId="0" fontId="8" fillId="0" borderId="1" xfId="0" applyFont="1" applyFill="1" applyBorder="1" applyAlignment="1">
      <alignment horizontal="distributed" vertical="center"/>
    </xf>
    <xf numFmtId="0" fontId="8" fillId="0" borderId="5" xfId="0" applyFont="1" applyFill="1" applyBorder="1" applyAlignment="1">
      <alignment horizontal="distributed" vertical="center"/>
    </xf>
    <xf numFmtId="0" fontId="8" fillId="0" borderId="6" xfId="0" applyFont="1" applyFill="1" applyBorder="1" applyAlignment="1">
      <alignment horizontal="distributed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178" fontId="8" fillId="0" borderId="18" xfId="0" applyNumberFormat="1" applyFont="1" applyFill="1" applyBorder="1" applyAlignment="1">
      <alignment horizontal="right" vertical="center"/>
    </xf>
    <xf numFmtId="0" fontId="8" fillId="0" borderId="15" xfId="0" applyNumberFormat="1" applyFont="1" applyFill="1" applyBorder="1" applyAlignment="1">
      <alignment horizontal="center" vertical="center"/>
    </xf>
    <xf numFmtId="0" fontId="8" fillId="0" borderId="17" xfId="0" applyNumberFormat="1" applyFont="1" applyFill="1" applyBorder="1" applyAlignment="1">
      <alignment horizontal="center" vertical="center"/>
    </xf>
    <xf numFmtId="0" fontId="8" fillId="0" borderId="16" xfId="0" applyNumberFormat="1" applyFont="1" applyFill="1" applyBorder="1" applyAlignment="1">
      <alignment horizontal="center" vertical="center"/>
    </xf>
    <xf numFmtId="49" fontId="13" fillId="0" borderId="0" xfId="0" applyNumberFormat="1" applyFont="1" applyFill="1" applyAlignment="1">
      <alignment horizontal="left" vertical="center"/>
    </xf>
    <xf numFmtId="49" fontId="13" fillId="0" borderId="0" xfId="0" applyNumberFormat="1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distributed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55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56" xfId="0" applyFont="1" applyFill="1" applyBorder="1" applyAlignment="1">
      <alignment horizontal="center" vertical="center"/>
    </xf>
    <xf numFmtId="0" fontId="14" fillId="0" borderId="57" xfId="0" applyFont="1" applyFill="1" applyBorder="1" applyAlignment="1">
      <alignment horizontal="center" vertical="center"/>
    </xf>
    <xf numFmtId="0" fontId="14" fillId="0" borderId="5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textRotation="255"/>
    </xf>
    <xf numFmtId="0" fontId="14" fillId="0" borderId="4" xfId="0" applyFont="1" applyFill="1" applyBorder="1" applyAlignment="1">
      <alignment horizontal="center" vertical="center" textRotation="255"/>
    </xf>
    <xf numFmtId="0" fontId="14" fillId="0" borderId="7" xfId="0" applyFont="1" applyFill="1" applyBorder="1" applyAlignment="1">
      <alignment horizontal="center" vertical="center" textRotation="255"/>
    </xf>
    <xf numFmtId="0" fontId="14" fillId="0" borderId="8" xfId="0" applyFont="1" applyFill="1" applyBorder="1" applyAlignment="1">
      <alignment horizontal="center" vertical="center" textRotation="255"/>
    </xf>
    <xf numFmtId="0" fontId="14" fillId="0" borderId="1" xfId="0" applyFont="1" applyFill="1" applyBorder="1" applyAlignment="1">
      <alignment horizontal="center" vertical="center" textRotation="255"/>
    </xf>
    <xf numFmtId="0" fontId="14" fillId="0" borderId="6" xfId="0" applyFont="1" applyFill="1" applyBorder="1" applyAlignment="1">
      <alignment horizontal="center" vertical="center" textRotation="255"/>
    </xf>
    <xf numFmtId="0" fontId="14" fillId="0" borderId="26" xfId="0" applyFont="1" applyFill="1" applyBorder="1" applyAlignment="1">
      <alignment horizontal="center" vertical="center"/>
    </xf>
    <xf numFmtId="178" fontId="14" fillId="0" borderId="15" xfId="0" applyNumberFormat="1" applyFont="1" applyFill="1" applyBorder="1" applyAlignment="1">
      <alignment horizontal="right" vertical="center"/>
    </xf>
    <xf numFmtId="178" fontId="14" fillId="0" borderId="17" xfId="0" applyNumberFormat="1" applyFont="1" applyFill="1" applyBorder="1" applyAlignment="1">
      <alignment horizontal="right" vertical="center"/>
    </xf>
    <xf numFmtId="0" fontId="14" fillId="0" borderId="17" xfId="0" applyFont="1" applyFill="1" applyBorder="1" applyAlignment="1">
      <alignment horizontal="left" vertical="center" shrinkToFit="1"/>
    </xf>
    <xf numFmtId="0" fontId="14" fillId="0" borderId="16" xfId="0" applyFont="1" applyFill="1" applyBorder="1" applyAlignment="1">
      <alignment horizontal="left" vertical="center" shrinkToFit="1"/>
    </xf>
    <xf numFmtId="0" fontId="14" fillId="0" borderId="17" xfId="0" applyFont="1" applyFill="1" applyBorder="1" applyAlignment="1">
      <alignment horizontal="left" vertical="center"/>
    </xf>
    <xf numFmtId="0" fontId="14" fillId="0" borderId="16" xfId="0" applyFont="1" applyFill="1" applyBorder="1" applyAlignment="1">
      <alignment horizontal="left" vertical="center"/>
    </xf>
    <xf numFmtId="177" fontId="14" fillId="0" borderId="15" xfId="0" applyNumberFormat="1" applyFont="1" applyFill="1" applyBorder="1" applyAlignment="1">
      <alignment horizontal="right" vertical="center"/>
    </xf>
    <xf numFmtId="177" fontId="14" fillId="0" borderId="17" xfId="0" applyNumberFormat="1" applyFont="1" applyFill="1" applyBorder="1" applyAlignment="1">
      <alignment horizontal="right" vertical="center"/>
    </xf>
    <xf numFmtId="177" fontId="14" fillId="0" borderId="16" xfId="0" applyNumberFormat="1" applyFont="1" applyFill="1" applyBorder="1" applyAlignment="1">
      <alignment horizontal="right" vertical="center"/>
    </xf>
    <xf numFmtId="177" fontId="14" fillId="0" borderId="15" xfId="0" applyNumberFormat="1" applyFont="1" applyFill="1" applyBorder="1" applyAlignment="1">
      <alignment vertical="center"/>
    </xf>
    <xf numFmtId="177" fontId="14" fillId="0" borderId="17" xfId="0" applyNumberFormat="1" applyFont="1" applyFill="1" applyBorder="1" applyAlignment="1">
      <alignment vertical="center"/>
    </xf>
    <xf numFmtId="177" fontId="14" fillId="0" borderId="16" xfId="0" applyNumberFormat="1" applyFont="1" applyFill="1" applyBorder="1" applyAlignment="1">
      <alignment vertical="center"/>
    </xf>
    <xf numFmtId="0" fontId="14" fillId="0" borderId="21" xfId="0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vertical="center" shrinkToFit="1"/>
    </xf>
    <xf numFmtId="0" fontId="14" fillId="0" borderId="16" xfId="0" applyFont="1" applyFill="1" applyBorder="1" applyAlignment="1">
      <alignment vertical="center" shrinkToFit="1"/>
    </xf>
    <xf numFmtId="0" fontId="13" fillId="0" borderId="0" xfId="0" applyFont="1" applyFill="1" applyAlignment="1">
      <alignment horizontal="distributed" vertical="center"/>
    </xf>
    <xf numFmtId="0" fontId="14" fillId="0" borderId="3" xfId="0" applyFont="1" applyFill="1" applyBorder="1" applyAlignment="1">
      <alignment horizontal="distributed" vertical="center"/>
    </xf>
    <xf numFmtId="0" fontId="14" fillId="0" borderId="5" xfId="0" applyFont="1" applyFill="1" applyBorder="1" applyAlignment="1">
      <alignment horizontal="distributed" vertical="center"/>
    </xf>
    <xf numFmtId="0" fontId="14" fillId="0" borderId="17" xfId="0" applyFont="1" applyFill="1" applyBorder="1" applyAlignment="1">
      <alignment vertical="center"/>
    </xf>
    <xf numFmtId="0" fontId="14" fillId="0" borderId="16" xfId="0" applyFont="1" applyFill="1" applyBorder="1" applyAlignment="1">
      <alignment vertical="center"/>
    </xf>
    <xf numFmtId="0" fontId="14" fillId="0" borderId="15" xfId="0" applyFont="1" applyFill="1" applyBorder="1" applyAlignment="1">
      <alignment horizontal="center" vertical="center" textRotation="255"/>
    </xf>
    <xf numFmtId="0" fontId="14" fillId="0" borderId="17" xfId="0" applyFont="1" applyFill="1" applyBorder="1" applyAlignment="1">
      <alignment horizontal="center" vertical="center" textRotation="255"/>
    </xf>
    <xf numFmtId="0" fontId="14" fillId="0" borderId="16" xfId="0" applyFont="1" applyFill="1" applyBorder="1" applyAlignment="1">
      <alignment horizontal="center" vertical="center" textRotation="255"/>
    </xf>
    <xf numFmtId="0" fontId="14" fillId="0" borderId="15" xfId="0" applyFont="1" applyFill="1" applyBorder="1" applyAlignment="1">
      <alignment horizontal="distributed" vertical="center"/>
    </xf>
    <xf numFmtId="0" fontId="14" fillId="0" borderId="17" xfId="0" applyFont="1" applyFill="1" applyBorder="1" applyAlignment="1">
      <alignment horizontal="distributed" vertical="center"/>
    </xf>
    <xf numFmtId="0" fontId="14" fillId="0" borderId="26" xfId="0" applyFont="1" applyFill="1" applyBorder="1" applyAlignment="1">
      <alignment horizontal="distributed" vertical="center"/>
    </xf>
    <xf numFmtId="0" fontId="14" fillId="0" borderId="3" xfId="0" applyFont="1" applyFill="1" applyBorder="1" applyAlignment="1">
      <alignment horizontal="center" vertical="center" textRotation="255"/>
    </xf>
    <xf numFmtId="0" fontId="14" fillId="0" borderId="5" xfId="0" applyFont="1" applyFill="1" applyBorder="1" applyAlignment="1">
      <alignment horizontal="center" vertical="center" textRotation="255"/>
    </xf>
    <xf numFmtId="0" fontId="14" fillId="0" borderId="0" xfId="0" applyFont="1" applyFill="1" applyBorder="1" applyAlignment="1">
      <alignment horizontal="center" vertical="center" textRotation="255"/>
    </xf>
    <xf numFmtId="0" fontId="14" fillId="0" borderId="2" xfId="0" applyFont="1" applyFill="1" applyBorder="1" applyAlignment="1">
      <alignment horizontal="center" vertical="distributed" textRotation="255" indent="1"/>
    </xf>
    <xf numFmtId="0" fontId="14" fillId="0" borderId="3" xfId="0" applyFont="1" applyFill="1" applyBorder="1" applyAlignment="1">
      <alignment horizontal="center" vertical="distributed" textRotation="255" indent="1"/>
    </xf>
    <xf numFmtId="0" fontId="14" fillId="0" borderId="4" xfId="0" applyFont="1" applyFill="1" applyBorder="1" applyAlignment="1">
      <alignment horizontal="center" vertical="distributed" textRotation="255" indent="1"/>
    </xf>
    <xf numFmtId="0" fontId="14" fillId="0" borderId="7" xfId="0" applyFont="1" applyFill="1" applyBorder="1" applyAlignment="1">
      <alignment horizontal="center" vertical="distributed" textRotation="255" indent="1"/>
    </xf>
    <xf numFmtId="0" fontId="14" fillId="0" borderId="0" xfId="0" applyFont="1" applyFill="1" applyBorder="1" applyAlignment="1">
      <alignment horizontal="center" vertical="distributed" textRotation="255" indent="1"/>
    </xf>
    <xf numFmtId="0" fontId="14" fillId="0" borderId="8" xfId="0" applyFont="1" applyFill="1" applyBorder="1" applyAlignment="1">
      <alignment horizontal="center" vertical="distributed" textRotation="255" indent="1"/>
    </xf>
    <xf numFmtId="0" fontId="14" fillId="0" borderId="1" xfId="0" applyFont="1" applyFill="1" applyBorder="1" applyAlignment="1">
      <alignment horizontal="center" vertical="distributed" textRotation="255" indent="1"/>
    </xf>
    <xf numFmtId="0" fontId="14" fillId="0" borderId="5" xfId="0" applyFont="1" applyFill="1" applyBorder="1" applyAlignment="1">
      <alignment horizontal="center" vertical="distributed" textRotation="255" indent="1"/>
    </xf>
    <xf numFmtId="0" fontId="14" fillId="0" borderId="6" xfId="0" applyFont="1" applyFill="1" applyBorder="1" applyAlignment="1">
      <alignment horizontal="center" vertical="distributed" textRotation="255" indent="1"/>
    </xf>
    <xf numFmtId="0" fontId="14" fillId="0" borderId="2" xfId="0" applyFont="1" applyFill="1" applyBorder="1" applyAlignment="1">
      <alignment horizontal="center" vertical="center" textRotation="255" wrapText="1"/>
    </xf>
    <xf numFmtId="0" fontId="14" fillId="0" borderId="3" xfId="0" applyFont="1" applyFill="1" applyBorder="1" applyAlignment="1">
      <alignment horizontal="center" vertical="center" textRotation="255" wrapText="1"/>
    </xf>
    <xf numFmtId="0" fontId="14" fillId="0" borderId="4" xfId="0" applyFont="1" applyFill="1" applyBorder="1" applyAlignment="1">
      <alignment horizontal="center" vertical="center" textRotation="255" wrapText="1"/>
    </xf>
    <xf numFmtId="0" fontId="14" fillId="0" borderId="1" xfId="0" applyFont="1" applyFill="1" applyBorder="1" applyAlignment="1">
      <alignment horizontal="center" vertical="center" textRotation="255" wrapText="1"/>
    </xf>
    <xf numFmtId="0" fontId="14" fillId="0" borderId="5" xfId="0" applyFont="1" applyFill="1" applyBorder="1" applyAlignment="1">
      <alignment horizontal="center" vertical="center" textRotation="255" wrapText="1"/>
    </xf>
    <xf numFmtId="0" fontId="14" fillId="0" borderId="6" xfId="0" applyFont="1" applyFill="1" applyBorder="1" applyAlignment="1">
      <alignment horizontal="center" vertical="center" textRotation="255" wrapText="1"/>
    </xf>
    <xf numFmtId="0" fontId="15" fillId="0" borderId="15" xfId="0" applyFont="1" applyFill="1" applyBorder="1" applyAlignment="1">
      <alignment horizontal="center" vertical="center" textRotation="255"/>
    </xf>
    <xf numFmtId="0" fontId="15" fillId="0" borderId="17" xfId="0" applyFont="1" applyFill="1" applyBorder="1" applyAlignment="1">
      <alignment horizontal="center" vertical="center" textRotation="255"/>
    </xf>
    <xf numFmtId="0" fontId="15" fillId="0" borderId="16" xfId="0" applyFont="1" applyFill="1" applyBorder="1" applyAlignment="1">
      <alignment horizontal="center" vertical="center" textRotation="255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 textRotation="255" wrapText="1"/>
    </xf>
    <xf numFmtId="0" fontId="16" fillId="0" borderId="17" xfId="0" applyFont="1" applyFill="1" applyBorder="1" applyAlignment="1">
      <alignment horizontal="center" vertical="center" textRotation="255" wrapText="1"/>
    </xf>
    <xf numFmtId="0" fontId="16" fillId="0" borderId="16" xfId="0" applyFont="1" applyFill="1" applyBorder="1" applyAlignment="1">
      <alignment horizontal="center" vertical="center" textRotation="255" wrapText="1"/>
    </xf>
    <xf numFmtId="0" fontId="6" fillId="0" borderId="33" xfId="0" applyFont="1" applyFill="1" applyBorder="1" applyAlignment="1">
      <alignment horizontal="distributed" vertical="center"/>
    </xf>
    <xf numFmtId="180" fontId="6" fillId="0" borderId="37" xfId="0" applyNumberFormat="1" applyFont="1" applyFill="1" applyBorder="1" applyAlignment="1">
      <alignment horizontal="right" vertical="center"/>
    </xf>
    <xf numFmtId="180" fontId="6" fillId="0" borderId="33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left" vertical="center"/>
    </xf>
    <xf numFmtId="49" fontId="6" fillId="0" borderId="5" xfId="0" applyNumberFormat="1" applyFont="1" applyFill="1" applyBorder="1" applyAlignment="1">
      <alignment horizontal="left" vertical="center"/>
    </xf>
    <xf numFmtId="0" fontId="6" fillId="0" borderId="0" xfId="0" applyNumberFormat="1" applyFont="1" applyFill="1" applyBorder="1" applyAlignment="1">
      <alignment horizontal="right" vertical="center"/>
    </xf>
    <xf numFmtId="0" fontId="6" fillId="0" borderId="5" xfId="0" applyNumberFormat="1" applyFont="1" applyFill="1" applyBorder="1" applyAlignment="1">
      <alignment horizontal="right" vertical="center"/>
    </xf>
    <xf numFmtId="0" fontId="6" fillId="0" borderId="17" xfId="0" applyFont="1" applyFill="1" applyBorder="1" applyAlignment="1">
      <alignment horizontal="distributed" vertical="center"/>
    </xf>
    <xf numFmtId="49" fontId="6" fillId="0" borderId="17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distributed" vertical="center"/>
    </xf>
    <xf numFmtId="180" fontId="6" fillId="0" borderId="12" xfId="0" applyNumberFormat="1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189" fontId="6" fillId="0" borderId="0" xfId="0" applyNumberFormat="1" applyFont="1" applyFill="1" applyBorder="1" applyAlignment="1">
      <alignment horizontal="right" vertical="center"/>
    </xf>
    <xf numFmtId="189" fontId="6" fillId="0" borderId="5" xfId="0" applyNumberFormat="1" applyFont="1" applyFill="1" applyBorder="1" applyAlignment="1">
      <alignment horizontal="right" vertical="center"/>
    </xf>
    <xf numFmtId="0" fontId="6" fillId="0" borderId="12" xfId="0" applyFont="1" applyFill="1" applyBorder="1" applyAlignment="1">
      <alignment horizontal="distributed" vertical="center" wrapText="1"/>
    </xf>
    <xf numFmtId="0" fontId="6" fillId="0" borderId="43" xfId="0" applyFont="1" applyFill="1" applyBorder="1" applyAlignment="1">
      <alignment horizontal="distributed" vertical="center"/>
    </xf>
    <xf numFmtId="180" fontId="6" fillId="0" borderId="9" xfId="0" applyNumberFormat="1" applyFont="1" applyFill="1" applyBorder="1" applyAlignment="1">
      <alignment horizontal="right" vertical="center"/>
    </xf>
    <xf numFmtId="0" fontId="6" fillId="0" borderId="9" xfId="0" applyFont="1" applyFill="1" applyBorder="1" applyAlignment="1">
      <alignment horizontal="distributed" vertical="center"/>
    </xf>
    <xf numFmtId="0" fontId="6" fillId="0" borderId="5" xfId="0" applyFont="1" applyFill="1" applyBorder="1" applyAlignment="1">
      <alignment horizontal="distributed" vertical="center"/>
    </xf>
    <xf numFmtId="180" fontId="6" fillId="0" borderId="17" xfId="0" applyNumberFormat="1" applyFont="1" applyFill="1" applyBorder="1" applyAlignment="1">
      <alignment horizontal="right" vertical="center"/>
    </xf>
    <xf numFmtId="180" fontId="6" fillId="0" borderId="43" xfId="0" applyNumberFormat="1" applyFont="1" applyFill="1" applyBorder="1" applyAlignment="1">
      <alignment horizontal="right" vertical="center"/>
    </xf>
    <xf numFmtId="180" fontId="6" fillId="0" borderId="0" xfId="0" applyNumberFormat="1" applyFont="1" applyFill="1" applyBorder="1" applyAlignment="1">
      <alignment horizontal="right" vertical="center"/>
    </xf>
    <xf numFmtId="0" fontId="6" fillId="0" borderId="24" xfId="0" applyFont="1" applyFill="1" applyBorder="1" applyAlignment="1">
      <alignment horizontal="distributed" vertical="center"/>
    </xf>
    <xf numFmtId="180" fontId="6" fillId="0" borderId="24" xfId="0" applyNumberFormat="1" applyFont="1" applyFill="1" applyBorder="1" applyAlignment="1">
      <alignment horizontal="right" vertical="center"/>
    </xf>
    <xf numFmtId="180" fontId="6" fillId="0" borderId="5" xfId="0" applyNumberFormat="1" applyFont="1" applyFill="1" applyBorder="1" applyAlignment="1">
      <alignment horizontal="right" vertical="center"/>
    </xf>
    <xf numFmtId="180" fontId="6" fillId="0" borderId="44" xfId="0" applyNumberFormat="1" applyFont="1" applyFill="1" applyBorder="1" applyAlignment="1">
      <alignment horizontal="right" vertical="center"/>
    </xf>
    <xf numFmtId="0" fontId="6" fillId="0" borderId="30" xfId="0" applyFont="1" applyFill="1" applyBorder="1" applyAlignment="1">
      <alignment horizontal="distributed" vertical="center"/>
    </xf>
    <xf numFmtId="180" fontId="6" fillId="0" borderId="3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distributed" vertical="center"/>
    </xf>
    <xf numFmtId="180" fontId="6" fillId="0" borderId="36" xfId="0" applyNumberFormat="1" applyFont="1" applyFill="1" applyBorder="1" applyAlignment="1">
      <alignment horizontal="right" vertical="center"/>
    </xf>
    <xf numFmtId="0" fontId="6" fillId="0" borderId="37" xfId="0" applyFont="1" applyFill="1" applyBorder="1" applyAlignment="1">
      <alignment horizontal="distributed" vertical="center"/>
    </xf>
    <xf numFmtId="180" fontId="6" fillId="0" borderId="40" xfId="0" applyNumberFormat="1" applyFont="1" applyFill="1" applyBorder="1" applyAlignment="1">
      <alignment horizontal="right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distributed" vertical="center"/>
    </xf>
    <xf numFmtId="0" fontId="6" fillId="0" borderId="27" xfId="0" applyFont="1" applyFill="1" applyBorder="1" applyAlignment="1">
      <alignment horizontal="center"/>
    </xf>
    <xf numFmtId="0" fontId="6" fillId="0" borderId="28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distributed" vertical="center"/>
    </xf>
    <xf numFmtId="0" fontId="8" fillId="0" borderId="3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left" vertical="center"/>
    </xf>
    <xf numFmtId="0" fontId="6" fillId="0" borderId="40" xfId="0" applyFont="1" applyFill="1" applyBorder="1" applyAlignment="1">
      <alignment horizontal="distributed" vertical="center"/>
    </xf>
    <xf numFmtId="0" fontId="8" fillId="0" borderId="33" xfId="0" applyFont="1" applyFill="1" applyBorder="1" applyAlignment="1">
      <alignment vertical="center"/>
    </xf>
    <xf numFmtId="0" fontId="6" fillId="0" borderId="44" xfId="0" applyFont="1" applyFill="1" applyBorder="1" applyAlignment="1">
      <alignment horizontal="distributed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center"/>
    </xf>
    <xf numFmtId="0" fontId="6" fillId="0" borderId="58" xfId="0" applyFont="1" applyFill="1" applyBorder="1" applyAlignment="1">
      <alignment horizontal="center" vertical="center"/>
    </xf>
    <xf numFmtId="178" fontId="10" fillId="0" borderId="15" xfId="1" applyNumberFormat="1" applyFont="1" applyFill="1" applyBorder="1" applyAlignment="1">
      <alignment horizontal="distributed" vertical="center"/>
    </xf>
    <xf numFmtId="178" fontId="10" fillId="0" borderId="17" xfId="1" applyNumberFormat="1" applyFont="1" applyFill="1" applyBorder="1" applyAlignment="1">
      <alignment horizontal="distributed" vertical="center"/>
    </xf>
    <xf numFmtId="178" fontId="10" fillId="0" borderId="16" xfId="1" applyNumberFormat="1" applyFont="1" applyFill="1" applyBorder="1" applyAlignment="1">
      <alignment horizontal="distributed" vertical="center"/>
    </xf>
    <xf numFmtId="178" fontId="10" fillId="0" borderId="18" xfId="1" applyNumberFormat="1" applyFont="1" applyFill="1" applyBorder="1" applyAlignment="1">
      <alignment vertical="center"/>
    </xf>
    <xf numFmtId="178" fontId="10" fillId="0" borderId="21" xfId="1" applyNumberFormat="1" applyFont="1" applyFill="1" applyBorder="1" applyAlignment="1">
      <alignment horizontal="center" vertical="center"/>
    </xf>
    <xf numFmtId="178" fontId="10" fillId="0" borderId="20" xfId="1" applyNumberFormat="1" applyFont="1" applyFill="1" applyBorder="1" applyAlignment="1">
      <alignment horizontal="center" vertical="center"/>
    </xf>
    <xf numFmtId="178" fontId="10" fillId="0" borderId="19" xfId="1" applyNumberFormat="1" applyFont="1" applyFill="1" applyBorder="1" applyAlignment="1">
      <alignment horizontal="center" vertical="center"/>
    </xf>
    <xf numFmtId="178" fontId="18" fillId="0" borderId="15" xfId="1" applyNumberFormat="1" applyFont="1" applyFill="1" applyBorder="1" applyAlignment="1">
      <alignment horizontal="distributed" vertical="center"/>
    </xf>
    <xf numFmtId="178" fontId="18" fillId="0" borderId="16" xfId="1" applyNumberFormat="1" applyFont="1" applyFill="1" applyBorder="1" applyAlignment="1">
      <alignment horizontal="distributed" vertical="center"/>
    </xf>
    <xf numFmtId="178" fontId="18" fillId="0" borderId="17" xfId="1" applyNumberFormat="1" applyFont="1" applyFill="1" applyBorder="1" applyAlignment="1">
      <alignment horizontal="distributed" vertical="center"/>
    </xf>
    <xf numFmtId="178" fontId="18" fillId="0" borderId="21" xfId="1" applyNumberFormat="1" applyFont="1" applyFill="1" applyBorder="1" applyAlignment="1">
      <alignment vertical="center"/>
    </xf>
    <xf numFmtId="178" fontId="18" fillId="0" borderId="20" xfId="1" applyNumberFormat="1" applyFont="1" applyFill="1" applyBorder="1" applyAlignment="1">
      <alignment vertical="center"/>
    </xf>
    <xf numFmtId="178" fontId="18" fillId="0" borderId="19" xfId="1" applyNumberFormat="1" applyFont="1" applyFill="1" applyBorder="1" applyAlignment="1">
      <alignment vertical="center"/>
    </xf>
    <xf numFmtId="178" fontId="10" fillId="0" borderId="0" xfId="1" applyNumberFormat="1" applyFont="1" applyFill="1" applyAlignment="1">
      <alignment vertical="center" wrapText="1"/>
    </xf>
    <xf numFmtId="178" fontId="18" fillId="0" borderId="2" xfId="1" applyNumberFormat="1" applyFont="1" applyFill="1" applyBorder="1" applyAlignment="1">
      <alignment vertical="center"/>
    </xf>
    <xf numFmtId="178" fontId="18" fillId="0" borderId="3" xfId="1" applyNumberFormat="1" applyFont="1" applyFill="1" applyBorder="1" applyAlignment="1">
      <alignment vertical="center"/>
    </xf>
    <xf numFmtId="178" fontId="18" fillId="0" borderId="4" xfId="1" applyNumberFormat="1" applyFont="1" applyFill="1" applyBorder="1" applyAlignment="1">
      <alignment vertical="center"/>
    </xf>
    <xf numFmtId="178" fontId="18" fillId="0" borderId="1" xfId="1" applyNumberFormat="1" applyFont="1" applyFill="1" applyBorder="1" applyAlignment="1">
      <alignment vertical="center"/>
    </xf>
    <xf numFmtId="178" fontId="18" fillId="0" borderId="5" xfId="1" applyNumberFormat="1" applyFont="1" applyFill="1" applyBorder="1" applyAlignment="1">
      <alignment vertical="center"/>
    </xf>
    <xf numFmtId="178" fontId="18" fillId="0" borderId="6" xfId="1" applyNumberFormat="1" applyFont="1" applyFill="1" applyBorder="1" applyAlignment="1">
      <alignment vertical="center"/>
    </xf>
    <xf numFmtId="178" fontId="18" fillId="0" borderId="21" xfId="1" applyNumberFormat="1" applyFont="1" applyFill="1" applyBorder="1" applyAlignment="1">
      <alignment horizontal="center" vertical="center"/>
    </xf>
    <xf numFmtId="178" fontId="18" fillId="0" borderId="19" xfId="1" applyNumberFormat="1" applyFont="1" applyFill="1" applyBorder="1" applyAlignment="1">
      <alignment horizontal="center" vertical="center"/>
    </xf>
    <xf numFmtId="178" fontId="18" fillId="0" borderId="18" xfId="1" applyNumberFormat="1" applyFont="1" applyFill="1" applyBorder="1" applyAlignment="1">
      <alignment vertical="center"/>
    </xf>
    <xf numFmtId="178" fontId="10" fillId="0" borderId="3" xfId="1" applyNumberFormat="1" applyFont="1" applyFill="1" applyBorder="1" applyAlignment="1">
      <alignment vertical="center"/>
    </xf>
    <xf numFmtId="178" fontId="18" fillId="0" borderId="1" xfId="1" applyNumberFormat="1" applyFont="1" applyFill="1" applyBorder="1" applyAlignment="1">
      <alignment horizontal="distributed" vertical="center"/>
    </xf>
    <xf numFmtId="178" fontId="18" fillId="0" borderId="5" xfId="1" applyNumberFormat="1" applyFont="1" applyFill="1" applyBorder="1" applyAlignment="1">
      <alignment horizontal="distributed" vertical="center"/>
    </xf>
    <xf numFmtId="178" fontId="18" fillId="0" borderId="6" xfId="1" applyNumberFormat="1" applyFont="1" applyFill="1" applyBorder="1" applyAlignment="1">
      <alignment horizontal="distributed" vertical="center"/>
    </xf>
    <xf numFmtId="178" fontId="10" fillId="0" borderId="0" xfId="1" applyNumberFormat="1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distributed" vertical="center"/>
    </xf>
    <xf numFmtId="0" fontId="6" fillId="0" borderId="3" xfId="0" applyFont="1" applyBorder="1"/>
    <xf numFmtId="0" fontId="6" fillId="0" borderId="43" xfId="0" applyFont="1" applyBorder="1"/>
    <xf numFmtId="0" fontId="6" fillId="0" borderId="43" xfId="0" applyFont="1" applyBorder="1" applyAlignment="1">
      <alignment horizontal="distributed" vertical="center"/>
    </xf>
    <xf numFmtId="0" fontId="6" fillId="0" borderId="3" xfId="0" applyFont="1" applyBorder="1" applyAlignment="1">
      <alignment vertical="center"/>
    </xf>
    <xf numFmtId="0" fontId="6" fillId="0" borderId="43" xfId="0" applyFont="1" applyBorder="1" applyAlignment="1">
      <alignment vertical="center"/>
    </xf>
    <xf numFmtId="181" fontId="6" fillId="0" borderId="47" xfId="0" applyNumberFormat="1" applyFont="1" applyBorder="1" applyAlignment="1">
      <alignment horizontal="right" vertical="top"/>
    </xf>
    <xf numFmtId="181" fontId="6" fillId="0" borderId="43" xfId="0" applyNumberFormat="1" applyFont="1" applyBorder="1" applyAlignment="1">
      <alignment horizontal="right" vertical="top"/>
    </xf>
    <xf numFmtId="181" fontId="6" fillId="0" borderId="48" xfId="0" applyNumberFormat="1" applyFont="1" applyBorder="1" applyAlignment="1">
      <alignment horizontal="right" vertical="top"/>
    </xf>
    <xf numFmtId="182" fontId="6" fillId="0" borderId="47" xfId="0" applyNumberFormat="1" applyFont="1" applyBorder="1" applyAlignment="1">
      <alignment horizontal="right" vertical="top"/>
    </xf>
    <xf numFmtId="182" fontId="6" fillId="0" borderId="43" xfId="0" applyNumberFormat="1" applyFont="1" applyBorder="1" applyAlignment="1">
      <alignment horizontal="right" vertical="top"/>
    </xf>
    <xf numFmtId="182" fontId="6" fillId="0" borderId="48" xfId="0" applyNumberFormat="1" applyFont="1" applyBorder="1" applyAlignment="1">
      <alignment horizontal="right" vertical="top"/>
    </xf>
    <xf numFmtId="183" fontId="6" fillId="0" borderId="47" xfId="0" applyNumberFormat="1" applyFont="1" applyBorder="1" applyAlignment="1">
      <alignment horizontal="right" vertical="top"/>
    </xf>
    <xf numFmtId="183" fontId="6" fillId="0" borderId="43" xfId="0" applyNumberFormat="1" applyFont="1" applyBorder="1" applyAlignment="1">
      <alignment horizontal="right" vertical="top"/>
    </xf>
    <xf numFmtId="183" fontId="6" fillId="0" borderId="48" xfId="0" applyNumberFormat="1" applyFont="1" applyBorder="1" applyAlignment="1">
      <alignment horizontal="right" vertical="top"/>
    </xf>
    <xf numFmtId="0" fontId="6" fillId="0" borderId="52" xfId="0" applyFont="1" applyBorder="1" applyAlignment="1">
      <alignment horizontal="distributed" vertical="center"/>
    </xf>
    <xf numFmtId="0" fontId="6" fillId="0" borderId="5" xfId="0" applyFont="1" applyBorder="1" applyAlignment="1">
      <alignment horizontal="distributed" vertical="center"/>
    </xf>
    <xf numFmtId="184" fontId="6" fillId="0" borderId="51" xfId="0" applyNumberFormat="1" applyFont="1" applyBorder="1" applyAlignment="1">
      <alignment horizontal="right" vertical="center"/>
    </xf>
    <xf numFmtId="184" fontId="6" fillId="0" borderId="52" xfId="0" applyNumberFormat="1" applyFont="1" applyBorder="1" applyAlignment="1">
      <alignment horizontal="right" vertical="center"/>
    </xf>
    <xf numFmtId="184" fontId="6" fillId="0" borderId="53" xfId="0" applyNumberFormat="1" applyFont="1" applyBorder="1" applyAlignment="1">
      <alignment horizontal="right" vertical="center"/>
    </xf>
    <xf numFmtId="184" fontId="6" fillId="0" borderId="1" xfId="0" applyNumberFormat="1" applyFont="1" applyBorder="1" applyAlignment="1">
      <alignment horizontal="right" vertical="center"/>
    </xf>
    <xf numFmtId="184" fontId="6" fillId="0" borderId="5" xfId="0" applyNumberFormat="1" applyFont="1" applyBorder="1" applyAlignment="1">
      <alignment horizontal="right" vertical="center"/>
    </xf>
    <xf numFmtId="184" fontId="6" fillId="0" borderId="6" xfId="0" applyNumberFormat="1" applyFont="1" applyBorder="1" applyAlignment="1">
      <alignment horizontal="right" vertical="center"/>
    </xf>
    <xf numFmtId="0" fontId="6" fillId="0" borderId="0" xfId="0" applyFont="1" applyAlignment="1">
      <alignment horizontal="distributed" vertical="center" wrapText="1"/>
    </xf>
    <xf numFmtId="181" fontId="6" fillId="0" borderId="41" xfId="0" applyNumberFormat="1" applyFont="1" applyBorder="1" applyAlignment="1">
      <alignment horizontal="right" vertical="center"/>
    </xf>
    <xf numFmtId="181" fontId="6" fillId="0" borderId="40" xfId="0" applyNumberFormat="1" applyFont="1" applyBorder="1" applyAlignment="1">
      <alignment horizontal="right" vertical="center"/>
    </xf>
    <xf numFmtId="181" fontId="6" fillId="0" borderId="42" xfId="0" applyNumberFormat="1" applyFont="1" applyBorder="1" applyAlignment="1">
      <alignment horizontal="right" vertical="center"/>
    </xf>
    <xf numFmtId="181" fontId="6" fillId="0" borderId="38" xfId="0" applyNumberFormat="1" applyFont="1" applyBorder="1" applyAlignment="1">
      <alignment horizontal="right" vertical="center"/>
    </xf>
    <xf numFmtId="181" fontId="6" fillId="0" borderId="37" xfId="0" applyNumberFormat="1" applyFont="1" applyBorder="1" applyAlignment="1">
      <alignment horizontal="right" vertical="center"/>
    </xf>
    <xf numFmtId="181" fontId="6" fillId="0" borderId="39" xfId="0" applyNumberFormat="1" applyFont="1" applyBorder="1" applyAlignment="1">
      <alignment horizontal="right" vertical="center"/>
    </xf>
    <xf numFmtId="0" fontId="6" fillId="0" borderId="33" xfId="0" applyFont="1" applyBorder="1" applyAlignment="1">
      <alignment horizontal="distributed" vertical="center"/>
    </xf>
    <xf numFmtId="181" fontId="6" fillId="0" borderId="34" xfId="0" applyNumberFormat="1" applyFont="1" applyBorder="1" applyAlignment="1">
      <alignment horizontal="right" vertical="center"/>
    </xf>
    <xf numFmtId="181" fontId="6" fillId="0" borderId="33" xfId="0" applyNumberFormat="1" applyFont="1" applyBorder="1" applyAlignment="1">
      <alignment horizontal="right" vertical="center"/>
    </xf>
    <xf numFmtId="181" fontId="6" fillId="0" borderId="35" xfId="0" applyNumberFormat="1" applyFont="1" applyBorder="1" applyAlignment="1">
      <alignment horizontal="right" vertical="center"/>
    </xf>
    <xf numFmtId="0" fontId="6" fillId="0" borderId="37" xfId="0" applyFont="1" applyBorder="1" applyAlignment="1">
      <alignment horizontal="distributed" vertical="center"/>
    </xf>
    <xf numFmtId="182" fontId="6" fillId="0" borderId="2" xfId="0" applyNumberFormat="1" applyFont="1" applyBorder="1" applyAlignment="1">
      <alignment horizontal="right" vertical="center"/>
    </xf>
    <xf numFmtId="182" fontId="6" fillId="0" borderId="3" xfId="0" applyNumberFormat="1" applyFont="1" applyBorder="1" applyAlignment="1">
      <alignment horizontal="right" vertical="center"/>
    </xf>
    <xf numFmtId="182" fontId="6" fillId="0" borderId="4" xfId="0" applyNumberFormat="1" applyFont="1" applyBorder="1" applyAlignment="1">
      <alignment horizontal="right" vertical="center"/>
    </xf>
    <xf numFmtId="182" fontId="6" fillId="0" borderId="38" xfId="0" applyNumberFormat="1" applyFont="1" applyBorder="1" applyAlignment="1">
      <alignment horizontal="right" vertical="center"/>
    </xf>
    <xf numFmtId="182" fontId="6" fillId="0" borderId="37" xfId="0" applyNumberFormat="1" applyFont="1" applyBorder="1" applyAlignment="1">
      <alignment horizontal="right" vertical="center"/>
    </xf>
    <xf numFmtId="182" fontId="6" fillId="0" borderId="39" xfId="0" applyNumberFormat="1" applyFont="1" applyBorder="1" applyAlignment="1">
      <alignment horizontal="right" vertical="center"/>
    </xf>
    <xf numFmtId="0" fontId="8" fillId="0" borderId="52" xfId="0" applyFont="1" applyBorder="1" applyAlignment="1">
      <alignment horizontal="distributed" vertical="center"/>
    </xf>
    <xf numFmtId="0" fontId="8" fillId="0" borderId="5" xfId="0" applyFont="1" applyBorder="1" applyAlignment="1">
      <alignment horizontal="distributed" vertical="center"/>
    </xf>
    <xf numFmtId="181" fontId="6" fillId="0" borderId="51" xfId="0" applyNumberFormat="1" applyFont="1" applyBorder="1" applyAlignment="1">
      <alignment vertical="center"/>
    </xf>
    <xf numFmtId="0" fontId="8" fillId="0" borderId="52" xfId="0" applyFont="1" applyBorder="1" applyAlignment="1">
      <alignment vertical="center"/>
    </xf>
    <xf numFmtId="0" fontId="8" fillId="0" borderId="53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6" fillId="0" borderId="0" xfId="0" applyFont="1" applyAlignment="1">
      <alignment horizontal="distributed" vertical="center"/>
    </xf>
    <xf numFmtId="181" fontId="6" fillId="0" borderId="51" xfId="0" applyNumberFormat="1" applyFont="1" applyBorder="1" applyAlignment="1">
      <alignment horizontal="right" vertical="center"/>
    </xf>
    <xf numFmtId="181" fontId="6" fillId="0" borderId="52" xfId="0" applyNumberFormat="1" applyFont="1" applyBorder="1" applyAlignment="1">
      <alignment horizontal="right" vertical="center"/>
    </xf>
    <xf numFmtId="181" fontId="6" fillId="0" borderId="53" xfId="0" applyNumberFormat="1" applyFont="1" applyBorder="1" applyAlignment="1">
      <alignment horizontal="right" vertical="center"/>
    </xf>
    <xf numFmtId="181" fontId="6" fillId="0" borderId="7" xfId="0" applyNumberFormat="1" applyFont="1" applyBorder="1" applyAlignment="1">
      <alignment horizontal="right" vertical="center"/>
    </xf>
    <xf numFmtId="181" fontId="6" fillId="0" borderId="0" xfId="0" applyNumberFormat="1" applyFont="1" applyAlignment="1">
      <alignment horizontal="right" vertical="center"/>
    </xf>
    <xf numFmtId="181" fontId="6" fillId="0" borderId="8" xfId="0" applyNumberFormat="1" applyFont="1" applyBorder="1" applyAlignment="1">
      <alignment horizontal="right" vertical="center"/>
    </xf>
    <xf numFmtId="182" fontId="6" fillId="0" borderId="51" xfId="0" applyNumberFormat="1" applyFont="1" applyBorder="1" applyAlignment="1">
      <alignment horizontal="right" vertical="center"/>
    </xf>
    <xf numFmtId="182" fontId="6" fillId="0" borderId="52" xfId="0" applyNumberFormat="1" applyFont="1" applyBorder="1" applyAlignment="1">
      <alignment horizontal="right" vertical="center"/>
    </xf>
    <xf numFmtId="182" fontId="6" fillId="0" borderId="53" xfId="0" applyNumberFormat="1" applyFont="1" applyBorder="1" applyAlignment="1">
      <alignment horizontal="right" vertical="center"/>
    </xf>
    <xf numFmtId="182" fontId="6" fillId="0" borderId="7" xfId="0" applyNumberFormat="1" applyFont="1" applyBorder="1" applyAlignment="1">
      <alignment horizontal="right" vertical="center"/>
    </xf>
    <xf numFmtId="182" fontId="6" fillId="0" borderId="0" xfId="0" applyNumberFormat="1" applyFont="1" applyAlignment="1">
      <alignment horizontal="right" vertical="center"/>
    </xf>
    <xf numFmtId="182" fontId="6" fillId="0" borderId="8" xfId="0" applyNumberFormat="1" applyFont="1" applyBorder="1" applyAlignment="1">
      <alignment horizontal="right" vertical="center"/>
    </xf>
    <xf numFmtId="185" fontId="6" fillId="0" borderId="7" xfId="0" applyNumberFormat="1" applyFont="1" applyBorder="1" applyAlignment="1">
      <alignment vertical="center"/>
    </xf>
    <xf numFmtId="185" fontId="6" fillId="0" borderId="0" xfId="0" applyNumberFormat="1" applyFont="1" applyAlignment="1">
      <alignment vertical="center"/>
    </xf>
    <xf numFmtId="185" fontId="6" fillId="0" borderId="8" xfId="0" applyNumberFormat="1" applyFont="1" applyBorder="1" applyAlignment="1">
      <alignment vertical="center"/>
    </xf>
    <xf numFmtId="185" fontId="6" fillId="0" borderId="47" xfId="0" applyNumberFormat="1" applyFont="1" applyBorder="1" applyAlignment="1">
      <alignment vertical="center"/>
    </xf>
    <xf numFmtId="185" fontId="6" fillId="0" borderId="43" xfId="0" applyNumberFormat="1" applyFont="1" applyBorder="1" applyAlignment="1">
      <alignment vertical="center"/>
    </xf>
    <xf numFmtId="185" fontId="6" fillId="0" borderId="48" xfId="0" applyNumberFormat="1" applyFont="1" applyBorder="1" applyAlignment="1">
      <alignment vertical="center"/>
    </xf>
    <xf numFmtId="0" fontId="6" fillId="0" borderId="33" xfId="0" applyFont="1" applyBorder="1" applyAlignment="1">
      <alignment horizontal="distributed" vertical="center" wrapText="1"/>
    </xf>
    <xf numFmtId="181" fontId="6" fillId="0" borderId="1" xfId="0" applyNumberFormat="1" applyFont="1" applyBorder="1" applyAlignment="1">
      <alignment horizontal="right" vertical="center"/>
    </xf>
    <xf numFmtId="181" fontId="6" fillId="0" borderId="5" xfId="0" applyNumberFormat="1" applyFont="1" applyBorder="1" applyAlignment="1">
      <alignment horizontal="right" vertical="center"/>
    </xf>
    <xf numFmtId="181" fontId="6" fillId="0" borderId="6" xfId="0" applyNumberFormat="1" applyFont="1" applyBorder="1" applyAlignment="1">
      <alignment horizontal="right" vertical="center"/>
    </xf>
    <xf numFmtId="0" fontId="6" fillId="0" borderId="40" xfId="0" applyFont="1" applyBorder="1" applyAlignment="1">
      <alignment horizontal="distributed" vertical="center"/>
    </xf>
    <xf numFmtId="182" fontId="6" fillId="0" borderId="41" xfId="0" applyNumberFormat="1" applyFont="1" applyBorder="1" applyAlignment="1">
      <alignment horizontal="right" vertical="center"/>
    </xf>
    <xf numFmtId="182" fontId="6" fillId="0" borderId="40" xfId="0" applyNumberFormat="1" applyFont="1" applyBorder="1" applyAlignment="1">
      <alignment horizontal="right" vertical="center"/>
    </xf>
    <xf numFmtId="182" fontId="6" fillId="0" borderId="42" xfId="0" applyNumberFormat="1" applyFont="1" applyBorder="1" applyAlignment="1">
      <alignment horizontal="right" vertical="center"/>
    </xf>
    <xf numFmtId="185" fontId="6" fillId="0" borderId="52" xfId="0" applyNumberFormat="1" applyFont="1" applyBorder="1" applyAlignment="1">
      <alignment horizontal="right" vertical="center"/>
    </xf>
    <xf numFmtId="185" fontId="6" fillId="0" borderId="53" xfId="0" applyNumberFormat="1" applyFont="1" applyBorder="1" applyAlignment="1">
      <alignment horizontal="right" vertical="center"/>
    </xf>
    <xf numFmtId="185" fontId="6" fillId="0" borderId="5" xfId="0" applyNumberFormat="1" applyFont="1" applyBorder="1" applyAlignment="1">
      <alignment horizontal="right" vertical="center"/>
    </xf>
    <xf numFmtId="185" fontId="6" fillId="0" borderId="6" xfId="0" applyNumberFormat="1" applyFont="1" applyBorder="1" applyAlignment="1">
      <alignment horizontal="right" vertical="center"/>
    </xf>
    <xf numFmtId="0" fontId="6" fillId="0" borderId="40" xfId="0" applyFont="1" applyBorder="1" applyAlignment="1">
      <alignment horizontal="distributed" vertical="center" wrapText="1"/>
    </xf>
    <xf numFmtId="0" fontId="6" fillId="0" borderId="37" xfId="0" applyFont="1" applyBorder="1" applyAlignment="1">
      <alignment horizontal="distributed" vertical="center" wrapText="1"/>
    </xf>
    <xf numFmtId="0" fontId="6" fillId="0" borderId="0" xfId="0" applyFont="1" applyAlignment="1">
      <alignment horizontal="left" vertical="center"/>
    </xf>
    <xf numFmtId="0" fontId="6" fillId="0" borderId="43" xfId="0" applyFont="1" applyBorder="1" applyAlignment="1">
      <alignment horizontal="left" vertical="center"/>
    </xf>
    <xf numFmtId="182" fontId="6" fillId="0" borderId="47" xfId="0" applyNumberFormat="1" applyFont="1" applyBorder="1" applyAlignment="1">
      <alignment horizontal="right" vertical="center"/>
    </xf>
    <xf numFmtId="182" fontId="6" fillId="0" borderId="43" xfId="0" applyNumberFormat="1" applyFont="1" applyBorder="1" applyAlignment="1">
      <alignment horizontal="right" vertical="center"/>
    </xf>
    <xf numFmtId="182" fontId="6" fillId="0" borderId="48" xfId="0" applyNumberFormat="1" applyFont="1" applyBorder="1" applyAlignment="1">
      <alignment horizontal="right" vertical="center"/>
    </xf>
    <xf numFmtId="185" fontId="6" fillId="0" borderId="3" xfId="0" applyNumberFormat="1" applyFont="1" applyBorder="1" applyAlignment="1">
      <alignment horizontal="right" vertical="center"/>
    </xf>
    <xf numFmtId="185" fontId="6" fillId="0" borderId="4" xfId="0" applyNumberFormat="1" applyFont="1" applyBorder="1" applyAlignment="1">
      <alignment horizontal="right" vertical="center"/>
    </xf>
    <xf numFmtId="185" fontId="6" fillId="0" borderId="0" xfId="0" applyNumberFormat="1" applyFont="1" applyAlignment="1">
      <alignment horizontal="right" vertical="center"/>
    </xf>
    <xf numFmtId="185" fontId="6" fillId="0" borderId="8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distributed" vertical="center" shrinkToFit="1"/>
    </xf>
    <xf numFmtId="0" fontId="6" fillId="0" borderId="0" xfId="0" applyFont="1" applyAlignment="1">
      <alignment horizontal="distributed" vertical="center" shrinkToFit="1"/>
    </xf>
    <xf numFmtId="0" fontId="13" fillId="0" borderId="0" xfId="0" applyFont="1" applyAlignment="1">
      <alignment horizontal="distributed" vertical="center"/>
    </xf>
    <xf numFmtId="185" fontId="13" fillId="0" borderId="7" xfId="0" applyNumberFormat="1" applyFont="1" applyBorder="1" applyAlignment="1">
      <alignment vertical="center"/>
    </xf>
    <xf numFmtId="185" fontId="13" fillId="0" borderId="0" xfId="0" applyNumberFormat="1" applyFont="1" applyAlignment="1">
      <alignment vertical="center"/>
    </xf>
    <xf numFmtId="185" fontId="13" fillId="0" borderId="8" xfId="0" applyNumberFormat="1" applyFont="1" applyBorder="1" applyAlignment="1">
      <alignment vertical="center"/>
    </xf>
    <xf numFmtId="182" fontId="6" fillId="0" borderId="1" xfId="0" applyNumberFormat="1" applyFont="1" applyBorder="1" applyAlignment="1">
      <alignment horizontal="right" vertical="center"/>
    </xf>
    <xf numFmtId="182" fontId="6" fillId="0" borderId="5" xfId="0" applyNumberFormat="1" applyFont="1" applyBorder="1" applyAlignment="1">
      <alignment horizontal="right" vertical="center"/>
    </xf>
    <xf numFmtId="182" fontId="6" fillId="0" borderId="6" xfId="0" applyNumberFormat="1" applyFont="1" applyBorder="1" applyAlignment="1">
      <alignment horizontal="right" vertical="center"/>
    </xf>
    <xf numFmtId="0" fontId="6" fillId="0" borderId="40" xfId="0" applyFont="1" applyBorder="1" applyAlignment="1">
      <alignment horizontal="distributed" vertical="center" shrinkToFit="1"/>
    </xf>
    <xf numFmtId="0" fontId="6" fillId="0" borderId="37" xfId="0" applyFont="1" applyBorder="1" applyAlignment="1">
      <alignment horizontal="distributed" vertical="center" shrinkToFit="1"/>
    </xf>
    <xf numFmtId="0" fontId="6" fillId="0" borderId="42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185" fontId="6" fillId="0" borderId="7" xfId="0" applyNumberFormat="1" applyFont="1" applyBorder="1" applyAlignment="1">
      <alignment horizontal="right" vertical="center"/>
    </xf>
    <xf numFmtId="0" fontId="17" fillId="0" borderId="0" xfId="0" applyFont="1" applyAlignment="1">
      <alignment horizontal="distributed" vertical="center"/>
    </xf>
    <xf numFmtId="185" fontId="17" fillId="0" borderId="7" xfId="0" applyNumberFormat="1" applyFont="1" applyBorder="1" applyAlignment="1">
      <alignment vertical="center"/>
    </xf>
    <xf numFmtId="185" fontId="17" fillId="0" borderId="0" xfId="0" applyNumberFormat="1" applyFont="1" applyAlignment="1">
      <alignment vertical="center"/>
    </xf>
    <xf numFmtId="185" fontId="17" fillId="0" borderId="8" xfId="0" applyNumberFormat="1" applyFont="1" applyBorder="1" applyAlignment="1">
      <alignment vertical="center"/>
    </xf>
    <xf numFmtId="0" fontId="8" fillId="0" borderId="0" xfId="0" applyFont="1"/>
    <xf numFmtId="0" fontId="8" fillId="0" borderId="8" xfId="0" applyFont="1" applyBorder="1"/>
    <xf numFmtId="0" fontId="8" fillId="0" borderId="7" xfId="0" applyFont="1" applyBorder="1"/>
    <xf numFmtId="0" fontId="8" fillId="0" borderId="43" xfId="0" applyFont="1" applyBorder="1"/>
    <xf numFmtId="0" fontId="8" fillId="0" borderId="47" xfId="0" applyFont="1" applyBorder="1"/>
    <xf numFmtId="0" fontId="8" fillId="0" borderId="48" xfId="0" applyFont="1" applyBorder="1"/>
    <xf numFmtId="0" fontId="6" fillId="0" borderId="51" xfId="0" applyFont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188" fontId="6" fillId="0" borderId="52" xfId="0" applyNumberFormat="1" applyFont="1" applyBorder="1" applyAlignment="1">
      <alignment horizontal="right" vertical="center"/>
    </xf>
    <xf numFmtId="188" fontId="6" fillId="0" borderId="53" xfId="0" applyNumberFormat="1" applyFont="1" applyBorder="1" applyAlignment="1">
      <alignment horizontal="right" vertical="center"/>
    </xf>
    <xf numFmtId="188" fontId="6" fillId="0" borderId="0" xfId="0" applyNumberFormat="1" applyFont="1" applyAlignment="1">
      <alignment horizontal="right" vertical="center"/>
    </xf>
    <xf numFmtId="188" fontId="6" fillId="0" borderId="8" xfId="0" applyNumberFormat="1" applyFont="1" applyBorder="1" applyAlignment="1">
      <alignment horizontal="right" vertical="center"/>
    </xf>
    <xf numFmtId="0" fontId="8" fillId="0" borderId="52" xfId="0" applyFont="1" applyBorder="1"/>
    <xf numFmtId="0" fontId="8" fillId="0" borderId="53" xfId="0" applyFont="1" applyBorder="1"/>
    <xf numFmtId="0" fontId="8" fillId="0" borderId="0" xfId="0" applyFont="1" applyAlignment="1">
      <alignment horizontal="distributed" vertical="center"/>
    </xf>
    <xf numFmtId="0" fontId="8" fillId="0" borderId="7" xfId="0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6" fillId="0" borderId="52" xfId="0" applyFont="1" applyBorder="1" applyAlignment="1">
      <alignment horizontal="left" vertical="center"/>
    </xf>
    <xf numFmtId="182" fontId="6" fillId="0" borderId="52" xfId="0" applyNumberFormat="1" applyFont="1" applyBorder="1" applyAlignment="1">
      <alignment vertical="center"/>
    </xf>
    <xf numFmtId="182" fontId="6" fillId="0" borderId="53" xfId="0" applyNumberFormat="1" applyFont="1" applyBorder="1" applyAlignment="1">
      <alignment vertical="center"/>
    </xf>
    <xf numFmtId="182" fontId="6" fillId="0" borderId="43" xfId="0" applyNumberFormat="1" applyFont="1" applyBorder="1" applyAlignment="1">
      <alignment vertical="center"/>
    </xf>
    <xf numFmtId="182" fontId="6" fillId="0" borderId="48" xfId="0" applyNumberFormat="1" applyFont="1" applyBorder="1" applyAlignment="1">
      <alignment vertical="center"/>
    </xf>
    <xf numFmtId="0" fontId="6" fillId="0" borderId="3" xfId="0" applyFont="1" applyBorder="1" applyAlignment="1">
      <alignment horizontal="distributed" vertical="center" wrapText="1"/>
    </xf>
    <xf numFmtId="0" fontId="8" fillId="0" borderId="3" xfId="0" applyFont="1" applyBorder="1"/>
    <xf numFmtId="0" fontId="8" fillId="0" borderId="4" xfId="0" applyFont="1" applyBorder="1"/>
    <xf numFmtId="0" fontId="8" fillId="0" borderId="5" xfId="0" applyFont="1" applyBorder="1"/>
    <xf numFmtId="0" fontId="8" fillId="0" borderId="6" xfId="0" applyFont="1" applyBorder="1"/>
    <xf numFmtId="0" fontId="8" fillId="0" borderId="1" xfId="0" applyFont="1" applyBorder="1"/>
    <xf numFmtId="182" fontId="6" fillId="0" borderId="10" xfId="0" applyNumberFormat="1" applyFont="1" applyBorder="1" applyAlignment="1">
      <alignment horizontal="right" vertical="center"/>
    </xf>
    <xf numFmtId="182" fontId="6" fillId="0" borderId="9" xfId="0" applyNumberFormat="1" applyFont="1" applyBorder="1" applyAlignment="1">
      <alignment horizontal="right" vertical="center"/>
    </xf>
    <xf numFmtId="182" fontId="6" fillId="0" borderId="11" xfId="0" applyNumberFormat="1" applyFont="1" applyBorder="1" applyAlignment="1">
      <alignment horizontal="right" vertical="center"/>
    </xf>
    <xf numFmtId="187" fontId="6" fillId="0" borderId="51" xfId="0" applyNumberFormat="1" applyFont="1" applyBorder="1" applyAlignment="1">
      <alignment vertical="center"/>
    </xf>
    <xf numFmtId="187" fontId="6" fillId="0" borderId="47" xfId="0" applyNumberFormat="1" applyFont="1" applyBorder="1" applyAlignment="1">
      <alignment vertical="center"/>
    </xf>
    <xf numFmtId="188" fontId="6" fillId="0" borderId="43" xfId="0" applyNumberFormat="1" applyFont="1" applyBorder="1" applyAlignment="1">
      <alignment horizontal="right" vertical="center"/>
    </xf>
    <xf numFmtId="188" fontId="6" fillId="0" borderId="48" xfId="0" applyNumberFormat="1" applyFont="1" applyBorder="1" applyAlignment="1">
      <alignment horizontal="right" vertical="center"/>
    </xf>
    <xf numFmtId="182" fontId="6" fillId="0" borderId="23" xfId="0" applyNumberFormat="1" applyFont="1" applyBorder="1" applyAlignment="1">
      <alignment horizontal="right" vertical="center"/>
    </xf>
    <xf numFmtId="182" fontId="6" fillId="0" borderId="24" xfId="0" applyNumberFormat="1" applyFont="1" applyBorder="1" applyAlignment="1">
      <alignment horizontal="right" vertical="center"/>
    </xf>
    <xf numFmtId="182" fontId="6" fillId="0" borderId="25" xfId="0" applyNumberFormat="1" applyFont="1" applyBorder="1" applyAlignment="1">
      <alignment horizontal="right" vertical="center"/>
    </xf>
    <xf numFmtId="182" fontId="6" fillId="0" borderId="13" xfId="0" applyNumberFormat="1" applyFont="1" applyBorder="1" applyAlignment="1">
      <alignment horizontal="right" vertical="center"/>
    </xf>
    <xf numFmtId="182" fontId="6" fillId="0" borderId="12" xfId="0" applyNumberFormat="1" applyFont="1" applyBorder="1" applyAlignment="1">
      <alignment horizontal="right" vertical="center"/>
    </xf>
    <xf numFmtId="182" fontId="6" fillId="0" borderId="14" xfId="0" applyNumberFormat="1" applyFont="1" applyBorder="1" applyAlignment="1">
      <alignment horizontal="right" vertical="center"/>
    </xf>
    <xf numFmtId="187" fontId="6" fillId="0" borderId="2" xfId="0" applyNumberFormat="1" applyFont="1" applyBorder="1" applyAlignment="1">
      <alignment horizontal="center" vertical="center"/>
    </xf>
    <xf numFmtId="187" fontId="6" fillId="0" borderId="1" xfId="0" applyNumberFormat="1" applyFont="1" applyBorder="1" applyAlignment="1">
      <alignment horizontal="center" vertical="center"/>
    </xf>
    <xf numFmtId="188" fontId="6" fillId="0" borderId="3" xfId="0" applyNumberFormat="1" applyFont="1" applyBorder="1" applyAlignment="1">
      <alignment horizontal="right" vertical="center"/>
    </xf>
    <xf numFmtId="188" fontId="6" fillId="0" borderId="4" xfId="0" applyNumberFormat="1" applyFont="1" applyBorder="1" applyAlignment="1">
      <alignment horizontal="right" vertical="center"/>
    </xf>
    <xf numFmtId="188" fontId="6" fillId="0" borderId="5" xfId="0" applyNumberFormat="1" applyFont="1" applyBorder="1" applyAlignment="1">
      <alignment horizontal="right" vertical="center"/>
    </xf>
    <xf numFmtId="188" fontId="6" fillId="0" borderId="6" xfId="0" applyNumberFormat="1" applyFont="1" applyBorder="1" applyAlignment="1">
      <alignment horizontal="right" vertical="center"/>
    </xf>
    <xf numFmtId="0" fontId="20" fillId="0" borderId="0" xfId="0" applyFont="1" applyFill="1" applyBorder="1" applyAlignment="1">
      <alignment horizontal="left" vertical="center"/>
    </xf>
    <xf numFmtId="181" fontId="8" fillId="0" borderId="8" xfId="0" applyNumberFormat="1" applyFont="1" applyBorder="1" applyAlignment="1">
      <alignment horizontal="right" vertical="center"/>
    </xf>
    <xf numFmtId="181" fontId="6" fillId="0" borderId="23" xfId="0" applyNumberFormat="1" applyFont="1" applyBorder="1" applyAlignment="1">
      <alignment horizontal="right" vertical="center"/>
    </xf>
    <xf numFmtId="181" fontId="6" fillId="0" borderId="24" xfId="0" applyNumberFormat="1" applyFont="1" applyBorder="1" applyAlignment="1">
      <alignment horizontal="right" vertical="center"/>
    </xf>
    <xf numFmtId="181" fontId="6" fillId="0" borderId="25" xfId="0" applyNumberFormat="1" applyFont="1" applyBorder="1" applyAlignment="1">
      <alignment horizontal="right" vertical="center"/>
    </xf>
    <xf numFmtId="181" fontId="6" fillId="0" borderId="13" xfId="0" applyNumberFormat="1" applyFont="1" applyBorder="1" applyAlignment="1">
      <alignment horizontal="right" vertical="center"/>
    </xf>
    <xf numFmtId="181" fontId="6" fillId="0" borderId="12" xfId="0" applyNumberFormat="1" applyFont="1" applyBorder="1" applyAlignment="1">
      <alignment horizontal="right" vertical="center"/>
    </xf>
    <xf numFmtId="181" fontId="6" fillId="0" borderId="14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182" fontId="6" fillId="0" borderId="3" xfId="0" applyNumberFormat="1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181" fontId="6" fillId="0" borderId="47" xfId="0" applyNumberFormat="1" applyFont="1" applyBorder="1" applyAlignment="1">
      <alignment horizontal="right" vertical="center"/>
    </xf>
    <xf numFmtId="181" fontId="6" fillId="0" borderId="43" xfId="0" applyNumberFormat="1" applyFont="1" applyBorder="1" applyAlignment="1">
      <alignment horizontal="right" vertical="center"/>
    </xf>
    <xf numFmtId="181" fontId="6" fillId="0" borderId="48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horizontal="center" vertical="center"/>
    </xf>
    <xf numFmtId="187" fontId="6" fillId="0" borderId="51" xfId="0" applyNumberFormat="1" applyFont="1" applyBorder="1" applyAlignment="1">
      <alignment horizontal="center" vertical="center"/>
    </xf>
    <xf numFmtId="187" fontId="6" fillId="0" borderId="7" xfId="0" applyNumberFormat="1" applyFont="1" applyBorder="1" applyAlignment="1">
      <alignment horizontal="center" vertical="center"/>
    </xf>
  </cellXfs>
  <cellStyles count="3">
    <cellStyle name="桁区切り 2" xfId="1" xr:uid="{00000000-0005-0000-0000-000000000000}"/>
    <cellStyle name="標準" xfId="0" builtinId="0"/>
    <cellStyle name="標準 4 2" xfId="2" xr:uid="{00000000-0005-0000-0000-000002000000}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4</xdr:row>
      <xdr:rowOff>0</xdr:rowOff>
    </xdr:from>
    <xdr:to>
      <xdr:col>15</xdr:col>
      <xdr:colOff>0</xdr:colOff>
      <xdr:row>44</xdr:row>
      <xdr:rowOff>0</xdr:rowOff>
    </xdr:to>
    <xdr:sp macro="" textlink="">
      <xdr:nvSpPr>
        <xdr:cNvPr id="2" name="Line 6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4143375" y="2200275"/>
          <a:ext cx="0" cy="161925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18</xdr:col>
      <xdr:colOff>0</xdr:colOff>
      <xdr:row>4</xdr:row>
      <xdr:rowOff>0</xdr:rowOff>
    </xdr:from>
    <xdr:to>
      <xdr:col>18</xdr:col>
      <xdr:colOff>0</xdr:colOff>
      <xdr:row>44</xdr:row>
      <xdr:rowOff>0</xdr:rowOff>
    </xdr:to>
    <xdr:sp macro="" textlink="">
      <xdr:nvSpPr>
        <xdr:cNvPr id="3" name="Line 7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4776107" y="2204357"/>
          <a:ext cx="0" cy="150495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15</xdr:col>
      <xdr:colOff>0</xdr:colOff>
      <xdr:row>46</xdr:row>
      <xdr:rowOff>419099</xdr:rowOff>
    </xdr:from>
    <xdr:to>
      <xdr:col>15</xdr:col>
      <xdr:colOff>0</xdr:colOff>
      <xdr:row>78</xdr:row>
      <xdr:rowOff>446483</xdr:rowOff>
    </xdr:to>
    <xdr:sp macro="" textlink="">
      <xdr:nvSpPr>
        <xdr:cNvPr id="4" name="Line 8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>
          <a:spLocks noChangeShapeType="1"/>
        </xdr:cNvSpPr>
      </xdr:nvSpPr>
      <xdr:spPr bwMode="auto">
        <a:xfrm flipH="1" flipV="1">
          <a:off x="4143375" y="19878674"/>
          <a:ext cx="0" cy="12552759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18</xdr:col>
      <xdr:colOff>0</xdr:colOff>
      <xdr:row>47</xdr:row>
      <xdr:rowOff>0</xdr:rowOff>
    </xdr:from>
    <xdr:to>
      <xdr:col>18</xdr:col>
      <xdr:colOff>0</xdr:colOff>
      <xdr:row>79</xdr:row>
      <xdr:rowOff>0</xdr:rowOff>
    </xdr:to>
    <xdr:sp macro="" textlink="">
      <xdr:nvSpPr>
        <xdr:cNvPr id="5" name="Line 9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ShapeType="1"/>
        </xdr:cNvSpPr>
      </xdr:nvSpPr>
      <xdr:spPr bwMode="auto">
        <a:xfrm flipV="1">
          <a:off x="4772025" y="19888200"/>
          <a:ext cx="0" cy="1254442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25</xdr:col>
      <xdr:colOff>0</xdr:colOff>
      <xdr:row>4</xdr:row>
      <xdr:rowOff>0</xdr:rowOff>
    </xdr:from>
    <xdr:to>
      <xdr:col>25</xdr:col>
      <xdr:colOff>0</xdr:colOff>
      <xdr:row>43</xdr:row>
      <xdr:rowOff>367393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>
          <a:spLocks noChangeShapeType="1"/>
        </xdr:cNvSpPr>
      </xdr:nvSpPr>
      <xdr:spPr bwMode="auto">
        <a:xfrm>
          <a:off x="6429375" y="2200275"/>
          <a:ext cx="0" cy="16178893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28</xdr:col>
      <xdr:colOff>0</xdr:colOff>
      <xdr:row>4</xdr:row>
      <xdr:rowOff>0</xdr:rowOff>
    </xdr:from>
    <xdr:to>
      <xdr:col>28</xdr:col>
      <xdr:colOff>0</xdr:colOff>
      <xdr:row>44</xdr:row>
      <xdr:rowOff>0</xdr:rowOff>
    </xdr:to>
    <xdr:sp macro="" textlink="">
      <xdr:nvSpPr>
        <xdr:cNvPr id="7" name="Line 7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>
          <a:spLocks noChangeShapeType="1"/>
        </xdr:cNvSpPr>
      </xdr:nvSpPr>
      <xdr:spPr bwMode="auto">
        <a:xfrm>
          <a:off x="7058025" y="2200275"/>
          <a:ext cx="0" cy="161925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25</xdr:col>
      <xdr:colOff>0</xdr:colOff>
      <xdr:row>46</xdr:row>
      <xdr:rowOff>419099</xdr:rowOff>
    </xdr:from>
    <xdr:to>
      <xdr:col>25</xdr:col>
      <xdr:colOff>0</xdr:colOff>
      <xdr:row>78</xdr:row>
      <xdr:rowOff>446483</xdr:rowOff>
    </xdr:to>
    <xdr:sp macro="" textlink="">
      <xdr:nvSpPr>
        <xdr:cNvPr id="8" name="Line 8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>
          <a:spLocks noChangeShapeType="1"/>
        </xdr:cNvSpPr>
      </xdr:nvSpPr>
      <xdr:spPr bwMode="auto">
        <a:xfrm flipH="1" flipV="1">
          <a:off x="6429375" y="19878674"/>
          <a:ext cx="0" cy="12552759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28</xdr:col>
      <xdr:colOff>0</xdr:colOff>
      <xdr:row>47</xdr:row>
      <xdr:rowOff>0</xdr:rowOff>
    </xdr:from>
    <xdr:to>
      <xdr:col>28</xdr:col>
      <xdr:colOff>0</xdr:colOff>
      <xdr:row>79</xdr:row>
      <xdr:rowOff>0</xdr:rowOff>
    </xdr:to>
    <xdr:sp macro="" textlink="">
      <xdr:nvSpPr>
        <xdr:cNvPr id="9" name="Line 9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>
          <a:spLocks noChangeShapeType="1"/>
        </xdr:cNvSpPr>
      </xdr:nvSpPr>
      <xdr:spPr bwMode="auto">
        <a:xfrm flipV="1">
          <a:off x="7058025" y="19888200"/>
          <a:ext cx="0" cy="1254442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35</xdr:col>
      <xdr:colOff>0</xdr:colOff>
      <xdr:row>4</xdr:row>
      <xdr:rowOff>1</xdr:rowOff>
    </xdr:from>
    <xdr:to>
      <xdr:col>35</xdr:col>
      <xdr:colOff>0</xdr:colOff>
      <xdr:row>44</xdr:row>
      <xdr:rowOff>0</xdr:rowOff>
    </xdr:to>
    <xdr:sp macro="" textlink="">
      <xdr:nvSpPr>
        <xdr:cNvPr id="10" name="Line 6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>
          <a:spLocks noChangeShapeType="1"/>
        </xdr:cNvSpPr>
      </xdr:nvSpPr>
      <xdr:spPr bwMode="auto">
        <a:xfrm>
          <a:off x="8715375" y="2200276"/>
          <a:ext cx="0" cy="16192499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38</xdr:col>
      <xdr:colOff>0</xdr:colOff>
      <xdr:row>4</xdr:row>
      <xdr:rowOff>0</xdr:rowOff>
    </xdr:from>
    <xdr:to>
      <xdr:col>38</xdr:col>
      <xdr:colOff>0</xdr:colOff>
      <xdr:row>44</xdr:row>
      <xdr:rowOff>0</xdr:rowOff>
    </xdr:to>
    <xdr:sp macro="" textlink="">
      <xdr:nvSpPr>
        <xdr:cNvPr id="11" name="Line 7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>
          <a:spLocks noChangeShapeType="1"/>
        </xdr:cNvSpPr>
      </xdr:nvSpPr>
      <xdr:spPr bwMode="auto">
        <a:xfrm>
          <a:off x="9344025" y="2200275"/>
          <a:ext cx="0" cy="161925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35</xdr:col>
      <xdr:colOff>0</xdr:colOff>
      <xdr:row>46</xdr:row>
      <xdr:rowOff>419099</xdr:rowOff>
    </xdr:from>
    <xdr:to>
      <xdr:col>35</xdr:col>
      <xdr:colOff>0</xdr:colOff>
      <xdr:row>78</xdr:row>
      <xdr:rowOff>446483</xdr:rowOff>
    </xdr:to>
    <xdr:sp macro="" textlink="">
      <xdr:nvSpPr>
        <xdr:cNvPr id="12" name="Line 8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>
          <a:spLocks noChangeShapeType="1"/>
        </xdr:cNvSpPr>
      </xdr:nvSpPr>
      <xdr:spPr bwMode="auto">
        <a:xfrm flipH="1" flipV="1">
          <a:off x="8715375" y="19878674"/>
          <a:ext cx="0" cy="12552759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38</xdr:col>
      <xdr:colOff>0</xdr:colOff>
      <xdr:row>47</xdr:row>
      <xdr:rowOff>0</xdr:rowOff>
    </xdr:from>
    <xdr:to>
      <xdr:col>38</xdr:col>
      <xdr:colOff>0</xdr:colOff>
      <xdr:row>79</xdr:row>
      <xdr:rowOff>0</xdr:rowOff>
    </xdr:to>
    <xdr:sp macro="" textlink="">
      <xdr:nvSpPr>
        <xdr:cNvPr id="13" name="Line 9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>
          <a:spLocks noChangeShapeType="1"/>
        </xdr:cNvSpPr>
      </xdr:nvSpPr>
      <xdr:spPr bwMode="auto">
        <a:xfrm flipV="1">
          <a:off x="9344025" y="19888200"/>
          <a:ext cx="0" cy="1254442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5</xdr:row>
      <xdr:rowOff>0</xdr:rowOff>
    </xdr:from>
    <xdr:to>
      <xdr:col>11</xdr:col>
      <xdr:colOff>0</xdr:colOff>
      <xdr:row>51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3426CBE-ECFC-49BB-8BDB-976A37B5EDD6}"/>
            </a:ext>
          </a:extLst>
        </xdr:cNvPr>
        <xdr:cNvSpPr>
          <a:spLocks noChangeShapeType="1"/>
        </xdr:cNvSpPr>
      </xdr:nvSpPr>
      <xdr:spPr bwMode="auto">
        <a:xfrm flipV="1">
          <a:off x="3429000" y="1874520"/>
          <a:ext cx="0" cy="1098804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12</xdr:col>
      <xdr:colOff>0</xdr:colOff>
      <xdr:row>5</xdr:row>
      <xdr:rowOff>0</xdr:rowOff>
    </xdr:from>
    <xdr:to>
      <xdr:col>12</xdr:col>
      <xdr:colOff>0</xdr:colOff>
      <xdr:row>51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4DF999C2-191D-4AAD-BEFB-91FD49C00A77}"/>
            </a:ext>
          </a:extLst>
        </xdr:cNvPr>
        <xdr:cNvSpPr>
          <a:spLocks noChangeShapeType="1"/>
        </xdr:cNvSpPr>
      </xdr:nvSpPr>
      <xdr:spPr bwMode="auto">
        <a:xfrm flipV="1">
          <a:off x="3901440" y="1874520"/>
          <a:ext cx="0" cy="1098804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oneCellAnchor>
    <xdr:from>
      <xdr:col>12</xdr:col>
      <xdr:colOff>9525</xdr:colOff>
      <xdr:row>53</xdr:row>
      <xdr:rowOff>47625</xdr:rowOff>
    </xdr:from>
    <xdr:ext cx="104775" cy="234950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5C4D5187-3790-475E-A310-0BF0EFFD4C6D}"/>
            </a:ext>
          </a:extLst>
        </xdr:cNvPr>
        <xdr:cNvSpPr txBox="1">
          <a:spLocks noChangeArrowheads="1"/>
        </xdr:cNvSpPr>
      </xdr:nvSpPr>
      <xdr:spPr bwMode="auto">
        <a:xfrm>
          <a:off x="3910965" y="13397865"/>
          <a:ext cx="104775" cy="23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>
    <xdr:from>
      <xdr:col>35</xdr:col>
      <xdr:colOff>0</xdr:colOff>
      <xdr:row>5</xdr:row>
      <xdr:rowOff>0</xdr:rowOff>
    </xdr:from>
    <xdr:to>
      <xdr:col>35</xdr:col>
      <xdr:colOff>0</xdr:colOff>
      <xdr:row>51</xdr:row>
      <xdr:rowOff>0</xdr:rowOff>
    </xdr:to>
    <xdr:sp macro="" textlink="">
      <xdr:nvSpPr>
        <xdr:cNvPr id="5" name="Line 12">
          <a:extLst>
            <a:ext uri="{FF2B5EF4-FFF2-40B4-BE49-F238E27FC236}">
              <a16:creationId xmlns:a16="http://schemas.microsoft.com/office/drawing/2014/main" id="{BBC53226-43C3-4098-865A-87CFAC63E3FA}"/>
            </a:ext>
          </a:extLst>
        </xdr:cNvPr>
        <xdr:cNvSpPr>
          <a:spLocks noChangeShapeType="1"/>
        </xdr:cNvSpPr>
      </xdr:nvSpPr>
      <xdr:spPr bwMode="auto">
        <a:xfrm flipV="1">
          <a:off x="11262360" y="1874520"/>
          <a:ext cx="0" cy="1098804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36</xdr:col>
      <xdr:colOff>0</xdr:colOff>
      <xdr:row>5</xdr:row>
      <xdr:rowOff>6350</xdr:rowOff>
    </xdr:from>
    <xdr:to>
      <xdr:col>36</xdr:col>
      <xdr:colOff>0</xdr:colOff>
      <xdr:row>51</xdr:row>
      <xdr:rowOff>0</xdr:rowOff>
    </xdr:to>
    <xdr:sp macro="" textlink="">
      <xdr:nvSpPr>
        <xdr:cNvPr id="6" name="Line 13">
          <a:extLst>
            <a:ext uri="{FF2B5EF4-FFF2-40B4-BE49-F238E27FC236}">
              <a16:creationId xmlns:a16="http://schemas.microsoft.com/office/drawing/2014/main" id="{944A2BC4-6049-4932-A297-EA0D4C593F13}"/>
            </a:ext>
          </a:extLst>
        </xdr:cNvPr>
        <xdr:cNvSpPr>
          <a:spLocks noChangeShapeType="1"/>
        </xdr:cNvSpPr>
      </xdr:nvSpPr>
      <xdr:spPr bwMode="auto">
        <a:xfrm flipV="1">
          <a:off x="11734800" y="1880870"/>
          <a:ext cx="0" cy="1098169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48</xdr:col>
      <xdr:colOff>0</xdr:colOff>
      <xdr:row>5</xdr:row>
      <xdr:rowOff>0</xdr:rowOff>
    </xdr:from>
    <xdr:to>
      <xdr:col>48</xdr:col>
      <xdr:colOff>0</xdr:colOff>
      <xdr:row>51</xdr:row>
      <xdr:rowOff>0</xdr:rowOff>
    </xdr:to>
    <xdr:sp macro="" textlink="">
      <xdr:nvSpPr>
        <xdr:cNvPr id="7" name="Line 15">
          <a:extLst>
            <a:ext uri="{FF2B5EF4-FFF2-40B4-BE49-F238E27FC236}">
              <a16:creationId xmlns:a16="http://schemas.microsoft.com/office/drawing/2014/main" id="{A9030596-6A83-4DF1-8563-5F7CEDC62F3D}"/>
            </a:ext>
          </a:extLst>
        </xdr:cNvPr>
        <xdr:cNvSpPr>
          <a:spLocks noChangeShapeType="1"/>
        </xdr:cNvSpPr>
      </xdr:nvSpPr>
      <xdr:spPr bwMode="auto">
        <a:xfrm flipV="1">
          <a:off x="15186660" y="1874520"/>
          <a:ext cx="0" cy="1098804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21</xdr:col>
      <xdr:colOff>73660</xdr:colOff>
      <xdr:row>4</xdr:row>
      <xdr:rowOff>281940</xdr:rowOff>
    </xdr:from>
    <xdr:to>
      <xdr:col>21</xdr:col>
      <xdr:colOff>73660</xdr:colOff>
      <xdr:row>50</xdr:row>
      <xdr:rowOff>236220</xdr:rowOff>
    </xdr:to>
    <xdr:sp macro="" textlink="">
      <xdr:nvSpPr>
        <xdr:cNvPr id="8" name="Line 24">
          <a:extLst>
            <a:ext uri="{FF2B5EF4-FFF2-40B4-BE49-F238E27FC236}">
              <a16:creationId xmlns:a16="http://schemas.microsoft.com/office/drawing/2014/main" id="{800A182C-9DDF-440C-B4B0-4BFB8E85DD47}"/>
            </a:ext>
          </a:extLst>
        </xdr:cNvPr>
        <xdr:cNvSpPr>
          <a:spLocks noChangeShapeType="1"/>
        </xdr:cNvSpPr>
      </xdr:nvSpPr>
      <xdr:spPr bwMode="auto">
        <a:xfrm flipV="1">
          <a:off x="6741160" y="1866900"/>
          <a:ext cx="0" cy="1098804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46</xdr:col>
      <xdr:colOff>363855</xdr:colOff>
      <xdr:row>4</xdr:row>
      <xdr:rowOff>276225</xdr:rowOff>
    </xdr:from>
    <xdr:to>
      <xdr:col>46</xdr:col>
      <xdr:colOff>363855</xdr:colOff>
      <xdr:row>50</xdr:row>
      <xdr:rowOff>238125</xdr:rowOff>
    </xdr:to>
    <xdr:sp macro="" textlink="">
      <xdr:nvSpPr>
        <xdr:cNvPr id="9" name="Line 28">
          <a:extLst>
            <a:ext uri="{FF2B5EF4-FFF2-40B4-BE49-F238E27FC236}">
              <a16:creationId xmlns:a16="http://schemas.microsoft.com/office/drawing/2014/main" id="{BC85CB70-B6B8-423D-B9A1-DDBFE5BFC28F}"/>
            </a:ext>
          </a:extLst>
        </xdr:cNvPr>
        <xdr:cNvSpPr>
          <a:spLocks noChangeShapeType="1"/>
        </xdr:cNvSpPr>
      </xdr:nvSpPr>
      <xdr:spPr bwMode="auto">
        <a:xfrm flipV="1">
          <a:off x="14636115" y="1861185"/>
          <a:ext cx="0" cy="1099566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11</xdr:col>
      <xdr:colOff>0</xdr:colOff>
      <xdr:row>5</xdr:row>
      <xdr:rowOff>0</xdr:rowOff>
    </xdr:from>
    <xdr:to>
      <xdr:col>11</xdr:col>
      <xdr:colOff>0</xdr:colOff>
      <xdr:row>51</xdr:row>
      <xdr:rowOff>0</xdr:rowOff>
    </xdr:to>
    <xdr:sp macro="" textlink="">
      <xdr:nvSpPr>
        <xdr:cNvPr id="10" name="Line 1">
          <a:extLst>
            <a:ext uri="{FF2B5EF4-FFF2-40B4-BE49-F238E27FC236}">
              <a16:creationId xmlns:a16="http://schemas.microsoft.com/office/drawing/2014/main" id="{7C0BDCE3-5C37-4F03-8977-A2C72EB12220}"/>
            </a:ext>
          </a:extLst>
        </xdr:cNvPr>
        <xdr:cNvSpPr>
          <a:spLocks noChangeShapeType="1"/>
        </xdr:cNvSpPr>
      </xdr:nvSpPr>
      <xdr:spPr bwMode="auto">
        <a:xfrm flipV="1">
          <a:off x="3429000" y="1874520"/>
          <a:ext cx="0" cy="1098804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12</xdr:col>
      <xdr:colOff>0</xdr:colOff>
      <xdr:row>5</xdr:row>
      <xdr:rowOff>0</xdr:rowOff>
    </xdr:from>
    <xdr:to>
      <xdr:col>12</xdr:col>
      <xdr:colOff>0</xdr:colOff>
      <xdr:row>51</xdr:row>
      <xdr:rowOff>0</xdr:rowOff>
    </xdr:to>
    <xdr:sp macro="" textlink="">
      <xdr:nvSpPr>
        <xdr:cNvPr id="11" name="Line 2">
          <a:extLst>
            <a:ext uri="{FF2B5EF4-FFF2-40B4-BE49-F238E27FC236}">
              <a16:creationId xmlns:a16="http://schemas.microsoft.com/office/drawing/2014/main" id="{7159144F-52FD-4F7E-ACC2-16417B0A50E6}"/>
            </a:ext>
          </a:extLst>
        </xdr:cNvPr>
        <xdr:cNvSpPr>
          <a:spLocks noChangeShapeType="1"/>
        </xdr:cNvSpPr>
      </xdr:nvSpPr>
      <xdr:spPr bwMode="auto">
        <a:xfrm flipV="1">
          <a:off x="3901440" y="1874520"/>
          <a:ext cx="0" cy="1098804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oneCellAnchor>
    <xdr:from>
      <xdr:col>12</xdr:col>
      <xdr:colOff>9525</xdr:colOff>
      <xdr:row>53</xdr:row>
      <xdr:rowOff>47625</xdr:rowOff>
    </xdr:from>
    <xdr:ext cx="104775" cy="234950"/>
    <xdr:sp macro="" textlink="">
      <xdr:nvSpPr>
        <xdr:cNvPr id="12" name="Text Box 3">
          <a:extLst>
            <a:ext uri="{FF2B5EF4-FFF2-40B4-BE49-F238E27FC236}">
              <a16:creationId xmlns:a16="http://schemas.microsoft.com/office/drawing/2014/main" id="{06C98695-43E2-4AD2-8FA0-C2E38BA3D89A}"/>
            </a:ext>
          </a:extLst>
        </xdr:cNvPr>
        <xdr:cNvSpPr txBox="1">
          <a:spLocks noChangeArrowheads="1"/>
        </xdr:cNvSpPr>
      </xdr:nvSpPr>
      <xdr:spPr bwMode="auto">
        <a:xfrm>
          <a:off x="3910965" y="13397865"/>
          <a:ext cx="104775" cy="23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>
    <xdr:from>
      <xdr:col>36</xdr:col>
      <xdr:colOff>0</xdr:colOff>
      <xdr:row>5</xdr:row>
      <xdr:rowOff>6350</xdr:rowOff>
    </xdr:from>
    <xdr:to>
      <xdr:col>36</xdr:col>
      <xdr:colOff>0</xdr:colOff>
      <xdr:row>51</xdr:row>
      <xdr:rowOff>0</xdr:rowOff>
    </xdr:to>
    <xdr:sp macro="" textlink="">
      <xdr:nvSpPr>
        <xdr:cNvPr id="13" name="Line 13">
          <a:extLst>
            <a:ext uri="{FF2B5EF4-FFF2-40B4-BE49-F238E27FC236}">
              <a16:creationId xmlns:a16="http://schemas.microsoft.com/office/drawing/2014/main" id="{817A28CE-C717-4D56-8F0B-90E1404BE325}"/>
            </a:ext>
          </a:extLst>
        </xdr:cNvPr>
        <xdr:cNvSpPr>
          <a:spLocks noChangeShapeType="1"/>
        </xdr:cNvSpPr>
      </xdr:nvSpPr>
      <xdr:spPr bwMode="auto">
        <a:xfrm flipV="1">
          <a:off x="11734800" y="1880870"/>
          <a:ext cx="0" cy="1098169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48</xdr:col>
      <xdr:colOff>0</xdr:colOff>
      <xdr:row>5</xdr:row>
      <xdr:rowOff>0</xdr:rowOff>
    </xdr:from>
    <xdr:to>
      <xdr:col>48</xdr:col>
      <xdr:colOff>0</xdr:colOff>
      <xdr:row>51</xdr:row>
      <xdr:rowOff>0</xdr:rowOff>
    </xdr:to>
    <xdr:sp macro="" textlink="">
      <xdr:nvSpPr>
        <xdr:cNvPr id="14" name="Line 15">
          <a:extLst>
            <a:ext uri="{FF2B5EF4-FFF2-40B4-BE49-F238E27FC236}">
              <a16:creationId xmlns:a16="http://schemas.microsoft.com/office/drawing/2014/main" id="{DE846E0A-4E30-4AC3-A823-4CEC8234D4EE}"/>
            </a:ext>
          </a:extLst>
        </xdr:cNvPr>
        <xdr:cNvSpPr>
          <a:spLocks noChangeShapeType="1"/>
        </xdr:cNvSpPr>
      </xdr:nvSpPr>
      <xdr:spPr bwMode="auto">
        <a:xfrm flipV="1">
          <a:off x="15186660" y="1874520"/>
          <a:ext cx="0" cy="1098804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22</xdr:col>
      <xdr:colOff>64770</xdr:colOff>
      <xdr:row>5</xdr:row>
      <xdr:rowOff>1905</xdr:rowOff>
    </xdr:from>
    <xdr:to>
      <xdr:col>22</xdr:col>
      <xdr:colOff>64770</xdr:colOff>
      <xdr:row>51</xdr:row>
      <xdr:rowOff>1905</xdr:rowOff>
    </xdr:to>
    <xdr:sp macro="" textlink="">
      <xdr:nvSpPr>
        <xdr:cNvPr id="15" name="Line 25">
          <a:extLst>
            <a:ext uri="{FF2B5EF4-FFF2-40B4-BE49-F238E27FC236}">
              <a16:creationId xmlns:a16="http://schemas.microsoft.com/office/drawing/2014/main" id="{054452E3-6C91-4A87-829E-201AD4BC4616}"/>
            </a:ext>
          </a:extLst>
        </xdr:cNvPr>
        <xdr:cNvSpPr>
          <a:spLocks noChangeShapeType="1"/>
        </xdr:cNvSpPr>
      </xdr:nvSpPr>
      <xdr:spPr bwMode="auto">
        <a:xfrm flipV="1">
          <a:off x="7273290" y="1876425"/>
          <a:ext cx="0" cy="1098804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R66"/>
  <sheetViews>
    <sheetView tabSelected="1" view="pageBreakPreview" topLeftCell="A24" zoomScale="80" zoomScaleNormal="100" zoomScaleSheetLayoutView="80" workbookViewId="0">
      <selection activeCell="BK36" sqref="BK36"/>
    </sheetView>
  </sheetViews>
  <sheetFormatPr defaultColWidth="9" defaultRowHeight="13.2" x14ac:dyDescent="0.2"/>
  <cols>
    <col min="1" max="1" width="2.109375" style="95" customWidth="1"/>
    <col min="2" max="4" width="1.6640625" style="95" customWidth="1"/>
    <col min="5" max="5" width="1.33203125" style="95" customWidth="1"/>
    <col min="6" max="12" width="1.6640625" style="95" customWidth="1"/>
    <col min="13" max="14" width="2.109375" style="95" customWidth="1"/>
    <col min="15" max="15" width="2.44140625" style="95" customWidth="1"/>
    <col min="16" max="16" width="2.109375" style="95" customWidth="1"/>
    <col min="17" max="22" width="1.6640625" style="95" customWidth="1"/>
    <col min="23" max="23" width="7" style="95" bestFit="1" customWidth="1"/>
    <col min="24" max="29" width="1.6640625" style="95" customWidth="1"/>
    <col min="30" max="32" width="2.109375" style="95" customWidth="1"/>
    <col min="33" max="33" width="7" style="95" bestFit="1" customWidth="1"/>
    <col min="34" max="35" width="1.6640625" style="95" customWidth="1"/>
    <col min="36" max="41" width="2.109375" style="95" customWidth="1"/>
    <col min="42" max="42" width="7" style="95" customWidth="1"/>
    <col min="43" max="62" width="2.109375" style="95" customWidth="1"/>
    <col min="63" max="16384" width="9" style="95"/>
  </cols>
  <sheetData>
    <row r="1" spans="2:42" s="64" customFormat="1" ht="24" customHeight="1" x14ac:dyDescent="0.2">
      <c r="B1" s="270" t="s">
        <v>345</v>
      </c>
      <c r="C1" s="270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61"/>
      <c r="P1" s="261"/>
      <c r="Q1" s="261"/>
      <c r="R1" s="261"/>
      <c r="S1" s="261"/>
      <c r="T1" s="261"/>
      <c r="U1" s="261"/>
      <c r="V1" s="261"/>
      <c r="W1" s="261"/>
      <c r="X1" s="261"/>
      <c r="Y1" s="261"/>
      <c r="Z1" s="261"/>
      <c r="AA1" s="261"/>
    </row>
    <row r="2" spans="2:42" s="85" customFormat="1" ht="24" customHeight="1" x14ac:dyDescent="0.2">
      <c r="B2" s="249"/>
      <c r="C2" s="249" t="s">
        <v>43</v>
      </c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 t="s">
        <v>277</v>
      </c>
      <c r="V2" s="249"/>
      <c r="W2" s="249"/>
      <c r="X2" s="249"/>
      <c r="Y2" s="249"/>
      <c r="Z2" s="249"/>
      <c r="AA2" s="249"/>
    </row>
    <row r="3" spans="2:42" s="85" customFormat="1" ht="11.25" customHeight="1" x14ac:dyDescent="0.2"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</row>
    <row r="4" spans="2:42" s="85" customFormat="1" ht="21" customHeight="1" x14ac:dyDescent="0.2">
      <c r="B4" s="249"/>
      <c r="C4" s="249" t="s">
        <v>60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9"/>
      <c r="W4" s="249"/>
      <c r="X4" s="249"/>
      <c r="Y4" s="249"/>
      <c r="Z4" s="249"/>
      <c r="AA4" s="249"/>
      <c r="AH4" s="279" t="s">
        <v>293</v>
      </c>
      <c r="AI4" s="279"/>
      <c r="AJ4" s="279"/>
      <c r="AK4" s="279"/>
      <c r="AL4" s="279"/>
      <c r="AM4" s="279"/>
      <c r="AN4" s="279"/>
      <c r="AO4" s="279"/>
      <c r="AP4" s="279"/>
    </row>
    <row r="5" spans="2:42" s="85" customFormat="1" ht="31.5" customHeight="1" x14ac:dyDescent="0.2">
      <c r="C5" s="298" t="s">
        <v>44</v>
      </c>
      <c r="D5" s="299"/>
      <c r="E5" s="299"/>
      <c r="F5" s="299"/>
      <c r="G5" s="299"/>
      <c r="H5" s="299"/>
      <c r="I5" s="299"/>
      <c r="J5" s="299"/>
      <c r="K5" s="299"/>
      <c r="L5" s="299"/>
      <c r="M5" s="300"/>
      <c r="N5" s="301" t="s">
        <v>45</v>
      </c>
      <c r="O5" s="301"/>
      <c r="P5" s="301"/>
      <c r="Q5" s="301"/>
      <c r="R5" s="301"/>
      <c r="S5" s="301"/>
      <c r="T5" s="301"/>
      <c r="U5" s="301"/>
      <c r="V5" s="301"/>
      <c r="W5" s="301"/>
      <c r="X5" s="301" t="s">
        <v>46</v>
      </c>
      <c r="Y5" s="301"/>
      <c r="Z5" s="301"/>
      <c r="AA5" s="301"/>
      <c r="AB5" s="301"/>
      <c r="AC5" s="301"/>
      <c r="AD5" s="301"/>
      <c r="AE5" s="301"/>
      <c r="AF5" s="301"/>
      <c r="AG5" s="301"/>
      <c r="AH5" s="298" t="s">
        <v>47</v>
      </c>
      <c r="AI5" s="299"/>
      <c r="AJ5" s="299"/>
      <c r="AK5" s="299"/>
      <c r="AL5" s="299"/>
      <c r="AM5" s="299"/>
      <c r="AN5" s="299"/>
      <c r="AO5" s="299"/>
      <c r="AP5" s="300"/>
    </row>
    <row r="6" spans="2:42" s="85" customFormat="1" ht="30" customHeight="1" x14ac:dyDescent="0.2">
      <c r="C6" s="86"/>
      <c r="D6" s="271" t="s">
        <v>76</v>
      </c>
      <c r="E6" s="271"/>
      <c r="F6" s="271"/>
      <c r="G6" s="271"/>
      <c r="H6" s="271"/>
      <c r="I6" s="271"/>
      <c r="J6" s="271"/>
      <c r="K6" s="271"/>
      <c r="L6" s="271"/>
      <c r="M6" s="87"/>
      <c r="N6" s="302">
        <v>5208</v>
      </c>
      <c r="O6" s="302"/>
      <c r="P6" s="302"/>
      <c r="Q6" s="302"/>
      <c r="R6" s="302"/>
      <c r="S6" s="302"/>
      <c r="T6" s="302"/>
      <c r="U6" s="302"/>
      <c r="V6" s="277"/>
      <c r="W6" s="75"/>
      <c r="X6" s="277">
        <v>5881</v>
      </c>
      <c r="Y6" s="278"/>
      <c r="Z6" s="278"/>
      <c r="AA6" s="278"/>
      <c r="AB6" s="278"/>
      <c r="AC6" s="278"/>
      <c r="AD6" s="278"/>
      <c r="AE6" s="278"/>
      <c r="AF6" s="278"/>
      <c r="AG6" s="87"/>
      <c r="AH6" s="274">
        <v>-673</v>
      </c>
      <c r="AI6" s="274"/>
      <c r="AJ6" s="274"/>
      <c r="AK6" s="274"/>
      <c r="AL6" s="274"/>
      <c r="AM6" s="274"/>
      <c r="AN6" s="274"/>
      <c r="AO6" s="275"/>
      <c r="AP6" s="87"/>
    </row>
    <row r="7" spans="2:42" s="85" customFormat="1" ht="30" customHeight="1" x14ac:dyDescent="0.2">
      <c r="C7" s="86"/>
      <c r="D7" s="271" t="s">
        <v>77</v>
      </c>
      <c r="E7" s="271"/>
      <c r="F7" s="271"/>
      <c r="G7" s="271"/>
      <c r="H7" s="271"/>
      <c r="I7" s="271"/>
      <c r="J7" s="271"/>
      <c r="K7" s="271"/>
      <c r="L7" s="271"/>
      <c r="M7" s="87"/>
      <c r="N7" s="302">
        <v>5622</v>
      </c>
      <c r="O7" s="302"/>
      <c r="P7" s="302"/>
      <c r="Q7" s="302"/>
      <c r="R7" s="302"/>
      <c r="S7" s="302"/>
      <c r="T7" s="302"/>
      <c r="U7" s="302"/>
      <c r="V7" s="277"/>
      <c r="W7" s="75"/>
      <c r="X7" s="277">
        <v>4567</v>
      </c>
      <c r="Y7" s="278"/>
      <c r="Z7" s="278"/>
      <c r="AA7" s="278"/>
      <c r="AB7" s="278"/>
      <c r="AC7" s="278"/>
      <c r="AD7" s="278"/>
      <c r="AE7" s="278"/>
      <c r="AF7" s="278"/>
      <c r="AG7" s="87"/>
      <c r="AH7" s="274">
        <v>1055</v>
      </c>
      <c r="AI7" s="274"/>
      <c r="AJ7" s="274"/>
      <c r="AK7" s="274"/>
      <c r="AL7" s="274"/>
      <c r="AM7" s="274"/>
      <c r="AN7" s="274"/>
      <c r="AO7" s="275"/>
      <c r="AP7" s="87"/>
    </row>
    <row r="8" spans="2:42" s="85" customFormat="1" ht="30" customHeight="1" x14ac:dyDescent="0.2">
      <c r="C8" s="86"/>
      <c r="D8" s="271" t="s">
        <v>74</v>
      </c>
      <c r="E8" s="271"/>
      <c r="F8" s="271"/>
      <c r="G8" s="271"/>
      <c r="H8" s="271"/>
      <c r="I8" s="271"/>
      <c r="J8" s="271"/>
      <c r="K8" s="271"/>
      <c r="L8" s="271"/>
      <c r="M8" s="87"/>
      <c r="N8" s="277">
        <v>6094</v>
      </c>
      <c r="O8" s="278"/>
      <c r="P8" s="278"/>
      <c r="Q8" s="278"/>
      <c r="R8" s="278"/>
      <c r="S8" s="278"/>
      <c r="T8" s="278"/>
      <c r="U8" s="278"/>
      <c r="V8" s="278"/>
      <c r="W8" s="75"/>
      <c r="X8" s="277">
        <v>4493</v>
      </c>
      <c r="Y8" s="278"/>
      <c r="Z8" s="278"/>
      <c r="AA8" s="278"/>
      <c r="AB8" s="278"/>
      <c r="AC8" s="278"/>
      <c r="AD8" s="278"/>
      <c r="AE8" s="278"/>
      <c r="AF8" s="278"/>
      <c r="AG8" s="87"/>
      <c r="AH8" s="274">
        <v>1602</v>
      </c>
      <c r="AI8" s="274"/>
      <c r="AJ8" s="274"/>
      <c r="AK8" s="274"/>
      <c r="AL8" s="274"/>
      <c r="AM8" s="274"/>
      <c r="AN8" s="274"/>
      <c r="AO8" s="275"/>
      <c r="AP8" s="87"/>
    </row>
    <row r="9" spans="2:42" s="85" customFormat="1" ht="30" customHeight="1" x14ac:dyDescent="0.2">
      <c r="C9" s="86"/>
      <c r="D9" s="271" t="s">
        <v>79</v>
      </c>
      <c r="E9" s="271"/>
      <c r="F9" s="271"/>
      <c r="G9" s="271"/>
      <c r="H9" s="271"/>
      <c r="I9" s="271"/>
      <c r="J9" s="271"/>
      <c r="K9" s="271"/>
      <c r="L9" s="271"/>
      <c r="M9" s="87"/>
      <c r="N9" s="277">
        <v>4791</v>
      </c>
      <c r="O9" s="278"/>
      <c r="P9" s="278"/>
      <c r="Q9" s="278"/>
      <c r="R9" s="278"/>
      <c r="S9" s="278"/>
      <c r="T9" s="278"/>
      <c r="U9" s="278"/>
      <c r="V9" s="278"/>
      <c r="W9" s="75"/>
      <c r="X9" s="277">
        <v>4915</v>
      </c>
      <c r="Y9" s="278"/>
      <c r="Z9" s="278"/>
      <c r="AA9" s="278"/>
      <c r="AB9" s="278"/>
      <c r="AC9" s="278"/>
      <c r="AD9" s="278"/>
      <c r="AE9" s="278"/>
      <c r="AF9" s="278"/>
      <c r="AG9" s="87"/>
      <c r="AH9" s="274">
        <v>-125</v>
      </c>
      <c r="AI9" s="274"/>
      <c r="AJ9" s="274"/>
      <c r="AK9" s="274"/>
      <c r="AL9" s="274"/>
      <c r="AM9" s="274"/>
      <c r="AN9" s="274"/>
      <c r="AO9" s="275"/>
      <c r="AP9" s="87"/>
    </row>
    <row r="10" spans="2:42" s="85" customFormat="1" ht="30" customHeight="1" x14ac:dyDescent="0.2">
      <c r="C10" s="86"/>
      <c r="D10" s="271" t="s">
        <v>75</v>
      </c>
      <c r="E10" s="271"/>
      <c r="F10" s="271"/>
      <c r="G10" s="271"/>
      <c r="H10" s="271"/>
      <c r="I10" s="271"/>
      <c r="J10" s="271"/>
      <c r="K10" s="271"/>
      <c r="L10" s="271"/>
      <c r="M10" s="87"/>
      <c r="N10" s="277">
        <v>5083</v>
      </c>
      <c r="O10" s="278"/>
      <c r="P10" s="278"/>
      <c r="Q10" s="278"/>
      <c r="R10" s="278"/>
      <c r="S10" s="278"/>
      <c r="T10" s="278"/>
      <c r="U10" s="278"/>
      <c r="V10" s="278"/>
      <c r="W10" s="88"/>
      <c r="X10" s="277">
        <v>5145</v>
      </c>
      <c r="Y10" s="278"/>
      <c r="Z10" s="278"/>
      <c r="AA10" s="278"/>
      <c r="AB10" s="278"/>
      <c r="AC10" s="278"/>
      <c r="AD10" s="278"/>
      <c r="AE10" s="278"/>
      <c r="AF10" s="278"/>
      <c r="AG10" s="87"/>
      <c r="AH10" s="275">
        <v>-62</v>
      </c>
      <c r="AI10" s="286"/>
      <c r="AJ10" s="286"/>
      <c r="AK10" s="286"/>
      <c r="AL10" s="286"/>
      <c r="AM10" s="286"/>
      <c r="AN10" s="286"/>
      <c r="AO10" s="286"/>
      <c r="AP10" s="87"/>
    </row>
    <row r="11" spans="2:42" s="85" customFormat="1" ht="30" customHeight="1" x14ac:dyDescent="0.2">
      <c r="C11" s="86"/>
      <c r="D11" s="271" t="s">
        <v>80</v>
      </c>
      <c r="E11" s="271"/>
      <c r="F11" s="271"/>
      <c r="G11" s="271"/>
      <c r="H11" s="271"/>
      <c r="I11" s="271"/>
      <c r="J11" s="271"/>
      <c r="K11" s="271"/>
      <c r="L11" s="271"/>
      <c r="M11" s="87"/>
      <c r="N11" s="277">
        <v>4768</v>
      </c>
      <c r="O11" s="278"/>
      <c r="P11" s="278"/>
      <c r="Q11" s="278"/>
      <c r="R11" s="278"/>
      <c r="S11" s="278"/>
      <c r="T11" s="278"/>
      <c r="U11" s="278"/>
      <c r="V11" s="278"/>
      <c r="W11" s="88"/>
      <c r="X11" s="277">
        <v>4446</v>
      </c>
      <c r="Y11" s="278"/>
      <c r="Z11" s="278"/>
      <c r="AA11" s="278"/>
      <c r="AB11" s="278"/>
      <c r="AC11" s="278"/>
      <c r="AD11" s="278"/>
      <c r="AE11" s="278"/>
      <c r="AF11" s="278"/>
      <c r="AG11" s="87"/>
      <c r="AH11" s="274">
        <v>322</v>
      </c>
      <c r="AI11" s="274"/>
      <c r="AJ11" s="274"/>
      <c r="AK11" s="274"/>
      <c r="AL11" s="274"/>
      <c r="AM11" s="274"/>
      <c r="AN11" s="274"/>
      <c r="AO11" s="275"/>
      <c r="AP11" s="89"/>
    </row>
    <row r="12" spans="2:42" s="85" customFormat="1" ht="30" customHeight="1" x14ac:dyDescent="0.2">
      <c r="C12" s="86"/>
      <c r="D12" s="271" t="s">
        <v>81</v>
      </c>
      <c r="E12" s="271"/>
      <c r="F12" s="271"/>
      <c r="G12" s="271"/>
      <c r="H12" s="271"/>
      <c r="I12" s="271"/>
      <c r="J12" s="271"/>
      <c r="K12" s="271"/>
      <c r="L12" s="271"/>
      <c r="M12" s="87"/>
      <c r="N12" s="277">
        <v>4841</v>
      </c>
      <c r="O12" s="278"/>
      <c r="P12" s="278"/>
      <c r="Q12" s="278"/>
      <c r="R12" s="278"/>
      <c r="S12" s="278"/>
      <c r="T12" s="278"/>
      <c r="U12" s="278"/>
      <c r="V12" s="278"/>
      <c r="W12" s="88"/>
      <c r="X12" s="277">
        <v>4602</v>
      </c>
      <c r="Y12" s="278"/>
      <c r="Z12" s="278"/>
      <c r="AA12" s="278"/>
      <c r="AB12" s="278"/>
      <c r="AC12" s="278"/>
      <c r="AD12" s="278"/>
      <c r="AE12" s="278"/>
      <c r="AF12" s="278"/>
      <c r="AG12" s="87"/>
      <c r="AH12" s="274">
        <v>239</v>
      </c>
      <c r="AI12" s="274"/>
      <c r="AJ12" s="274"/>
      <c r="AK12" s="274"/>
      <c r="AL12" s="274"/>
      <c r="AM12" s="274"/>
      <c r="AN12" s="274"/>
      <c r="AO12" s="275"/>
      <c r="AP12" s="89"/>
    </row>
    <row r="13" spans="2:42" s="85" customFormat="1" ht="30" customHeight="1" x14ac:dyDescent="0.2">
      <c r="C13" s="86"/>
      <c r="D13" s="271" t="s">
        <v>264</v>
      </c>
      <c r="E13" s="271"/>
      <c r="F13" s="271"/>
      <c r="G13" s="271"/>
      <c r="H13" s="271"/>
      <c r="I13" s="271"/>
      <c r="J13" s="271"/>
      <c r="K13" s="271"/>
      <c r="L13" s="271"/>
      <c r="M13" s="87"/>
      <c r="N13" s="272">
        <v>5810</v>
      </c>
      <c r="O13" s="273"/>
      <c r="P13" s="273"/>
      <c r="Q13" s="273"/>
      <c r="R13" s="273"/>
      <c r="S13" s="273"/>
      <c r="T13" s="273"/>
      <c r="U13" s="273"/>
      <c r="V13" s="273"/>
      <c r="W13" s="88"/>
      <c r="X13" s="272">
        <v>3951</v>
      </c>
      <c r="Y13" s="273"/>
      <c r="Z13" s="273"/>
      <c r="AA13" s="273"/>
      <c r="AB13" s="273"/>
      <c r="AC13" s="273"/>
      <c r="AD13" s="273"/>
      <c r="AE13" s="273"/>
      <c r="AF13" s="273"/>
      <c r="AG13" s="87"/>
      <c r="AH13" s="274">
        <v>1860</v>
      </c>
      <c r="AI13" s="274"/>
      <c r="AJ13" s="274"/>
      <c r="AK13" s="274"/>
      <c r="AL13" s="274"/>
      <c r="AM13" s="274"/>
      <c r="AN13" s="274"/>
      <c r="AO13" s="275"/>
      <c r="AP13" s="89"/>
    </row>
    <row r="14" spans="2:42" s="134" customFormat="1" ht="30" customHeight="1" x14ac:dyDescent="0.2">
      <c r="C14" s="132"/>
      <c r="D14" s="271" t="s">
        <v>278</v>
      </c>
      <c r="E14" s="271"/>
      <c r="F14" s="271"/>
      <c r="G14" s="271"/>
      <c r="H14" s="271"/>
      <c r="I14" s="271"/>
      <c r="J14" s="271"/>
      <c r="K14" s="271"/>
      <c r="L14" s="271"/>
      <c r="M14" s="133"/>
      <c r="N14" s="272">
        <v>6925</v>
      </c>
      <c r="O14" s="273"/>
      <c r="P14" s="273"/>
      <c r="Q14" s="273"/>
      <c r="R14" s="273"/>
      <c r="S14" s="273"/>
      <c r="T14" s="273"/>
      <c r="U14" s="273"/>
      <c r="V14" s="273"/>
      <c r="W14" s="88"/>
      <c r="X14" s="272">
        <v>3619</v>
      </c>
      <c r="Y14" s="273"/>
      <c r="Z14" s="273"/>
      <c r="AA14" s="273"/>
      <c r="AB14" s="273"/>
      <c r="AC14" s="273"/>
      <c r="AD14" s="273"/>
      <c r="AE14" s="273"/>
      <c r="AF14" s="273"/>
      <c r="AG14" s="133"/>
      <c r="AH14" s="274">
        <v>3307</v>
      </c>
      <c r="AI14" s="274"/>
      <c r="AJ14" s="274"/>
      <c r="AK14" s="274"/>
      <c r="AL14" s="274"/>
      <c r="AM14" s="274"/>
      <c r="AN14" s="274"/>
      <c r="AO14" s="275"/>
      <c r="AP14" s="89"/>
    </row>
    <row r="15" spans="2:42" s="85" customFormat="1" ht="30" customHeight="1" x14ac:dyDescent="0.2">
      <c r="C15" s="86"/>
      <c r="D15" s="271" t="s">
        <v>286</v>
      </c>
      <c r="E15" s="271"/>
      <c r="F15" s="271"/>
      <c r="G15" s="271"/>
      <c r="H15" s="271"/>
      <c r="I15" s="271"/>
      <c r="J15" s="271"/>
      <c r="K15" s="271"/>
      <c r="L15" s="271"/>
      <c r="M15" s="87"/>
      <c r="N15" s="272">
        <v>4491</v>
      </c>
      <c r="O15" s="273"/>
      <c r="P15" s="273"/>
      <c r="Q15" s="273"/>
      <c r="R15" s="273"/>
      <c r="S15" s="273"/>
      <c r="T15" s="273"/>
      <c r="U15" s="273"/>
      <c r="V15" s="273"/>
      <c r="W15" s="88"/>
      <c r="X15" s="272">
        <v>3663</v>
      </c>
      <c r="Y15" s="273"/>
      <c r="Z15" s="273"/>
      <c r="AA15" s="273"/>
      <c r="AB15" s="273"/>
      <c r="AC15" s="273"/>
      <c r="AD15" s="273"/>
      <c r="AE15" s="273"/>
      <c r="AF15" s="273"/>
      <c r="AG15" s="87"/>
      <c r="AH15" s="274">
        <v>827</v>
      </c>
      <c r="AI15" s="274"/>
      <c r="AJ15" s="274"/>
      <c r="AK15" s="274"/>
      <c r="AL15" s="274"/>
      <c r="AM15" s="274"/>
      <c r="AN15" s="274"/>
      <c r="AO15" s="275"/>
      <c r="AP15" s="89"/>
    </row>
    <row r="16" spans="2:42" s="148" customFormat="1" ht="30" customHeight="1" x14ac:dyDescent="0.2">
      <c r="C16" s="146"/>
      <c r="D16" s="271" t="s">
        <v>294</v>
      </c>
      <c r="E16" s="271"/>
      <c r="F16" s="271"/>
      <c r="G16" s="271"/>
      <c r="H16" s="271"/>
      <c r="I16" s="271"/>
      <c r="J16" s="271"/>
      <c r="K16" s="271"/>
      <c r="L16" s="271"/>
      <c r="M16" s="147"/>
      <c r="N16" s="272">
        <v>4693</v>
      </c>
      <c r="O16" s="273"/>
      <c r="P16" s="273"/>
      <c r="Q16" s="273"/>
      <c r="R16" s="273"/>
      <c r="S16" s="273"/>
      <c r="T16" s="273"/>
      <c r="U16" s="273"/>
      <c r="V16" s="273"/>
      <c r="W16" s="88"/>
      <c r="X16" s="272">
        <v>3884</v>
      </c>
      <c r="Y16" s="273"/>
      <c r="Z16" s="273"/>
      <c r="AA16" s="273"/>
      <c r="AB16" s="273"/>
      <c r="AC16" s="273"/>
      <c r="AD16" s="273"/>
      <c r="AE16" s="273"/>
      <c r="AF16" s="273"/>
      <c r="AG16" s="147"/>
      <c r="AH16" s="274">
        <v>808</v>
      </c>
      <c r="AI16" s="274"/>
      <c r="AJ16" s="274"/>
      <c r="AK16" s="274"/>
      <c r="AL16" s="274"/>
      <c r="AM16" s="274"/>
      <c r="AN16" s="274"/>
      <c r="AO16" s="275"/>
      <c r="AP16" s="89"/>
    </row>
    <row r="17" spans="3:42" s="142" customFormat="1" ht="30" customHeight="1" x14ac:dyDescent="0.2">
      <c r="C17" s="140"/>
      <c r="D17" s="271" t="s">
        <v>315</v>
      </c>
      <c r="E17" s="271"/>
      <c r="F17" s="271"/>
      <c r="G17" s="271"/>
      <c r="H17" s="271"/>
      <c r="I17" s="271"/>
      <c r="J17" s="271"/>
      <c r="K17" s="271"/>
      <c r="L17" s="271"/>
      <c r="M17" s="141"/>
      <c r="N17" s="272">
        <v>4611</v>
      </c>
      <c r="O17" s="273"/>
      <c r="P17" s="273"/>
      <c r="Q17" s="273"/>
      <c r="R17" s="273"/>
      <c r="S17" s="273"/>
      <c r="T17" s="273"/>
      <c r="U17" s="273"/>
      <c r="V17" s="273"/>
      <c r="W17" s="88"/>
      <c r="X17" s="272">
        <v>3549</v>
      </c>
      <c r="Y17" s="273"/>
      <c r="Z17" s="273"/>
      <c r="AA17" s="273"/>
      <c r="AB17" s="273"/>
      <c r="AC17" s="273"/>
      <c r="AD17" s="273"/>
      <c r="AE17" s="273"/>
      <c r="AF17" s="273"/>
      <c r="AG17" s="141"/>
      <c r="AH17" s="274">
        <v>1062</v>
      </c>
      <c r="AI17" s="274"/>
      <c r="AJ17" s="274"/>
      <c r="AK17" s="274"/>
      <c r="AL17" s="274"/>
      <c r="AM17" s="274"/>
      <c r="AN17" s="274"/>
      <c r="AO17" s="275"/>
      <c r="AP17" s="89"/>
    </row>
    <row r="18" spans="3:42" s="85" customFormat="1" ht="11.25" customHeight="1" x14ac:dyDescent="0.2"/>
    <row r="19" spans="3:42" s="85" customFormat="1" ht="21" customHeight="1" x14ac:dyDescent="0.2">
      <c r="C19" s="85" t="s">
        <v>61</v>
      </c>
      <c r="AH19" s="279" t="s">
        <v>293</v>
      </c>
      <c r="AI19" s="279"/>
      <c r="AJ19" s="279"/>
      <c r="AK19" s="279"/>
      <c r="AL19" s="279"/>
      <c r="AM19" s="279"/>
      <c r="AN19" s="279"/>
      <c r="AO19" s="279"/>
      <c r="AP19" s="279"/>
    </row>
    <row r="20" spans="3:42" s="85" customFormat="1" ht="31.5" customHeight="1" x14ac:dyDescent="0.2">
      <c r="C20" s="298" t="s">
        <v>44</v>
      </c>
      <c r="D20" s="299"/>
      <c r="E20" s="299"/>
      <c r="F20" s="299"/>
      <c r="G20" s="299"/>
      <c r="H20" s="299"/>
      <c r="I20" s="299"/>
      <c r="J20" s="299"/>
      <c r="K20" s="299"/>
      <c r="L20" s="299"/>
      <c r="M20" s="300"/>
      <c r="N20" s="301" t="s">
        <v>45</v>
      </c>
      <c r="O20" s="301"/>
      <c r="P20" s="301"/>
      <c r="Q20" s="301"/>
      <c r="R20" s="301"/>
      <c r="S20" s="301"/>
      <c r="T20" s="301"/>
      <c r="U20" s="301"/>
      <c r="V20" s="301"/>
      <c r="W20" s="301"/>
      <c r="X20" s="301" t="s">
        <v>46</v>
      </c>
      <c r="Y20" s="301"/>
      <c r="Z20" s="301"/>
      <c r="AA20" s="301"/>
      <c r="AB20" s="301"/>
      <c r="AC20" s="301"/>
      <c r="AD20" s="301"/>
      <c r="AE20" s="301"/>
      <c r="AF20" s="301"/>
      <c r="AG20" s="301"/>
      <c r="AH20" s="298" t="s">
        <v>47</v>
      </c>
      <c r="AI20" s="299"/>
      <c r="AJ20" s="299"/>
      <c r="AK20" s="299"/>
      <c r="AL20" s="299"/>
      <c r="AM20" s="299"/>
      <c r="AN20" s="299"/>
      <c r="AO20" s="299"/>
      <c r="AP20" s="300"/>
    </row>
    <row r="21" spans="3:42" s="85" customFormat="1" ht="30" customHeight="1" x14ac:dyDescent="0.2">
      <c r="C21" s="86"/>
      <c r="D21" s="271" t="str">
        <f t="shared" ref="D21:D29" si="0">D6</f>
        <v>平成24年度</v>
      </c>
      <c r="E21" s="271"/>
      <c r="F21" s="271"/>
      <c r="G21" s="271"/>
      <c r="H21" s="271"/>
      <c r="I21" s="271"/>
      <c r="J21" s="271"/>
      <c r="K21" s="271"/>
      <c r="L21" s="271"/>
      <c r="M21" s="87"/>
      <c r="N21" s="277">
        <v>13472</v>
      </c>
      <c r="O21" s="278"/>
      <c r="P21" s="278"/>
      <c r="Q21" s="278"/>
      <c r="R21" s="278"/>
      <c r="S21" s="278"/>
      <c r="T21" s="278"/>
      <c r="U21" s="278"/>
      <c r="V21" s="278"/>
      <c r="W21" s="92"/>
      <c r="X21" s="277">
        <v>14310</v>
      </c>
      <c r="Y21" s="278"/>
      <c r="Z21" s="278"/>
      <c r="AA21" s="278"/>
      <c r="AB21" s="278"/>
      <c r="AC21" s="278"/>
      <c r="AD21" s="278"/>
      <c r="AE21" s="278"/>
      <c r="AF21" s="278"/>
      <c r="AG21" s="90"/>
      <c r="AH21" s="274">
        <v>-838</v>
      </c>
      <c r="AI21" s="274"/>
      <c r="AJ21" s="274"/>
      <c r="AK21" s="274"/>
      <c r="AL21" s="274"/>
      <c r="AM21" s="274"/>
      <c r="AN21" s="274"/>
      <c r="AO21" s="275"/>
      <c r="AP21" s="91"/>
    </row>
    <row r="22" spans="3:42" s="85" customFormat="1" ht="30" customHeight="1" x14ac:dyDescent="0.2">
      <c r="C22" s="86"/>
      <c r="D22" s="271" t="str">
        <f t="shared" si="0"/>
        <v>平成25年度</v>
      </c>
      <c r="E22" s="271"/>
      <c r="F22" s="271"/>
      <c r="G22" s="271"/>
      <c r="H22" s="271"/>
      <c r="I22" s="271"/>
      <c r="J22" s="271"/>
      <c r="K22" s="271"/>
      <c r="L22" s="271"/>
      <c r="M22" s="87"/>
      <c r="N22" s="277">
        <v>12978</v>
      </c>
      <c r="O22" s="278"/>
      <c r="P22" s="278"/>
      <c r="Q22" s="278"/>
      <c r="R22" s="278"/>
      <c r="S22" s="278"/>
      <c r="T22" s="278"/>
      <c r="U22" s="278"/>
      <c r="V22" s="278"/>
      <c r="W22" s="92"/>
      <c r="X22" s="277">
        <v>15869</v>
      </c>
      <c r="Y22" s="278"/>
      <c r="Z22" s="278"/>
      <c r="AA22" s="278"/>
      <c r="AB22" s="278"/>
      <c r="AC22" s="278"/>
      <c r="AD22" s="278"/>
      <c r="AE22" s="278"/>
      <c r="AF22" s="278"/>
      <c r="AG22" s="89"/>
      <c r="AH22" s="274">
        <v>-2890</v>
      </c>
      <c r="AI22" s="274"/>
      <c r="AJ22" s="274"/>
      <c r="AK22" s="274"/>
      <c r="AL22" s="274"/>
      <c r="AM22" s="274"/>
      <c r="AN22" s="274"/>
      <c r="AO22" s="275"/>
      <c r="AP22" s="89"/>
    </row>
    <row r="23" spans="3:42" s="85" customFormat="1" ht="30" customHeight="1" x14ac:dyDescent="0.2">
      <c r="C23" s="86"/>
      <c r="D23" s="271" t="str">
        <f t="shared" si="0"/>
        <v>平成26年度</v>
      </c>
      <c r="E23" s="271"/>
      <c r="F23" s="271"/>
      <c r="G23" s="271"/>
      <c r="H23" s="271"/>
      <c r="I23" s="271"/>
      <c r="J23" s="271"/>
      <c r="K23" s="271"/>
      <c r="L23" s="271"/>
      <c r="M23" s="87"/>
      <c r="N23" s="277">
        <v>12460</v>
      </c>
      <c r="O23" s="278"/>
      <c r="P23" s="278"/>
      <c r="Q23" s="278"/>
      <c r="R23" s="278"/>
      <c r="S23" s="278"/>
      <c r="T23" s="278"/>
      <c r="U23" s="278"/>
      <c r="V23" s="278"/>
      <c r="W23" s="92"/>
      <c r="X23" s="277">
        <v>116789</v>
      </c>
      <c r="Y23" s="278"/>
      <c r="Z23" s="278"/>
      <c r="AA23" s="278"/>
      <c r="AB23" s="278"/>
      <c r="AC23" s="278"/>
      <c r="AD23" s="278"/>
      <c r="AE23" s="278"/>
      <c r="AF23" s="278"/>
      <c r="AG23" s="89"/>
      <c r="AH23" s="274">
        <v>-104329</v>
      </c>
      <c r="AI23" s="274"/>
      <c r="AJ23" s="274"/>
      <c r="AK23" s="274"/>
      <c r="AL23" s="274"/>
      <c r="AM23" s="274"/>
      <c r="AN23" s="274"/>
      <c r="AO23" s="275"/>
      <c r="AP23" s="89"/>
    </row>
    <row r="24" spans="3:42" s="85" customFormat="1" ht="30" customHeight="1" x14ac:dyDescent="0.2">
      <c r="C24" s="86"/>
      <c r="D24" s="271" t="str">
        <f t="shared" si="0"/>
        <v>平成27年度</v>
      </c>
      <c r="E24" s="271"/>
      <c r="F24" s="271"/>
      <c r="G24" s="271"/>
      <c r="H24" s="271"/>
      <c r="I24" s="271"/>
      <c r="J24" s="271"/>
      <c r="K24" s="271"/>
      <c r="L24" s="271"/>
      <c r="M24" s="87"/>
      <c r="N24" s="277">
        <v>9573</v>
      </c>
      <c r="O24" s="278"/>
      <c r="P24" s="278"/>
      <c r="Q24" s="278"/>
      <c r="R24" s="278"/>
      <c r="S24" s="278"/>
      <c r="T24" s="278"/>
      <c r="U24" s="278"/>
      <c r="V24" s="278"/>
      <c r="W24" s="92"/>
      <c r="X24" s="277">
        <v>6983</v>
      </c>
      <c r="Y24" s="278"/>
      <c r="Z24" s="278"/>
      <c r="AA24" s="278"/>
      <c r="AB24" s="278"/>
      <c r="AC24" s="278"/>
      <c r="AD24" s="278"/>
      <c r="AE24" s="278"/>
      <c r="AF24" s="278"/>
      <c r="AG24" s="89"/>
      <c r="AH24" s="274">
        <v>2589</v>
      </c>
      <c r="AI24" s="274"/>
      <c r="AJ24" s="274"/>
      <c r="AK24" s="274"/>
      <c r="AL24" s="274"/>
      <c r="AM24" s="274"/>
      <c r="AN24" s="274"/>
      <c r="AO24" s="275"/>
      <c r="AP24" s="89"/>
    </row>
    <row r="25" spans="3:42" s="85" customFormat="1" ht="30" customHeight="1" x14ac:dyDescent="0.2">
      <c r="C25" s="86"/>
      <c r="D25" s="271" t="str">
        <f t="shared" si="0"/>
        <v>平成28年度</v>
      </c>
      <c r="E25" s="271"/>
      <c r="F25" s="271"/>
      <c r="G25" s="271"/>
      <c r="H25" s="271"/>
      <c r="I25" s="271"/>
      <c r="J25" s="271"/>
      <c r="K25" s="271"/>
      <c r="L25" s="271"/>
      <c r="M25" s="87"/>
      <c r="N25" s="277">
        <v>10241</v>
      </c>
      <c r="O25" s="278"/>
      <c r="P25" s="278"/>
      <c r="Q25" s="278"/>
      <c r="R25" s="278"/>
      <c r="S25" s="278"/>
      <c r="T25" s="278"/>
      <c r="U25" s="278"/>
      <c r="V25" s="278"/>
      <c r="W25" s="92"/>
      <c r="X25" s="277">
        <v>8018</v>
      </c>
      <c r="Y25" s="278"/>
      <c r="Z25" s="278"/>
      <c r="AA25" s="278"/>
      <c r="AB25" s="278"/>
      <c r="AC25" s="278"/>
      <c r="AD25" s="278"/>
      <c r="AE25" s="278"/>
      <c r="AF25" s="278"/>
      <c r="AG25" s="89"/>
      <c r="AH25" s="274">
        <v>2223</v>
      </c>
      <c r="AI25" s="274"/>
      <c r="AJ25" s="274"/>
      <c r="AK25" s="274"/>
      <c r="AL25" s="274"/>
      <c r="AM25" s="274"/>
      <c r="AN25" s="274"/>
      <c r="AO25" s="275"/>
      <c r="AP25" s="89"/>
    </row>
    <row r="26" spans="3:42" s="85" customFormat="1" ht="30" customHeight="1" x14ac:dyDescent="0.2">
      <c r="C26" s="86"/>
      <c r="D26" s="271" t="str">
        <f t="shared" si="0"/>
        <v>平成29年度</v>
      </c>
      <c r="E26" s="271"/>
      <c r="F26" s="271"/>
      <c r="G26" s="271"/>
      <c r="H26" s="271"/>
      <c r="I26" s="271"/>
      <c r="J26" s="271"/>
      <c r="K26" s="271"/>
      <c r="L26" s="271"/>
      <c r="M26" s="87"/>
      <c r="N26" s="277">
        <v>18567</v>
      </c>
      <c r="O26" s="278"/>
      <c r="P26" s="278"/>
      <c r="Q26" s="278"/>
      <c r="R26" s="278"/>
      <c r="S26" s="278"/>
      <c r="T26" s="278"/>
      <c r="U26" s="278"/>
      <c r="V26" s="278"/>
      <c r="W26" s="92"/>
      <c r="X26" s="277">
        <v>10966</v>
      </c>
      <c r="Y26" s="278"/>
      <c r="Z26" s="278"/>
      <c r="AA26" s="278"/>
      <c r="AB26" s="278"/>
      <c r="AC26" s="278"/>
      <c r="AD26" s="278"/>
      <c r="AE26" s="278"/>
      <c r="AF26" s="278"/>
      <c r="AG26" s="89"/>
      <c r="AH26" s="274">
        <v>7601</v>
      </c>
      <c r="AI26" s="274"/>
      <c r="AJ26" s="274"/>
      <c r="AK26" s="274"/>
      <c r="AL26" s="274"/>
      <c r="AM26" s="274"/>
      <c r="AN26" s="274"/>
      <c r="AO26" s="275"/>
      <c r="AP26" s="89"/>
    </row>
    <row r="27" spans="3:42" s="85" customFormat="1" ht="30" customHeight="1" x14ac:dyDescent="0.2">
      <c r="C27" s="86"/>
      <c r="D27" s="271" t="str">
        <f t="shared" si="0"/>
        <v>平成30年度</v>
      </c>
      <c r="E27" s="271"/>
      <c r="F27" s="271"/>
      <c r="G27" s="271"/>
      <c r="H27" s="271"/>
      <c r="I27" s="271"/>
      <c r="J27" s="271"/>
      <c r="K27" s="271"/>
      <c r="L27" s="271"/>
      <c r="M27" s="87"/>
      <c r="N27" s="277">
        <v>9911</v>
      </c>
      <c r="O27" s="278"/>
      <c r="P27" s="278"/>
      <c r="Q27" s="278"/>
      <c r="R27" s="278"/>
      <c r="S27" s="278"/>
      <c r="T27" s="278"/>
      <c r="U27" s="278"/>
      <c r="V27" s="278"/>
      <c r="W27" s="92"/>
      <c r="X27" s="277">
        <v>7244</v>
      </c>
      <c r="Y27" s="278"/>
      <c r="Z27" s="278"/>
      <c r="AA27" s="278"/>
      <c r="AB27" s="278"/>
      <c r="AC27" s="278"/>
      <c r="AD27" s="278"/>
      <c r="AE27" s="278"/>
      <c r="AF27" s="278"/>
      <c r="AG27" s="89"/>
      <c r="AH27" s="274">
        <v>2667</v>
      </c>
      <c r="AI27" s="274"/>
      <c r="AJ27" s="274"/>
      <c r="AK27" s="274"/>
      <c r="AL27" s="274"/>
      <c r="AM27" s="274"/>
      <c r="AN27" s="274"/>
      <c r="AO27" s="275"/>
      <c r="AP27" s="89"/>
    </row>
    <row r="28" spans="3:42" s="85" customFormat="1" ht="30" customHeight="1" x14ac:dyDescent="0.2">
      <c r="C28" s="86"/>
      <c r="D28" s="271" t="str">
        <f t="shared" si="0"/>
        <v>令和元年度</v>
      </c>
      <c r="E28" s="271"/>
      <c r="F28" s="271"/>
      <c r="G28" s="271"/>
      <c r="H28" s="271"/>
      <c r="I28" s="271"/>
      <c r="J28" s="271"/>
      <c r="K28" s="271"/>
      <c r="L28" s="271"/>
      <c r="M28" s="87"/>
      <c r="N28" s="272">
        <v>10884</v>
      </c>
      <c r="O28" s="273"/>
      <c r="P28" s="273"/>
      <c r="Q28" s="273"/>
      <c r="R28" s="273"/>
      <c r="S28" s="273"/>
      <c r="T28" s="273"/>
      <c r="U28" s="273"/>
      <c r="V28" s="273"/>
      <c r="W28" s="92"/>
      <c r="X28" s="272">
        <v>10293</v>
      </c>
      <c r="Y28" s="273"/>
      <c r="Z28" s="273"/>
      <c r="AA28" s="273"/>
      <c r="AB28" s="273"/>
      <c r="AC28" s="273"/>
      <c r="AD28" s="273"/>
      <c r="AE28" s="273"/>
      <c r="AF28" s="273"/>
      <c r="AG28" s="89"/>
      <c r="AH28" s="274">
        <v>591</v>
      </c>
      <c r="AI28" s="274"/>
      <c r="AJ28" s="274"/>
      <c r="AK28" s="274"/>
      <c r="AL28" s="274"/>
      <c r="AM28" s="274"/>
      <c r="AN28" s="274"/>
      <c r="AO28" s="275"/>
      <c r="AP28" s="89"/>
    </row>
    <row r="29" spans="3:42" s="134" customFormat="1" ht="30" customHeight="1" x14ac:dyDescent="0.2">
      <c r="C29" s="132"/>
      <c r="D29" s="271" t="str">
        <f t="shared" si="0"/>
        <v>令和２年度</v>
      </c>
      <c r="E29" s="271"/>
      <c r="F29" s="271"/>
      <c r="G29" s="271"/>
      <c r="H29" s="271"/>
      <c r="I29" s="271"/>
      <c r="J29" s="271"/>
      <c r="K29" s="271"/>
      <c r="L29" s="271"/>
      <c r="M29" s="133"/>
      <c r="N29" s="272">
        <v>7214</v>
      </c>
      <c r="O29" s="273"/>
      <c r="P29" s="273"/>
      <c r="Q29" s="273"/>
      <c r="R29" s="273"/>
      <c r="S29" s="273"/>
      <c r="T29" s="273"/>
      <c r="U29" s="273"/>
      <c r="V29" s="273"/>
      <c r="W29" s="92"/>
      <c r="X29" s="272">
        <v>4294</v>
      </c>
      <c r="Y29" s="273"/>
      <c r="Z29" s="273"/>
      <c r="AA29" s="273"/>
      <c r="AB29" s="273"/>
      <c r="AC29" s="273"/>
      <c r="AD29" s="273"/>
      <c r="AE29" s="273"/>
      <c r="AF29" s="273"/>
      <c r="AG29" s="89"/>
      <c r="AH29" s="274">
        <v>2921</v>
      </c>
      <c r="AI29" s="274"/>
      <c r="AJ29" s="274"/>
      <c r="AK29" s="274"/>
      <c r="AL29" s="274"/>
      <c r="AM29" s="274"/>
      <c r="AN29" s="274"/>
      <c r="AO29" s="275"/>
      <c r="AP29" s="89"/>
    </row>
    <row r="30" spans="3:42" s="85" customFormat="1" ht="30" customHeight="1" x14ac:dyDescent="0.2">
      <c r="C30" s="86"/>
      <c r="D30" s="271" t="str">
        <f>D15</f>
        <v>令和３年度</v>
      </c>
      <c r="E30" s="271"/>
      <c r="F30" s="271"/>
      <c r="G30" s="271"/>
      <c r="H30" s="271"/>
      <c r="I30" s="271"/>
      <c r="J30" s="271"/>
      <c r="K30" s="271"/>
      <c r="L30" s="271"/>
      <c r="M30" s="87"/>
      <c r="N30" s="272">
        <v>41485</v>
      </c>
      <c r="O30" s="273"/>
      <c r="P30" s="273"/>
      <c r="Q30" s="273"/>
      <c r="R30" s="273"/>
      <c r="S30" s="273"/>
      <c r="T30" s="273"/>
      <c r="U30" s="273"/>
      <c r="V30" s="273"/>
      <c r="W30" s="92"/>
      <c r="X30" s="272">
        <v>21166</v>
      </c>
      <c r="Y30" s="273"/>
      <c r="Z30" s="273"/>
      <c r="AA30" s="273"/>
      <c r="AB30" s="273"/>
      <c r="AC30" s="273"/>
      <c r="AD30" s="273"/>
      <c r="AE30" s="273"/>
      <c r="AF30" s="273"/>
      <c r="AG30" s="89"/>
      <c r="AH30" s="274">
        <v>20319</v>
      </c>
      <c r="AI30" s="274"/>
      <c r="AJ30" s="274"/>
      <c r="AK30" s="274"/>
      <c r="AL30" s="274"/>
      <c r="AM30" s="274"/>
      <c r="AN30" s="274"/>
      <c r="AO30" s="275"/>
      <c r="AP30" s="89"/>
    </row>
    <row r="31" spans="3:42" s="148" customFormat="1" ht="30" customHeight="1" x14ac:dyDescent="0.2">
      <c r="C31" s="146"/>
      <c r="D31" s="271" t="str">
        <f>D16</f>
        <v>令和４年度</v>
      </c>
      <c r="E31" s="271"/>
      <c r="F31" s="271"/>
      <c r="G31" s="271"/>
      <c r="H31" s="271"/>
      <c r="I31" s="271"/>
      <c r="J31" s="271"/>
      <c r="K31" s="271"/>
      <c r="L31" s="271"/>
      <c r="M31" s="147"/>
      <c r="N31" s="272">
        <v>11467</v>
      </c>
      <c r="O31" s="276"/>
      <c r="P31" s="276"/>
      <c r="Q31" s="276"/>
      <c r="R31" s="276"/>
      <c r="S31" s="276"/>
      <c r="T31" s="276"/>
      <c r="U31" s="276"/>
      <c r="V31" s="276"/>
      <c r="W31" s="92"/>
      <c r="X31" s="272">
        <v>12504</v>
      </c>
      <c r="Y31" s="276"/>
      <c r="Z31" s="276"/>
      <c r="AA31" s="276"/>
      <c r="AB31" s="276"/>
      <c r="AC31" s="276"/>
      <c r="AD31" s="276"/>
      <c r="AE31" s="276"/>
      <c r="AF31" s="276"/>
      <c r="AG31" s="89"/>
      <c r="AH31" s="277">
        <v>-1038</v>
      </c>
      <c r="AI31" s="278"/>
      <c r="AJ31" s="278"/>
      <c r="AK31" s="278"/>
      <c r="AL31" s="278"/>
      <c r="AM31" s="278"/>
      <c r="AN31" s="278"/>
      <c r="AO31" s="278"/>
      <c r="AP31" s="89"/>
    </row>
    <row r="32" spans="3:42" s="142" customFormat="1" ht="30" customHeight="1" x14ac:dyDescent="0.2">
      <c r="C32" s="140"/>
      <c r="D32" s="271" t="str">
        <f>D17</f>
        <v>令和５年度</v>
      </c>
      <c r="E32" s="271"/>
      <c r="F32" s="271"/>
      <c r="G32" s="271"/>
      <c r="H32" s="271"/>
      <c r="I32" s="271"/>
      <c r="J32" s="271"/>
      <c r="K32" s="271"/>
      <c r="L32" s="271"/>
      <c r="M32" s="141"/>
      <c r="N32" s="272">
        <v>12317</v>
      </c>
      <c r="O32" s="273"/>
      <c r="P32" s="273"/>
      <c r="Q32" s="273"/>
      <c r="R32" s="273"/>
      <c r="S32" s="273"/>
      <c r="T32" s="273"/>
      <c r="U32" s="273"/>
      <c r="V32" s="273"/>
      <c r="W32" s="92"/>
      <c r="X32" s="272">
        <v>9224</v>
      </c>
      <c r="Y32" s="273"/>
      <c r="Z32" s="273"/>
      <c r="AA32" s="273"/>
      <c r="AB32" s="273"/>
      <c r="AC32" s="273"/>
      <c r="AD32" s="273"/>
      <c r="AE32" s="273"/>
      <c r="AF32" s="273"/>
      <c r="AG32" s="89"/>
      <c r="AH32" s="274">
        <v>3093</v>
      </c>
      <c r="AI32" s="274"/>
      <c r="AJ32" s="274"/>
      <c r="AK32" s="274"/>
      <c r="AL32" s="274"/>
      <c r="AM32" s="274"/>
      <c r="AN32" s="274"/>
      <c r="AO32" s="275"/>
      <c r="AP32" s="89"/>
    </row>
    <row r="33" spans="2:44" s="85" customFormat="1" ht="24" customHeight="1" x14ac:dyDescent="0.2">
      <c r="C33" s="85" t="s">
        <v>65</v>
      </c>
    </row>
    <row r="34" spans="2:44" s="85" customFormat="1" ht="24" customHeight="1" x14ac:dyDescent="0.2">
      <c r="C34" s="279" t="s">
        <v>219</v>
      </c>
      <c r="D34" s="279"/>
      <c r="E34" s="279"/>
      <c r="F34" s="279"/>
      <c r="G34" s="279"/>
      <c r="H34" s="279"/>
      <c r="I34" s="279"/>
      <c r="J34" s="279"/>
      <c r="K34" s="279"/>
      <c r="L34" s="279"/>
      <c r="M34" s="279"/>
      <c r="N34" s="279"/>
      <c r="O34" s="279"/>
      <c r="P34" s="279"/>
      <c r="Q34" s="279"/>
      <c r="R34" s="279"/>
      <c r="S34" s="279"/>
      <c r="T34" s="279"/>
      <c r="U34" s="279"/>
      <c r="V34" s="279"/>
      <c r="W34" s="279"/>
      <c r="X34" s="279"/>
      <c r="Y34" s="279"/>
      <c r="Z34" s="279"/>
      <c r="AA34" s="279"/>
      <c r="AB34" s="279"/>
      <c r="AC34" s="279"/>
      <c r="AD34" s="279"/>
      <c r="AE34" s="279"/>
      <c r="AF34" s="279"/>
      <c r="AG34" s="279"/>
      <c r="AH34" s="279"/>
      <c r="AI34" s="279"/>
      <c r="AJ34" s="279"/>
      <c r="AK34" s="279"/>
      <c r="AL34" s="279"/>
      <c r="AM34" s="279"/>
      <c r="AN34" s="279"/>
      <c r="AO34" s="279"/>
      <c r="AP34" s="279"/>
    </row>
    <row r="35" spans="2:44" s="85" customFormat="1" ht="24" customHeight="1" x14ac:dyDescent="0.2">
      <c r="C35" s="298"/>
      <c r="D35" s="299"/>
      <c r="E35" s="299"/>
      <c r="F35" s="299"/>
      <c r="G35" s="299"/>
      <c r="H35" s="299"/>
      <c r="I35" s="299"/>
      <c r="J35" s="299"/>
      <c r="K35" s="299"/>
      <c r="L35" s="299"/>
      <c r="M35" s="299"/>
      <c r="N35" s="299"/>
      <c r="O35" s="299"/>
      <c r="P35" s="300"/>
      <c r="Q35" s="284"/>
      <c r="R35" s="284"/>
      <c r="S35" s="284"/>
      <c r="T35" s="284"/>
      <c r="U35" s="284"/>
      <c r="V35" s="284"/>
      <c r="W35" s="284"/>
      <c r="X35" s="284"/>
      <c r="Y35" s="284"/>
      <c r="Z35" s="284"/>
      <c r="AA35" s="303" t="s">
        <v>315</v>
      </c>
      <c r="AB35" s="304"/>
      <c r="AC35" s="304"/>
      <c r="AD35" s="304"/>
      <c r="AE35" s="304"/>
      <c r="AF35" s="304"/>
      <c r="AG35" s="304"/>
      <c r="AH35" s="304"/>
      <c r="AI35" s="305"/>
      <c r="AJ35" s="298" t="s">
        <v>294</v>
      </c>
      <c r="AK35" s="299"/>
      <c r="AL35" s="299"/>
      <c r="AM35" s="299"/>
      <c r="AN35" s="299"/>
      <c r="AO35" s="299"/>
      <c r="AP35" s="300"/>
    </row>
    <row r="36" spans="2:44" s="85" customFormat="1" ht="24" customHeight="1" x14ac:dyDescent="0.2">
      <c r="C36" s="289" t="s">
        <v>48</v>
      </c>
      <c r="D36" s="290"/>
      <c r="E36" s="290"/>
      <c r="F36" s="290"/>
      <c r="G36" s="290"/>
      <c r="H36" s="290"/>
      <c r="I36" s="290"/>
      <c r="J36" s="290"/>
      <c r="K36" s="290"/>
      <c r="L36" s="290"/>
      <c r="M36" s="290"/>
      <c r="N36" s="290"/>
      <c r="O36" s="290"/>
      <c r="P36" s="291"/>
      <c r="Q36" s="288" t="s">
        <v>49</v>
      </c>
      <c r="R36" s="288"/>
      <c r="S36" s="288"/>
      <c r="T36" s="288"/>
      <c r="U36" s="288"/>
      <c r="V36" s="288"/>
      <c r="W36" s="288"/>
      <c r="X36" s="288"/>
      <c r="Y36" s="288"/>
      <c r="Z36" s="288"/>
      <c r="AA36" s="275">
        <v>7663</v>
      </c>
      <c r="AB36" s="286"/>
      <c r="AC36" s="286"/>
      <c r="AD36" s="286"/>
      <c r="AE36" s="286"/>
      <c r="AF36" s="286"/>
      <c r="AG36" s="286"/>
      <c r="AH36" s="286"/>
      <c r="AI36" s="287"/>
      <c r="AJ36" s="275">
        <v>7925</v>
      </c>
      <c r="AK36" s="286"/>
      <c r="AL36" s="286"/>
      <c r="AM36" s="286"/>
      <c r="AN36" s="286"/>
      <c r="AO36" s="286"/>
      <c r="AP36" s="287"/>
      <c r="AQ36" s="134"/>
      <c r="AR36" s="134"/>
    </row>
    <row r="37" spans="2:44" s="85" customFormat="1" ht="24" customHeight="1" x14ac:dyDescent="0.2">
      <c r="C37" s="292"/>
      <c r="D37" s="293"/>
      <c r="E37" s="293"/>
      <c r="F37" s="293"/>
      <c r="G37" s="293"/>
      <c r="H37" s="293"/>
      <c r="I37" s="293"/>
      <c r="J37" s="293"/>
      <c r="K37" s="293"/>
      <c r="L37" s="293"/>
      <c r="M37" s="293"/>
      <c r="N37" s="293"/>
      <c r="O37" s="293"/>
      <c r="P37" s="294"/>
      <c r="Q37" s="288" t="s">
        <v>50</v>
      </c>
      <c r="R37" s="288"/>
      <c r="S37" s="288"/>
      <c r="T37" s="288"/>
      <c r="U37" s="288"/>
      <c r="V37" s="288"/>
      <c r="W37" s="288"/>
      <c r="X37" s="288"/>
      <c r="Y37" s="288"/>
      <c r="Z37" s="288"/>
      <c r="AA37" s="275">
        <v>142895</v>
      </c>
      <c r="AB37" s="286"/>
      <c r="AC37" s="286"/>
      <c r="AD37" s="286"/>
      <c r="AE37" s="286"/>
      <c r="AF37" s="286"/>
      <c r="AG37" s="286"/>
      <c r="AH37" s="286"/>
      <c r="AI37" s="287"/>
      <c r="AJ37" s="275">
        <v>131330</v>
      </c>
      <c r="AK37" s="286"/>
      <c r="AL37" s="286"/>
      <c r="AM37" s="286"/>
      <c r="AN37" s="286"/>
      <c r="AO37" s="286"/>
      <c r="AP37" s="287"/>
      <c r="AQ37" s="134"/>
      <c r="AR37" s="134"/>
    </row>
    <row r="38" spans="2:44" s="85" customFormat="1" ht="24" customHeight="1" x14ac:dyDescent="0.2">
      <c r="C38" s="295"/>
      <c r="D38" s="296"/>
      <c r="E38" s="296"/>
      <c r="F38" s="296"/>
      <c r="G38" s="296"/>
      <c r="H38" s="296"/>
      <c r="I38" s="296"/>
      <c r="J38" s="296"/>
      <c r="K38" s="296"/>
      <c r="L38" s="296"/>
      <c r="M38" s="296"/>
      <c r="N38" s="296"/>
      <c r="O38" s="296"/>
      <c r="P38" s="297"/>
      <c r="Q38" s="288" t="s">
        <v>51</v>
      </c>
      <c r="R38" s="288"/>
      <c r="S38" s="288"/>
      <c r="T38" s="288"/>
      <c r="U38" s="288"/>
      <c r="V38" s="288"/>
      <c r="W38" s="288"/>
      <c r="X38" s="288"/>
      <c r="Y38" s="288"/>
      <c r="Z38" s="288"/>
      <c r="AA38" s="275">
        <v>150558</v>
      </c>
      <c r="AB38" s="286"/>
      <c r="AC38" s="286"/>
      <c r="AD38" s="286"/>
      <c r="AE38" s="286"/>
      <c r="AF38" s="286"/>
      <c r="AG38" s="286"/>
      <c r="AH38" s="286"/>
      <c r="AI38" s="287"/>
      <c r="AJ38" s="275">
        <v>139255</v>
      </c>
      <c r="AK38" s="286"/>
      <c r="AL38" s="286"/>
      <c r="AM38" s="286"/>
      <c r="AN38" s="286"/>
      <c r="AO38" s="286"/>
      <c r="AP38" s="287"/>
      <c r="AQ38" s="134"/>
      <c r="AR38" s="134"/>
    </row>
    <row r="39" spans="2:44" s="85" customFormat="1" ht="24" customHeight="1" x14ac:dyDescent="0.2">
      <c r="C39" s="289" t="s">
        <v>52</v>
      </c>
      <c r="D39" s="290"/>
      <c r="E39" s="290"/>
      <c r="F39" s="290"/>
      <c r="G39" s="290"/>
      <c r="H39" s="290"/>
      <c r="I39" s="290"/>
      <c r="J39" s="290"/>
      <c r="K39" s="290"/>
      <c r="L39" s="290"/>
      <c r="M39" s="290"/>
      <c r="N39" s="290"/>
      <c r="O39" s="290"/>
      <c r="P39" s="291"/>
      <c r="Q39" s="288" t="s">
        <v>49</v>
      </c>
      <c r="R39" s="288"/>
      <c r="S39" s="288"/>
      <c r="T39" s="288"/>
      <c r="U39" s="288"/>
      <c r="V39" s="288"/>
      <c r="W39" s="288"/>
      <c r="X39" s="288"/>
      <c r="Y39" s="288"/>
      <c r="Z39" s="288"/>
      <c r="AA39" s="275">
        <v>45</v>
      </c>
      <c r="AB39" s="286"/>
      <c r="AC39" s="286"/>
      <c r="AD39" s="286"/>
      <c r="AE39" s="286"/>
      <c r="AF39" s="286"/>
      <c r="AG39" s="286"/>
      <c r="AH39" s="286"/>
      <c r="AI39" s="287"/>
      <c r="AJ39" s="275">
        <v>50</v>
      </c>
      <c r="AK39" s="286"/>
      <c r="AL39" s="286"/>
      <c r="AM39" s="286"/>
      <c r="AN39" s="286"/>
      <c r="AO39" s="286"/>
      <c r="AP39" s="287"/>
      <c r="AQ39" s="134"/>
      <c r="AR39" s="134"/>
    </row>
    <row r="40" spans="2:44" s="85" customFormat="1" ht="24" customHeight="1" x14ac:dyDescent="0.2">
      <c r="C40" s="292"/>
      <c r="D40" s="293"/>
      <c r="E40" s="293"/>
      <c r="F40" s="293"/>
      <c r="G40" s="293"/>
      <c r="H40" s="293"/>
      <c r="I40" s="293"/>
      <c r="J40" s="293"/>
      <c r="K40" s="293"/>
      <c r="L40" s="293"/>
      <c r="M40" s="293"/>
      <c r="N40" s="293"/>
      <c r="O40" s="293"/>
      <c r="P40" s="294"/>
      <c r="Q40" s="288" t="s">
        <v>50</v>
      </c>
      <c r="R40" s="288"/>
      <c r="S40" s="288"/>
      <c r="T40" s="288"/>
      <c r="U40" s="288"/>
      <c r="V40" s="288"/>
      <c r="W40" s="288"/>
      <c r="X40" s="288"/>
      <c r="Y40" s="288"/>
      <c r="Z40" s="288"/>
      <c r="AA40" s="275">
        <v>493</v>
      </c>
      <c r="AB40" s="286"/>
      <c r="AC40" s="286"/>
      <c r="AD40" s="286"/>
      <c r="AE40" s="286"/>
      <c r="AF40" s="286"/>
      <c r="AG40" s="286"/>
      <c r="AH40" s="286"/>
      <c r="AI40" s="287"/>
      <c r="AJ40" s="275">
        <v>422</v>
      </c>
      <c r="AK40" s="286"/>
      <c r="AL40" s="286"/>
      <c r="AM40" s="286"/>
      <c r="AN40" s="286"/>
      <c r="AO40" s="286"/>
      <c r="AP40" s="287"/>
      <c r="AQ40" s="134"/>
      <c r="AR40" s="134"/>
    </row>
    <row r="41" spans="2:44" s="85" customFormat="1" ht="24" customHeight="1" x14ac:dyDescent="0.2">
      <c r="C41" s="295"/>
      <c r="D41" s="296"/>
      <c r="E41" s="296"/>
      <c r="F41" s="296"/>
      <c r="G41" s="296"/>
      <c r="H41" s="296"/>
      <c r="I41" s="296"/>
      <c r="J41" s="296"/>
      <c r="K41" s="296"/>
      <c r="L41" s="296"/>
      <c r="M41" s="296"/>
      <c r="N41" s="296"/>
      <c r="O41" s="296"/>
      <c r="P41" s="297"/>
      <c r="Q41" s="288" t="s">
        <v>51</v>
      </c>
      <c r="R41" s="288"/>
      <c r="S41" s="288"/>
      <c r="T41" s="288"/>
      <c r="U41" s="288"/>
      <c r="V41" s="288"/>
      <c r="W41" s="288"/>
      <c r="X41" s="288"/>
      <c r="Y41" s="288"/>
      <c r="Z41" s="288"/>
      <c r="AA41" s="275">
        <v>538</v>
      </c>
      <c r="AB41" s="286"/>
      <c r="AC41" s="286"/>
      <c r="AD41" s="286"/>
      <c r="AE41" s="286"/>
      <c r="AF41" s="286"/>
      <c r="AG41" s="286"/>
      <c r="AH41" s="286"/>
      <c r="AI41" s="287"/>
      <c r="AJ41" s="275">
        <v>472</v>
      </c>
      <c r="AK41" s="286"/>
      <c r="AL41" s="286"/>
      <c r="AM41" s="286"/>
      <c r="AN41" s="286"/>
      <c r="AO41" s="286"/>
      <c r="AP41" s="287"/>
      <c r="AQ41" s="134"/>
      <c r="AR41" s="134"/>
    </row>
    <row r="42" spans="2:44" s="85" customFormat="1" ht="24" customHeight="1" x14ac:dyDescent="0.2">
      <c r="C42" s="282" t="s">
        <v>53</v>
      </c>
      <c r="D42" s="271"/>
      <c r="E42" s="271"/>
      <c r="F42" s="271"/>
      <c r="G42" s="271"/>
      <c r="H42" s="271"/>
      <c r="I42" s="271"/>
      <c r="J42" s="271"/>
      <c r="K42" s="271"/>
      <c r="L42" s="271"/>
      <c r="M42" s="271"/>
      <c r="N42" s="271"/>
      <c r="O42" s="271"/>
      <c r="P42" s="283"/>
      <c r="Q42" s="284"/>
      <c r="R42" s="284"/>
      <c r="S42" s="284"/>
      <c r="T42" s="284"/>
      <c r="U42" s="284"/>
      <c r="V42" s="284"/>
      <c r="W42" s="284"/>
      <c r="X42" s="284"/>
      <c r="Y42" s="284"/>
      <c r="Z42" s="284"/>
      <c r="AA42" s="277" t="s">
        <v>317</v>
      </c>
      <c r="AB42" s="278"/>
      <c r="AC42" s="278"/>
      <c r="AD42" s="278"/>
      <c r="AE42" s="278"/>
      <c r="AF42" s="278"/>
      <c r="AG42" s="278"/>
      <c r="AH42" s="278"/>
      <c r="AI42" s="285"/>
      <c r="AJ42" s="277" t="s">
        <v>316</v>
      </c>
      <c r="AK42" s="278"/>
      <c r="AL42" s="278"/>
      <c r="AM42" s="278"/>
      <c r="AN42" s="278"/>
      <c r="AO42" s="278"/>
      <c r="AP42" s="285"/>
      <c r="AQ42" s="134"/>
      <c r="AR42" s="134"/>
    </row>
    <row r="43" spans="2:44" s="85" customFormat="1" ht="24" customHeight="1" x14ac:dyDescent="0.2">
      <c r="C43" s="282" t="s">
        <v>54</v>
      </c>
      <c r="D43" s="271"/>
      <c r="E43" s="271"/>
      <c r="F43" s="271"/>
      <c r="G43" s="271"/>
      <c r="H43" s="271"/>
      <c r="I43" s="271"/>
      <c r="J43" s="271"/>
      <c r="K43" s="271"/>
      <c r="L43" s="271"/>
      <c r="M43" s="271"/>
      <c r="N43" s="271"/>
      <c r="O43" s="271"/>
      <c r="P43" s="283"/>
      <c r="Q43" s="284"/>
      <c r="R43" s="284"/>
      <c r="S43" s="284"/>
      <c r="T43" s="284"/>
      <c r="U43" s="284"/>
      <c r="V43" s="284"/>
      <c r="W43" s="284"/>
      <c r="X43" s="284"/>
      <c r="Y43" s="284"/>
      <c r="Z43" s="284"/>
      <c r="AA43" s="277" t="s">
        <v>78</v>
      </c>
      <c r="AB43" s="278"/>
      <c r="AC43" s="278"/>
      <c r="AD43" s="278"/>
      <c r="AE43" s="278"/>
      <c r="AF43" s="278"/>
      <c r="AG43" s="278"/>
      <c r="AH43" s="278"/>
      <c r="AI43" s="285"/>
      <c r="AJ43" s="277" t="s">
        <v>78</v>
      </c>
      <c r="AK43" s="278"/>
      <c r="AL43" s="278"/>
      <c r="AM43" s="278"/>
      <c r="AN43" s="278"/>
      <c r="AO43" s="278"/>
      <c r="AP43" s="285"/>
      <c r="AQ43" s="134"/>
      <c r="AR43" s="134"/>
    </row>
    <row r="44" spans="2:44" s="81" customFormat="1" ht="30" customHeight="1" x14ac:dyDescent="0.2"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</row>
    <row r="45" spans="2:44" s="81" customFormat="1" ht="21" customHeight="1" x14ac:dyDescent="0.2"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80"/>
      <c r="AL45" s="80"/>
      <c r="AM45" s="80"/>
      <c r="AN45" s="80"/>
      <c r="AO45" s="80"/>
      <c r="AP45" s="80"/>
    </row>
    <row r="46" spans="2:44" s="85" customFormat="1" ht="60" customHeight="1" x14ac:dyDescent="0.2"/>
    <row r="47" spans="2:44" s="81" customFormat="1" ht="26.25" customHeight="1" x14ac:dyDescent="0.2">
      <c r="B47" s="85"/>
      <c r="C47" s="85" t="s">
        <v>318</v>
      </c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85"/>
      <c r="AK47" s="85"/>
      <c r="AL47" s="85"/>
      <c r="AM47" s="85"/>
      <c r="AN47" s="85"/>
      <c r="AO47" s="85"/>
      <c r="AP47" s="85"/>
      <c r="AQ47" s="85"/>
    </row>
    <row r="48" spans="2:44" s="85" customFormat="1" x14ac:dyDescent="0.2"/>
    <row r="49" spans="6:29" s="85" customFormat="1" ht="24" customHeight="1" x14ac:dyDescent="0.2">
      <c r="F49" s="280" t="s">
        <v>55</v>
      </c>
      <c r="G49" s="280"/>
      <c r="H49" s="280"/>
      <c r="I49" s="280"/>
      <c r="J49" s="280"/>
      <c r="K49" s="280"/>
      <c r="L49" s="280"/>
      <c r="M49" s="280"/>
      <c r="N49" s="280"/>
      <c r="O49" s="280"/>
      <c r="P49" s="280"/>
      <c r="Q49" s="280"/>
      <c r="X49" s="281">
        <v>6196</v>
      </c>
      <c r="Y49" s="281"/>
      <c r="Z49" s="281"/>
      <c r="AA49" s="281"/>
      <c r="AB49" s="281"/>
      <c r="AC49" s="85" t="s">
        <v>30</v>
      </c>
    </row>
    <row r="50" spans="6:29" s="85" customFormat="1" x14ac:dyDescent="0.2">
      <c r="X50" s="94"/>
      <c r="Y50" s="94"/>
      <c r="Z50" s="94"/>
      <c r="AA50" s="94"/>
      <c r="AB50" s="94"/>
    </row>
    <row r="51" spans="6:29" s="85" customFormat="1" ht="24" customHeight="1" x14ac:dyDescent="0.2">
      <c r="F51" s="280" t="s">
        <v>51</v>
      </c>
      <c r="G51" s="280"/>
      <c r="H51" s="280"/>
      <c r="I51" s="280"/>
      <c r="J51" s="280"/>
      <c r="K51" s="280"/>
      <c r="L51" s="280"/>
      <c r="M51" s="280"/>
      <c r="N51" s="280"/>
      <c r="O51" s="280"/>
      <c r="P51" s="280"/>
      <c r="Q51" s="280"/>
      <c r="X51" s="281">
        <v>6196</v>
      </c>
      <c r="Y51" s="281"/>
      <c r="Z51" s="281"/>
      <c r="AA51" s="281"/>
      <c r="AB51" s="281"/>
      <c r="AC51" s="85" t="s">
        <v>30</v>
      </c>
    </row>
    <row r="52" spans="6:29" s="85" customFormat="1" ht="60" customHeight="1" x14ac:dyDescent="0.2"/>
    <row r="53" spans="6:29" s="85" customFormat="1" ht="24" customHeight="1" x14ac:dyDescent="0.2"/>
    <row r="54" spans="6:29" s="85" customFormat="1" x14ac:dyDescent="0.2"/>
    <row r="55" spans="6:29" s="85" customFormat="1" ht="24" customHeight="1" x14ac:dyDescent="0.2"/>
    <row r="56" spans="6:29" s="85" customFormat="1" ht="24" customHeight="1" x14ac:dyDescent="0.2"/>
    <row r="57" spans="6:29" s="85" customFormat="1" ht="24" customHeight="1" x14ac:dyDescent="0.2"/>
    <row r="58" spans="6:29" s="85" customFormat="1" x14ac:dyDescent="0.2"/>
    <row r="59" spans="6:29" s="85" customFormat="1" x14ac:dyDescent="0.2"/>
    <row r="60" spans="6:29" s="85" customFormat="1" x14ac:dyDescent="0.2"/>
    <row r="61" spans="6:29" s="85" customFormat="1" x14ac:dyDescent="0.2"/>
    <row r="62" spans="6:29" s="85" customFormat="1" x14ac:dyDescent="0.2"/>
    <row r="63" spans="6:29" s="85" customFormat="1" x14ac:dyDescent="0.2"/>
    <row r="64" spans="6:29" s="85" customFormat="1" x14ac:dyDescent="0.2"/>
    <row r="65" s="85" customFormat="1" x14ac:dyDescent="0.2"/>
    <row r="66" s="85" customFormat="1" x14ac:dyDescent="0.2"/>
  </sheetData>
  <mergeCells count="143">
    <mergeCell ref="D14:L14"/>
    <mergeCell ref="N14:V14"/>
    <mergeCell ref="X14:AF14"/>
    <mergeCell ref="AH14:AO14"/>
    <mergeCell ref="AJ43:AP43"/>
    <mergeCell ref="AA38:AI38"/>
    <mergeCell ref="AA37:AI37"/>
    <mergeCell ref="AA36:AI36"/>
    <mergeCell ref="AA35:AI35"/>
    <mergeCell ref="C34:AP34"/>
    <mergeCell ref="AJ35:AP35"/>
    <mergeCell ref="AJ36:AP36"/>
    <mergeCell ref="AJ37:AP37"/>
    <mergeCell ref="AJ38:AP38"/>
    <mergeCell ref="AJ39:AP39"/>
    <mergeCell ref="AJ40:AP40"/>
    <mergeCell ref="AJ41:AP41"/>
    <mergeCell ref="AJ42:AP42"/>
    <mergeCell ref="C35:P35"/>
    <mergeCell ref="Q35:Z35"/>
    <mergeCell ref="C36:P38"/>
    <mergeCell ref="Q36:Z36"/>
    <mergeCell ref="Q37:Z37"/>
    <mergeCell ref="Q38:Z38"/>
    <mergeCell ref="C5:M5"/>
    <mergeCell ref="N5:W5"/>
    <mergeCell ref="X5:AG5"/>
    <mergeCell ref="AH5:AP5"/>
    <mergeCell ref="D7:L7"/>
    <mergeCell ref="N7:V7"/>
    <mergeCell ref="X7:AF7"/>
    <mergeCell ref="AH7:AO7"/>
    <mergeCell ref="D6:L6"/>
    <mergeCell ref="N6:V6"/>
    <mergeCell ref="X6:AF6"/>
    <mergeCell ref="AH6:AO6"/>
    <mergeCell ref="D8:L8"/>
    <mergeCell ref="N8:V8"/>
    <mergeCell ref="X8:AF8"/>
    <mergeCell ref="AH8:AO8"/>
    <mergeCell ref="D13:L13"/>
    <mergeCell ref="N13:V13"/>
    <mergeCell ref="X13:AF13"/>
    <mergeCell ref="AH13:AO13"/>
    <mergeCell ref="D12:L12"/>
    <mergeCell ref="N12:V12"/>
    <mergeCell ref="X12:AF12"/>
    <mergeCell ref="AH12:AO12"/>
    <mergeCell ref="D11:L11"/>
    <mergeCell ref="N11:V11"/>
    <mergeCell ref="X11:AF11"/>
    <mergeCell ref="AH11:AO11"/>
    <mergeCell ref="D10:L10"/>
    <mergeCell ref="N10:V10"/>
    <mergeCell ref="X10:AF10"/>
    <mergeCell ref="AH10:AO10"/>
    <mergeCell ref="D9:L9"/>
    <mergeCell ref="N9:V9"/>
    <mergeCell ref="X9:AF9"/>
    <mergeCell ref="AH9:AO9"/>
    <mergeCell ref="C20:M20"/>
    <mergeCell ref="N20:W20"/>
    <mergeCell ref="X20:AG20"/>
    <mergeCell ref="AH20:AP20"/>
    <mergeCell ref="D15:L15"/>
    <mergeCell ref="N15:V15"/>
    <mergeCell ref="X15:AF15"/>
    <mergeCell ref="AH15:AO15"/>
    <mergeCell ref="D23:L23"/>
    <mergeCell ref="N23:V23"/>
    <mergeCell ref="X23:AF23"/>
    <mergeCell ref="AH23:AO23"/>
    <mergeCell ref="D22:L22"/>
    <mergeCell ref="N22:V22"/>
    <mergeCell ref="X22:AF22"/>
    <mergeCell ref="AH22:AO22"/>
    <mergeCell ref="D21:L21"/>
    <mergeCell ref="N21:V21"/>
    <mergeCell ref="X21:AF21"/>
    <mergeCell ref="AH21:AO21"/>
    <mergeCell ref="D17:L17"/>
    <mergeCell ref="N17:V17"/>
    <mergeCell ref="X17:AF17"/>
    <mergeCell ref="AH17:AO17"/>
    <mergeCell ref="N26:V26"/>
    <mergeCell ref="X26:AF26"/>
    <mergeCell ref="AH26:AO26"/>
    <mergeCell ref="D25:L25"/>
    <mergeCell ref="N25:V25"/>
    <mergeCell ref="X25:AF25"/>
    <mergeCell ref="AH25:AO25"/>
    <mergeCell ref="D24:L24"/>
    <mergeCell ref="N24:V24"/>
    <mergeCell ref="X24:AF24"/>
    <mergeCell ref="AH24:AO24"/>
    <mergeCell ref="AH4:AP4"/>
    <mergeCell ref="AH19:AP19"/>
    <mergeCell ref="F51:Q51"/>
    <mergeCell ref="X51:AB51"/>
    <mergeCell ref="C43:P43"/>
    <mergeCell ref="Q43:Z43"/>
    <mergeCell ref="AA43:AI43"/>
    <mergeCell ref="F49:Q49"/>
    <mergeCell ref="X49:AB49"/>
    <mergeCell ref="AA40:AI40"/>
    <mergeCell ref="Q41:Z41"/>
    <mergeCell ref="AA41:AI41"/>
    <mergeCell ref="C42:P42"/>
    <mergeCell ref="Q42:Z42"/>
    <mergeCell ref="AA42:AI42"/>
    <mergeCell ref="C39:P41"/>
    <mergeCell ref="Q39:Z39"/>
    <mergeCell ref="AA39:AI39"/>
    <mergeCell ref="Q40:Z40"/>
    <mergeCell ref="D30:L30"/>
    <mergeCell ref="N30:V30"/>
    <mergeCell ref="X30:AF30"/>
    <mergeCell ref="AH30:AO30"/>
    <mergeCell ref="D28:L28"/>
    <mergeCell ref="D16:L16"/>
    <mergeCell ref="N16:V16"/>
    <mergeCell ref="X16:AF16"/>
    <mergeCell ref="AH16:AO16"/>
    <mergeCell ref="D31:L31"/>
    <mergeCell ref="N31:V31"/>
    <mergeCell ref="X31:AF31"/>
    <mergeCell ref="AH31:AO31"/>
    <mergeCell ref="D32:L32"/>
    <mergeCell ref="N32:V32"/>
    <mergeCell ref="X32:AF32"/>
    <mergeCell ref="AH32:AO32"/>
    <mergeCell ref="N28:V28"/>
    <mergeCell ref="X28:AF28"/>
    <mergeCell ref="AH28:AO28"/>
    <mergeCell ref="D27:L27"/>
    <mergeCell ref="N27:V27"/>
    <mergeCell ref="X27:AF27"/>
    <mergeCell ref="AH27:AO27"/>
    <mergeCell ref="D29:L29"/>
    <mergeCell ref="N29:V29"/>
    <mergeCell ref="X29:AF29"/>
    <mergeCell ref="AH29:AO29"/>
    <mergeCell ref="D26:L26"/>
  </mergeCells>
  <phoneticPr fontId="1"/>
  <pageMargins left="0.70866141732283472" right="0.70866141732283472" top="0.74803149606299213" bottom="0.74803149606299213" header="0.31496062992125984" footer="0.31496062992125984"/>
  <pageSetup paperSize="9" scale="88" orientation="portrait" useFirstPageNumber="1" r:id="rId1"/>
  <headerFooter>
    <oddFooter>&amp;C&amp;P</oddFooter>
  </headerFooter>
  <rowBreaks count="1" manualBreakCount="1">
    <brk id="3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S90"/>
  <sheetViews>
    <sheetView view="pageBreakPreview" topLeftCell="A15" zoomScale="80" zoomScaleNormal="85" zoomScaleSheetLayoutView="80" workbookViewId="0">
      <selection activeCell="BK36" sqref="BK36"/>
    </sheetView>
  </sheetViews>
  <sheetFormatPr defaultColWidth="9" defaultRowHeight="13.2" x14ac:dyDescent="0.2"/>
  <cols>
    <col min="1" max="15" width="2.109375" style="108" customWidth="1"/>
    <col min="16" max="16" width="0.109375" style="108" customWidth="1"/>
    <col min="17" max="48" width="2.109375" style="108" customWidth="1"/>
    <col min="49" max="54" width="2.109375" style="108" hidden="1" customWidth="1"/>
    <col min="55" max="62" width="2.109375" style="108" customWidth="1"/>
    <col min="63" max="68" width="2.109375" style="108" hidden="1" customWidth="1"/>
    <col min="69" max="88" width="2.109375" style="108" customWidth="1"/>
    <col min="89" max="16384" width="9" style="108"/>
  </cols>
  <sheetData>
    <row r="1" spans="1:97" s="107" customFormat="1" ht="39.9" customHeight="1" x14ac:dyDescent="0.2">
      <c r="A1" s="381" t="s">
        <v>91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382"/>
      <c r="P1" s="382"/>
      <c r="Q1" s="382"/>
      <c r="R1" s="382"/>
      <c r="S1" s="382"/>
      <c r="T1" s="382"/>
      <c r="U1" s="382"/>
      <c r="V1" s="382"/>
      <c r="W1" s="382"/>
      <c r="X1" s="382"/>
      <c r="Y1" s="382"/>
      <c r="Z1" s="382"/>
      <c r="AA1" s="382"/>
      <c r="AB1" s="381"/>
      <c r="AC1" s="381"/>
      <c r="AD1" s="381"/>
      <c r="AE1" s="381"/>
      <c r="AF1" s="381"/>
      <c r="AG1" s="381"/>
      <c r="AH1" s="381"/>
      <c r="AI1" s="381"/>
      <c r="AJ1" s="381"/>
      <c r="AK1" s="381"/>
      <c r="AL1" s="381"/>
      <c r="AM1" s="381"/>
      <c r="AN1" s="381"/>
      <c r="AO1" s="381"/>
      <c r="AP1" s="381"/>
      <c r="AQ1" s="381"/>
      <c r="AR1" s="381"/>
      <c r="AS1" s="381"/>
      <c r="AT1" s="381"/>
      <c r="AU1" s="381"/>
      <c r="AV1" s="381"/>
      <c r="AW1" s="381"/>
      <c r="AX1" s="381"/>
      <c r="AY1" s="381"/>
      <c r="AZ1" s="381"/>
      <c r="BA1" s="381"/>
      <c r="BB1" s="381"/>
      <c r="BC1" s="381"/>
      <c r="BD1" s="381"/>
      <c r="BE1" s="381"/>
      <c r="BF1" s="381"/>
      <c r="BG1" s="381"/>
      <c r="BH1" s="381"/>
      <c r="BI1" s="381"/>
      <c r="BJ1" s="381"/>
      <c r="BK1" s="381"/>
      <c r="BL1" s="381"/>
      <c r="BM1" s="381"/>
      <c r="BN1" s="381"/>
      <c r="BO1" s="381"/>
      <c r="BP1" s="381"/>
      <c r="BQ1" s="381"/>
      <c r="BR1" s="381"/>
      <c r="BS1" s="381"/>
      <c r="BT1" s="381"/>
      <c r="BU1" s="381"/>
      <c r="BV1" s="381"/>
      <c r="BW1" s="381"/>
      <c r="BX1" s="381"/>
      <c r="BY1" s="381"/>
      <c r="BZ1" s="381"/>
      <c r="CA1" s="381"/>
      <c r="CB1" s="381"/>
      <c r="CC1" s="381"/>
      <c r="CD1" s="381"/>
      <c r="CE1" s="381"/>
      <c r="CF1" s="381"/>
      <c r="CG1" s="381"/>
      <c r="CH1" s="381"/>
      <c r="CI1" s="381"/>
      <c r="CJ1" s="381"/>
      <c r="CK1" s="102"/>
      <c r="CL1" s="102"/>
      <c r="CM1" s="102"/>
      <c r="CN1" s="102"/>
      <c r="CO1" s="102"/>
      <c r="CP1" s="102"/>
      <c r="CQ1" s="102"/>
      <c r="CR1" s="102"/>
      <c r="CS1" s="102"/>
    </row>
    <row r="2" spans="1:97" x14ac:dyDescent="0.2"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</row>
    <row r="3" spans="1:97" s="107" customFormat="1" ht="24" customHeight="1" x14ac:dyDescent="0.2">
      <c r="A3" s="306" t="s">
        <v>72</v>
      </c>
      <c r="B3" s="307"/>
      <c r="C3" s="308" t="s">
        <v>0</v>
      </c>
      <c r="D3" s="308"/>
      <c r="E3" s="308"/>
      <c r="F3" s="308"/>
      <c r="G3" s="308"/>
      <c r="H3" s="308"/>
      <c r="I3" s="308"/>
      <c r="J3" s="268"/>
      <c r="K3" s="269"/>
      <c r="L3" s="269"/>
      <c r="M3" s="269"/>
      <c r="N3" s="269"/>
      <c r="O3" s="269"/>
      <c r="P3" s="269"/>
      <c r="Q3" s="269"/>
      <c r="R3" s="269"/>
      <c r="S3" s="269"/>
      <c r="T3" s="269"/>
      <c r="U3" s="269"/>
      <c r="V3" s="269"/>
      <c r="W3" s="269"/>
      <c r="X3" s="269"/>
      <c r="Y3" s="269"/>
      <c r="Z3" s="269"/>
      <c r="AA3" s="269"/>
    </row>
    <row r="4" spans="1:97" x14ac:dyDescent="0.2"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</row>
    <row r="5" spans="1:97" ht="23.4" customHeight="1" x14ac:dyDescent="0.2">
      <c r="A5" s="309" t="s">
        <v>1</v>
      </c>
      <c r="B5" s="310"/>
      <c r="C5" s="310"/>
      <c r="D5" s="310"/>
      <c r="E5" s="310"/>
      <c r="F5" s="310"/>
      <c r="G5" s="310"/>
      <c r="H5" s="310"/>
      <c r="I5" s="310"/>
      <c r="J5" s="310"/>
      <c r="K5" s="310"/>
      <c r="L5" s="310"/>
      <c r="M5" s="310"/>
      <c r="N5" s="310"/>
      <c r="O5" s="311"/>
      <c r="P5" s="315" t="s">
        <v>92</v>
      </c>
      <c r="Q5" s="309" t="s">
        <v>319</v>
      </c>
      <c r="R5" s="310"/>
      <c r="S5" s="310"/>
      <c r="T5" s="310"/>
      <c r="U5" s="310"/>
      <c r="V5" s="310"/>
      <c r="W5" s="310"/>
      <c r="X5" s="317"/>
      <c r="Y5" s="309" t="s">
        <v>295</v>
      </c>
      <c r="Z5" s="310"/>
      <c r="AA5" s="310"/>
      <c r="AB5" s="310"/>
      <c r="AC5" s="310"/>
      <c r="AD5" s="310"/>
      <c r="AE5" s="310"/>
      <c r="AF5" s="317"/>
      <c r="AG5" s="309" t="s">
        <v>320</v>
      </c>
      <c r="AH5" s="310"/>
      <c r="AI5" s="310"/>
      <c r="AJ5" s="310"/>
      <c r="AK5" s="310"/>
      <c r="AL5" s="310"/>
      <c r="AM5" s="310"/>
      <c r="AN5" s="317"/>
      <c r="AO5" s="309" t="s">
        <v>321</v>
      </c>
      <c r="AP5" s="310"/>
      <c r="AQ5" s="310"/>
      <c r="AR5" s="310"/>
      <c r="AS5" s="310"/>
      <c r="AT5" s="310"/>
      <c r="AU5" s="310"/>
      <c r="AV5" s="317"/>
      <c r="AW5" s="129"/>
      <c r="AX5" s="129"/>
      <c r="AY5" s="129"/>
      <c r="AZ5" s="129"/>
      <c r="BA5" s="129"/>
      <c r="BB5" s="129"/>
      <c r="BC5" s="309" t="s">
        <v>322</v>
      </c>
      <c r="BD5" s="310"/>
      <c r="BE5" s="310"/>
      <c r="BF5" s="310"/>
      <c r="BG5" s="310"/>
      <c r="BH5" s="310"/>
      <c r="BI5" s="310"/>
      <c r="BJ5" s="317"/>
      <c r="BK5" s="319" t="s">
        <v>93</v>
      </c>
      <c r="BL5" s="320"/>
      <c r="BM5" s="320"/>
      <c r="BN5" s="320"/>
      <c r="BO5" s="320"/>
      <c r="BP5" s="320"/>
      <c r="BQ5" s="320"/>
      <c r="BR5" s="320"/>
      <c r="BS5" s="320"/>
      <c r="BT5" s="320"/>
      <c r="BU5" s="320"/>
      <c r="BV5" s="320"/>
      <c r="BW5" s="320"/>
      <c r="BX5" s="320"/>
      <c r="BY5" s="320"/>
      <c r="BZ5" s="320"/>
      <c r="CA5" s="320"/>
      <c r="CB5" s="320"/>
      <c r="CC5" s="320"/>
      <c r="CD5" s="320"/>
      <c r="CE5" s="320"/>
      <c r="CF5" s="320"/>
      <c r="CG5" s="320"/>
      <c r="CH5" s="320"/>
      <c r="CI5" s="320"/>
      <c r="CJ5" s="321"/>
    </row>
    <row r="6" spans="1:97" ht="23.4" customHeight="1" x14ac:dyDescent="0.2">
      <c r="A6" s="312"/>
      <c r="B6" s="313"/>
      <c r="C6" s="313"/>
      <c r="D6" s="313"/>
      <c r="E6" s="313"/>
      <c r="F6" s="313"/>
      <c r="G6" s="313"/>
      <c r="H6" s="313"/>
      <c r="I6" s="313"/>
      <c r="J6" s="313"/>
      <c r="K6" s="313"/>
      <c r="L6" s="313"/>
      <c r="M6" s="313"/>
      <c r="N6" s="313"/>
      <c r="O6" s="314"/>
      <c r="P6" s="316"/>
      <c r="Q6" s="312"/>
      <c r="R6" s="313"/>
      <c r="S6" s="313"/>
      <c r="T6" s="313"/>
      <c r="U6" s="313"/>
      <c r="V6" s="313"/>
      <c r="W6" s="313"/>
      <c r="X6" s="318"/>
      <c r="Y6" s="312"/>
      <c r="Z6" s="313"/>
      <c r="AA6" s="313"/>
      <c r="AB6" s="313"/>
      <c r="AC6" s="313"/>
      <c r="AD6" s="313"/>
      <c r="AE6" s="313"/>
      <c r="AF6" s="318"/>
      <c r="AG6" s="312"/>
      <c r="AH6" s="313"/>
      <c r="AI6" s="313"/>
      <c r="AJ6" s="313"/>
      <c r="AK6" s="313"/>
      <c r="AL6" s="313"/>
      <c r="AM6" s="313"/>
      <c r="AN6" s="318"/>
      <c r="AO6" s="312"/>
      <c r="AP6" s="313"/>
      <c r="AQ6" s="313"/>
      <c r="AR6" s="313"/>
      <c r="AS6" s="313"/>
      <c r="AT6" s="313"/>
      <c r="AU6" s="313"/>
      <c r="AV6" s="318"/>
      <c r="AW6" s="319" t="e">
        <f>#REF!</f>
        <v>#REF!</v>
      </c>
      <c r="AX6" s="320"/>
      <c r="AY6" s="320"/>
      <c r="AZ6" s="320"/>
      <c r="BA6" s="320"/>
      <c r="BB6" s="321"/>
      <c r="BC6" s="312"/>
      <c r="BD6" s="313"/>
      <c r="BE6" s="313"/>
      <c r="BF6" s="313"/>
      <c r="BG6" s="313"/>
      <c r="BH6" s="313"/>
      <c r="BI6" s="313"/>
      <c r="BJ6" s="318"/>
      <c r="BK6" s="319" t="str">
        <f>Q5</f>
        <v>令和 元 年</v>
      </c>
      <c r="BL6" s="320"/>
      <c r="BM6" s="320"/>
      <c r="BN6" s="320"/>
      <c r="BO6" s="320"/>
      <c r="BP6" s="321"/>
      <c r="BQ6" s="319" t="str">
        <f>Y5</f>
        <v>令 和 ２ 年</v>
      </c>
      <c r="BR6" s="320"/>
      <c r="BS6" s="320"/>
      <c r="BT6" s="320"/>
      <c r="BU6" s="321"/>
      <c r="BV6" s="319" t="str">
        <f>AG5</f>
        <v>令 和 ３ 年</v>
      </c>
      <c r="BW6" s="320"/>
      <c r="BX6" s="320"/>
      <c r="BY6" s="320"/>
      <c r="BZ6" s="321"/>
      <c r="CA6" s="319" t="str">
        <f>AO5</f>
        <v>令 和 ４ 年</v>
      </c>
      <c r="CB6" s="320"/>
      <c r="CC6" s="320"/>
      <c r="CD6" s="320"/>
      <c r="CE6" s="321"/>
      <c r="CF6" s="319" t="str">
        <f>BC5</f>
        <v>令 和 ５ 年</v>
      </c>
      <c r="CG6" s="320"/>
      <c r="CH6" s="320"/>
      <c r="CI6" s="320"/>
      <c r="CJ6" s="321"/>
    </row>
    <row r="7" spans="1:97" ht="23.4" customHeight="1" x14ac:dyDescent="0.2">
      <c r="A7" s="322" t="s">
        <v>2</v>
      </c>
      <c r="B7" s="323"/>
      <c r="C7" s="309" t="s">
        <v>3</v>
      </c>
      <c r="D7" s="310"/>
      <c r="E7" s="310"/>
      <c r="F7" s="310"/>
      <c r="G7" s="310"/>
      <c r="H7" s="310"/>
      <c r="I7" s="310"/>
      <c r="J7" s="310"/>
      <c r="K7" s="317"/>
      <c r="L7" s="319" t="s">
        <v>4</v>
      </c>
      <c r="M7" s="320"/>
      <c r="N7" s="320"/>
      <c r="O7" s="328"/>
      <c r="P7" s="109">
        <f>SUM(P9,P13)</f>
        <v>36109</v>
      </c>
      <c r="Q7" s="329">
        <v>22622</v>
      </c>
      <c r="R7" s="330"/>
      <c r="S7" s="330"/>
      <c r="T7" s="330"/>
      <c r="U7" s="330"/>
      <c r="V7" s="331" t="s">
        <v>5</v>
      </c>
      <c r="W7" s="331"/>
      <c r="X7" s="332"/>
      <c r="Y7" s="329">
        <v>21118</v>
      </c>
      <c r="Z7" s="330"/>
      <c r="AA7" s="330"/>
      <c r="AB7" s="330"/>
      <c r="AC7" s="330"/>
      <c r="AD7" s="333"/>
      <c r="AE7" s="333"/>
      <c r="AF7" s="334"/>
      <c r="AG7" s="329">
        <v>22081</v>
      </c>
      <c r="AH7" s="330"/>
      <c r="AI7" s="330"/>
      <c r="AJ7" s="330"/>
      <c r="AK7" s="330"/>
      <c r="AL7" s="333"/>
      <c r="AM7" s="333"/>
      <c r="AN7" s="334"/>
      <c r="AO7" s="329">
        <v>21267</v>
      </c>
      <c r="AP7" s="330"/>
      <c r="AQ7" s="330"/>
      <c r="AR7" s="330"/>
      <c r="AS7" s="330"/>
      <c r="AT7" s="333"/>
      <c r="AU7" s="333"/>
      <c r="AV7" s="334"/>
      <c r="AW7" s="338" t="e">
        <f>(#REF!/#REF!)*100</f>
        <v>#REF!</v>
      </c>
      <c r="AX7" s="339"/>
      <c r="AY7" s="339"/>
      <c r="AZ7" s="339"/>
      <c r="BA7" s="339"/>
      <c r="BB7" s="340"/>
      <c r="BC7" s="329">
        <v>21519</v>
      </c>
      <c r="BD7" s="330"/>
      <c r="BE7" s="330"/>
      <c r="BF7" s="330"/>
      <c r="BG7" s="330"/>
      <c r="BH7" s="333"/>
      <c r="BI7" s="333"/>
      <c r="BJ7" s="334"/>
      <c r="BK7" s="338" t="e">
        <f>(Q7/#REF!)*100</f>
        <v>#REF!</v>
      </c>
      <c r="BL7" s="339"/>
      <c r="BM7" s="339"/>
      <c r="BN7" s="339"/>
      <c r="BO7" s="339"/>
      <c r="BP7" s="340"/>
      <c r="BQ7" s="335">
        <f t="shared" ref="BQ7:BQ35" si="0">(Y7/Q7)*100</f>
        <v>93.351604632658464</v>
      </c>
      <c r="BR7" s="336"/>
      <c r="BS7" s="336"/>
      <c r="BT7" s="336"/>
      <c r="BU7" s="337"/>
      <c r="BV7" s="335">
        <f t="shared" ref="BV7:BV35" si="1">(AG7/Y7)*100</f>
        <v>104.56009091770053</v>
      </c>
      <c r="BW7" s="336"/>
      <c r="BX7" s="336"/>
      <c r="BY7" s="336"/>
      <c r="BZ7" s="337"/>
      <c r="CA7" s="335">
        <f t="shared" ref="CA7:CA35" si="2">(AO7/AG7)*100</f>
        <v>96.31357275485712</v>
      </c>
      <c r="CB7" s="336"/>
      <c r="CC7" s="336"/>
      <c r="CD7" s="336"/>
      <c r="CE7" s="337"/>
      <c r="CF7" s="335">
        <f t="shared" ref="CF7:CF35" si="3">(BC7/AO7)*100</f>
        <v>101.18493440541685</v>
      </c>
      <c r="CG7" s="336"/>
      <c r="CH7" s="336"/>
      <c r="CI7" s="336"/>
      <c r="CJ7" s="337"/>
    </row>
    <row r="8" spans="1:97" ht="23.4" customHeight="1" x14ac:dyDescent="0.2">
      <c r="A8" s="324"/>
      <c r="B8" s="325"/>
      <c r="C8" s="312"/>
      <c r="D8" s="313"/>
      <c r="E8" s="313"/>
      <c r="F8" s="313"/>
      <c r="G8" s="313"/>
      <c r="H8" s="313"/>
      <c r="I8" s="313"/>
      <c r="J8" s="313"/>
      <c r="K8" s="318"/>
      <c r="L8" s="319" t="s">
        <v>6</v>
      </c>
      <c r="M8" s="320"/>
      <c r="N8" s="320"/>
      <c r="O8" s="328"/>
      <c r="P8" s="109">
        <f>SUM(P10,P14)</f>
        <v>140223</v>
      </c>
      <c r="Q8" s="329">
        <v>114960</v>
      </c>
      <c r="R8" s="330"/>
      <c r="S8" s="330"/>
      <c r="T8" s="330"/>
      <c r="U8" s="330"/>
      <c r="V8" s="331" t="s">
        <v>7</v>
      </c>
      <c r="W8" s="331"/>
      <c r="X8" s="332"/>
      <c r="Y8" s="329">
        <v>104163</v>
      </c>
      <c r="Z8" s="330"/>
      <c r="AA8" s="330"/>
      <c r="AB8" s="330"/>
      <c r="AC8" s="330"/>
      <c r="AD8" s="333"/>
      <c r="AE8" s="333"/>
      <c r="AF8" s="334"/>
      <c r="AG8" s="329">
        <v>101016</v>
      </c>
      <c r="AH8" s="330"/>
      <c r="AI8" s="330"/>
      <c r="AJ8" s="330"/>
      <c r="AK8" s="330"/>
      <c r="AL8" s="333"/>
      <c r="AM8" s="333"/>
      <c r="AN8" s="334"/>
      <c r="AO8" s="329">
        <v>101004</v>
      </c>
      <c r="AP8" s="330"/>
      <c r="AQ8" s="330"/>
      <c r="AR8" s="330"/>
      <c r="AS8" s="330"/>
      <c r="AT8" s="333"/>
      <c r="AU8" s="333"/>
      <c r="AV8" s="334"/>
      <c r="AW8" s="338" t="e">
        <f>(#REF!/#REF!)*100</f>
        <v>#REF!</v>
      </c>
      <c r="AX8" s="339"/>
      <c r="AY8" s="339"/>
      <c r="AZ8" s="339"/>
      <c r="BA8" s="339"/>
      <c r="BB8" s="340"/>
      <c r="BC8" s="329">
        <v>112116.8</v>
      </c>
      <c r="BD8" s="330"/>
      <c r="BE8" s="330"/>
      <c r="BF8" s="330"/>
      <c r="BG8" s="330"/>
      <c r="BH8" s="333"/>
      <c r="BI8" s="333"/>
      <c r="BJ8" s="334"/>
      <c r="BK8" s="338" t="e">
        <f>(Q8/#REF!)*100</f>
        <v>#REF!</v>
      </c>
      <c r="BL8" s="339"/>
      <c r="BM8" s="339"/>
      <c r="BN8" s="339"/>
      <c r="BO8" s="339"/>
      <c r="BP8" s="340"/>
      <c r="BQ8" s="335">
        <f t="shared" si="0"/>
        <v>90.608037578288105</v>
      </c>
      <c r="BR8" s="336"/>
      <c r="BS8" s="336"/>
      <c r="BT8" s="336"/>
      <c r="BU8" s="337"/>
      <c r="BV8" s="335">
        <f t="shared" si="1"/>
        <v>96.978773652832587</v>
      </c>
      <c r="BW8" s="336"/>
      <c r="BX8" s="336"/>
      <c r="BY8" s="336"/>
      <c r="BZ8" s="337"/>
      <c r="CA8" s="335">
        <f t="shared" si="2"/>
        <v>99.988120693751483</v>
      </c>
      <c r="CB8" s="336"/>
      <c r="CC8" s="336"/>
      <c r="CD8" s="336"/>
      <c r="CE8" s="337"/>
      <c r="CF8" s="335">
        <f t="shared" si="3"/>
        <v>111.00233654112708</v>
      </c>
      <c r="CG8" s="336"/>
      <c r="CH8" s="336"/>
      <c r="CI8" s="336"/>
      <c r="CJ8" s="337"/>
    </row>
    <row r="9" spans="1:97" ht="23.4" customHeight="1" x14ac:dyDescent="0.2">
      <c r="A9" s="324"/>
      <c r="B9" s="325"/>
      <c r="C9" s="341"/>
      <c r="D9" s="309" t="s">
        <v>8</v>
      </c>
      <c r="E9" s="310"/>
      <c r="F9" s="310"/>
      <c r="G9" s="310"/>
      <c r="H9" s="310"/>
      <c r="I9" s="310"/>
      <c r="J9" s="310"/>
      <c r="K9" s="317"/>
      <c r="L9" s="319" t="s">
        <v>4</v>
      </c>
      <c r="M9" s="320"/>
      <c r="N9" s="320"/>
      <c r="O9" s="328"/>
      <c r="P9" s="109">
        <v>6780</v>
      </c>
      <c r="Q9" s="329">
        <v>5042</v>
      </c>
      <c r="R9" s="330"/>
      <c r="S9" s="330"/>
      <c r="T9" s="330"/>
      <c r="U9" s="330"/>
      <c r="V9" s="331" t="s">
        <v>5</v>
      </c>
      <c r="W9" s="331"/>
      <c r="X9" s="332"/>
      <c r="Y9" s="329">
        <v>4743</v>
      </c>
      <c r="Z9" s="330"/>
      <c r="AA9" s="330"/>
      <c r="AB9" s="330"/>
      <c r="AC9" s="330"/>
      <c r="AD9" s="333"/>
      <c r="AE9" s="333"/>
      <c r="AF9" s="334"/>
      <c r="AG9" s="329">
        <v>4594</v>
      </c>
      <c r="AH9" s="330"/>
      <c r="AI9" s="330"/>
      <c r="AJ9" s="330"/>
      <c r="AK9" s="330"/>
      <c r="AL9" s="333"/>
      <c r="AM9" s="333"/>
      <c r="AN9" s="334"/>
      <c r="AO9" s="329">
        <v>4494</v>
      </c>
      <c r="AP9" s="330"/>
      <c r="AQ9" s="330"/>
      <c r="AR9" s="330"/>
      <c r="AS9" s="330"/>
      <c r="AT9" s="333"/>
      <c r="AU9" s="333"/>
      <c r="AV9" s="334"/>
      <c r="AW9" s="338" t="e">
        <f>(#REF!/#REF!)*100</f>
        <v>#REF!</v>
      </c>
      <c r="AX9" s="339"/>
      <c r="AY9" s="339"/>
      <c r="AZ9" s="339"/>
      <c r="BA9" s="339"/>
      <c r="BB9" s="340"/>
      <c r="BC9" s="329">
        <v>4860</v>
      </c>
      <c r="BD9" s="330"/>
      <c r="BE9" s="330"/>
      <c r="BF9" s="330"/>
      <c r="BG9" s="330"/>
      <c r="BH9" s="333"/>
      <c r="BI9" s="333"/>
      <c r="BJ9" s="334"/>
      <c r="BK9" s="338" t="e">
        <f>(Q9/#REF!)*100</f>
        <v>#REF!</v>
      </c>
      <c r="BL9" s="339"/>
      <c r="BM9" s="339"/>
      <c r="BN9" s="339"/>
      <c r="BO9" s="339"/>
      <c r="BP9" s="340"/>
      <c r="BQ9" s="335">
        <f t="shared" si="0"/>
        <v>94.069813566045227</v>
      </c>
      <c r="BR9" s="336"/>
      <c r="BS9" s="336"/>
      <c r="BT9" s="336"/>
      <c r="BU9" s="337"/>
      <c r="BV9" s="335">
        <f t="shared" si="1"/>
        <v>96.858528357579587</v>
      </c>
      <c r="BW9" s="336"/>
      <c r="BX9" s="336"/>
      <c r="BY9" s="336"/>
      <c r="BZ9" s="337"/>
      <c r="CA9" s="335">
        <f t="shared" si="2"/>
        <v>97.823247714410101</v>
      </c>
      <c r="CB9" s="336"/>
      <c r="CC9" s="336"/>
      <c r="CD9" s="336"/>
      <c r="CE9" s="337"/>
      <c r="CF9" s="335">
        <f t="shared" si="3"/>
        <v>108.1441922563418</v>
      </c>
      <c r="CG9" s="336"/>
      <c r="CH9" s="336"/>
      <c r="CI9" s="336"/>
      <c r="CJ9" s="337"/>
    </row>
    <row r="10" spans="1:97" ht="23.4" customHeight="1" x14ac:dyDescent="0.2">
      <c r="A10" s="324"/>
      <c r="B10" s="325"/>
      <c r="C10" s="343"/>
      <c r="D10" s="312"/>
      <c r="E10" s="313"/>
      <c r="F10" s="313"/>
      <c r="G10" s="313"/>
      <c r="H10" s="313"/>
      <c r="I10" s="313"/>
      <c r="J10" s="313"/>
      <c r="K10" s="318"/>
      <c r="L10" s="319" t="s">
        <v>6</v>
      </c>
      <c r="M10" s="320"/>
      <c r="N10" s="320"/>
      <c r="O10" s="328"/>
      <c r="P10" s="109">
        <v>87562</v>
      </c>
      <c r="Q10" s="329">
        <v>76626</v>
      </c>
      <c r="R10" s="330"/>
      <c r="S10" s="330"/>
      <c r="T10" s="330"/>
      <c r="U10" s="330"/>
      <c r="V10" s="331" t="s">
        <v>7</v>
      </c>
      <c r="W10" s="331"/>
      <c r="X10" s="332"/>
      <c r="Y10" s="329">
        <v>66056</v>
      </c>
      <c r="Z10" s="330"/>
      <c r="AA10" s="330"/>
      <c r="AB10" s="330"/>
      <c r="AC10" s="330"/>
      <c r="AD10" s="333"/>
      <c r="AE10" s="333"/>
      <c r="AF10" s="334"/>
      <c r="AG10" s="329">
        <v>61871</v>
      </c>
      <c r="AH10" s="330"/>
      <c r="AI10" s="330"/>
      <c r="AJ10" s="330"/>
      <c r="AK10" s="330"/>
      <c r="AL10" s="333"/>
      <c r="AM10" s="333"/>
      <c r="AN10" s="334"/>
      <c r="AO10" s="329">
        <v>60762</v>
      </c>
      <c r="AP10" s="330"/>
      <c r="AQ10" s="330"/>
      <c r="AR10" s="330"/>
      <c r="AS10" s="330"/>
      <c r="AT10" s="333"/>
      <c r="AU10" s="333"/>
      <c r="AV10" s="334"/>
      <c r="AW10" s="338" t="e">
        <f>(#REF!/#REF!)*100</f>
        <v>#REF!</v>
      </c>
      <c r="AX10" s="339"/>
      <c r="AY10" s="339"/>
      <c r="AZ10" s="339"/>
      <c r="BA10" s="339"/>
      <c r="BB10" s="340"/>
      <c r="BC10" s="329">
        <v>68733.603000000003</v>
      </c>
      <c r="BD10" s="330"/>
      <c r="BE10" s="330"/>
      <c r="BF10" s="330"/>
      <c r="BG10" s="330"/>
      <c r="BH10" s="333"/>
      <c r="BI10" s="333"/>
      <c r="BJ10" s="334"/>
      <c r="BK10" s="338" t="e">
        <f>(Q10/#REF!)*100</f>
        <v>#REF!</v>
      </c>
      <c r="BL10" s="339"/>
      <c r="BM10" s="339"/>
      <c r="BN10" s="339"/>
      <c r="BO10" s="339"/>
      <c r="BP10" s="340"/>
      <c r="BQ10" s="335">
        <f t="shared" si="0"/>
        <v>86.205726515804031</v>
      </c>
      <c r="BR10" s="336"/>
      <c r="BS10" s="336"/>
      <c r="BT10" s="336"/>
      <c r="BU10" s="337"/>
      <c r="BV10" s="335">
        <f t="shared" si="1"/>
        <v>93.664466513261473</v>
      </c>
      <c r="BW10" s="336"/>
      <c r="BX10" s="336"/>
      <c r="BY10" s="336"/>
      <c r="BZ10" s="337"/>
      <c r="CA10" s="335">
        <f t="shared" si="2"/>
        <v>98.207560892825398</v>
      </c>
      <c r="CB10" s="336"/>
      <c r="CC10" s="336"/>
      <c r="CD10" s="336"/>
      <c r="CE10" s="337"/>
      <c r="CF10" s="335">
        <f t="shared" si="3"/>
        <v>113.11938876271354</v>
      </c>
      <c r="CG10" s="336"/>
      <c r="CH10" s="336"/>
      <c r="CI10" s="336"/>
      <c r="CJ10" s="337"/>
    </row>
    <row r="11" spans="1:97" ht="23.4" customHeight="1" x14ac:dyDescent="0.2">
      <c r="A11" s="324"/>
      <c r="B11" s="325"/>
      <c r="C11" s="343"/>
      <c r="D11" s="341"/>
      <c r="E11" s="309" t="s">
        <v>9</v>
      </c>
      <c r="F11" s="310"/>
      <c r="G11" s="310"/>
      <c r="H11" s="310"/>
      <c r="I11" s="310"/>
      <c r="J11" s="310"/>
      <c r="K11" s="317"/>
      <c r="L11" s="319" t="s">
        <v>4</v>
      </c>
      <c r="M11" s="320"/>
      <c r="N11" s="320"/>
      <c r="O11" s="328"/>
      <c r="P11" s="109">
        <v>3767</v>
      </c>
      <c r="Q11" s="329">
        <v>3554</v>
      </c>
      <c r="R11" s="330"/>
      <c r="S11" s="330"/>
      <c r="T11" s="330"/>
      <c r="U11" s="330"/>
      <c r="V11" s="331" t="s">
        <v>5</v>
      </c>
      <c r="W11" s="331"/>
      <c r="X11" s="332"/>
      <c r="Y11" s="329">
        <v>3433</v>
      </c>
      <c r="Z11" s="330"/>
      <c r="AA11" s="330"/>
      <c r="AB11" s="330"/>
      <c r="AC11" s="330"/>
      <c r="AD11" s="333"/>
      <c r="AE11" s="333"/>
      <c r="AF11" s="334"/>
      <c r="AG11" s="329">
        <v>3217</v>
      </c>
      <c r="AH11" s="330"/>
      <c r="AI11" s="330"/>
      <c r="AJ11" s="330"/>
      <c r="AK11" s="330"/>
      <c r="AL11" s="333"/>
      <c r="AM11" s="333"/>
      <c r="AN11" s="334"/>
      <c r="AO11" s="329">
        <v>3152</v>
      </c>
      <c r="AP11" s="330"/>
      <c r="AQ11" s="330"/>
      <c r="AR11" s="330"/>
      <c r="AS11" s="330"/>
      <c r="AT11" s="333"/>
      <c r="AU11" s="333"/>
      <c r="AV11" s="334"/>
      <c r="AW11" s="338" t="e">
        <f>(#REF!/#REF!)*100</f>
        <v>#REF!</v>
      </c>
      <c r="AX11" s="339"/>
      <c r="AY11" s="339"/>
      <c r="AZ11" s="339"/>
      <c r="BA11" s="339"/>
      <c r="BB11" s="340"/>
      <c r="BC11" s="329">
        <v>3487</v>
      </c>
      <c r="BD11" s="330"/>
      <c r="BE11" s="330"/>
      <c r="BF11" s="330"/>
      <c r="BG11" s="330"/>
      <c r="BH11" s="333"/>
      <c r="BI11" s="333"/>
      <c r="BJ11" s="334"/>
      <c r="BK11" s="338" t="e">
        <f>(Q11/#REF!)*100</f>
        <v>#REF!</v>
      </c>
      <c r="BL11" s="339"/>
      <c r="BM11" s="339"/>
      <c r="BN11" s="339"/>
      <c r="BO11" s="339"/>
      <c r="BP11" s="340"/>
      <c r="BQ11" s="335">
        <f t="shared" si="0"/>
        <v>96.595385481148</v>
      </c>
      <c r="BR11" s="336"/>
      <c r="BS11" s="336"/>
      <c r="BT11" s="336"/>
      <c r="BU11" s="337"/>
      <c r="BV11" s="335">
        <f t="shared" si="1"/>
        <v>93.708127002621609</v>
      </c>
      <c r="BW11" s="336"/>
      <c r="BX11" s="336"/>
      <c r="BY11" s="336"/>
      <c r="BZ11" s="337"/>
      <c r="CA11" s="335">
        <f t="shared" si="2"/>
        <v>97.979483991296235</v>
      </c>
      <c r="CB11" s="336"/>
      <c r="CC11" s="336"/>
      <c r="CD11" s="336"/>
      <c r="CE11" s="337"/>
      <c r="CF11" s="335">
        <f t="shared" si="3"/>
        <v>110.62817258883248</v>
      </c>
      <c r="CG11" s="336"/>
      <c r="CH11" s="336"/>
      <c r="CI11" s="336"/>
      <c r="CJ11" s="337"/>
    </row>
    <row r="12" spans="1:97" ht="23.4" customHeight="1" x14ac:dyDescent="0.2">
      <c r="A12" s="324"/>
      <c r="B12" s="325"/>
      <c r="C12" s="343"/>
      <c r="D12" s="342"/>
      <c r="E12" s="312"/>
      <c r="F12" s="313"/>
      <c r="G12" s="313"/>
      <c r="H12" s="313"/>
      <c r="I12" s="313"/>
      <c r="J12" s="313"/>
      <c r="K12" s="318"/>
      <c r="L12" s="319" t="s">
        <v>6</v>
      </c>
      <c r="M12" s="320"/>
      <c r="N12" s="320"/>
      <c r="O12" s="328"/>
      <c r="P12" s="109">
        <v>56380</v>
      </c>
      <c r="Q12" s="329">
        <v>57111</v>
      </c>
      <c r="R12" s="330"/>
      <c r="S12" s="330"/>
      <c r="T12" s="330"/>
      <c r="U12" s="330"/>
      <c r="V12" s="331" t="s">
        <v>7</v>
      </c>
      <c r="W12" s="331"/>
      <c r="X12" s="332"/>
      <c r="Y12" s="329">
        <v>53312</v>
      </c>
      <c r="Z12" s="330"/>
      <c r="AA12" s="330"/>
      <c r="AB12" s="330"/>
      <c r="AC12" s="330"/>
      <c r="AD12" s="333"/>
      <c r="AE12" s="333"/>
      <c r="AF12" s="334"/>
      <c r="AG12" s="329">
        <v>48459</v>
      </c>
      <c r="AH12" s="330"/>
      <c r="AI12" s="330"/>
      <c r="AJ12" s="330"/>
      <c r="AK12" s="330"/>
      <c r="AL12" s="333"/>
      <c r="AM12" s="333"/>
      <c r="AN12" s="334"/>
      <c r="AO12" s="329">
        <v>46658</v>
      </c>
      <c r="AP12" s="330"/>
      <c r="AQ12" s="330"/>
      <c r="AR12" s="330"/>
      <c r="AS12" s="330"/>
      <c r="AT12" s="333"/>
      <c r="AU12" s="333"/>
      <c r="AV12" s="334"/>
      <c r="AW12" s="338" t="e">
        <f>(#REF!/#REF!)*100</f>
        <v>#REF!</v>
      </c>
      <c r="AX12" s="339"/>
      <c r="AY12" s="339"/>
      <c r="AZ12" s="339"/>
      <c r="BA12" s="339"/>
      <c r="BB12" s="340"/>
      <c r="BC12" s="329">
        <v>52849.756999999998</v>
      </c>
      <c r="BD12" s="330"/>
      <c r="BE12" s="330"/>
      <c r="BF12" s="330"/>
      <c r="BG12" s="330"/>
      <c r="BH12" s="333"/>
      <c r="BI12" s="333"/>
      <c r="BJ12" s="334"/>
      <c r="BK12" s="338" t="e">
        <f>(Q12/#REF!)*100</f>
        <v>#REF!</v>
      </c>
      <c r="BL12" s="339"/>
      <c r="BM12" s="339"/>
      <c r="BN12" s="339"/>
      <c r="BO12" s="339"/>
      <c r="BP12" s="340"/>
      <c r="BQ12" s="335">
        <f t="shared" si="0"/>
        <v>93.348041533154742</v>
      </c>
      <c r="BR12" s="336"/>
      <c r="BS12" s="336"/>
      <c r="BT12" s="336"/>
      <c r="BU12" s="337"/>
      <c r="BV12" s="335">
        <f t="shared" si="1"/>
        <v>90.896983793517407</v>
      </c>
      <c r="BW12" s="336"/>
      <c r="BX12" s="336"/>
      <c r="BY12" s="336"/>
      <c r="BZ12" s="337"/>
      <c r="CA12" s="335">
        <f t="shared" si="2"/>
        <v>96.28345611754267</v>
      </c>
      <c r="CB12" s="336"/>
      <c r="CC12" s="336"/>
      <c r="CD12" s="336"/>
      <c r="CE12" s="337"/>
      <c r="CF12" s="335">
        <f t="shared" si="3"/>
        <v>113.27051523854431</v>
      </c>
      <c r="CG12" s="336"/>
      <c r="CH12" s="336"/>
      <c r="CI12" s="336"/>
      <c r="CJ12" s="337"/>
    </row>
    <row r="13" spans="1:97" ht="23.4" customHeight="1" x14ac:dyDescent="0.2">
      <c r="A13" s="324"/>
      <c r="B13" s="325"/>
      <c r="C13" s="343"/>
      <c r="D13" s="309" t="s">
        <v>10</v>
      </c>
      <c r="E13" s="310"/>
      <c r="F13" s="310"/>
      <c r="G13" s="310"/>
      <c r="H13" s="310"/>
      <c r="I13" s="310"/>
      <c r="J13" s="310"/>
      <c r="K13" s="317"/>
      <c r="L13" s="319" t="s">
        <v>4</v>
      </c>
      <c r="M13" s="320"/>
      <c r="N13" s="320"/>
      <c r="O13" s="328"/>
      <c r="P13" s="109">
        <v>29329</v>
      </c>
      <c r="Q13" s="329">
        <v>17580</v>
      </c>
      <c r="R13" s="330"/>
      <c r="S13" s="330"/>
      <c r="T13" s="330"/>
      <c r="U13" s="330"/>
      <c r="V13" s="331" t="s">
        <v>5</v>
      </c>
      <c r="W13" s="331"/>
      <c r="X13" s="332"/>
      <c r="Y13" s="329">
        <v>16375</v>
      </c>
      <c r="Z13" s="330"/>
      <c r="AA13" s="330"/>
      <c r="AB13" s="330"/>
      <c r="AC13" s="330"/>
      <c r="AD13" s="333"/>
      <c r="AE13" s="333"/>
      <c r="AF13" s="334"/>
      <c r="AG13" s="329">
        <v>17487</v>
      </c>
      <c r="AH13" s="330"/>
      <c r="AI13" s="330"/>
      <c r="AJ13" s="330"/>
      <c r="AK13" s="330"/>
      <c r="AL13" s="333"/>
      <c r="AM13" s="333"/>
      <c r="AN13" s="334"/>
      <c r="AO13" s="329">
        <v>16773</v>
      </c>
      <c r="AP13" s="330"/>
      <c r="AQ13" s="330"/>
      <c r="AR13" s="330"/>
      <c r="AS13" s="330"/>
      <c r="AT13" s="333"/>
      <c r="AU13" s="333"/>
      <c r="AV13" s="334"/>
      <c r="AW13" s="338" t="e">
        <f>(#REF!/#REF!)*100</f>
        <v>#REF!</v>
      </c>
      <c r="AX13" s="339"/>
      <c r="AY13" s="339"/>
      <c r="AZ13" s="339"/>
      <c r="BA13" s="339"/>
      <c r="BB13" s="340"/>
      <c r="BC13" s="329">
        <v>16659</v>
      </c>
      <c r="BD13" s="330"/>
      <c r="BE13" s="330"/>
      <c r="BF13" s="330"/>
      <c r="BG13" s="330"/>
      <c r="BH13" s="333"/>
      <c r="BI13" s="333"/>
      <c r="BJ13" s="334"/>
      <c r="BK13" s="338" t="e">
        <f>(Q13/#REF!)*100</f>
        <v>#REF!</v>
      </c>
      <c r="BL13" s="339"/>
      <c r="BM13" s="339"/>
      <c r="BN13" s="339"/>
      <c r="BO13" s="339"/>
      <c r="BP13" s="340"/>
      <c r="BQ13" s="335">
        <f t="shared" si="0"/>
        <v>93.145620022753121</v>
      </c>
      <c r="BR13" s="336"/>
      <c r="BS13" s="336"/>
      <c r="BT13" s="336"/>
      <c r="BU13" s="337"/>
      <c r="BV13" s="335">
        <f t="shared" si="1"/>
        <v>106.79083969465648</v>
      </c>
      <c r="BW13" s="336"/>
      <c r="BX13" s="336"/>
      <c r="BY13" s="336"/>
      <c r="BZ13" s="337"/>
      <c r="CA13" s="335">
        <f t="shared" si="2"/>
        <v>95.916966889689476</v>
      </c>
      <c r="CB13" s="336"/>
      <c r="CC13" s="336"/>
      <c r="CD13" s="336"/>
      <c r="CE13" s="337"/>
      <c r="CF13" s="335">
        <f t="shared" si="3"/>
        <v>99.320336254695036</v>
      </c>
      <c r="CG13" s="336"/>
      <c r="CH13" s="336"/>
      <c r="CI13" s="336"/>
      <c r="CJ13" s="337"/>
    </row>
    <row r="14" spans="1:97" ht="23.4" customHeight="1" x14ac:dyDescent="0.2">
      <c r="A14" s="324"/>
      <c r="B14" s="325"/>
      <c r="C14" s="343"/>
      <c r="D14" s="312"/>
      <c r="E14" s="313"/>
      <c r="F14" s="313"/>
      <c r="G14" s="313"/>
      <c r="H14" s="313"/>
      <c r="I14" s="313"/>
      <c r="J14" s="313"/>
      <c r="K14" s="318"/>
      <c r="L14" s="319" t="s">
        <v>6</v>
      </c>
      <c r="M14" s="320"/>
      <c r="N14" s="320"/>
      <c r="O14" s="328"/>
      <c r="P14" s="109">
        <v>52661</v>
      </c>
      <c r="Q14" s="329">
        <v>38334</v>
      </c>
      <c r="R14" s="330"/>
      <c r="S14" s="330"/>
      <c r="T14" s="330"/>
      <c r="U14" s="330"/>
      <c r="V14" s="331" t="s">
        <v>7</v>
      </c>
      <c r="W14" s="331"/>
      <c r="X14" s="332"/>
      <c r="Y14" s="329">
        <v>38107</v>
      </c>
      <c r="Z14" s="330"/>
      <c r="AA14" s="330"/>
      <c r="AB14" s="330"/>
      <c r="AC14" s="330"/>
      <c r="AD14" s="333"/>
      <c r="AE14" s="333"/>
      <c r="AF14" s="334"/>
      <c r="AG14" s="329">
        <v>39145</v>
      </c>
      <c r="AH14" s="330"/>
      <c r="AI14" s="330"/>
      <c r="AJ14" s="330"/>
      <c r="AK14" s="330"/>
      <c r="AL14" s="333"/>
      <c r="AM14" s="333"/>
      <c r="AN14" s="334"/>
      <c r="AO14" s="329">
        <v>40242</v>
      </c>
      <c r="AP14" s="330"/>
      <c r="AQ14" s="330"/>
      <c r="AR14" s="330"/>
      <c r="AS14" s="330"/>
      <c r="AT14" s="333"/>
      <c r="AU14" s="333"/>
      <c r="AV14" s="334"/>
      <c r="AW14" s="338" t="e">
        <f>(#REF!/#REF!)*100</f>
        <v>#REF!</v>
      </c>
      <c r="AX14" s="339"/>
      <c r="AY14" s="339"/>
      <c r="AZ14" s="339"/>
      <c r="BA14" s="339"/>
      <c r="BB14" s="340"/>
      <c r="BC14" s="329">
        <v>43383.197</v>
      </c>
      <c r="BD14" s="330"/>
      <c r="BE14" s="330"/>
      <c r="BF14" s="330"/>
      <c r="BG14" s="330"/>
      <c r="BH14" s="333"/>
      <c r="BI14" s="333"/>
      <c r="BJ14" s="334"/>
      <c r="BK14" s="338" t="e">
        <f>(Q14/#REF!)*100</f>
        <v>#REF!</v>
      </c>
      <c r="BL14" s="339"/>
      <c r="BM14" s="339"/>
      <c r="BN14" s="339"/>
      <c r="BO14" s="339"/>
      <c r="BP14" s="340"/>
      <c r="BQ14" s="335">
        <f t="shared" si="0"/>
        <v>99.407836385454161</v>
      </c>
      <c r="BR14" s="336"/>
      <c r="BS14" s="336"/>
      <c r="BT14" s="336"/>
      <c r="BU14" s="337"/>
      <c r="BV14" s="335">
        <f t="shared" si="1"/>
        <v>102.72390899309838</v>
      </c>
      <c r="BW14" s="336"/>
      <c r="BX14" s="336"/>
      <c r="BY14" s="336"/>
      <c r="BZ14" s="337"/>
      <c r="CA14" s="335">
        <f t="shared" si="2"/>
        <v>102.80240132839442</v>
      </c>
      <c r="CB14" s="336"/>
      <c r="CC14" s="336"/>
      <c r="CD14" s="336"/>
      <c r="CE14" s="337"/>
      <c r="CF14" s="335">
        <f t="shared" si="3"/>
        <v>107.80576760598379</v>
      </c>
      <c r="CG14" s="336"/>
      <c r="CH14" s="336"/>
      <c r="CI14" s="336"/>
      <c r="CJ14" s="337"/>
    </row>
    <row r="15" spans="1:97" ht="23.4" customHeight="1" x14ac:dyDescent="0.2">
      <c r="A15" s="324"/>
      <c r="B15" s="325"/>
      <c r="C15" s="343"/>
      <c r="D15" s="341"/>
      <c r="E15" s="309" t="s">
        <v>11</v>
      </c>
      <c r="F15" s="310"/>
      <c r="G15" s="310"/>
      <c r="H15" s="310"/>
      <c r="I15" s="310"/>
      <c r="J15" s="310"/>
      <c r="K15" s="317"/>
      <c r="L15" s="319" t="s">
        <v>4</v>
      </c>
      <c r="M15" s="320"/>
      <c r="N15" s="320"/>
      <c r="O15" s="328"/>
      <c r="P15" s="109">
        <v>3376</v>
      </c>
      <c r="Q15" s="329">
        <v>1777</v>
      </c>
      <c r="R15" s="330"/>
      <c r="S15" s="330"/>
      <c r="T15" s="330"/>
      <c r="U15" s="330"/>
      <c r="V15" s="331" t="s">
        <v>5</v>
      </c>
      <c r="W15" s="331"/>
      <c r="X15" s="332"/>
      <c r="Y15" s="329">
        <v>1771</v>
      </c>
      <c r="Z15" s="330"/>
      <c r="AA15" s="330"/>
      <c r="AB15" s="330"/>
      <c r="AC15" s="330"/>
      <c r="AD15" s="333"/>
      <c r="AE15" s="333"/>
      <c r="AF15" s="334"/>
      <c r="AG15" s="329">
        <v>1796</v>
      </c>
      <c r="AH15" s="330"/>
      <c r="AI15" s="330"/>
      <c r="AJ15" s="330"/>
      <c r="AK15" s="330"/>
      <c r="AL15" s="333"/>
      <c r="AM15" s="333"/>
      <c r="AN15" s="334"/>
      <c r="AO15" s="329">
        <v>1798</v>
      </c>
      <c r="AP15" s="330"/>
      <c r="AQ15" s="330"/>
      <c r="AR15" s="330"/>
      <c r="AS15" s="330"/>
      <c r="AT15" s="333"/>
      <c r="AU15" s="333"/>
      <c r="AV15" s="334"/>
      <c r="AW15" s="338" t="e">
        <f>(#REF!/#REF!)*100</f>
        <v>#REF!</v>
      </c>
      <c r="AX15" s="339"/>
      <c r="AY15" s="339"/>
      <c r="AZ15" s="339"/>
      <c r="BA15" s="339"/>
      <c r="BB15" s="340"/>
      <c r="BC15" s="329">
        <v>1798</v>
      </c>
      <c r="BD15" s="330"/>
      <c r="BE15" s="330"/>
      <c r="BF15" s="330"/>
      <c r="BG15" s="330"/>
      <c r="BH15" s="333"/>
      <c r="BI15" s="333"/>
      <c r="BJ15" s="334"/>
      <c r="BK15" s="338" t="e">
        <f>(Q15/#REF!)*100</f>
        <v>#REF!</v>
      </c>
      <c r="BL15" s="339"/>
      <c r="BM15" s="339"/>
      <c r="BN15" s="339"/>
      <c r="BO15" s="339"/>
      <c r="BP15" s="340"/>
      <c r="BQ15" s="335">
        <f t="shared" si="0"/>
        <v>99.662352279122118</v>
      </c>
      <c r="BR15" s="336"/>
      <c r="BS15" s="336"/>
      <c r="BT15" s="336"/>
      <c r="BU15" s="337"/>
      <c r="BV15" s="335">
        <f t="shared" si="1"/>
        <v>101.41163184641447</v>
      </c>
      <c r="BW15" s="336"/>
      <c r="BX15" s="336"/>
      <c r="BY15" s="336"/>
      <c r="BZ15" s="337"/>
      <c r="CA15" s="335">
        <f t="shared" si="2"/>
        <v>100.11135857461025</v>
      </c>
      <c r="CB15" s="336"/>
      <c r="CC15" s="336"/>
      <c r="CD15" s="336"/>
      <c r="CE15" s="337"/>
      <c r="CF15" s="335">
        <f t="shared" si="3"/>
        <v>100</v>
      </c>
      <c r="CG15" s="336"/>
      <c r="CH15" s="336"/>
      <c r="CI15" s="336"/>
      <c r="CJ15" s="337"/>
    </row>
    <row r="16" spans="1:97" ht="23.4" customHeight="1" x14ac:dyDescent="0.2">
      <c r="A16" s="326"/>
      <c r="B16" s="327"/>
      <c r="C16" s="342"/>
      <c r="D16" s="342"/>
      <c r="E16" s="312"/>
      <c r="F16" s="313"/>
      <c r="G16" s="313"/>
      <c r="H16" s="313"/>
      <c r="I16" s="313"/>
      <c r="J16" s="313"/>
      <c r="K16" s="318"/>
      <c r="L16" s="319" t="s">
        <v>6</v>
      </c>
      <c r="M16" s="320"/>
      <c r="N16" s="320"/>
      <c r="O16" s="328"/>
      <c r="P16" s="109">
        <v>32833</v>
      </c>
      <c r="Q16" s="329">
        <v>22161</v>
      </c>
      <c r="R16" s="330"/>
      <c r="S16" s="330"/>
      <c r="T16" s="330"/>
      <c r="U16" s="330"/>
      <c r="V16" s="331" t="s">
        <v>7</v>
      </c>
      <c r="W16" s="331"/>
      <c r="X16" s="332"/>
      <c r="Y16" s="329">
        <v>22161</v>
      </c>
      <c r="Z16" s="330"/>
      <c r="AA16" s="330"/>
      <c r="AB16" s="330"/>
      <c r="AC16" s="330"/>
      <c r="AD16" s="333"/>
      <c r="AE16" s="333"/>
      <c r="AF16" s="334"/>
      <c r="AG16" s="329">
        <v>22455</v>
      </c>
      <c r="AH16" s="330"/>
      <c r="AI16" s="330"/>
      <c r="AJ16" s="330"/>
      <c r="AK16" s="330"/>
      <c r="AL16" s="333"/>
      <c r="AM16" s="333"/>
      <c r="AN16" s="334"/>
      <c r="AO16" s="329">
        <v>24001</v>
      </c>
      <c r="AP16" s="330"/>
      <c r="AQ16" s="330"/>
      <c r="AR16" s="330"/>
      <c r="AS16" s="330"/>
      <c r="AT16" s="333"/>
      <c r="AU16" s="333"/>
      <c r="AV16" s="334"/>
      <c r="AW16" s="338" t="e">
        <f>(#REF!/#REF!)*100</f>
        <v>#REF!</v>
      </c>
      <c r="AX16" s="339"/>
      <c r="AY16" s="339"/>
      <c r="AZ16" s="339"/>
      <c r="BA16" s="339"/>
      <c r="BB16" s="340"/>
      <c r="BC16" s="329">
        <v>26694.994999999999</v>
      </c>
      <c r="BD16" s="330"/>
      <c r="BE16" s="330"/>
      <c r="BF16" s="330"/>
      <c r="BG16" s="330"/>
      <c r="BH16" s="333"/>
      <c r="BI16" s="333"/>
      <c r="BJ16" s="334"/>
      <c r="BK16" s="338" t="e">
        <f>(Q16/#REF!)*100</f>
        <v>#REF!</v>
      </c>
      <c r="BL16" s="339"/>
      <c r="BM16" s="339"/>
      <c r="BN16" s="339"/>
      <c r="BO16" s="339"/>
      <c r="BP16" s="340"/>
      <c r="BQ16" s="335">
        <f t="shared" si="0"/>
        <v>100</v>
      </c>
      <c r="BR16" s="336"/>
      <c r="BS16" s="336"/>
      <c r="BT16" s="336"/>
      <c r="BU16" s="337"/>
      <c r="BV16" s="335">
        <f t="shared" si="1"/>
        <v>101.32665493434412</v>
      </c>
      <c r="BW16" s="336"/>
      <c r="BX16" s="336"/>
      <c r="BY16" s="336"/>
      <c r="BZ16" s="337"/>
      <c r="CA16" s="335">
        <f t="shared" si="2"/>
        <v>106.88488087285684</v>
      </c>
      <c r="CB16" s="336"/>
      <c r="CC16" s="336"/>
      <c r="CD16" s="336"/>
      <c r="CE16" s="337"/>
      <c r="CF16" s="335">
        <f t="shared" si="3"/>
        <v>111.2245114786884</v>
      </c>
      <c r="CG16" s="336"/>
      <c r="CH16" s="336"/>
      <c r="CI16" s="336"/>
      <c r="CJ16" s="337"/>
    </row>
    <row r="17" spans="1:88" ht="23.4" customHeight="1" x14ac:dyDescent="0.2">
      <c r="A17" s="322" t="s">
        <v>12</v>
      </c>
      <c r="B17" s="323"/>
      <c r="C17" s="319" t="s">
        <v>13</v>
      </c>
      <c r="D17" s="320"/>
      <c r="E17" s="320"/>
      <c r="F17" s="320"/>
      <c r="G17" s="320"/>
      <c r="H17" s="320"/>
      <c r="I17" s="320"/>
      <c r="J17" s="320"/>
      <c r="K17" s="320"/>
      <c r="L17" s="320"/>
      <c r="M17" s="320"/>
      <c r="N17" s="320"/>
      <c r="O17" s="328"/>
      <c r="P17" s="109">
        <f>SUM(P18,P27)</f>
        <v>86500</v>
      </c>
      <c r="Q17" s="329">
        <v>85189</v>
      </c>
      <c r="R17" s="330"/>
      <c r="S17" s="330"/>
      <c r="T17" s="330"/>
      <c r="U17" s="330"/>
      <c r="V17" s="331" t="s">
        <v>14</v>
      </c>
      <c r="W17" s="331"/>
      <c r="X17" s="332"/>
      <c r="Y17" s="329">
        <v>80547</v>
      </c>
      <c r="Z17" s="330"/>
      <c r="AA17" s="330"/>
      <c r="AB17" s="330"/>
      <c r="AC17" s="330"/>
      <c r="AD17" s="333"/>
      <c r="AE17" s="333"/>
      <c r="AF17" s="334"/>
      <c r="AG17" s="329">
        <v>84668</v>
      </c>
      <c r="AH17" s="330"/>
      <c r="AI17" s="330"/>
      <c r="AJ17" s="330"/>
      <c r="AK17" s="330"/>
      <c r="AL17" s="333"/>
      <c r="AM17" s="333"/>
      <c r="AN17" s="334"/>
      <c r="AO17" s="329">
        <v>85568</v>
      </c>
      <c r="AP17" s="330"/>
      <c r="AQ17" s="330"/>
      <c r="AR17" s="330"/>
      <c r="AS17" s="330"/>
      <c r="AT17" s="333"/>
      <c r="AU17" s="333"/>
      <c r="AV17" s="334"/>
      <c r="AW17" s="338" t="e">
        <f>(#REF!/#REF!)*100</f>
        <v>#REF!</v>
      </c>
      <c r="AX17" s="339"/>
      <c r="AY17" s="339"/>
      <c r="AZ17" s="339"/>
      <c r="BA17" s="339"/>
      <c r="BB17" s="340"/>
      <c r="BC17" s="329">
        <v>82438.741999999998</v>
      </c>
      <c r="BD17" s="330"/>
      <c r="BE17" s="330"/>
      <c r="BF17" s="330"/>
      <c r="BG17" s="330"/>
      <c r="BH17" s="333"/>
      <c r="BI17" s="333"/>
      <c r="BJ17" s="334"/>
      <c r="BK17" s="338" t="e">
        <f>(Q17/#REF!)*100</f>
        <v>#REF!</v>
      </c>
      <c r="BL17" s="339"/>
      <c r="BM17" s="339"/>
      <c r="BN17" s="339"/>
      <c r="BO17" s="339"/>
      <c r="BP17" s="340"/>
      <c r="BQ17" s="335">
        <f t="shared" si="0"/>
        <v>94.550939675310204</v>
      </c>
      <c r="BR17" s="336"/>
      <c r="BS17" s="336"/>
      <c r="BT17" s="336"/>
      <c r="BU17" s="337"/>
      <c r="BV17" s="335">
        <f t="shared" si="1"/>
        <v>105.11626752082634</v>
      </c>
      <c r="BW17" s="336"/>
      <c r="BX17" s="336"/>
      <c r="BY17" s="336"/>
      <c r="BZ17" s="337"/>
      <c r="CA17" s="335">
        <f t="shared" si="2"/>
        <v>101.06297538621438</v>
      </c>
      <c r="CB17" s="336"/>
      <c r="CC17" s="336"/>
      <c r="CD17" s="336"/>
      <c r="CE17" s="337"/>
      <c r="CF17" s="335">
        <f t="shared" si="3"/>
        <v>96.342957647718777</v>
      </c>
      <c r="CG17" s="336"/>
      <c r="CH17" s="336"/>
      <c r="CI17" s="336"/>
      <c r="CJ17" s="337"/>
    </row>
    <row r="18" spans="1:88" ht="23.4" customHeight="1" x14ac:dyDescent="0.2">
      <c r="A18" s="324"/>
      <c r="B18" s="325"/>
      <c r="C18" s="322" t="s">
        <v>15</v>
      </c>
      <c r="D18" s="323"/>
      <c r="E18" s="309" t="s">
        <v>16</v>
      </c>
      <c r="F18" s="310"/>
      <c r="G18" s="310"/>
      <c r="H18" s="310"/>
      <c r="I18" s="310"/>
      <c r="J18" s="310"/>
      <c r="K18" s="310"/>
      <c r="L18" s="310"/>
      <c r="M18" s="310"/>
      <c r="N18" s="310"/>
      <c r="O18" s="311"/>
      <c r="P18" s="109">
        <f>SUM(P21,P24)</f>
        <v>31486</v>
      </c>
      <c r="Q18" s="329">
        <v>35670</v>
      </c>
      <c r="R18" s="330"/>
      <c r="S18" s="330"/>
      <c r="T18" s="330"/>
      <c r="U18" s="330"/>
      <c r="V18" s="331" t="s">
        <v>14</v>
      </c>
      <c r="W18" s="331"/>
      <c r="X18" s="332"/>
      <c r="Y18" s="329">
        <v>34274</v>
      </c>
      <c r="Z18" s="330"/>
      <c r="AA18" s="330"/>
      <c r="AB18" s="330"/>
      <c r="AC18" s="330"/>
      <c r="AD18" s="333"/>
      <c r="AE18" s="333"/>
      <c r="AF18" s="334"/>
      <c r="AG18" s="329">
        <v>35403</v>
      </c>
      <c r="AH18" s="330"/>
      <c r="AI18" s="330"/>
      <c r="AJ18" s="330"/>
      <c r="AK18" s="330"/>
      <c r="AL18" s="333"/>
      <c r="AM18" s="333"/>
      <c r="AN18" s="334"/>
      <c r="AO18" s="329">
        <v>34365</v>
      </c>
      <c r="AP18" s="330"/>
      <c r="AQ18" s="330"/>
      <c r="AR18" s="330"/>
      <c r="AS18" s="330"/>
      <c r="AT18" s="333"/>
      <c r="AU18" s="333"/>
      <c r="AV18" s="334"/>
      <c r="AW18" s="338" t="e">
        <f>(#REF!/#REF!)*100</f>
        <v>#REF!</v>
      </c>
      <c r="AX18" s="339"/>
      <c r="AY18" s="339"/>
      <c r="AZ18" s="339"/>
      <c r="BA18" s="339"/>
      <c r="BB18" s="340"/>
      <c r="BC18" s="329">
        <v>33416.754000000001</v>
      </c>
      <c r="BD18" s="330"/>
      <c r="BE18" s="330"/>
      <c r="BF18" s="330"/>
      <c r="BG18" s="330"/>
      <c r="BH18" s="333"/>
      <c r="BI18" s="333"/>
      <c r="BJ18" s="334"/>
      <c r="BK18" s="338" t="e">
        <f>(Q18/#REF!)*100</f>
        <v>#REF!</v>
      </c>
      <c r="BL18" s="339"/>
      <c r="BM18" s="339"/>
      <c r="BN18" s="339"/>
      <c r="BO18" s="339"/>
      <c r="BP18" s="340"/>
      <c r="BQ18" s="335">
        <f t="shared" si="0"/>
        <v>96.086347070367253</v>
      </c>
      <c r="BR18" s="336"/>
      <c r="BS18" s="336"/>
      <c r="BT18" s="336"/>
      <c r="BU18" s="337"/>
      <c r="BV18" s="335">
        <f t="shared" si="1"/>
        <v>103.29404213106143</v>
      </c>
      <c r="BW18" s="336"/>
      <c r="BX18" s="336"/>
      <c r="BY18" s="336"/>
      <c r="BZ18" s="337"/>
      <c r="CA18" s="335">
        <f t="shared" si="2"/>
        <v>97.068045080925344</v>
      </c>
      <c r="CB18" s="336"/>
      <c r="CC18" s="336"/>
      <c r="CD18" s="336"/>
      <c r="CE18" s="337"/>
      <c r="CF18" s="335">
        <f t="shared" si="3"/>
        <v>97.240663465735494</v>
      </c>
      <c r="CG18" s="336"/>
      <c r="CH18" s="336"/>
      <c r="CI18" s="336"/>
      <c r="CJ18" s="337"/>
    </row>
    <row r="19" spans="1:88" ht="23.4" customHeight="1" x14ac:dyDescent="0.2">
      <c r="A19" s="324"/>
      <c r="B19" s="325"/>
      <c r="C19" s="324"/>
      <c r="D19" s="325"/>
      <c r="E19" s="344"/>
      <c r="F19" s="345"/>
      <c r="G19" s="345"/>
      <c r="H19" s="346"/>
      <c r="I19" s="319" t="s">
        <v>71</v>
      </c>
      <c r="J19" s="320"/>
      <c r="K19" s="320"/>
      <c r="L19" s="320"/>
      <c r="M19" s="320"/>
      <c r="N19" s="320"/>
      <c r="O19" s="328"/>
      <c r="P19" s="109">
        <f>SUM(P22,P25)</f>
        <v>22692</v>
      </c>
      <c r="Q19" s="329">
        <v>32143</v>
      </c>
      <c r="R19" s="330"/>
      <c r="S19" s="330"/>
      <c r="T19" s="330"/>
      <c r="U19" s="330"/>
      <c r="V19" s="331" t="s">
        <v>14</v>
      </c>
      <c r="W19" s="331"/>
      <c r="X19" s="332"/>
      <c r="Y19" s="329">
        <v>31222</v>
      </c>
      <c r="Z19" s="330"/>
      <c r="AA19" s="330"/>
      <c r="AB19" s="330"/>
      <c r="AC19" s="330"/>
      <c r="AD19" s="333"/>
      <c r="AE19" s="333"/>
      <c r="AF19" s="334"/>
      <c r="AG19" s="329">
        <v>32905</v>
      </c>
      <c r="AH19" s="330"/>
      <c r="AI19" s="330"/>
      <c r="AJ19" s="330"/>
      <c r="AK19" s="330"/>
      <c r="AL19" s="333"/>
      <c r="AM19" s="333"/>
      <c r="AN19" s="334"/>
      <c r="AO19" s="329">
        <v>32373</v>
      </c>
      <c r="AP19" s="330"/>
      <c r="AQ19" s="330"/>
      <c r="AR19" s="330"/>
      <c r="AS19" s="330"/>
      <c r="AT19" s="333"/>
      <c r="AU19" s="333"/>
      <c r="AV19" s="334"/>
      <c r="AW19" s="338" t="e">
        <f>(#REF!/#REF!)*100</f>
        <v>#REF!</v>
      </c>
      <c r="AX19" s="339"/>
      <c r="AY19" s="339"/>
      <c r="AZ19" s="339"/>
      <c r="BA19" s="339"/>
      <c r="BB19" s="340"/>
      <c r="BC19" s="329">
        <v>30069.706999999999</v>
      </c>
      <c r="BD19" s="330"/>
      <c r="BE19" s="330"/>
      <c r="BF19" s="330"/>
      <c r="BG19" s="330"/>
      <c r="BH19" s="333"/>
      <c r="BI19" s="333"/>
      <c r="BJ19" s="334"/>
      <c r="BK19" s="338" t="e">
        <f>(Q19/#REF!)*100</f>
        <v>#REF!</v>
      </c>
      <c r="BL19" s="339"/>
      <c r="BM19" s="339"/>
      <c r="BN19" s="339"/>
      <c r="BO19" s="339"/>
      <c r="BP19" s="340"/>
      <c r="BQ19" s="335">
        <f t="shared" si="0"/>
        <v>97.13467940142489</v>
      </c>
      <c r="BR19" s="336"/>
      <c r="BS19" s="336"/>
      <c r="BT19" s="336"/>
      <c r="BU19" s="337"/>
      <c r="BV19" s="335">
        <f t="shared" si="1"/>
        <v>105.39042982512331</v>
      </c>
      <c r="BW19" s="336"/>
      <c r="BX19" s="336"/>
      <c r="BY19" s="336"/>
      <c r="BZ19" s="337"/>
      <c r="CA19" s="335">
        <f t="shared" si="2"/>
        <v>98.383224433976608</v>
      </c>
      <c r="CB19" s="336"/>
      <c r="CC19" s="336"/>
      <c r="CD19" s="336"/>
      <c r="CE19" s="337"/>
      <c r="CF19" s="335">
        <f t="shared" si="3"/>
        <v>92.885141939270383</v>
      </c>
      <c r="CG19" s="336"/>
      <c r="CH19" s="336"/>
      <c r="CI19" s="336"/>
      <c r="CJ19" s="337"/>
    </row>
    <row r="20" spans="1:88" ht="23.4" customHeight="1" x14ac:dyDescent="0.2">
      <c r="A20" s="324"/>
      <c r="B20" s="325"/>
      <c r="C20" s="324"/>
      <c r="D20" s="325"/>
      <c r="E20" s="312"/>
      <c r="F20" s="313"/>
      <c r="G20" s="313"/>
      <c r="H20" s="318"/>
      <c r="I20" s="319" t="s">
        <v>67</v>
      </c>
      <c r="J20" s="320"/>
      <c r="K20" s="320"/>
      <c r="L20" s="320"/>
      <c r="M20" s="320"/>
      <c r="N20" s="320"/>
      <c r="O20" s="328"/>
      <c r="P20" s="109"/>
      <c r="Q20" s="329">
        <v>2129941</v>
      </c>
      <c r="R20" s="330"/>
      <c r="S20" s="330"/>
      <c r="T20" s="330"/>
      <c r="U20" s="330"/>
      <c r="V20" s="331" t="s">
        <v>94</v>
      </c>
      <c r="W20" s="331"/>
      <c r="X20" s="332"/>
      <c r="Y20" s="329">
        <v>2059277</v>
      </c>
      <c r="Z20" s="330"/>
      <c r="AA20" s="330"/>
      <c r="AB20" s="330"/>
      <c r="AC20" s="330"/>
      <c r="AD20" s="333"/>
      <c r="AE20" s="333"/>
      <c r="AF20" s="334"/>
      <c r="AG20" s="329">
        <v>2128090</v>
      </c>
      <c r="AH20" s="330"/>
      <c r="AI20" s="330"/>
      <c r="AJ20" s="330"/>
      <c r="AK20" s="330"/>
      <c r="AL20" s="333"/>
      <c r="AM20" s="333"/>
      <c r="AN20" s="334"/>
      <c r="AO20" s="329">
        <v>2130411</v>
      </c>
      <c r="AP20" s="330"/>
      <c r="AQ20" s="330"/>
      <c r="AR20" s="330"/>
      <c r="AS20" s="330"/>
      <c r="AT20" s="333"/>
      <c r="AU20" s="333"/>
      <c r="AV20" s="334"/>
      <c r="AW20" s="123"/>
      <c r="AX20" s="123"/>
      <c r="AY20" s="123"/>
      <c r="AZ20" s="123"/>
      <c r="BA20" s="123"/>
      <c r="BB20" s="123"/>
      <c r="BC20" s="329">
        <v>1981372</v>
      </c>
      <c r="BD20" s="330"/>
      <c r="BE20" s="330"/>
      <c r="BF20" s="330"/>
      <c r="BG20" s="330"/>
      <c r="BH20" s="333"/>
      <c r="BI20" s="333"/>
      <c r="BJ20" s="334"/>
      <c r="BK20" s="338" t="e">
        <f>(Q20/#REF!)*100</f>
        <v>#REF!</v>
      </c>
      <c r="BL20" s="339"/>
      <c r="BM20" s="339"/>
      <c r="BN20" s="339"/>
      <c r="BO20" s="339"/>
      <c r="BP20" s="340"/>
      <c r="BQ20" s="335">
        <f t="shared" si="0"/>
        <v>96.682349417190423</v>
      </c>
      <c r="BR20" s="336"/>
      <c r="BS20" s="336"/>
      <c r="BT20" s="336"/>
      <c r="BU20" s="337"/>
      <c r="BV20" s="335">
        <f t="shared" si="1"/>
        <v>103.34160970088047</v>
      </c>
      <c r="BW20" s="336"/>
      <c r="BX20" s="336"/>
      <c r="BY20" s="336"/>
      <c r="BZ20" s="337"/>
      <c r="CA20" s="335">
        <f t="shared" si="2"/>
        <v>100.10906493616341</v>
      </c>
      <c r="CB20" s="336"/>
      <c r="CC20" s="336"/>
      <c r="CD20" s="336"/>
      <c r="CE20" s="337"/>
      <c r="CF20" s="335">
        <f t="shared" si="3"/>
        <v>93.004213740916668</v>
      </c>
      <c r="CG20" s="336"/>
      <c r="CH20" s="336"/>
      <c r="CI20" s="336"/>
      <c r="CJ20" s="337"/>
    </row>
    <row r="21" spans="1:88" ht="23.4" customHeight="1" x14ac:dyDescent="0.2">
      <c r="A21" s="324"/>
      <c r="B21" s="325"/>
      <c r="C21" s="324"/>
      <c r="D21" s="325"/>
      <c r="E21" s="309"/>
      <c r="F21" s="317"/>
      <c r="G21" s="319" t="s">
        <v>17</v>
      </c>
      <c r="H21" s="320"/>
      <c r="I21" s="320"/>
      <c r="J21" s="320"/>
      <c r="K21" s="320"/>
      <c r="L21" s="320"/>
      <c r="M21" s="320"/>
      <c r="N21" s="320"/>
      <c r="O21" s="328"/>
      <c r="P21" s="109">
        <v>9473</v>
      </c>
      <c r="Q21" s="329">
        <v>9014</v>
      </c>
      <c r="R21" s="330"/>
      <c r="S21" s="330"/>
      <c r="T21" s="330"/>
      <c r="U21" s="330"/>
      <c r="V21" s="331" t="s">
        <v>14</v>
      </c>
      <c r="W21" s="331"/>
      <c r="X21" s="332"/>
      <c r="Y21" s="329">
        <v>8362</v>
      </c>
      <c r="Z21" s="330"/>
      <c r="AA21" s="330"/>
      <c r="AB21" s="330"/>
      <c r="AC21" s="330"/>
      <c r="AD21" s="333"/>
      <c r="AE21" s="333"/>
      <c r="AF21" s="334"/>
      <c r="AG21" s="329">
        <v>8849</v>
      </c>
      <c r="AH21" s="330"/>
      <c r="AI21" s="330"/>
      <c r="AJ21" s="330"/>
      <c r="AK21" s="330"/>
      <c r="AL21" s="333"/>
      <c r="AM21" s="333"/>
      <c r="AN21" s="334"/>
      <c r="AO21" s="329">
        <v>8494</v>
      </c>
      <c r="AP21" s="330"/>
      <c r="AQ21" s="330"/>
      <c r="AR21" s="330"/>
      <c r="AS21" s="330"/>
      <c r="AT21" s="333"/>
      <c r="AU21" s="333"/>
      <c r="AV21" s="334"/>
      <c r="AW21" s="338" t="e">
        <f>(#REF!/#REF!)*100</f>
        <v>#REF!</v>
      </c>
      <c r="AX21" s="339"/>
      <c r="AY21" s="339"/>
      <c r="AZ21" s="339"/>
      <c r="BA21" s="339"/>
      <c r="BB21" s="340"/>
      <c r="BC21" s="329">
        <v>8339.8970000000008</v>
      </c>
      <c r="BD21" s="330"/>
      <c r="BE21" s="330"/>
      <c r="BF21" s="330"/>
      <c r="BG21" s="330"/>
      <c r="BH21" s="333"/>
      <c r="BI21" s="333"/>
      <c r="BJ21" s="334"/>
      <c r="BK21" s="338" t="e">
        <f>(Q21/#REF!)*100</f>
        <v>#REF!</v>
      </c>
      <c r="BL21" s="339"/>
      <c r="BM21" s="339"/>
      <c r="BN21" s="339"/>
      <c r="BO21" s="339"/>
      <c r="BP21" s="340"/>
      <c r="BQ21" s="335">
        <f t="shared" si="0"/>
        <v>92.766807188817396</v>
      </c>
      <c r="BR21" s="336"/>
      <c r="BS21" s="336"/>
      <c r="BT21" s="336"/>
      <c r="BU21" s="337"/>
      <c r="BV21" s="335">
        <f t="shared" si="1"/>
        <v>105.82396555847883</v>
      </c>
      <c r="BW21" s="336"/>
      <c r="BX21" s="336"/>
      <c r="BY21" s="336"/>
      <c r="BZ21" s="337"/>
      <c r="CA21" s="335">
        <f t="shared" si="2"/>
        <v>95.988247259577349</v>
      </c>
      <c r="CB21" s="336"/>
      <c r="CC21" s="336"/>
      <c r="CD21" s="336"/>
      <c r="CE21" s="337"/>
      <c r="CF21" s="335">
        <f t="shared" si="3"/>
        <v>98.185742877325183</v>
      </c>
      <c r="CG21" s="336"/>
      <c r="CH21" s="336"/>
      <c r="CI21" s="336"/>
      <c r="CJ21" s="337"/>
    </row>
    <row r="22" spans="1:88" ht="23.4" customHeight="1" x14ac:dyDescent="0.2">
      <c r="A22" s="324"/>
      <c r="B22" s="325"/>
      <c r="C22" s="324"/>
      <c r="D22" s="325"/>
      <c r="E22" s="344"/>
      <c r="F22" s="346"/>
      <c r="G22" s="309"/>
      <c r="H22" s="317"/>
      <c r="I22" s="319" t="s">
        <v>71</v>
      </c>
      <c r="J22" s="320"/>
      <c r="K22" s="320"/>
      <c r="L22" s="320"/>
      <c r="M22" s="320"/>
      <c r="N22" s="320"/>
      <c r="O22" s="328"/>
      <c r="P22" s="109">
        <v>6235</v>
      </c>
      <c r="Q22" s="329">
        <v>7915</v>
      </c>
      <c r="R22" s="330"/>
      <c r="S22" s="330"/>
      <c r="T22" s="330"/>
      <c r="U22" s="330"/>
      <c r="V22" s="331" t="s">
        <v>14</v>
      </c>
      <c r="W22" s="331"/>
      <c r="X22" s="332"/>
      <c r="Y22" s="329">
        <v>7411</v>
      </c>
      <c r="Z22" s="330"/>
      <c r="AA22" s="330"/>
      <c r="AB22" s="330"/>
      <c r="AC22" s="330"/>
      <c r="AD22" s="333"/>
      <c r="AE22" s="333"/>
      <c r="AF22" s="334"/>
      <c r="AG22" s="329">
        <v>7867</v>
      </c>
      <c r="AH22" s="330"/>
      <c r="AI22" s="330"/>
      <c r="AJ22" s="330"/>
      <c r="AK22" s="330"/>
      <c r="AL22" s="333"/>
      <c r="AM22" s="333"/>
      <c r="AN22" s="334"/>
      <c r="AO22" s="329">
        <v>7649</v>
      </c>
      <c r="AP22" s="330"/>
      <c r="AQ22" s="330"/>
      <c r="AR22" s="330"/>
      <c r="AS22" s="330"/>
      <c r="AT22" s="333"/>
      <c r="AU22" s="333"/>
      <c r="AV22" s="334"/>
      <c r="AW22" s="338" t="e">
        <f>(#REF!/#REF!)*100</f>
        <v>#REF!</v>
      </c>
      <c r="AX22" s="339"/>
      <c r="AY22" s="339"/>
      <c r="AZ22" s="339"/>
      <c r="BA22" s="339"/>
      <c r="BB22" s="340"/>
      <c r="BC22" s="329">
        <v>7405.1220000000003</v>
      </c>
      <c r="BD22" s="330"/>
      <c r="BE22" s="330"/>
      <c r="BF22" s="330"/>
      <c r="BG22" s="330"/>
      <c r="BH22" s="333"/>
      <c r="BI22" s="333"/>
      <c r="BJ22" s="334"/>
      <c r="BK22" s="338" t="e">
        <f>(Q22/#REF!)*100</f>
        <v>#REF!</v>
      </c>
      <c r="BL22" s="339"/>
      <c r="BM22" s="339"/>
      <c r="BN22" s="339"/>
      <c r="BO22" s="339"/>
      <c r="BP22" s="340"/>
      <c r="BQ22" s="335">
        <f t="shared" si="0"/>
        <v>93.632343651295017</v>
      </c>
      <c r="BR22" s="336"/>
      <c r="BS22" s="336"/>
      <c r="BT22" s="336"/>
      <c r="BU22" s="337"/>
      <c r="BV22" s="335">
        <f t="shared" si="1"/>
        <v>106.15301578734314</v>
      </c>
      <c r="BW22" s="336"/>
      <c r="BX22" s="336"/>
      <c r="BY22" s="336"/>
      <c r="BZ22" s="337"/>
      <c r="CA22" s="335">
        <f t="shared" si="2"/>
        <v>97.228930977500951</v>
      </c>
      <c r="CB22" s="336"/>
      <c r="CC22" s="336"/>
      <c r="CD22" s="336"/>
      <c r="CE22" s="337"/>
      <c r="CF22" s="335">
        <f t="shared" si="3"/>
        <v>96.811635507909529</v>
      </c>
      <c r="CG22" s="336"/>
      <c r="CH22" s="336"/>
      <c r="CI22" s="336"/>
      <c r="CJ22" s="337"/>
    </row>
    <row r="23" spans="1:88" ht="23.4" customHeight="1" x14ac:dyDescent="0.2">
      <c r="A23" s="324"/>
      <c r="B23" s="325"/>
      <c r="C23" s="324"/>
      <c r="D23" s="325"/>
      <c r="E23" s="344"/>
      <c r="F23" s="346"/>
      <c r="G23" s="312"/>
      <c r="H23" s="318"/>
      <c r="I23" s="319" t="s">
        <v>67</v>
      </c>
      <c r="J23" s="320"/>
      <c r="K23" s="320"/>
      <c r="L23" s="320"/>
      <c r="M23" s="320"/>
      <c r="N23" s="320"/>
      <c r="O23" s="328"/>
      <c r="P23" s="109"/>
      <c r="Q23" s="329">
        <v>968301</v>
      </c>
      <c r="R23" s="330"/>
      <c r="S23" s="330"/>
      <c r="T23" s="330"/>
      <c r="U23" s="330"/>
      <c r="V23" s="331" t="s">
        <v>94</v>
      </c>
      <c r="W23" s="331"/>
      <c r="X23" s="332"/>
      <c r="Y23" s="329">
        <v>940510</v>
      </c>
      <c r="Z23" s="330"/>
      <c r="AA23" s="330"/>
      <c r="AB23" s="330"/>
      <c r="AC23" s="330"/>
      <c r="AD23" s="333"/>
      <c r="AE23" s="333"/>
      <c r="AF23" s="334"/>
      <c r="AG23" s="329">
        <v>961624</v>
      </c>
      <c r="AH23" s="330"/>
      <c r="AI23" s="330"/>
      <c r="AJ23" s="330"/>
      <c r="AK23" s="330"/>
      <c r="AL23" s="333"/>
      <c r="AM23" s="333"/>
      <c r="AN23" s="334"/>
      <c r="AO23" s="329">
        <v>985859</v>
      </c>
      <c r="AP23" s="330"/>
      <c r="AQ23" s="330"/>
      <c r="AR23" s="330"/>
      <c r="AS23" s="330"/>
      <c r="AT23" s="333"/>
      <c r="AU23" s="333"/>
      <c r="AV23" s="334"/>
      <c r="AW23" s="123"/>
      <c r="AX23" s="123"/>
      <c r="AY23" s="123"/>
      <c r="AZ23" s="123"/>
      <c r="BA23" s="123"/>
      <c r="BB23" s="123"/>
      <c r="BC23" s="329">
        <v>919381</v>
      </c>
      <c r="BD23" s="330"/>
      <c r="BE23" s="330"/>
      <c r="BF23" s="330"/>
      <c r="BG23" s="330"/>
      <c r="BH23" s="333"/>
      <c r="BI23" s="333"/>
      <c r="BJ23" s="334"/>
      <c r="BK23" s="338" t="e">
        <f>(Q23/#REF!)*100</f>
        <v>#REF!</v>
      </c>
      <c r="BL23" s="339"/>
      <c r="BM23" s="339"/>
      <c r="BN23" s="339"/>
      <c r="BO23" s="339"/>
      <c r="BP23" s="340"/>
      <c r="BQ23" s="335">
        <f t="shared" si="0"/>
        <v>97.129921377753405</v>
      </c>
      <c r="BR23" s="336"/>
      <c r="BS23" s="336"/>
      <c r="BT23" s="336"/>
      <c r="BU23" s="337"/>
      <c r="BV23" s="335">
        <f t="shared" si="1"/>
        <v>102.24495220678142</v>
      </c>
      <c r="BW23" s="336"/>
      <c r="BX23" s="336"/>
      <c r="BY23" s="336"/>
      <c r="BZ23" s="337"/>
      <c r="CA23" s="335">
        <f t="shared" si="2"/>
        <v>102.52021580160229</v>
      </c>
      <c r="CB23" s="336"/>
      <c r="CC23" s="336"/>
      <c r="CD23" s="336"/>
      <c r="CE23" s="337"/>
      <c r="CF23" s="335">
        <f t="shared" si="3"/>
        <v>93.256845045792559</v>
      </c>
      <c r="CG23" s="336"/>
      <c r="CH23" s="336"/>
      <c r="CI23" s="336"/>
      <c r="CJ23" s="337"/>
    </row>
    <row r="24" spans="1:88" ht="23.4" customHeight="1" x14ac:dyDescent="0.2">
      <c r="A24" s="324"/>
      <c r="B24" s="325"/>
      <c r="C24" s="324"/>
      <c r="D24" s="325"/>
      <c r="E24" s="344"/>
      <c r="F24" s="346"/>
      <c r="G24" s="319" t="s">
        <v>18</v>
      </c>
      <c r="H24" s="320"/>
      <c r="I24" s="320"/>
      <c r="J24" s="320"/>
      <c r="K24" s="320"/>
      <c r="L24" s="320"/>
      <c r="M24" s="320"/>
      <c r="N24" s="320"/>
      <c r="O24" s="328"/>
      <c r="P24" s="109">
        <v>22013</v>
      </c>
      <c r="Q24" s="329">
        <v>26656</v>
      </c>
      <c r="R24" s="330"/>
      <c r="S24" s="330"/>
      <c r="T24" s="330"/>
      <c r="U24" s="330"/>
      <c r="V24" s="331" t="s">
        <v>14</v>
      </c>
      <c r="W24" s="331"/>
      <c r="X24" s="332"/>
      <c r="Y24" s="329">
        <v>25913</v>
      </c>
      <c r="Z24" s="330"/>
      <c r="AA24" s="330"/>
      <c r="AB24" s="330"/>
      <c r="AC24" s="330"/>
      <c r="AD24" s="333"/>
      <c r="AE24" s="333"/>
      <c r="AF24" s="334"/>
      <c r="AG24" s="329">
        <v>26554</v>
      </c>
      <c r="AH24" s="330"/>
      <c r="AI24" s="330"/>
      <c r="AJ24" s="330"/>
      <c r="AK24" s="330"/>
      <c r="AL24" s="333"/>
      <c r="AM24" s="333"/>
      <c r="AN24" s="334"/>
      <c r="AO24" s="329">
        <v>25871</v>
      </c>
      <c r="AP24" s="330"/>
      <c r="AQ24" s="330"/>
      <c r="AR24" s="330"/>
      <c r="AS24" s="330"/>
      <c r="AT24" s="333"/>
      <c r="AU24" s="333"/>
      <c r="AV24" s="334"/>
      <c r="AW24" s="338" t="e">
        <f>(#REF!/#REF!)*100</f>
        <v>#REF!</v>
      </c>
      <c r="AX24" s="339"/>
      <c r="AY24" s="339"/>
      <c r="AZ24" s="339"/>
      <c r="BA24" s="339"/>
      <c r="BB24" s="340"/>
      <c r="BC24" s="329">
        <v>25076.857</v>
      </c>
      <c r="BD24" s="330"/>
      <c r="BE24" s="330"/>
      <c r="BF24" s="330"/>
      <c r="BG24" s="330"/>
      <c r="BH24" s="333"/>
      <c r="BI24" s="333"/>
      <c r="BJ24" s="334"/>
      <c r="BK24" s="338" t="e">
        <f>(Q24/#REF!)*100</f>
        <v>#REF!</v>
      </c>
      <c r="BL24" s="339"/>
      <c r="BM24" s="339"/>
      <c r="BN24" s="339"/>
      <c r="BO24" s="339"/>
      <c r="BP24" s="340"/>
      <c r="BQ24" s="335">
        <f t="shared" si="0"/>
        <v>97.212635054021618</v>
      </c>
      <c r="BR24" s="336"/>
      <c r="BS24" s="336"/>
      <c r="BT24" s="336"/>
      <c r="BU24" s="337"/>
      <c r="BV24" s="335">
        <f t="shared" si="1"/>
        <v>102.47366186856017</v>
      </c>
      <c r="BW24" s="336"/>
      <c r="BX24" s="336"/>
      <c r="BY24" s="336"/>
      <c r="BZ24" s="337"/>
      <c r="CA24" s="335">
        <f t="shared" si="2"/>
        <v>97.427882804850498</v>
      </c>
      <c r="CB24" s="336"/>
      <c r="CC24" s="336"/>
      <c r="CD24" s="336"/>
      <c r="CE24" s="337"/>
      <c r="CF24" s="335">
        <f t="shared" si="3"/>
        <v>96.930373777588812</v>
      </c>
      <c r="CG24" s="336"/>
      <c r="CH24" s="336"/>
      <c r="CI24" s="336"/>
      <c r="CJ24" s="337"/>
    </row>
    <row r="25" spans="1:88" ht="23.4" customHeight="1" x14ac:dyDescent="0.2">
      <c r="A25" s="324"/>
      <c r="B25" s="325"/>
      <c r="C25" s="324"/>
      <c r="D25" s="325"/>
      <c r="E25" s="344"/>
      <c r="F25" s="346"/>
      <c r="G25" s="309"/>
      <c r="H25" s="317"/>
      <c r="I25" s="319" t="s">
        <v>71</v>
      </c>
      <c r="J25" s="320"/>
      <c r="K25" s="320"/>
      <c r="L25" s="320"/>
      <c r="M25" s="320"/>
      <c r="N25" s="320"/>
      <c r="O25" s="328"/>
      <c r="P25" s="109">
        <v>16457</v>
      </c>
      <c r="Q25" s="329">
        <v>24228</v>
      </c>
      <c r="R25" s="330"/>
      <c r="S25" s="330"/>
      <c r="T25" s="330"/>
      <c r="U25" s="330"/>
      <c r="V25" s="331" t="s">
        <v>14</v>
      </c>
      <c r="W25" s="331"/>
      <c r="X25" s="332"/>
      <c r="Y25" s="329">
        <v>23811</v>
      </c>
      <c r="Z25" s="330"/>
      <c r="AA25" s="330"/>
      <c r="AB25" s="330"/>
      <c r="AC25" s="330"/>
      <c r="AD25" s="333"/>
      <c r="AE25" s="333"/>
      <c r="AF25" s="334"/>
      <c r="AG25" s="329">
        <v>25038</v>
      </c>
      <c r="AH25" s="330"/>
      <c r="AI25" s="330"/>
      <c r="AJ25" s="330"/>
      <c r="AK25" s="330"/>
      <c r="AL25" s="333"/>
      <c r="AM25" s="333"/>
      <c r="AN25" s="334"/>
      <c r="AO25" s="329">
        <v>24725</v>
      </c>
      <c r="AP25" s="330"/>
      <c r="AQ25" s="330"/>
      <c r="AR25" s="330"/>
      <c r="AS25" s="330"/>
      <c r="AT25" s="333"/>
      <c r="AU25" s="333"/>
      <c r="AV25" s="334"/>
      <c r="AW25" s="338" t="e">
        <f>(#REF!/#REF!)*100</f>
        <v>#REF!</v>
      </c>
      <c r="AX25" s="339"/>
      <c r="AY25" s="339"/>
      <c r="AZ25" s="339"/>
      <c r="BA25" s="339"/>
      <c r="BB25" s="340"/>
      <c r="BC25" s="329">
        <v>22664.584999999999</v>
      </c>
      <c r="BD25" s="330"/>
      <c r="BE25" s="330"/>
      <c r="BF25" s="330"/>
      <c r="BG25" s="330"/>
      <c r="BH25" s="333"/>
      <c r="BI25" s="333"/>
      <c r="BJ25" s="334"/>
      <c r="BK25" s="338" t="e">
        <f>(Q25/#REF!)*100</f>
        <v>#REF!</v>
      </c>
      <c r="BL25" s="339"/>
      <c r="BM25" s="339"/>
      <c r="BN25" s="339"/>
      <c r="BO25" s="339"/>
      <c r="BP25" s="340"/>
      <c r="BQ25" s="335">
        <f t="shared" si="0"/>
        <v>98.278850916295184</v>
      </c>
      <c r="BR25" s="336"/>
      <c r="BS25" s="336"/>
      <c r="BT25" s="336"/>
      <c r="BU25" s="337"/>
      <c r="BV25" s="335">
        <f t="shared" si="1"/>
        <v>105.15308050900845</v>
      </c>
      <c r="BW25" s="336"/>
      <c r="BX25" s="336"/>
      <c r="BY25" s="336"/>
      <c r="BZ25" s="337"/>
      <c r="CA25" s="335">
        <f t="shared" si="2"/>
        <v>98.74990015176931</v>
      </c>
      <c r="CB25" s="336"/>
      <c r="CC25" s="336"/>
      <c r="CD25" s="336"/>
      <c r="CE25" s="337"/>
      <c r="CF25" s="335">
        <f t="shared" si="3"/>
        <v>91.666673407482307</v>
      </c>
      <c r="CG25" s="336"/>
      <c r="CH25" s="336"/>
      <c r="CI25" s="336"/>
      <c r="CJ25" s="337"/>
    </row>
    <row r="26" spans="1:88" ht="23.4" customHeight="1" x14ac:dyDescent="0.2">
      <c r="A26" s="324"/>
      <c r="B26" s="325"/>
      <c r="C26" s="326"/>
      <c r="D26" s="327"/>
      <c r="E26" s="312"/>
      <c r="F26" s="318"/>
      <c r="G26" s="312"/>
      <c r="H26" s="318"/>
      <c r="I26" s="319" t="s">
        <v>67</v>
      </c>
      <c r="J26" s="320"/>
      <c r="K26" s="320"/>
      <c r="L26" s="320"/>
      <c r="M26" s="320"/>
      <c r="N26" s="320"/>
      <c r="O26" s="328"/>
      <c r="P26" s="109"/>
      <c r="Q26" s="329">
        <v>1161639</v>
      </c>
      <c r="R26" s="330"/>
      <c r="S26" s="330"/>
      <c r="T26" s="330"/>
      <c r="U26" s="330"/>
      <c r="V26" s="331" t="s">
        <v>94</v>
      </c>
      <c r="W26" s="331"/>
      <c r="X26" s="332"/>
      <c r="Y26" s="329">
        <v>1118768</v>
      </c>
      <c r="Z26" s="330"/>
      <c r="AA26" s="330"/>
      <c r="AB26" s="330"/>
      <c r="AC26" s="330"/>
      <c r="AD26" s="333"/>
      <c r="AE26" s="333"/>
      <c r="AF26" s="334"/>
      <c r="AG26" s="329">
        <v>1166465</v>
      </c>
      <c r="AH26" s="330"/>
      <c r="AI26" s="330"/>
      <c r="AJ26" s="330"/>
      <c r="AK26" s="330"/>
      <c r="AL26" s="333"/>
      <c r="AM26" s="333"/>
      <c r="AN26" s="334"/>
      <c r="AO26" s="329">
        <v>1144552</v>
      </c>
      <c r="AP26" s="330"/>
      <c r="AQ26" s="330"/>
      <c r="AR26" s="330"/>
      <c r="AS26" s="330"/>
      <c r="AT26" s="333"/>
      <c r="AU26" s="333"/>
      <c r="AV26" s="334"/>
      <c r="AW26" s="123"/>
      <c r="AX26" s="123"/>
      <c r="AY26" s="123"/>
      <c r="AZ26" s="123"/>
      <c r="BA26" s="123"/>
      <c r="BB26" s="123"/>
      <c r="BC26" s="329">
        <v>1061990</v>
      </c>
      <c r="BD26" s="330"/>
      <c r="BE26" s="330"/>
      <c r="BF26" s="330"/>
      <c r="BG26" s="330"/>
      <c r="BH26" s="333"/>
      <c r="BI26" s="333"/>
      <c r="BJ26" s="334"/>
      <c r="BK26" s="338" t="e">
        <f>(Q26/#REF!)*100</f>
        <v>#REF!</v>
      </c>
      <c r="BL26" s="339"/>
      <c r="BM26" s="339"/>
      <c r="BN26" s="339"/>
      <c r="BO26" s="339"/>
      <c r="BP26" s="340"/>
      <c r="BQ26" s="335">
        <f t="shared" si="0"/>
        <v>96.309438646601905</v>
      </c>
      <c r="BR26" s="336"/>
      <c r="BS26" s="336"/>
      <c r="BT26" s="336"/>
      <c r="BU26" s="337"/>
      <c r="BV26" s="335">
        <f t="shared" si="1"/>
        <v>104.26335039972541</v>
      </c>
      <c r="BW26" s="336"/>
      <c r="BX26" s="336"/>
      <c r="BY26" s="336"/>
      <c r="BZ26" s="337"/>
      <c r="CA26" s="335">
        <f t="shared" si="2"/>
        <v>98.12141813084834</v>
      </c>
      <c r="CB26" s="336"/>
      <c r="CC26" s="336"/>
      <c r="CD26" s="336"/>
      <c r="CE26" s="337"/>
      <c r="CF26" s="335">
        <f t="shared" si="3"/>
        <v>92.786522587003475</v>
      </c>
      <c r="CG26" s="336"/>
      <c r="CH26" s="336"/>
      <c r="CI26" s="336"/>
      <c r="CJ26" s="337"/>
    </row>
    <row r="27" spans="1:88" ht="23.4" customHeight="1" x14ac:dyDescent="0.2">
      <c r="A27" s="324"/>
      <c r="B27" s="325"/>
      <c r="C27" s="322" t="s">
        <v>19</v>
      </c>
      <c r="D27" s="323"/>
      <c r="E27" s="309" t="s">
        <v>16</v>
      </c>
      <c r="F27" s="310"/>
      <c r="G27" s="310"/>
      <c r="H27" s="310"/>
      <c r="I27" s="310"/>
      <c r="J27" s="310"/>
      <c r="K27" s="310"/>
      <c r="L27" s="310"/>
      <c r="M27" s="310"/>
      <c r="N27" s="310"/>
      <c r="O27" s="311"/>
      <c r="P27" s="109">
        <f>SUM(P30,P33)</f>
        <v>55014</v>
      </c>
      <c r="Q27" s="329">
        <v>49520</v>
      </c>
      <c r="R27" s="330"/>
      <c r="S27" s="330"/>
      <c r="T27" s="330"/>
      <c r="U27" s="330"/>
      <c r="V27" s="331" t="s">
        <v>14</v>
      </c>
      <c r="W27" s="331"/>
      <c r="X27" s="332"/>
      <c r="Y27" s="329">
        <v>46272</v>
      </c>
      <c r="Z27" s="330"/>
      <c r="AA27" s="330"/>
      <c r="AB27" s="330"/>
      <c r="AC27" s="330"/>
      <c r="AD27" s="333"/>
      <c r="AE27" s="333"/>
      <c r="AF27" s="334"/>
      <c r="AG27" s="329">
        <v>49265</v>
      </c>
      <c r="AH27" s="330"/>
      <c r="AI27" s="330"/>
      <c r="AJ27" s="330"/>
      <c r="AK27" s="330"/>
      <c r="AL27" s="333"/>
      <c r="AM27" s="333"/>
      <c r="AN27" s="334"/>
      <c r="AO27" s="329">
        <v>51206</v>
      </c>
      <c r="AP27" s="330"/>
      <c r="AQ27" s="330"/>
      <c r="AR27" s="330"/>
      <c r="AS27" s="330"/>
      <c r="AT27" s="333"/>
      <c r="AU27" s="333"/>
      <c r="AV27" s="334"/>
      <c r="AW27" s="338" t="e">
        <f>(#REF!/#REF!)*100</f>
        <v>#REF!</v>
      </c>
      <c r="AX27" s="339"/>
      <c r="AY27" s="339"/>
      <c r="AZ27" s="339"/>
      <c r="BA27" s="339"/>
      <c r="BB27" s="340"/>
      <c r="BC27" s="329">
        <v>49021.987999999998</v>
      </c>
      <c r="BD27" s="330"/>
      <c r="BE27" s="330"/>
      <c r="BF27" s="330"/>
      <c r="BG27" s="330"/>
      <c r="BH27" s="333"/>
      <c r="BI27" s="333"/>
      <c r="BJ27" s="334"/>
      <c r="BK27" s="338" t="e">
        <f>(Q27/#REF!)*100</f>
        <v>#REF!</v>
      </c>
      <c r="BL27" s="339"/>
      <c r="BM27" s="339"/>
      <c r="BN27" s="339"/>
      <c r="BO27" s="339"/>
      <c r="BP27" s="340"/>
      <c r="BQ27" s="335">
        <f t="shared" si="0"/>
        <v>93.441033925686583</v>
      </c>
      <c r="BR27" s="336"/>
      <c r="BS27" s="336"/>
      <c r="BT27" s="336"/>
      <c r="BU27" s="337"/>
      <c r="BV27" s="335">
        <f t="shared" si="1"/>
        <v>106.46827455048408</v>
      </c>
      <c r="BW27" s="336"/>
      <c r="BX27" s="336"/>
      <c r="BY27" s="336"/>
      <c r="BZ27" s="337"/>
      <c r="CA27" s="335">
        <f t="shared" si="2"/>
        <v>103.93991677661624</v>
      </c>
      <c r="CB27" s="336"/>
      <c r="CC27" s="336"/>
      <c r="CD27" s="336"/>
      <c r="CE27" s="337"/>
      <c r="CF27" s="335">
        <f t="shared" si="3"/>
        <v>95.73485138460336</v>
      </c>
      <c r="CG27" s="336"/>
      <c r="CH27" s="336"/>
      <c r="CI27" s="336"/>
      <c r="CJ27" s="337"/>
    </row>
    <row r="28" spans="1:88" ht="23.4" customHeight="1" x14ac:dyDescent="0.2">
      <c r="A28" s="324"/>
      <c r="B28" s="325"/>
      <c r="C28" s="324"/>
      <c r="D28" s="325"/>
      <c r="E28" s="344"/>
      <c r="F28" s="345"/>
      <c r="G28" s="345"/>
      <c r="H28" s="346"/>
      <c r="I28" s="319" t="s">
        <v>70</v>
      </c>
      <c r="J28" s="320"/>
      <c r="K28" s="320"/>
      <c r="L28" s="320"/>
      <c r="M28" s="320"/>
      <c r="N28" s="320"/>
      <c r="O28" s="328"/>
      <c r="P28" s="109">
        <f>SUM(P31,P34)</f>
        <v>34464</v>
      </c>
      <c r="Q28" s="329">
        <v>32504</v>
      </c>
      <c r="R28" s="330"/>
      <c r="S28" s="330"/>
      <c r="T28" s="330"/>
      <c r="U28" s="330"/>
      <c r="V28" s="331" t="s">
        <v>14</v>
      </c>
      <c r="W28" s="331"/>
      <c r="X28" s="332"/>
      <c r="Y28" s="329">
        <v>30347</v>
      </c>
      <c r="Z28" s="330"/>
      <c r="AA28" s="330"/>
      <c r="AB28" s="330"/>
      <c r="AC28" s="330"/>
      <c r="AD28" s="333"/>
      <c r="AE28" s="333"/>
      <c r="AF28" s="334"/>
      <c r="AG28" s="329">
        <v>31993</v>
      </c>
      <c r="AH28" s="330"/>
      <c r="AI28" s="330"/>
      <c r="AJ28" s="330"/>
      <c r="AK28" s="330"/>
      <c r="AL28" s="333"/>
      <c r="AM28" s="333"/>
      <c r="AN28" s="334"/>
      <c r="AO28" s="329">
        <v>34638</v>
      </c>
      <c r="AP28" s="330"/>
      <c r="AQ28" s="330"/>
      <c r="AR28" s="330"/>
      <c r="AS28" s="330"/>
      <c r="AT28" s="333"/>
      <c r="AU28" s="333"/>
      <c r="AV28" s="334"/>
      <c r="AW28" s="338" t="e">
        <f>(#REF!/#REF!)*100</f>
        <v>#REF!</v>
      </c>
      <c r="AX28" s="339"/>
      <c r="AY28" s="339"/>
      <c r="AZ28" s="339"/>
      <c r="BA28" s="339"/>
      <c r="BB28" s="340"/>
      <c r="BC28" s="329">
        <v>16332.62</v>
      </c>
      <c r="BD28" s="330"/>
      <c r="BE28" s="330"/>
      <c r="BF28" s="330"/>
      <c r="BG28" s="330"/>
      <c r="BH28" s="333"/>
      <c r="BI28" s="333"/>
      <c r="BJ28" s="334"/>
      <c r="BK28" s="338" t="e">
        <f>(Q28/#REF!)*100</f>
        <v>#REF!</v>
      </c>
      <c r="BL28" s="339"/>
      <c r="BM28" s="339"/>
      <c r="BN28" s="339"/>
      <c r="BO28" s="339"/>
      <c r="BP28" s="340"/>
      <c r="BQ28" s="335">
        <f t="shared" si="0"/>
        <v>93.363893674624663</v>
      </c>
      <c r="BR28" s="336"/>
      <c r="BS28" s="336"/>
      <c r="BT28" s="336"/>
      <c r="BU28" s="337"/>
      <c r="BV28" s="335">
        <f t="shared" si="1"/>
        <v>105.42392987774738</v>
      </c>
      <c r="BW28" s="336"/>
      <c r="BX28" s="336"/>
      <c r="BY28" s="336"/>
      <c r="BZ28" s="337"/>
      <c r="CA28" s="335">
        <f t="shared" si="2"/>
        <v>108.26743350107837</v>
      </c>
      <c r="CB28" s="336"/>
      <c r="CC28" s="336"/>
      <c r="CD28" s="336"/>
      <c r="CE28" s="337"/>
      <c r="CF28" s="335">
        <f t="shared" si="3"/>
        <v>47.152318263179168</v>
      </c>
      <c r="CG28" s="336"/>
      <c r="CH28" s="336"/>
      <c r="CI28" s="336"/>
      <c r="CJ28" s="337"/>
    </row>
    <row r="29" spans="1:88" ht="23.4" customHeight="1" x14ac:dyDescent="0.2">
      <c r="A29" s="324"/>
      <c r="B29" s="325"/>
      <c r="C29" s="324"/>
      <c r="D29" s="325"/>
      <c r="E29" s="312"/>
      <c r="F29" s="313"/>
      <c r="G29" s="313"/>
      <c r="H29" s="318"/>
      <c r="I29" s="319" t="s">
        <v>67</v>
      </c>
      <c r="J29" s="320"/>
      <c r="K29" s="320"/>
      <c r="L29" s="320"/>
      <c r="M29" s="320"/>
      <c r="N29" s="320"/>
      <c r="O29" s="328"/>
      <c r="P29" s="109"/>
      <c r="Q29" s="329">
        <v>326882</v>
      </c>
      <c r="R29" s="330"/>
      <c r="S29" s="330"/>
      <c r="T29" s="330"/>
      <c r="U29" s="330"/>
      <c r="V29" s="331" t="s">
        <v>94</v>
      </c>
      <c r="W29" s="331"/>
      <c r="X29" s="332"/>
      <c r="Y29" s="329">
        <v>299543</v>
      </c>
      <c r="Z29" s="330"/>
      <c r="AA29" s="330"/>
      <c r="AB29" s="330"/>
      <c r="AC29" s="330"/>
      <c r="AD29" s="333"/>
      <c r="AE29" s="333"/>
      <c r="AF29" s="334"/>
      <c r="AG29" s="329">
        <v>297580</v>
      </c>
      <c r="AH29" s="330"/>
      <c r="AI29" s="330"/>
      <c r="AJ29" s="330"/>
      <c r="AK29" s="330"/>
      <c r="AL29" s="333"/>
      <c r="AM29" s="333"/>
      <c r="AN29" s="334"/>
      <c r="AO29" s="329">
        <v>261122</v>
      </c>
      <c r="AP29" s="330"/>
      <c r="AQ29" s="330"/>
      <c r="AR29" s="330"/>
      <c r="AS29" s="330"/>
      <c r="AT29" s="333"/>
      <c r="AU29" s="333"/>
      <c r="AV29" s="334"/>
      <c r="AW29" s="123"/>
      <c r="AX29" s="123"/>
      <c r="AY29" s="123"/>
      <c r="AZ29" s="123"/>
      <c r="BA29" s="123"/>
      <c r="BB29" s="123"/>
      <c r="BC29" s="329">
        <v>257303</v>
      </c>
      <c r="BD29" s="330"/>
      <c r="BE29" s="330"/>
      <c r="BF29" s="330"/>
      <c r="BG29" s="330"/>
      <c r="BH29" s="333"/>
      <c r="BI29" s="333"/>
      <c r="BJ29" s="334"/>
      <c r="BK29" s="338" t="e">
        <f>(Q29/#REF!)*100</f>
        <v>#REF!</v>
      </c>
      <c r="BL29" s="339"/>
      <c r="BM29" s="339"/>
      <c r="BN29" s="339"/>
      <c r="BO29" s="339"/>
      <c r="BP29" s="340"/>
      <c r="BQ29" s="335">
        <f t="shared" si="0"/>
        <v>91.636431495157282</v>
      </c>
      <c r="BR29" s="336"/>
      <c r="BS29" s="336"/>
      <c r="BT29" s="336"/>
      <c r="BU29" s="337"/>
      <c r="BV29" s="335">
        <f t="shared" si="1"/>
        <v>99.344668378162737</v>
      </c>
      <c r="BW29" s="336"/>
      <c r="BX29" s="336"/>
      <c r="BY29" s="336"/>
      <c r="BZ29" s="337"/>
      <c r="CA29" s="335">
        <f t="shared" si="2"/>
        <v>87.748504603804022</v>
      </c>
      <c r="CB29" s="336"/>
      <c r="CC29" s="336"/>
      <c r="CD29" s="336"/>
      <c r="CE29" s="337"/>
      <c r="CF29" s="335">
        <f t="shared" si="3"/>
        <v>98.537465246130168</v>
      </c>
      <c r="CG29" s="336"/>
      <c r="CH29" s="336"/>
      <c r="CI29" s="336"/>
      <c r="CJ29" s="337"/>
    </row>
    <row r="30" spans="1:88" ht="23.4" customHeight="1" x14ac:dyDescent="0.2">
      <c r="A30" s="324"/>
      <c r="B30" s="325"/>
      <c r="C30" s="324"/>
      <c r="D30" s="325"/>
      <c r="E30" s="309"/>
      <c r="F30" s="317"/>
      <c r="G30" s="319" t="s">
        <v>20</v>
      </c>
      <c r="H30" s="320"/>
      <c r="I30" s="320"/>
      <c r="J30" s="320"/>
      <c r="K30" s="320"/>
      <c r="L30" s="320"/>
      <c r="M30" s="320"/>
      <c r="N30" s="320"/>
      <c r="O30" s="328"/>
      <c r="P30" s="109">
        <v>23536</v>
      </c>
      <c r="Q30" s="329">
        <v>21908</v>
      </c>
      <c r="R30" s="330"/>
      <c r="S30" s="330"/>
      <c r="T30" s="330"/>
      <c r="U30" s="330"/>
      <c r="V30" s="331" t="s">
        <v>14</v>
      </c>
      <c r="W30" s="331"/>
      <c r="X30" s="332"/>
      <c r="Y30" s="329">
        <v>20337</v>
      </c>
      <c r="Z30" s="330"/>
      <c r="AA30" s="330"/>
      <c r="AB30" s="330"/>
      <c r="AC30" s="330"/>
      <c r="AD30" s="333"/>
      <c r="AE30" s="333"/>
      <c r="AF30" s="334"/>
      <c r="AG30" s="329">
        <v>21512</v>
      </c>
      <c r="AH30" s="330"/>
      <c r="AI30" s="330"/>
      <c r="AJ30" s="330"/>
      <c r="AK30" s="330"/>
      <c r="AL30" s="333"/>
      <c r="AM30" s="333"/>
      <c r="AN30" s="334"/>
      <c r="AO30" s="329">
        <v>22476</v>
      </c>
      <c r="AP30" s="330"/>
      <c r="AQ30" s="330"/>
      <c r="AR30" s="330"/>
      <c r="AS30" s="330"/>
      <c r="AT30" s="333"/>
      <c r="AU30" s="333"/>
      <c r="AV30" s="334"/>
      <c r="AW30" s="338" t="e">
        <f>(#REF!/#REF!)*100</f>
        <v>#REF!</v>
      </c>
      <c r="AX30" s="339"/>
      <c r="AY30" s="339"/>
      <c r="AZ30" s="339"/>
      <c r="BA30" s="339"/>
      <c r="BB30" s="340"/>
      <c r="BC30" s="329">
        <v>21100.717000000001</v>
      </c>
      <c r="BD30" s="330"/>
      <c r="BE30" s="330"/>
      <c r="BF30" s="330"/>
      <c r="BG30" s="330"/>
      <c r="BH30" s="333"/>
      <c r="BI30" s="333"/>
      <c r="BJ30" s="334"/>
      <c r="BK30" s="338" t="e">
        <f>(Q30/#REF!)*100</f>
        <v>#REF!</v>
      </c>
      <c r="BL30" s="339"/>
      <c r="BM30" s="339"/>
      <c r="BN30" s="339"/>
      <c r="BO30" s="339"/>
      <c r="BP30" s="340"/>
      <c r="BQ30" s="335">
        <f t="shared" si="0"/>
        <v>92.829103523826916</v>
      </c>
      <c r="BR30" s="336"/>
      <c r="BS30" s="336"/>
      <c r="BT30" s="336"/>
      <c r="BU30" s="337"/>
      <c r="BV30" s="335">
        <f t="shared" si="1"/>
        <v>105.7776466538821</v>
      </c>
      <c r="BW30" s="336"/>
      <c r="BX30" s="336"/>
      <c r="BY30" s="336"/>
      <c r="BZ30" s="337"/>
      <c r="CA30" s="335">
        <f t="shared" si="2"/>
        <v>104.48121978430642</v>
      </c>
      <c r="CB30" s="336"/>
      <c r="CC30" s="336"/>
      <c r="CD30" s="336"/>
      <c r="CE30" s="337"/>
      <c r="CF30" s="335">
        <f t="shared" si="3"/>
        <v>93.881104289019405</v>
      </c>
      <c r="CG30" s="336"/>
      <c r="CH30" s="336"/>
      <c r="CI30" s="336"/>
      <c r="CJ30" s="337"/>
    </row>
    <row r="31" spans="1:88" ht="23.4" customHeight="1" x14ac:dyDescent="0.2">
      <c r="A31" s="324"/>
      <c r="B31" s="325"/>
      <c r="C31" s="324"/>
      <c r="D31" s="325"/>
      <c r="E31" s="344"/>
      <c r="F31" s="346"/>
      <c r="G31" s="309"/>
      <c r="H31" s="317"/>
      <c r="I31" s="319" t="s">
        <v>70</v>
      </c>
      <c r="J31" s="320"/>
      <c r="K31" s="320"/>
      <c r="L31" s="320"/>
      <c r="M31" s="320"/>
      <c r="N31" s="320"/>
      <c r="O31" s="328"/>
      <c r="P31" s="109">
        <v>16894</v>
      </c>
      <c r="Q31" s="329">
        <v>15555</v>
      </c>
      <c r="R31" s="330"/>
      <c r="S31" s="330"/>
      <c r="T31" s="330"/>
      <c r="U31" s="330"/>
      <c r="V31" s="331" t="s">
        <v>14</v>
      </c>
      <c r="W31" s="331"/>
      <c r="X31" s="332"/>
      <c r="Y31" s="329">
        <v>14350</v>
      </c>
      <c r="Z31" s="330"/>
      <c r="AA31" s="330"/>
      <c r="AB31" s="330"/>
      <c r="AC31" s="330"/>
      <c r="AD31" s="333"/>
      <c r="AE31" s="333"/>
      <c r="AF31" s="334"/>
      <c r="AG31" s="329">
        <v>15086</v>
      </c>
      <c r="AH31" s="330"/>
      <c r="AI31" s="330"/>
      <c r="AJ31" s="330"/>
      <c r="AK31" s="330"/>
      <c r="AL31" s="333"/>
      <c r="AM31" s="333"/>
      <c r="AN31" s="334"/>
      <c r="AO31" s="329">
        <v>16337</v>
      </c>
      <c r="AP31" s="330"/>
      <c r="AQ31" s="330"/>
      <c r="AR31" s="330"/>
      <c r="AS31" s="330"/>
      <c r="AT31" s="333"/>
      <c r="AU31" s="333"/>
      <c r="AV31" s="334"/>
      <c r="AW31" s="338" t="e">
        <f>(#REF!/#REF!)*100</f>
        <v>#REF!</v>
      </c>
      <c r="AX31" s="339"/>
      <c r="AY31" s="339"/>
      <c r="AZ31" s="339"/>
      <c r="BA31" s="339"/>
      <c r="BB31" s="340"/>
      <c r="BC31" s="329">
        <v>6589.8950000000004</v>
      </c>
      <c r="BD31" s="330"/>
      <c r="BE31" s="330"/>
      <c r="BF31" s="330"/>
      <c r="BG31" s="330"/>
      <c r="BH31" s="333"/>
      <c r="BI31" s="333"/>
      <c r="BJ31" s="334"/>
      <c r="BK31" s="338" t="e">
        <f>(Q31/#REF!)*100</f>
        <v>#REF!</v>
      </c>
      <c r="BL31" s="339"/>
      <c r="BM31" s="339"/>
      <c r="BN31" s="339"/>
      <c r="BO31" s="339"/>
      <c r="BP31" s="340"/>
      <c r="BQ31" s="335">
        <f t="shared" si="0"/>
        <v>92.253294760527154</v>
      </c>
      <c r="BR31" s="336"/>
      <c r="BS31" s="336"/>
      <c r="BT31" s="336"/>
      <c r="BU31" s="337"/>
      <c r="BV31" s="335">
        <f t="shared" si="1"/>
        <v>105.12891986062718</v>
      </c>
      <c r="BW31" s="336"/>
      <c r="BX31" s="336"/>
      <c r="BY31" s="336"/>
      <c r="BZ31" s="337"/>
      <c r="CA31" s="335">
        <f t="shared" si="2"/>
        <v>108.29245658226169</v>
      </c>
      <c r="CB31" s="336"/>
      <c r="CC31" s="336"/>
      <c r="CD31" s="336"/>
      <c r="CE31" s="337"/>
      <c r="CF31" s="335">
        <f t="shared" si="3"/>
        <v>40.337240619452778</v>
      </c>
      <c r="CG31" s="336"/>
      <c r="CH31" s="336"/>
      <c r="CI31" s="336"/>
      <c r="CJ31" s="337"/>
    </row>
    <row r="32" spans="1:88" ht="23.4" customHeight="1" x14ac:dyDescent="0.2">
      <c r="A32" s="324"/>
      <c r="B32" s="325"/>
      <c r="C32" s="324"/>
      <c r="D32" s="325"/>
      <c r="E32" s="344"/>
      <c r="F32" s="346"/>
      <c r="G32" s="312"/>
      <c r="H32" s="318"/>
      <c r="I32" s="319" t="s">
        <v>67</v>
      </c>
      <c r="J32" s="320"/>
      <c r="K32" s="320"/>
      <c r="L32" s="320"/>
      <c r="M32" s="320"/>
      <c r="N32" s="320"/>
      <c r="O32" s="328"/>
      <c r="P32" s="109"/>
      <c r="Q32" s="329">
        <v>239418</v>
      </c>
      <c r="R32" s="330"/>
      <c r="S32" s="330"/>
      <c r="T32" s="330"/>
      <c r="U32" s="330"/>
      <c r="V32" s="347" t="s">
        <v>94</v>
      </c>
      <c r="W32" s="347"/>
      <c r="X32" s="348"/>
      <c r="Y32" s="329">
        <v>217845</v>
      </c>
      <c r="Z32" s="330"/>
      <c r="AA32" s="330"/>
      <c r="AB32" s="330"/>
      <c r="AC32" s="330"/>
      <c r="AD32" s="320"/>
      <c r="AE32" s="320"/>
      <c r="AF32" s="321"/>
      <c r="AG32" s="329">
        <v>215509</v>
      </c>
      <c r="AH32" s="330"/>
      <c r="AI32" s="330"/>
      <c r="AJ32" s="330"/>
      <c r="AK32" s="330"/>
      <c r="AL32" s="320"/>
      <c r="AM32" s="320"/>
      <c r="AN32" s="321"/>
      <c r="AO32" s="329">
        <v>180976</v>
      </c>
      <c r="AP32" s="330"/>
      <c r="AQ32" s="330"/>
      <c r="AR32" s="330"/>
      <c r="AS32" s="330"/>
      <c r="AT32" s="320"/>
      <c r="AU32" s="320"/>
      <c r="AV32" s="321"/>
      <c r="AW32" s="123"/>
      <c r="AX32" s="123"/>
      <c r="AY32" s="123"/>
      <c r="AZ32" s="123"/>
      <c r="BA32" s="123"/>
      <c r="BB32" s="123"/>
      <c r="BC32" s="329">
        <v>171684</v>
      </c>
      <c r="BD32" s="330"/>
      <c r="BE32" s="330"/>
      <c r="BF32" s="330"/>
      <c r="BG32" s="330"/>
      <c r="BH32" s="320"/>
      <c r="BI32" s="320"/>
      <c r="BJ32" s="321"/>
      <c r="BK32" s="338" t="e">
        <f>(Q32/#REF!)*100</f>
        <v>#REF!</v>
      </c>
      <c r="BL32" s="339"/>
      <c r="BM32" s="339"/>
      <c r="BN32" s="339"/>
      <c r="BO32" s="339"/>
      <c r="BP32" s="340"/>
      <c r="BQ32" s="335">
        <f t="shared" si="0"/>
        <v>90.989399293286226</v>
      </c>
      <c r="BR32" s="336"/>
      <c r="BS32" s="336"/>
      <c r="BT32" s="336"/>
      <c r="BU32" s="337"/>
      <c r="BV32" s="335">
        <f t="shared" si="1"/>
        <v>98.927677936147262</v>
      </c>
      <c r="BW32" s="336"/>
      <c r="BX32" s="336"/>
      <c r="BY32" s="336"/>
      <c r="BZ32" s="337"/>
      <c r="CA32" s="335">
        <f t="shared" si="2"/>
        <v>83.976075245117372</v>
      </c>
      <c r="CB32" s="336"/>
      <c r="CC32" s="336"/>
      <c r="CD32" s="336"/>
      <c r="CE32" s="337"/>
      <c r="CF32" s="335">
        <f t="shared" si="3"/>
        <v>94.86561754044736</v>
      </c>
      <c r="CG32" s="336"/>
      <c r="CH32" s="336"/>
      <c r="CI32" s="336"/>
      <c r="CJ32" s="337"/>
    </row>
    <row r="33" spans="1:88" ht="23.4" customHeight="1" x14ac:dyDescent="0.2">
      <c r="A33" s="324"/>
      <c r="B33" s="325"/>
      <c r="C33" s="324"/>
      <c r="D33" s="325"/>
      <c r="E33" s="344"/>
      <c r="F33" s="346"/>
      <c r="G33" s="319" t="s">
        <v>21</v>
      </c>
      <c r="H33" s="320"/>
      <c r="I33" s="320"/>
      <c r="J33" s="320"/>
      <c r="K33" s="320"/>
      <c r="L33" s="320"/>
      <c r="M33" s="320"/>
      <c r="N33" s="320"/>
      <c r="O33" s="328"/>
      <c r="P33" s="109">
        <v>31478</v>
      </c>
      <c r="Q33" s="329">
        <v>27612</v>
      </c>
      <c r="R33" s="330"/>
      <c r="S33" s="330"/>
      <c r="T33" s="330"/>
      <c r="U33" s="330"/>
      <c r="V33" s="331" t="s">
        <v>14</v>
      </c>
      <c r="W33" s="331"/>
      <c r="X33" s="332"/>
      <c r="Y33" s="329">
        <v>25935</v>
      </c>
      <c r="Z33" s="330"/>
      <c r="AA33" s="330"/>
      <c r="AB33" s="330"/>
      <c r="AC33" s="330"/>
      <c r="AD33" s="333"/>
      <c r="AE33" s="333"/>
      <c r="AF33" s="334"/>
      <c r="AG33" s="329">
        <v>27753</v>
      </c>
      <c r="AH33" s="330"/>
      <c r="AI33" s="330"/>
      <c r="AJ33" s="330"/>
      <c r="AK33" s="330"/>
      <c r="AL33" s="333"/>
      <c r="AM33" s="333"/>
      <c r="AN33" s="334"/>
      <c r="AO33" s="329">
        <v>28727</v>
      </c>
      <c r="AP33" s="330"/>
      <c r="AQ33" s="330"/>
      <c r="AR33" s="330"/>
      <c r="AS33" s="330"/>
      <c r="AT33" s="333"/>
      <c r="AU33" s="333"/>
      <c r="AV33" s="334"/>
      <c r="AW33" s="338" t="e">
        <f>(#REF!/#REF!)*100</f>
        <v>#REF!</v>
      </c>
      <c r="AX33" s="339"/>
      <c r="AY33" s="339"/>
      <c r="AZ33" s="339"/>
      <c r="BA33" s="339"/>
      <c r="BB33" s="340"/>
      <c r="BC33" s="329">
        <v>27921.271000000001</v>
      </c>
      <c r="BD33" s="330"/>
      <c r="BE33" s="330"/>
      <c r="BF33" s="330"/>
      <c r="BG33" s="330"/>
      <c r="BH33" s="333"/>
      <c r="BI33" s="333"/>
      <c r="BJ33" s="334"/>
      <c r="BK33" s="338" t="e">
        <f>(Q33/#REF!)*100</f>
        <v>#REF!</v>
      </c>
      <c r="BL33" s="339"/>
      <c r="BM33" s="339"/>
      <c r="BN33" s="339"/>
      <c r="BO33" s="339"/>
      <c r="BP33" s="340"/>
      <c r="BQ33" s="335">
        <f t="shared" si="0"/>
        <v>93.926553672316388</v>
      </c>
      <c r="BR33" s="336"/>
      <c r="BS33" s="336"/>
      <c r="BT33" s="336"/>
      <c r="BU33" s="337"/>
      <c r="BV33" s="335">
        <f t="shared" si="1"/>
        <v>107.00983227299017</v>
      </c>
      <c r="BW33" s="336"/>
      <c r="BX33" s="336"/>
      <c r="BY33" s="336"/>
      <c r="BZ33" s="337"/>
      <c r="CA33" s="335">
        <f t="shared" si="2"/>
        <v>103.50953050120708</v>
      </c>
      <c r="CB33" s="336"/>
      <c r="CC33" s="336"/>
      <c r="CD33" s="336"/>
      <c r="CE33" s="337"/>
      <c r="CF33" s="335">
        <f t="shared" si="3"/>
        <v>97.195220524245485</v>
      </c>
      <c r="CG33" s="336"/>
      <c r="CH33" s="336"/>
      <c r="CI33" s="336"/>
      <c r="CJ33" s="337"/>
    </row>
    <row r="34" spans="1:88" ht="23.4" customHeight="1" x14ac:dyDescent="0.2">
      <c r="A34" s="324"/>
      <c r="B34" s="325"/>
      <c r="C34" s="324"/>
      <c r="D34" s="325"/>
      <c r="E34" s="344"/>
      <c r="F34" s="346"/>
      <c r="G34" s="309"/>
      <c r="H34" s="317"/>
      <c r="I34" s="319" t="s">
        <v>70</v>
      </c>
      <c r="J34" s="320"/>
      <c r="K34" s="320"/>
      <c r="L34" s="320"/>
      <c r="M34" s="320"/>
      <c r="N34" s="320"/>
      <c r="O34" s="328"/>
      <c r="P34" s="109">
        <v>17570</v>
      </c>
      <c r="Q34" s="329">
        <v>16949</v>
      </c>
      <c r="R34" s="330"/>
      <c r="S34" s="330"/>
      <c r="T34" s="330"/>
      <c r="U34" s="330"/>
      <c r="V34" s="331" t="s">
        <v>14</v>
      </c>
      <c r="W34" s="331"/>
      <c r="X34" s="332"/>
      <c r="Y34" s="329">
        <v>15997</v>
      </c>
      <c r="Z34" s="330"/>
      <c r="AA34" s="330"/>
      <c r="AB34" s="330"/>
      <c r="AC34" s="330"/>
      <c r="AD34" s="333"/>
      <c r="AE34" s="333"/>
      <c r="AF34" s="334"/>
      <c r="AG34" s="329">
        <v>16907</v>
      </c>
      <c r="AH34" s="330"/>
      <c r="AI34" s="330"/>
      <c r="AJ34" s="330"/>
      <c r="AK34" s="330"/>
      <c r="AL34" s="333"/>
      <c r="AM34" s="333"/>
      <c r="AN34" s="334"/>
      <c r="AO34" s="329">
        <v>18302</v>
      </c>
      <c r="AP34" s="330"/>
      <c r="AQ34" s="330"/>
      <c r="AR34" s="330"/>
      <c r="AS34" s="330"/>
      <c r="AT34" s="333"/>
      <c r="AU34" s="333"/>
      <c r="AV34" s="334"/>
      <c r="AW34" s="338" t="e">
        <f>(#REF!/#REF!)*100</f>
        <v>#REF!</v>
      </c>
      <c r="AX34" s="339"/>
      <c r="AY34" s="339"/>
      <c r="AZ34" s="339"/>
      <c r="BA34" s="339"/>
      <c r="BB34" s="340"/>
      <c r="BC34" s="329">
        <v>9742.7250000000004</v>
      </c>
      <c r="BD34" s="330"/>
      <c r="BE34" s="330"/>
      <c r="BF34" s="330"/>
      <c r="BG34" s="330"/>
      <c r="BH34" s="333"/>
      <c r="BI34" s="333"/>
      <c r="BJ34" s="334"/>
      <c r="BK34" s="338" t="e">
        <f>(Q34/#REF!)*100</f>
        <v>#REF!</v>
      </c>
      <c r="BL34" s="339"/>
      <c r="BM34" s="339"/>
      <c r="BN34" s="339"/>
      <c r="BO34" s="339"/>
      <c r="BP34" s="340"/>
      <c r="BQ34" s="335">
        <f t="shared" si="0"/>
        <v>94.383149448345037</v>
      </c>
      <c r="BR34" s="336"/>
      <c r="BS34" s="336"/>
      <c r="BT34" s="336"/>
      <c r="BU34" s="337"/>
      <c r="BV34" s="335">
        <f t="shared" si="1"/>
        <v>105.68856660623867</v>
      </c>
      <c r="BW34" s="336"/>
      <c r="BX34" s="336"/>
      <c r="BY34" s="336"/>
      <c r="BZ34" s="337"/>
      <c r="CA34" s="335">
        <f t="shared" si="2"/>
        <v>108.25102028745491</v>
      </c>
      <c r="CB34" s="336"/>
      <c r="CC34" s="336"/>
      <c r="CD34" s="336"/>
      <c r="CE34" s="337"/>
      <c r="CF34" s="335">
        <f t="shared" si="3"/>
        <v>53.233116599278773</v>
      </c>
      <c r="CG34" s="336"/>
      <c r="CH34" s="336"/>
      <c r="CI34" s="336"/>
      <c r="CJ34" s="337"/>
    </row>
    <row r="35" spans="1:88" ht="23.4" customHeight="1" x14ac:dyDescent="0.2">
      <c r="A35" s="326"/>
      <c r="B35" s="327"/>
      <c r="C35" s="326"/>
      <c r="D35" s="327"/>
      <c r="E35" s="312"/>
      <c r="F35" s="318"/>
      <c r="G35" s="312"/>
      <c r="H35" s="318"/>
      <c r="I35" s="319" t="s">
        <v>67</v>
      </c>
      <c r="J35" s="320"/>
      <c r="K35" s="320"/>
      <c r="L35" s="320"/>
      <c r="M35" s="320"/>
      <c r="N35" s="320"/>
      <c r="O35" s="328"/>
      <c r="P35" s="110"/>
      <c r="Q35" s="329">
        <v>87464</v>
      </c>
      <c r="R35" s="330"/>
      <c r="S35" s="330"/>
      <c r="T35" s="330"/>
      <c r="U35" s="330"/>
      <c r="V35" s="331" t="s">
        <v>94</v>
      </c>
      <c r="W35" s="331"/>
      <c r="X35" s="332"/>
      <c r="Y35" s="329">
        <v>81698</v>
      </c>
      <c r="Z35" s="330"/>
      <c r="AA35" s="330"/>
      <c r="AB35" s="330"/>
      <c r="AC35" s="330"/>
      <c r="AD35" s="320"/>
      <c r="AE35" s="320"/>
      <c r="AF35" s="321"/>
      <c r="AG35" s="329">
        <v>82070</v>
      </c>
      <c r="AH35" s="330"/>
      <c r="AI35" s="330"/>
      <c r="AJ35" s="330"/>
      <c r="AK35" s="330"/>
      <c r="AL35" s="320"/>
      <c r="AM35" s="320"/>
      <c r="AN35" s="321"/>
      <c r="AO35" s="329">
        <v>80146</v>
      </c>
      <c r="AP35" s="330"/>
      <c r="AQ35" s="330"/>
      <c r="AR35" s="330"/>
      <c r="AS35" s="330"/>
      <c r="AT35" s="320"/>
      <c r="AU35" s="320"/>
      <c r="AV35" s="320"/>
      <c r="AW35" s="111"/>
      <c r="AX35" s="111"/>
      <c r="AY35" s="111"/>
      <c r="AZ35" s="111"/>
      <c r="BA35" s="111"/>
      <c r="BB35" s="111"/>
      <c r="BC35" s="329">
        <v>85618</v>
      </c>
      <c r="BD35" s="330"/>
      <c r="BE35" s="330"/>
      <c r="BF35" s="330"/>
      <c r="BG35" s="330"/>
      <c r="BH35" s="320"/>
      <c r="BI35" s="320"/>
      <c r="BJ35" s="321"/>
      <c r="BK35" s="338" t="e">
        <f>(Q35/#REF!)*100</f>
        <v>#REF!</v>
      </c>
      <c r="BL35" s="339"/>
      <c r="BM35" s="339"/>
      <c r="BN35" s="339"/>
      <c r="BO35" s="339"/>
      <c r="BP35" s="340"/>
      <c r="BQ35" s="335">
        <f t="shared" si="0"/>
        <v>93.407573401628099</v>
      </c>
      <c r="BR35" s="336"/>
      <c r="BS35" s="336"/>
      <c r="BT35" s="336"/>
      <c r="BU35" s="337"/>
      <c r="BV35" s="335">
        <f t="shared" si="1"/>
        <v>100.45533550392911</v>
      </c>
      <c r="BW35" s="336"/>
      <c r="BX35" s="336"/>
      <c r="BY35" s="336"/>
      <c r="BZ35" s="337"/>
      <c r="CA35" s="335">
        <f t="shared" si="2"/>
        <v>97.655659802607531</v>
      </c>
      <c r="CB35" s="336"/>
      <c r="CC35" s="336"/>
      <c r="CD35" s="336"/>
      <c r="CE35" s="337"/>
      <c r="CF35" s="335">
        <f t="shared" si="3"/>
        <v>106.82753973997454</v>
      </c>
      <c r="CG35" s="336"/>
      <c r="CH35" s="336"/>
      <c r="CI35" s="336"/>
      <c r="CJ35" s="337"/>
    </row>
    <row r="41" spans="1:88" s="107" customFormat="1" ht="24" customHeight="1" x14ac:dyDescent="0.2">
      <c r="A41" s="306" t="s">
        <v>73</v>
      </c>
      <c r="B41" s="306"/>
      <c r="C41" s="349" t="s">
        <v>22</v>
      </c>
      <c r="D41" s="349"/>
      <c r="E41" s="349"/>
      <c r="F41" s="349"/>
      <c r="G41" s="349"/>
      <c r="H41" s="349"/>
      <c r="I41" s="349"/>
      <c r="J41" s="128"/>
    </row>
    <row r="43" spans="1:88" ht="30" customHeight="1" x14ac:dyDescent="0.2">
      <c r="A43" s="309" t="s">
        <v>1</v>
      </c>
      <c r="B43" s="310"/>
      <c r="C43" s="310"/>
      <c r="D43" s="310"/>
      <c r="E43" s="310"/>
      <c r="F43" s="310"/>
      <c r="G43" s="310"/>
      <c r="H43" s="310"/>
      <c r="I43" s="310"/>
      <c r="J43" s="310"/>
      <c r="K43" s="310"/>
      <c r="L43" s="310"/>
      <c r="M43" s="310"/>
      <c r="N43" s="310"/>
      <c r="O43" s="311"/>
      <c r="P43" s="112"/>
      <c r="Q43" s="124"/>
      <c r="R43" s="350" t="s">
        <v>264</v>
      </c>
      <c r="S43" s="350"/>
      <c r="T43" s="350"/>
      <c r="U43" s="350"/>
      <c r="V43" s="350"/>
      <c r="W43" s="350"/>
      <c r="X43" s="125"/>
      <c r="Y43" s="124"/>
      <c r="Z43" s="350" t="s">
        <v>278</v>
      </c>
      <c r="AA43" s="350"/>
      <c r="AB43" s="350"/>
      <c r="AC43" s="350"/>
      <c r="AD43" s="350"/>
      <c r="AE43" s="350"/>
      <c r="AF43" s="125"/>
      <c r="AG43" s="124"/>
      <c r="AH43" s="350" t="s">
        <v>290</v>
      </c>
      <c r="AI43" s="350"/>
      <c r="AJ43" s="350"/>
      <c r="AK43" s="350"/>
      <c r="AL43" s="350"/>
      <c r="AM43" s="350"/>
      <c r="AN43" s="125"/>
      <c r="AO43" s="124"/>
      <c r="AP43" s="350" t="s">
        <v>296</v>
      </c>
      <c r="AQ43" s="350"/>
      <c r="AR43" s="350"/>
      <c r="AS43" s="350"/>
      <c r="AT43" s="350"/>
      <c r="AU43" s="350"/>
      <c r="AV43" s="125"/>
      <c r="AW43" s="129"/>
      <c r="AX43" s="129"/>
      <c r="AY43" s="129"/>
      <c r="AZ43" s="129"/>
      <c r="BA43" s="129"/>
      <c r="BB43" s="129"/>
      <c r="BC43" s="124"/>
      <c r="BD43" s="350" t="s">
        <v>323</v>
      </c>
      <c r="BE43" s="350"/>
      <c r="BF43" s="350"/>
      <c r="BG43" s="350"/>
      <c r="BH43" s="350"/>
      <c r="BI43" s="350"/>
      <c r="BJ43" s="125"/>
      <c r="BK43" s="319" t="s">
        <v>95</v>
      </c>
      <c r="BL43" s="320"/>
      <c r="BM43" s="320"/>
      <c r="BN43" s="320"/>
      <c r="BO43" s="320"/>
      <c r="BP43" s="320"/>
      <c r="BQ43" s="320"/>
      <c r="BR43" s="320"/>
      <c r="BS43" s="320"/>
      <c r="BT43" s="320"/>
      <c r="BU43" s="320"/>
      <c r="BV43" s="320"/>
      <c r="BW43" s="320"/>
      <c r="BX43" s="320"/>
      <c r="BY43" s="320"/>
      <c r="BZ43" s="320"/>
      <c r="CA43" s="320"/>
      <c r="CB43" s="320"/>
      <c r="CC43" s="320"/>
      <c r="CD43" s="320"/>
      <c r="CE43" s="320"/>
      <c r="CF43" s="320"/>
      <c r="CG43" s="320"/>
      <c r="CH43" s="320"/>
      <c r="CI43" s="320"/>
      <c r="CJ43" s="321"/>
    </row>
    <row r="44" spans="1:88" ht="30" customHeight="1" x14ac:dyDescent="0.2">
      <c r="A44" s="312"/>
      <c r="B44" s="313"/>
      <c r="C44" s="313"/>
      <c r="D44" s="313"/>
      <c r="E44" s="313"/>
      <c r="F44" s="313"/>
      <c r="G44" s="313"/>
      <c r="H44" s="313"/>
      <c r="I44" s="313"/>
      <c r="J44" s="313"/>
      <c r="K44" s="313"/>
      <c r="L44" s="313"/>
      <c r="M44" s="313"/>
      <c r="N44" s="313"/>
      <c r="O44" s="314"/>
      <c r="P44" s="130"/>
      <c r="Q44" s="126"/>
      <c r="R44" s="351" t="s">
        <v>23</v>
      </c>
      <c r="S44" s="351"/>
      <c r="T44" s="351"/>
      <c r="U44" s="351"/>
      <c r="V44" s="351"/>
      <c r="W44" s="351"/>
      <c r="X44" s="127"/>
      <c r="Y44" s="126"/>
      <c r="Z44" s="351" t="s">
        <v>23</v>
      </c>
      <c r="AA44" s="351"/>
      <c r="AB44" s="351"/>
      <c r="AC44" s="351"/>
      <c r="AD44" s="351"/>
      <c r="AE44" s="351"/>
      <c r="AF44" s="127"/>
      <c r="AG44" s="126"/>
      <c r="AH44" s="351" t="s">
        <v>23</v>
      </c>
      <c r="AI44" s="351"/>
      <c r="AJ44" s="351"/>
      <c r="AK44" s="351"/>
      <c r="AL44" s="351"/>
      <c r="AM44" s="351"/>
      <c r="AN44" s="127"/>
      <c r="AO44" s="126"/>
      <c r="AP44" s="351" t="s">
        <v>23</v>
      </c>
      <c r="AQ44" s="351"/>
      <c r="AR44" s="351"/>
      <c r="AS44" s="351"/>
      <c r="AT44" s="351"/>
      <c r="AU44" s="351"/>
      <c r="AV44" s="127"/>
      <c r="AW44" s="319" t="s">
        <v>96</v>
      </c>
      <c r="AX44" s="320"/>
      <c r="AY44" s="320"/>
      <c r="AZ44" s="320"/>
      <c r="BA44" s="320"/>
      <c r="BB44" s="321"/>
      <c r="BC44" s="126"/>
      <c r="BD44" s="351" t="s">
        <v>23</v>
      </c>
      <c r="BE44" s="351"/>
      <c r="BF44" s="351"/>
      <c r="BG44" s="351"/>
      <c r="BH44" s="351"/>
      <c r="BI44" s="351"/>
      <c r="BJ44" s="127"/>
      <c r="BK44" s="319" t="s">
        <v>97</v>
      </c>
      <c r="BL44" s="320"/>
      <c r="BM44" s="320"/>
      <c r="BN44" s="320"/>
      <c r="BO44" s="320"/>
      <c r="BP44" s="321"/>
      <c r="BQ44" s="319" t="str">
        <f>Z43</f>
        <v>令和２年度</v>
      </c>
      <c r="BR44" s="320"/>
      <c r="BS44" s="320"/>
      <c r="BT44" s="320"/>
      <c r="BU44" s="321"/>
      <c r="BV44" s="319" t="str">
        <f>AH43</f>
        <v>令和３年度</v>
      </c>
      <c r="BW44" s="320"/>
      <c r="BX44" s="320"/>
      <c r="BY44" s="320"/>
      <c r="BZ44" s="321"/>
      <c r="CA44" s="319" t="str">
        <f>AP43</f>
        <v>令和４年度</v>
      </c>
      <c r="CB44" s="320"/>
      <c r="CC44" s="320"/>
      <c r="CD44" s="320"/>
      <c r="CE44" s="321"/>
      <c r="CF44" s="319" t="str">
        <f>BD43</f>
        <v>令和５年度</v>
      </c>
      <c r="CG44" s="320"/>
      <c r="CH44" s="320"/>
      <c r="CI44" s="320"/>
      <c r="CJ44" s="321"/>
    </row>
    <row r="45" spans="1:88" ht="33.9" customHeight="1" x14ac:dyDescent="0.2">
      <c r="A45" s="363" t="s">
        <v>98</v>
      </c>
      <c r="B45" s="364"/>
      <c r="C45" s="365"/>
      <c r="D45" s="322" t="s">
        <v>24</v>
      </c>
      <c r="E45" s="360"/>
      <c r="F45" s="323"/>
      <c r="G45" s="357" t="s">
        <v>25</v>
      </c>
      <c r="H45" s="358"/>
      <c r="I45" s="358"/>
      <c r="J45" s="358"/>
      <c r="K45" s="358"/>
      <c r="L45" s="358"/>
      <c r="M45" s="358"/>
      <c r="N45" s="358"/>
      <c r="O45" s="359"/>
      <c r="P45" s="109">
        <v>10</v>
      </c>
      <c r="Q45" s="329">
        <v>2</v>
      </c>
      <c r="R45" s="330"/>
      <c r="S45" s="330"/>
      <c r="T45" s="330"/>
      <c r="U45" s="330"/>
      <c r="V45" s="330"/>
      <c r="W45" s="347" t="s">
        <v>26</v>
      </c>
      <c r="X45" s="348"/>
      <c r="Y45" s="329">
        <v>2</v>
      </c>
      <c r="Z45" s="330"/>
      <c r="AA45" s="330"/>
      <c r="AB45" s="330"/>
      <c r="AC45" s="330"/>
      <c r="AD45" s="330"/>
      <c r="AE45" s="352"/>
      <c r="AF45" s="353"/>
      <c r="AG45" s="329">
        <v>2</v>
      </c>
      <c r="AH45" s="330"/>
      <c r="AI45" s="330"/>
      <c r="AJ45" s="330"/>
      <c r="AK45" s="330"/>
      <c r="AL45" s="330"/>
      <c r="AM45" s="352"/>
      <c r="AN45" s="353"/>
      <c r="AO45" s="329">
        <v>2</v>
      </c>
      <c r="AP45" s="330"/>
      <c r="AQ45" s="330"/>
      <c r="AR45" s="330"/>
      <c r="AS45" s="330"/>
      <c r="AT45" s="330"/>
      <c r="AU45" s="352"/>
      <c r="AV45" s="353"/>
      <c r="AW45" s="338" t="e">
        <f>(#REF!/#REF!)*100</f>
        <v>#REF!</v>
      </c>
      <c r="AX45" s="339"/>
      <c r="AY45" s="339"/>
      <c r="AZ45" s="339"/>
      <c r="BA45" s="339"/>
      <c r="BB45" s="340"/>
      <c r="BC45" s="329">
        <v>2</v>
      </c>
      <c r="BD45" s="330"/>
      <c r="BE45" s="330"/>
      <c r="BF45" s="330"/>
      <c r="BG45" s="330"/>
      <c r="BH45" s="330"/>
      <c r="BI45" s="352"/>
      <c r="BJ45" s="353"/>
      <c r="BK45" s="338" t="e">
        <f>(Q45/#REF!)*100</f>
        <v>#REF!</v>
      </c>
      <c r="BL45" s="339"/>
      <c r="BM45" s="339"/>
      <c r="BN45" s="339"/>
      <c r="BO45" s="339"/>
      <c r="BP45" s="340"/>
      <c r="BQ45" s="338">
        <f t="shared" ref="BQ45:BQ56" si="4">IF(Q45=0,"-         ",(Y45/Q45)*100)</f>
        <v>100</v>
      </c>
      <c r="BR45" s="339"/>
      <c r="BS45" s="339"/>
      <c r="BT45" s="339"/>
      <c r="BU45" s="340"/>
      <c r="BV45" s="338">
        <f t="shared" ref="BV45:BV56" si="5">IF(Y45=0,"-         ",(AG45/Y45)*100)</f>
        <v>100</v>
      </c>
      <c r="BW45" s="339"/>
      <c r="BX45" s="339"/>
      <c r="BY45" s="339"/>
      <c r="BZ45" s="340"/>
      <c r="CA45" s="338">
        <f t="shared" ref="CA45:CA56" si="6">IF(AG45=0,"-         ",(AO45/AG45)*100)</f>
        <v>100</v>
      </c>
      <c r="CB45" s="339"/>
      <c r="CC45" s="339"/>
      <c r="CD45" s="339"/>
      <c r="CE45" s="340"/>
      <c r="CF45" s="338">
        <f t="shared" ref="CF45:CF56" si="7">IF(AO45=0,"-         ",(BC45/AO45)*100)</f>
        <v>100</v>
      </c>
      <c r="CG45" s="339"/>
      <c r="CH45" s="339"/>
      <c r="CI45" s="339"/>
      <c r="CJ45" s="340"/>
    </row>
    <row r="46" spans="1:88" ht="33.9" customHeight="1" x14ac:dyDescent="0.2">
      <c r="A46" s="366"/>
      <c r="B46" s="367"/>
      <c r="C46" s="368"/>
      <c r="D46" s="326"/>
      <c r="E46" s="361"/>
      <c r="F46" s="327"/>
      <c r="G46" s="357" t="s">
        <v>27</v>
      </c>
      <c r="H46" s="358"/>
      <c r="I46" s="358"/>
      <c r="J46" s="358"/>
      <c r="K46" s="358"/>
      <c r="L46" s="358"/>
      <c r="M46" s="358"/>
      <c r="N46" s="358"/>
      <c r="O46" s="359"/>
      <c r="P46" s="109">
        <v>13802</v>
      </c>
      <c r="Q46" s="329">
        <v>711</v>
      </c>
      <c r="R46" s="330"/>
      <c r="S46" s="330"/>
      <c r="T46" s="330"/>
      <c r="U46" s="330"/>
      <c r="V46" s="330"/>
      <c r="W46" s="347" t="s">
        <v>28</v>
      </c>
      <c r="X46" s="348"/>
      <c r="Y46" s="329">
        <v>607</v>
      </c>
      <c r="Z46" s="330"/>
      <c r="AA46" s="330"/>
      <c r="AB46" s="330"/>
      <c r="AC46" s="330"/>
      <c r="AD46" s="330"/>
      <c r="AE46" s="352"/>
      <c r="AF46" s="353"/>
      <c r="AG46" s="329">
        <v>586</v>
      </c>
      <c r="AH46" s="330"/>
      <c r="AI46" s="330"/>
      <c r="AJ46" s="330"/>
      <c r="AK46" s="330"/>
      <c r="AL46" s="330"/>
      <c r="AM46" s="352"/>
      <c r="AN46" s="353"/>
      <c r="AO46" s="329">
        <v>499</v>
      </c>
      <c r="AP46" s="330"/>
      <c r="AQ46" s="330"/>
      <c r="AR46" s="330"/>
      <c r="AS46" s="330"/>
      <c r="AT46" s="330"/>
      <c r="AU46" s="352"/>
      <c r="AV46" s="353"/>
      <c r="AW46" s="338" t="e">
        <f>(#REF!/#REF!)*100</f>
        <v>#REF!</v>
      </c>
      <c r="AX46" s="339"/>
      <c r="AY46" s="339"/>
      <c r="AZ46" s="339"/>
      <c r="BA46" s="339"/>
      <c r="BB46" s="340"/>
      <c r="BC46" s="329">
        <v>374</v>
      </c>
      <c r="BD46" s="330"/>
      <c r="BE46" s="330"/>
      <c r="BF46" s="330"/>
      <c r="BG46" s="330"/>
      <c r="BH46" s="330"/>
      <c r="BI46" s="352"/>
      <c r="BJ46" s="353"/>
      <c r="BK46" s="338" t="e">
        <f>(Q46/#REF!)*100</f>
        <v>#REF!</v>
      </c>
      <c r="BL46" s="339"/>
      <c r="BM46" s="339"/>
      <c r="BN46" s="339"/>
      <c r="BO46" s="339"/>
      <c r="BP46" s="340"/>
      <c r="BQ46" s="338">
        <f t="shared" si="4"/>
        <v>85.372714486638529</v>
      </c>
      <c r="BR46" s="339"/>
      <c r="BS46" s="339"/>
      <c r="BT46" s="339"/>
      <c r="BU46" s="340"/>
      <c r="BV46" s="338">
        <f t="shared" si="5"/>
        <v>96.540362438220768</v>
      </c>
      <c r="BW46" s="339"/>
      <c r="BX46" s="339"/>
      <c r="BY46" s="339"/>
      <c r="BZ46" s="340"/>
      <c r="CA46" s="338">
        <f t="shared" si="6"/>
        <v>85.153583617747444</v>
      </c>
      <c r="CB46" s="339"/>
      <c r="CC46" s="339"/>
      <c r="CD46" s="339"/>
      <c r="CE46" s="340"/>
      <c r="CF46" s="338">
        <f t="shared" si="7"/>
        <v>74.949899799599194</v>
      </c>
      <c r="CG46" s="339"/>
      <c r="CH46" s="339"/>
      <c r="CI46" s="339"/>
      <c r="CJ46" s="340"/>
    </row>
    <row r="47" spans="1:88" ht="33.9" hidden="1" customHeight="1" x14ac:dyDescent="0.2">
      <c r="A47" s="366"/>
      <c r="B47" s="367"/>
      <c r="C47" s="368"/>
      <c r="D47" s="354" t="s">
        <v>99</v>
      </c>
      <c r="E47" s="355"/>
      <c r="F47" s="356"/>
      <c r="G47" s="357" t="s">
        <v>25</v>
      </c>
      <c r="H47" s="358"/>
      <c r="I47" s="358"/>
      <c r="J47" s="358"/>
      <c r="K47" s="358"/>
      <c r="L47" s="358"/>
      <c r="M47" s="358"/>
      <c r="N47" s="358"/>
      <c r="O47" s="359"/>
      <c r="P47" s="109">
        <v>4</v>
      </c>
      <c r="Q47" s="329"/>
      <c r="R47" s="330"/>
      <c r="S47" s="330"/>
      <c r="T47" s="330"/>
      <c r="U47" s="330"/>
      <c r="V47" s="330"/>
      <c r="W47" s="347" t="s">
        <v>26</v>
      </c>
      <c r="X47" s="348"/>
      <c r="Y47" s="329"/>
      <c r="Z47" s="330"/>
      <c r="AA47" s="330"/>
      <c r="AB47" s="330"/>
      <c r="AC47" s="330"/>
      <c r="AD47" s="330"/>
      <c r="AE47" s="352"/>
      <c r="AF47" s="353"/>
      <c r="AG47" s="329"/>
      <c r="AH47" s="330"/>
      <c r="AI47" s="330"/>
      <c r="AJ47" s="330"/>
      <c r="AK47" s="330"/>
      <c r="AL47" s="330"/>
      <c r="AM47" s="352"/>
      <c r="AN47" s="353"/>
      <c r="AO47" s="329"/>
      <c r="AP47" s="330"/>
      <c r="AQ47" s="330"/>
      <c r="AR47" s="330"/>
      <c r="AS47" s="330"/>
      <c r="AT47" s="330"/>
      <c r="AU47" s="352"/>
      <c r="AV47" s="353"/>
      <c r="AW47" s="338" t="e">
        <f>(#REF!/#REF!)*100</f>
        <v>#REF!</v>
      </c>
      <c r="AX47" s="339"/>
      <c r="AY47" s="339"/>
      <c r="AZ47" s="339"/>
      <c r="BA47" s="339"/>
      <c r="BB47" s="340"/>
      <c r="BC47" s="329"/>
      <c r="BD47" s="330"/>
      <c r="BE47" s="330"/>
      <c r="BF47" s="330"/>
      <c r="BG47" s="330"/>
      <c r="BH47" s="330"/>
      <c r="BI47" s="352"/>
      <c r="BJ47" s="353"/>
      <c r="BK47" s="338" t="e">
        <f>(Q47/#REF!)*100</f>
        <v>#REF!</v>
      </c>
      <c r="BL47" s="339"/>
      <c r="BM47" s="339"/>
      <c r="BN47" s="339"/>
      <c r="BO47" s="339"/>
      <c r="BP47" s="340"/>
      <c r="BQ47" s="338" t="str">
        <f t="shared" si="4"/>
        <v xml:space="preserve">-         </v>
      </c>
      <c r="BR47" s="339"/>
      <c r="BS47" s="339"/>
      <c r="BT47" s="339"/>
      <c r="BU47" s="340"/>
      <c r="BV47" s="338" t="str">
        <f t="shared" si="5"/>
        <v xml:space="preserve">-         </v>
      </c>
      <c r="BW47" s="339"/>
      <c r="BX47" s="339"/>
      <c r="BY47" s="339"/>
      <c r="BZ47" s="340"/>
      <c r="CA47" s="338" t="str">
        <f t="shared" si="6"/>
        <v xml:space="preserve">-         </v>
      </c>
      <c r="CB47" s="339"/>
      <c r="CC47" s="339"/>
      <c r="CD47" s="339"/>
      <c r="CE47" s="340"/>
      <c r="CF47" s="338" t="str">
        <f t="shared" si="7"/>
        <v xml:space="preserve">-         </v>
      </c>
      <c r="CG47" s="339"/>
      <c r="CH47" s="339"/>
      <c r="CI47" s="339"/>
      <c r="CJ47" s="340"/>
    </row>
    <row r="48" spans="1:88" ht="33.9" customHeight="1" x14ac:dyDescent="0.2">
      <c r="A48" s="369"/>
      <c r="B48" s="370"/>
      <c r="C48" s="371"/>
      <c r="D48" s="357" t="s">
        <v>29</v>
      </c>
      <c r="E48" s="358"/>
      <c r="F48" s="358"/>
      <c r="G48" s="358"/>
      <c r="H48" s="358"/>
      <c r="I48" s="358"/>
      <c r="J48" s="358"/>
      <c r="K48" s="358"/>
      <c r="L48" s="358"/>
      <c r="M48" s="358"/>
      <c r="N48" s="358"/>
      <c r="O48" s="359"/>
      <c r="P48" s="109">
        <v>1274076586</v>
      </c>
      <c r="Q48" s="329">
        <v>39094058</v>
      </c>
      <c r="R48" s="330"/>
      <c r="S48" s="330"/>
      <c r="T48" s="330"/>
      <c r="U48" s="330"/>
      <c r="V48" s="330"/>
      <c r="W48" s="347" t="s">
        <v>100</v>
      </c>
      <c r="X48" s="348"/>
      <c r="Y48" s="329">
        <v>31757691</v>
      </c>
      <c r="Z48" s="330"/>
      <c r="AA48" s="330"/>
      <c r="AB48" s="330"/>
      <c r="AC48" s="330"/>
      <c r="AD48" s="330"/>
      <c r="AE48" s="352"/>
      <c r="AF48" s="353"/>
      <c r="AG48" s="329">
        <v>33269769</v>
      </c>
      <c r="AH48" s="330"/>
      <c r="AI48" s="330"/>
      <c r="AJ48" s="330"/>
      <c r="AK48" s="330"/>
      <c r="AL48" s="330"/>
      <c r="AM48" s="352"/>
      <c r="AN48" s="353"/>
      <c r="AO48" s="329">
        <v>30157340</v>
      </c>
      <c r="AP48" s="330"/>
      <c r="AQ48" s="330"/>
      <c r="AR48" s="330"/>
      <c r="AS48" s="330"/>
      <c r="AT48" s="330"/>
      <c r="AU48" s="352"/>
      <c r="AV48" s="353"/>
      <c r="AW48" s="338" t="e">
        <f>(#REF!/#REF!)*100</f>
        <v>#REF!</v>
      </c>
      <c r="AX48" s="339"/>
      <c r="AY48" s="339"/>
      <c r="AZ48" s="339"/>
      <c r="BA48" s="339"/>
      <c r="BB48" s="340"/>
      <c r="BC48" s="329">
        <v>23115439</v>
      </c>
      <c r="BD48" s="330"/>
      <c r="BE48" s="330"/>
      <c r="BF48" s="330"/>
      <c r="BG48" s="330"/>
      <c r="BH48" s="330"/>
      <c r="BI48" s="352"/>
      <c r="BJ48" s="353"/>
      <c r="BK48" s="338" t="e">
        <f>(Q48/#REF!)*100</f>
        <v>#REF!</v>
      </c>
      <c r="BL48" s="339"/>
      <c r="BM48" s="339"/>
      <c r="BN48" s="339"/>
      <c r="BO48" s="339"/>
      <c r="BP48" s="340"/>
      <c r="BQ48" s="338">
        <f t="shared" si="4"/>
        <v>81.234061196716894</v>
      </c>
      <c r="BR48" s="339"/>
      <c r="BS48" s="339"/>
      <c r="BT48" s="339"/>
      <c r="BU48" s="340"/>
      <c r="BV48" s="338">
        <f t="shared" si="5"/>
        <v>104.76129703510246</v>
      </c>
      <c r="BW48" s="339"/>
      <c r="BX48" s="339"/>
      <c r="BY48" s="339"/>
      <c r="BZ48" s="340"/>
      <c r="CA48" s="338">
        <f t="shared" si="6"/>
        <v>90.644873428486989</v>
      </c>
      <c r="CB48" s="339"/>
      <c r="CC48" s="339"/>
      <c r="CD48" s="339"/>
      <c r="CE48" s="340"/>
      <c r="CF48" s="338">
        <f t="shared" si="7"/>
        <v>76.649462452590313</v>
      </c>
      <c r="CG48" s="339"/>
      <c r="CH48" s="339"/>
      <c r="CI48" s="339"/>
      <c r="CJ48" s="340"/>
    </row>
    <row r="49" spans="1:88" ht="33.9" customHeight="1" x14ac:dyDescent="0.2">
      <c r="A49" s="322" t="s">
        <v>31</v>
      </c>
      <c r="B49" s="360"/>
      <c r="C49" s="323"/>
      <c r="D49" s="322" t="s">
        <v>32</v>
      </c>
      <c r="E49" s="360"/>
      <c r="F49" s="323"/>
      <c r="G49" s="357" t="s">
        <v>25</v>
      </c>
      <c r="H49" s="358"/>
      <c r="I49" s="358"/>
      <c r="J49" s="358"/>
      <c r="K49" s="358"/>
      <c r="L49" s="358"/>
      <c r="M49" s="358"/>
      <c r="N49" s="358"/>
      <c r="O49" s="359"/>
      <c r="P49" s="109">
        <v>87</v>
      </c>
      <c r="Q49" s="329">
        <v>80</v>
      </c>
      <c r="R49" s="330"/>
      <c r="S49" s="330"/>
      <c r="T49" s="330"/>
      <c r="U49" s="330"/>
      <c r="V49" s="330"/>
      <c r="W49" s="347" t="s">
        <v>33</v>
      </c>
      <c r="X49" s="348"/>
      <c r="Y49" s="329">
        <v>80</v>
      </c>
      <c r="Z49" s="330"/>
      <c r="AA49" s="330"/>
      <c r="AB49" s="330"/>
      <c r="AC49" s="330"/>
      <c r="AD49" s="330"/>
      <c r="AE49" s="352"/>
      <c r="AF49" s="353"/>
      <c r="AG49" s="329">
        <v>80</v>
      </c>
      <c r="AH49" s="330"/>
      <c r="AI49" s="330"/>
      <c r="AJ49" s="330"/>
      <c r="AK49" s="330"/>
      <c r="AL49" s="330"/>
      <c r="AM49" s="352"/>
      <c r="AN49" s="353"/>
      <c r="AO49" s="329">
        <v>80</v>
      </c>
      <c r="AP49" s="330"/>
      <c r="AQ49" s="330"/>
      <c r="AR49" s="330"/>
      <c r="AS49" s="330"/>
      <c r="AT49" s="330"/>
      <c r="AU49" s="352"/>
      <c r="AV49" s="353"/>
      <c r="AW49" s="338" t="e">
        <f>(#REF!/#REF!)*100</f>
        <v>#REF!</v>
      </c>
      <c r="AX49" s="339"/>
      <c r="AY49" s="339"/>
      <c r="AZ49" s="339"/>
      <c r="BA49" s="339"/>
      <c r="BB49" s="340"/>
      <c r="BC49" s="329">
        <v>80</v>
      </c>
      <c r="BD49" s="330"/>
      <c r="BE49" s="330"/>
      <c r="BF49" s="330"/>
      <c r="BG49" s="330"/>
      <c r="BH49" s="330"/>
      <c r="BI49" s="352"/>
      <c r="BJ49" s="353"/>
      <c r="BK49" s="338" t="e">
        <f>(Q49/#REF!)*100</f>
        <v>#REF!</v>
      </c>
      <c r="BL49" s="339"/>
      <c r="BM49" s="339"/>
      <c r="BN49" s="339"/>
      <c r="BO49" s="339"/>
      <c r="BP49" s="340"/>
      <c r="BQ49" s="338">
        <f t="shared" si="4"/>
        <v>100</v>
      </c>
      <c r="BR49" s="339"/>
      <c r="BS49" s="339"/>
      <c r="BT49" s="339"/>
      <c r="BU49" s="340"/>
      <c r="BV49" s="338">
        <f t="shared" si="5"/>
        <v>100</v>
      </c>
      <c r="BW49" s="339"/>
      <c r="BX49" s="339"/>
      <c r="BY49" s="339"/>
      <c r="BZ49" s="340"/>
      <c r="CA49" s="338">
        <f t="shared" si="6"/>
        <v>100</v>
      </c>
      <c r="CB49" s="339"/>
      <c r="CC49" s="339"/>
      <c r="CD49" s="339"/>
      <c r="CE49" s="340"/>
      <c r="CF49" s="338">
        <f t="shared" si="7"/>
        <v>100</v>
      </c>
      <c r="CG49" s="339"/>
      <c r="CH49" s="339"/>
      <c r="CI49" s="339"/>
      <c r="CJ49" s="340"/>
    </row>
    <row r="50" spans="1:88" ht="33.9" customHeight="1" x14ac:dyDescent="0.2">
      <c r="A50" s="324"/>
      <c r="B50" s="362"/>
      <c r="C50" s="325"/>
      <c r="D50" s="326"/>
      <c r="E50" s="361"/>
      <c r="F50" s="327"/>
      <c r="G50" s="357" t="s">
        <v>34</v>
      </c>
      <c r="H50" s="358"/>
      <c r="I50" s="358"/>
      <c r="J50" s="358"/>
      <c r="K50" s="358"/>
      <c r="L50" s="358"/>
      <c r="M50" s="358"/>
      <c r="N50" s="358"/>
      <c r="O50" s="359"/>
      <c r="P50" s="109">
        <v>248278</v>
      </c>
      <c r="Q50" s="329">
        <v>237471</v>
      </c>
      <c r="R50" s="330"/>
      <c r="S50" s="330"/>
      <c r="T50" s="330"/>
      <c r="U50" s="330"/>
      <c r="V50" s="330"/>
      <c r="W50" s="347" t="s">
        <v>101</v>
      </c>
      <c r="X50" s="348"/>
      <c r="Y50" s="329">
        <v>237471</v>
      </c>
      <c r="Z50" s="330"/>
      <c r="AA50" s="330"/>
      <c r="AB50" s="330"/>
      <c r="AC50" s="330"/>
      <c r="AD50" s="330"/>
      <c r="AE50" s="352"/>
      <c r="AF50" s="353"/>
      <c r="AG50" s="329">
        <v>237471</v>
      </c>
      <c r="AH50" s="330"/>
      <c r="AI50" s="330"/>
      <c r="AJ50" s="330"/>
      <c r="AK50" s="330"/>
      <c r="AL50" s="330"/>
      <c r="AM50" s="352"/>
      <c r="AN50" s="353"/>
      <c r="AO50" s="329">
        <v>237471</v>
      </c>
      <c r="AP50" s="330"/>
      <c r="AQ50" s="330"/>
      <c r="AR50" s="330"/>
      <c r="AS50" s="330"/>
      <c r="AT50" s="330"/>
      <c r="AU50" s="352"/>
      <c r="AV50" s="353"/>
      <c r="AW50" s="338" t="e">
        <f>(#REF!/#REF!)*100</f>
        <v>#REF!</v>
      </c>
      <c r="AX50" s="339"/>
      <c r="AY50" s="339"/>
      <c r="AZ50" s="339"/>
      <c r="BA50" s="339"/>
      <c r="BB50" s="340"/>
      <c r="BC50" s="329">
        <v>237471</v>
      </c>
      <c r="BD50" s="330"/>
      <c r="BE50" s="330"/>
      <c r="BF50" s="330"/>
      <c r="BG50" s="330"/>
      <c r="BH50" s="330"/>
      <c r="BI50" s="352"/>
      <c r="BJ50" s="353"/>
      <c r="BK50" s="338" t="e">
        <f>(Q50/#REF!)*100</f>
        <v>#REF!</v>
      </c>
      <c r="BL50" s="339"/>
      <c r="BM50" s="339"/>
      <c r="BN50" s="339"/>
      <c r="BO50" s="339"/>
      <c r="BP50" s="340"/>
      <c r="BQ50" s="338">
        <f t="shared" si="4"/>
        <v>100</v>
      </c>
      <c r="BR50" s="339"/>
      <c r="BS50" s="339"/>
      <c r="BT50" s="339"/>
      <c r="BU50" s="340"/>
      <c r="BV50" s="338">
        <f t="shared" si="5"/>
        <v>100</v>
      </c>
      <c r="BW50" s="339"/>
      <c r="BX50" s="339"/>
      <c r="BY50" s="339"/>
      <c r="BZ50" s="340"/>
      <c r="CA50" s="338">
        <f t="shared" si="6"/>
        <v>100</v>
      </c>
      <c r="CB50" s="339"/>
      <c r="CC50" s="339"/>
      <c r="CD50" s="339"/>
      <c r="CE50" s="340"/>
      <c r="CF50" s="338">
        <f t="shared" si="7"/>
        <v>100</v>
      </c>
      <c r="CG50" s="339"/>
      <c r="CH50" s="339"/>
      <c r="CI50" s="339"/>
      <c r="CJ50" s="340"/>
    </row>
    <row r="51" spans="1:88" ht="33.9" customHeight="1" x14ac:dyDescent="0.2">
      <c r="A51" s="324"/>
      <c r="B51" s="362"/>
      <c r="C51" s="325"/>
      <c r="D51" s="372" t="s">
        <v>35</v>
      </c>
      <c r="E51" s="373"/>
      <c r="F51" s="374"/>
      <c r="G51" s="357" t="s">
        <v>25</v>
      </c>
      <c r="H51" s="358"/>
      <c r="I51" s="358"/>
      <c r="J51" s="358"/>
      <c r="K51" s="358"/>
      <c r="L51" s="358"/>
      <c r="M51" s="358"/>
      <c r="N51" s="358"/>
      <c r="O51" s="359"/>
      <c r="P51" s="109">
        <v>55</v>
      </c>
      <c r="Q51" s="329">
        <v>48</v>
      </c>
      <c r="R51" s="330"/>
      <c r="S51" s="330"/>
      <c r="T51" s="330"/>
      <c r="U51" s="330"/>
      <c r="V51" s="330"/>
      <c r="W51" s="347" t="s">
        <v>36</v>
      </c>
      <c r="X51" s="348"/>
      <c r="Y51" s="329">
        <v>48</v>
      </c>
      <c r="Z51" s="330"/>
      <c r="AA51" s="330"/>
      <c r="AB51" s="330"/>
      <c r="AC51" s="330"/>
      <c r="AD51" s="330"/>
      <c r="AE51" s="352"/>
      <c r="AF51" s="353"/>
      <c r="AG51" s="329">
        <v>48</v>
      </c>
      <c r="AH51" s="330"/>
      <c r="AI51" s="330"/>
      <c r="AJ51" s="330"/>
      <c r="AK51" s="330"/>
      <c r="AL51" s="330"/>
      <c r="AM51" s="352"/>
      <c r="AN51" s="353"/>
      <c r="AO51" s="329">
        <v>48</v>
      </c>
      <c r="AP51" s="330"/>
      <c r="AQ51" s="330"/>
      <c r="AR51" s="330"/>
      <c r="AS51" s="330"/>
      <c r="AT51" s="330"/>
      <c r="AU51" s="352"/>
      <c r="AV51" s="353"/>
      <c r="AW51" s="338" t="e">
        <f>(#REF!/#REF!)*100</f>
        <v>#REF!</v>
      </c>
      <c r="AX51" s="339"/>
      <c r="AY51" s="339"/>
      <c r="AZ51" s="339"/>
      <c r="BA51" s="339"/>
      <c r="BB51" s="340"/>
      <c r="BC51" s="329">
        <v>47</v>
      </c>
      <c r="BD51" s="330"/>
      <c r="BE51" s="330"/>
      <c r="BF51" s="330"/>
      <c r="BG51" s="330"/>
      <c r="BH51" s="330"/>
      <c r="BI51" s="352"/>
      <c r="BJ51" s="353"/>
      <c r="BK51" s="338" t="e">
        <f>(Q51/#REF!)*100</f>
        <v>#REF!</v>
      </c>
      <c r="BL51" s="339"/>
      <c r="BM51" s="339"/>
      <c r="BN51" s="339"/>
      <c r="BO51" s="339"/>
      <c r="BP51" s="340"/>
      <c r="BQ51" s="338">
        <f t="shared" si="4"/>
        <v>100</v>
      </c>
      <c r="BR51" s="339"/>
      <c r="BS51" s="339"/>
      <c r="BT51" s="339"/>
      <c r="BU51" s="340"/>
      <c r="BV51" s="338">
        <f t="shared" si="5"/>
        <v>100</v>
      </c>
      <c r="BW51" s="339"/>
      <c r="BX51" s="339"/>
      <c r="BY51" s="339"/>
      <c r="BZ51" s="340"/>
      <c r="CA51" s="338">
        <f t="shared" si="6"/>
        <v>100</v>
      </c>
      <c r="CB51" s="339"/>
      <c r="CC51" s="339"/>
      <c r="CD51" s="339"/>
      <c r="CE51" s="340"/>
      <c r="CF51" s="338">
        <f t="shared" si="7"/>
        <v>97.916666666666657</v>
      </c>
      <c r="CG51" s="339"/>
      <c r="CH51" s="339"/>
      <c r="CI51" s="339"/>
      <c r="CJ51" s="340"/>
    </row>
    <row r="52" spans="1:88" ht="33.9" customHeight="1" x14ac:dyDescent="0.2">
      <c r="A52" s="324"/>
      <c r="B52" s="362"/>
      <c r="C52" s="325"/>
      <c r="D52" s="375"/>
      <c r="E52" s="376"/>
      <c r="F52" s="377"/>
      <c r="G52" s="357" t="s">
        <v>34</v>
      </c>
      <c r="H52" s="358"/>
      <c r="I52" s="358"/>
      <c r="J52" s="358"/>
      <c r="K52" s="358"/>
      <c r="L52" s="358"/>
      <c r="M52" s="358"/>
      <c r="N52" s="358"/>
      <c r="O52" s="359"/>
      <c r="P52" s="109">
        <v>16022</v>
      </c>
      <c r="Q52" s="329">
        <v>13699</v>
      </c>
      <c r="R52" s="330"/>
      <c r="S52" s="330"/>
      <c r="T52" s="330"/>
      <c r="U52" s="330"/>
      <c r="V52" s="330"/>
      <c r="W52" s="347" t="s">
        <v>101</v>
      </c>
      <c r="X52" s="348"/>
      <c r="Y52" s="329">
        <v>13699</v>
      </c>
      <c r="Z52" s="330"/>
      <c r="AA52" s="330"/>
      <c r="AB52" s="330"/>
      <c r="AC52" s="330"/>
      <c r="AD52" s="330"/>
      <c r="AE52" s="352"/>
      <c r="AF52" s="353"/>
      <c r="AG52" s="329">
        <v>13699</v>
      </c>
      <c r="AH52" s="330"/>
      <c r="AI52" s="330"/>
      <c r="AJ52" s="330"/>
      <c r="AK52" s="330"/>
      <c r="AL52" s="330"/>
      <c r="AM52" s="352"/>
      <c r="AN52" s="353"/>
      <c r="AO52" s="329">
        <v>13699</v>
      </c>
      <c r="AP52" s="330"/>
      <c r="AQ52" s="330"/>
      <c r="AR52" s="330"/>
      <c r="AS52" s="330"/>
      <c r="AT52" s="330"/>
      <c r="AU52" s="352"/>
      <c r="AV52" s="353"/>
      <c r="AW52" s="338" t="e">
        <f>(#REF!/#REF!)*100</f>
        <v>#REF!</v>
      </c>
      <c r="AX52" s="339"/>
      <c r="AY52" s="339"/>
      <c r="AZ52" s="339"/>
      <c r="BA52" s="339"/>
      <c r="BB52" s="340"/>
      <c r="BC52" s="329">
        <v>13658</v>
      </c>
      <c r="BD52" s="330"/>
      <c r="BE52" s="330"/>
      <c r="BF52" s="330"/>
      <c r="BG52" s="330"/>
      <c r="BH52" s="330"/>
      <c r="BI52" s="352"/>
      <c r="BJ52" s="353"/>
      <c r="BK52" s="338" t="e">
        <f>(Q52/#REF!)*100</f>
        <v>#REF!</v>
      </c>
      <c r="BL52" s="339"/>
      <c r="BM52" s="339"/>
      <c r="BN52" s="339"/>
      <c r="BO52" s="339"/>
      <c r="BP52" s="340"/>
      <c r="BQ52" s="338">
        <f t="shared" si="4"/>
        <v>100</v>
      </c>
      <c r="BR52" s="339"/>
      <c r="BS52" s="339"/>
      <c r="BT52" s="339"/>
      <c r="BU52" s="340"/>
      <c r="BV52" s="338">
        <f t="shared" si="5"/>
        <v>100</v>
      </c>
      <c r="BW52" s="339"/>
      <c r="BX52" s="339"/>
      <c r="BY52" s="339"/>
      <c r="BZ52" s="340"/>
      <c r="CA52" s="338">
        <f t="shared" si="6"/>
        <v>100</v>
      </c>
      <c r="CB52" s="339"/>
      <c r="CC52" s="339"/>
      <c r="CD52" s="339"/>
      <c r="CE52" s="340"/>
      <c r="CF52" s="338">
        <f t="shared" si="7"/>
        <v>99.70070808088181</v>
      </c>
      <c r="CG52" s="339"/>
      <c r="CH52" s="339"/>
      <c r="CI52" s="339"/>
      <c r="CJ52" s="340"/>
    </row>
    <row r="53" spans="1:88" ht="33.9" hidden="1" customHeight="1" x14ac:dyDescent="0.2">
      <c r="A53" s="324"/>
      <c r="B53" s="362"/>
      <c r="C53" s="325"/>
      <c r="D53" s="378" t="s">
        <v>69</v>
      </c>
      <c r="E53" s="379"/>
      <c r="F53" s="380"/>
      <c r="G53" s="357" t="s">
        <v>37</v>
      </c>
      <c r="H53" s="358"/>
      <c r="I53" s="358"/>
      <c r="J53" s="358"/>
      <c r="K53" s="358"/>
      <c r="L53" s="358"/>
      <c r="M53" s="358"/>
      <c r="N53" s="358"/>
      <c r="O53" s="359"/>
      <c r="P53" s="109">
        <v>52500</v>
      </c>
      <c r="Q53" s="329"/>
      <c r="R53" s="330"/>
      <c r="S53" s="330"/>
      <c r="T53" s="330"/>
      <c r="U53" s="330"/>
      <c r="V53" s="330"/>
      <c r="W53" s="347" t="s">
        <v>102</v>
      </c>
      <c r="X53" s="348"/>
      <c r="Y53" s="329"/>
      <c r="Z53" s="330"/>
      <c r="AA53" s="330"/>
      <c r="AB53" s="330"/>
      <c r="AC53" s="330"/>
      <c r="AD53" s="330"/>
      <c r="AE53" s="352"/>
      <c r="AF53" s="353"/>
      <c r="AG53" s="329"/>
      <c r="AH53" s="330"/>
      <c r="AI53" s="330"/>
      <c r="AJ53" s="330"/>
      <c r="AK53" s="330"/>
      <c r="AL53" s="330"/>
      <c r="AM53" s="352"/>
      <c r="AN53" s="353"/>
      <c r="AO53" s="329"/>
      <c r="AP53" s="330"/>
      <c r="AQ53" s="330"/>
      <c r="AR53" s="330"/>
      <c r="AS53" s="330"/>
      <c r="AT53" s="330"/>
      <c r="AU53" s="352"/>
      <c r="AV53" s="353"/>
      <c r="AW53" s="338" t="e">
        <f>(#REF!/#REF!)*100</f>
        <v>#REF!</v>
      </c>
      <c r="AX53" s="339"/>
      <c r="AY53" s="339"/>
      <c r="AZ53" s="339"/>
      <c r="BA53" s="339"/>
      <c r="BB53" s="340"/>
      <c r="BC53" s="329"/>
      <c r="BD53" s="330"/>
      <c r="BE53" s="330"/>
      <c r="BF53" s="330"/>
      <c r="BG53" s="330"/>
      <c r="BH53" s="330"/>
      <c r="BI53" s="352"/>
      <c r="BJ53" s="353"/>
      <c r="BK53" s="338" t="e">
        <f>(Q53/#REF!)*100</f>
        <v>#REF!</v>
      </c>
      <c r="BL53" s="339"/>
      <c r="BM53" s="339"/>
      <c r="BN53" s="339"/>
      <c r="BO53" s="339"/>
      <c r="BP53" s="340"/>
      <c r="BQ53" s="338" t="str">
        <f t="shared" si="4"/>
        <v xml:space="preserve">-         </v>
      </c>
      <c r="BR53" s="339"/>
      <c r="BS53" s="339"/>
      <c r="BT53" s="339"/>
      <c r="BU53" s="340"/>
      <c r="BV53" s="338" t="str">
        <f t="shared" si="5"/>
        <v xml:space="preserve">-         </v>
      </c>
      <c r="BW53" s="339"/>
      <c r="BX53" s="339"/>
      <c r="BY53" s="339"/>
      <c r="BZ53" s="340"/>
      <c r="CA53" s="338" t="str">
        <f t="shared" si="6"/>
        <v xml:space="preserve">-         </v>
      </c>
      <c r="CB53" s="339"/>
      <c r="CC53" s="339"/>
      <c r="CD53" s="339"/>
      <c r="CE53" s="340"/>
      <c r="CF53" s="338" t="str">
        <f t="shared" si="7"/>
        <v xml:space="preserve">-         </v>
      </c>
      <c r="CG53" s="339"/>
      <c r="CH53" s="339"/>
      <c r="CI53" s="339"/>
      <c r="CJ53" s="340"/>
    </row>
    <row r="54" spans="1:88" ht="33.9" customHeight="1" x14ac:dyDescent="0.2">
      <c r="A54" s="324"/>
      <c r="B54" s="362"/>
      <c r="C54" s="325"/>
      <c r="D54" s="378" t="s">
        <v>38</v>
      </c>
      <c r="E54" s="379"/>
      <c r="F54" s="380"/>
      <c r="G54" s="357" t="s">
        <v>34</v>
      </c>
      <c r="H54" s="358"/>
      <c r="I54" s="358"/>
      <c r="J54" s="358"/>
      <c r="K54" s="358"/>
      <c r="L54" s="358"/>
      <c r="M54" s="358"/>
      <c r="N54" s="358"/>
      <c r="O54" s="359"/>
      <c r="P54" s="109">
        <v>20317</v>
      </c>
      <c r="Q54" s="329">
        <v>3052</v>
      </c>
      <c r="R54" s="330"/>
      <c r="S54" s="330"/>
      <c r="T54" s="330"/>
      <c r="U54" s="330"/>
      <c r="V54" s="330"/>
      <c r="W54" s="347" t="s">
        <v>101</v>
      </c>
      <c r="X54" s="348"/>
      <c r="Y54" s="329">
        <v>3052</v>
      </c>
      <c r="Z54" s="330"/>
      <c r="AA54" s="330"/>
      <c r="AB54" s="330"/>
      <c r="AC54" s="330"/>
      <c r="AD54" s="330"/>
      <c r="AE54" s="352"/>
      <c r="AF54" s="353"/>
      <c r="AG54" s="329">
        <v>3052</v>
      </c>
      <c r="AH54" s="330"/>
      <c r="AI54" s="330"/>
      <c r="AJ54" s="330"/>
      <c r="AK54" s="330"/>
      <c r="AL54" s="330"/>
      <c r="AM54" s="352"/>
      <c r="AN54" s="353"/>
      <c r="AO54" s="329">
        <v>3052</v>
      </c>
      <c r="AP54" s="330"/>
      <c r="AQ54" s="330"/>
      <c r="AR54" s="330"/>
      <c r="AS54" s="330"/>
      <c r="AT54" s="330"/>
      <c r="AU54" s="352"/>
      <c r="AV54" s="353"/>
      <c r="AW54" s="338" t="e">
        <f>(#REF!/#REF!)*100</f>
        <v>#REF!</v>
      </c>
      <c r="AX54" s="339"/>
      <c r="AY54" s="339"/>
      <c r="AZ54" s="339"/>
      <c r="BA54" s="339"/>
      <c r="BB54" s="340"/>
      <c r="BC54" s="329">
        <v>3052</v>
      </c>
      <c r="BD54" s="330"/>
      <c r="BE54" s="330"/>
      <c r="BF54" s="330"/>
      <c r="BG54" s="330"/>
      <c r="BH54" s="330"/>
      <c r="BI54" s="352"/>
      <c r="BJ54" s="353"/>
      <c r="BK54" s="338" t="e">
        <f>(Q54/#REF!)*100</f>
        <v>#REF!</v>
      </c>
      <c r="BL54" s="339"/>
      <c r="BM54" s="339"/>
      <c r="BN54" s="339"/>
      <c r="BO54" s="339"/>
      <c r="BP54" s="340"/>
      <c r="BQ54" s="338">
        <f t="shared" si="4"/>
        <v>100</v>
      </c>
      <c r="BR54" s="339"/>
      <c r="BS54" s="339"/>
      <c r="BT54" s="339"/>
      <c r="BU54" s="340"/>
      <c r="BV54" s="338">
        <f t="shared" si="5"/>
        <v>100</v>
      </c>
      <c r="BW54" s="339"/>
      <c r="BX54" s="339"/>
      <c r="BY54" s="339"/>
      <c r="BZ54" s="340"/>
      <c r="CA54" s="338">
        <f t="shared" si="6"/>
        <v>100</v>
      </c>
      <c r="CB54" s="339"/>
      <c r="CC54" s="339"/>
      <c r="CD54" s="339"/>
      <c r="CE54" s="340"/>
      <c r="CF54" s="338">
        <f t="shared" si="7"/>
        <v>100</v>
      </c>
      <c r="CG54" s="339"/>
      <c r="CH54" s="339"/>
      <c r="CI54" s="339"/>
      <c r="CJ54" s="340"/>
    </row>
    <row r="55" spans="1:88" ht="33.9" customHeight="1" x14ac:dyDescent="0.2">
      <c r="A55" s="324"/>
      <c r="B55" s="362"/>
      <c r="C55" s="325"/>
      <c r="D55" s="383" t="s">
        <v>39</v>
      </c>
      <c r="E55" s="384"/>
      <c r="F55" s="385"/>
      <c r="G55" s="357" t="s">
        <v>34</v>
      </c>
      <c r="H55" s="358"/>
      <c r="I55" s="358"/>
      <c r="J55" s="358"/>
      <c r="K55" s="358"/>
      <c r="L55" s="358"/>
      <c r="M55" s="358"/>
      <c r="N55" s="358"/>
      <c r="O55" s="359"/>
      <c r="P55" s="109">
        <v>869930</v>
      </c>
      <c r="Q55" s="329">
        <v>987271</v>
      </c>
      <c r="R55" s="330"/>
      <c r="S55" s="330"/>
      <c r="T55" s="330"/>
      <c r="U55" s="330"/>
      <c r="V55" s="330"/>
      <c r="W55" s="347" t="s">
        <v>101</v>
      </c>
      <c r="X55" s="348"/>
      <c r="Y55" s="329">
        <v>987271</v>
      </c>
      <c r="Z55" s="330"/>
      <c r="AA55" s="330"/>
      <c r="AB55" s="330"/>
      <c r="AC55" s="330"/>
      <c r="AD55" s="330"/>
      <c r="AE55" s="352"/>
      <c r="AF55" s="353"/>
      <c r="AG55" s="329">
        <v>987271</v>
      </c>
      <c r="AH55" s="330"/>
      <c r="AI55" s="330"/>
      <c r="AJ55" s="330"/>
      <c r="AK55" s="330"/>
      <c r="AL55" s="330"/>
      <c r="AM55" s="352"/>
      <c r="AN55" s="353"/>
      <c r="AO55" s="329">
        <v>987271</v>
      </c>
      <c r="AP55" s="330"/>
      <c r="AQ55" s="330"/>
      <c r="AR55" s="330"/>
      <c r="AS55" s="330"/>
      <c r="AT55" s="330"/>
      <c r="AU55" s="352"/>
      <c r="AV55" s="353"/>
      <c r="AW55" s="338" t="e">
        <f>(#REF!/#REF!)*100</f>
        <v>#REF!</v>
      </c>
      <c r="AX55" s="339"/>
      <c r="AY55" s="339"/>
      <c r="AZ55" s="339"/>
      <c r="BA55" s="339"/>
      <c r="BB55" s="340"/>
      <c r="BC55" s="329">
        <v>987271</v>
      </c>
      <c r="BD55" s="330"/>
      <c r="BE55" s="330"/>
      <c r="BF55" s="330"/>
      <c r="BG55" s="330"/>
      <c r="BH55" s="330"/>
      <c r="BI55" s="352"/>
      <c r="BJ55" s="353"/>
      <c r="BK55" s="338" t="e">
        <f>(Q55/#REF!)*100</f>
        <v>#REF!</v>
      </c>
      <c r="BL55" s="339"/>
      <c r="BM55" s="339"/>
      <c r="BN55" s="339"/>
      <c r="BO55" s="339"/>
      <c r="BP55" s="340"/>
      <c r="BQ55" s="338">
        <f t="shared" si="4"/>
        <v>100</v>
      </c>
      <c r="BR55" s="339"/>
      <c r="BS55" s="339"/>
      <c r="BT55" s="339"/>
      <c r="BU55" s="340"/>
      <c r="BV55" s="338">
        <f t="shared" si="5"/>
        <v>100</v>
      </c>
      <c r="BW55" s="339"/>
      <c r="BX55" s="339"/>
      <c r="BY55" s="339"/>
      <c r="BZ55" s="340"/>
      <c r="CA55" s="338">
        <f t="shared" si="6"/>
        <v>100</v>
      </c>
      <c r="CB55" s="339"/>
      <c r="CC55" s="339"/>
      <c r="CD55" s="339"/>
      <c r="CE55" s="340"/>
      <c r="CF55" s="338">
        <f t="shared" si="7"/>
        <v>100</v>
      </c>
      <c r="CG55" s="339"/>
      <c r="CH55" s="339"/>
      <c r="CI55" s="339"/>
      <c r="CJ55" s="340"/>
    </row>
    <row r="56" spans="1:88" ht="33.9" customHeight="1" x14ac:dyDescent="0.2">
      <c r="A56" s="326"/>
      <c r="B56" s="361"/>
      <c r="C56" s="327"/>
      <c r="D56" s="357" t="s">
        <v>40</v>
      </c>
      <c r="E56" s="358"/>
      <c r="F56" s="358"/>
      <c r="G56" s="358"/>
      <c r="H56" s="358"/>
      <c r="I56" s="358"/>
      <c r="J56" s="358"/>
      <c r="K56" s="358"/>
      <c r="L56" s="358"/>
      <c r="M56" s="358"/>
      <c r="N56" s="358"/>
      <c r="O56" s="359"/>
      <c r="P56" s="109">
        <v>4954802351</v>
      </c>
      <c r="Q56" s="329">
        <v>3665615225</v>
      </c>
      <c r="R56" s="330"/>
      <c r="S56" s="330"/>
      <c r="T56" s="330"/>
      <c r="U56" s="330"/>
      <c r="V56" s="330"/>
      <c r="W56" s="347" t="s">
        <v>100</v>
      </c>
      <c r="X56" s="348"/>
      <c r="Y56" s="329">
        <v>3605573830</v>
      </c>
      <c r="Z56" s="330"/>
      <c r="AA56" s="330"/>
      <c r="AB56" s="330"/>
      <c r="AC56" s="330"/>
      <c r="AD56" s="330"/>
      <c r="AE56" s="352"/>
      <c r="AF56" s="353"/>
      <c r="AG56" s="329">
        <v>3560975445</v>
      </c>
      <c r="AH56" s="330"/>
      <c r="AI56" s="330"/>
      <c r="AJ56" s="330"/>
      <c r="AK56" s="330"/>
      <c r="AL56" s="330"/>
      <c r="AM56" s="352"/>
      <c r="AN56" s="353"/>
      <c r="AO56" s="329">
        <v>3632241308</v>
      </c>
      <c r="AP56" s="330"/>
      <c r="AQ56" s="330"/>
      <c r="AR56" s="330"/>
      <c r="AS56" s="330"/>
      <c r="AT56" s="330"/>
      <c r="AU56" s="352"/>
      <c r="AV56" s="353"/>
      <c r="AW56" s="338" t="e">
        <f>(#REF!/#REF!)*100</f>
        <v>#REF!</v>
      </c>
      <c r="AX56" s="339"/>
      <c r="AY56" s="339"/>
      <c r="AZ56" s="339"/>
      <c r="BA56" s="339"/>
      <c r="BB56" s="340"/>
      <c r="BC56" s="329">
        <v>3604469679</v>
      </c>
      <c r="BD56" s="330"/>
      <c r="BE56" s="330"/>
      <c r="BF56" s="330"/>
      <c r="BG56" s="330"/>
      <c r="BH56" s="330"/>
      <c r="BI56" s="352"/>
      <c r="BJ56" s="353"/>
      <c r="BK56" s="338" t="e">
        <f>(Q56/#REF!)*100</f>
        <v>#REF!</v>
      </c>
      <c r="BL56" s="339"/>
      <c r="BM56" s="339"/>
      <c r="BN56" s="339"/>
      <c r="BO56" s="339"/>
      <c r="BP56" s="340"/>
      <c r="BQ56" s="338">
        <f t="shared" si="4"/>
        <v>98.362037712236969</v>
      </c>
      <c r="BR56" s="339"/>
      <c r="BS56" s="339"/>
      <c r="BT56" s="339"/>
      <c r="BU56" s="340"/>
      <c r="BV56" s="338">
        <f t="shared" si="5"/>
        <v>98.763071092070803</v>
      </c>
      <c r="BW56" s="339"/>
      <c r="BX56" s="339"/>
      <c r="BY56" s="339"/>
      <c r="BZ56" s="340"/>
      <c r="CA56" s="338">
        <f t="shared" si="6"/>
        <v>102.00130172478626</v>
      </c>
      <c r="CB56" s="339"/>
      <c r="CC56" s="339"/>
      <c r="CD56" s="339"/>
      <c r="CE56" s="340"/>
      <c r="CF56" s="338">
        <f t="shared" si="7"/>
        <v>99.235413436358627</v>
      </c>
      <c r="CG56" s="339"/>
      <c r="CH56" s="339"/>
      <c r="CI56" s="339"/>
      <c r="CJ56" s="340"/>
    </row>
    <row r="57" spans="1:88" ht="90" customHeight="1" x14ac:dyDescent="0.2">
      <c r="A57" s="319" t="s">
        <v>103</v>
      </c>
      <c r="B57" s="320"/>
      <c r="C57" s="320"/>
      <c r="D57" s="320"/>
      <c r="E57" s="320"/>
      <c r="F57" s="320"/>
      <c r="G57" s="320"/>
      <c r="H57" s="320"/>
      <c r="I57" s="320"/>
      <c r="J57" s="320"/>
      <c r="K57" s="320"/>
      <c r="L57" s="320"/>
      <c r="M57" s="320"/>
      <c r="N57" s="320"/>
      <c r="O57" s="328"/>
      <c r="P57" s="122"/>
      <c r="Q57" s="319"/>
      <c r="R57" s="320"/>
      <c r="S57" s="320"/>
      <c r="T57" s="320"/>
      <c r="U57" s="320"/>
      <c r="V57" s="320"/>
      <c r="W57" s="320"/>
      <c r="X57" s="321"/>
      <c r="Y57" s="319"/>
      <c r="Z57" s="320"/>
      <c r="AA57" s="320"/>
      <c r="AB57" s="320"/>
      <c r="AC57" s="320"/>
      <c r="AD57" s="320"/>
      <c r="AE57" s="320"/>
      <c r="AF57" s="321"/>
      <c r="AG57" s="319"/>
      <c r="AH57" s="320"/>
      <c r="AI57" s="320"/>
      <c r="AJ57" s="320"/>
      <c r="AK57" s="320"/>
      <c r="AL57" s="320"/>
      <c r="AM57" s="320"/>
      <c r="AN57" s="321"/>
      <c r="AO57" s="319"/>
      <c r="AP57" s="320"/>
      <c r="AQ57" s="320"/>
      <c r="AR57" s="320"/>
      <c r="AS57" s="320"/>
      <c r="AT57" s="320"/>
      <c r="AU57" s="320"/>
      <c r="AV57" s="321"/>
      <c r="AW57" s="319"/>
      <c r="AX57" s="320"/>
      <c r="AY57" s="320"/>
      <c r="AZ57" s="320"/>
      <c r="BA57" s="320"/>
      <c r="BB57" s="321"/>
      <c r="BC57" s="319"/>
      <c r="BD57" s="320"/>
      <c r="BE57" s="320"/>
      <c r="BF57" s="320"/>
      <c r="BG57" s="320"/>
      <c r="BH57" s="320"/>
      <c r="BI57" s="320"/>
      <c r="BJ57" s="321"/>
      <c r="BK57" s="319"/>
      <c r="BL57" s="320"/>
      <c r="BM57" s="320"/>
      <c r="BN57" s="320"/>
      <c r="BO57" s="320"/>
      <c r="BP57" s="321"/>
      <c r="BQ57" s="319"/>
      <c r="BR57" s="320"/>
      <c r="BS57" s="320"/>
      <c r="BT57" s="320"/>
      <c r="BU57" s="321"/>
      <c r="BV57" s="319"/>
      <c r="BW57" s="320"/>
      <c r="BX57" s="320"/>
      <c r="BY57" s="320"/>
      <c r="BZ57" s="321"/>
      <c r="CA57" s="319"/>
      <c r="CB57" s="320"/>
      <c r="CC57" s="320"/>
      <c r="CD57" s="320"/>
      <c r="CE57" s="321"/>
      <c r="CF57" s="319"/>
      <c r="CG57" s="320"/>
      <c r="CH57" s="320"/>
      <c r="CI57" s="320"/>
      <c r="CJ57" s="321"/>
    </row>
    <row r="90" spans="1:6" ht="0.9" customHeight="1" x14ac:dyDescent="0.2">
      <c r="A90" s="113"/>
      <c r="B90" s="113"/>
      <c r="C90" s="113"/>
      <c r="D90" s="113"/>
      <c r="E90" s="113"/>
      <c r="F90" s="113"/>
    </row>
  </sheetData>
  <mergeCells count="773">
    <mergeCell ref="A57:O57"/>
    <mergeCell ref="Q57:X57"/>
    <mergeCell ref="Y57:AF57"/>
    <mergeCell ref="AG57:AN57"/>
    <mergeCell ref="AO57:AV57"/>
    <mergeCell ref="AW57:BB57"/>
    <mergeCell ref="AU56:AV56"/>
    <mergeCell ref="AW56:BB56"/>
    <mergeCell ref="BC56:BH56"/>
    <mergeCell ref="BC57:BJ57"/>
    <mergeCell ref="D56:O56"/>
    <mergeCell ref="Q56:V56"/>
    <mergeCell ref="W56:X56"/>
    <mergeCell ref="Y56:AD56"/>
    <mergeCell ref="AE56:AF56"/>
    <mergeCell ref="AG56:AL56"/>
    <mergeCell ref="AM56:AN56"/>
    <mergeCell ref="AO56:AT56"/>
    <mergeCell ref="BK57:BP57"/>
    <mergeCell ref="BQ57:BU57"/>
    <mergeCell ref="BV57:BZ57"/>
    <mergeCell ref="CA57:CE57"/>
    <mergeCell ref="CF57:CJ57"/>
    <mergeCell ref="BV56:BZ56"/>
    <mergeCell ref="CA56:CE56"/>
    <mergeCell ref="CF56:CJ56"/>
    <mergeCell ref="BI56:BJ56"/>
    <mergeCell ref="BK56:BP56"/>
    <mergeCell ref="BQ56:BU56"/>
    <mergeCell ref="A1:CJ1"/>
    <mergeCell ref="CF55:CJ55"/>
    <mergeCell ref="AO55:AT55"/>
    <mergeCell ref="CA54:CE54"/>
    <mergeCell ref="CF54:CJ54"/>
    <mergeCell ref="D55:F55"/>
    <mergeCell ref="G55:O55"/>
    <mergeCell ref="Q55:V55"/>
    <mergeCell ref="W55:X55"/>
    <mergeCell ref="Y55:AD55"/>
    <mergeCell ref="AE55:AF55"/>
    <mergeCell ref="AO54:AT54"/>
    <mergeCell ref="AU54:AV54"/>
    <mergeCell ref="AW54:BB54"/>
    <mergeCell ref="BC54:BH54"/>
    <mergeCell ref="BI54:BJ54"/>
    <mergeCell ref="BK54:BP54"/>
    <mergeCell ref="BC55:BH55"/>
    <mergeCell ref="BI55:BJ55"/>
    <mergeCell ref="BK55:BP55"/>
    <mergeCell ref="BQ55:BU55"/>
    <mergeCell ref="BV55:BZ55"/>
    <mergeCell ref="CA55:CE55"/>
    <mergeCell ref="AG55:AL55"/>
    <mergeCell ref="AM55:AN55"/>
    <mergeCell ref="AU55:AV55"/>
    <mergeCell ref="AW55:BB55"/>
    <mergeCell ref="CF53:CJ53"/>
    <mergeCell ref="D54:F54"/>
    <mergeCell ref="G54:O54"/>
    <mergeCell ref="Q54:V54"/>
    <mergeCell ref="W54:X54"/>
    <mergeCell ref="Y54:AD54"/>
    <mergeCell ref="AE54:AF54"/>
    <mergeCell ref="AG54:AL54"/>
    <mergeCell ref="AM54:AN54"/>
    <mergeCell ref="BC53:BH53"/>
    <mergeCell ref="BI53:BJ53"/>
    <mergeCell ref="BK53:BP53"/>
    <mergeCell ref="BQ53:BU53"/>
    <mergeCell ref="BV53:BZ53"/>
    <mergeCell ref="CA53:CE53"/>
    <mergeCell ref="AG53:AL53"/>
    <mergeCell ref="AM53:AN53"/>
    <mergeCell ref="AO53:AT53"/>
    <mergeCell ref="AU53:AV53"/>
    <mergeCell ref="AW53:BB53"/>
    <mergeCell ref="D53:F53"/>
    <mergeCell ref="G53:O53"/>
    <mergeCell ref="BQ54:BU54"/>
    <mergeCell ref="BV54:BZ54"/>
    <mergeCell ref="G52:O52"/>
    <mergeCell ref="Q52:V52"/>
    <mergeCell ref="W52:X52"/>
    <mergeCell ref="Y52:AD52"/>
    <mergeCell ref="AE52:AF52"/>
    <mergeCell ref="AG52:AL52"/>
    <mergeCell ref="Q53:V53"/>
    <mergeCell ref="W53:X53"/>
    <mergeCell ref="Y53:AD53"/>
    <mergeCell ref="AE53:AF53"/>
    <mergeCell ref="AW51:BB51"/>
    <mergeCell ref="BC51:BH51"/>
    <mergeCell ref="CF52:CJ52"/>
    <mergeCell ref="AM52:AN52"/>
    <mergeCell ref="AO52:AT52"/>
    <mergeCell ref="AU52:AV52"/>
    <mergeCell ref="AW52:BB52"/>
    <mergeCell ref="BC52:BH52"/>
    <mergeCell ref="BI52:BJ52"/>
    <mergeCell ref="BK52:BP52"/>
    <mergeCell ref="BQ52:BU52"/>
    <mergeCell ref="BV52:BZ52"/>
    <mergeCell ref="CA52:CE52"/>
    <mergeCell ref="CF50:CJ50"/>
    <mergeCell ref="D51:F52"/>
    <mergeCell ref="G51:O51"/>
    <mergeCell ref="Q51:V51"/>
    <mergeCell ref="W51:X51"/>
    <mergeCell ref="Y51:AD51"/>
    <mergeCell ref="AE51:AF51"/>
    <mergeCell ref="AG51:AL51"/>
    <mergeCell ref="AU50:AV50"/>
    <mergeCell ref="AW50:BB50"/>
    <mergeCell ref="BC50:BH50"/>
    <mergeCell ref="BI50:BJ50"/>
    <mergeCell ref="BK50:BP50"/>
    <mergeCell ref="BQ50:BU50"/>
    <mergeCell ref="BI51:BJ51"/>
    <mergeCell ref="BK51:BP51"/>
    <mergeCell ref="BQ51:BU51"/>
    <mergeCell ref="BV51:BZ51"/>
    <mergeCell ref="CA51:CE51"/>
    <mergeCell ref="CF51:CJ51"/>
    <mergeCell ref="AM51:AN51"/>
    <mergeCell ref="AO51:AT51"/>
    <mergeCell ref="AU51:AV51"/>
    <mergeCell ref="AO50:AT50"/>
    <mergeCell ref="CF48:CJ48"/>
    <mergeCell ref="A49:C56"/>
    <mergeCell ref="D49:F50"/>
    <mergeCell ref="G49:O49"/>
    <mergeCell ref="Q49:V49"/>
    <mergeCell ref="W49:X49"/>
    <mergeCell ref="Y49:AD49"/>
    <mergeCell ref="AE49:AF49"/>
    <mergeCell ref="AU48:AV48"/>
    <mergeCell ref="AW48:BB48"/>
    <mergeCell ref="BC48:BH48"/>
    <mergeCell ref="BI48:BJ48"/>
    <mergeCell ref="BK48:BP48"/>
    <mergeCell ref="BQ48:BU48"/>
    <mergeCell ref="A45:C48"/>
    <mergeCell ref="CF49:CJ49"/>
    <mergeCell ref="G50:O50"/>
    <mergeCell ref="Q50:V50"/>
    <mergeCell ref="W50:X50"/>
    <mergeCell ref="Y50:AD50"/>
    <mergeCell ref="AE50:AF50"/>
    <mergeCell ref="AG50:AL50"/>
    <mergeCell ref="BC49:BH49"/>
    <mergeCell ref="BI49:BJ49"/>
    <mergeCell ref="BV50:BZ50"/>
    <mergeCell ref="CA50:CE50"/>
    <mergeCell ref="BK49:BP49"/>
    <mergeCell ref="BQ49:BU49"/>
    <mergeCell ref="BV49:BZ49"/>
    <mergeCell ref="CA49:CE49"/>
    <mergeCell ref="AG49:AL49"/>
    <mergeCell ref="AM49:AN49"/>
    <mergeCell ref="AO49:AT49"/>
    <mergeCell ref="AU49:AV49"/>
    <mergeCell ref="AW49:BB49"/>
    <mergeCell ref="BV47:BZ47"/>
    <mergeCell ref="CA47:CE47"/>
    <mergeCell ref="AG47:AL47"/>
    <mergeCell ref="AM47:AN47"/>
    <mergeCell ref="AO47:AT47"/>
    <mergeCell ref="AU47:AV47"/>
    <mergeCell ref="AW47:BB47"/>
    <mergeCell ref="BV48:BZ48"/>
    <mergeCell ref="CA48:CE48"/>
    <mergeCell ref="BK47:BP47"/>
    <mergeCell ref="BQ47:BU47"/>
    <mergeCell ref="D48:O48"/>
    <mergeCell ref="Q48:V48"/>
    <mergeCell ref="W48:X48"/>
    <mergeCell ref="Y48:AD48"/>
    <mergeCell ref="AE48:AF48"/>
    <mergeCell ref="AG48:AL48"/>
    <mergeCell ref="AM48:AN48"/>
    <mergeCell ref="AO48:AT48"/>
    <mergeCell ref="AM50:AN50"/>
    <mergeCell ref="BQ46:BU46"/>
    <mergeCell ref="Q46:V46"/>
    <mergeCell ref="W46:X46"/>
    <mergeCell ref="Y46:AD46"/>
    <mergeCell ref="AE46:AF46"/>
    <mergeCell ref="AG46:AL46"/>
    <mergeCell ref="AM46:AN46"/>
    <mergeCell ref="G45:O45"/>
    <mergeCell ref="Q45:V45"/>
    <mergeCell ref="BC45:BH45"/>
    <mergeCell ref="BI45:BJ45"/>
    <mergeCell ref="BK45:BP45"/>
    <mergeCell ref="BQ45:BU45"/>
    <mergeCell ref="G46:O46"/>
    <mergeCell ref="CA44:CE44"/>
    <mergeCell ref="BV46:BZ46"/>
    <mergeCell ref="CA46:CE46"/>
    <mergeCell ref="CF46:CJ46"/>
    <mergeCell ref="D47:F47"/>
    <mergeCell ref="G47:O47"/>
    <mergeCell ref="Q47:V47"/>
    <mergeCell ref="W47:X47"/>
    <mergeCell ref="Y47:AD47"/>
    <mergeCell ref="AE47:AF47"/>
    <mergeCell ref="AO46:AT46"/>
    <mergeCell ref="AU46:AV46"/>
    <mergeCell ref="AW46:BB46"/>
    <mergeCell ref="BC46:BH46"/>
    <mergeCell ref="BI46:BJ46"/>
    <mergeCell ref="BK46:BP46"/>
    <mergeCell ref="D45:F46"/>
    <mergeCell ref="W45:X45"/>
    <mergeCell ref="Y45:AD45"/>
    <mergeCell ref="CF47:CJ47"/>
    <mergeCell ref="BC47:BH47"/>
    <mergeCell ref="BI47:BJ47"/>
    <mergeCell ref="CA45:CE45"/>
    <mergeCell ref="CF45:CJ45"/>
    <mergeCell ref="BV45:BZ45"/>
    <mergeCell ref="AW45:BB45"/>
    <mergeCell ref="AE45:AF45"/>
    <mergeCell ref="AG45:AL45"/>
    <mergeCell ref="AM45:AN45"/>
    <mergeCell ref="AO45:AT45"/>
    <mergeCell ref="AU45:AV45"/>
    <mergeCell ref="BC35:BG35"/>
    <mergeCell ref="BH35:BJ35"/>
    <mergeCell ref="BK35:BP35"/>
    <mergeCell ref="BQ35:BU35"/>
    <mergeCell ref="BV35:BZ35"/>
    <mergeCell ref="CA35:CE35"/>
    <mergeCell ref="G34:H35"/>
    <mergeCell ref="V34:X34"/>
    <mergeCell ref="Y34:AC34"/>
    <mergeCell ref="AD34:AF34"/>
    <mergeCell ref="A41:B41"/>
    <mergeCell ref="C41:I41"/>
    <mergeCell ref="A43:O44"/>
    <mergeCell ref="R43:W43"/>
    <mergeCell ref="Z43:AE43"/>
    <mergeCell ref="AH43:AM43"/>
    <mergeCell ref="AP43:AU43"/>
    <mergeCell ref="BD43:BI43"/>
    <mergeCell ref="BK43:CJ43"/>
    <mergeCell ref="BD44:BI44"/>
    <mergeCell ref="BK44:BP44"/>
    <mergeCell ref="BQ44:BU44"/>
    <mergeCell ref="BV44:BZ44"/>
    <mergeCell ref="CF44:CJ44"/>
    <mergeCell ref="R44:W44"/>
    <mergeCell ref="Z44:AE44"/>
    <mergeCell ref="AH44:AM44"/>
    <mergeCell ref="AP44:AU44"/>
    <mergeCell ref="AW44:BB44"/>
    <mergeCell ref="CF34:CJ34"/>
    <mergeCell ref="I35:O35"/>
    <mergeCell ref="Q35:U35"/>
    <mergeCell ref="V35:X35"/>
    <mergeCell ref="Y35:AC35"/>
    <mergeCell ref="AD35:AF35"/>
    <mergeCell ref="AG35:AK35"/>
    <mergeCell ref="AL35:AN35"/>
    <mergeCell ref="AO35:AS35"/>
    <mergeCell ref="AT35:AV35"/>
    <mergeCell ref="BC34:BG34"/>
    <mergeCell ref="BH34:BJ34"/>
    <mergeCell ref="BK34:BP34"/>
    <mergeCell ref="BQ34:BU34"/>
    <mergeCell ref="BV34:BZ34"/>
    <mergeCell ref="CA34:CE34"/>
    <mergeCell ref="AG34:AK34"/>
    <mergeCell ref="AL34:AN34"/>
    <mergeCell ref="AO34:AS34"/>
    <mergeCell ref="AT34:AV34"/>
    <mergeCell ref="AW34:BB34"/>
    <mergeCell ref="I34:O34"/>
    <mergeCell ref="Q34:U34"/>
    <mergeCell ref="CF35:CJ35"/>
    <mergeCell ref="BH33:BJ33"/>
    <mergeCell ref="BK33:BP33"/>
    <mergeCell ref="BQ33:BU33"/>
    <mergeCell ref="BV33:BZ33"/>
    <mergeCell ref="CA33:CE33"/>
    <mergeCell ref="CF33:CJ33"/>
    <mergeCell ref="AL33:AN33"/>
    <mergeCell ref="AO33:AS33"/>
    <mergeCell ref="AT33:AV33"/>
    <mergeCell ref="AW33:BB33"/>
    <mergeCell ref="BC33:BG33"/>
    <mergeCell ref="AW31:BB31"/>
    <mergeCell ref="BC31:BG31"/>
    <mergeCell ref="BH31:BJ31"/>
    <mergeCell ref="BK31:BP31"/>
    <mergeCell ref="BQ32:BU32"/>
    <mergeCell ref="BV32:BZ32"/>
    <mergeCell ref="CA32:CE32"/>
    <mergeCell ref="CF32:CJ32"/>
    <mergeCell ref="AL32:AN32"/>
    <mergeCell ref="AO32:AS32"/>
    <mergeCell ref="AT32:AV32"/>
    <mergeCell ref="BC32:BG32"/>
    <mergeCell ref="BH32:BJ32"/>
    <mergeCell ref="BK32:BP32"/>
    <mergeCell ref="CF30:CJ30"/>
    <mergeCell ref="G31:H32"/>
    <mergeCell ref="I31:O31"/>
    <mergeCell ref="Q31:U31"/>
    <mergeCell ref="V31:X31"/>
    <mergeCell ref="Y31:AC31"/>
    <mergeCell ref="AD31:AF31"/>
    <mergeCell ref="AG31:AK31"/>
    <mergeCell ref="AL31:AN31"/>
    <mergeCell ref="BC30:BG30"/>
    <mergeCell ref="BH30:BJ30"/>
    <mergeCell ref="BK30:BP30"/>
    <mergeCell ref="BQ30:BU30"/>
    <mergeCell ref="BV30:BZ30"/>
    <mergeCell ref="CA30:CE30"/>
    <mergeCell ref="AG30:AK30"/>
    <mergeCell ref="AL30:AN30"/>
    <mergeCell ref="AO30:AS30"/>
    <mergeCell ref="AT30:AV30"/>
    <mergeCell ref="AW30:BB30"/>
    <mergeCell ref="BQ31:BU31"/>
    <mergeCell ref="BV31:BZ31"/>
    <mergeCell ref="CA31:CE31"/>
    <mergeCell ref="CF31:CJ31"/>
    <mergeCell ref="E30:F35"/>
    <mergeCell ref="G30:O30"/>
    <mergeCell ref="Q30:U30"/>
    <mergeCell ref="V30:X30"/>
    <mergeCell ref="Y30:AC30"/>
    <mergeCell ref="AD30:AF30"/>
    <mergeCell ref="AL29:AN29"/>
    <mergeCell ref="AO29:AS29"/>
    <mergeCell ref="AT29:AV29"/>
    <mergeCell ref="G33:O33"/>
    <mergeCell ref="Q33:U33"/>
    <mergeCell ref="V33:X33"/>
    <mergeCell ref="Y33:AC33"/>
    <mergeCell ref="AD33:AF33"/>
    <mergeCell ref="AG33:AK33"/>
    <mergeCell ref="I32:O32"/>
    <mergeCell ref="Q32:U32"/>
    <mergeCell ref="V32:X32"/>
    <mergeCell ref="Y32:AC32"/>
    <mergeCell ref="AD32:AF32"/>
    <mergeCell ref="AG32:AK32"/>
    <mergeCell ref="AO31:AS31"/>
    <mergeCell ref="AT31:AV31"/>
    <mergeCell ref="BQ28:BU28"/>
    <mergeCell ref="BV28:BZ28"/>
    <mergeCell ref="CA28:CE28"/>
    <mergeCell ref="CF28:CJ28"/>
    <mergeCell ref="I29:O29"/>
    <mergeCell ref="Q29:U29"/>
    <mergeCell ref="V29:X29"/>
    <mergeCell ref="Y29:AC29"/>
    <mergeCell ref="AD29:AF29"/>
    <mergeCell ref="AG29:AK29"/>
    <mergeCell ref="AO28:AS28"/>
    <mergeCell ref="AT28:AV28"/>
    <mergeCell ref="AW28:BB28"/>
    <mergeCell ref="BC28:BG28"/>
    <mergeCell ref="BH28:BJ28"/>
    <mergeCell ref="BK28:BP28"/>
    <mergeCell ref="BQ29:BU29"/>
    <mergeCell ref="BV29:BZ29"/>
    <mergeCell ref="CA29:CE29"/>
    <mergeCell ref="CF29:CJ29"/>
    <mergeCell ref="BC29:BG29"/>
    <mergeCell ref="BH29:BJ29"/>
    <mergeCell ref="BK29:BP29"/>
    <mergeCell ref="BK27:BP27"/>
    <mergeCell ref="BQ27:BU27"/>
    <mergeCell ref="BV27:BZ27"/>
    <mergeCell ref="CA27:CE27"/>
    <mergeCell ref="AG27:AK27"/>
    <mergeCell ref="AL27:AN27"/>
    <mergeCell ref="AO27:AS27"/>
    <mergeCell ref="AT27:AV27"/>
    <mergeCell ref="AW27:BB27"/>
    <mergeCell ref="CF26:CJ26"/>
    <mergeCell ref="C27:D35"/>
    <mergeCell ref="E27:O27"/>
    <mergeCell ref="Q27:U27"/>
    <mergeCell ref="V27:X27"/>
    <mergeCell ref="Y27:AC27"/>
    <mergeCell ref="AD27:AF27"/>
    <mergeCell ref="AL26:AN26"/>
    <mergeCell ref="AO26:AS26"/>
    <mergeCell ref="AT26:AV26"/>
    <mergeCell ref="BC26:BG26"/>
    <mergeCell ref="BH26:BJ26"/>
    <mergeCell ref="BK26:BP26"/>
    <mergeCell ref="CF27:CJ27"/>
    <mergeCell ref="E28:H29"/>
    <mergeCell ref="I28:O28"/>
    <mergeCell ref="Q28:U28"/>
    <mergeCell ref="V28:X28"/>
    <mergeCell ref="Y28:AC28"/>
    <mergeCell ref="AD28:AF28"/>
    <mergeCell ref="AG28:AK28"/>
    <mergeCell ref="AL28:AN28"/>
    <mergeCell ref="BC27:BG27"/>
    <mergeCell ref="BH27:BJ27"/>
    <mergeCell ref="CF25:CJ25"/>
    <mergeCell ref="E26:F26"/>
    <mergeCell ref="G26:H26"/>
    <mergeCell ref="I26:O26"/>
    <mergeCell ref="Q26:U26"/>
    <mergeCell ref="V26:X26"/>
    <mergeCell ref="Y26:AC26"/>
    <mergeCell ref="AD26:AF26"/>
    <mergeCell ref="AG26:AK26"/>
    <mergeCell ref="AW25:BB25"/>
    <mergeCell ref="BC25:BG25"/>
    <mergeCell ref="BH25:BJ25"/>
    <mergeCell ref="BK25:BP25"/>
    <mergeCell ref="BQ25:BU25"/>
    <mergeCell ref="BV25:BZ25"/>
    <mergeCell ref="AD25:AF25"/>
    <mergeCell ref="AG25:AK25"/>
    <mergeCell ref="AL25:AN25"/>
    <mergeCell ref="AO25:AS25"/>
    <mergeCell ref="AT25:AV25"/>
    <mergeCell ref="BQ26:BU26"/>
    <mergeCell ref="BV26:BZ26"/>
    <mergeCell ref="G25:H25"/>
    <mergeCell ref="CA26:CE26"/>
    <mergeCell ref="I25:O25"/>
    <mergeCell ref="Q25:U25"/>
    <mergeCell ref="V25:X25"/>
    <mergeCell ref="Y25:AC25"/>
    <mergeCell ref="AO24:AS24"/>
    <mergeCell ref="AT24:AV24"/>
    <mergeCell ref="AW24:BB24"/>
    <mergeCell ref="BV23:BZ23"/>
    <mergeCell ref="CA23:CE23"/>
    <mergeCell ref="V23:X23"/>
    <mergeCell ref="Y23:AC23"/>
    <mergeCell ref="AD23:AF23"/>
    <mergeCell ref="AG23:AK23"/>
    <mergeCell ref="AL23:AN23"/>
    <mergeCell ref="CA25:CE25"/>
    <mergeCell ref="CF23:CJ23"/>
    <mergeCell ref="G24:O24"/>
    <mergeCell ref="Q24:U24"/>
    <mergeCell ref="V24:X24"/>
    <mergeCell ref="Y24:AC24"/>
    <mergeCell ref="AD24:AF24"/>
    <mergeCell ref="AG24:AK24"/>
    <mergeCell ref="AL24:AN24"/>
    <mergeCell ref="AO23:AS23"/>
    <mergeCell ref="AT23:AV23"/>
    <mergeCell ref="BC23:BG23"/>
    <mergeCell ref="BH23:BJ23"/>
    <mergeCell ref="BK23:BP23"/>
    <mergeCell ref="BQ23:BU23"/>
    <mergeCell ref="BK24:BP24"/>
    <mergeCell ref="BQ24:BU24"/>
    <mergeCell ref="BV24:BZ24"/>
    <mergeCell ref="CA24:CE24"/>
    <mergeCell ref="CF24:CJ24"/>
    <mergeCell ref="BC24:BG24"/>
    <mergeCell ref="BH24:BJ24"/>
    <mergeCell ref="G23:H23"/>
    <mergeCell ref="I23:O23"/>
    <mergeCell ref="Q23:U23"/>
    <mergeCell ref="AW22:BB22"/>
    <mergeCell ref="AD22:AF22"/>
    <mergeCell ref="AG22:AK22"/>
    <mergeCell ref="AL22:AN22"/>
    <mergeCell ref="AO22:AS22"/>
    <mergeCell ref="AT22:AV22"/>
    <mergeCell ref="CA21:CE21"/>
    <mergeCell ref="CF21:CJ21"/>
    <mergeCell ref="G22:H22"/>
    <mergeCell ref="I22:O22"/>
    <mergeCell ref="Q22:U22"/>
    <mergeCell ref="V22:X22"/>
    <mergeCell ref="Y22:AC22"/>
    <mergeCell ref="AO21:AS21"/>
    <mergeCell ref="AT21:AV21"/>
    <mergeCell ref="AW21:BB21"/>
    <mergeCell ref="BC21:BG21"/>
    <mergeCell ref="BH21:BJ21"/>
    <mergeCell ref="CA22:CE22"/>
    <mergeCell ref="CF22:CJ22"/>
    <mergeCell ref="BC22:BG22"/>
    <mergeCell ref="BH22:BJ22"/>
    <mergeCell ref="BK22:BP22"/>
    <mergeCell ref="BQ22:BU22"/>
    <mergeCell ref="BV22:BZ22"/>
    <mergeCell ref="AL19:AN19"/>
    <mergeCell ref="AO19:AS19"/>
    <mergeCell ref="AT19:AV19"/>
    <mergeCell ref="AW19:BB19"/>
    <mergeCell ref="CA20:CE20"/>
    <mergeCell ref="CF20:CJ20"/>
    <mergeCell ref="E21:F25"/>
    <mergeCell ref="G21:O21"/>
    <mergeCell ref="Q21:U21"/>
    <mergeCell ref="V21:X21"/>
    <mergeCell ref="Y21:AC21"/>
    <mergeCell ref="AD21:AF21"/>
    <mergeCell ref="AG21:AK21"/>
    <mergeCell ref="AL21:AN21"/>
    <mergeCell ref="AT20:AV20"/>
    <mergeCell ref="BC20:BG20"/>
    <mergeCell ref="BH20:BJ20"/>
    <mergeCell ref="BK20:BP20"/>
    <mergeCell ref="BQ20:BU20"/>
    <mergeCell ref="BV20:BZ20"/>
    <mergeCell ref="BK21:BP21"/>
    <mergeCell ref="BQ21:BU21"/>
    <mergeCell ref="BV21:BZ21"/>
    <mergeCell ref="E20:H20"/>
    <mergeCell ref="I20:O20"/>
    <mergeCell ref="Q20:U20"/>
    <mergeCell ref="V20:X20"/>
    <mergeCell ref="Y20:AC20"/>
    <mergeCell ref="AD20:AF20"/>
    <mergeCell ref="AG20:AK20"/>
    <mergeCell ref="AL20:AN20"/>
    <mergeCell ref="AO20:AS20"/>
    <mergeCell ref="CF18:CJ18"/>
    <mergeCell ref="E19:H19"/>
    <mergeCell ref="I19:O19"/>
    <mergeCell ref="Q19:U19"/>
    <mergeCell ref="V19:X19"/>
    <mergeCell ref="Y19:AC19"/>
    <mergeCell ref="AD19:AF19"/>
    <mergeCell ref="AO18:AS18"/>
    <mergeCell ref="AT18:AV18"/>
    <mergeCell ref="AW18:BB18"/>
    <mergeCell ref="BC18:BG18"/>
    <mergeCell ref="BH18:BJ18"/>
    <mergeCell ref="BK18:BP18"/>
    <mergeCell ref="CF19:CJ19"/>
    <mergeCell ref="BC19:BG19"/>
    <mergeCell ref="BH19:BJ19"/>
    <mergeCell ref="BK19:BP19"/>
    <mergeCell ref="BQ19:BU19"/>
    <mergeCell ref="BV19:BZ19"/>
    <mergeCell ref="CA19:CE19"/>
    <mergeCell ref="AG19:AK19"/>
    <mergeCell ref="Y18:AC18"/>
    <mergeCell ref="AD18:AF18"/>
    <mergeCell ref="BV17:BZ17"/>
    <mergeCell ref="CA17:CE17"/>
    <mergeCell ref="AG17:AK17"/>
    <mergeCell ref="AL17:AN17"/>
    <mergeCell ref="AO17:AS17"/>
    <mergeCell ref="AT17:AV17"/>
    <mergeCell ref="AW17:BB17"/>
    <mergeCell ref="BQ18:BU18"/>
    <mergeCell ref="BV18:BZ18"/>
    <mergeCell ref="CA18:CE18"/>
    <mergeCell ref="AG18:AK18"/>
    <mergeCell ref="AL18:AN18"/>
    <mergeCell ref="BC17:BG17"/>
    <mergeCell ref="BH17:BJ17"/>
    <mergeCell ref="Q15:U15"/>
    <mergeCell ref="BK17:BP17"/>
    <mergeCell ref="BQ17:BU17"/>
    <mergeCell ref="CA16:CE16"/>
    <mergeCell ref="CF16:CJ16"/>
    <mergeCell ref="A17:B35"/>
    <mergeCell ref="C17:O17"/>
    <mergeCell ref="Q17:U17"/>
    <mergeCell ref="V17:X17"/>
    <mergeCell ref="Y17:AC17"/>
    <mergeCell ref="AD17:AF17"/>
    <mergeCell ref="AO16:AS16"/>
    <mergeCell ref="AT16:AV16"/>
    <mergeCell ref="AW16:BB16"/>
    <mergeCell ref="BC16:BG16"/>
    <mergeCell ref="BH16:BJ16"/>
    <mergeCell ref="BK16:BP16"/>
    <mergeCell ref="D15:D16"/>
    <mergeCell ref="E15:K16"/>
    <mergeCell ref="V15:X15"/>
    <mergeCell ref="Y15:AC15"/>
    <mergeCell ref="CF17:CJ17"/>
    <mergeCell ref="C18:D26"/>
    <mergeCell ref="E18:O18"/>
    <mergeCell ref="C9:C16"/>
    <mergeCell ref="Q18:U18"/>
    <mergeCell ref="V18:X18"/>
    <mergeCell ref="BC14:BG14"/>
    <mergeCell ref="CA15:CE15"/>
    <mergeCell ref="CF15:CJ15"/>
    <mergeCell ref="L16:O16"/>
    <mergeCell ref="Q16:U16"/>
    <mergeCell ref="V16:X16"/>
    <mergeCell ref="Y16:AC16"/>
    <mergeCell ref="AD16:AF16"/>
    <mergeCell ref="AG16:AK16"/>
    <mergeCell ref="AL16:AN16"/>
    <mergeCell ref="AW15:BB15"/>
    <mergeCell ref="BC15:BG15"/>
    <mergeCell ref="BH15:BJ15"/>
    <mergeCell ref="BK15:BP15"/>
    <mergeCell ref="BQ15:BU15"/>
    <mergeCell ref="BV15:BZ15"/>
    <mergeCell ref="AD15:AF15"/>
    <mergeCell ref="AG15:AK15"/>
    <mergeCell ref="AL15:AN15"/>
    <mergeCell ref="AO15:AS15"/>
    <mergeCell ref="AT15:AV15"/>
    <mergeCell ref="L15:O15"/>
    <mergeCell ref="BQ16:BU16"/>
    <mergeCell ref="BV16:BZ16"/>
    <mergeCell ref="CF13:CJ13"/>
    <mergeCell ref="L14:O14"/>
    <mergeCell ref="Q14:U14"/>
    <mergeCell ref="V14:X14"/>
    <mergeCell ref="Y14:AC14"/>
    <mergeCell ref="AD14:AF14"/>
    <mergeCell ref="AG14:AK14"/>
    <mergeCell ref="AO13:AS13"/>
    <mergeCell ref="AT13:AV13"/>
    <mergeCell ref="AW13:BB13"/>
    <mergeCell ref="BC13:BG13"/>
    <mergeCell ref="BH13:BJ13"/>
    <mergeCell ref="BK13:BP13"/>
    <mergeCell ref="BH14:BJ14"/>
    <mergeCell ref="BK14:BP14"/>
    <mergeCell ref="BQ14:BU14"/>
    <mergeCell ref="BV14:BZ14"/>
    <mergeCell ref="CA14:CE14"/>
    <mergeCell ref="CF14:CJ14"/>
    <mergeCell ref="AL14:AN14"/>
    <mergeCell ref="AO14:AS14"/>
    <mergeCell ref="BQ13:BU13"/>
    <mergeCell ref="BV13:BZ13"/>
    <mergeCell ref="CA13:CE13"/>
    <mergeCell ref="AT14:AV14"/>
    <mergeCell ref="AW14:BB14"/>
    <mergeCell ref="AG13:AK13"/>
    <mergeCell ref="AL13:AN13"/>
    <mergeCell ref="BC12:BG12"/>
    <mergeCell ref="BH12:BJ12"/>
    <mergeCell ref="BK12:BP12"/>
    <mergeCell ref="BQ12:BU12"/>
    <mergeCell ref="BV12:BZ12"/>
    <mergeCell ref="BK11:BP11"/>
    <mergeCell ref="BQ11:BU11"/>
    <mergeCell ref="BV11:BZ11"/>
    <mergeCell ref="CA11:CE11"/>
    <mergeCell ref="CF11:CJ11"/>
    <mergeCell ref="L12:O12"/>
    <mergeCell ref="Q12:U12"/>
    <mergeCell ref="V12:X12"/>
    <mergeCell ref="Y12:AC12"/>
    <mergeCell ref="AD12:AF12"/>
    <mergeCell ref="AO11:AS11"/>
    <mergeCell ref="AT11:AV11"/>
    <mergeCell ref="AW11:BB11"/>
    <mergeCell ref="BC11:BG11"/>
    <mergeCell ref="BH11:BJ11"/>
    <mergeCell ref="CF12:CJ12"/>
    <mergeCell ref="CA12:CE12"/>
    <mergeCell ref="AG12:AK12"/>
    <mergeCell ref="AL12:AN12"/>
    <mergeCell ref="AO12:AS12"/>
    <mergeCell ref="AT12:AV12"/>
    <mergeCell ref="AW12:BB12"/>
    <mergeCell ref="CF10:CJ10"/>
    <mergeCell ref="BC10:BG10"/>
    <mergeCell ref="BH10:BJ10"/>
    <mergeCell ref="BK10:BP10"/>
    <mergeCell ref="BQ10:BU10"/>
    <mergeCell ref="BV10:BZ10"/>
    <mergeCell ref="CA10:CE10"/>
    <mergeCell ref="AG10:AK10"/>
    <mergeCell ref="AL10:AN10"/>
    <mergeCell ref="AO10:AS10"/>
    <mergeCell ref="AT10:AV10"/>
    <mergeCell ref="AW10:BB10"/>
    <mergeCell ref="Q10:U10"/>
    <mergeCell ref="V10:X10"/>
    <mergeCell ref="Y10:AC10"/>
    <mergeCell ref="AD10:AF10"/>
    <mergeCell ref="AO9:AS9"/>
    <mergeCell ref="AT9:AV9"/>
    <mergeCell ref="AW9:BB9"/>
    <mergeCell ref="BC9:BG9"/>
    <mergeCell ref="BH9:BJ9"/>
    <mergeCell ref="BV6:BZ6"/>
    <mergeCell ref="CA6:CE6"/>
    <mergeCell ref="BK7:BP7"/>
    <mergeCell ref="BQ7:BU7"/>
    <mergeCell ref="BV7:BZ7"/>
    <mergeCell ref="CA7:CE7"/>
    <mergeCell ref="D9:K10"/>
    <mergeCell ref="L9:O9"/>
    <mergeCell ref="Q9:U9"/>
    <mergeCell ref="V9:X9"/>
    <mergeCell ref="Y9:AC9"/>
    <mergeCell ref="AD9:AF9"/>
    <mergeCell ref="AG9:AK9"/>
    <mergeCell ref="AL9:AN9"/>
    <mergeCell ref="CA8:CE8"/>
    <mergeCell ref="AG8:AK8"/>
    <mergeCell ref="AL8:AN8"/>
    <mergeCell ref="AO8:AS8"/>
    <mergeCell ref="AT8:AV8"/>
    <mergeCell ref="AW8:BB8"/>
    <mergeCell ref="BK9:BP9"/>
    <mergeCell ref="BQ9:BU9"/>
    <mergeCell ref="BV9:BZ9"/>
    <mergeCell ref="CA9:CE9"/>
    <mergeCell ref="BH7:BJ7"/>
    <mergeCell ref="CF8:CJ8"/>
    <mergeCell ref="BC8:BG8"/>
    <mergeCell ref="BH8:BJ8"/>
    <mergeCell ref="BK8:BP8"/>
    <mergeCell ref="BQ8:BU8"/>
    <mergeCell ref="BV8:BZ8"/>
    <mergeCell ref="D13:K14"/>
    <mergeCell ref="L13:O13"/>
    <mergeCell ref="Q13:U13"/>
    <mergeCell ref="V13:X13"/>
    <mergeCell ref="Y13:AC13"/>
    <mergeCell ref="AD13:AF13"/>
    <mergeCell ref="D11:D12"/>
    <mergeCell ref="E11:K12"/>
    <mergeCell ref="L11:O11"/>
    <mergeCell ref="Q11:U11"/>
    <mergeCell ref="V11:X11"/>
    <mergeCell ref="Y11:AC11"/>
    <mergeCell ref="AD11:AF11"/>
    <mergeCell ref="AG11:AK11"/>
    <mergeCell ref="AL11:AN11"/>
    <mergeCell ref="CF9:CJ9"/>
    <mergeCell ref="L10:O10"/>
    <mergeCell ref="L8:O8"/>
    <mergeCell ref="Q8:U8"/>
    <mergeCell ref="V8:X8"/>
    <mergeCell ref="Y8:AC8"/>
    <mergeCell ref="AD8:AF8"/>
    <mergeCell ref="AO7:AS7"/>
    <mergeCell ref="AT7:AV7"/>
    <mergeCell ref="AW7:BB7"/>
    <mergeCell ref="BC7:BG7"/>
    <mergeCell ref="A3:B3"/>
    <mergeCell ref="C3:I3"/>
    <mergeCell ref="A5:O6"/>
    <mergeCell ref="P5:P6"/>
    <mergeCell ref="Q5:X6"/>
    <mergeCell ref="Y5:AF6"/>
    <mergeCell ref="CF6:CJ6"/>
    <mergeCell ref="A7:B16"/>
    <mergeCell ref="C7:K8"/>
    <mergeCell ref="L7:O7"/>
    <mergeCell ref="Q7:U7"/>
    <mergeCell ref="V7:X7"/>
    <mergeCell ref="Y7:AC7"/>
    <mergeCell ref="AD7:AF7"/>
    <mergeCell ref="AG7:AK7"/>
    <mergeCell ref="AL7:AN7"/>
    <mergeCell ref="AG5:AN6"/>
    <mergeCell ref="AO5:AV6"/>
    <mergeCell ref="BC5:BJ6"/>
    <mergeCell ref="BK5:CJ5"/>
    <mergeCell ref="AW6:BB6"/>
    <mergeCell ref="BK6:BP6"/>
    <mergeCell ref="BQ6:BU6"/>
    <mergeCell ref="CF7:CJ7"/>
  </mergeCells>
  <phoneticPr fontId="1"/>
  <printOptions horizontalCentered="1"/>
  <pageMargins left="0.51181102362204722" right="0.51181102362204722" top="0.59055118110236227" bottom="0.59055118110236227" header="0.51181102362204722" footer="0.31496062992125984"/>
  <pageSetup paperSize="9" scale="65" firstPageNumber="3" fitToHeight="2" pageOrder="overThenDown" orientation="landscape" useFirstPageNumber="1" r:id="rId1"/>
  <headerFooter alignWithMargins="0">
    <oddFooter>&amp;C&amp;P</oddFooter>
  </headerFooter>
  <rowBreaks count="1" manualBreakCount="1">
    <brk id="36" max="9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P99"/>
  <sheetViews>
    <sheetView view="pageBreakPreview" topLeftCell="A31" zoomScale="70" zoomScaleNormal="75" zoomScaleSheetLayoutView="70" workbookViewId="0">
      <selection activeCell="BK36" sqref="BK36"/>
    </sheetView>
  </sheetViews>
  <sheetFormatPr defaultColWidth="9" defaultRowHeight="14.4" outlineLevelRow="1" x14ac:dyDescent="0.2"/>
  <cols>
    <col min="1" max="1" width="0.6640625" style="2" customWidth="1"/>
    <col min="2" max="5" width="3.33203125" style="2" customWidth="1"/>
    <col min="6" max="6" width="5.33203125" style="2" customWidth="1"/>
    <col min="7" max="8" width="1.88671875" style="2" customWidth="1"/>
    <col min="9" max="9" width="16" style="2" customWidth="1"/>
    <col min="10" max="10" width="2.33203125" style="2" customWidth="1"/>
    <col min="11" max="11" width="0.6640625" style="2" customWidth="1"/>
    <col min="12" max="12" width="1.6640625" style="2" customWidth="1"/>
    <col min="13" max="13" width="2.44140625" style="2" customWidth="1"/>
    <col min="14" max="14" width="7.77734375" style="2" customWidth="1"/>
    <col min="15" max="16" width="0.21875" style="2" customWidth="1"/>
    <col min="17" max="17" width="7.77734375" style="2" customWidth="1"/>
    <col min="18" max="19" width="0.21875" style="2" customWidth="1"/>
    <col min="20" max="20" width="7.77734375" style="2" customWidth="1"/>
    <col min="21" max="22" width="1.6640625" style="2" customWidth="1"/>
    <col min="23" max="23" width="2.44140625" style="2" customWidth="1"/>
    <col min="24" max="24" width="7.77734375" style="2" customWidth="1"/>
    <col min="25" max="26" width="0.21875" style="2" customWidth="1"/>
    <col min="27" max="27" width="7.77734375" style="2" customWidth="1"/>
    <col min="28" max="29" width="0.21875" style="2" customWidth="1"/>
    <col min="30" max="30" width="7.77734375" style="2" customWidth="1"/>
    <col min="31" max="32" width="1.6640625" style="2" customWidth="1"/>
    <col min="33" max="33" width="2.44140625" style="2" customWidth="1"/>
    <col min="34" max="34" width="7.77734375" style="2" customWidth="1"/>
    <col min="35" max="36" width="0.21875" style="2" customWidth="1"/>
    <col min="37" max="37" width="7.77734375" style="2" customWidth="1"/>
    <col min="38" max="39" width="0.21875" style="2" customWidth="1"/>
    <col min="40" max="40" width="7.77734375" style="2" customWidth="1"/>
    <col min="41" max="41" width="1.6640625" style="2" customWidth="1"/>
    <col min="42" max="42" width="9" style="2"/>
    <col min="43" max="43" width="1.6640625" style="2" customWidth="1"/>
    <col min="44" max="16384" width="9" style="2"/>
  </cols>
  <sheetData>
    <row r="1" spans="1:42" ht="69" customHeight="1" x14ac:dyDescent="0.45">
      <c r="A1" s="434" t="s">
        <v>324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435"/>
      <c r="N1" s="435"/>
      <c r="O1" s="435"/>
      <c r="P1" s="435"/>
      <c r="Q1" s="435"/>
      <c r="R1" s="435"/>
      <c r="S1" s="435"/>
      <c r="T1" s="435"/>
      <c r="U1" s="435"/>
      <c r="V1" s="435"/>
      <c r="W1" s="435"/>
      <c r="X1" s="435"/>
      <c r="Y1" s="435"/>
      <c r="Z1" s="435"/>
      <c r="AA1" s="435"/>
      <c r="AB1" s="434"/>
      <c r="AC1" s="434"/>
      <c r="AD1" s="434"/>
      <c r="AE1" s="434"/>
      <c r="AF1" s="434"/>
      <c r="AG1" s="434"/>
      <c r="AH1" s="434"/>
      <c r="AI1" s="434"/>
      <c r="AJ1" s="434"/>
      <c r="AK1" s="434"/>
      <c r="AL1" s="434"/>
      <c r="AM1" s="434"/>
      <c r="AN1" s="434"/>
      <c r="AO1" s="434"/>
      <c r="AP1" s="1"/>
    </row>
    <row r="2" spans="1:42" ht="36.75" customHeight="1" x14ac:dyDescent="0.3">
      <c r="B2" s="266" t="s">
        <v>269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</row>
    <row r="3" spans="1:42" ht="33.75" customHeight="1" x14ac:dyDescent="0.2">
      <c r="A3" s="424"/>
      <c r="B3" s="436"/>
      <c r="C3" s="436"/>
      <c r="D3" s="436"/>
      <c r="E3" s="436"/>
      <c r="F3" s="436"/>
      <c r="G3" s="436"/>
      <c r="H3" s="426" t="s">
        <v>104</v>
      </c>
      <c r="I3" s="426"/>
      <c r="J3" s="426"/>
      <c r="K3" s="255"/>
      <c r="L3" s="138"/>
      <c r="M3" s="427" t="s">
        <v>326</v>
      </c>
      <c r="N3" s="428"/>
      <c r="O3" s="428"/>
      <c r="P3" s="428"/>
      <c r="Q3" s="428"/>
      <c r="R3" s="428"/>
      <c r="S3" s="428"/>
      <c r="T3" s="428"/>
      <c r="U3" s="79"/>
      <c r="V3" s="255"/>
      <c r="W3" s="427" t="s">
        <v>325</v>
      </c>
      <c r="X3" s="428"/>
      <c r="Y3" s="428"/>
      <c r="Z3" s="428"/>
      <c r="AA3" s="428"/>
      <c r="AB3" s="428"/>
      <c r="AC3" s="428"/>
      <c r="AD3" s="428"/>
      <c r="AE3" s="79"/>
      <c r="AF3" s="84"/>
      <c r="AG3" s="427" t="s">
        <v>105</v>
      </c>
      <c r="AH3" s="428"/>
      <c r="AI3" s="428"/>
      <c r="AJ3" s="428"/>
      <c r="AK3" s="428"/>
      <c r="AL3" s="428"/>
      <c r="AM3" s="428"/>
      <c r="AN3" s="428"/>
      <c r="AO3" s="79"/>
    </row>
    <row r="4" spans="1:42" ht="33.75" customHeight="1" x14ac:dyDescent="0.2">
      <c r="A4" s="3"/>
      <c r="B4" s="430" t="s">
        <v>106</v>
      </c>
      <c r="C4" s="430"/>
      <c r="D4" s="430"/>
      <c r="E4" s="430"/>
      <c r="F4" s="430"/>
      <c r="G4" s="430"/>
      <c r="H4" s="422"/>
      <c r="I4" s="422"/>
      <c r="J4" s="422"/>
      <c r="K4" s="437"/>
      <c r="L4" s="4"/>
      <c r="M4" s="429"/>
      <c r="N4" s="429"/>
      <c r="O4" s="429"/>
      <c r="P4" s="429"/>
      <c r="Q4" s="429"/>
      <c r="R4" s="429"/>
      <c r="S4" s="429"/>
      <c r="T4" s="429"/>
      <c r="U4" s="5"/>
      <c r="V4" s="257"/>
      <c r="W4" s="429"/>
      <c r="X4" s="429"/>
      <c r="Y4" s="429"/>
      <c r="Z4" s="429"/>
      <c r="AA4" s="429"/>
      <c r="AB4" s="429"/>
      <c r="AC4" s="429"/>
      <c r="AD4" s="429"/>
      <c r="AE4" s="5"/>
      <c r="AF4" s="4"/>
      <c r="AG4" s="429"/>
      <c r="AH4" s="429"/>
      <c r="AI4" s="429"/>
      <c r="AJ4" s="429"/>
      <c r="AK4" s="429"/>
      <c r="AL4" s="429"/>
      <c r="AM4" s="429"/>
      <c r="AN4" s="429"/>
      <c r="AO4" s="5"/>
    </row>
    <row r="5" spans="1:42" ht="15" customHeight="1" x14ac:dyDescent="0.2">
      <c r="A5" s="6"/>
      <c r="B5" s="389" t="s">
        <v>60</v>
      </c>
      <c r="C5" s="389"/>
      <c r="D5" s="389"/>
      <c r="E5" s="389"/>
      <c r="F5" s="389"/>
      <c r="G5" s="389"/>
      <c r="H5" s="70"/>
      <c r="I5" s="73"/>
      <c r="J5" s="73"/>
      <c r="K5" s="7"/>
      <c r="L5" s="117"/>
      <c r="M5" s="251"/>
      <c r="N5" s="250"/>
      <c r="O5" s="260" t="s">
        <v>107</v>
      </c>
      <c r="P5" s="251"/>
      <c r="Q5" s="250"/>
      <c r="R5" s="260" t="s">
        <v>108</v>
      </c>
      <c r="S5" s="251"/>
      <c r="T5" s="250"/>
      <c r="U5" s="44" t="s">
        <v>100</v>
      </c>
      <c r="V5" s="117"/>
      <c r="W5" s="251"/>
      <c r="X5" s="250"/>
      <c r="Y5" s="260" t="s">
        <v>107</v>
      </c>
      <c r="Z5" s="251"/>
      <c r="AA5" s="250"/>
      <c r="AB5" s="267" t="s">
        <v>108</v>
      </c>
      <c r="AC5" s="256"/>
      <c r="AD5" s="258"/>
      <c r="AE5" s="44" t="s">
        <v>100</v>
      </c>
      <c r="AF5" s="84"/>
      <c r="AG5" s="72"/>
      <c r="AH5" s="67"/>
      <c r="AI5" s="66" t="s">
        <v>107</v>
      </c>
      <c r="AJ5" s="72"/>
      <c r="AK5" s="67"/>
      <c r="AL5" s="66" t="s">
        <v>108</v>
      </c>
      <c r="AM5" s="72"/>
      <c r="AN5" s="67"/>
      <c r="AO5" s="8" t="s">
        <v>100</v>
      </c>
    </row>
    <row r="6" spans="1:42" ht="30" customHeight="1" x14ac:dyDescent="0.2">
      <c r="A6" s="9"/>
      <c r="B6" s="73"/>
      <c r="C6" s="408" t="s">
        <v>109</v>
      </c>
      <c r="D6" s="296"/>
      <c r="E6" s="296"/>
      <c r="F6" s="296"/>
      <c r="G6" s="296"/>
      <c r="H6" s="296"/>
      <c r="I6" s="296"/>
      <c r="J6" s="69"/>
      <c r="K6" s="69"/>
      <c r="L6" s="10"/>
      <c r="M6" s="69"/>
      <c r="N6" s="414">
        <f>SUM(N7:T8)</f>
        <v>4600158692</v>
      </c>
      <c r="O6" s="414"/>
      <c r="P6" s="414"/>
      <c r="Q6" s="414" t="s">
        <v>110</v>
      </c>
      <c r="R6" s="414"/>
      <c r="S6" s="414"/>
      <c r="T6" s="414" t="s">
        <v>111</v>
      </c>
      <c r="U6" s="11"/>
      <c r="V6" s="10"/>
      <c r="W6" s="69"/>
      <c r="X6" s="414">
        <v>4664141967</v>
      </c>
      <c r="Y6" s="414"/>
      <c r="Z6" s="414"/>
      <c r="AA6" s="414" t="s">
        <v>114</v>
      </c>
      <c r="AB6" s="414"/>
      <c r="AC6" s="414"/>
      <c r="AD6" s="414" t="s">
        <v>115</v>
      </c>
      <c r="AE6" s="11"/>
      <c r="AF6" s="10"/>
      <c r="AG6" s="69" t="str">
        <f>IF(AH6&lt;0,"△","")</f>
        <v>△</v>
      </c>
      <c r="AH6" s="414">
        <f>N6-X6</f>
        <v>-63983275</v>
      </c>
      <c r="AI6" s="414"/>
      <c r="AJ6" s="414"/>
      <c r="AK6" s="414" t="s">
        <v>112</v>
      </c>
      <c r="AL6" s="414"/>
      <c r="AM6" s="414"/>
      <c r="AN6" s="414" t="s">
        <v>113</v>
      </c>
      <c r="AO6" s="11"/>
    </row>
    <row r="7" spans="1:42" ht="30" customHeight="1" x14ac:dyDescent="0.2">
      <c r="A7" s="9"/>
      <c r="B7" s="73"/>
      <c r="C7" s="73"/>
      <c r="D7" s="72"/>
      <c r="E7" s="427" t="s">
        <v>85</v>
      </c>
      <c r="F7" s="428"/>
      <c r="G7" s="428"/>
      <c r="H7" s="428"/>
      <c r="I7" s="428"/>
      <c r="J7" s="428"/>
      <c r="K7" s="12"/>
      <c r="L7" s="13"/>
      <c r="M7" s="12"/>
      <c r="N7" s="417">
        <v>23115439</v>
      </c>
      <c r="O7" s="417"/>
      <c r="P7" s="417"/>
      <c r="Q7" s="417"/>
      <c r="R7" s="417"/>
      <c r="S7" s="417"/>
      <c r="T7" s="417"/>
      <c r="U7" s="14"/>
      <c r="V7" s="13"/>
      <c r="W7" s="12"/>
      <c r="X7" s="417">
        <v>30157340</v>
      </c>
      <c r="Y7" s="417"/>
      <c r="Z7" s="417"/>
      <c r="AA7" s="417"/>
      <c r="AB7" s="417"/>
      <c r="AC7" s="417"/>
      <c r="AD7" s="417"/>
      <c r="AE7" s="14"/>
      <c r="AF7" s="13"/>
      <c r="AG7" s="12" t="str">
        <f t="shared" ref="AG7:AG29" si="0">IF(AH7&lt;0,"△","")</f>
        <v>△</v>
      </c>
      <c r="AH7" s="417">
        <f t="shared" ref="AH7:AH44" si="1">N7-X7</f>
        <v>-7041901</v>
      </c>
      <c r="AI7" s="417"/>
      <c r="AJ7" s="417"/>
      <c r="AK7" s="417" t="s">
        <v>114</v>
      </c>
      <c r="AL7" s="417"/>
      <c r="AM7" s="417"/>
      <c r="AN7" s="417" t="s">
        <v>115</v>
      </c>
      <c r="AO7" s="14"/>
    </row>
    <row r="8" spans="1:42" ht="30" customHeight="1" x14ac:dyDescent="0.2">
      <c r="A8" s="9"/>
      <c r="B8" s="73"/>
      <c r="C8" s="73"/>
      <c r="D8" s="73"/>
      <c r="E8" s="386" t="s">
        <v>86</v>
      </c>
      <c r="F8" s="432"/>
      <c r="G8" s="432"/>
      <c r="H8" s="432"/>
      <c r="I8" s="432"/>
      <c r="J8" s="432"/>
      <c r="K8" s="15"/>
      <c r="L8" s="16"/>
      <c r="M8" s="15"/>
      <c r="N8" s="388">
        <v>4577043253</v>
      </c>
      <c r="O8" s="388"/>
      <c r="P8" s="388"/>
      <c r="Q8" s="388"/>
      <c r="R8" s="388"/>
      <c r="S8" s="388"/>
      <c r="T8" s="388"/>
      <c r="U8" s="17"/>
      <c r="V8" s="16"/>
      <c r="W8" s="15"/>
      <c r="X8" s="388">
        <v>4633984627</v>
      </c>
      <c r="Y8" s="388"/>
      <c r="Z8" s="388"/>
      <c r="AA8" s="388"/>
      <c r="AB8" s="388"/>
      <c r="AC8" s="388"/>
      <c r="AD8" s="388"/>
      <c r="AE8" s="17"/>
      <c r="AF8" s="16"/>
      <c r="AG8" s="15" t="str">
        <f t="shared" si="0"/>
        <v>△</v>
      </c>
      <c r="AH8" s="388">
        <f t="shared" si="1"/>
        <v>-56941374</v>
      </c>
      <c r="AI8" s="388"/>
      <c r="AJ8" s="388"/>
      <c r="AK8" s="388" t="s">
        <v>114</v>
      </c>
      <c r="AL8" s="388"/>
      <c r="AM8" s="388"/>
      <c r="AN8" s="388" t="s">
        <v>115</v>
      </c>
      <c r="AO8" s="17"/>
    </row>
    <row r="9" spans="1:42" ht="30" customHeight="1" x14ac:dyDescent="0.2">
      <c r="A9" s="9"/>
      <c r="B9" s="73"/>
      <c r="C9" s="408" t="s">
        <v>116</v>
      </c>
      <c r="D9" s="296"/>
      <c r="E9" s="296"/>
      <c r="F9" s="296"/>
      <c r="G9" s="296"/>
      <c r="H9" s="296"/>
      <c r="I9" s="296"/>
      <c r="J9" s="69"/>
      <c r="K9" s="74"/>
      <c r="L9" s="4"/>
      <c r="M9" s="74"/>
      <c r="N9" s="419">
        <f>SUM(N10:T13)</f>
        <v>10610228</v>
      </c>
      <c r="O9" s="419"/>
      <c r="P9" s="419"/>
      <c r="Q9" s="419" t="s">
        <v>117</v>
      </c>
      <c r="R9" s="419"/>
      <c r="S9" s="419"/>
      <c r="T9" s="419" t="s">
        <v>118</v>
      </c>
      <c r="U9" s="11"/>
      <c r="V9" s="4"/>
      <c r="W9" s="74"/>
      <c r="X9" s="419">
        <v>16241473</v>
      </c>
      <c r="Y9" s="419"/>
      <c r="Z9" s="419"/>
      <c r="AA9" s="419" t="s">
        <v>288</v>
      </c>
      <c r="AB9" s="419"/>
      <c r="AC9" s="419"/>
      <c r="AD9" s="419" t="s">
        <v>289</v>
      </c>
      <c r="AE9" s="11"/>
      <c r="AF9" s="4"/>
      <c r="AG9" s="74" t="str">
        <f t="shared" si="0"/>
        <v>△</v>
      </c>
      <c r="AH9" s="419">
        <f>N9-X9</f>
        <v>-5631245</v>
      </c>
      <c r="AI9" s="419"/>
      <c r="AJ9" s="419"/>
      <c r="AK9" s="419" t="s">
        <v>114</v>
      </c>
      <c r="AL9" s="419"/>
      <c r="AM9" s="419"/>
      <c r="AN9" s="419" t="s">
        <v>115</v>
      </c>
      <c r="AO9" s="11"/>
    </row>
    <row r="10" spans="1:42" ht="30" hidden="1" customHeight="1" outlineLevel="1" x14ac:dyDescent="0.2">
      <c r="A10" s="9"/>
      <c r="B10" s="73"/>
      <c r="C10" s="71"/>
      <c r="D10" s="82"/>
      <c r="E10" s="420" t="s">
        <v>82</v>
      </c>
      <c r="F10" s="420"/>
      <c r="G10" s="420"/>
      <c r="H10" s="420"/>
      <c r="I10" s="420"/>
      <c r="J10" s="420"/>
      <c r="K10" s="19"/>
      <c r="L10" s="20"/>
      <c r="M10" s="19"/>
      <c r="N10" s="387">
        <v>0</v>
      </c>
      <c r="O10" s="387"/>
      <c r="P10" s="387"/>
      <c r="Q10" s="387"/>
      <c r="R10" s="387"/>
      <c r="S10" s="387"/>
      <c r="T10" s="387"/>
      <c r="U10" s="21"/>
      <c r="V10" s="20"/>
      <c r="W10" s="19"/>
      <c r="X10" s="387">
        <v>0</v>
      </c>
      <c r="Y10" s="387"/>
      <c r="Z10" s="387"/>
      <c r="AA10" s="387"/>
      <c r="AB10" s="387"/>
      <c r="AC10" s="387"/>
      <c r="AD10" s="387"/>
      <c r="AE10" s="21"/>
      <c r="AF10" s="20"/>
      <c r="AG10" s="19" t="str">
        <f t="shared" si="0"/>
        <v/>
      </c>
      <c r="AH10" s="387">
        <f t="shared" si="1"/>
        <v>0</v>
      </c>
      <c r="AI10" s="387"/>
      <c r="AJ10" s="387"/>
      <c r="AK10" s="387" t="s">
        <v>114</v>
      </c>
      <c r="AL10" s="387"/>
      <c r="AM10" s="387"/>
      <c r="AN10" s="387" t="s">
        <v>115</v>
      </c>
      <c r="AO10" s="21"/>
    </row>
    <row r="11" spans="1:42" ht="30" customHeight="1" collapsed="1" x14ac:dyDescent="0.2">
      <c r="A11" s="9"/>
      <c r="B11" s="73"/>
      <c r="C11" s="71"/>
      <c r="D11" s="82"/>
      <c r="E11" s="386" t="s">
        <v>88</v>
      </c>
      <c r="F11" s="386"/>
      <c r="G11" s="386"/>
      <c r="H11" s="386"/>
      <c r="I11" s="386"/>
      <c r="J11" s="386"/>
      <c r="K11" s="15"/>
      <c r="L11" s="16"/>
      <c r="M11" s="15"/>
      <c r="N11" s="388">
        <v>5469513</v>
      </c>
      <c r="O11" s="388"/>
      <c r="P11" s="388"/>
      <c r="Q11" s="388"/>
      <c r="R11" s="388"/>
      <c r="S11" s="388"/>
      <c r="T11" s="388"/>
      <c r="U11" s="17"/>
      <c r="V11" s="16"/>
      <c r="W11" s="15"/>
      <c r="X11" s="388">
        <v>5515012</v>
      </c>
      <c r="Y11" s="388"/>
      <c r="Z11" s="388"/>
      <c r="AA11" s="388"/>
      <c r="AB11" s="388"/>
      <c r="AC11" s="388"/>
      <c r="AD11" s="388"/>
      <c r="AE11" s="17"/>
      <c r="AF11" s="16"/>
      <c r="AG11" s="15" t="str">
        <f t="shared" si="0"/>
        <v>△</v>
      </c>
      <c r="AH11" s="388">
        <f>N11-X11</f>
        <v>-45499</v>
      </c>
      <c r="AI11" s="388"/>
      <c r="AJ11" s="388"/>
      <c r="AK11" s="388" t="s">
        <v>114</v>
      </c>
      <c r="AL11" s="388"/>
      <c r="AM11" s="388"/>
      <c r="AN11" s="388" t="s">
        <v>115</v>
      </c>
      <c r="AO11" s="17"/>
    </row>
    <row r="12" spans="1:42" ht="30" customHeight="1" x14ac:dyDescent="0.2">
      <c r="A12" s="9"/>
      <c r="B12" s="73"/>
      <c r="C12" s="71"/>
      <c r="D12" s="82"/>
      <c r="E12" s="386" t="s">
        <v>83</v>
      </c>
      <c r="F12" s="386"/>
      <c r="G12" s="386"/>
      <c r="H12" s="386"/>
      <c r="I12" s="386"/>
      <c r="J12" s="386"/>
      <c r="K12" s="19"/>
      <c r="L12" s="20"/>
      <c r="M12" s="19"/>
      <c r="N12" s="387">
        <v>147825</v>
      </c>
      <c r="O12" s="387"/>
      <c r="P12" s="387"/>
      <c r="Q12" s="387"/>
      <c r="R12" s="387"/>
      <c r="S12" s="387"/>
      <c r="T12" s="387"/>
      <c r="U12" s="21"/>
      <c r="V12" s="20"/>
      <c r="W12" s="19"/>
      <c r="X12" s="387">
        <v>244231</v>
      </c>
      <c r="Y12" s="387"/>
      <c r="Z12" s="387"/>
      <c r="AA12" s="387"/>
      <c r="AB12" s="387"/>
      <c r="AC12" s="387"/>
      <c r="AD12" s="387"/>
      <c r="AE12" s="21"/>
      <c r="AF12" s="20"/>
      <c r="AG12" s="19" t="str">
        <f t="shared" si="0"/>
        <v>△</v>
      </c>
      <c r="AH12" s="387">
        <f t="shared" si="1"/>
        <v>-96406</v>
      </c>
      <c r="AI12" s="387"/>
      <c r="AJ12" s="387"/>
      <c r="AK12" s="387" t="s">
        <v>114</v>
      </c>
      <c r="AL12" s="387"/>
      <c r="AM12" s="387"/>
      <c r="AN12" s="387" t="s">
        <v>115</v>
      </c>
      <c r="AO12" s="21"/>
    </row>
    <row r="13" spans="1:42" ht="30" customHeight="1" collapsed="1" x14ac:dyDescent="0.2">
      <c r="A13" s="9"/>
      <c r="B13" s="144"/>
      <c r="C13" s="145"/>
      <c r="D13" s="143"/>
      <c r="E13" s="386" t="s">
        <v>119</v>
      </c>
      <c r="F13" s="386"/>
      <c r="G13" s="386"/>
      <c r="H13" s="386"/>
      <c r="I13" s="386"/>
      <c r="J13" s="386"/>
      <c r="K13" s="19"/>
      <c r="L13" s="20"/>
      <c r="M13" s="19"/>
      <c r="N13" s="387">
        <v>4992890</v>
      </c>
      <c r="O13" s="387"/>
      <c r="P13" s="387"/>
      <c r="Q13" s="387"/>
      <c r="R13" s="387"/>
      <c r="S13" s="387"/>
      <c r="T13" s="387"/>
      <c r="U13" s="21"/>
      <c r="V13" s="20"/>
      <c r="W13" s="19"/>
      <c r="X13" s="388">
        <v>10482230</v>
      </c>
      <c r="Y13" s="388"/>
      <c r="Z13" s="388"/>
      <c r="AA13" s="388"/>
      <c r="AB13" s="388"/>
      <c r="AC13" s="388"/>
      <c r="AD13" s="388"/>
      <c r="AE13" s="21"/>
      <c r="AF13" s="20"/>
      <c r="AG13" s="19" t="str">
        <f t="shared" ref="AG13" si="2">IF(AH13&lt;0,"△","")</f>
        <v>△</v>
      </c>
      <c r="AH13" s="387">
        <f t="shared" ref="AH13" si="3">N13-X13</f>
        <v>-5489340</v>
      </c>
      <c r="AI13" s="387"/>
      <c r="AJ13" s="387"/>
      <c r="AK13" s="387" t="s">
        <v>114</v>
      </c>
      <c r="AL13" s="387"/>
      <c r="AM13" s="387"/>
      <c r="AN13" s="387" t="s">
        <v>115</v>
      </c>
      <c r="AO13" s="21"/>
    </row>
    <row r="14" spans="1:42" ht="30" customHeight="1" x14ac:dyDescent="0.2">
      <c r="A14" s="9"/>
      <c r="B14" s="73"/>
      <c r="C14" s="408" t="s">
        <v>120</v>
      </c>
      <c r="D14" s="296"/>
      <c r="E14" s="296"/>
      <c r="F14" s="296"/>
      <c r="G14" s="296"/>
      <c r="H14" s="296"/>
      <c r="I14" s="296"/>
      <c r="J14" s="69"/>
      <c r="K14" s="74"/>
      <c r="L14" s="4"/>
      <c r="M14" s="74"/>
      <c r="N14" s="414">
        <f>SUM(N15:T16)</f>
        <v>0</v>
      </c>
      <c r="O14" s="414"/>
      <c r="P14" s="414"/>
      <c r="Q14" s="414" t="s">
        <v>121</v>
      </c>
      <c r="R14" s="414"/>
      <c r="S14" s="414"/>
      <c r="T14" s="414" t="s">
        <v>118</v>
      </c>
      <c r="U14" s="11"/>
      <c r="V14" s="4"/>
      <c r="W14" s="74"/>
      <c r="X14" s="414">
        <v>12202425</v>
      </c>
      <c r="Y14" s="414"/>
      <c r="Z14" s="414"/>
      <c r="AA14" s="414" t="s">
        <v>288</v>
      </c>
      <c r="AB14" s="414"/>
      <c r="AC14" s="414"/>
      <c r="AD14" s="414" t="s">
        <v>289</v>
      </c>
      <c r="AE14" s="11"/>
      <c r="AF14" s="4"/>
      <c r="AG14" s="74" t="str">
        <f t="shared" si="0"/>
        <v>△</v>
      </c>
      <c r="AH14" s="414">
        <f>N14-X14</f>
        <v>-12202425</v>
      </c>
      <c r="AI14" s="414"/>
      <c r="AJ14" s="414"/>
      <c r="AK14" s="414" t="s">
        <v>114</v>
      </c>
      <c r="AL14" s="414"/>
      <c r="AM14" s="414"/>
      <c r="AN14" s="414" t="s">
        <v>115</v>
      </c>
      <c r="AO14" s="11"/>
    </row>
    <row r="15" spans="1:42" ht="30" customHeight="1" x14ac:dyDescent="0.2">
      <c r="A15" s="9"/>
      <c r="B15" s="73"/>
      <c r="C15" s="71"/>
      <c r="D15" s="18"/>
      <c r="E15" s="431" t="s">
        <v>122</v>
      </c>
      <c r="F15" s="431"/>
      <c r="G15" s="431"/>
      <c r="H15" s="431"/>
      <c r="I15" s="431"/>
      <c r="J15" s="431"/>
      <c r="K15" s="73"/>
      <c r="L15" s="83"/>
      <c r="M15" s="73"/>
      <c r="N15" s="421">
        <v>0</v>
      </c>
      <c r="O15" s="421"/>
      <c r="P15" s="421"/>
      <c r="Q15" s="421"/>
      <c r="R15" s="421"/>
      <c r="S15" s="421"/>
      <c r="T15" s="421"/>
      <c r="U15" s="22"/>
      <c r="V15" s="83"/>
      <c r="W15" s="73"/>
      <c r="X15" s="421">
        <v>12202425</v>
      </c>
      <c r="Y15" s="421"/>
      <c r="Z15" s="421"/>
      <c r="AA15" s="421"/>
      <c r="AB15" s="421"/>
      <c r="AC15" s="421"/>
      <c r="AD15" s="421"/>
      <c r="AE15" s="22"/>
      <c r="AF15" s="83"/>
      <c r="AG15" s="73" t="str">
        <f t="shared" si="0"/>
        <v>△</v>
      </c>
      <c r="AH15" s="421">
        <f t="shared" ref="AH15" si="4">N15-X15</f>
        <v>-12202425</v>
      </c>
      <c r="AI15" s="421"/>
      <c r="AJ15" s="421"/>
      <c r="AK15" s="421" t="s">
        <v>114</v>
      </c>
      <c r="AL15" s="421"/>
      <c r="AM15" s="421"/>
      <c r="AN15" s="421" t="s">
        <v>115</v>
      </c>
      <c r="AO15" s="22"/>
    </row>
    <row r="16" spans="1:42" ht="30" hidden="1" customHeight="1" outlineLevel="1" x14ac:dyDescent="0.2">
      <c r="A16" s="9"/>
      <c r="B16" s="73"/>
      <c r="C16" s="73"/>
      <c r="D16" s="73"/>
      <c r="E16" s="431" t="s">
        <v>123</v>
      </c>
      <c r="F16" s="431"/>
      <c r="G16" s="431"/>
      <c r="H16" s="431"/>
      <c r="I16" s="431"/>
      <c r="J16" s="431"/>
      <c r="K16" s="23"/>
      <c r="L16" s="24"/>
      <c r="M16" s="23"/>
      <c r="N16" s="421">
        <v>0</v>
      </c>
      <c r="O16" s="421"/>
      <c r="P16" s="421"/>
      <c r="Q16" s="421"/>
      <c r="R16" s="421"/>
      <c r="S16" s="421"/>
      <c r="T16" s="421"/>
      <c r="U16" s="25"/>
      <c r="V16" s="24"/>
      <c r="W16" s="23"/>
      <c r="X16" s="421">
        <v>0</v>
      </c>
      <c r="Y16" s="421"/>
      <c r="Z16" s="421"/>
      <c r="AA16" s="421"/>
      <c r="AB16" s="421"/>
      <c r="AC16" s="421"/>
      <c r="AD16" s="421"/>
      <c r="AE16" s="25"/>
      <c r="AF16" s="24"/>
      <c r="AG16" s="23" t="str">
        <f t="shared" si="0"/>
        <v/>
      </c>
      <c r="AH16" s="421">
        <f t="shared" si="1"/>
        <v>0</v>
      </c>
      <c r="AI16" s="421"/>
      <c r="AJ16" s="421"/>
      <c r="AK16" s="421" t="s">
        <v>114</v>
      </c>
      <c r="AL16" s="421"/>
      <c r="AM16" s="421"/>
      <c r="AN16" s="421" t="s">
        <v>115</v>
      </c>
      <c r="AO16" s="25"/>
    </row>
    <row r="17" spans="1:41" ht="30" customHeight="1" collapsed="1" thickBot="1" x14ac:dyDescent="0.25">
      <c r="A17" s="9"/>
      <c r="B17" s="73"/>
      <c r="C17" s="73"/>
      <c r="D17" s="405" t="s">
        <v>124</v>
      </c>
      <c r="E17" s="433"/>
      <c r="F17" s="433"/>
      <c r="G17" s="433"/>
      <c r="H17" s="433"/>
      <c r="I17" s="433"/>
      <c r="J17" s="26"/>
      <c r="K17" s="26"/>
      <c r="L17" s="27"/>
      <c r="M17" s="26"/>
      <c r="N17" s="415">
        <f>SUM(N6,N9,N14)</f>
        <v>4610768920</v>
      </c>
      <c r="O17" s="415"/>
      <c r="P17" s="415"/>
      <c r="Q17" s="415" t="s">
        <v>125</v>
      </c>
      <c r="R17" s="415"/>
      <c r="S17" s="415"/>
      <c r="T17" s="415" t="s">
        <v>126</v>
      </c>
      <c r="U17" s="28"/>
      <c r="V17" s="27"/>
      <c r="W17" s="26"/>
      <c r="X17" s="415">
        <v>4692585865</v>
      </c>
      <c r="Y17" s="415"/>
      <c r="Z17" s="415"/>
      <c r="AA17" s="415" t="s">
        <v>297</v>
      </c>
      <c r="AB17" s="415"/>
      <c r="AC17" s="415"/>
      <c r="AD17" s="415" t="s">
        <v>298</v>
      </c>
      <c r="AE17" s="28"/>
      <c r="AF17" s="27"/>
      <c r="AG17" s="26" t="str">
        <f t="shared" si="0"/>
        <v>△</v>
      </c>
      <c r="AH17" s="415">
        <f t="shared" si="1"/>
        <v>-81816945</v>
      </c>
      <c r="AI17" s="415"/>
      <c r="AJ17" s="415"/>
      <c r="AK17" s="415" t="s">
        <v>114</v>
      </c>
      <c r="AL17" s="415"/>
      <c r="AM17" s="415"/>
      <c r="AN17" s="415" t="s">
        <v>115</v>
      </c>
      <c r="AO17" s="28"/>
    </row>
    <row r="18" spans="1:41" ht="30" customHeight="1" thickTop="1" x14ac:dyDescent="0.2">
      <c r="A18" s="9"/>
      <c r="B18" s="73"/>
      <c r="C18" s="408" t="s">
        <v>127</v>
      </c>
      <c r="D18" s="408"/>
      <c r="E18" s="408"/>
      <c r="F18" s="408"/>
      <c r="G18" s="408"/>
      <c r="H18" s="408"/>
      <c r="I18" s="408"/>
      <c r="J18" s="74"/>
      <c r="K18" s="74"/>
      <c r="L18" s="4"/>
      <c r="M18" s="74"/>
      <c r="N18" s="414">
        <f>SUM(N19,N20,N21,N22)</f>
        <v>1453270333</v>
      </c>
      <c r="O18" s="414"/>
      <c r="P18" s="414"/>
      <c r="Q18" s="414" t="s">
        <v>128</v>
      </c>
      <c r="R18" s="414"/>
      <c r="S18" s="414"/>
      <c r="T18" s="414" t="s">
        <v>129</v>
      </c>
      <c r="U18" s="29"/>
      <c r="V18" s="4"/>
      <c r="W18" s="74"/>
      <c r="X18" s="414">
        <v>1697535844</v>
      </c>
      <c r="Y18" s="414"/>
      <c r="Z18" s="414"/>
      <c r="AA18" s="414" t="s">
        <v>299</v>
      </c>
      <c r="AB18" s="414"/>
      <c r="AC18" s="414"/>
      <c r="AD18" s="414" t="s">
        <v>300</v>
      </c>
      <c r="AE18" s="29"/>
      <c r="AF18" s="4"/>
      <c r="AG18" s="74" t="str">
        <f t="shared" si="0"/>
        <v>△</v>
      </c>
      <c r="AH18" s="414">
        <f t="shared" si="1"/>
        <v>-244265511</v>
      </c>
      <c r="AI18" s="414"/>
      <c r="AJ18" s="414"/>
      <c r="AK18" s="414" t="s">
        <v>114</v>
      </c>
      <c r="AL18" s="414"/>
      <c r="AM18" s="414"/>
      <c r="AN18" s="414" t="s">
        <v>115</v>
      </c>
      <c r="AO18" s="29"/>
    </row>
    <row r="19" spans="1:41" ht="30" customHeight="1" x14ac:dyDescent="0.2">
      <c r="A19" s="9"/>
      <c r="B19" s="73"/>
      <c r="C19" s="73"/>
      <c r="D19" s="73"/>
      <c r="E19" s="416" t="s">
        <v>41</v>
      </c>
      <c r="F19" s="416"/>
      <c r="G19" s="416"/>
      <c r="H19" s="416"/>
      <c r="I19" s="416"/>
      <c r="J19" s="416"/>
      <c r="K19" s="12"/>
      <c r="L19" s="13"/>
      <c r="M19" s="12"/>
      <c r="N19" s="417">
        <v>204391741</v>
      </c>
      <c r="O19" s="417"/>
      <c r="P19" s="417"/>
      <c r="Q19" s="417"/>
      <c r="R19" s="417"/>
      <c r="S19" s="417"/>
      <c r="T19" s="417"/>
      <c r="U19" s="30"/>
      <c r="V19" s="13"/>
      <c r="W19" s="12"/>
      <c r="X19" s="417">
        <v>199862159</v>
      </c>
      <c r="Y19" s="417"/>
      <c r="Z19" s="417"/>
      <c r="AA19" s="417"/>
      <c r="AB19" s="417"/>
      <c r="AC19" s="417"/>
      <c r="AD19" s="417"/>
      <c r="AE19" s="30"/>
      <c r="AF19" s="13"/>
      <c r="AG19" s="12" t="str">
        <f t="shared" si="0"/>
        <v/>
      </c>
      <c r="AH19" s="417">
        <f t="shared" si="1"/>
        <v>4529582</v>
      </c>
      <c r="AI19" s="417"/>
      <c r="AJ19" s="417"/>
      <c r="AK19" s="417" t="s">
        <v>114</v>
      </c>
      <c r="AL19" s="417"/>
      <c r="AM19" s="417"/>
      <c r="AN19" s="417" t="s">
        <v>115</v>
      </c>
      <c r="AO19" s="30"/>
    </row>
    <row r="20" spans="1:41" ht="30" customHeight="1" x14ac:dyDescent="0.2">
      <c r="A20" s="9"/>
      <c r="B20" s="73"/>
      <c r="C20" s="73"/>
      <c r="D20" s="73"/>
      <c r="E20" s="386" t="s">
        <v>42</v>
      </c>
      <c r="F20" s="386"/>
      <c r="G20" s="386"/>
      <c r="H20" s="386"/>
      <c r="I20" s="386"/>
      <c r="J20" s="386"/>
      <c r="K20" s="15"/>
      <c r="L20" s="16"/>
      <c r="M20" s="15"/>
      <c r="N20" s="388">
        <v>846668202</v>
      </c>
      <c r="O20" s="388"/>
      <c r="P20" s="388"/>
      <c r="Q20" s="388"/>
      <c r="R20" s="388"/>
      <c r="S20" s="388"/>
      <c r="T20" s="388"/>
      <c r="U20" s="31"/>
      <c r="V20" s="16"/>
      <c r="W20" s="15"/>
      <c r="X20" s="388">
        <v>1055026804</v>
      </c>
      <c r="Y20" s="388"/>
      <c r="Z20" s="388"/>
      <c r="AA20" s="388"/>
      <c r="AB20" s="388"/>
      <c r="AC20" s="388"/>
      <c r="AD20" s="388"/>
      <c r="AE20" s="31"/>
      <c r="AF20" s="16"/>
      <c r="AG20" s="15" t="str">
        <f t="shared" si="0"/>
        <v>△</v>
      </c>
      <c r="AH20" s="388">
        <f t="shared" si="1"/>
        <v>-208358602</v>
      </c>
      <c r="AI20" s="388"/>
      <c r="AJ20" s="388"/>
      <c r="AK20" s="388" t="s">
        <v>114</v>
      </c>
      <c r="AL20" s="388"/>
      <c r="AM20" s="388"/>
      <c r="AN20" s="388" t="s">
        <v>115</v>
      </c>
      <c r="AO20" s="31"/>
    </row>
    <row r="21" spans="1:41" ht="30" customHeight="1" x14ac:dyDescent="0.2">
      <c r="A21" s="9"/>
      <c r="B21" s="73"/>
      <c r="C21" s="73"/>
      <c r="D21" s="73"/>
      <c r="E21" s="386" t="s">
        <v>130</v>
      </c>
      <c r="F21" s="386"/>
      <c r="G21" s="386"/>
      <c r="H21" s="386"/>
      <c r="I21" s="386"/>
      <c r="J21" s="386"/>
      <c r="K21" s="15"/>
      <c r="L21" s="16"/>
      <c r="M21" s="15"/>
      <c r="N21" s="388">
        <v>399580409</v>
      </c>
      <c r="O21" s="388"/>
      <c r="P21" s="388"/>
      <c r="Q21" s="388"/>
      <c r="R21" s="388"/>
      <c r="S21" s="388"/>
      <c r="T21" s="388"/>
      <c r="U21" s="31"/>
      <c r="V21" s="16"/>
      <c r="W21" s="15"/>
      <c r="X21" s="388">
        <v>439575865</v>
      </c>
      <c r="Y21" s="388"/>
      <c r="Z21" s="388"/>
      <c r="AA21" s="388"/>
      <c r="AB21" s="388"/>
      <c r="AC21" s="388"/>
      <c r="AD21" s="388"/>
      <c r="AE21" s="31"/>
      <c r="AF21" s="16"/>
      <c r="AG21" s="15" t="str">
        <f t="shared" si="0"/>
        <v>△</v>
      </c>
      <c r="AH21" s="388">
        <f t="shared" si="1"/>
        <v>-39995456</v>
      </c>
      <c r="AI21" s="388"/>
      <c r="AJ21" s="388"/>
      <c r="AK21" s="388" t="s">
        <v>114</v>
      </c>
      <c r="AL21" s="388"/>
      <c r="AM21" s="388"/>
      <c r="AN21" s="388" t="s">
        <v>115</v>
      </c>
      <c r="AO21" s="31"/>
    </row>
    <row r="22" spans="1:41" ht="30" customHeight="1" x14ac:dyDescent="0.2">
      <c r="A22" s="9"/>
      <c r="B22" s="73"/>
      <c r="C22" s="73"/>
      <c r="D22" s="73"/>
      <c r="E22" s="386" t="s">
        <v>131</v>
      </c>
      <c r="F22" s="386"/>
      <c r="G22" s="386"/>
      <c r="H22" s="386"/>
      <c r="I22" s="386"/>
      <c r="J22" s="386"/>
      <c r="K22" s="15"/>
      <c r="L22" s="16"/>
      <c r="M22" s="15"/>
      <c r="N22" s="388">
        <v>2629981</v>
      </c>
      <c r="O22" s="388"/>
      <c r="P22" s="388"/>
      <c r="Q22" s="388"/>
      <c r="R22" s="388"/>
      <c r="S22" s="388"/>
      <c r="T22" s="388"/>
      <c r="U22" s="31"/>
      <c r="V22" s="16"/>
      <c r="W22" s="15"/>
      <c r="X22" s="388">
        <v>3071016</v>
      </c>
      <c r="Y22" s="388"/>
      <c r="Z22" s="388"/>
      <c r="AA22" s="388"/>
      <c r="AB22" s="388"/>
      <c r="AC22" s="388"/>
      <c r="AD22" s="388"/>
      <c r="AE22" s="31"/>
      <c r="AF22" s="16"/>
      <c r="AG22" s="15" t="str">
        <f t="shared" si="0"/>
        <v>△</v>
      </c>
      <c r="AH22" s="388">
        <f t="shared" si="1"/>
        <v>-441035</v>
      </c>
      <c r="AI22" s="388"/>
      <c r="AJ22" s="388"/>
      <c r="AK22" s="388" t="s">
        <v>114</v>
      </c>
      <c r="AL22" s="388"/>
      <c r="AM22" s="388"/>
      <c r="AN22" s="388" t="s">
        <v>115</v>
      </c>
      <c r="AO22" s="31"/>
    </row>
    <row r="23" spans="1:41" ht="30" customHeight="1" x14ac:dyDescent="0.2">
      <c r="A23" s="9"/>
      <c r="B23" s="73"/>
      <c r="C23" s="408" t="s">
        <v>132</v>
      </c>
      <c r="D23" s="408"/>
      <c r="E23" s="408"/>
      <c r="F23" s="408"/>
      <c r="G23" s="408"/>
      <c r="H23" s="408"/>
      <c r="I23" s="408"/>
      <c r="J23" s="74"/>
      <c r="K23" s="74"/>
      <c r="L23" s="4"/>
      <c r="M23" s="74"/>
      <c r="N23" s="419">
        <f>SUM(N24:T25)</f>
        <v>52032049</v>
      </c>
      <c r="O23" s="419"/>
      <c r="P23" s="419"/>
      <c r="Q23" s="419" t="s">
        <v>133</v>
      </c>
      <c r="R23" s="419"/>
      <c r="S23" s="419"/>
      <c r="T23" s="419" t="s">
        <v>134</v>
      </c>
      <c r="U23" s="29"/>
      <c r="V23" s="4"/>
      <c r="W23" s="74"/>
      <c r="X23" s="419">
        <v>56789899</v>
      </c>
      <c r="Y23" s="419"/>
      <c r="Z23" s="419"/>
      <c r="AA23" s="419" t="s">
        <v>301</v>
      </c>
      <c r="AB23" s="419"/>
      <c r="AC23" s="419"/>
      <c r="AD23" s="419" t="s">
        <v>302</v>
      </c>
      <c r="AE23" s="29"/>
      <c r="AF23" s="4"/>
      <c r="AG23" s="74" t="str">
        <f t="shared" si="0"/>
        <v>△</v>
      </c>
      <c r="AH23" s="419">
        <f t="shared" si="1"/>
        <v>-4757850</v>
      </c>
      <c r="AI23" s="419"/>
      <c r="AJ23" s="419"/>
      <c r="AK23" s="419" t="s">
        <v>114</v>
      </c>
      <c r="AL23" s="419"/>
      <c r="AM23" s="419"/>
      <c r="AN23" s="419" t="s">
        <v>115</v>
      </c>
      <c r="AO23" s="29"/>
    </row>
    <row r="24" spans="1:41" ht="30" customHeight="1" x14ac:dyDescent="0.2">
      <c r="A24" s="9"/>
      <c r="B24" s="73"/>
      <c r="C24" s="73"/>
      <c r="D24" s="73"/>
      <c r="E24" s="416" t="s">
        <v>135</v>
      </c>
      <c r="F24" s="416"/>
      <c r="G24" s="416"/>
      <c r="H24" s="416"/>
      <c r="I24" s="416"/>
      <c r="J24" s="416"/>
      <c r="K24" s="12"/>
      <c r="L24" s="13"/>
      <c r="M24" s="12"/>
      <c r="N24" s="417">
        <v>48183822</v>
      </c>
      <c r="O24" s="417"/>
      <c r="P24" s="417"/>
      <c r="Q24" s="417"/>
      <c r="R24" s="417"/>
      <c r="S24" s="417"/>
      <c r="T24" s="417"/>
      <c r="U24" s="30"/>
      <c r="V24" s="13"/>
      <c r="W24" s="12"/>
      <c r="X24" s="417">
        <v>51432183</v>
      </c>
      <c r="Y24" s="417"/>
      <c r="Z24" s="417"/>
      <c r="AA24" s="417"/>
      <c r="AB24" s="417"/>
      <c r="AC24" s="417"/>
      <c r="AD24" s="417"/>
      <c r="AE24" s="30"/>
      <c r="AF24" s="13"/>
      <c r="AG24" s="12" t="str">
        <f t="shared" si="0"/>
        <v>△</v>
      </c>
      <c r="AH24" s="417">
        <f t="shared" si="1"/>
        <v>-3248361</v>
      </c>
      <c r="AI24" s="417"/>
      <c r="AJ24" s="417"/>
      <c r="AK24" s="417" t="s">
        <v>114</v>
      </c>
      <c r="AL24" s="417"/>
      <c r="AM24" s="417"/>
      <c r="AN24" s="417" t="s">
        <v>115</v>
      </c>
      <c r="AO24" s="30"/>
    </row>
    <row r="25" spans="1:41" ht="30" customHeight="1" x14ac:dyDescent="0.2">
      <c r="A25" s="9"/>
      <c r="B25" s="73"/>
      <c r="C25" s="73"/>
      <c r="D25" s="73"/>
      <c r="E25" s="386" t="s">
        <v>136</v>
      </c>
      <c r="F25" s="386"/>
      <c r="G25" s="386"/>
      <c r="H25" s="386"/>
      <c r="I25" s="386"/>
      <c r="J25" s="386"/>
      <c r="K25" s="15"/>
      <c r="L25" s="16"/>
      <c r="M25" s="15"/>
      <c r="N25" s="388">
        <v>3848227</v>
      </c>
      <c r="O25" s="388"/>
      <c r="P25" s="388"/>
      <c r="Q25" s="388"/>
      <c r="R25" s="388"/>
      <c r="S25" s="388"/>
      <c r="T25" s="388"/>
      <c r="U25" s="31"/>
      <c r="V25" s="16"/>
      <c r="W25" s="15"/>
      <c r="X25" s="388">
        <v>5357716</v>
      </c>
      <c r="Y25" s="388"/>
      <c r="Z25" s="388"/>
      <c r="AA25" s="388"/>
      <c r="AB25" s="388"/>
      <c r="AC25" s="388"/>
      <c r="AD25" s="388"/>
      <c r="AE25" s="31"/>
      <c r="AF25" s="16"/>
      <c r="AG25" s="15" t="str">
        <f t="shared" si="0"/>
        <v>△</v>
      </c>
      <c r="AH25" s="388">
        <f t="shared" si="1"/>
        <v>-1509489</v>
      </c>
      <c r="AI25" s="388"/>
      <c r="AJ25" s="388"/>
      <c r="AK25" s="388" t="s">
        <v>114</v>
      </c>
      <c r="AL25" s="388"/>
      <c r="AM25" s="388"/>
      <c r="AN25" s="388" t="s">
        <v>115</v>
      </c>
      <c r="AO25" s="31"/>
    </row>
    <row r="26" spans="1:41" ht="30" customHeight="1" x14ac:dyDescent="0.2">
      <c r="A26" s="9"/>
      <c r="B26" s="73"/>
      <c r="C26" s="408" t="s">
        <v>140</v>
      </c>
      <c r="D26" s="408"/>
      <c r="E26" s="408"/>
      <c r="F26" s="408"/>
      <c r="G26" s="408"/>
      <c r="H26" s="408"/>
      <c r="I26" s="408"/>
      <c r="J26" s="74"/>
      <c r="K26" s="74"/>
      <c r="L26" s="4"/>
      <c r="M26" s="74"/>
      <c r="N26" s="419">
        <f>SUM(N27:T28)</f>
        <v>2051378</v>
      </c>
      <c r="O26" s="419"/>
      <c r="P26" s="419"/>
      <c r="Q26" s="419" t="s">
        <v>141</v>
      </c>
      <c r="R26" s="419"/>
      <c r="S26" s="419"/>
      <c r="T26" s="419" t="s">
        <v>142</v>
      </c>
      <c r="U26" s="29"/>
      <c r="V26" s="4"/>
      <c r="W26" s="74"/>
      <c r="X26" s="419">
        <v>50619999</v>
      </c>
      <c r="Y26" s="419"/>
      <c r="Z26" s="419"/>
      <c r="AA26" s="419" t="s">
        <v>301</v>
      </c>
      <c r="AB26" s="419"/>
      <c r="AC26" s="419"/>
      <c r="AD26" s="419" t="s">
        <v>302</v>
      </c>
      <c r="AE26" s="29"/>
      <c r="AF26" s="4"/>
      <c r="AG26" s="74" t="str">
        <f t="shared" si="0"/>
        <v>△</v>
      </c>
      <c r="AH26" s="419">
        <f t="shared" si="1"/>
        <v>-48568621</v>
      </c>
      <c r="AI26" s="419"/>
      <c r="AJ26" s="419"/>
      <c r="AK26" s="419" t="s">
        <v>114</v>
      </c>
      <c r="AL26" s="419"/>
      <c r="AM26" s="419"/>
      <c r="AN26" s="419" t="s">
        <v>115</v>
      </c>
      <c r="AO26" s="29"/>
    </row>
    <row r="27" spans="1:41" ht="30" hidden="1" customHeight="1" outlineLevel="1" x14ac:dyDescent="0.2">
      <c r="A27" s="9"/>
      <c r="B27" s="73"/>
      <c r="C27" s="73"/>
      <c r="D27" s="73"/>
      <c r="E27" s="386" t="s">
        <v>144</v>
      </c>
      <c r="F27" s="386"/>
      <c r="G27" s="386"/>
      <c r="H27" s="386"/>
      <c r="I27" s="386"/>
      <c r="J27" s="386"/>
      <c r="K27" s="15"/>
      <c r="L27" s="16"/>
      <c r="M27" s="15"/>
      <c r="N27" s="388">
        <v>0</v>
      </c>
      <c r="O27" s="388"/>
      <c r="P27" s="388"/>
      <c r="Q27" s="388" t="s">
        <v>139</v>
      </c>
      <c r="R27" s="388"/>
      <c r="S27" s="388"/>
      <c r="T27" s="388" t="s">
        <v>138</v>
      </c>
      <c r="U27" s="31"/>
      <c r="V27" s="16"/>
      <c r="W27" s="15"/>
      <c r="X27" s="388">
        <v>0</v>
      </c>
      <c r="Y27" s="388"/>
      <c r="Z27" s="388"/>
      <c r="AA27" s="388" t="s">
        <v>270</v>
      </c>
      <c r="AB27" s="388"/>
      <c r="AC27" s="388"/>
      <c r="AD27" s="388" t="s">
        <v>271</v>
      </c>
      <c r="AE27" s="31"/>
      <c r="AF27" s="16"/>
      <c r="AG27" s="15" t="str">
        <f t="shared" si="0"/>
        <v/>
      </c>
      <c r="AH27" s="388">
        <f>N27-X27</f>
        <v>0</v>
      </c>
      <c r="AI27" s="388"/>
      <c r="AJ27" s="388"/>
      <c r="AK27" s="388" t="s">
        <v>114</v>
      </c>
      <c r="AL27" s="388"/>
      <c r="AM27" s="388"/>
      <c r="AN27" s="388" t="s">
        <v>115</v>
      </c>
      <c r="AO27" s="31"/>
    </row>
    <row r="28" spans="1:41" ht="30" customHeight="1" collapsed="1" x14ac:dyDescent="0.2">
      <c r="A28" s="9"/>
      <c r="B28" s="73"/>
      <c r="C28" s="73"/>
      <c r="D28" s="73"/>
      <c r="E28" s="386" t="s">
        <v>143</v>
      </c>
      <c r="F28" s="386"/>
      <c r="G28" s="386"/>
      <c r="H28" s="386"/>
      <c r="I28" s="386"/>
      <c r="J28" s="386"/>
      <c r="K28" s="15"/>
      <c r="L28" s="16"/>
      <c r="M28" s="15"/>
      <c r="N28" s="388">
        <v>2051378</v>
      </c>
      <c r="O28" s="388"/>
      <c r="P28" s="388"/>
      <c r="Q28" s="388" t="s">
        <v>137</v>
      </c>
      <c r="R28" s="388"/>
      <c r="S28" s="388"/>
      <c r="T28" s="388" t="s">
        <v>138</v>
      </c>
      <c r="U28" s="31"/>
      <c r="V28" s="16"/>
      <c r="W28" s="15"/>
      <c r="X28" s="388">
        <v>50619999</v>
      </c>
      <c r="Y28" s="388"/>
      <c r="Z28" s="388"/>
      <c r="AA28" s="388" t="s">
        <v>270</v>
      </c>
      <c r="AB28" s="388"/>
      <c r="AC28" s="388"/>
      <c r="AD28" s="388" t="s">
        <v>271</v>
      </c>
      <c r="AE28" s="31"/>
      <c r="AF28" s="16"/>
      <c r="AG28" s="15" t="str">
        <f t="shared" si="0"/>
        <v>△</v>
      </c>
      <c r="AH28" s="388">
        <f t="shared" si="1"/>
        <v>-48568621</v>
      </c>
      <c r="AI28" s="388"/>
      <c r="AJ28" s="388"/>
      <c r="AK28" s="388" t="s">
        <v>114</v>
      </c>
      <c r="AL28" s="388"/>
      <c r="AM28" s="388"/>
      <c r="AN28" s="388" t="s">
        <v>115</v>
      </c>
      <c r="AO28" s="31"/>
    </row>
    <row r="29" spans="1:41" ht="30" customHeight="1" thickBot="1" x14ac:dyDescent="0.25">
      <c r="A29" s="9"/>
      <c r="B29" s="73"/>
      <c r="C29" s="73"/>
      <c r="D29" s="405" t="s">
        <v>145</v>
      </c>
      <c r="E29" s="405"/>
      <c r="F29" s="405"/>
      <c r="G29" s="405"/>
      <c r="H29" s="405"/>
      <c r="I29" s="405"/>
      <c r="J29" s="32"/>
      <c r="K29" s="32"/>
      <c r="L29" s="33"/>
      <c r="M29" s="32"/>
      <c r="N29" s="415">
        <f>SUM(N18,N23,N26)</f>
        <v>1507353760</v>
      </c>
      <c r="O29" s="415"/>
      <c r="P29" s="415"/>
      <c r="Q29" s="415" t="s">
        <v>146</v>
      </c>
      <c r="R29" s="415"/>
      <c r="S29" s="415"/>
      <c r="T29" s="415" t="s">
        <v>147</v>
      </c>
      <c r="U29" s="34"/>
      <c r="V29" s="33"/>
      <c r="W29" s="32"/>
      <c r="X29" s="415">
        <v>1804945742</v>
      </c>
      <c r="Y29" s="415"/>
      <c r="Z29" s="415"/>
      <c r="AA29" s="415" t="s">
        <v>303</v>
      </c>
      <c r="AB29" s="415"/>
      <c r="AC29" s="415"/>
      <c r="AD29" s="415" t="s">
        <v>304</v>
      </c>
      <c r="AE29" s="34"/>
      <c r="AF29" s="33"/>
      <c r="AG29" s="32" t="str">
        <f t="shared" si="0"/>
        <v>△</v>
      </c>
      <c r="AH29" s="415">
        <f t="shared" si="1"/>
        <v>-297591982</v>
      </c>
      <c r="AI29" s="415"/>
      <c r="AJ29" s="415"/>
      <c r="AK29" s="415" t="s">
        <v>114</v>
      </c>
      <c r="AL29" s="415"/>
      <c r="AM29" s="415"/>
      <c r="AN29" s="415" t="s">
        <v>115</v>
      </c>
      <c r="AO29" s="34"/>
    </row>
    <row r="30" spans="1:41" ht="30" customHeight="1" thickTop="1" x14ac:dyDescent="0.2">
      <c r="A30" s="9"/>
      <c r="B30" s="73"/>
      <c r="C30" s="73"/>
      <c r="D30" s="71"/>
      <c r="E30" s="71"/>
      <c r="F30" s="71"/>
      <c r="G30" s="71"/>
      <c r="H30" s="71"/>
      <c r="I30" s="71"/>
      <c r="J30" s="73"/>
      <c r="K30" s="73"/>
      <c r="L30" s="83"/>
      <c r="M30" s="73"/>
      <c r="N30" s="35"/>
      <c r="O30" s="36"/>
      <c r="P30" s="36"/>
      <c r="Q30" s="35"/>
      <c r="R30" s="36"/>
      <c r="S30" s="36"/>
      <c r="T30" s="35"/>
      <c r="U30" s="37"/>
      <c r="V30" s="83"/>
      <c r="W30" s="73"/>
      <c r="X30" s="35"/>
      <c r="Y30" s="36"/>
      <c r="Z30" s="36"/>
      <c r="AA30" s="35"/>
      <c r="AB30" s="36"/>
      <c r="AC30" s="36"/>
      <c r="AD30" s="35"/>
      <c r="AE30" s="37"/>
      <c r="AF30" s="83"/>
      <c r="AG30" s="73"/>
      <c r="AH30" s="35"/>
      <c r="AI30" s="36"/>
      <c r="AJ30" s="36"/>
      <c r="AK30" s="35"/>
      <c r="AL30" s="36"/>
      <c r="AM30" s="36"/>
      <c r="AN30" s="35"/>
      <c r="AO30" s="37"/>
    </row>
    <row r="31" spans="1:41" ht="30" customHeight="1" x14ac:dyDescent="0.2">
      <c r="A31" s="9"/>
      <c r="B31" s="389" t="s">
        <v>61</v>
      </c>
      <c r="C31" s="389"/>
      <c r="D31" s="389"/>
      <c r="E31" s="389"/>
      <c r="F31" s="389"/>
      <c r="G31" s="389"/>
      <c r="H31" s="71"/>
      <c r="I31" s="71"/>
      <c r="J31" s="73"/>
      <c r="K31" s="73"/>
      <c r="L31" s="117"/>
      <c r="M31" s="116"/>
      <c r="N31" s="411"/>
      <c r="O31" s="411"/>
      <c r="P31" s="411"/>
      <c r="Q31" s="411"/>
      <c r="R31" s="411"/>
      <c r="S31" s="411"/>
      <c r="T31" s="411"/>
      <c r="U31" s="22"/>
      <c r="V31" s="117"/>
      <c r="W31" s="116"/>
      <c r="X31" s="411"/>
      <c r="Y31" s="411"/>
      <c r="Z31" s="411"/>
      <c r="AA31" s="411"/>
      <c r="AB31" s="411"/>
      <c r="AC31" s="411"/>
      <c r="AD31" s="411"/>
      <c r="AE31" s="22"/>
      <c r="AF31" s="117"/>
      <c r="AG31" s="116"/>
      <c r="AH31" s="411"/>
      <c r="AI31" s="411"/>
      <c r="AJ31" s="411"/>
      <c r="AK31" s="411"/>
      <c r="AL31" s="411"/>
      <c r="AM31" s="411"/>
      <c r="AN31" s="411"/>
      <c r="AO31" s="22"/>
    </row>
    <row r="32" spans="1:41" ht="30" customHeight="1" x14ac:dyDescent="0.2">
      <c r="A32" s="9"/>
      <c r="B32" s="73"/>
      <c r="C32" s="408" t="s">
        <v>109</v>
      </c>
      <c r="D32" s="296"/>
      <c r="E32" s="296"/>
      <c r="F32" s="296"/>
      <c r="G32" s="296"/>
      <c r="H32" s="296"/>
      <c r="I32" s="296"/>
      <c r="J32" s="69"/>
      <c r="K32" s="69"/>
      <c r="L32" s="10"/>
      <c r="M32" s="69"/>
      <c r="N32" s="414">
        <f>SUM(N33:T35)</f>
        <v>9685011690</v>
      </c>
      <c r="O32" s="414"/>
      <c r="P32" s="414"/>
      <c r="Q32" s="414" t="s">
        <v>148</v>
      </c>
      <c r="R32" s="414"/>
      <c r="S32" s="414"/>
      <c r="T32" s="414" t="s">
        <v>149</v>
      </c>
      <c r="U32" s="11"/>
      <c r="V32" s="10"/>
      <c r="W32" s="69"/>
      <c r="X32" s="414">
        <v>8602147789</v>
      </c>
      <c r="Y32" s="414"/>
      <c r="Z32" s="414"/>
      <c r="AA32" s="414" t="s">
        <v>305</v>
      </c>
      <c r="AB32" s="414"/>
      <c r="AC32" s="414"/>
      <c r="AD32" s="414" t="s">
        <v>306</v>
      </c>
      <c r="AE32" s="11"/>
      <c r="AF32" s="10"/>
      <c r="AG32" s="69" t="str">
        <f t="shared" ref="AG32:AG44" si="5">IF(AH32&lt;0,"△","")</f>
        <v/>
      </c>
      <c r="AH32" s="414">
        <f t="shared" si="1"/>
        <v>1082863901</v>
      </c>
      <c r="AI32" s="414"/>
      <c r="AJ32" s="414"/>
      <c r="AK32" s="414" t="s">
        <v>114</v>
      </c>
      <c r="AL32" s="414"/>
      <c r="AM32" s="414"/>
      <c r="AN32" s="414" t="s">
        <v>115</v>
      </c>
      <c r="AO32" s="11"/>
    </row>
    <row r="33" spans="1:41" ht="30" customHeight="1" x14ac:dyDescent="0.2">
      <c r="A33" s="9"/>
      <c r="B33" s="73"/>
      <c r="C33" s="71"/>
      <c r="D33" s="82"/>
      <c r="E33" s="427" t="s">
        <v>57</v>
      </c>
      <c r="F33" s="428"/>
      <c r="G33" s="428"/>
      <c r="H33" s="428"/>
      <c r="I33" s="428"/>
      <c r="J33" s="428"/>
      <c r="K33" s="12"/>
      <c r="L33" s="13"/>
      <c r="M33" s="12"/>
      <c r="N33" s="417">
        <v>5990963100</v>
      </c>
      <c r="O33" s="417"/>
      <c r="P33" s="417"/>
      <c r="Q33" s="417"/>
      <c r="R33" s="417"/>
      <c r="S33" s="417"/>
      <c r="T33" s="417"/>
      <c r="U33" s="14"/>
      <c r="V33" s="13"/>
      <c r="W33" s="12"/>
      <c r="X33" s="417">
        <v>4974730911</v>
      </c>
      <c r="Y33" s="417"/>
      <c r="Z33" s="417"/>
      <c r="AA33" s="417"/>
      <c r="AB33" s="417"/>
      <c r="AC33" s="417"/>
      <c r="AD33" s="417"/>
      <c r="AE33" s="14"/>
      <c r="AF33" s="13"/>
      <c r="AG33" s="12" t="str">
        <f t="shared" si="5"/>
        <v/>
      </c>
      <c r="AH33" s="417">
        <f t="shared" si="1"/>
        <v>1016232189</v>
      </c>
      <c r="AI33" s="417"/>
      <c r="AJ33" s="417"/>
      <c r="AK33" s="417" t="s">
        <v>114</v>
      </c>
      <c r="AL33" s="417"/>
      <c r="AM33" s="417"/>
      <c r="AN33" s="417" t="s">
        <v>115</v>
      </c>
      <c r="AO33" s="14"/>
    </row>
    <row r="34" spans="1:41" ht="30" customHeight="1" x14ac:dyDescent="0.2">
      <c r="A34" s="9"/>
      <c r="B34" s="73"/>
      <c r="C34" s="71"/>
      <c r="D34" s="82"/>
      <c r="E34" s="386" t="s">
        <v>58</v>
      </c>
      <c r="F34" s="432"/>
      <c r="G34" s="432"/>
      <c r="H34" s="432"/>
      <c r="I34" s="432"/>
      <c r="J34" s="432"/>
      <c r="K34" s="15"/>
      <c r="L34" s="16"/>
      <c r="M34" s="15"/>
      <c r="N34" s="388">
        <v>2401412157</v>
      </c>
      <c r="O34" s="388"/>
      <c r="P34" s="388"/>
      <c r="Q34" s="388"/>
      <c r="R34" s="388"/>
      <c r="S34" s="388"/>
      <c r="T34" s="388"/>
      <c r="U34" s="17"/>
      <c r="V34" s="16"/>
      <c r="W34" s="15"/>
      <c r="X34" s="388">
        <v>2373984159</v>
      </c>
      <c r="Y34" s="388"/>
      <c r="Z34" s="388"/>
      <c r="AA34" s="388"/>
      <c r="AB34" s="388"/>
      <c r="AC34" s="388"/>
      <c r="AD34" s="388"/>
      <c r="AE34" s="17"/>
      <c r="AF34" s="16"/>
      <c r="AG34" s="15" t="str">
        <f t="shared" si="5"/>
        <v/>
      </c>
      <c r="AH34" s="388">
        <f t="shared" si="1"/>
        <v>27427998</v>
      </c>
      <c r="AI34" s="388"/>
      <c r="AJ34" s="388"/>
      <c r="AK34" s="388" t="s">
        <v>114</v>
      </c>
      <c r="AL34" s="388"/>
      <c r="AM34" s="388"/>
      <c r="AN34" s="388" t="s">
        <v>115</v>
      </c>
      <c r="AO34" s="17"/>
    </row>
    <row r="35" spans="1:41" ht="30" customHeight="1" x14ac:dyDescent="0.2">
      <c r="A35" s="9"/>
      <c r="B35" s="73"/>
      <c r="C35" s="71"/>
      <c r="D35" s="82"/>
      <c r="E35" s="386" t="s">
        <v>150</v>
      </c>
      <c r="F35" s="432"/>
      <c r="G35" s="432"/>
      <c r="H35" s="432"/>
      <c r="I35" s="432"/>
      <c r="J35" s="432"/>
      <c r="K35" s="15"/>
      <c r="L35" s="16"/>
      <c r="M35" s="15"/>
      <c r="N35" s="388">
        <v>1292636433</v>
      </c>
      <c r="O35" s="388"/>
      <c r="P35" s="388"/>
      <c r="Q35" s="388"/>
      <c r="R35" s="388"/>
      <c r="S35" s="388"/>
      <c r="T35" s="388"/>
      <c r="U35" s="17"/>
      <c r="V35" s="16"/>
      <c r="W35" s="15"/>
      <c r="X35" s="388">
        <v>1253432719</v>
      </c>
      <c r="Y35" s="388"/>
      <c r="Z35" s="388"/>
      <c r="AA35" s="388"/>
      <c r="AB35" s="388"/>
      <c r="AC35" s="388"/>
      <c r="AD35" s="388"/>
      <c r="AE35" s="17"/>
      <c r="AF35" s="16"/>
      <c r="AG35" s="15" t="str">
        <f t="shared" si="5"/>
        <v/>
      </c>
      <c r="AH35" s="388">
        <f t="shared" si="1"/>
        <v>39203714</v>
      </c>
      <c r="AI35" s="388"/>
      <c r="AJ35" s="388"/>
      <c r="AK35" s="388" t="s">
        <v>114</v>
      </c>
      <c r="AL35" s="388"/>
      <c r="AM35" s="388"/>
      <c r="AN35" s="388" t="s">
        <v>115</v>
      </c>
      <c r="AO35" s="17"/>
    </row>
    <row r="36" spans="1:41" ht="30" customHeight="1" x14ac:dyDescent="0.2">
      <c r="A36" s="9"/>
      <c r="B36" s="73"/>
      <c r="C36" s="408" t="s">
        <v>116</v>
      </c>
      <c r="D36" s="296"/>
      <c r="E36" s="296"/>
      <c r="F36" s="296"/>
      <c r="G36" s="296"/>
      <c r="H36" s="296"/>
      <c r="I36" s="296"/>
      <c r="J36" s="69"/>
      <c r="K36" s="74"/>
      <c r="L36" s="4"/>
      <c r="M36" s="74"/>
      <c r="N36" s="419">
        <f>SUM(N37:T40)</f>
        <v>38458509</v>
      </c>
      <c r="O36" s="419"/>
      <c r="P36" s="419"/>
      <c r="Q36" s="419"/>
      <c r="R36" s="419"/>
      <c r="S36" s="419"/>
      <c r="T36" s="419"/>
      <c r="U36" s="38"/>
      <c r="V36" s="4"/>
      <c r="W36" s="74"/>
      <c r="X36" s="419">
        <v>171354528</v>
      </c>
      <c r="Y36" s="419"/>
      <c r="Z36" s="419"/>
      <c r="AA36" s="419"/>
      <c r="AB36" s="419"/>
      <c r="AC36" s="419"/>
      <c r="AD36" s="419"/>
      <c r="AE36" s="38"/>
      <c r="AF36" s="4"/>
      <c r="AG36" s="74" t="str">
        <f t="shared" si="5"/>
        <v>△</v>
      </c>
      <c r="AH36" s="419">
        <f t="shared" si="1"/>
        <v>-132896019</v>
      </c>
      <c r="AI36" s="419"/>
      <c r="AJ36" s="419"/>
      <c r="AK36" s="419" t="s">
        <v>114</v>
      </c>
      <c r="AL36" s="419"/>
      <c r="AM36" s="419"/>
      <c r="AN36" s="419" t="s">
        <v>115</v>
      </c>
      <c r="AO36" s="38"/>
    </row>
    <row r="37" spans="1:41" ht="30" customHeight="1" x14ac:dyDescent="0.2">
      <c r="A37" s="9"/>
      <c r="B37" s="73"/>
      <c r="C37" s="71"/>
      <c r="D37" s="82"/>
      <c r="E37" s="416" t="s">
        <v>89</v>
      </c>
      <c r="F37" s="416"/>
      <c r="G37" s="416"/>
      <c r="H37" s="416"/>
      <c r="I37" s="416"/>
      <c r="J37" s="416"/>
      <c r="K37" s="73"/>
      <c r="L37" s="83"/>
      <c r="M37" s="73"/>
      <c r="N37" s="417">
        <v>634946</v>
      </c>
      <c r="O37" s="417"/>
      <c r="P37" s="417"/>
      <c r="Q37" s="417"/>
      <c r="R37" s="417"/>
      <c r="S37" s="417"/>
      <c r="T37" s="417"/>
      <c r="U37" s="22"/>
      <c r="V37" s="83"/>
      <c r="W37" s="73"/>
      <c r="X37" s="417">
        <v>441982</v>
      </c>
      <c r="Y37" s="417"/>
      <c r="Z37" s="417"/>
      <c r="AA37" s="417"/>
      <c r="AB37" s="417"/>
      <c r="AC37" s="417"/>
      <c r="AD37" s="417"/>
      <c r="AE37" s="22"/>
      <c r="AF37" s="83"/>
      <c r="AG37" s="73" t="str">
        <f t="shared" si="5"/>
        <v/>
      </c>
      <c r="AH37" s="417">
        <f t="shared" si="1"/>
        <v>192964</v>
      </c>
      <c r="AI37" s="417"/>
      <c r="AJ37" s="417"/>
      <c r="AK37" s="417" t="s">
        <v>114</v>
      </c>
      <c r="AL37" s="417"/>
      <c r="AM37" s="417"/>
      <c r="AN37" s="417" t="s">
        <v>115</v>
      </c>
      <c r="AO37" s="22"/>
    </row>
    <row r="38" spans="1:41" ht="30" customHeight="1" x14ac:dyDescent="0.2">
      <c r="A38" s="9"/>
      <c r="B38" s="73"/>
      <c r="C38" s="71"/>
      <c r="D38" s="82"/>
      <c r="E38" s="386" t="s">
        <v>151</v>
      </c>
      <c r="F38" s="386"/>
      <c r="G38" s="386"/>
      <c r="H38" s="386"/>
      <c r="I38" s="386"/>
      <c r="J38" s="386"/>
      <c r="K38" s="15"/>
      <c r="L38" s="16"/>
      <c r="M38" s="15"/>
      <c r="N38" s="388">
        <v>206327</v>
      </c>
      <c r="O38" s="388"/>
      <c r="P38" s="388"/>
      <c r="Q38" s="388"/>
      <c r="R38" s="388"/>
      <c r="S38" s="388"/>
      <c r="T38" s="388"/>
      <c r="U38" s="17"/>
      <c r="V38" s="16"/>
      <c r="W38" s="15"/>
      <c r="X38" s="388">
        <v>206327</v>
      </c>
      <c r="Y38" s="388"/>
      <c r="Z38" s="388"/>
      <c r="AA38" s="388"/>
      <c r="AB38" s="388"/>
      <c r="AC38" s="388"/>
      <c r="AD38" s="388"/>
      <c r="AE38" s="17"/>
      <c r="AF38" s="16"/>
      <c r="AG38" s="15" t="str">
        <f t="shared" si="5"/>
        <v/>
      </c>
      <c r="AH38" s="388">
        <f t="shared" si="1"/>
        <v>0</v>
      </c>
      <c r="AI38" s="388"/>
      <c r="AJ38" s="388"/>
      <c r="AK38" s="388" t="s">
        <v>114</v>
      </c>
      <c r="AL38" s="388"/>
      <c r="AM38" s="388"/>
      <c r="AN38" s="388" t="s">
        <v>115</v>
      </c>
      <c r="AO38" s="17"/>
    </row>
    <row r="39" spans="1:41" ht="30" customHeight="1" x14ac:dyDescent="0.2">
      <c r="A39" s="9"/>
      <c r="B39" s="73"/>
      <c r="C39" s="71"/>
      <c r="D39" s="82"/>
      <c r="E39" s="420" t="s">
        <v>152</v>
      </c>
      <c r="F39" s="420"/>
      <c r="G39" s="420"/>
      <c r="H39" s="420"/>
      <c r="I39" s="420"/>
      <c r="J39" s="420"/>
      <c r="K39" s="19"/>
      <c r="L39" s="20"/>
      <c r="M39" s="19"/>
      <c r="N39" s="387">
        <v>4533402</v>
      </c>
      <c r="O39" s="387"/>
      <c r="P39" s="387"/>
      <c r="Q39" s="387"/>
      <c r="R39" s="387"/>
      <c r="S39" s="387"/>
      <c r="T39" s="387"/>
      <c r="U39" s="21"/>
      <c r="V39" s="20"/>
      <c r="W39" s="19"/>
      <c r="X39" s="387">
        <v>134919054</v>
      </c>
      <c r="Y39" s="387"/>
      <c r="Z39" s="387"/>
      <c r="AA39" s="387"/>
      <c r="AB39" s="387"/>
      <c r="AC39" s="387"/>
      <c r="AD39" s="387"/>
      <c r="AE39" s="21"/>
      <c r="AF39" s="20"/>
      <c r="AG39" s="19" t="str">
        <f t="shared" si="5"/>
        <v>△</v>
      </c>
      <c r="AH39" s="387">
        <f t="shared" si="1"/>
        <v>-130385652</v>
      </c>
      <c r="AI39" s="387"/>
      <c r="AJ39" s="387"/>
      <c r="AK39" s="387" t="s">
        <v>114</v>
      </c>
      <c r="AL39" s="387"/>
      <c r="AM39" s="387"/>
      <c r="AN39" s="387" t="s">
        <v>115</v>
      </c>
      <c r="AO39" s="21"/>
    </row>
    <row r="40" spans="1:41" ht="30" customHeight="1" x14ac:dyDescent="0.2">
      <c r="A40" s="9"/>
      <c r="B40" s="144"/>
      <c r="C40" s="145"/>
      <c r="D40" s="143"/>
      <c r="E40" s="386" t="s">
        <v>87</v>
      </c>
      <c r="F40" s="386"/>
      <c r="G40" s="386"/>
      <c r="H40" s="386"/>
      <c r="I40" s="386"/>
      <c r="J40" s="386"/>
      <c r="K40" s="15"/>
      <c r="L40" s="16"/>
      <c r="M40" s="15"/>
      <c r="N40" s="388">
        <v>33083834</v>
      </c>
      <c r="O40" s="388"/>
      <c r="P40" s="388"/>
      <c r="Q40" s="388"/>
      <c r="R40" s="388"/>
      <c r="S40" s="388"/>
      <c r="T40" s="388"/>
      <c r="U40" s="17"/>
      <c r="V40" s="16"/>
      <c r="W40" s="15"/>
      <c r="X40" s="388">
        <v>35787165</v>
      </c>
      <c r="Y40" s="388"/>
      <c r="Z40" s="388"/>
      <c r="AA40" s="388"/>
      <c r="AB40" s="388"/>
      <c r="AC40" s="388"/>
      <c r="AD40" s="388"/>
      <c r="AE40" s="17"/>
      <c r="AF40" s="16"/>
      <c r="AG40" s="15" t="str">
        <f t="shared" ref="AG40" si="6">IF(AH40&lt;0,"△","")</f>
        <v>△</v>
      </c>
      <c r="AH40" s="388">
        <f t="shared" ref="AH40" si="7">N40-X40</f>
        <v>-2703331</v>
      </c>
      <c r="AI40" s="388"/>
      <c r="AJ40" s="388"/>
      <c r="AK40" s="388" t="s">
        <v>114</v>
      </c>
      <c r="AL40" s="388"/>
      <c r="AM40" s="388"/>
      <c r="AN40" s="388" t="s">
        <v>115</v>
      </c>
      <c r="AO40" s="17"/>
    </row>
    <row r="41" spans="1:41" ht="30" customHeight="1" x14ac:dyDescent="0.2">
      <c r="A41" s="9"/>
      <c r="B41" s="73"/>
      <c r="C41" s="408" t="s">
        <v>120</v>
      </c>
      <c r="D41" s="296"/>
      <c r="E41" s="296"/>
      <c r="F41" s="296"/>
      <c r="G41" s="296"/>
      <c r="H41" s="296"/>
      <c r="I41" s="296"/>
      <c r="J41" s="69"/>
      <c r="K41" s="74"/>
      <c r="L41" s="4"/>
      <c r="M41" s="74"/>
      <c r="N41" s="414">
        <f>SUM(N42:T43)</f>
        <v>0</v>
      </c>
      <c r="O41" s="414"/>
      <c r="P41" s="414"/>
      <c r="Q41" s="414"/>
      <c r="R41" s="414"/>
      <c r="S41" s="414"/>
      <c r="T41" s="414"/>
      <c r="U41" s="11"/>
      <c r="V41" s="4"/>
      <c r="W41" s="74"/>
      <c r="X41" s="414">
        <v>0</v>
      </c>
      <c r="Y41" s="414"/>
      <c r="Z41" s="414"/>
      <c r="AA41" s="414"/>
      <c r="AB41" s="414"/>
      <c r="AC41" s="414"/>
      <c r="AD41" s="414"/>
      <c r="AE41" s="11"/>
      <c r="AF41" s="4"/>
      <c r="AG41" s="74" t="str">
        <f t="shared" si="5"/>
        <v/>
      </c>
      <c r="AH41" s="414">
        <f t="shared" si="1"/>
        <v>0</v>
      </c>
      <c r="AI41" s="414"/>
      <c r="AJ41" s="414"/>
      <c r="AK41" s="414" t="s">
        <v>114</v>
      </c>
      <c r="AL41" s="414"/>
      <c r="AM41" s="414"/>
      <c r="AN41" s="414" t="s">
        <v>115</v>
      </c>
      <c r="AO41" s="11"/>
    </row>
    <row r="42" spans="1:41" ht="30" customHeight="1" x14ac:dyDescent="0.2">
      <c r="A42" s="9"/>
      <c r="B42" s="104"/>
      <c r="C42" s="103"/>
      <c r="D42" s="101"/>
      <c r="E42" s="431" t="s">
        <v>274</v>
      </c>
      <c r="F42" s="431"/>
      <c r="G42" s="431"/>
      <c r="H42" s="431"/>
      <c r="I42" s="431"/>
      <c r="J42" s="431"/>
      <c r="K42" s="104"/>
      <c r="L42" s="106"/>
      <c r="M42" s="104"/>
      <c r="N42" s="417">
        <v>0</v>
      </c>
      <c r="O42" s="417"/>
      <c r="P42" s="417"/>
      <c r="Q42" s="417"/>
      <c r="R42" s="417"/>
      <c r="S42" s="417"/>
      <c r="T42" s="417"/>
      <c r="U42" s="22"/>
      <c r="V42" s="106"/>
      <c r="W42" s="104"/>
      <c r="X42" s="417">
        <v>0</v>
      </c>
      <c r="Y42" s="417"/>
      <c r="Z42" s="417"/>
      <c r="AA42" s="417"/>
      <c r="AB42" s="417"/>
      <c r="AC42" s="417"/>
      <c r="AD42" s="417"/>
      <c r="AE42" s="22"/>
      <c r="AF42" s="106"/>
      <c r="AG42" s="104" t="str">
        <f t="shared" si="5"/>
        <v/>
      </c>
      <c r="AH42" s="417">
        <f t="shared" ref="AH42" si="8">N42-X42</f>
        <v>0</v>
      </c>
      <c r="AI42" s="417"/>
      <c r="AJ42" s="417"/>
      <c r="AK42" s="417" t="s">
        <v>114</v>
      </c>
      <c r="AL42" s="417"/>
      <c r="AM42" s="417"/>
      <c r="AN42" s="417" t="s">
        <v>115</v>
      </c>
      <c r="AO42" s="22"/>
    </row>
    <row r="43" spans="1:41" ht="30" customHeight="1" x14ac:dyDescent="0.2">
      <c r="A43" s="9"/>
      <c r="B43" s="73"/>
      <c r="C43" s="73"/>
      <c r="D43" s="73"/>
      <c r="E43" s="431" t="s">
        <v>275</v>
      </c>
      <c r="F43" s="431"/>
      <c r="G43" s="431"/>
      <c r="H43" s="431"/>
      <c r="I43" s="431"/>
      <c r="J43" s="431"/>
      <c r="K43" s="23"/>
      <c r="L43" s="24"/>
      <c r="M43" s="23"/>
      <c r="N43" s="421">
        <v>0</v>
      </c>
      <c r="O43" s="421"/>
      <c r="P43" s="421"/>
      <c r="Q43" s="421" t="s">
        <v>153</v>
      </c>
      <c r="R43" s="421"/>
      <c r="S43" s="421"/>
      <c r="T43" s="421" t="s">
        <v>154</v>
      </c>
      <c r="U43" s="39"/>
      <c r="V43" s="24"/>
      <c r="W43" s="23"/>
      <c r="X43" s="421">
        <v>0</v>
      </c>
      <c r="Y43" s="421"/>
      <c r="Z43" s="421"/>
      <c r="AA43" s="421" t="s">
        <v>272</v>
      </c>
      <c r="AB43" s="421"/>
      <c r="AC43" s="421"/>
      <c r="AD43" s="421" t="s">
        <v>273</v>
      </c>
      <c r="AE43" s="39"/>
      <c r="AF43" s="24"/>
      <c r="AG43" s="23" t="str">
        <f t="shared" si="5"/>
        <v/>
      </c>
      <c r="AH43" s="421">
        <f t="shared" si="1"/>
        <v>0</v>
      </c>
      <c r="AI43" s="421"/>
      <c r="AJ43" s="421"/>
      <c r="AK43" s="421" t="s">
        <v>114</v>
      </c>
      <c r="AL43" s="421"/>
      <c r="AM43" s="421"/>
      <c r="AN43" s="421" t="s">
        <v>115</v>
      </c>
      <c r="AO43" s="39"/>
    </row>
    <row r="44" spans="1:41" ht="30" customHeight="1" x14ac:dyDescent="0.2">
      <c r="A44" s="40"/>
      <c r="B44" s="74"/>
      <c r="C44" s="69"/>
      <c r="D44" s="408" t="s">
        <v>124</v>
      </c>
      <c r="E44" s="423"/>
      <c r="F44" s="423"/>
      <c r="G44" s="423"/>
      <c r="H44" s="423"/>
      <c r="I44" s="423"/>
      <c r="J44" s="41"/>
      <c r="K44" s="41"/>
      <c r="L44" s="42"/>
      <c r="M44" s="41"/>
      <c r="N44" s="419">
        <f>SUM(N32,N36,N41)</f>
        <v>9723470199</v>
      </c>
      <c r="O44" s="419"/>
      <c r="P44" s="421"/>
      <c r="Q44" s="419" t="s">
        <v>155</v>
      </c>
      <c r="R44" s="419"/>
      <c r="S44" s="419"/>
      <c r="T44" s="419" t="s">
        <v>156</v>
      </c>
      <c r="U44" s="43"/>
      <c r="V44" s="42"/>
      <c r="W44" s="41"/>
      <c r="X44" s="419">
        <v>8773502317</v>
      </c>
      <c r="Y44" s="419"/>
      <c r="Z44" s="419"/>
      <c r="AA44" s="419" t="s">
        <v>307</v>
      </c>
      <c r="AB44" s="419"/>
      <c r="AC44" s="419"/>
      <c r="AD44" s="419" t="s">
        <v>308</v>
      </c>
      <c r="AE44" s="43"/>
      <c r="AF44" s="42"/>
      <c r="AG44" s="41" t="str">
        <f t="shared" si="5"/>
        <v/>
      </c>
      <c r="AH44" s="419">
        <f t="shared" si="1"/>
        <v>949967882</v>
      </c>
      <c r="AI44" s="419"/>
      <c r="AJ44" s="419"/>
      <c r="AK44" s="419" t="s">
        <v>114</v>
      </c>
      <c r="AL44" s="419"/>
      <c r="AM44" s="419"/>
      <c r="AN44" s="419" t="s">
        <v>115</v>
      </c>
      <c r="AO44" s="43"/>
    </row>
    <row r="45" spans="1:41" ht="33.75" customHeight="1" x14ac:dyDescent="0.2">
      <c r="A45" s="65"/>
      <c r="B45" s="137"/>
      <c r="C45" s="137"/>
      <c r="D45" s="135"/>
      <c r="E45" s="135"/>
      <c r="F45" s="135"/>
      <c r="G45" s="135"/>
      <c r="H45" s="135"/>
      <c r="I45" s="135"/>
      <c r="J45" s="137"/>
      <c r="K45" s="137"/>
      <c r="L45" s="137"/>
      <c r="M45" s="137"/>
      <c r="N45" s="35"/>
      <c r="O45" s="36"/>
      <c r="P45" s="36"/>
      <c r="Q45" s="35"/>
      <c r="R45" s="36"/>
      <c r="S45" s="36"/>
      <c r="T45" s="35"/>
      <c r="U45" s="139"/>
      <c r="V45" s="137"/>
      <c r="W45" s="137"/>
      <c r="X45" s="35"/>
      <c r="Y45" s="36"/>
      <c r="Z45" s="36"/>
      <c r="AA45" s="35"/>
      <c r="AB45" s="36"/>
      <c r="AC45" s="36"/>
      <c r="AD45" s="35"/>
      <c r="AE45" s="139"/>
      <c r="AF45" s="137"/>
      <c r="AG45" s="137"/>
      <c r="AH45" s="35"/>
      <c r="AI45" s="36"/>
      <c r="AJ45" s="36"/>
      <c r="AK45" s="35"/>
      <c r="AL45" s="36"/>
      <c r="AM45" s="36"/>
      <c r="AN45" s="35"/>
      <c r="AO45" s="139"/>
    </row>
    <row r="46" spans="1:41" ht="33.6" customHeight="1" x14ac:dyDescent="0.2">
      <c r="A46" s="424"/>
      <c r="B46" s="425"/>
      <c r="C46" s="425"/>
      <c r="D46" s="425"/>
      <c r="E46" s="425"/>
      <c r="F46" s="425"/>
      <c r="G46" s="425"/>
      <c r="H46" s="426" t="s">
        <v>104</v>
      </c>
      <c r="I46" s="426"/>
      <c r="J46" s="426"/>
      <c r="K46" s="136"/>
      <c r="L46" s="138"/>
      <c r="M46" s="427" t="str">
        <f>M3</f>
        <v>令和５年度決算</v>
      </c>
      <c r="N46" s="428"/>
      <c r="O46" s="428"/>
      <c r="P46" s="428"/>
      <c r="Q46" s="428"/>
      <c r="R46" s="428"/>
      <c r="S46" s="428"/>
      <c r="T46" s="428"/>
      <c r="U46" s="79"/>
      <c r="V46" s="138"/>
      <c r="W46" s="427" t="str">
        <f>W3</f>
        <v>令和４年度決算</v>
      </c>
      <c r="X46" s="428"/>
      <c r="Y46" s="428"/>
      <c r="Z46" s="428"/>
      <c r="AA46" s="428"/>
      <c r="AB46" s="428"/>
      <c r="AC46" s="428"/>
      <c r="AD46" s="428"/>
      <c r="AE46" s="79"/>
      <c r="AF46" s="138"/>
      <c r="AG46" s="427" t="str">
        <f>AG3</f>
        <v>差引</v>
      </c>
      <c r="AH46" s="428"/>
      <c r="AI46" s="428"/>
      <c r="AJ46" s="428"/>
      <c r="AK46" s="428"/>
      <c r="AL46" s="428"/>
      <c r="AM46" s="428"/>
      <c r="AN46" s="428"/>
      <c r="AO46" s="79"/>
    </row>
    <row r="47" spans="1:41" ht="33.75" customHeight="1" x14ac:dyDescent="0.2">
      <c r="A47" s="3"/>
      <c r="B47" s="430" t="s">
        <v>106</v>
      </c>
      <c r="C47" s="430"/>
      <c r="D47" s="430"/>
      <c r="E47" s="430"/>
      <c r="F47" s="430"/>
      <c r="G47" s="430"/>
      <c r="H47" s="422"/>
      <c r="I47" s="422"/>
      <c r="J47" s="422"/>
      <c r="K47" s="422"/>
      <c r="L47" s="4"/>
      <c r="M47" s="429"/>
      <c r="N47" s="429"/>
      <c r="O47" s="429"/>
      <c r="P47" s="429"/>
      <c r="Q47" s="429"/>
      <c r="R47" s="429"/>
      <c r="S47" s="429"/>
      <c r="T47" s="429"/>
      <c r="U47" s="5"/>
      <c r="V47" s="4"/>
      <c r="W47" s="429"/>
      <c r="X47" s="429"/>
      <c r="Y47" s="429"/>
      <c r="Z47" s="429"/>
      <c r="AA47" s="429"/>
      <c r="AB47" s="429"/>
      <c r="AC47" s="429"/>
      <c r="AD47" s="429"/>
      <c r="AE47" s="5"/>
      <c r="AF47" s="4"/>
      <c r="AG47" s="429"/>
      <c r="AH47" s="429"/>
      <c r="AI47" s="429"/>
      <c r="AJ47" s="429"/>
      <c r="AK47" s="429"/>
      <c r="AL47" s="429"/>
      <c r="AM47" s="429"/>
      <c r="AN47" s="429"/>
      <c r="AO47" s="5"/>
    </row>
    <row r="48" spans="1:41" ht="33.75" customHeight="1" x14ac:dyDescent="0.2">
      <c r="A48" s="6"/>
      <c r="B48" s="68"/>
      <c r="C48" s="68"/>
      <c r="D48" s="68"/>
      <c r="E48" s="68"/>
      <c r="F48" s="68"/>
      <c r="G48" s="68"/>
      <c r="H48" s="70"/>
      <c r="I48" s="73"/>
      <c r="J48" s="73"/>
      <c r="K48" s="7"/>
      <c r="L48" s="83"/>
      <c r="M48" s="73"/>
      <c r="N48" s="67"/>
      <c r="O48" s="66" t="s">
        <v>107</v>
      </c>
      <c r="P48" s="72"/>
      <c r="Q48" s="67"/>
      <c r="R48" s="66" t="s">
        <v>108</v>
      </c>
      <c r="S48" s="72"/>
      <c r="T48" s="67"/>
      <c r="U48" s="44" t="s">
        <v>100</v>
      </c>
      <c r="V48" s="83"/>
      <c r="W48" s="73"/>
      <c r="X48" s="67"/>
      <c r="Y48" s="66" t="s">
        <v>107</v>
      </c>
      <c r="Z48" s="72"/>
      <c r="AA48" s="67"/>
      <c r="AB48" s="66" t="s">
        <v>108</v>
      </c>
      <c r="AC48" s="72"/>
      <c r="AD48" s="67"/>
      <c r="AE48" s="44" t="s">
        <v>100</v>
      </c>
      <c r="AF48" s="83"/>
      <c r="AG48" s="73"/>
      <c r="AH48" s="67"/>
      <c r="AI48" s="66" t="s">
        <v>107</v>
      </c>
      <c r="AJ48" s="72"/>
      <c r="AK48" s="67"/>
      <c r="AL48" s="66" t="s">
        <v>108</v>
      </c>
      <c r="AM48" s="72"/>
      <c r="AN48" s="67"/>
      <c r="AO48" s="44" t="s">
        <v>100</v>
      </c>
    </row>
    <row r="49" spans="1:41" ht="15" customHeight="1" x14ac:dyDescent="0.2">
      <c r="A49" s="9"/>
      <c r="B49" s="73"/>
      <c r="C49" s="408" t="s">
        <v>127</v>
      </c>
      <c r="D49" s="408"/>
      <c r="E49" s="408"/>
      <c r="F49" s="408"/>
      <c r="G49" s="408"/>
      <c r="H49" s="408"/>
      <c r="I49" s="408"/>
      <c r="J49" s="74"/>
      <c r="K49" s="74"/>
      <c r="L49" s="4"/>
      <c r="M49" s="74"/>
      <c r="N49" s="414">
        <f>SUM(N50:T54)</f>
        <v>6896366857</v>
      </c>
      <c r="O49" s="414"/>
      <c r="P49" s="414"/>
      <c r="Q49" s="414" t="s">
        <v>157</v>
      </c>
      <c r="R49" s="414"/>
      <c r="S49" s="414"/>
      <c r="T49" s="414" t="s">
        <v>158</v>
      </c>
      <c r="U49" s="11"/>
      <c r="V49" s="4"/>
      <c r="W49" s="74"/>
      <c r="X49" s="414">
        <v>10389312054</v>
      </c>
      <c r="Y49" s="414"/>
      <c r="Z49" s="414"/>
      <c r="AA49" s="414" t="s">
        <v>161</v>
      </c>
      <c r="AB49" s="414"/>
      <c r="AC49" s="414"/>
      <c r="AD49" s="414" t="s">
        <v>162</v>
      </c>
      <c r="AE49" s="11"/>
      <c r="AF49" s="4"/>
      <c r="AG49" s="74" t="str">
        <f t="shared" ref="AG49:AG64" si="9">IF(AH49&lt;0,"△","")</f>
        <v>△</v>
      </c>
      <c r="AH49" s="414">
        <f>N49-X49</f>
        <v>-3492945197</v>
      </c>
      <c r="AI49" s="414"/>
      <c r="AJ49" s="414"/>
      <c r="AK49" s="414" t="s">
        <v>160</v>
      </c>
      <c r="AL49" s="414"/>
      <c r="AM49" s="414"/>
      <c r="AN49" s="414" t="s">
        <v>159</v>
      </c>
      <c r="AO49" s="11"/>
    </row>
    <row r="50" spans="1:41" ht="31.5" customHeight="1" x14ac:dyDescent="0.2">
      <c r="A50" s="9"/>
      <c r="B50" s="73"/>
      <c r="C50" s="73"/>
      <c r="D50" s="73"/>
      <c r="E50" s="416" t="s">
        <v>59</v>
      </c>
      <c r="F50" s="416"/>
      <c r="G50" s="416"/>
      <c r="H50" s="416"/>
      <c r="I50" s="416"/>
      <c r="J50" s="416"/>
      <c r="K50" s="12"/>
      <c r="L50" s="13"/>
      <c r="M50" s="12"/>
      <c r="N50" s="417">
        <v>1845624425</v>
      </c>
      <c r="O50" s="417"/>
      <c r="P50" s="417"/>
      <c r="Q50" s="417"/>
      <c r="R50" s="417"/>
      <c r="S50" s="417"/>
      <c r="T50" s="417"/>
      <c r="U50" s="14"/>
      <c r="V50" s="13"/>
      <c r="W50" s="12"/>
      <c r="X50" s="417">
        <v>7525815292</v>
      </c>
      <c r="Y50" s="417"/>
      <c r="Z50" s="417"/>
      <c r="AA50" s="417"/>
      <c r="AB50" s="417"/>
      <c r="AC50" s="417"/>
      <c r="AD50" s="417"/>
      <c r="AE50" s="14"/>
      <c r="AF50" s="13"/>
      <c r="AG50" s="12" t="str">
        <f t="shared" si="9"/>
        <v>△</v>
      </c>
      <c r="AH50" s="417">
        <f t="shared" ref="AH50:AH63" si="10">N50-X50</f>
        <v>-5680190867</v>
      </c>
      <c r="AI50" s="417"/>
      <c r="AJ50" s="417"/>
      <c r="AK50" s="417" t="s">
        <v>161</v>
      </c>
      <c r="AL50" s="417"/>
      <c r="AM50" s="417"/>
      <c r="AN50" s="417" t="s">
        <v>162</v>
      </c>
      <c r="AO50" s="14"/>
    </row>
    <row r="51" spans="1:41" ht="31.5" customHeight="1" x14ac:dyDescent="0.2">
      <c r="A51" s="9"/>
      <c r="B51" s="73"/>
      <c r="C51" s="73"/>
      <c r="D51" s="73"/>
      <c r="E51" s="418" t="s">
        <v>41</v>
      </c>
      <c r="F51" s="418"/>
      <c r="G51" s="418"/>
      <c r="H51" s="418"/>
      <c r="I51" s="418"/>
      <c r="J51" s="418"/>
      <c r="K51" s="73"/>
      <c r="L51" s="83"/>
      <c r="M51" s="73"/>
      <c r="N51" s="421">
        <v>823754101</v>
      </c>
      <c r="O51" s="421"/>
      <c r="P51" s="421"/>
      <c r="Q51" s="421"/>
      <c r="R51" s="421"/>
      <c r="S51" s="421"/>
      <c r="T51" s="421"/>
      <c r="U51" s="25"/>
      <c r="V51" s="83"/>
      <c r="W51" s="73"/>
      <c r="X51" s="421">
        <v>544414327</v>
      </c>
      <c r="Y51" s="421"/>
      <c r="Z51" s="421"/>
      <c r="AA51" s="421"/>
      <c r="AB51" s="421"/>
      <c r="AC51" s="421"/>
      <c r="AD51" s="421"/>
      <c r="AE51" s="25"/>
      <c r="AF51" s="83"/>
      <c r="AG51" s="73" t="str">
        <f t="shared" si="9"/>
        <v/>
      </c>
      <c r="AH51" s="421">
        <f t="shared" si="10"/>
        <v>279339774</v>
      </c>
      <c r="AI51" s="421"/>
      <c r="AJ51" s="421"/>
      <c r="AK51" s="421" t="s">
        <v>161</v>
      </c>
      <c r="AL51" s="421"/>
      <c r="AM51" s="421"/>
      <c r="AN51" s="421" t="s">
        <v>162</v>
      </c>
      <c r="AO51" s="25"/>
    </row>
    <row r="52" spans="1:41" ht="31.5" customHeight="1" x14ac:dyDescent="0.2">
      <c r="A52" s="9"/>
      <c r="B52" s="73"/>
      <c r="C52" s="73"/>
      <c r="D52" s="73"/>
      <c r="E52" s="386" t="s">
        <v>42</v>
      </c>
      <c r="F52" s="386"/>
      <c r="G52" s="386"/>
      <c r="H52" s="386"/>
      <c r="I52" s="386"/>
      <c r="J52" s="386"/>
      <c r="K52" s="15"/>
      <c r="L52" s="16"/>
      <c r="M52" s="15"/>
      <c r="N52" s="388">
        <v>612164264</v>
      </c>
      <c r="O52" s="388"/>
      <c r="P52" s="388"/>
      <c r="Q52" s="388"/>
      <c r="R52" s="388"/>
      <c r="S52" s="388"/>
      <c r="T52" s="388"/>
      <c r="U52" s="17"/>
      <c r="V52" s="16"/>
      <c r="W52" s="15"/>
      <c r="X52" s="388">
        <v>463565431</v>
      </c>
      <c r="Y52" s="388"/>
      <c r="Z52" s="388"/>
      <c r="AA52" s="388"/>
      <c r="AB52" s="388"/>
      <c r="AC52" s="388"/>
      <c r="AD52" s="388"/>
      <c r="AE52" s="17"/>
      <c r="AF52" s="16"/>
      <c r="AG52" s="15" t="str">
        <f t="shared" si="9"/>
        <v/>
      </c>
      <c r="AH52" s="388">
        <f t="shared" si="10"/>
        <v>148598833</v>
      </c>
      <c r="AI52" s="388"/>
      <c r="AJ52" s="388"/>
      <c r="AK52" s="388" t="s">
        <v>161</v>
      </c>
      <c r="AL52" s="388"/>
      <c r="AM52" s="388"/>
      <c r="AN52" s="388" t="s">
        <v>162</v>
      </c>
      <c r="AO52" s="17"/>
    </row>
    <row r="53" spans="1:41" ht="31.5" customHeight="1" x14ac:dyDescent="0.2">
      <c r="A53" s="9"/>
      <c r="B53" s="73"/>
      <c r="C53" s="73"/>
      <c r="D53" s="73"/>
      <c r="E53" s="420" t="s">
        <v>163</v>
      </c>
      <c r="F53" s="420"/>
      <c r="G53" s="420"/>
      <c r="H53" s="420"/>
      <c r="I53" s="420"/>
      <c r="J53" s="420"/>
      <c r="K53" s="19"/>
      <c r="L53" s="20"/>
      <c r="M53" s="19"/>
      <c r="N53" s="387">
        <v>108909538</v>
      </c>
      <c r="O53" s="387"/>
      <c r="P53" s="387"/>
      <c r="Q53" s="387"/>
      <c r="R53" s="387"/>
      <c r="S53" s="387"/>
      <c r="T53" s="387"/>
      <c r="U53" s="21"/>
      <c r="V53" s="20"/>
      <c r="W53" s="19"/>
      <c r="X53" s="387">
        <v>98387843</v>
      </c>
      <c r="Y53" s="387"/>
      <c r="Z53" s="387"/>
      <c r="AA53" s="387"/>
      <c r="AB53" s="387"/>
      <c r="AC53" s="387"/>
      <c r="AD53" s="387"/>
      <c r="AE53" s="21"/>
      <c r="AF53" s="20"/>
      <c r="AG53" s="19" t="str">
        <f t="shared" si="9"/>
        <v/>
      </c>
      <c r="AH53" s="387">
        <f t="shared" si="10"/>
        <v>10521695</v>
      </c>
      <c r="AI53" s="387"/>
      <c r="AJ53" s="387"/>
      <c r="AK53" s="387" t="s">
        <v>161</v>
      </c>
      <c r="AL53" s="387"/>
      <c r="AM53" s="387"/>
      <c r="AN53" s="387" t="s">
        <v>162</v>
      </c>
      <c r="AO53" s="21"/>
    </row>
    <row r="54" spans="1:41" ht="31.5" customHeight="1" x14ac:dyDescent="0.2">
      <c r="A54" s="9"/>
      <c r="B54" s="73"/>
      <c r="C54" s="73"/>
      <c r="D54" s="73"/>
      <c r="E54" s="420" t="s">
        <v>131</v>
      </c>
      <c r="F54" s="420"/>
      <c r="G54" s="420"/>
      <c r="H54" s="420"/>
      <c r="I54" s="420"/>
      <c r="J54" s="420"/>
      <c r="K54" s="19"/>
      <c r="L54" s="20"/>
      <c r="M54" s="19"/>
      <c r="N54" s="387">
        <v>3505914529</v>
      </c>
      <c r="O54" s="387"/>
      <c r="P54" s="387"/>
      <c r="Q54" s="387"/>
      <c r="R54" s="387"/>
      <c r="S54" s="387"/>
      <c r="T54" s="387"/>
      <c r="U54" s="21"/>
      <c r="V54" s="20"/>
      <c r="W54" s="19"/>
      <c r="X54" s="387">
        <v>1757129161</v>
      </c>
      <c r="Y54" s="387"/>
      <c r="Z54" s="387"/>
      <c r="AA54" s="387"/>
      <c r="AB54" s="387"/>
      <c r="AC54" s="387"/>
      <c r="AD54" s="387"/>
      <c r="AE54" s="21"/>
      <c r="AF54" s="20"/>
      <c r="AG54" s="19" t="str">
        <f t="shared" si="9"/>
        <v/>
      </c>
      <c r="AH54" s="387">
        <f t="shared" si="10"/>
        <v>1748785368</v>
      </c>
      <c r="AI54" s="387"/>
      <c r="AJ54" s="387"/>
      <c r="AK54" s="387" t="s">
        <v>161</v>
      </c>
      <c r="AL54" s="387"/>
      <c r="AM54" s="387"/>
      <c r="AN54" s="387" t="s">
        <v>162</v>
      </c>
      <c r="AO54" s="21"/>
    </row>
    <row r="55" spans="1:41" ht="31.5" customHeight="1" x14ac:dyDescent="0.2">
      <c r="A55" s="9"/>
      <c r="B55" s="73"/>
      <c r="C55" s="408" t="s">
        <v>132</v>
      </c>
      <c r="D55" s="408"/>
      <c r="E55" s="408"/>
      <c r="F55" s="408"/>
      <c r="G55" s="408"/>
      <c r="H55" s="408"/>
      <c r="I55" s="408"/>
      <c r="J55" s="74"/>
      <c r="K55" s="74"/>
      <c r="L55" s="4"/>
      <c r="M55" s="74"/>
      <c r="N55" s="419">
        <f>SUM(N56:T57)</f>
        <v>2327183994</v>
      </c>
      <c r="O55" s="419"/>
      <c r="P55" s="419"/>
      <c r="Q55" s="419" t="s">
        <v>164</v>
      </c>
      <c r="R55" s="419"/>
      <c r="S55" s="419"/>
      <c r="T55" s="419" t="s">
        <v>165</v>
      </c>
      <c r="U55" s="43"/>
      <c r="V55" s="4"/>
      <c r="W55" s="74"/>
      <c r="X55" s="419">
        <v>2114769308</v>
      </c>
      <c r="Y55" s="419"/>
      <c r="Z55" s="419"/>
      <c r="AA55" s="419" t="s">
        <v>309</v>
      </c>
      <c r="AB55" s="419"/>
      <c r="AC55" s="419"/>
      <c r="AD55" s="419" t="s">
        <v>310</v>
      </c>
      <c r="AE55" s="43"/>
      <c r="AF55" s="4"/>
      <c r="AG55" s="74" t="str">
        <f t="shared" si="9"/>
        <v/>
      </c>
      <c r="AH55" s="419">
        <f t="shared" si="10"/>
        <v>212414686</v>
      </c>
      <c r="AI55" s="419"/>
      <c r="AJ55" s="419"/>
      <c r="AK55" s="419" t="s">
        <v>161</v>
      </c>
      <c r="AL55" s="419"/>
      <c r="AM55" s="419"/>
      <c r="AN55" s="419" t="s">
        <v>162</v>
      </c>
      <c r="AO55" s="43"/>
    </row>
    <row r="56" spans="1:41" ht="31.5" customHeight="1" x14ac:dyDescent="0.2">
      <c r="A56" s="9"/>
      <c r="B56" s="73"/>
      <c r="C56" s="73"/>
      <c r="D56" s="73"/>
      <c r="E56" s="416" t="s">
        <v>135</v>
      </c>
      <c r="F56" s="416"/>
      <c r="G56" s="416"/>
      <c r="H56" s="416"/>
      <c r="I56" s="416"/>
      <c r="J56" s="416"/>
      <c r="K56" s="12"/>
      <c r="L56" s="13"/>
      <c r="M56" s="12"/>
      <c r="N56" s="387">
        <v>426210864</v>
      </c>
      <c r="O56" s="387"/>
      <c r="P56" s="387"/>
      <c r="Q56" s="387"/>
      <c r="R56" s="387"/>
      <c r="S56" s="387"/>
      <c r="T56" s="387"/>
      <c r="U56" s="30"/>
      <c r="V56" s="13"/>
      <c r="W56" s="12"/>
      <c r="X56" s="387">
        <v>362299036</v>
      </c>
      <c r="Y56" s="387"/>
      <c r="Z56" s="387"/>
      <c r="AA56" s="387"/>
      <c r="AB56" s="387"/>
      <c r="AC56" s="387"/>
      <c r="AD56" s="387"/>
      <c r="AE56" s="30"/>
      <c r="AF56" s="13"/>
      <c r="AG56" s="12" t="str">
        <f t="shared" si="9"/>
        <v/>
      </c>
      <c r="AH56" s="387">
        <f t="shared" si="10"/>
        <v>63911828</v>
      </c>
      <c r="AI56" s="387"/>
      <c r="AJ56" s="387"/>
      <c r="AK56" s="387" t="s">
        <v>161</v>
      </c>
      <c r="AL56" s="387"/>
      <c r="AM56" s="387"/>
      <c r="AN56" s="387" t="s">
        <v>162</v>
      </c>
      <c r="AO56" s="30"/>
    </row>
    <row r="57" spans="1:41" ht="31.5" customHeight="1" x14ac:dyDescent="0.2">
      <c r="A57" s="9"/>
      <c r="B57" s="73"/>
      <c r="C57" s="73"/>
      <c r="D57" s="73"/>
      <c r="E57" s="386" t="s">
        <v>136</v>
      </c>
      <c r="F57" s="386"/>
      <c r="G57" s="386"/>
      <c r="H57" s="386"/>
      <c r="I57" s="386"/>
      <c r="J57" s="386"/>
      <c r="K57" s="15"/>
      <c r="L57" s="16"/>
      <c r="M57" s="15"/>
      <c r="N57" s="388">
        <v>1900973130</v>
      </c>
      <c r="O57" s="388"/>
      <c r="P57" s="388"/>
      <c r="Q57" s="388"/>
      <c r="R57" s="388"/>
      <c r="S57" s="388"/>
      <c r="T57" s="388"/>
      <c r="U57" s="31"/>
      <c r="V57" s="16"/>
      <c r="W57" s="15"/>
      <c r="X57" s="388">
        <v>1752470272</v>
      </c>
      <c r="Y57" s="388"/>
      <c r="Z57" s="388"/>
      <c r="AA57" s="388"/>
      <c r="AB57" s="388"/>
      <c r="AC57" s="388"/>
      <c r="AD57" s="388"/>
      <c r="AE57" s="31"/>
      <c r="AF57" s="16"/>
      <c r="AG57" s="15" t="str">
        <f t="shared" si="9"/>
        <v/>
      </c>
      <c r="AH57" s="388">
        <f t="shared" si="10"/>
        <v>148502858</v>
      </c>
      <c r="AI57" s="388"/>
      <c r="AJ57" s="388"/>
      <c r="AK57" s="388" t="s">
        <v>161</v>
      </c>
      <c r="AL57" s="388"/>
      <c r="AM57" s="388"/>
      <c r="AN57" s="388" t="s">
        <v>162</v>
      </c>
      <c r="AO57" s="31"/>
    </row>
    <row r="58" spans="1:41" ht="31.5" customHeight="1" x14ac:dyDescent="0.2">
      <c r="A58" s="9"/>
      <c r="B58" s="73"/>
      <c r="C58" s="408" t="s">
        <v>140</v>
      </c>
      <c r="D58" s="408"/>
      <c r="E58" s="408"/>
      <c r="F58" s="408"/>
      <c r="G58" s="408"/>
      <c r="H58" s="408"/>
      <c r="I58" s="408"/>
      <c r="J58" s="105"/>
      <c r="K58" s="105"/>
      <c r="L58" s="4"/>
      <c r="M58" s="105"/>
      <c r="N58" s="414">
        <f>SUM(N59:T63)</f>
        <v>0</v>
      </c>
      <c r="O58" s="414"/>
      <c r="P58" s="414"/>
      <c r="Q58" s="414" t="s">
        <v>166</v>
      </c>
      <c r="R58" s="414"/>
      <c r="S58" s="414"/>
      <c r="T58" s="414" t="s">
        <v>167</v>
      </c>
      <c r="U58" s="29"/>
      <c r="V58" s="4"/>
      <c r="W58" s="105"/>
      <c r="X58" s="414">
        <v>0</v>
      </c>
      <c r="Y58" s="414"/>
      <c r="Z58" s="414"/>
      <c r="AA58" s="414" t="s">
        <v>173</v>
      </c>
      <c r="AB58" s="414"/>
      <c r="AC58" s="414"/>
      <c r="AD58" s="414" t="s">
        <v>174</v>
      </c>
      <c r="AE58" s="29"/>
      <c r="AF58" s="4"/>
      <c r="AG58" s="105" t="str">
        <f t="shared" si="9"/>
        <v/>
      </c>
      <c r="AH58" s="414">
        <f t="shared" si="10"/>
        <v>0</v>
      </c>
      <c r="AI58" s="414"/>
      <c r="AJ58" s="414"/>
      <c r="AK58" s="414" t="s">
        <v>161</v>
      </c>
      <c r="AL58" s="414"/>
      <c r="AM58" s="414"/>
      <c r="AN58" s="414" t="s">
        <v>162</v>
      </c>
      <c r="AO58" s="29"/>
    </row>
    <row r="59" spans="1:41" ht="31.5" hidden="1" customHeight="1" outlineLevel="1" x14ac:dyDescent="0.2">
      <c r="A59" s="9"/>
      <c r="B59" s="73"/>
      <c r="C59" s="73"/>
      <c r="D59" s="73"/>
      <c r="E59" s="416" t="s">
        <v>144</v>
      </c>
      <c r="F59" s="416"/>
      <c r="G59" s="416"/>
      <c r="H59" s="416"/>
      <c r="I59" s="416"/>
      <c r="J59" s="416"/>
      <c r="K59" s="12"/>
      <c r="L59" s="13"/>
      <c r="M59" s="12"/>
      <c r="N59" s="417">
        <v>0</v>
      </c>
      <c r="O59" s="417"/>
      <c r="P59" s="417"/>
      <c r="Q59" s="417" t="s">
        <v>173</v>
      </c>
      <c r="R59" s="417"/>
      <c r="S59" s="417"/>
      <c r="T59" s="417" t="s">
        <v>174</v>
      </c>
      <c r="U59" s="30"/>
      <c r="V59" s="13"/>
      <c r="W59" s="12"/>
      <c r="X59" s="417">
        <v>0</v>
      </c>
      <c r="Y59" s="417"/>
      <c r="Z59" s="417"/>
      <c r="AA59" s="417" t="s">
        <v>173</v>
      </c>
      <c r="AB59" s="417"/>
      <c r="AC59" s="417"/>
      <c r="AD59" s="417" t="s">
        <v>174</v>
      </c>
      <c r="AE59" s="30"/>
      <c r="AF59" s="13"/>
      <c r="AG59" s="12" t="str">
        <f t="shared" si="9"/>
        <v/>
      </c>
      <c r="AH59" s="417">
        <f>N59-X59</f>
        <v>0</v>
      </c>
      <c r="AI59" s="417"/>
      <c r="AJ59" s="417"/>
      <c r="AK59" s="417" t="s">
        <v>161</v>
      </c>
      <c r="AL59" s="417"/>
      <c r="AM59" s="417"/>
      <c r="AN59" s="417" t="s">
        <v>162</v>
      </c>
      <c r="AO59" s="30"/>
    </row>
    <row r="60" spans="1:41" ht="31.5" hidden="1" customHeight="1" outlineLevel="1" x14ac:dyDescent="0.2">
      <c r="A60" s="9"/>
      <c r="B60" s="104"/>
      <c r="C60" s="104"/>
      <c r="D60" s="104"/>
      <c r="E60" s="386" t="s">
        <v>265</v>
      </c>
      <c r="F60" s="386"/>
      <c r="G60" s="386"/>
      <c r="H60" s="386"/>
      <c r="I60" s="386"/>
      <c r="J60" s="386"/>
      <c r="K60" s="15"/>
      <c r="L60" s="16"/>
      <c r="M60" s="15"/>
      <c r="N60" s="388">
        <v>0</v>
      </c>
      <c r="O60" s="388"/>
      <c r="P60" s="388"/>
      <c r="Q60" s="388" t="s">
        <v>173</v>
      </c>
      <c r="R60" s="388"/>
      <c r="S60" s="388"/>
      <c r="T60" s="388" t="s">
        <v>174</v>
      </c>
      <c r="U60" s="31"/>
      <c r="V60" s="16"/>
      <c r="W60" s="15"/>
      <c r="X60" s="388">
        <v>0</v>
      </c>
      <c r="Y60" s="388"/>
      <c r="Z60" s="388"/>
      <c r="AA60" s="388" t="s">
        <v>173</v>
      </c>
      <c r="AB60" s="388"/>
      <c r="AC60" s="388"/>
      <c r="AD60" s="388" t="s">
        <v>174</v>
      </c>
      <c r="AE60" s="31"/>
      <c r="AF60" s="16"/>
      <c r="AG60" s="15" t="str">
        <f t="shared" si="9"/>
        <v/>
      </c>
      <c r="AH60" s="388">
        <f t="shared" ref="AH60" si="11">N60-X60</f>
        <v>0</v>
      </c>
      <c r="AI60" s="388"/>
      <c r="AJ60" s="388"/>
      <c r="AK60" s="388" t="s">
        <v>161</v>
      </c>
      <c r="AL60" s="388"/>
      <c r="AM60" s="388"/>
      <c r="AN60" s="388" t="s">
        <v>162</v>
      </c>
      <c r="AO60" s="31"/>
    </row>
    <row r="61" spans="1:41" ht="31.5" hidden="1" customHeight="1" outlineLevel="1" x14ac:dyDescent="0.2">
      <c r="A61" s="9"/>
      <c r="B61" s="73"/>
      <c r="C61" s="73"/>
      <c r="D61" s="73"/>
      <c r="E61" s="386" t="s">
        <v>276</v>
      </c>
      <c r="F61" s="386"/>
      <c r="G61" s="386"/>
      <c r="H61" s="386"/>
      <c r="I61" s="386"/>
      <c r="J61" s="386"/>
      <c r="K61" s="15"/>
      <c r="L61" s="16"/>
      <c r="M61" s="15"/>
      <c r="N61" s="388">
        <v>0</v>
      </c>
      <c r="O61" s="388"/>
      <c r="P61" s="388"/>
      <c r="Q61" s="388" t="s">
        <v>168</v>
      </c>
      <c r="R61" s="388"/>
      <c r="S61" s="388"/>
      <c r="T61" s="388" t="s">
        <v>175</v>
      </c>
      <c r="U61" s="31"/>
      <c r="V61" s="16"/>
      <c r="W61" s="15"/>
      <c r="X61" s="388">
        <v>0</v>
      </c>
      <c r="Y61" s="388"/>
      <c r="Z61" s="388"/>
      <c r="AA61" s="388" t="s">
        <v>173</v>
      </c>
      <c r="AB61" s="388"/>
      <c r="AC61" s="388"/>
      <c r="AD61" s="388" t="s">
        <v>174</v>
      </c>
      <c r="AE61" s="31"/>
      <c r="AF61" s="16"/>
      <c r="AG61" s="15" t="str">
        <f t="shared" si="9"/>
        <v/>
      </c>
      <c r="AH61" s="388">
        <f>N61-X61</f>
        <v>0</v>
      </c>
      <c r="AI61" s="388"/>
      <c r="AJ61" s="388"/>
      <c r="AK61" s="388" t="s">
        <v>161</v>
      </c>
      <c r="AL61" s="388"/>
      <c r="AM61" s="388"/>
      <c r="AN61" s="388" t="s">
        <v>162</v>
      </c>
      <c r="AO61" s="31"/>
    </row>
    <row r="62" spans="1:41" ht="31.5" customHeight="1" collapsed="1" x14ac:dyDescent="0.2">
      <c r="A62" s="9"/>
      <c r="B62" s="73"/>
      <c r="C62" s="73"/>
      <c r="D62" s="73"/>
      <c r="E62" s="418" t="s">
        <v>143</v>
      </c>
      <c r="F62" s="418"/>
      <c r="G62" s="418"/>
      <c r="H62" s="418"/>
      <c r="I62" s="418"/>
      <c r="J62" s="418"/>
      <c r="K62" s="104"/>
      <c r="L62" s="106"/>
      <c r="M62" s="104"/>
      <c r="N62" s="411">
        <v>0</v>
      </c>
      <c r="O62" s="411"/>
      <c r="P62" s="411"/>
      <c r="Q62" s="411" t="s">
        <v>170</v>
      </c>
      <c r="R62" s="411"/>
      <c r="S62" s="411"/>
      <c r="T62" s="411" t="s">
        <v>169</v>
      </c>
      <c r="U62" s="37"/>
      <c r="V62" s="106"/>
      <c r="W62" s="104"/>
      <c r="X62" s="411">
        <v>0</v>
      </c>
      <c r="Y62" s="411"/>
      <c r="Z62" s="411"/>
      <c r="AA62" s="411" t="s">
        <v>173</v>
      </c>
      <c r="AB62" s="411"/>
      <c r="AC62" s="411"/>
      <c r="AD62" s="411" t="s">
        <v>174</v>
      </c>
      <c r="AE62" s="37"/>
      <c r="AF62" s="106"/>
      <c r="AG62" s="104" t="str">
        <f t="shared" si="9"/>
        <v/>
      </c>
      <c r="AH62" s="411">
        <f t="shared" si="10"/>
        <v>0</v>
      </c>
      <c r="AI62" s="411"/>
      <c r="AJ62" s="411"/>
      <c r="AK62" s="411" t="s">
        <v>161</v>
      </c>
      <c r="AL62" s="411"/>
      <c r="AM62" s="411"/>
      <c r="AN62" s="411" t="s">
        <v>162</v>
      </c>
      <c r="AO62" s="37"/>
    </row>
    <row r="63" spans="1:41" ht="31.5" hidden="1" customHeight="1" outlineLevel="1" x14ac:dyDescent="0.2">
      <c r="A63" s="9"/>
      <c r="B63" s="73"/>
      <c r="C63" s="73"/>
      <c r="D63" s="73"/>
      <c r="E63" s="386" t="s">
        <v>172</v>
      </c>
      <c r="F63" s="386"/>
      <c r="G63" s="386"/>
      <c r="H63" s="386"/>
      <c r="I63" s="386"/>
      <c r="J63" s="386"/>
      <c r="K63" s="15"/>
      <c r="L63" s="16"/>
      <c r="M63" s="15"/>
      <c r="N63" s="388">
        <v>0</v>
      </c>
      <c r="O63" s="388"/>
      <c r="P63" s="388"/>
      <c r="Q63" s="388" t="s">
        <v>173</v>
      </c>
      <c r="R63" s="388"/>
      <c r="S63" s="388"/>
      <c r="T63" s="388" t="s">
        <v>174</v>
      </c>
      <c r="U63" s="31"/>
      <c r="V63" s="16"/>
      <c r="W63" s="15"/>
      <c r="X63" s="388">
        <v>0</v>
      </c>
      <c r="Y63" s="388"/>
      <c r="Z63" s="388"/>
      <c r="AA63" s="388" t="s">
        <v>173</v>
      </c>
      <c r="AB63" s="388"/>
      <c r="AC63" s="388"/>
      <c r="AD63" s="388" t="s">
        <v>174</v>
      </c>
      <c r="AE63" s="31"/>
      <c r="AF63" s="16"/>
      <c r="AG63" s="15" t="str">
        <f t="shared" si="9"/>
        <v/>
      </c>
      <c r="AH63" s="388">
        <f t="shared" si="10"/>
        <v>0</v>
      </c>
      <c r="AI63" s="388"/>
      <c r="AJ63" s="388"/>
      <c r="AK63" s="388" t="s">
        <v>161</v>
      </c>
      <c r="AL63" s="388"/>
      <c r="AM63" s="388"/>
      <c r="AN63" s="388" t="s">
        <v>162</v>
      </c>
      <c r="AO63" s="31"/>
    </row>
    <row r="64" spans="1:41" ht="31.5" customHeight="1" collapsed="1" thickBot="1" x14ac:dyDescent="0.25">
      <c r="A64" s="9"/>
      <c r="B64" s="73"/>
      <c r="C64" s="73"/>
      <c r="D64" s="405" t="s">
        <v>145</v>
      </c>
      <c r="E64" s="405"/>
      <c r="F64" s="405"/>
      <c r="G64" s="405"/>
      <c r="H64" s="405"/>
      <c r="I64" s="405"/>
      <c r="J64" s="32"/>
      <c r="K64" s="32"/>
      <c r="L64" s="33"/>
      <c r="M64" s="32"/>
      <c r="N64" s="415">
        <f>SUM(N49,N55,N58)</f>
        <v>9223550851</v>
      </c>
      <c r="O64" s="415"/>
      <c r="P64" s="415"/>
      <c r="Q64" s="415" t="s">
        <v>176</v>
      </c>
      <c r="R64" s="415"/>
      <c r="S64" s="415"/>
      <c r="T64" s="415" t="s">
        <v>177</v>
      </c>
      <c r="U64" s="34"/>
      <c r="V64" s="33"/>
      <c r="W64" s="32"/>
      <c r="X64" s="415">
        <v>12504081362</v>
      </c>
      <c r="Y64" s="415"/>
      <c r="Z64" s="415"/>
      <c r="AA64" s="415" t="s">
        <v>311</v>
      </c>
      <c r="AB64" s="415"/>
      <c r="AC64" s="415"/>
      <c r="AD64" s="415" t="s">
        <v>312</v>
      </c>
      <c r="AE64" s="34"/>
      <c r="AF64" s="33"/>
      <c r="AG64" s="32" t="str">
        <f t="shared" si="9"/>
        <v>△</v>
      </c>
      <c r="AH64" s="415">
        <f>N64-X64</f>
        <v>-3280530511</v>
      </c>
      <c r="AI64" s="415"/>
      <c r="AJ64" s="415"/>
      <c r="AK64" s="415" t="s">
        <v>161</v>
      </c>
      <c r="AL64" s="415"/>
      <c r="AM64" s="415"/>
      <c r="AN64" s="415" t="s">
        <v>162</v>
      </c>
      <c r="AO64" s="34"/>
    </row>
    <row r="65" spans="1:41" ht="21.75" customHeight="1" thickTop="1" x14ac:dyDescent="0.2">
      <c r="A65" s="9"/>
      <c r="B65" s="73"/>
      <c r="C65" s="73"/>
      <c r="D65" s="73"/>
      <c r="E65" s="71"/>
      <c r="F65" s="71"/>
      <c r="G65" s="71"/>
      <c r="H65" s="71"/>
      <c r="I65" s="71"/>
      <c r="J65" s="71"/>
      <c r="K65" s="73"/>
      <c r="L65" s="83"/>
      <c r="M65" s="73"/>
      <c r="N65" s="35"/>
      <c r="O65" s="36"/>
      <c r="P65" s="36"/>
      <c r="Q65" s="35"/>
      <c r="R65" s="36"/>
      <c r="S65" s="36"/>
      <c r="T65" s="35"/>
      <c r="U65" s="37"/>
      <c r="V65" s="83"/>
      <c r="W65" s="73"/>
      <c r="X65" s="35"/>
      <c r="Y65" s="36"/>
      <c r="Z65" s="36"/>
      <c r="AA65" s="35"/>
      <c r="AB65" s="36"/>
      <c r="AC65" s="36"/>
      <c r="AD65" s="35"/>
      <c r="AE65" s="37"/>
      <c r="AF65" s="83"/>
      <c r="AG65" s="73"/>
      <c r="AH65" s="35"/>
      <c r="AI65" s="36"/>
      <c r="AJ65" s="36"/>
      <c r="AK65" s="35"/>
      <c r="AL65" s="36"/>
      <c r="AM65" s="36"/>
      <c r="AN65" s="35"/>
      <c r="AO65" s="37"/>
    </row>
    <row r="66" spans="1:41" ht="31.5" customHeight="1" x14ac:dyDescent="0.2">
      <c r="A66" s="9"/>
      <c r="B66" s="389" t="s">
        <v>178</v>
      </c>
      <c r="C66" s="389"/>
      <c r="D66" s="389"/>
      <c r="E66" s="389"/>
      <c r="F66" s="389"/>
      <c r="G66" s="389"/>
      <c r="H66" s="71"/>
      <c r="I66" s="71"/>
      <c r="J66" s="71"/>
      <c r="K66" s="73"/>
      <c r="L66" s="83"/>
      <c r="M66" s="73"/>
      <c r="N66" s="35"/>
      <c r="O66" s="36"/>
      <c r="P66" s="36"/>
      <c r="Q66" s="35"/>
      <c r="R66" s="36"/>
      <c r="S66" s="36"/>
      <c r="T66" s="35"/>
      <c r="U66" s="37"/>
      <c r="V66" s="83"/>
      <c r="W66" s="73"/>
      <c r="X66" s="35"/>
      <c r="Y66" s="36"/>
      <c r="Z66" s="36"/>
      <c r="AA66" s="35"/>
      <c r="AB66" s="36"/>
      <c r="AC66" s="36"/>
      <c r="AD66" s="35"/>
      <c r="AE66" s="37"/>
      <c r="AF66" s="83"/>
      <c r="AG66" s="73"/>
      <c r="AH66" s="35"/>
      <c r="AI66" s="36"/>
      <c r="AJ66" s="36"/>
      <c r="AK66" s="35"/>
      <c r="AL66" s="36"/>
      <c r="AM66" s="36"/>
      <c r="AN66" s="35"/>
      <c r="AO66" s="37"/>
    </row>
    <row r="67" spans="1:41" ht="31.5" customHeight="1" x14ac:dyDescent="0.2">
      <c r="A67" s="9"/>
      <c r="B67" s="73"/>
      <c r="C67" s="408" t="s">
        <v>109</v>
      </c>
      <c r="D67" s="296"/>
      <c r="E67" s="296"/>
      <c r="F67" s="296"/>
      <c r="G67" s="296"/>
      <c r="H67" s="296"/>
      <c r="I67" s="296"/>
      <c r="J67" s="69"/>
      <c r="K67" s="69"/>
      <c r="L67" s="10"/>
      <c r="M67" s="69"/>
      <c r="N67" s="414">
        <f>SUM(N6,N32)</f>
        <v>14285170382</v>
      </c>
      <c r="O67" s="414"/>
      <c r="P67" s="414"/>
      <c r="Q67" s="414" t="s">
        <v>179</v>
      </c>
      <c r="R67" s="414"/>
      <c r="S67" s="414"/>
      <c r="T67" s="414" t="s">
        <v>180</v>
      </c>
      <c r="U67" s="11"/>
      <c r="V67" s="10"/>
      <c r="W67" s="69"/>
      <c r="X67" s="414">
        <f>SUM(X6,X32)</f>
        <v>13266289756</v>
      </c>
      <c r="Y67" s="414"/>
      <c r="Z67" s="414"/>
      <c r="AA67" s="414" t="s">
        <v>181</v>
      </c>
      <c r="AB67" s="414"/>
      <c r="AC67" s="414"/>
      <c r="AD67" s="414" t="s">
        <v>182</v>
      </c>
      <c r="AE67" s="11"/>
      <c r="AF67" s="10"/>
      <c r="AG67" s="69" t="str">
        <f t="shared" ref="AG67:AG74" si="12">IF(AH67&lt;0,"△","")</f>
        <v/>
      </c>
      <c r="AH67" s="414">
        <f t="shared" ref="AH67:AH79" si="13">N67-X67</f>
        <v>1018880626</v>
      </c>
      <c r="AI67" s="414"/>
      <c r="AJ67" s="414"/>
      <c r="AK67" s="414" t="s">
        <v>161</v>
      </c>
      <c r="AL67" s="414"/>
      <c r="AM67" s="414"/>
      <c r="AN67" s="414" t="s">
        <v>162</v>
      </c>
      <c r="AO67" s="11"/>
    </row>
    <row r="68" spans="1:41" ht="31.5" customHeight="1" x14ac:dyDescent="0.2">
      <c r="A68" s="9"/>
      <c r="B68" s="73"/>
      <c r="C68" s="408" t="s">
        <v>116</v>
      </c>
      <c r="D68" s="296"/>
      <c r="E68" s="296"/>
      <c r="F68" s="296"/>
      <c r="G68" s="296"/>
      <c r="H68" s="296"/>
      <c r="I68" s="296"/>
      <c r="J68" s="69"/>
      <c r="K68" s="74"/>
      <c r="L68" s="4"/>
      <c r="M68" s="74"/>
      <c r="N68" s="409">
        <f>SUM(N9,N36)</f>
        <v>49068737</v>
      </c>
      <c r="O68" s="409"/>
      <c r="P68" s="409"/>
      <c r="Q68" s="409" t="s">
        <v>183</v>
      </c>
      <c r="R68" s="409"/>
      <c r="S68" s="409"/>
      <c r="T68" s="409" t="s">
        <v>184</v>
      </c>
      <c r="U68" s="22"/>
      <c r="V68" s="4"/>
      <c r="W68" s="74"/>
      <c r="X68" s="409">
        <f>SUM(X9,X36)</f>
        <v>187596001</v>
      </c>
      <c r="Y68" s="409"/>
      <c r="Z68" s="409"/>
      <c r="AA68" s="409" t="s">
        <v>185</v>
      </c>
      <c r="AB68" s="409"/>
      <c r="AC68" s="409"/>
      <c r="AD68" s="409" t="s">
        <v>186</v>
      </c>
      <c r="AE68" s="22"/>
      <c r="AF68" s="4"/>
      <c r="AG68" s="74" t="str">
        <f t="shared" si="12"/>
        <v>△</v>
      </c>
      <c r="AH68" s="409">
        <f t="shared" si="13"/>
        <v>-138527264</v>
      </c>
      <c r="AI68" s="409"/>
      <c r="AJ68" s="409"/>
      <c r="AK68" s="409" t="s">
        <v>161</v>
      </c>
      <c r="AL68" s="409"/>
      <c r="AM68" s="409"/>
      <c r="AN68" s="409" t="s">
        <v>162</v>
      </c>
      <c r="AO68" s="22"/>
    </row>
    <row r="69" spans="1:41" ht="31.5" customHeight="1" x14ac:dyDescent="0.2">
      <c r="A69" s="9"/>
      <c r="B69" s="73"/>
      <c r="C69" s="408" t="s">
        <v>120</v>
      </c>
      <c r="D69" s="296"/>
      <c r="E69" s="296"/>
      <c r="F69" s="296"/>
      <c r="G69" s="296"/>
      <c r="H69" s="296"/>
      <c r="I69" s="296"/>
      <c r="J69" s="69"/>
      <c r="K69" s="74"/>
      <c r="L69" s="4"/>
      <c r="M69" s="74"/>
      <c r="N69" s="409">
        <f>SUM(N14,N41)</f>
        <v>0</v>
      </c>
      <c r="O69" s="409"/>
      <c r="P69" s="409"/>
      <c r="Q69" s="409" t="s">
        <v>183</v>
      </c>
      <c r="R69" s="409"/>
      <c r="S69" s="409"/>
      <c r="T69" s="409" t="s">
        <v>186</v>
      </c>
      <c r="U69" s="78"/>
      <c r="V69" s="4"/>
      <c r="W69" s="74"/>
      <c r="X69" s="409">
        <f>SUM(X14,X41)</f>
        <v>12202425</v>
      </c>
      <c r="Y69" s="409"/>
      <c r="Z69" s="409"/>
      <c r="AA69" s="409" t="s">
        <v>185</v>
      </c>
      <c r="AB69" s="409"/>
      <c r="AC69" s="409"/>
      <c r="AD69" s="409" t="s">
        <v>184</v>
      </c>
      <c r="AE69" s="78"/>
      <c r="AF69" s="4"/>
      <c r="AG69" s="74" t="str">
        <f t="shared" si="12"/>
        <v>△</v>
      </c>
      <c r="AH69" s="409">
        <f t="shared" si="13"/>
        <v>-12202425</v>
      </c>
      <c r="AI69" s="409"/>
      <c r="AJ69" s="409"/>
      <c r="AK69" s="409" t="s">
        <v>161</v>
      </c>
      <c r="AL69" s="409"/>
      <c r="AM69" s="409"/>
      <c r="AN69" s="409" t="s">
        <v>162</v>
      </c>
      <c r="AO69" s="78"/>
    </row>
    <row r="70" spans="1:41" ht="31.5" customHeight="1" thickBot="1" x14ac:dyDescent="0.25">
      <c r="A70" s="9"/>
      <c r="B70" s="73"/>
      <c r="C70" s="71"/>
      <c r="D70" s="412" t="s">
        <v>124</v>
      </c>
      <c r="E70" s="412"/>
      <c r="F70" s="412"/>
      <c r="G70" s="412"/>
      <c r="H70" s="412"/>
      <c r="I70" s="412"/>
      <c r="J70" s="32"/>
      <c r="K70" s="32"/>
      <c r="L70" s="45"/>
      <c r="M70" s="46"/>
      <c r="N70" s="413">
        <f>SUM(N67:T69)</f>
        <v>14334239119</v>
      </c>
      <c r="O70" s="413"/>
      <c r="P70" s="413"/>
      <c r="Q70" s="413"/>
      <c r="R70" s="413"/>
      <c r="S70" s="413"/>
      <c r="T70" s="413"/>
      <c r="U70" s="47"/>
      <c r="V70" s="45"/>
      <c r="W70" s="46"/>
      <c r="X70" s="413">
        <f>SUM(X67:AD69)</f>
        <v>13466088182</v>
      </c>
      <c r="Y70" s="413"/>
      <c r="Z70" s="413"/>
      <c r="AA70" s="413"/>
      <c r="AB70" s="413"/>
      <c r="AC70" s="413"/>
      <c r="AD70" s="413"/>
      <c r="AE70" s="47"/>
      <c r="AF70" s="45"/>
      <c r="AG70" s="46" t="str">
        <f t="shared" si="12"/>
        <v/>
      </c>
      <c r="AH70" s="413">
        <f t="shared" si="13"/>
        <v>868150937</v>
      </c>
      <c r="AI70" s="413"/>
      <c r="AJ70" s="413"/>
      <c r="AK70" s="413" t="s">
        <v>161</v>
      </c>
      <c r="AL70" s="413"/>
      <c r="AM70" s="413"/>
      <c r="AN70" s="413" t="s">
        <v>162</v>
      </c>
      <c r="AO70" s="47"/>
    </row>
    <row r="71" spans="1:41" ht="31.5" customHeight="1" thickTop="1" x14ac:dyDescent="0.2">
      <c r="A71" s="9"/>
      <c r="B71" s="73"/>
      <c r="C71" s="408" t="s">
        <v>127</v>
      </c>
      <c r="D71" s="408"/>
      <c r="E71" s="408"/>
      <c r="F71" s="408"/>
      <c r="G71" s="408"/>
      <c r="H71" s="408"/>
      <c r="I71" s="408"/>
      <c r="J71" s="74"/>
      <c r="K71" s="74"/>
      <c r="L71" s="4"/>
      <c r="M71" s="74"/>
      <c r="N71" s="411">
        <f>SUM(N18,N49)</f>
        <v>8349637190</v>
      </c>
      <c r="O71" s="411"/>
      <c r="P71" s="411"/>
      <c r="Q71" s="411" t="s">
        <v>187</v>
      </c>
      <c r="R71" s="411"/>
      <c r="S71" s="411"/>
      <c r="T71" s="411" t="s">
        <v>188</v>
      </c>
      <c r="U71" s="48"/>
      <c r="V71" s="4"/>
      <c r="W71" s="74"/>
      <c r="X71" s="411">
        <f>SUM(X18,X49)</f>
        <v>12086847898</v>
      </c>
      <c r="Y71" s="411"/>
      <c r="Z71" s="411"/>
      <c r="AA71" s="411" t="s">
        <v>187</v>
      </c>
      <c r="AB71" s="411"/>
      <c r="AC71" s="411"/>
      <c r="AD71" s="411" t="s">
        <v>189</v>
      </c>
      <c r="AE71" s="48"/>
      <c r="AF71" s="4"/>
      <c r="AG71" s="74" t="str">
        <f t="shared" si="12"/>
        <v>△</v>
      </c>
      <c r="AH71" s="411">
        <f t="shared" si="13"/>
        <v>-3737210708</v>
      </c>
      <c r="AI71" s="411"/>
      <c r="AJ71" s="411"/>
      <c r="AK71" s="411" t="s">
        <v>161</v>
      </c>
      <c r="AL71" s="411"/>
      <c r="AM71" s="411"/>
      <c r="AN71" s="411" t="s">
        <v>162</v>
      </c>
      <c r="AO71" s="48"/>
    </row>
    <row r="72" spans="1:41" ht="31.5" customHeight="1" x14ac:dyDescent="0.2">
      <c r="A72" s="9"/>
      <c r="B72" s="73"/>
      <c r="C72" s="408" t="s">
        <v>132</v>
      </c>
      <c r="D72" s="408"/>
      <c r="E72" s="408"/>
      <c r="F72" s="408"/>
      <c r="G72" s="408"/>
      <c r="H72" s="408"/>
      <c r="I72" s="408"/>
      <c r="J72" s="74"/>
      <c r="K72" s="74"/>
      <c r="L72" s="4"/>
      <c r="M72" s="74"/>
      <c r="N72" s="409">
        <f>SUM(N23,N55)</f>
        <v>2379216043</v>
      </c>
      <c r="O72" s="409"/>
      <c r="P72" s="409"/>
      <c r="Q72" s="409" t="s">
        <v>190</v>
      </c>
      <c r="R72" s="409"/>
      <c r="S72" s="409"/>
      <c r="T72" s="409" t="s">
        <v>191</v>
      </c>
      <c r="U72" s="49"/>
      <c r="V72" s="4"/>
      <c r="W72" s="74"/>
      <c r="X72" s="409">
        <f>SUM(X23,X55)</f>
        <v>2171559207</v>
      </c>
      <c r="Y72" s="409"/>
      <c r="Z72" s="409"/>
      <c r="AA72" s="409" t="s">
        <v>190</v>
      </c>
      <c r="AB72" s="409"/>
      <c r="AC72" s="409"/>
      <c r="AD72" s="409" t="s">
        <v>192</v>
      </c>
      <c r="AE72" s="49"/>
      <c r="AF72" s="4"/>
      <c r="AG72" s="74" t="str">
        <f t="shared" si="12"/>
        <v/>
      </c>
      <c r="AH72" s="409">
        <f t="shared" si="13"/>
        <v>207656836</v>
      </c>
      <c r="AI72" s="409"/>
      <c r="AJ72" s="409"/>
      <c r="AK72" s="409" t="s">
        <v>161</v>
      </c>
      <c r="AL72" s="409"/>
      <c r="AM72" s="409"/>
      <c r="AN72" s="409" t="s">
        <v>162</v>
      </c>
      <c r="AO72" s="49"/>
    </row>
    <row r="73" spans="1:41" ht="31.5" customHeight="1" x14ac:dyDescent="0.2">
      <c r="A73" s="9"/>
      <c r="B73" s="73"/>
      <c r="C73" s="408" t="s">
        <v>140</v>
      </c>
      <c r="D73" s="408"/>
      <c r="E73" s="408"/>
      <c r="F73" s="408"/>
      <c r="G73" s="408"/>
      <c r="H73" s="408"/>
      <c r="I73" s="408"/>
      <c r="J73" s="74"/>
      <c r="K73" s="74"/>
      <c r="L73" s="4"/>
      <c r="M73" s="74"/>
      <c r="N73" s="409">
        <f>SUM(N26,N58)</f>
        <v>2051378</v>
      </c>
      <c r="O73" s="409"/>
      <c r="P73" s="409"/>
      <c r="Q73" s="409" t="s">
        <v>166</v>
      </c>
      <c r="R73" s="409"/>
      <c r="S73" s="409"/>
      <c r="T73" s="409" t="s">
        <v>167</v>
      </c>
      <c r="U73" s="49"/>
      <c r="V73" s="4"/>
      <c r="W73" s="74"/>
      <c r="X73" s="409">
        <f>SUM(X26,X58)</f>
        <v>50619999</v>
      </c>
      <c r="Y73" s="409"/>
      <c r="Z73" s="409"/>
      <c r="AA73" s="409" t="s">
        <v>166</v>
      </c>
      <c r="AB73" s="409"/>
      <c r="AC73" s="409"/>
      <c r="AD73" s="409" t="s">
        <v>171</v>
      </c>
      <c r="AE73" s="49"/>
      <c r="AF73" s="4"/>
      <c r="AG73" s="74" t="str">
        <f t="shared" si="12"/>
        <v>△</v>
      </c>
      <c r="AH73" s="409">
        <f t="shared" si="13"/>
        <v>-48568621</v>
      </c>
      <c r="AI73" s="409"/>
      <c r="AJ73" s="409"/>
      <c r="AK73" s="409" t="s">
        <v>161</v>
      </c>
      <c r="AL73" s="409"/>
      <c r="AM73" s="409"/>
      <c r="AN73" s="409" t="s">
        <v>162</v>
      </c>
      <c r="AO73" s="49"/>
    </row>
    <row r="74" spans="1:41" ht="31.5" customHeight="1" thickBot="1" x14ac:dyDescent="0.25">
      <c r="A74" s="9"/>
      <c r="B74" s="73"/>
      <c r="C74" s="73"/>
      <c r="D74" s="405" t="s">
        <v>145</v>
      </c>
      <c r="E74" s="405"/>
      <c r="F74" s="405"/>
      <c r="G74" s="405"/>
      <c r="H74" s="405"/>
      <c r="I74" s="405"/>
      <c r="J74" s="32"/>
      <c r="K74" s="32"/>
      <c r="L74" s="33"/>
      <c r="M74" s="32"/>
      <c r="N74" s="410">
        <f>SUM(N71:T73)</f>
        <v>10730904611</v>
      </c>
      <c r="O74" s="410"/>
      <c r="P74" s="410"/>
      <c r="Q74" s="410" t="s">
        <v>193</v>
      </c>
      <c r="R74" s="410"/>
      <c r="S74" s="410"/>
      <c r="T74" s="410" t="s">
        <v>194</v>
      </c>
      <c r="U74" s="34"/>
      <c r="V74" s="33"/>
      <c r="W74" s="32"/>
      <c r="X74" s="410">
        <f>SUM(X71:AD73)</f>
        <v>14309027104</v>
      </c>
      <c r="Y74" s="410"/>
      <c r="Z74" s="410"/>
      <c r="AA74" s="410" t="s">
        <v>195</v>
      </c>
      <c r="AB74" s="410"/>
      <c r="AC74" s="410"/>
      <c r="AD74" s="410" t="s">
        <v>196</v>
      </c>
      <c r="AE74" s="34"/>
      <c r="AF74" s="33"/>
      <c r="AG74" s="32" t="str">
        <f t="shared" si="12"/>
        <v>△</v>
      </c>
      <c r="AH74" s="410">
        <f t="shared" si="13"/>
        <v>-3578122493</v>
      </c>
      <c r="AI74" s="410"/>
      <c r="AJ74" s="410"/>
      <c r="AK74" s="410" t="s">
        <v>161</v>
      </c>
      <c r="AL74" s="410"/>
      <c r="AM74" s="410"/>
      <c r="AN74" s="410" t="s">
        <v>162</v>
      </c>
      <c r="AO74" s="34"/>
    </row>
    <row r="75" spans="1:41" ht="31.5" customHeight="1" thickTop="1" thickBot="1" x14ac:dyDescent="0.25">
      <c r="A75" s="9"/>
      <c r="B75" s="73"/>
      <c r="C75" s="73"/>
      <c r="D75" s="405" t="s">
        <v>197</v>
      </c>
      <c r="E75" s="405"/>
      <c r="F75" s="405"/>
      <c r="G75" s="405"/>
      <c r="H75" s="405"/>
      <c r="I75" s="405"/>
      <c r="J75" s="32"/>
      <c r="K75" s="32"/>
      <c r="L75" s="33"/>
      <c r="M75" s="32" t="str">
        <f>IF(N70-N74&lt;0,"△","")</f>
        <v/>
      </c>
      <c r="N75" s="406">
        <f>N70-N74</f>
        <v>3603334508</v>
      </c>
      <c r="O75" s="406"/>
      <c r="P75" s="406"/>
      <c r="Q75" s="406" t="s">
        <v>198</v>
      </c>
      <c r="R75" s="406"/>
      <c r="S75" s="406"/>
      <c r="T75" s="406" t="s">
        <v>199</v>
      </c>
      <c r="U75" s="34"/>
      <c r="V75" s="33"/>
      <c r="W75" s="32" t="str">
        <f>IF(X70-X74&lt;0,"△","")</f>
        <v>△</v>
      </c>
      <c r="X75" s="406">
        <f>X70-X74</f>
        <v>-842938922</v>
      </c>
      <c r="Y75" s="406"/>
      <c r="Z75" s="406"/>
      <c r="AA75" s="406" t="s">
        <v>200</v>
      </c>
      <c r="AB75" s="406"/>
      <c r="AC75" s="406"/>
      <c r="AD75" s="406" t="s">
        <v>201</v>
      </c>
      <c r="AE75" s="34"/>
      <c r="AF75" s="33"/>
      <c r="AG75" s="32" t="str">
        <f>IF(AH70-AH74&lt;0,"△","")</f>
        <v/>
      </c>
      <c r="AH75" s="406">
        <f t="shared" si="13"/>
        <v>4446273430</v>
      </c>
      <c r="AI75" s="406"/>
      <c r="AJ75" s="406"/>
      <c r="AK75" s="406" t="s">
        <v>161</v>
      </c>
      <c r="AL75" s="406"/>
      <c r="AM75" s="406"/>
      <c r="AN75" s="406" t="s">
        <v>162</v>
      </c>
      <c r="AO75" s="34"/>
    </row>
    <row r="76" spans="1:41" ht="31.5" customHeight="1" thickTop="1" thickBot="1" x14ac:dyDescent="0.25">
      <c r="A76" s="9"/>
      <c r="B76" s="73"/>
      <c r="C76" s="73"/>
      <c r="D76" s="407" t="s">
        <v>56</v>
      </c>
      <c r="E76" s="407"/>
      <c r="F76" s="407"/>
      <c r="G76" s="407"/>
      <c r="H76" s="407"/>
      <c r="I76" s="407"/>
      <c r="J76" s="50"/>
      <c r="K76" s="50"/>
      <c r="L76" s="51"/>
      <c r="M76" s="50" t="str">
        <f>IF(((N67+N68)-(N71+N72))&lt;0,"△","")</f>
        <v/>
      </c>
      <c r="N76" s="406">
        <f>(N67+N68)-(N71+N72)</f>
        <v>3605385886</v>
      </c>
      <c r="O76" s="406"/>
      <c r="P76" s="406"/>
      <c r="Q76" s="406" t="s">
        <v>202</v>
      </c>
      <c r="R76" s="406"/>
      <c r="S76" s="406"/>
      <c r="T76" s="406" t="s">
        <v>203</v>
      </c>
      <c r="U76" s="52"/>
      <c r="V76" s="51"/>
      <c r="W76" s="50" t="str">
        <f>IF(((X67+X68)-(X71+X72))&lt;0,"△","")</f>
        <v>△</v>
      </c>
      <c r="X76" s="406">
        <f>(X67+X68)-(X71+X72)</f>
        <v>-804521348</v>
      </c>
      <c r="Y76" s="406"/>
      <c r="Z76" s="406"/>
      <c r="AA76" s="406" t="s">
        <v>204</v>
      </c>
      <c r="AB76" s="406"/>
      <c r="AC76" s="406"/>
      <c r="AD76" s="406" t="s">
        <v>205</v>
      </c>
      <c r="AE76" s="52"/>
      <c r="AF76" s="51"/>
      <c r="AG76" s="50" t="str">
        <f>IF(((AH67+AH68)-(AH71+AH72))&lt;0,"△","")</f>
        <v/>
      </c>
      <c r="AH76" s="406">
        <f t="shared" si="13"/>
        <v>4409907234</v>
      </c>
      <c r="AI76" s="406"/>
      <c r="AJ76" s="406"/>
      <c r="AK76" s="406" t="s">
        <v>161</v>
      </c>
      <c r="AL76" s="406"/>
      <c r="AM76" s="406"/>
      <c r="AN76" s="406" t="s">
        <v>162</v>
      </c>
      <c r="AO76" s="52"/>
    </row>
    <row r="77" spans="1:41" ht="31.5" customHeight="1" thickTop="1" thickBot="1" x14ac:dyDescent="0.25">
      <c r="A77" s="9"/>
      <c r="B77" s="73"/>
      <c r="C77" s="73"/>
      <c r="D77" s="396" t="s">
        <v>206</v>
      </c>
      <c r="E77" s="396"/>
      <c r="F77" s="396"/>
      <c r="G77" s="396"/>
      <c r="H77" s="396"/>
      <c r="I77" s="396"/>
      <c r="J77" s="53"/>
      <c r="K77" s="53"/>
      <c r="L77" s="54"/>
      <c r="M77" s="50"/>
      <c r="N77" s="397">
        <v>0</v>
      </c>
      <c r="O77" s="397"/>
      <c r="P77" s="397"/>
      <c r="Q77" s="397"/>
      <c r="R77" s="397"/>
      <c r="S77" s="397"/>
      <c r="T77" s="397" t="s">
        <v>207</v>
      </c>
      <c r="U77" s="55"/>
      <c r="V77" s="54"/>
      <c r="W77" s="50"/>
      <c r="X77" s="397">
        <v>0</v>
      </c>
      <c r="Y77" s="397"/>
      <c r="Z77" s="397"/>
      <c r="AA77" s="397"/>
      <c r="AB77" s="397"/>
      <c r="AC77" s="397"/>
      <c r="AD77" s="397" t="s">
        <v>208</v>
      </c>
      <c r="AE77" s="55"/>
      <c r="AF77" s="54"/>
      <c r="AG77" s="50" t="str">
        <f>IF(AH77&lt;0,"△","")</f>
        <v/>
      </c>
      <c r="AH77" s="397">
        <f t="shared" si="13"/>
        <v>0</v>
      </c>
      <c r="AI77" s="397"/>
      <c r="AJ77" s="397"/>
      <c r="AK77" s="397" t="s">
        <v>161</v>
      </c>
      <c r="AL77" s="397"/>
      <c r="AM77" s="397"/>
      <c r="AN77" s="397" t="s">
        <v>162</v>
      </c>
      <c r="AO77" s="55"/>
    </row>
    <row r="78" spans="1:41" ht="31.5" customHeight="1" thickTop="1" thickBot="1" x14ac:dyDescent="0.25">
      <c r="A78" s="9"/>
      <c r="B78" s="73"/>
      <c r="C78" s="73"/>
      <c r="D78" s="404" t="s">
        <v>209</v>
      </c>
      <c r="E78" s="396"/>
      <c r="F78" s="396"/>
      <c r="G78" s="396"/>
      <c r="H78" s="396"/>
      <c r="I78" s="396"/>
      <c r="J78" s="53"/>
      <c r="K78" s="53"/>
      <c r="L78" s="54"/>
      <c r="M78" s="50" t="s">
        <v>210</v>
      </c>
      <c r="N78" s="397">
        <f>+X78-N75</f>
        <v>117817236867</v>
      </c>
      <c r="O78" s="397"/>
      <c r="P78" s="397"/>
      <c r="Q78" s="397"/>
      <c r="R78" s="397"/>
      <c r="S78" s="397"/>
      <c r="T78" s="397"/>
      <c r="U78" s="55"/>
      <c r="V78" s="54"/>
      <c r="W78" s="50" t="s">
        <v>211</v>
      </c>
      <c r="X78" s="397">
        <v>121420571375</v>
      </c>
      <c r="Y78" s="397"/>
      <c r="Z78" s="397"/>
      <c r="AA78" s="397"/>
      <c r="AB78" s="397"/>
      <c r="AC78" s="397"/>
      <c r="AD78" s="397"/>
      <c r="AE78" s="55"/>
      <c r="AF78" s="54"/>
      <c r="AG78" s="50"/>
      <c r="AH78" s="397">
        <f>N78-X78</f>
        <v>-3603334508</v>
      </c>
      <c r="AI78" s="397"/>
      <c r="AJ78" s="397"/>
      <c r="AK78" s="397" t="s">
        <v>161</v>
      </c>
      <c r="AL78" s="397"/>
      <c r="AM78" s="397"/>
      <c r="AN78" s="397" t="s">
        <v>162</v>
      </c>
      <c r="AO78" s="55"/>
    </row>
    <row r="79" spans="1:41" ht="35.25" customHeight="1" thickTop="1" x14ac:dyDescent="0.2">
      <c r="A79" s="40"/>
      <c r="B79" s="74"/>
      <c r="C79" s="74"/>
      <c r="D79" s="396" t="s">
        <v>63</v>
      </c>
      <c r="E79" s="396"/>
      <c r="F79" s="396"/>
      <c r="G79" s="396"/>
      <c r="H79" s="396"/>
      <c r="I79" s="396"/>
      <c r="J79" s="53"/>
      <c r="K79" s="53"/>
      <c r="L79" s="54"/>
      <c r="M79" s="53"/>
      <c r="N79" s="397">
        <v>54325669768</v>
      </c>
      <c r="O79" s="397"/>
      <c r="P79" s="397"/>
      <c r="Q79" s="397"/>
      <c r="R79" s="397"/>
      <c r="S79" s="397"/>
      <c r="T79" s="397"/>
      <c r="U79" s="55"/>
      <c r="V79" s="54"/>
      <c r="W79" s="53"/>
      <c r="X79" s="397">
        <v>54405172244</v>
      </c>
      <c r="Y79" s="397"/>
      <c r="Z79" s="397"/>
      <c r="AA79" s="397"/>
      <c r="AB79" s="397"/>
      <c r="AC79" s="397"/>
      <c r="AD79" s="397"/>
      <c r="AE79" s="55"/>
      <c r="AF79" s="54"/>
      <c r="AG79" s="53" t="str">
        <f>IF(AH79&lt;0,"△","")</f>
        <v>△</v>
      </c>
      <c r="AH79" s="397">
        <f t="shared" si="13"/>
        <v>-79502476</v>
      </c>
      <c r="AI79" s="397"/>
      <c r="AJ79" s="397"/>
      <c r="AK79" s="397" t="s">
        <v>161</v>
      </c>
      <c r="AL79" s="397"/>
      <c r="AM79" s="397"/>
      <c r="AN79" s="397" t="s">
        <v>162</v>
      </c>
      <c r="AO79" s="55"/>
    </row>
    <row r="80" spans="1:41" ht="15" customHeight="1" x14ac:dyDescent="0.2">
      <c r="A80" s="9"/>
      <c r="B80" s="398" t="s">
        <v>212</v>
      </c>
      <c r="C80" s="398"/>
      <c r="D80" s="398"/>
      <c r="E80" s="398"/>
      <c r="F80" s="398"/>
      <c r="G80" s="71"/>
      <c r="H80" s="71"/>
      <c r="I80" s="398" t="s">
        <v>213</v>
      </c>
      <c r="J80" s="398"/>
      <c r="K80" s="73"/>
      <c r="L80" s="83"/>
      <c r="M80" s="73"/>
      <c r="N80" s="56"/>
      <c r="O80" s="7"/>
      <c r="P80" s="7"/>
      <c r="Q80" s="56"/>
      <c r="R80" s="7"/>
      <c r="S80" s="7"/>
      <c r="T80" s="56"/>
      <c r="U80" s="57"/>
      <c r="V80" s="83"/>
      <c r="W80" s="73"/>
      <c r="X80" s="56"/>
      <c r="Y80" s="7"/>
      <c r="Z80" s="7"/>
      <c r="AA80" s="56"/>
      <c r="AB80" s="7"/>
      <c r="AC80" s="7"/>
      <c r="AD80" s="56"/>
      <c r="AE80" s="57"/>
      <c r="AF80" s="83"/>
      <c r="AG80" s="73"/>
      <c r="AH80" s="56"/>
      <c r="AI80" s="7"/>
      <c r="AJ80" s="7"/>
      <c r="AK80" s="56"/>
      <c r="AL80" s="7"/>
      <c r="AM80" s="7"/>
      <c r="AN80" s="56"/>
      <c r="AO80" s="57"/>
    </row>
    <row r="81" spans="1:41" ht="15" customHeight="1" x14ac:dyDescent="0.2">
      <c r="A81" s="9"/>
      <c r="B81" s="399"/>
      <c r="C81" s="399"/>
      <c r="D81" s="399"/>
      <c r="E81" s="399"/>
      <c r="F81" s="399"/>
      <c r="G81" s="400"/>
      <c r="H81" s="400"/>
      <c r="I81" s="399"/>
      <c r="J81" s="399"/>
      <c r="K81" s="73"/>
      <c r="L81" s="83"/>
      <c r="M81" s="73"/>
      <c r="N81" s="58"/>
      <c r="O81" s="58"/>
      <c r="P81" s="58"/>
      <c r="Q81" s="58"/>
      <c r="R81" s="58"/>
      <c r="S81" s="58"/>
      <c r="T81" s="58"/>
      <c r="U81" s="57"/>
      <c r="V81" s="83"/>
      <c r="W81" s="73"/>
      <c r="X81" s="58"/>
      <c r="Y81" s="58"/>
      <c r="Z81" s="58"/>
      <c r="AA81" s="58"/>
      <c r="AB81" s="58"/>
      <c r="AC81" s="58"/>
      <c r="AD81" s="58"/>
      <c r="AE81" s="57"/>
      <c r="AF81" s="83"/>
      <c r="AG81" s="73"/>
      <c r="AH81" s="58"/>
      <c r="AI81" s="58"/>
      <c r="AJ81" s="58"/>
      <c r="AK81" s="58"/>
      <c r="AL81" s="58"/>
      <c r="AM81" s="58"/>
      <c r="AN81" s="58"/>
      <c r="AO81" s="57"/>
    </row>
    <row r="82" spans="1:41" ht="15" customHeight="1" x14ac:dyDescent="0.2">
      <c r="A82" s="9"/>
      <c r="B82" s="399" t="s">
        <v>116</v>
      </c>
      <c r="C82" s="399"/>
      <c r="D82" s="399"/>
      <c r="E82" s="399"/>
      <c r="F82" s="399"/>
      <c r="G82" s="400"/>
      <c r="H82" s="400"/>
      <c r="I82" s="399" t="s">
        <v>132</v>
      </c>
      <c r="J82" s="399"/>
      <c r="K82" s="73"/>
      <c r="L82" s="83"/>
      <c r="M82" s="73"/>
      <c r="N82" s="58"/>
      <c r="O82" s="402">
        <f>ROUND((N67+N68)/(N71+N72)*100,1)</f>
        <v>133.6</v>
      </c>
      <c r="P82" s="402"/>
      <c r="Q82" s="402"/>
      <c r="R82" s="390" t="s">
        <v>214</v>
      </c>
      <c r="S82" s="390"/>
      <c r="T82" s="390"/>
      <c r="U82" s="37"/>
      <c r="V82" s="83"/>
      <c r="W82" s="73"/>
      <c r="X82" s="58"/>
      <c r="Y82" s="392">
        <f>ROUND((X67+X68)/(X71+X72)*100,1)</f>
        <v>94.4</v>
      </c>
      <c r="Z82" s="392"/>
      <c r="AA82" s="392"/>
      <c r="AB82" s="390" t="s">
        <v>215</v>
      </c>
      <c r="AC82" s="390"/>
      <c r="AD82" s="390"/>
      <c r="AE82" s="37"/>
      <c r="AF82" s="83"/>
      <c r="AG82" s="73"/>
      <c r="AH82" s="58"/>
      <c r="AI82" s="392"/>
      <c r="AJ82" s="392"/>
      <c r="AK82" s="392"/>
      <c r="AL82" s="390"/>
      <c r="AM82" s="390"/>
      <c r="AN82" s="390"/>
      <c r="AO82" s="37"/>
    </row>
    <row r="83" spans="1:41" ht="15" customHeight="1" x14ac:dyDescent="0.2">
      <c r="A83" s="40"/>
      <c r="B83" s="401"/>
      <c r="C83" s="401"/>
      <c r="D83" s="401"/>
      <c r="E83" s="401"/>
      <c r="F83" s="401"/>
      <c r="G83" s="74"/>
      <c r="H83" s="74"/>
      <c r="I83" s="401"/>
      <c r="J83" s="401"/>
      <c r="K83" s="74"/>
      <c r="L83" s="4"/>
      <c r="M83" s="74"/>
      <c r="N83" s="59"/>
      <c r="O83" s="403"/>
      <c r="P83" s="403"/>
      <c r="Q83" s="403"/>
      <c r="R83" s="391"/>
      <c r="S83" s="391"/>
      <c r="T83" s="391"/>
      <c r="U83" s="29"/>
      <c r="V83" s="4"/>
      <c r="W83" s="74"/>
      <c r="X83" s="59"/>
      <c r="Y83" s="393"/>
      <c r="Z83" s="393"/>
      <c r="AA83" s="393"/>
      <c r="AB83" s="391"/>
      <c r="AC83" s="391"/>
      <c r="AD83" s="391"/>
      <c r="AE83" s="29"/>
      <c r="AF83" s="4"/>
      <c r="AG83" s="74"/>
      <c r="AH83" s="59"/>
      <c r="AI83" s="393"/>
      <c r="AJ83" s="393"/>
      <c r="AK83" s="393"/>
      <c r="AL83" s="391"/>
      <c r="AM83" s="391"/>
      <c r="AN83" s="391"/>
      <c r="AO83" s="29"/>
    </row>
    <row r="84" spans="1:41" ht="30.75" customHeight="1" x14ac:dyDescent="0.2">
      <c r="A84" s="60"/>
      <c r="B84" s="394" t="s">
        <v>64</v>
      </c>
      <c r="C84" s="394"/>
      <c r="D84" s="394"/>
      <c r="E84" s="394"/>
      <c r="F84" s="394"/>
      <c r="G84" s="394"/>
      <c r="H84" s="394"/>
      <c r="I84" s="394"/>
      <c r="J84" s="394"/>
      <c r="K84" s="77"/>
      <c r="L84" s="76"/>
      <c r="M84" s="395" t="s">
        <v>216</v>
      </c>
      <c r="N84" s="299"/>
      <c r="O84" s="299"/>
      <c r="P84" s="299"/>
      <c r="Q84" s="299"/>
      <c r="R84" s="299"/>
      <c r="S84" s="299"/>
      <c r="T84" s="299"/>
      <c r="U84" s="49"/>
      <c r="V84" s="76"/>
      <c r="W84" s="395" t="s">
        <v>217</v>
      </c>
      <c r="X84" s="299"/>
      <c r="Y84" s="299"/>
      <c r="Z84" s="299"/>
      <c r="AA84" s="299"/>
      <c r="AB84" s="299"/>
      <c r="AC84" s="299"/>
      <c r="AD84" s="299"/>
      <c r="AE84" s="49"/>
      <c r="AF84" s="76"/>
      <c r="AG84" s="395" t="s">
        <v>217</v>
      </c>
      <c r="AH84" s="299"/>
      <c r="AI84" s="299"/>
      <c r="AJ84" s="299"/>
      <c r="AK84" s="299"/>
      <c r="AL84" s="299"/>
      <c r="AM84" s="299"/>
      <c r="AN84" s="299"/>
      <c r="AO84" s="49"/>
    </row>
    <row r="85" spans="1:41" ht="30" customHeight="1" x14ac:dyDescent="0.2">
      <c r="A85" s="61"/>
      <c r="B85" s="389"/>
      <c r="C85" s="389"/>
      <c r="D85" s="389"/>
      <c r="E85" s="389"/>
      <c r="F85" s="389"/>
      <c r="G85" s="389"/>
      <c r="H85" s="389"/>
      <c r="I85" s="389"/>
      <c r="J85" s="389"/>
      <c r="K85" s="389"/>
      <c r="L85" s="389"/>
      <c r="M85" s="389"/>
      <c r="N85" s="389"/>
      <c r="O85" s="389"/>
      <c r="P85" s="389"/>
      <c r="Q85" s="389"/>
      <c r="R85" s="389"/>
      <c r="S85" s="389"/>
      <c r="T85" s="389"/>
      <c r="U85" s="389"/>
      <c r="V85" s="389"/>
      <c r="W85" s="389"/>
      <c r="X85" s="389"/>
      <c r="Y85" s="389"/>
      <c r="Z85" s="389"/>
      <c r="AA85" s="389"/>
      <c r="AB85" s="389"/>
      <c r="AC85" s="389"/>
      <c r="AD85" s="389"/>
      <c r="AE85" s="389"/>
      <c r="AF85" s="389"/>
      <c r="AG85" s="389"/>
      <c r="AH85" s="389"/>
      <c r="AI85" s="389"/>
      <c r="AJ85" s="389"/>
      <c r="AK85" s="389"/>
      <c r="AL85" s="389"/>
      <c r="AM85" s="389"/>
      <c r="AN85" s="389"/>
      <c r="AO85" s="62"/>
    </row>
    <row r="99" spans="1:5" ht="0.9" customHeight="1" x14ac:dyDescent="0.2">
      <c r="A99" s="63"/>
      <c r="B99" s="63"/>
      <c r="C99" s="63"/>
      <c r="D99" s="63"/>
      <c r="E99" s="63"/>
    </row>
  </sheetData>
  <mergeCells count="301">
    <mergeCell ref="A1:AO1"/>
    <mergeCell ref="A3:G3"/>
    <mergeCell ref="H3:J3"/>
    <mergeCell ref="M3:T4"/>
    <mergeCell ref="W3:AD4"/>
    <mergeCell ref="AG3:AN4"/>
    <mergeCell ref="B4:G4"/>
    <mergeCell ref="H4:K4"/>
    <mergeCell ref="B5:G5"/>
    <mergeCell ref="C6:I6"/>
    <mergeCell ref="N6:T6"/>
    <mergeCell ref="X6:AD6"/>
    <mergeCell ref="AH6:AN6"/>
    <mergeCell ref="E7:J7"/>
    <mergeCell ref="N7:T7"/>
    <mergeCell ref="X7:AD7"/>
    <mergeCell ref="AH7:AN7"/>
    <mergeCell ref="C9:I9"/>
    <mergeCell ref="N9:T9"/>
    <mergeCell ref="X9:AD9"/>
    <mergeCell ref="AH9:AN9"/>
    <mergeCell ref="E8:J8"/>
    <mergeCell ref="N8:T8"/>
    <mergeCell ref="X8:AD8"/>
    <mergeCell ref="AH8:AN8"/>
    <mergeCell ref="E12:J12"/>
    <mergeCell ref="N12:T12"/>
    <mergeCell ref="X12:AD12"/>
    <mergeCell ref="AH12:AN12"/>
    <mergeCell ref="E11:J11"/>
    <mergeCell ref="N11:T11"/>
    <mergeCell ref="X11:AD11"/>
    <mergeCell ref="AH11:AN11"/>
    <mergeCell ref="E10:J10"/>
    <mergeCell ref="N10:T10"/>
    <mergeCell ref="X10:AD10"/>
    <mergeCell ref="AH10:AN10"/>
    <mergeCell ref="E16:J16"/>
    <mergeCell ref="N16:T16"/>
    <mergeCell ref="X16:AD16"/>
    <mergeCell ref="AH16:AN16"/>
    <mergeCell ref="C14:I14"/>
    <mergeCell ref="N14:T14"/>
    <mergeCell ref="X14:AD14"/>
    <mergeCell ref="AH14:AN14"/>
    <mergeCell ref="E15:J15"/>
    <mergeCell ref="N15:T15"/>
    <mergeCell ref="X15:AD15"/>
    <mergeCell ref="AH15:AN15"/>
    <mergeCell ref="E19:J19"/>
    <mergeCell ref="N19:T19"/>
    <mergeCell ref="X19:AD19"/>
    <mergeCell ref="AH19:AN19"/>
    <mergeCell ref="E20:J20"/>
    <mergeCell ref="N20:T20"/>
    <mergeCell ref="X20:AD20"/>
    <mergeCell ref="AH20:AN20"/>
    <mergeCell ref="D17:I17"/>
    <mergeCell ref="N17:T17"/>
    <mergeCell ref="X17:AD17"/>
    <mergeCell ref="AH17:AN17"/>
    <mergeCell ref="C18:I18"/>
    <mergeCell ref="N18:T18"/>
    <mergeCell ref="X18:AD18"/>
    <mergeCell ref="AH18:AN18"/>
    <mergeCell ref="C23:I23"/>
    <mergeCell ref="N23:T23"/>
    <mergeCell ref="X23:AD23"/>
    <mergeCell ref="AH23:AN23"/>
    <mergeCell ref="E24:J24"/>
    <mergeCell ref="N24:T24"/>
    <mergeCell ref="X24:AD24"/>
    <mergeCell ref="AH24:AN24"/>
    <mergeCell ref="E21:J21"/>
    <mergeCell ref="N21:T21"/>
    <mergeCell ref="X21:AD21"/>
    <mergeCell ref="AH21:AN21"/>
    <mergeCell ref="E22:J22"/>
    <mergeCell ref="N22:T22"/>
    <mergeCell ref="X22:AD22"/>
    <mergeCell ref="AH22:AN22"/>
    <mergeCell ref="E28:J28"/>
    <mergeCell ref="N28:T28"/>
    <mergeCell ref="X28:AD28"/>
    <mergeCell ref="AH28:AN28"/>
    <mergeCell ref="E27:J27"/>
    <mergeCell ref="N27:T27"/>
    <mergeCell ref="X27:AD27"/>
    <mergeCell ref="AH27:AN27"/>
    <mergeCell ref="E25:J25"/>
    <mergeCell ref="N25:T25"/>
    <mergeCell ref="X25:AD25"/>
    <mergeCell ref="AH25:AN25"/>
    <mergeCell ref="C26:I26"/>
    <mergeCell ref="N26:T26"/>
    <mergeCell ref="X26:AD26"/>
    <mergeCell ref="AH26:AN26"/>
    <mergeCell ref="D29:I29"/>
    <mergeCell ref="N29:T29"/>
    <mergeCell ref="X29:AD29"/>
    <mergeCell ref="AH29:AN29"/>
    <mergeCell ref="E33:J33"/>
    <mergeCell ref="N33:T33"/>
    <mergeCell ref="X33:AD33"/>
    <mergeCell ref="AH33:AN33"/>
    <mergeCell ref="E34:J34"/>
    <mergeCell ref="N34:T34"/>
    <mergeCell ref="X34:AD34"/>
    <mergeCell ref="AH34:AN34"/>
    <mergeCell ref="B31:G31"/>
    <mergeCell ref="N31:T31"/>
    <mergeCell ref="X31:AD31"/>
    <mergeCell ref="AH31:AN31"/>
    <mergeCell ref="C32:I32"/>
    <mergeCell ref="N32:T32"/>
    <mergeCell ref="X32:AD32"/>
    <mergeCell ref="AH32:AN32"/>
    <mergeCell ref="E37:J37"/>
    <mergeCell ref="N37:T37"/>
    <mergeCell ref="X37:AD37"/>
    <mergeCell ref="AH37:AN37"/>
    <mergeCell ref="E38:J38"/>
    <mergeCell ref="N38:T38"/>
    <mergeCell ref="X38:AD38"/>
    <mergeCell ref="AH38:AN38"/>
    <mergeCell ref="E35:J35"/>
    <mergeCell ref="N35:T35"/>
    <mergeCell ref="X35:AD35"/>
    <mergeCell ref="AH35:AN35"/>
    <mergeCell ref="C36:I36"/>
    <mergeCell ref="N36:T36"/>
    <mergeCell ref="X36:AD36"/>
    <mergeCell ref="AH36:AN36"/>
    <mergeCell ref="C41:I41"/>
    <mergeCell ref="N41:T41"/>
    <mergeCell ref="X41:AD41"/>
    <mergeCell ref="AH41:AN41"/>
    <mergeCell ref="E43:J43"/>
    <mergeCell ref="N43:T43"/>
    <mergeCell ref="X43:AD43"/>
    <mergeCell ref="AH43:AN43"/>
    <mergeCell ref="E39:J39"/>
    <mergeCell ref="N39:T39"/>
    <mergeCell ref="X39:AD39"/>
    <mergeCell ref="AH39:AN39"/>
    <mergeCell ref="E42:J42"/>
    <mergeCell ref="AH42:AN42"/>
    <mergeCell ref="X42:AD42"/>
    <mergeCell ref="N42:T42"/>
    <mergeCell ref="D44:I44"/>
    <mergeCell ref="N44:T44"/>
    <mergeCell ref="X44:AD44"/>
    <mergeCell ref="AH44:AN44"/>
    <mergeCell ref="A46:G46"/>
    <mergeCell ref="H46:J46"/>
    <mergeCell ref="M46:T47"/>
    <mergeCell ref="W46:AD47"/>
    <mergeCell ref="AG46:AN47"/>
    <mergeCell ref="B47:G47"/>
    <mergeCell ref="E51:J51"/>
    <mergeCell ref="N51:T51"/>
    <mergeCell ref="X51:AD51"/>
    <mergeCell ref="AH51:AN51"/>
    <mergeCell ref="E52:J52"/>
    <mergeCell ref="N52:T52"/>
    <mergeCell ref="X52:AD52"/>
    <mergeCell ref="AH52:AN52"/>
    <mergeCell ref="H47:K47"/>
    <mergeCell ref="C49:I49"/>
    <mergeCell ref="N49:T49"/>
    <mergeCell ref="X49:AD49"/>
    <mergeCell ref="AH49:AN49"/>
    <mergeCell ref="E50:J50"/>
    <mergeCell ref="N50:T50"/>
    <mergeCell ref="X50:AD50"/>
    <mergeCell ref="AH50:AN50"/>
    <mergeCell ref="C55:I55"/>
    <mergeCell ref="N55:T55"/>
    <mergeCell ref="X55:AD55"/>
    <mergeCell ref="AH55:AN55"/>
    <mergeCell ref="E56:J56"/>
    <mergeCell ref="N56:T56"/>
    <mergeCell ref="X56:AD56"/>
    <mergeCell ref="AH56:AN56"/>
    <mergeCell ref="E53:J53"/>
    <mergeCell ref="N53:T53"/>
    <mergeCell ref="X53:AD53"/>
    <mergeCell ref="AH53:AN53"/>
    <mergeCell ref="E54:J54"/>
    <mergeCell ref="N54:T54"/>
    <mergeCell ref="X54:AD54"/>
    <mergeCell ref="AH54:AN54"/>
    <mergeCell ref="C58:I58"/>
    <mergeCell ref="N58:T58"/>
    <mergeCell ref="X58:AD58"/>
    <mergeCell ref="AH58:AN58"/>
    <mergeCell ref="E62:J62"/>
    <mergeCell ref="N62:T62"/>
    <mergeCell ref="X62:AD62"/>
    <mergeCell ref="AH62:AN62"/>
    <mergeCell ref="E57:J57"/>
    <mergeCell ref="N57:T57"/>
    <mergeCell ref="X57:AD57"/>
    <mergeCell ref="AH57:AN57"/>
    <mergeCell ref="E61:J61"/>
    <mergeCell ref="N61:T61"/>
    <mergeCell ref="X61:AD61"/>
    <mergeCell ref="AH61:AN61"/>
    <mergeCell ref="D64:I64"/>
    <mergeCell ref="N64:T64"/>
    <mergeCell ref="X64:AD64"/>
    <mergeCell ref="AH64:AN64"/>
    <mergeCell ref="E63:J63"/>
    <mergeCell ref="N63:T63"/>
    <mergeCell ref="X63:AD63"/>
    <mergeCell ref="AH63:AN63"/>
    <mergeCell ref="E59:J59"/>
    <mergeCell ref="N59:T59"/>
    <mergeCell ref="X59:AD59"/>
    <mergeCell ref="AH59:AN59"/>
    <mergeCell ref="E60:J60"/>
    <mergeCell ref="N60:T60"/>
    <mergeCell ref="X60:AD60"/>
    <mergeCell ref="AH60:AN60"/>
    <mergeCell ref="B66:G66"/>
    <mergeCell ref="C67:I67"/>
    <mergeCell ref="N67:T67"/>
    <mergeCell ref="X67:AD67"/>
    <mergeCell ref="AH67:AN67"/>
    <mergeCell ref="C68:I68"/>
    <mergeCell ref="N68:T68"/>
    <mergeCell ref="X68:AD68"/>
    <mergeCell ref="AH68:AN68"/>
    <mergeCell ref="C71:I71"/>
    <mergeCell ref="N71:T71"/>
    <mergeCell ref="X71:AD71"/>
    <mergeCell ref="AH71:AN71"/>
    <mergeCell ref="C72:I72"/>
    <mergeCell ref="N72:T72"/>
    <mergeCell ref="X72:AD72"/>
    <mergeCell ref="AH72:AN72"/>
    <mergeCell ref="C69:I69"/>
    <mergeCell ref="N69:T69"/>
    <mergeCell ref="X69:AD69"/>
    <mergeCell ref="AH69:AN69"/>
    <mergeCell ref="D70:I70"/>
    <mergeCell ref="N70:T70"/>
    <mergeCell ref="X70:AD70"/>
    <mergeCell ref="AH70:AN70"/>
    <mergeCell ref="D75:I75"/>
    <mergeCell ref="N75:T75"/>
    <mergeCell ref="X75:AD75"/>
    <mergeCell ref="AH75:AN75"/>
    <mergeCell ref="D76:I76"/>
    <mergeCell ref="N76:T76"/>
    <mergeCell ref="X76:AD76"/>
    <mergeCell ref="AH76:AN76"/>
    <mergeCell ref="C73:I73"/>
    <mergeCell ref="N73:T73"/>
    <mergeCell ref="X73:AD73"/>
    <mergeCell ref="AH73:AN73"/>
    <mergeCell ref="D74:I74"/>
    <mergeCell ref="N74:T74"/>
    <mergeCell ref="X74:AD74"/>
    <mergeCell ref="AH74:AN74"/>
    <mergeCell ref="G81:H82"/>
    <mergeCell ref="B82:F83"/>
    <mergeCell ref="I82:J83"/>
    <mergeCell ref="O82:Q83"/>
    <mergeCell ref="D77:I77"/>
    <mergeCell ref="N77:T77"/>
    <mergeCell ref="X77:AD77"/>
    <mergeCell ref="AH77:AN77"/>
    <mergeCell ref="D78:I78"/>
    <mergeCell ref="N78:T78"/>
    <mergeCell ref="X78:AD78"/>
    <mergeCell ref="AH78:AN78"/>
    <mergeCell ref="E13:J13"/>
    <mergeCell ref="N13:T13"/>
    <mergeCell ref="X13:AD13"/>
    <mergeCell ref="AH13:AN13"/>
    <mergeCell ref="E40:J40"/>
    <mergeCell ref="N40:T40"/>
    <mergeCell ref="X40:AD40"/>
    <mergeCell ref="AH40:AN40"/>
    <mergeCell ref="B85:AN85"/>
    <mergeCell ref="R82:T83"/>
    <mergeCell ref="Y82:AA83"/>
    <mergeCell ref="AB82:AD83"/>
    <mergeCell ref="AI82:AK83"/>
    <mergeCell ref="AL82:AN83"/>
    <mergeCell ref="B84:J84"/>
    <mergeCell ref="M84:T84"/>
    <mergeCell ref="W84:AD84"/>
    <mergeCell ref="AG84:AN84"/>
    <mergeCell ref="D79:I79"/>
    <mergeCell ref="N79:T79"/>
    <mergeCell ref="X79:AD79"/>
    <mergeCell ref="AH79:AN79"/>
    <mergeCell ref="B80:F81"/>
    <mergeCell ref="I80:J81"/>
  </mergeCells>
  <phoneticPr fontId="1"/>
  <printOptions horizontalCentered="1"/>
  <pageMargins left="0.59055118110236227" right="0.59055118110236227" top="0.59055118110236227" bottom="0.39370078740157483" header="0.51181102362204722" footer="0.39370078740157483"/>
  <pageSetup paperSize="9" scale="64" firstPageNumber="5" fitToHeight="2" orientation="portrait" useFirstPageNumber="1" r:id="rId1"/>
  <headerFooter alignWithMargins="0">
    <oddFooter>&amp;C&amp;P</oddFooter>
  </headerFooter>
  <rowBreaks count="1" manualBreakCount="1">
    <brk id="44" max="40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136"/>
  <sheetViews>
    <sheetView view="pageBreakPreview" topLeftCell="A66" zoomScale="80" zoomScaleNormal="100" zoomScaleSheetLayoutView="80" workbookViewId="0">
      <selection activeCell="BK36" sqref="BK36"/>
    </sheetView>
  </sheetViews>
  <sheetFormatPr defaultColWidth="9" defaultRowHeight="16.5" customHeight="1" x14ac:dyDescent="0.2"/>
  <cols>
    <col min="1" max="1" width="1.88671875" style="96" customWidth="1"/>
    <col min="2" max="3" width="1.44140625" style="96" customWidth="1"/>
    <col min="4" max="4" width="23.88671875" style="96" bestFit="1" customWidth="1"/>
    <col min="5" max="7" width="13.6640625" style="96" customWidth="1"/>
    <col min="8" max="16384" width="9" style="96"/>
  </cols>
  <sheetData>
    <row r="1" spans="1:27" ht="16.2" customHeight="1" x14ac:dyDescent="0.2">
      <c r="B1" s="465" t="s">
        <v>346</v>
      </c>
      <c r="C1" s="465"/>
      <c r="D1" s="465"/>
      <c r="E1" s="465"/>
      <c r="F1" s="465"/>
      <c r="G1" s="465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  <c r="W1" s="264"/>
      <c r="X1" s="264"/>
      <c r="Y1" s="264"/>
      <c r="Z1" s="264"/>
      <c r="AA1" s="264"/>
    </row>
    <row r="2" spans="1:27" ht="16.5" customHeight="1" x14ac:dyDescent="0.2">
      <c r="B2" s="264" t="s">
        <v>218</v>
      </c>
      <c r="C2" s="264"/>
      <c r="D2" s="264"/>
      <c r="E2" s="264"/>
      <c r="F2" s="264"/>
      <c r="G2" s="265" t="s">
        <v>219</v>
      </c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64"/>
      <c r="X2" s="264"/>
      <c r="Y2" s="264"/>
      <c r="Z2" s="264"/>
      <c r="AA2" s="264"/>
    </row>
    <row r="3" spans="1:27" ht="16.5" customHeight="1" x14ac:dyDescent="0.2">
      <c r="B3" s="448"/>
      <c r="C3" s="448"/>
      <c r="D3" s="448"/>
      <c r="E3" s="458" t="s">
        <v>328</v>
      </c>
      <c r="F3" s="458" t="s">
        <v>327</v>
      </c>
      <c r="G3" s="458" t="s">
        <v>220</v>
      </c>
      <c r="H3" s="264"/>
      <c r="I3" s="264"/>
      <c r="J3" s="264"/>
      <c r="K3" s="264"/>
      <c r="L3" s="264"/>
      <c r="M3" s="264"/>
      <c r="N3" s="264"/>
      <c r="O3" s="264"/>
      <c r="P3" s="264"/>
      <c r="Q3" s="264"/>
      <c r="R3" s="264"/>
      <c r="S3" s="264"/>
      <c r="T3" s="264"/>
      <c r="U3" s="264"/>
      <c r="V3" s="264"/>
      <c r="W3" s="264"/>
      <c r="X3" s="264"/>
      <c r="Y3" s="264"/>
      <c r="Z3" s="264"/>
      <c r="AA3" s="264"/>
    </row>
    <row r="4" spans="1:27" ht="31.5" customHeight="1" x14ac:dyDescent="0.2">
      <c r="B4" s="450"/>
      <c r="C4" s="450"/>
      <c r="D4" s="450"/>
      <c r="E4" s="459"/>
      <c r="F4" s="459"/>
      <c r="G4" s="459"/>
      <c r="H4" s="264"/>
      <c r="I4" s="264"/>
      <c r="J4" s="264"/>
      <c r="K4" s="264"/>
      <c r="L4" s="264"/>
      <c r="M4" s="264"/>
      <c r="N4" s="264"/>
      <c r="O4" s="264"/>
      <c r="P4" s="264"/>
      <c r="Q4" s="264"/>
      <c r="R4" s="264"/>
      <c r="S4" s="264"/>
      <c r="T4" s="264"/>
      <c r="U4" s="264"/>
      <c r="V4" s="264"/>
      <c r="W4" s="264"/>
      <c r="X4" s="264"/>
      <c r="Y4" s="264"/>
      <c r="Z4" s="264"/>
      <c r="AA4" s="264"/>
    </row>
    <row r="5" spans="1:27" ht="15.9" customHeight="1" x14ac:dyDescent="0.2">
      <c r="B5" s="462" t="s">
        <v>221</v>
      </c>
      <c r="C5" s="463"/>
      <c r="D5" s="464"/>
      <c r="E5" s="252">
        <v>10087</v>
      </c>
      <c r="F5" s="252">
        <v>6530</v>
      </c>
      <c r="G5" s="252">
        <f>E5-F5</f>
        <v>3557</v>
      </c>
    </row>
    <row r="6" spans="1:27" ht="15.9" customHeight="1" x14ac:dyDescent="0.2">
      <c r="B6" s="460"/>
      <c r="C6" s="445" t="s">
        <v>109</v>
      </c>
      <c r="D6" s="446"/>
      <c r="E6" s="121">
        <v>10028</v>
      </c>
      <c r="F6" s="121">
        <v>6416</v>
      </c>
      <c r="G6" s="149">
        <f t="shared" ref="G6:G27" si="0">E6-F6</f>
        <v>3612</v>
      </c>
    </row>
    <row r="7" spans="1:27" ht="15.9" customHeight="1" x14ac:dyDescent="0.2">
      <c r="B7" s="460"/>
      <c r="C7" s="448"/>
      <c r="D7" s="114" t="s">
        <v>57</v>
      </c>
      <c r="E7" s="121">
        <v>6269</v>
      </c>
      <c r="F7" s="121">
        <v>2459</v>
      </c>
      <c r="G7" s="149">
        <f t="shared" si="0"/>
        <v>3810</v>
      </c>
    </row>
    <row r="8" spans="1:27" ht="15.9" customHeight="1" x14ac:dyDescent="0.2">
      <c r="B8" s="460"/>
      <c r="C8" s="449"/>
      <c r="D8" s="114" t="s">
        <v>58</v>
      </c>
      <c r="E8" s="121">
        <v>3371</v>
      </c>
      <c r="F8" s="121">
        <v>3397</v>
      </c>
      <c r="G8" s="149">
        <f t="shared" si="0"/>
        <v>-26</v>
      </c>
    </row>
    <row r="9" spans="1:27" ht="15.9" customHeight="1" x14ac:dyDescent="0.2">
      <c r="B9" s="460"/>
      <c r="C9" s="450"/>
      <c r="D9" s="114" t="s">
        <v>150</v>
      </c>
      <c r="E9" s="121">
        <v>388</v>
      </c>
      <c r="F9" s="121">
        <v>559</v>
      </c>
      <c r="G9" s="149">
        <f t="shared" si="0"/>
        <v>-171</v>
      </c>
    </row>
    <row r="10" spans="1:27" ht="15.9" customHeight="1" x14ac:dyDescent="0.2">
      <c r="B10" s="460"/>
      <c r="C10" s="445" t="s">
        <v>222</v>
      </c>
      <c r="D10" s="446"/>
      <c r="E10" s="121">
        <v>59</v>
      </c>
      <c r="F10" s="121">
        <v>115</v>
      </c>
      <c r="G10" s="149">
        <f t="shared" si="0"/>
        <v>-56</v>
      </c>
    </row>
    <row r="11" spans="1:27" ht="15.9" customHeight="1" x14ac:dyDescent="0.2">
      <c r="B11" s="460"/>
      <c r="C11" s="460"/>
      <c r="D11" s="114" t="s">
        <v>89</v>
      </c>
      <c r="E11" s="121">
        <v>0</v>
      </c>
      <c r="F11" s="121">
        <v>0</v>
      </c>
      <c r="G11" s="149">
        <f t="shared" si="0"/>
        <v>0</v>
      </c>
    </row>
    <row r="12" spans="1:27" ht="15.9" customHeight="1" x14ac:dyDescent="0.2">
      <c r="B12" s="448"/>
      <c r="C12" s="460"/>
      <c r="D12" s="114" t="s">
        <v>68</v>
      </c>
      <c r="E12" s="121">
        <v>0</v>
      </c>
      <c r="F12" s="121">
        <v>0</v>
      </c>
      <c r="G12" s="149">
        <f t="shared" si="0"/>
        <v>0</v>
      </c>
    </row>
    <row r="13" spans="1:27" ht="15.9" customHeight="1" x14ac:dyDescent="0.2">
      <c r="B13" s="448"/>
      <c r="C13" s="460"/>
      <c r="D13" s="114" t="s">
        <v>83</v>
      </c>
      <c r="E13" s="121">
        <v>1</v>
      </c>
      <c r="F13" s="121">
        <v>42</v>
      </c>
      <c r="G13" s="149">
        <f t="shared" si="0"/>
        <v>-41</v>
      </c>
    </row>
    <row r="14" spans="1:27" ht="15.9" customHeight="1" x14ac:dyDescent="0.2">
      <c r="B14" s="448"/>
      <c r="C14" s="460"/>
      <c r="D14" s="114" t="s">
        <v>87</v>
      </c>
      <c r="E14" s="121">
        <v>58</v>
      </c>
      <c r="F14" s="121">
        <v>72</v>
      </c>
      <c r="G14" s="149">
        <f t="shared" si="0"/>
        <v>-14</v>
      </c>
    </row>
    <row r="15" spans="1:27" s="99" customFormat="1" ht="15.9" customHeight="1" x14ac:dyDescent="0.15">
      <c r="A15" s="96"/>
      <c r="B15" s="120"/>
      <c r="C15" s="445" t="s">
        <v>120</v>
      </c>
      <c r="D15" s="446"/>
      <c r="E15" s="121">
        <v>0</v>
      </c>
      <c r="F15" s="121">
        <v>0</v>
      </c>
      <c r="G15" s="149">
        <f t="shared" si="0"/>
        <v>0</v>
      </c>
    </row>
    <row r="16" spans="1:27" ht="15.9" customHeight="1" x14ac:dyDescent="0.2">
      <c r="B16" s="445" t="s">
        <v>223</v>
      </c>
      <c r="C16" s="447"/>
      <c r="D16" s="446"/>
      <c r="E16" s="121">
        <v>2352</v>
      </c>
      <c r="F16" s="121">
        <v>2022</v>
      </c>
      <c r="G16" s="149">
        <f t="shared" si="0"/>
        <v>330</v>
      </c>
    </row>
    <row r="17" spans="2:7" ht="15.9" customHeight="1" x14ac:dyDescent="0.2">
      <c r="B17" s="460"/>
      <c r="C17" s="445" t="s">
        <v>127</v>
      </c>
      <c r="D17" s="446"/>
      <c r="E17" s="121">
        <v>2194</v>
      </c>
      <c r="F17" s="121">
        <v>1435</v>
      </c>
      <c r="G17" s="149">
        <f t="shared" si="0"/>
        <v>759</v>
      </c>
    </row>
    <row r="18" spans="2:7" ht="15.9" customHeight="1" x14ac:dyDescent="0.2">
      <c r="B18" s="460"/>
      <c r="C18" s="460"/>
      <c r="D18" s="114" t="s">
        <v>59</v>
      </c>
      <c r="E18" s="121">
        <v>1403</v>
      </c>
      <c r="F18" s="121">
        <v>1049</v>
      </c>
      <c r="G18" s="149">
        <f t="shared" si="0"/>
        <v>354</v>
      </c>
    </row>
    <row r="19" spans="2:7" ht="15.9" customHeight="1" x14ac:dyDescent="0.2">
      <c r="B19" s="460"/>
      <c r="C19" s="460"/>
      <c r="D19" s="114" t="s">
        <v>62</v>
      </c>
      <c r="E19" s="121">
        <v>706</v>
      </c>
      <c r="F19" s="121">
        <v>313</v>
      </c>
      <c r="G19" s="149">
        <f t="shared" si="0"/>
        <v>393</v>
      </c>
    </row>
    <row r="20" spans="2:7" ht="15.9" customHeight="1" x14ac:dyDescent="0.2">
      <c r="B20" s="460"/>
      <c r="C20" s="460"/>
      <c r="D20" s="114" t="s">
        <v>84</v>
      </c>
      <c r="E20" s="121">
        <v>86</v>
      </c>
      <c r="F20" s="121">
        <v>74</v>
      </c>
      <c r="G20" s="149">
        <f t="shared" si="0"/>
        <v>12</v>
      </c>
    </row>
    <row r="21" spans="2:7" ht="15.9" customHeight="1" x14ac:dyDescent="0.2">
      <c r="B21" s="460"/>
      <c r="C21" s="445" t="s">
        <v>224</v>
      </c>
      <c r="D21" s="446"/>
      <c r="E21" s="121">
        <v>158</v>
      </c>
      <c r="F21" s="121">
        <v>586</v>
      </c>
      <c r="G21" s="149">
        <f t="shared" si="0"/>
        <v>-428</v>
      </c>
    </row>
    <row r="22" spans="2:7" ht="15.9" customHeight="1" x14ac:dyDescent="0.2">
      <c r="B22" s="460"/>
      <c r="C22" s="460"/>
      <c r="D22" s="115" t="s">
        <v>225</v>
      </c>
      <c r="E22" s="121">
        <v>68</v>
      </c>
      <c r="F22" s="121">
        <v>89</v>
      </c>
      <c r="G22" s="149">
        <f t="shared" si="0"/>
        <v>-21</v>
      </c>
    </row>
    <row r="23" spans="2:7" ht="15.9" customHeight="1" x14ac:dyDescent="0.2">
      <c r="B23" s="460"/>
      <c r="C23" s="460"/>
      <c r="D23" s="114" t="s">
        <v>226</v>
      </c>
      <c r="E23" s="121">
        <v>0</v>
      </c>
      <c r="F23" s="121">
        <v>0</v>
      </c>
      <c r="G23" s="149">
        <f t="shared" si="0"/>
        <v>0</v>
      </c>
    </row>
    <row r="24" spans="2:7" ht="15.9" customHeight="1" x14ac:dyDescent="0.2">
      <c r="B24" s="460"/>
      <c r="C24" s="460"/>
      <c r="D24" s="114" t="s">
        <v>66</v>
      </c>
      <c r="E24" s="121">
        <v>0</v>
      </c>
      <c r="F24" s="121">
        <v>0</v>
      </c>
      <c r="G24" s="149">
        <f t="shared" si="0"/>
        <v>0</v>
      </c>
    </row>
    <row r="25" spans="2:7" ht="15.9" customHeight="1" x14ac:dyDescent="0.2">
      <c r="B25" s="460"/>
      <c r="C25" s="460"/>
      <c r="D25" s="114" t="s">
        <v>227</v>
      </c>
      <c r="E25" s="121">
        <v>91</v>
      </c>
      <c r="F25" s="121">
        <v>497</v>
      </c>
      <c r="G25" s="149">
        <f t="shared" si="0"/>
        <v>-406</v>
      </c>
    </row>
    <row r="26" spans="2:7" ht="15.9" customHeight="1" x14ac:dyDescent="0.2">
      <c r="B26" s="460"/>
      <c r="C26" s="445" t="s">
        <v>140</v>
      </c>
      <c r="D26" s="446"/>
      <c r="E26" s="131">
        <v>0</v>
      </c>
      <c r="F26" s="121">
        <v>0</v>
      </c>
      <c r="G26" s="149">
        <f t="shared" si="0"/>
        <v>0</v>
      </c>
    </row>
    <row r="27" spans="2:7" ht="15.9" customHeight="1" x14ac:dyDescent="0.2">
      <c r="B27" s="445" t="s">
        <v>197</v>
      </c>
      <c r="C27" s="447"/>
      <c r="D27" s="446"/>
      <c r="E27" s="121">
        <v>7735</v>
      </c>
      <c r="F27" s="121">
        <v>4509</v>
      </c>
      <c r="G27" s="149">
        <f t="shared" si="0"/>
        <v>3226</v>
      </c>
    </row>
    <row r="28" spans="2:7" ht="15.9" customHeight="1" x14ac:dyDescent="0.2">
      <c r="C28" s="461" t="s">
        <v>228</v>
      </c>
      <c r="D28" s="461"/>
      <c r="E28" s="461"/>
      <c r="F28" s="461"/>
      <c r="G28" s="461"/>
    </row>
    <row r="29" spans="2:7" ht="15.9" customHeight="1" x14ac:dyDescent="0.2">
      <c r="C29" s="451"/>
      <c r="D29" s="451"/>
      <c r="E29" s="451"/>
      <c r="F29" s="451"/>
      <c r="G29" s="451"/>
    </row>
    <row r="30" spans="2:7" ht="16.5" customHeight="1" x14ac:dyDescent="0.2">
      <c r="B30" s="96" t="s">
        <v>229</v>
      </c>
      <c r="G30" s="97" t="s">
        <v>219</v>
      </c>
    </row>
    <row r="31" spans="2:7" ht="16.5" customHeight="1" x14ac:dyDescent="0.2">
      <c r="B31" s="460"/>
      <c r="C31" s="460"/>
      <c r="D31" s="460"/>
      <c r="E31" s="458" t="s">
        <v>329</v>
      </c>
      <c r="F31" s="458" t="s">
        <v>313</v>
      </c>
      <c r="G31" s="458" t="s">
        <v>220</v>
      </c>
    </row>
    <row r="32" spans="2:7" ht="31.5" customHeight="1" x14ac:dyDescent="0.2">
      <c r="B32" s="460"/>
      <c r="C32" s="460"/>
      <c r="D32" s="460"/>
      <c r="E32" s="459"/>
      <c r="F32" s="459"/>
      <c r="G32" s="459"/>
    </row>
    <row r="33" spans="1:7" ht="15.9" customHeight="1" x14ac:dyDescent="0.2">
      <c r="B33" s="445" t="s">
        <v>221</v>
      </c>
      <c r="C33" s="447"/>
      <c r="D33" s="446"/>
      <c r="E33" s="121">
        <v>518</v>
      </c>
      <c r="F33" s="121">
        <v>549</v>
      </c>
      <c r="G33" s="121">
        <f>E33-F33</f>
        <v>-31</v>
      </c>
    </row>
    <row r="34" spans="1:7" ht="15.9" customHeight="1" x14ac:dyDescent="0.2">
      <c r="B34" s="460"/>
      <c r="C34" s="445" t="s">
        <v>109</v>
      </c>
      <c r="D34" s="446"/>
      <c r="E34" s="121">
        <v>516</v>
      </c>
      <c r="F34" s="121">
        <v>518</v>
      </c>
      <c r="G34" s="149">
        <f t="shared" ref="G34:G55" si="1">E34-F34</f>
        <v>-2</v>
      </c>
    </row>
    <row r="35" spans="1:7" ht="15.9" customHeight="1" x14ac:dyDescent="0.2">
      <c r="B35" s="460"/>
      <c r="C35" s="448"/>
      <c r="D35" s="114" t="s">
        <v>57</v>
      </c>
      <c r="E35" s="121">
        <v>0</v>
      </c>
      <c r="F35" s="121">
        <v>0</v>
      </c>
      <c r="G35" s="149">
        <f t="shared" si="1"/>
        <v>0</v>
      </c>
    </row>
    <row r="36" spans="1:7" ht="15.9" customHeight="1" x14ac:dyDescent="0.2">
      <c r="B36" s="460"/>
      <c r="C36" s="449"/>
      <c r="D36" s="114" t="s">
        <v>58</v>
      </c>
      <c r="E36" s="121">
        <v>507</v>
      </c>
      <c r="F36" s="121">
        <v>508</v>
      </c>
      <c r="G36" s="149">
        <f t="shared" si="1"/>
        <v>-1</v>
      </c>
    </row>
    <row r="37" spans="1:7" ht="15.9" customHeight="1" x14ac:dyDescent="0.2">
      <c r="B37" s="460"/>
      <c r="C37" s="450"/>
      <c r="D37" s="114" t="s">
        <v>150</v>
      </c>
      <c r="E37" s="121">
        <v>9</v>
      </c>
      <c r="F37" s="121">
        <v>9</v>
      </c>
      <c r="G37" s="149">
        <f t="shared" si="1"/>
        <v>0</v>
      </c>
    </row>
    <row r="38" spans="1:7" ht="15.9" customHeight="1" x14ac:dyDescent="0.2">
      <c r="B38" s="460"/>
      <c r="C38" s="445" t="s">
        <v>222</v>
      </c>
      <c r="D38" s="446"/>
      <c r="E38" s="121">
        <v>2</v>
      </c>
      <c r="F38" s="121">
        <v>31</v>
      </c>
      <c r="G38" s="149">
        <f t="shared" si="1"/>
        <v>-29</v>
      </c>
    </row>
    <row r="39" spans="1:7" ht="15.9" customHeight="1" x14ac:dyDescent="0.2">
      <c r="B39" s="460"/>
      <c r="C39" s="448"/>
      <c r="D39" s="114" t="s">
        <v>89</v>
      </c>
      <c r="E39" s="121">
        <v>0</v>
      </c>
      <c r="F39" s="121">
        <v>0</v>
      </c>
      <c r="G39" s="149">
        <f t="shared" si="1"/>
        <v>0</v>
      </c>
    </row>
    <row r="40" spans="1:7" ht="15.9" customHeight="1" x14ac:dyDescent="0.2">
      <c r="B40" s="448"/>
      <c r="C40" s="449"/>
      <c r="D40" s="114" t="s">
        <v>68</v>
      </c>
      <c r="E40" s="121">
        <v>0</v>
      </c>
      <c r="F40" s="121">
        <v>0</v>
      </c>
      <c r="G40" s="149">
        <f t="shared" si="1"/>
        <v>0</v>
      </c>
    </row>
    <row r="41" spans="1:7" s="99" customFormat="1" ht="15.9" customHeight="1" x14ac:dyDescent="0.15">
      <c r="A41" s="96"/>
      <c r="B41" s="448"/>
      <c r="C41" s="449"/>
      <c r="D41" s="114" t="s">
        <v>83</v>
      </c>
      <c r="E41" s="121">
        <v>1</v>
      </c>
      <c r="F41" s="121">
        <v>31</v>
      </c>
      <c r="G41" s="149">
        <f t="shared" si="1"/>
        <v>-30</v>
      </c>
    </row>
    <row r="42" spans="1:7" ht="15.9" customHeight="1" x14ac:dyDescent="0.2">
      <c r="B42" s="119"/>
      <c r="C42" s="450"/>
      <c r="D42" s="114" t="s">
        <v>87</v>
      </c>
      <c r="E42" s="121">
        <v>1</v>
      </c>
      <c r="F42" s="121">
        <v>1</v>
      </c>
      <c r="G42" s="149">
        <f t="shared" si="1"/>
        <v>0</v>
      </c>
    </row>
    <row r="43" spans="1:7" ht="15.9" customHeight="1" x14ac:dyDescent="0.2">
      <c r="B43" s="120"/>
      <c r="C43" s="445" t="s">
        <v>120</v>
      </c>
      <c r="D43" s="446"/>
      <c r="E43" s="121">
        <v>0</v>
      </c>
      <c r="F43" s="121">
        <v>0</v>
      </c>
      <c r="G43" s="149">
        <f t="shared" si="1"/>
        <v>0</v>
      </c>
    </row>
    <row r="44" spans="1:7" ht="15.9" customHeight="1" x14ac:dyDescent="0.2">
      <c r="B44" s="445" t="s">
        <v>223</v>
      </c>
      <c r="C44" s="447"/>
      <c r="D44" s="446"/>
      <c r="E44" s="121">
        <v>282</v>
      </c>
      <c r="F44" s="121">
        <v>279</v>
      </c>
      <c r="G44" s="149">
        <f t="shared" si="1"/>
        <v>3</v>
      </c>
    </row>
    <row r="45" spans="1:7" ht="15.9" customHeight="1" x14ac:dyDescent="0.2">
      <c r="B45" s="460"/>
      <c r="C45" s="445" t="s">
        <v>127</v>
      </c>
      <c r="D45" s="446"/>
      <c r="E45" s="121">
        <v>257</v>
      </c>
      <c r="F45" s="121">
        <v>251</v>
      </c>
      <c r="G45" s="149">
        <f t="shared" si="1"/>
        <v>6</v>
      </c>
    </row>
    <row r="46" spans="1:7" ht="15.9" customHeight="1" x14ac:dyDescent="0.2">
      <c r="B46" s="460"/>
      <c r="C46" s="460"/>
      <c r="D46" s="114" t="s">
        <v>59</v>
      </c>
      <c r="E46" s="121">
        <v>0</v>
      </c>
      <c r="F46" s="121">
        <v>0</v>
      </c>
      <c r="G46" s="149">
        <f t="shared" si="1"/>
        <v>0</v>
      </c>
    </row>
    <row r="47" spans="1:7" ht="15.9" customHeight="1" x14ac:dyDescent="0.2">
      <c r="B47" s="460"/>
      <c r="C47" s="460"/>
      <c r="D47" s="114" t="s">
        <v>62</v>
      </c>
      <c r="E47" s="121">
        <v>236</v>
      </c>
      <c r="F47" s="121">
        <v>228</v>
      </c>
      <c r="G47" s="149">
        <f t="shared" si="1"/>
        <v>8</v>
      </c>
    </row>
    <row r="48" spans="1:7" ht="15.9" customHeight="1" x14ac:dyDescent="0.2">
      <c r="B48" s="460"/>
      <c r="C48" s="460"/>
      <c r="D48" s="114" t="s">
        <v>84</v>
      </c>
      <c r="E48" s="121">
        <v>22</v>
      </c>
      <c r="F48" s="121">
        <v>23</v>
      </c>
      <c r="G48" s="149">
        <f t="shared" si="1"/>
        <v>-1</v>
      </c>
    </row>
    <row r="49" spans="2:7" ht="15.9" customHeight="1" x14ac:dyDescent="0.2">
      <c r="B49" s="460"/>
      <c r="C49" s="445" t="s">
        <v>224</v>
      </c>
      <c r="D49" s="446"/>
      <c r="E49" s="121">
        <v>25</v>
      </c>
      <c r="F49" s="121">
        <v>28</v>
      </c>
      <c r="G49" s="149">
        <f t="shared" si="1"/>
        <v>-3</v>
      </c>
    </row>
    <row r="50" spans="2:7" ht="15.9" customHeight="1" x14ac:dyDescent="0.2">
      <c r="B50" s="460"/>
      <c r="C50" s="460"/>
      <c r="D50" s="115" t="s">
        <v>225</v>
      </c>
      <c r="E50" s="121">
        <v>22</v>
      </c>
      <c r="F50" s="121">
        <v>27</v>
      </c>
      <c r="G50" s="149">
        <f t="shared" si="1"/>
        <v>-5</v>
      </c>
    </row>
    <row r="51" spans="2:7" ht="15.9" customHeight="1" x14ac:dyDescent="0.2">
      <c r="B51" s="460"/>
      <c r="C51" s="460"/>
      <c r="D51" s="114" t="s">
        <v>226</v>
      </c>
      <c r="E51" s="121">
        <v>0</v>
      </c>
      <c r="F51" s="121">
        <v>0</v>
      </c>
      <c r="G51" s="149">
        <f t="shared" si="1"/>
        <v>0</v>
      </c>
    </row>
    <row r="52" spans="2:7" ht="15.9" customHeight="1" x14ac:dyDescent="0.2">
      <c r="B52" s="460"/>
      <c r="C52" s="460"/>
      <c r="D52" s="114" t="s">
        <v>66</v>
      </c>
      <c r="E52" s="121">
        <v>0</v>
      </c>
      <c r="F52" s="121">
        <v>0</v>
      </c>
      <c r="G52" s="149">
        <f t="shared" si="1"/>
        <v>0</v>
      </c>
    </row>
    <row r="53" spans="2:7" ht="15.9" customHeight="1" x14ac:dyDescent="0.2">
      <c r="B53" s="460"/>
      <c r="C53" s="460"/>
      <c r="D53" s="114" t="s">
        <v>227</v>
      </c>
      <c r="E53" s="121">
        <v>3</v>
      </c>
      <c r="F53" s="121">
        <v>2</v>
      </c>
      <c r="G53" s="149">
        <f t="shared" si="1"/>
        <v>1</v>
      </c>
    </row>
    <row r="54" spans="2:7" ht="16.5" customHeight="1" x14ac:dyDescent="0.2">
      <c r="B54" s="460"/>
      <c r="C54" s="445" t="s">
        <v>140</v>
      </c>
      <c r="D54" s="446"/>
      <c r="E54" s="121">
        <v>0</v>
      </c>
      <c r="F54" s="121">
        <v>0</v>
      </c>
      <c r="G54" s="149">
        <f t="shared" si="1"/>
        <v>0</v>
      </c>
    </row>
    <row r="55" spans="2:7" ht="16.2" customHeight="1" x14ac:dyDescent="0.2">
      <c r="B55" s="445" t="s">
        <v>197</v>
      </c>
      <c r="C55" s="447"/>
      <c r="D55" s="446"/>
      <c r="E55" s="121">
        <v>236</v>
      </c>
      <c r="F55" s="121">
        <v>270</v>
      </c>
      <c r="G55" s="149">
        <f t="shared" si="1"/>
        <v>-34</v>
      </c>
    </row>
    <row r="56" spans="2:7" ht="16.5" customHeight="1" x14ac:dyDescent="0.2">
      <c r="B56" s="253"/>
      <c r="C56" s="96" t="s">
        <v>228</v>
      </c>
      <c r="D56" s="253"/>
      <c r="E56" s="254"/>
      <c r="F56" s="254"/>
      <c r="G56" s="254"/>
    </row>
    <row r="58" spans="2:7" ht="16.5" customHeight="1" x14ac:dyDescent="0.2">
      <c r="B58" s="96" t="s">
        <v>230</v>
      </c>
      <c r="G58" s="97" t="s">
        <v>219</v>
      </c>
    </row>
    <row r="59" spans="2:7" ht="16.5" customHeight="1" x14ac:dyDescent="0.2">
      <c r="B59" s="460"/>
      <c r="C59" s="460"/>
      <c r="D59" s="460"/>
      <c r="E59" s="458" t="s">
        <v>329</v>
      </c>
      <c r="F59" s="458" t="s">
        <v>313</v>
      </c>
      <c r="G59" s="458" t="s">
        <v>220</v>
      </c>
    </row>
    <row r="60" spans="2:7" ht="31.5" customHeight="1" x14ac:dyDescent="0.2">
      <c r="B60" s="460"/>
      <c r="C60" s="460"/>
      <c r="D60" s="460"/>
      <c r="E60" s="459"/>
      <c r="F60" s="459"/>
      <c r="G60" s="459"/>
    </row>
    <row r="61" spans="2:7" ht="15.9" customHeight="1" x14ac:dyDescent="0.2">
      <c r="B61" s="445" t="s">
        <v>221</v>
      </c>
      <c r="C61" s="447"/>
      <c r="D61" s="446"/>
      <c r="E61" s="121">
        <v>246</v>
      </c>
      <c r="F61" s="121">
        <v>252</v>
      </c>
      <c r="G61" s="121">
        <f>E61-F61</f>
        <v>-6</v>
      </c>
    </row>
    <row r="62" spans="2:7" ht="15.9" customHeight="1" x14ac:dyDescent="0.2">
      <c r="B62" s="460"/>
      <c r="C62" s="445" t="s">
        <v>109</v>
      </c>
      <c r="D62" s="446"/>
      <c r="E62" s="121">
        <v>245</v>
      </c>
      <c r="F62" s="121">
        <v>247</v>
      </c>
      <c r="G62" s="149">
        <f t="shared" ref="G62:G83" si="2">E62-F62</f>
        <v>-2</v>
      </c>
    </row>
    <row r="63" spans="2:7" ht="15.9" customHeight="1" x14ac:dyDescent="0.2">
      <c r="B63" s="460"/>
      <c r="C63" s="448"/>
      <c r="D63" s="114" t="s">
        <v>57</v>
      </c>
      <c r="E63" s="121">
        <v>0</v>
      </c>
      <c r="F63" s="121">
        <v>0</v>
      </c>
      <c r="G63" s="149">
        <f t="shared" si="2"/>
        <v>0</v>
      </c>
    </row>
    <row r="64" spans="2:7" ht="15.9" customHeight="1" x14ac:dyDescent="0.2">
      <c r="B64" s="460"/>
      <c r="C64" s="449"/>
      <c r="D64" s="114" t="s">
        <v>58</v>
      </c>
      <c r="E64" s="121">
        <v>245</v>
      </c>
      <c r="F64" s="121">
        <v>247</v>
      </c>
      <c r="G64" s="149">
        <f t="shared" si="2"/>
        <v>-2</v>
      </c>
    </row>
    <row r="65" spans="1:7" ht="15.9" customHeight="1" x14ac:dyDescent="0.2">
      <c r="B65" s="460"/>
      <c r="C65" s="450"/>
      <c r="D65" s="114" t="s">
        <v>150</v>
      </c>
      <c r="E65" s="121">
        <v>0</v>
      </c>
      <c r="F65" s="121">
        <v>0</v>
      </c>
      <c r="G65" s="149">
        <f t="shared" si="2"/>
        <v>0</v>
      </c>
    </row>
    <row r="66" spans="1:7" ht="15.9" customHeight="1" x14ac:dyDescent="0.2">
      <c r="B66" s="460"/>
      <c r="C66" s="445" t="s">
        <v>222</v>
      </c>
      <c r="D66" s="446"/>
      <c r="E66" s="121">
        <v>0</v>
      </c>
      <c r="F66" s="121">
        <v>5</v>
      </c>
      <c r="G66" s="149">
        <f t="shared" si="2"/>
        <v>-5</v>
      </c>
    </row>
    <row r="67" spans="1:7" ht="15.9" customHeight="1" x14ac:dyDescent="0.2">
      <c r="B67" s="460"/>
      <c r="C67" s="448"/>
      <c r="D67" s="114" t="s">
        <v>89</v>
      </c>
      <c r="E67" s="121">
        <v>0</v>
      </c>
      <c r="F67" s="121">
        <v>0</v>
      </c>
      <c r="G67" s="149">
        <f t="shared" si="2"/>
        <v>0</v>
      </c>
    </row>
    <row r="68" spans="1:7" ht="15.9" customHeight="1" x14ac:dyDescent="0.2">
      <c r="B68" s="448"/>
      <c r="C68" s="449"/>
      <c r="D68" s="114" t="s">
        <v>68</v>
      </c>
      <c r="E68" s="121">
        <v>0</v>
      </c>
      <c r="F68" s="121">
        <v>0</v>
      </c>
      <c r="G68" s="149">
        <f t="shared" si="2"/>
        <v>0</v>
      </c>
    </row>
    <row r="69" spans="1:7" s="99" customFormat="1" ht="15.9" customHeight="1" x14ac:dyDescent="0.15">
      <c r="A69" s="96"/>
      <c r="B69" s="448"/>
      <c r="C69" s="449"/>
      <c r="D69" s="114" t="s">
        <v>83</v>
      </c>
      <c r="E69" s="121">
        <v>0</v>
      </c>
      <c r="F69" s="121">
        <v>5</v>
      </c>
      <c r="G69" s="149">
        <f t="shared" si="2"/>
        <v>-5</v>
      </c>
    </row>
    <row r="70" spans="1:7" ht="15.9" customHeight="1" x14ac:dyDescent="0.2">
      <c r="B70" s="119"/>
      <c r="C70" s="450"/>
      <c r="D70" s="114" t="s">
        <v>87</v>
      </c>
      <c r="E70" s="121">
        <v>0</v>
      </c>
      <c r="F70" s="121">
        <v>0</v>
      </c>
      <c r="G70" s="149">
        <f t="shared" si="2"/>
        <v>0</v>
      </c>
    </row>
    <row r="71" spans="1:7" ht="15.9" customHeight="1" x14ac:dyDescent="0.2">
      <c r="B71" s="120"/>
      <c r="C71" s="445" t="s">
        <v>120</v>
      </c>
      <c r="D71" s="446"/>
      <c r="E71" s="121">
        <v>0</v>
      </c>
      <c r="F71" s="121">
        <v>0</v>
      </c>
      <c r="G71" s="149">
        <f t="shared" si="2"/>
        <v>0</v>
      </c>
    </row>
    <row r="72" spans="1:7" ht="15.9" customHeight="1" x14ac:dyDescent="0.2">
      <c r="B72" s="445" t="s">
        <v>223</v>
      </c>
      <c r="C72" s="447"/>
      <c r="D72" s="446"/>
      <c r="E72" s="121">
        <v>106</v>
      </c>
      <c r="F72" s="121">
        <v>51</v>
      </c>
      <c r="G72" s="149">
        <f t="shared" si="2"/>
        <v>55</v>
      </c>
    </row>
    <row r="73" spans="1:7" ht="15.9" customHeight="1" x14ac:dyDescent="0.2">
      <c r="B73" s="460"/>
      <c r="C73" s="445" t="s">
        <v>127</v>
      </c>
      <c r="D73" s="446"/>
      <c r="E73" s="121">
        <v>32</v>
      </c>
      <c r="F73" s="121">
        <v>35</v>
      </c>
      <c r="G73" s="149">
        <f t="shared" si="2"/>
        <v>-3</v>
      </c>
    </row>
    <row r="74" spans="1:7" ht="15.9" customHeight="1" x14ac:dyDescent="0.2">
      <c r="B74" s="460"/>
      <c r="C74" s="460"/>
      <c r="D74" s="114" t="s">
        <v>59</v>
      </c>
      <c r="E74" s="121">
        <v>0</v>
      </c>
      <c r="F74" s="121">
        <v>0</v>
      </c>
      <c r="G74" s="149">
        <f t="shared" si="2"/>
        <v>0</v>
      </c>
    </row>
    <row r="75" spans="1:7" ht="15.9" customHeight="1" x14ac:dyDescent="0.2">
      <c r="B75" s="460"/>
      <c r="C75" s="460"/>
      <c r="D75" s="114" t="s">
        <v>62</v>
      </c>
      <c r="E75" s="121">
        <v>32</v>
      </c>
      <c r="F75" s="121">
        <v>34</v>
      </c>
      <c r="G75" s="149">
        <f t="shared" si="2"/>
        <v>-2</v>
      </c>
    </row>
    <row r="76" spans="1:7" ht="15.9" customHeight="1" x14ac:dyDescent="0.2">
      <c r="B76" s="460"/>
      <c r="C76" s="460"/>
      <c r="D76" s="114" t="s">
        <v>84</v>
      </c>
      <c r="E76" s="121">
        <v>0</v>
      </c>
      <c r="F76" s="121">
        <v>0</v>
      </c>
      <c r="G76" s="149">
        <f t="shared" si="2"/>
        <v>0</v>
      </c>
    </row>
    <row r="77" spans="1:7" ht="15.9" customHeight="1" x14ac:dyDescent="0.2">
      <c r="B77" s="460"/>
      <c r="C77" s="445" t="s">
        <v>224</v>
      </c>
      <c r="D77" s="446"/>
      <c r="E77" s="121">
        <v>74</v>
      </c>
      <c r="F77" s="121">
        <v>16</v>
      </c>
      <c r="G77" s="149">
        <f t="shared" si="2"/>
        <v>58</v>
      </c>
    </row>
    <row r="78" spans="1:7" ht="15.9" customHeight="1" x14ac:dyDescent="0.2">
      <c r="B78" s="460"/>
      <c r="C78" s="460"/>
      <c r="D78" s="115" t="s">
        <v>225</v>
      </c>
      <c r="E78" s="121">
        <v>11</v>
      </c>
      <c r="F78" s="121">
        <v>16</v>
      </c>
      <c r="G78" s="149">
        <f t="shared" si="2"/>
        <v>-5</v>
      </c>
    </row>
    <row r="79" spans="1:7" ht="15.9" customHeight="1" x14ac:dyDescent="0.2">
      <c r="B79" s="460"/>
      <c r="C79" s="460"/>
      <c r="D79" s="114" t="s">
        <v>226</v>
      </c>
      <c r="E79" s="121">
        <v>0</v>
      </c>
      <c r="F79" s="121">
        <v>0</v>
      </c>
      <c r="G79" s="149">
        <f t="shared" si="2"/>
        <v>0</v>
      </c>
    </row>
    <row r="80" spans="1:7" ht="15.9" customHeight="1" x14ac:dyDescent="0.2">
      <c r="B80" s="460"/>
      <c r="C80" s="460"/>
      <c r="D80" s="114" t="s">
        <v>66</v>
      </c>
      <c r="E80" s="121">
        <v>0</v>
      </c>
      <c r="F80" s="121">
        <v>0</v>
      </c>
      <c r="G80" s="149">
        <f t="shared" si="2"/>
        <v>0</v>
      </c>
    </row>
    <row r="81" spans="2:7" ht="15.9" customHeight="1" x14ac:dyDescent="0.2">
      <c r="B81" s="460"/>
      <c r="C81" s="460"/>
      <c r="D81" s="114" t="s">
        <v>227</v>
      </c>
      <c r="E81" s="121">
        <v>63</v>
      </c>
      <c r="F81" s="121">
        <v>0</v>
      </c>
      <c r="G81" s="149">
        <f t="shared" si="2"/>
        <v>63</v>
      </c>
    </row>
    <row r="82" spans="2:7" ht="16.5" customHeight="1" x14ac:dyDescent="0.2">
      <c r="B82" s="460"/>
      <c r="C82" s="445" t="s">
        <v>140</v>
      </c>
      <c r="D82" s="446"/>
      <c r="E82" s="121">
        <v>0</v>
      </c>
      <c r="F82" s="121">
        <v>0</v>
      </c>
      <c r="G82" s="149">
        <f t="shared" si="2"/>
        <v>0</v>
      </c>
    </row>
    <row r="83" spans="2:7" ht="16.2" customHeight="1" x14ac:dyDescent="0.2">
      <c r="B83" s="445" t="s">
        <v>197</v>
      </c>
      <c r="C83" s="447"/>
      <c r="D83" s="446"/>
      <c r="E83" s="121">
        <v>140</v>
      </c>
      <c r="F83" s="121">
        <v>201</v>
      </c>
      <c r="G83" s="149">
        <f t="shared" si="2"/>
        <v>-61</v>
      </c>
    </row>
    <row r="84" spans="2:7" ht="16.5" customHeight="1" x14ac:dyDescent="0.2">
      <c r="C84" s="96" t="s">
        <v>228</v>
      </c>
    </row>
    <row r="85" spans="2:7" ht="15.9" customHeight="1" x14ac:dyDescent="0.2">
      <c r="C85" s="451"/>
      <c r="D85" s="451"/>
      <c r="E85" s="451"/>
      <c r="F85" s="451"/>
      <c r="G85" s="451"/>
    </row>
    <row r="86" spans="2:7" ht="16.5" customHeight="1" x14ac:dyDescent="0.2">
      <c r="B86" s="96" t="s">
        <v>231</v>
      </c>
      <c r="G86" s="97" t="s">
        <v>219</v>
      </c>
    </row>
    <row r="87" spans="2:7" ht="16.5" customHeight="1" x14ac:dyDescent="0.2">
      <c r="B87" s="452"/>
      <c r="C87" s="453"/>
      <c r="D87" s="454"/>
      <c r="E87" s="458" t="s">
        <v>329</v>
      </c>
      <c r="F87" s="458" t="s">
        <v>313</v>
      </c>
      <c r="G87" s="458" t="s">
        <v>220</v>
      </c>
    </row>
    <row r="88" spans="2:7" ht="31.5" customHeight="1" x14ac:dyDescent="0.2">
      <c r="B88" s="455"/>
      <c r="C88" s="456"/>
      <c r="D88" s="457"/>
      <c r="E88" s="459"/>
      <c r="F88" s="459"/>
      <c r="G88" s="459"/>
    </row>
    <row r="89" spans="2:7" ht="15.9" customHeight="1" x14ac:dyDescent="0.2">
      <c r="B89" s="445" t="s">
        <v>221</v>
      </c>
      <c r="C89" s="447"/>
      <c r="D89" s="446"/>
      <c r="E89" s="121">
        <v>1466</v>
      </c>
      <c r="F89" s="121">
        <v>4136</v>
      </c>
      <c r="G89" s="121">
        <f>E89-F89</f>
        <v>-2670</v>
      </c>
    </row>
    <row r="90" spans="2:7" ht="15.9" customHeight="1" x14ac:dyDescent="0.2">
      <c r="B90" s="448"/>
      <c r="C90" s="445" t="s">
        <v>109</v>
      </c>
      <c r="D90" s="446"/>
      <c r="E90" s="121">
        <v>1449</v>
      </c>
      <c r="F90" s="121">
        <v>4063</v>
      </c>
      <c r="G90" s="149">
        <f t="shared" ref="G90:G111" si="3">E90-F90</f>
        <v>-2614</v>
      </c>
    </row>
    <row r="91" spans="2:7" ht="15.9" customHeight="1" x14ac:dyDescent="0.2">
      <c r="B91" s="449"/>
      <c r="C91" s="448"/>
      <c r="D91" s="114" t="s">
        <v>57</v>
      </c>
      <c r="E91" s="121">
        <v>234</v>
      </c>
      <c r="F91" s="121">
        <v>3078</v>
      </c>
      <c r="G91" s="149">
        <f t="shared" si="3"/>
        <v>-2844</v>
      </c>
    </row>
    <row r="92" spans="2:7" ht="15.9" customHeight="1" x14ac:dyDescent="0.2">
      <c r="B92" s="449"/>
      <c r="C92" s="449"/>
      <c r="D92" s="114" t="s">
        <v>58</v>
      </c>
      <c r="E92" s="121">
        <v>319</v>
      </c>
      <c r="F92" s="121">
        <v>300</v>
      </c>
      <c r="G92" s="149">
        <f t="shared" si="3"/>
        <v>19</v>
      </c>
    </row>
    <row r="93" spans="2:7" ht="15.9" customHeight="1" x14ac:dyDescent="0.2">
      <c r="B93" s="449"/>
      <c r="C93" s="450"/>
      <c r="D93" s="114" t="s">
        <v>150</v>
      </c>
      <c r="E93" s="121">
        <v>896</v>
      </c>
      <c r="F93" s="121">
        <v>685</v>
      </c>
      <c r="G93" s="149">
        <f t="shared" si="3"/>
        <v>211</v>
      </c>
    </row>
    <row r="94" spans="2:7" ht="15.9" customHeight="1" x14ac:dyDescent="0.2">
      <c r="B94" s="449"/>
      <c r="C94" s="445" t="s">
        <v>222</v>
      </c>
      <c r="D94" s="446"/>
      <c r="E94" s="121">
        <v>17</v>
      </c>
      <c r="F94" s="121">
        <v>73</v>
      </c>
      <c r="G94" s="149">
        <f t="shared" si="3"/>
        <v>-56</v>
      </c>
    </row>
    <row r="95" spans="2:7" ht="15.9" customHeight="1" x14ac:dyDescent="0.2">
      <c r="B95" s="449"/>
      <c r="C95" s="448"/>
      <c r="D95" s="114" t="s">
        <v>89</v>
      </c>
      <c r="E95" s="121">
        <v>0</v>
      </c>
      <c r="F95" s="121">
        <v>0</v>
      </c>
      <c r="G95" s="149">
        <f t="shared" si="3"/>
        <v>0</v>
      </c>
    </row>
    <row r="96" spans="2:7" ht="15.9" customHeight="1" x14ac:dyDescent="0.2">
      <c r="B96" s="449"/>
      <c r="C96" s="449"/>
      <c r="D96" s="114" t="s">
        <v>68</v>
      </c>
      <c r="E96" s="121">
        <v>0</v>
      </c>
      <c r="F96" s="121">
        <v>0</v>
      </c>
      <c r="G96" s="149">
        <f t="shared" si="3"/>
        <v>0</v>
      </c>
    </row>
    <row r="97" spans="1:7" s="99" customFormat="1" ht="15.9" customHeight="1" x14ac:dyDescent="0.15">
      <c r="A97" s="96"/>
      <c r="B97" s="449"/>
      <c r="C97" s="449"/>
      <c r="D97" s="114" t="s">
        <v>83</v>
      </c>
      <c r="E97" s="121">
        <v>2</v>
      </c>
      <c r="F97" s="121">
        <v>58</v>
      </c>
      <c r="G97" s="149">
        <f t="shared" si="3"/>
        <v>-56</v>
      </c>
    </row>
    <row r="98" spans="1:7" ht="15.9" customHeight="1" x14ac:dyDescent="0.2">
      <c r="B98" s="119"/>
      <c r="C98" s="450"/>
      <c r="D98" s="114" t="s">
        <v>87</v>
      </c>
      <c r="E98" s="121">
        <v>15</v>
      </c>
      <c r="F98" s="121">
        <v>14</v>
      </c>
      <c r="G98" s="149">
        <f t="shared" si="3"/>
        <v>1</v>
      </c>
    </row>
    <row r="99" spans="1:7" ht="15.9" customHeight="1" x14ac:dyDescent="0.2">
      <c r="B99" s="120"/>
      <c r="C99" s="445" t="s">
        <v>120</v>
      </c>
      <c r="D99" s="446"/>
      <c r="E99" s="121">
        <v>0</v>
      </c>
      <c r="F99" s="121">
        <v>0</v>
      </c>
      <c r="G99" s="149">
        <f t="shared" si="3"/>
        <v>0</v>
      </c>
    </row>
    <row r="100" spans="1:7" ht="15.9" customHeight="1" x14ac:dyDescent="0.2">
      <c r="B100" s="445" t="s">
        <v>223</v>
      </c>
      <c r="C100" s="447"/>
      <c r="D100" s="446"/>
      <c r="E100" s="121">
        <v>6483</v>
      </c>
      <c r="F100" s="121">
        <v>10152</v>
      </c>
      <c r="G100" s="149">
        <f t="shared" si="3"/>
        <v>-3669</v>
      </c>
    </row>
    <row r="101" spans="1:7" ht="15.9" customHeight="1" x14ac:dyDescent="0.2">
      <c r="B101" s="448"/>
      <c r="C101" s="445" t="s">
        <v>127</v>
      </c>
      <c r="D101" s="446"/>
      <c r="E101" s="121">
        <v>4413</v>
      </c>
      <c r="F101" s="121">
        <v>8668</v>
      </c>
      <c r="G101" s="149">
        <f t="shared" si="3"/>
        <v>-4255</v>
      </c>
    </row>
    <row r="102" spans="1:7" ht="15.9" customHeight="1" x14ac:dyDescent="0.2">
      <c r="B102" s="449"/>
      <c r="C102" s="448"/>
      <c r="D102" s="114" t="s">
        <v>59</v>
      </c>
      <c r="E102" s="121">
        <v>443</v>
      </c>
      <c r="F102" s="121">
        <v>6477</v>
      </c>
      <c r="G102" s="149">
        <f t="shared" si="3"/>
        <v>-6034</v>
      </c>
    </row>
    <row r="103" spans="1:7" ht="15.9" customHeight="1" x14ac:dyDescent="0.2">
      <c r="B103" s="449"/>
      <c r="C103" s="449"/>
      <c r="D103" s="114" t="s">
        <v>62</v>
      </c>
      <c r="E103" s="121">
        <v>463</v>
      </c>
      <c r="F103" s="121">
        <v>433</v>
      </c>
      <c r="G103" s="149">
        <f t="shared" si="3"/>
        <v>30</v>
      </c>
    </row>
    <row r="104" spans="1:7" ht="15.9" customHeight="1" x14ac:dyDescent="0.2">
      <c r="B104" s="449"/>
      <c r="C104" s="450"/>
      <c r="D104" s="114" t="s">
        <v>84</v>
      </c>
      <c r="E104" s="121">
        <v>3507</v>
      </c>
      <c r="F104" s="121">
        <v>1758</v>
      </c>
      <c r="G104" s="149">
        <f t="shared" si="3"/>
        <v>1749</v>
      </c>
    </row>
    <row r="105" spans="1:7" ht="15.9" customHeight="1" x14ac:dyDescent="0.2">
      <c r="B105" s="449"/>
      <c r="C105" s="445" t="s">
        <v>224</v>
      </c>
      <c r="D105" s="446"/>
      <c r="E105" s="121">
        <v>2070</v>
      </c>
      <c r="F105" s="121">
        <v>1484</v>
      </c>
      <c r="G105" s="149">
        <f t="shared" si="3"/>
        <v>586</v>
      </c>
    </row>
    <row r="106" spans="1:7" ht="15.9" customHeight="1" x14ac:dyDescent="0.2">
      <c r="B106" s="449"/>
      <c r="C106" s="448"/>
      <c r="D106" s="115" t="s">
        <v>225</v>
      </c>
      <c r="E106" s="121">
        <v>325</v>
      </c>
      <c r="F106" s="121">
        <v>231</v>
      </c>
      <c r="G106" s="149">
        <f t="shared" si="3"/>
        <v>94</v>
      </c>
    </row>
    <row r="107" spans="1:7" ht="15.9" customHeight="1" x14ac:dyDescent="0.2">
      <c r="B107" s="449"/>
      <c r="C107" s="449"/>
      <c r="D107" s="114" t="s">
        <v>226</v>
      </c>
      <c r="E107" s="121">
        <v>0</v>
      </c>
      <c r="F107" s="121">
        <v>0</v>
      </c>
      <c r="G107" s="149">
        <f t="shared" si="3"/>
        <v>0</v>
      </c>
    </row>
    <row r="108" spans="1:7" ht="15.9" customHeight="1" x14ac:dyDescent="0.2">
      <c r="B108" s="449"/>
      <c r="C108" s="449"/>
      <c r="D108" s="114" t="s">
        <v>66</v>
      </c>
      <c r="E108" s="121">
        <v>0</v>
      </c>
      <c r="F108" s="121">
        <v>0</v>
      </c>
      <c r="G108" s="149">
        <f t="shared" si="3"/>
        <v>0</v>
      </c>
    </row>
    <row r="109" spans="1:7" ht="15.9" customHeight="1" x14ac:dyDescent="0.2">
      <c r="B109" s="449"/>
      <c r="C109" s="450"/>
      <c r="D109" s="114" t="s">
        <v>227</v>
      </c>
      <c r="E109" s="121">
        <v>1744</v>
      </c>
      <c r="F109" s="121">
        <v>1253</v>
      </c>
      <c r="G109" s="149">
        <f t="shared" si="3"/>
        <v>491</v>
      </c>
    </row>
    <row r="110" spans="1:7" ht="16.5" customHeight="1" x14ac:dyDescent="0.2">
      <c r="B110" s="450"/>
      <c r="C110" s="445" t="s">
        <v>140</v>
      </c>
      <c r="D110" s="446"/>
      <c r="E110" s="121">
        <v>0</v>
      </c>
      <c r="F110" s="121">
        <v>0</v>
      </c>
      <c r="G110" s="149">
        <f t="shared" si="3"/>
        <v>0</v>
      </c>
    </row>
    <row r="111" spans="1:7" ht="16.2" customHeight="1" x14ac:dyDescent="0.2">
      <c r="B111" s="445" t="s">
        <v>197</v>
      </c>
      <c r="C111" s="447"/>
      <c r="D111" s="446"/>
      <c r="E111" s="121">
        <v>-5017</v>
      </c>
      <c r="F111" s="121">
        <v>-6017</v>
      </c>
      <c r="G111" s="149">
        <f t="shared" si="3"/>
        <v>1000</v>
      </c>
    </row>
    <row r="112" spans="1:7" ht="16.5" hidden="1" customHeight="1" x14ac:dyDescent="0.2">
      <c r="C112" s="96" t="s">
        <v>228</v>
      </c>
    </row>
    <row r="113" spans="2:7" ht="16.5" hidden="1" customHeight="1" x14ac:dyDescent="0.2">
      <c r="B113" s="441"/>
      <c r="C113" s="441"/>
      <c r="D113" s="441"/>
      <c r="E113" s="442" t="s">
        <v>232</v>
      </c>
      <c r="F113" s="442" t="s">
        <v>233</v>
      </c>
      <c r="G113" s="442" t="s">
        <v>220</v>
      </c>
    </row>
    <row r="114" spans="2:7" ht="31.5" hidden="1" customHeight="1" x14ac:dyDescent="0.2">
      <c r="B114" s="441"/>
      <c r="C114" s="441"/>
      <c r="D114" s="441"/>
      <c r="E114" s="444"/>
      <c r="F114" s="444"/>
      <c r="G114" s="444"/>
    </row>
    <row r="115" spans="2:7" ht="16.5" hidden="1" customHeight="1" x14ac:dyDescent="0.2">
      <c r="B115" s="438" t="s">
        <v>221</v>
      </c>
      <c r="C115" s="439"/>
      <c r="D115" s="440"/>
      <c r="E115" s="118">
        <v>9573</v>
      </c>
      <c r="F115" s="118">
        <v>12460</v>
      </c>
      <c r="G115" s="118">
        <v>-2888</v>
      </c>
    </row>
    <row r="116" spans="2:7" ht="16.5" hidden="1" customHeight="1" x14ac:dyDescent="0.2">
      <c r="B116" s="442"/>
      <c r="C116" s="438" t="s">
        <v>109</v>
      </c>
      <c r="D116" s="440"/>
      <c r="E116" s="118">
        <v>8831</v>
      </c>
      <c r="F116" s="118">
        <v>11602</v>
      </c>
      <c r="G116" s="118">
        <v>-2770</v>
      </c>
    </row>
    <row r="117" spans="2:7" ht="16.5" hidden="1" customHeight="1" x14ac:dyDescent="0.2">
      <c r="B117" s="443"/>
      <c r="C117" s="441"/>
      <c r="D117" s="98" t="s">
        <v>57</v>
      </c>
      <c r="E117" s="118">
        <v>4049</v>
      </c>
      <c r="F117" s="118">
        <v>6670</v>
      </c>
      <c r="G117" s="118">
        <v>-2621</v>
      </c>
    </row>
    <row r="118" spans="2:7" ht="16.5" hidden="1" customHeight="1" x14ac:dyDescent="0.2">
      <c r="B118" s="443"/>
      <c r="C118" s="441"/>
      <c r="D118" s="98" t="s">
        <v>58</v>
      </c>
      <c r="E118" s="118">
        <v>4782</v>
      </c>
      <c r="F118" s="118">
        <v>4932</v>
      </c>
      <c r="G118" s="118">
        <v>-149</v>
      </c>
    </row>
    <row r="119" spans="2:7" ht="16.5" hidden="1" customHeight="1" x14ac:dyDescent="0.2">
      <c r="B119" s="443"/>
      <c r="C119" s="438" t="s">
        <v>222</v>
      </c>
      <c r="D119" s="440"/>
      <c r="E119" s="118">
        <v>737</v>
      </c>
      <c r="F119" s="118">
        <v>801</v>
      </c>
      <c r="G119" s="118">
        <v>-65</v>
      </c>
    </row>
    <row r="120" spans="2:7" ht="16.5" hidden="1" customHeight="1" x14ac:dyDescent="0.2">
      <c r="B120" s="443"/>
      <c r="C120" s="441"/>
      <c r="D120" s="98" t="s">
        <v>89</v>
      </c>
      <c r="E120" s="118">
        <v>7</v>
      </c>
      <c r="F120" s="118">
        <v>13</v>
      </c>
      <c r="G120" s="118">
        <v>-6</v>
      </c>
    </row>
    <row r="121" spans="2:7" ht="16.5" hidden="1" customHeight="1" x14ac:dyDescent="0.2">
      <c r="B121" s="443"/>
      <c r="C121" s="441"/>
      <c r="D121" s="98" t="s">
        <v>87</v>
      </c>
      <c r="E121" s="118">
        <v>727</v>
      </c>
      <c r="F121" s="118">
        <v>697</v>
      </c>
      <c r="G121" s="118">
        <v>29</v>
      </c>
    </row>
    <row r="122" spans="2:7" ht="16.5" hidden="1" customHeight="1" x14ac:dyDescent="0.2">
      <c r="B122" s="444"/>
      <c r="C122" s="438" t="s">
        <v>222</v>
      </c>
      <c r="D122" s="440"/>
      <c r="E122" s="118">
        <v>4</v>
      </c>
      <c r="F122" s="118">
        <v>57</v>
      </c>
      <c r="G122" s="118">
        <v>-53</v>
      </c>
    </row>
    <row r="123" spans="2:7" ht="16.5" hidden="1" customHeight="1" x14ac:dyDescent="0.2">
      <c r="B123" s="438" t="s">
        <v>223</v>
      </c>
      <c r="C123" s="439"/>
      <c r="D123" s="440"/>
      <c r="E123" s="118">
        <v>6983</v>
      </c>
      <c r="F123" s="118">
        <v>116789</v>
      </c>
      <c r="G123" s="118">
        <v>-109806</v>
      </c>
    </row>
    <row r="124" spans="2:7" ht="16.5" hidden="1" customHeight="1" x14ac:dyDescent="0.2">
      <c r="B124" s="441"/>
      <c r="C124" s="438" t="s">
        <v>127</v>
      </c>
      <c r="D124" s="440"/>
      <c r="E124" s="118">
        <v>2944</v>
      </c>
      <c r="F124" s="118">
        <v>4505</v>
      </c>
      <c r="G124" s="118">
        <v>-1561</v>
      </c>
    </row>
    <row r="125" spans="2:7" ht="16.5" hidden="1" customHeight="1" x14ac:dyDescent="0.2">
      <c r="B125" s="441"/>
      <c r="C125" s="441"/>
      <c r="D125" s="98" t="s">
        <v>59</v>
      </c>
      <c r="E125" s="118">
        <v>1776</v>
      </c>
      <c r="F125" s="118">
        <v>3074</v>
      </c>
      <c r="G125" s="118">
        <v>-1299</v>
      </c>
    </row>
    <row r="126" spans="2:7" ht="16.5" hidden="1" customHeight="1" x14ac:dyDescent="0.2">
      <c r="B126" s="441"/>
      <c r="C126" s="441"/>
      <c r="D126" s="98" t="s">
        <v>62</v>
      </c>
      <c r="E126" s="118">
        <v>1046</v>
      </c>
      <c r="F126" s="118">
        <v>1291</v>
      </c>
      <c r="G126" s="118">
        <v>-245</v>
      </c>
    </row>
    <row r="127" spans="2:7" ht="16.5" hidden="1" customHeight="1" x14ac:dyDescent="0.2">
      <c r="B127" s="441"/>
      <c r="C127" s="441"/>
      <c r="D127" s="98" t="s">
        <v>84</v>
      </c>
      <c r="E127" s="118">
        <v>122</v>
      </c>
      <c r="F127" s="118">
        <v>140</v>
      </c>
      <c r="G127" s="118">
        <v>-17</v>
      </c>
    </row>
    <row r="128" spans="2:7" ht="16.5" hidden="1" customHeight="1" x14ac:dyDescent="0.2">
      <c r="B128" s="441"/>
      <c r="C128" s="438" t="s">
        <v>224</v>
      </c>
      <c r="D128" s="440"/>
      <c r="E128" s="118">
        <v>3621</v>
      </c>
      <c r="F128" s="118">
        <v>3746</v>
      </c>
      <c r="G128" s="118">
        <v>-125</v>
      </c>
    </row>
    <row r="129" spans="2:7" ht="16.5" hidden="1" customHeight="1" x14ac:dyDescent="0.2">
      <c r="B129" s="441"/>
      <c r="C129" s="441"/>
      <c r="D129" s="100" t="s">
        <v>225</v>
      </c>
      <c r="E129" s="118">
        <v>1040</v>
      </c>
      <c r="F129" s="118">
        <v>1150</v>
      </c>
      <c r="G129" s="118">
        <v>-109</v>
      </c>
    </row>
    <row r="130" spans="2:7" ht="16.5" hidden="1" customHeight="1" x14ac:dyDescent="0.2">
      <c r="B130" s="441"/>
      <c r="C130" s="441"/>
      <c r="D130" s="98" t="s">
        <v>226</v>
      </c>
      <c r="E130" s="118">
        <v>7</v>
      </c>
      <c r="F130" s="118">
        <v>7</v>
      </c>
      <c r="G130" s="118">
        <v>0</v>
      </c>
    </row>
    <row r="131" spans="2:7" ht="16.5" hidden="1" customHeight="1" x14ac:dyDescent="0.2">
      <c r="B131" s="441"/>
      <c r="C131" s="441"/>
      <c r="D131" s="98" t="s">
        <v>66</v>
      </c>
      <c r="E131" s="118">
        <v>2566</v>
      </c>
      <c r="F131" s="118">
        <v>20</v>
      </c>
      <c r="G131" s="118">
        <v>-13</v>
      </c>
    </row>
    <row r="132" spans="2:7" ht="16.5" hidden="1" customHeight="1" x14ac:dyDescent="0.2">
      <c r="B132" s="441"/>
      <c r="C132" s="441"/>
      <c r="D132" s="98" t="s">
        <v>227</v>
      </c>
      <c r="E132" s="118">
        <v>7</v>
      </c>
      <c r="F132" s="118">
        <v>20</v>
      </c>
      <c r="G132" s="118">
        <v>-13</v>
      </c>
    </row>
    <row r="133" spans="2:7" ht="16.5" hidden="1" customHeight="1" x14ac:dyDescent="0.2">
      <c r="B133" s="441"/>
      <c r="C133" s="438" t="s">
        <v>140</v>
      </c>
      <c r="D133" s="440"/>
      <c r="E133" s="118">
        <v>419</v>
      </c>
      <c r="F133" s="118">
        <v>108538</v>
      </c>
      <c r="G133" s="118">
        <v>-108120</v>
      </c>
    </row>
    <row r="134" spans="2:7" ht="16.5" hidden="1" customHeight="1" x14ac:dyDescent="0.2">
      <c r="B134" s="438" t="s">
        <v>197</v>
      </c>
      <c r="C134" s="439"/>
      <c r="D134" s="440"/>
      <c r="E134" s="118">
        <v>2589</v>
      </c>
      <c r="F134" s="118">
        <v>-104329</v>
      </c>
      <c r="G134" s="118">
        <v>106918</v>
      </c>
    </row>
    <row r="135" spans="2:7" ht="16.5" hidden="1" customHeight="1" x14ac:dyDescent="0.2">
      <c r="C135" s="96" t="s">
        <v>228</v>
      </c>
    </row>
    <row r="136" spans="2:7" ht="16.5" customHeight="1" x14ac:dyDescent="0.2">
      <c r="C136" s="96" t="s">
        <v>228</v>
      </c>
    </row>
  </sheetData>
  <mergeCells count="99">
    <mergeCell ref="B1:G1"/>
    <mergeCell ref="B3:D4"/>
    <mergeCell ref="E3:E4"/>
    <mergeCell ref="F3:F4"/>
    <mergeCell ref="G3:G4"/>
    <mergeCell ref="B5:D5"/>
    <mergeCell ref="B16:D16"/>
    <mergeCell ref="B17:B26"/>
    <mergeCell ref="C17:D17"/>
    <mergeCell ref="C18:C20"/>
    <mergeCell ref="C21:D21"/>
    <mergeCell ref="C22:C25"/>
    <mergeCell ref="C26:D26"/>
    <mergeCell ref="B6:B14"/>
    <mergeCell ref="C6:D6"/>
    <mergeCell ref="C7:C9"/>
    <mergeCell ref="C10:D10"/>
    <mergeCell ref="C11:C14"/>
    <mergeCell ref="C15:D15"/>
    <mergeCell ref="B33:D33"/>
    <mergeCell ref="B34:B41"/>
    <mergeCell ref="C34:D34"/>
    <mergeCell ref="C35:C37"/>
    <mergeCell ref="C38:D38"/>
    <mergeCell ref="C39:C42"/>
    <mergeCell ref="B27:D27"/>
    <mergeCell ref="C28:G28"/>
    <mergeCell ref="C29:G29"/>
    <mergeCell ref="B31:D32"/>
    <mergeCell ref="E31:E32"/>
    <mergeCell ref="F31:F32"/>
    <mergeCell ref="G31:G32"/>
    <mergeCell ref="B55:D55"/>
    <mergeCell ref="B59:D60"/>
    <mergeCell ref="E59:E60"/>
    <mergeCell ref="F59:F60"/>
    <mergeCell ref="G59:G60"/>
    <mergeCell ref="C43:D43"/>
    <mergeCell ref="B44:D44"/>
    <mergeCell ref="B45:B54"/>
    <mergeCell ref="C45:D45"/>
    <mergeCell ref="C46:C48"/>
    <mergeCell ref="C49:D49"/>
    <mergeCell ref="C50:C53"/>
    <mergeCell ref="C54:D54"/>
    <mergeCell ref="C71:D71"/>
    <mergeCell ref="B72:D72"/>
    <mergeCell ref="B73:B82"/>
    <mergeCell ref="C73:D73"/>
    <mergeCell ref="C74:C76"/>
    <mergeCell ref="C77:D77"/>
    <mergeCell ref="C78:C81"/>
    <mergeCell ref="C82:D82"/>
    <mergeCell ref="B61:D61"/>
    <mergeCell ref="B62:B69"/>
    <mergeCell ref="C62:D62"/>
    <mergeCell ref="C63:C65"/>
    <mergeCell ref="C66:D66"/>
    <mergeCell ref="C67:C70"/>
    <mergeCell ref="B89:D89"/>
    <mergeCell ref="B90:B97"/>
    <mergeCell ref="C90:D90"/>
    <mergeCell ref="C91:C93"/>
    <mergeCell ref="C94:D94"/>
    <mergeCell ref="C95:C98"/>
    <mergeCell ref="B83:D83"/>
    <mergeCell ref="C85:G85"/>
    <mergeCell ref="B87:D88"/>
    <mergeCell ref="E87:E88"/>
    <mergeCell ref="F87:F88"/>
    <mergeCell ref="G87:G88"/>
    <mergeCell ref="F113:F114"/>
    <mergeCell ref="G113:G114"/>
    <mergeCell ref="B115:D115"/>
    <mergeCell ref="C99:D99"/>
    <mergeCell ref="B100:D100"/>
    <mergeCell ref="B101:B110"/>
    <mergeCell ref="C101:D101"/>
    <mergeCell ref="C102:C104"/>
    <mergeCell ref="C105:D105"/>
    <mergeCell ref="C106:C109"/>
    <mergeCell ref="C110:D110"/>
    <mergeCell ref="B111:D111"/>
    <mergeCell ref="B113:D114"/>
    <mergeCell ref="E113:E114"/>
    <mergeCell ref="B116:B122"/>
    <mergeCell ref="C116:D116"/>
    <mergeCell ref="C117:C118"/>
    <mergeCell ref="C119:D119"/>
    <mergeCell ref="C120:C121"/>
    <mergeCell ref="C122:D122"/>
    <mergeCell ref="B134:D134"/>
    <mergeCell ref="B123:D123"/>
    <mergeCell ref="B124:B133"/>
    <mergeCell ref="C124:D124"/>
    <mergeCell ref="C125:C127"/>
    <mergeCell ref="C128:D128"/>
    <mergeCell ref="C129:C132"/>
    <mergeCell ref="C133:D133"/>
  </mergeCells>
  <phoneticPr fontId="1"/>
  <printOptions horizontalCentered="1"/>
  <pageMargins left="0.51181102362204722" right="0.51181102362204722" top="0.31496062992125984" bottom="0.31496062992125984" header="0.51181102362204722" footer="0.51181102362204722"/>
  <pageSetup paperSize="9" scale="91" firstPageNumber="7" fitToWidth="0" fitToHeight="0" orientation="portrait" useFirstPageNumber="1" r:id="rId1"/>
  <headerFooter alignWithMargins="0">
    <oddFooter>&amp;C&amp;P</oddFooter>
  </headerFooter>
  <rowBreaks count="1" manualBreakCount="1">
    <brk id="56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1900A-CB36-4B00-9DD6-E673002CBC3B}">
  <dimension ref="A1:AW99"/>
  <sheetViews>
    <sheetView view="pageBreakPreview" topLeftCell="A16" zoomScale="80" zoomScaleNormal="75" zoomScaleSheetLayoutView="80" workbookViewId="0">
      <selection activeCell="BK36" sqref="BK36"/>
    </sheetView>
  </sheetViews>
  <sheetFormatPr defaultColWidth="9" defaultRowHeight="14.4" outlineLevelRow="1" x14ac:dyDescent="0.2"/>
  <cols>
    <col min="1" max="1" width="1.6640625" style="151" customWidth="1"/>
    <col min="2" max="2" width="0.77734375" style="151" customWidth="1"/>
    <col min="3" max="3" width="1.77734375" style="151" customWidth="1"/>
    <col min="4" max="4" width="2" style="151" customWidth="1"/>
    <col min="5" max="5" width="1.77734375" style="151" customWidth="1"/>
    <col min="6" max="6" width="31.44140625" style="151" customWidth="1"/>
    <col min="7" max="7" width="1.6640625" style="151" customWidth="1"/>
    <col min="8" max="8" width="1.77734375" style="151" customWidth="1"/>
    <col min="9" max="9" width="0.21875" style="151" customWidth="1"/>
    <col min="10" max="10" width="2.6640625" style="151" customWidth="1"/>
    <col min="11" max="11" width="4.21875" style="152" customWidth="1"/>
    <col min="12" max="13" width="6.88671875" style="152" customWidth="1"/>
    <col min="14" max="14" width="0.6640625" style="151" customWidth="1"/>
    <col min="15" max="16" width="1.6640625" style="151" customWidth="1"/>
    <col min="17" max="17" width="14.77734375" style="151" customWidth="1"/>
    <col min="18" max="18" width="6.44140625" style="151" customWidth="1"/>
    <col min="19" max="19" width="0.6640625" style="151" customWidth="1"/>
    <col min="20" max="20" width="2.6640625" style="151" customWidth="1"/>
    <col min="21" max="21" width="4.88671875" style="152" customWidth="1"/>
    <col min="22" max="22" width="7.88671875" style="152" customWidth="1"/>
    <col min="23" max="23" width="7" style="152" customWidth="1"/>
    <col min="24" max="24" width="2.109375" style="151" customWidth="1"/>
    <col min="25" max="25" width="1.6640625" style="151" customWidth="1"/>
    <col min="26" max="26" width="0.6640625" style="151" customWidth="1"/>
    <col min="27" max="29" width="1.6640625" style="151" customWidth="1"/>
    <col min="30" max="30" width="31.77734375" style="151" customWidth="1"/>
    <col min="31" max="32" width="1.6640625" style="151" customWidth="1"/>
    <col min="33" max="33" width="0.6640625" style="151" customWidth="1"/>
    <col min="34" max="34" width="2.6640625" style="151" customWidth="1"/>
    <col min="35" max="35" width="4.21875" style="152" customWidth="1"/>
    <col min="36" max="37" width="6.88671875" style="152" customWidth="1"/>
    <col min="38" max="38" width="0.6640625" style="153" customWidth="1"/>
    <col min="39" max="39" width="0.44140625" style="151" customWidth="1"/>
    <col min="40" max="41" width="1.6640625" style="151" customWidth="1"/>
    <col min="42" max="42" width="15.88671875" style="151" customWidth="1"/>
    <col min="43" max="43" width="6.21875" style="151" customWidth="1"/>
    <col min="44" max="45" width="0.44140625" style="151" customWidth="1"/>
    <col min="46" max="46" width="2.6640625" style="151" customWidth="1"/>
    <col min="47" max="47" width="5.33203125" style="152" customWidth="1"/>
    <col min="48" max="48" width="8" style="152" customWidth="1"/>
    <col min="49" max="49" width="8.109375" style="152" customWidth="1"/>
    <col min="50" max="16384" width="9" style="151"/>
  </cols>
  <sheetData>
    <row r="1" spans="1:49" ht="37.799999999999997" customHeight="1" x14ac:dyDescent="0.2">
      <c r="A1" s="150"/>
      <c r="B1" s="261"/>
      <c r="C1" s="634" t="s">
        <v>344</v>
      </c>
      <c r="D1" s="634"/>
      <c r="E1" s="634"/>
      <c r="F1" s="634"/>
      <c r="G1" s="634"/>
      <c r="H1" s="634"/>
      <c r="I1" s="634"/>
      <c r="J1" s="634"/>
      <c r="K1" s="634"/>
      <c r="L1" s="634"/>
      <c r="M1" s="634"/>
      <c r="N1" s="634"/>
      <c r="O1" s="634"/>
      <c r="P1" s="634"/>
      <c r="Q1" s="634"/>
      <c r="R1" s="634"/>
      <c r="S1" s="634"/>
      <c r="T1" s="634"/>
      <c r="U1" s="36"/>
      <c r="V1" s="36"/>
      <c r="W1" s="262"/>
      <c r="X1" s="261"/>
      <c r="Y1" s="261"/>
      <c r="Z1" s="261"/>
      <c r="AA1" s="263"/>
      <c r="AM1" s="150"/>
    </row>
    <row r="2" spans="1:49" ht="30.75" customHeight="1" x14ac:dyDescent="0.2">
      <c r="B2" s="261"/>
      <c r="C2" s="261"/>
      <c r="D2" s="261"/>
      <c r="E2" s="261"/>
      <c r="F2" s="261"/>
      <c r="G2" s="261"/>
      <c r="H2" s="261"/>
      <c r="I2" s="261"/>
      <c r="J2" s="261"/>
      <c r="K2" s="36"/>
      <c r="L2" s="36"/>
      <c r="M2" s="36"/>
      <c r="N2" s="261"/>
      <c r="O2" s="261"/>
      <c r="P2" s="261"/>
      <c r="Q2" s="261"/>
      <c r="R2" s="261"/>
      <c r="S2" s="261"/>
      <c r="T2" s="261"/>
      <c r="U2" s="36"/>
      <c r="V2" s="36"/>
      <c r="W2" s="36"/>
      <c r="X2" s="261"/>
      <c r="Y2" s="261"/>
      <c r="Z2" s="261"/>
      <c r="AA2" s="261"/>
    </row>
    <row r="3" spans="1:49" ht="23.25" customHeight="1" x14ac:dyDescent="0.2">
      <c r="A3" s="259"/>
      <c r="B3" s="466" t="s">
        <v>234</v>
      </c>
      <c r="C3" s="467"/>
      <c r="D3" s="467"/>
      <c r="E3" s="467"/>
      <c r="F3" s="467"/>
      <c r="G3" s="467"/>
      <c r="H3" s="467"/>
      <c r="I3" s="467"/>
      <c r="J3" s="467"/>
      <c r="K3" s="467"/>
      <c r="L3" s="467"/>
      <c r="M3" s="467"/>
      <c r="N3" s="467"/>
      <c r="O3" s="467"/>
      <c r="P3" s="467"/>
      <c r="Q3" s="467"/>
      <c r="R3" s="467"/>
      <c r="S3" s="467"/>
      <c r="T3" s="467"/>
      <c r="U3" s="467"/>
      <c r="V3" s="467"/>
      <c r="W3" s="468"/>
      <c r="X3" s="261"/>
      <c r="Y3" s="261"/>
      <c r="Z3" s="466" t="s">
        <v>235</v>
      </c>
      <c r="AA3" s="467"/>
      <c r="AB3" s="469"/>
      <c r="AC3" s="469"/>
      <c r="AD3" s="469"/>
      <c r="AE3" s="469"/>
      <c r="AF3" s="469"/>
      <c r="AG3" s="469"/>
      <c r="AH3" s="469"/>
      <c r="AI3" s="469"/>
      <c r="AJ3" s="469"/>
      <c r="AK3" s="469"/>
      <c r="AL3" s="469"/>
      <c r="AM3" s="469"/>
      <c r="AN3" s="469"/>
      <c r="AO3" s="469"/>
      <c r="AP3" s="469"/>
      <c r="AQ3" s="469"/>
      <c r="AR3" s="469"/>
      <c r="AS3" s="469"/>
      <c r="AT3" s="469"/>
      <c r="AU3" s="469"/>
      <c r="AV3" s="469"/>
      <c r="AW3" s="470"/>
    </row>
    <row r="4" spans="1:49" ht="23.25" customHeight="1" x14ac:dyDescent="0.2">
      <c r="A4" s="259"/>
      <c r="B4" s="466" t="s">
        <v>236</v>
      </c>
      <c r="C4" s="467"/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6" t="s">
        <v>237</v>
      </c>
      <c r="O4" s="467"/>
      <c r="P4" s="467"/>
      <c r="Q4" s="467"/>
      <c r="R4" s="467"/>
      <c r="S4" s="467"/>
      <c r="T4" s="467"/>
      <c r="U4" s="467"/>
      <c r="V4" s="467"/>
      <c r="W4" s="468"/>
      <c r="X4" s="261"/>
      <c r="Y4" s="261"/>
      <c r="Z4" s="466" t="s">
        <v>236</v>
      </c>
      <c r="AA4" s="467"/>
      <c r="AB4" s="469"/>
      <c r="AC4" s="469"/>
      <c r="AD4" s="469"/>
      <c r="AE4" s="469"/>
      <c r="AF4" s="469"/>
      <c r="AG4" s="469"/>
      <c r="AH4" s="469"/>
      <c r="AI4" s="469"/>
      <c r="AJ4" s="469"/>
      <c r="AK4" s="469"/>
      <c r="AL4" s="471" t="s">
        <v>238</v>
      </c>
      <c r="AM4" s="469"/>
      <c r="AN4" s="469"/>
      <c r="AO4" s="469"/>
      <c r="AP4" s="469"/>
      <c r="AQ4" s="469"/>
      <c r="AR4" s="469"/>
      <c r="AS4" s="469"/>
      <c r="AT4" s="469"/>
      <c r="AU4" s="469"/>
      <c r="AV4" s="469"/>
      <c r="AW4" s="470"/>
    </row>
    <row r="5" spans="1:49" ht="23.25" customHeight="1" x14ac:dyDescent="0.2">
      <c r="A5" s="154"/>
      <c r="B5" s="472" t="s">
        <v>239</v>
      </c>
      <c r="C5" s="473"/>
      <c r="D5" s="473"/>
      <c r="E5" s="473"/>
      <c r="F5" s="473"/>
      <c r="G5" s="473"/>
      <c r="H5" s="473"/>
      <c r="I5" s="473"/>
      <c r="J5" s="474" t="s">
        <v>240</v>
      </c>
      <c r="K5" s="475"/>
      <c r="L5" s="475"/>
      <c r="M5" s="476"/>
      <c r="N5" s="473" t="s">
        <v>241</v>
      </c>
      <c r="O5" s="473"/>
      <c r="P5" s="473"/>
      <c r="Q5" s="473"/>
      <c r="R5" s="473"/>
      <c r="S5" s="259"/>
      <c r="T5" s="474" t="s">
        <v>240</v>
      </c>
      <c r="U5" s="475"/>
      <c r="V5" s="475"/>
      <c r="W5" s="476"/>
      <c r="Z5" s="472" t="s">
        <v>239</v>
      </c>
      <c r="AA5" s="473"/>
      <c r="AB5" s="473"/>
      <c r="AC5" s="473"/>
      <c r="AD5" s="473"/>
      <c r="AE5" s="473"/>
      <c r="AF5" s="473"/>
      <c r="AG5" s="473"/>
      <c r="AH5" s="474" t="s">
        <v>240</v>
      </c>
      <c r="AI5" s="475"/>
      <c r="AJ5" s="475"/>
      <c r="AK5" s="476"/>
      <c r="AL5" s="472" t="s">
        <v>242</v>
      </c>
      <c r="AM5" s="473"/>
      <c r="AN5" s="473"/>
      <c r="AO5" s="473"/>
      <c r="AP5" s="473"/>
      <c r="AQ5" s="473"/>
      <c r="AR5" s="259"/>
      <c r="AS5" s="259"/>
      <c r="AT5" s="474" t="s">
        <v>240</v>
      </c>
      <c r="AU5" s="475"/>
      <c r="AV5" s="475"/>
      <c r="AW5" s="476"/>
    </row>
    <row r="6" spans="1:49" ht="20.25" customHeight="1" x14ac:dyDescent="0.2">
      <c r="A6" s="154"/>
      <c r="B6" s="156"/>
      <c r="C6" s="477" t="s">
        <v>243</v>
      </c>
      <c r="D6" s="478"/>
      <c r="E6" s="478"/>
      <c r="F6" s="478"/>
      <c r="G6" s="157"/>
      <c r="H6" s="157"/>
      <c r="I6" s="157"/>
      <c r="J6" s="158"/>
      <c r="K6" s="159" t="s">
        <v>107</v>
      </c>
      <c r="L6" s="159" t="s">
        <v>108</v>
      </c>
      <c r="M6" s="160" t="s">
        <v>100</v>
      </c>
      <c r="N6" s="161"/>
      <c r="O6" s="477" t="s">
        <v>244</v>
      </c>
      <c r="P6" s="477"/>
      <c r="Q6" s="477"/>
      <c r="R6" s="157"/>
      <c r="S6" s="155"/>
      <c r="T6" s="158"/>
      <c r="U6" s="159" t="s">
        <v>107</v>
      </c>
      <c r="V6" s="159" t="s">
        <v>108</v>
      </c>
      <c r="W6" s="160" t="s">
        <v>100</v>
      </c>
      <c r="Z6" s="156"/>
      <c r="AA6" s="477" t="s">
        <v>245</v>
      </c>
      <c r="AB6" s="481"/>
      <c r="AC6" s="481"/>
      <c r="AD6" s="481"/>
      <c r="AE6" s="157"/>
      <c r="AF6" s="157"/>
      <c r="AG6" s="157"/>
      <c r="AH6" s="162"/>
      <c r="AI6" s="159" t="s">
        <v>107</v>
      </c>
      <c r="AJ6" s="159" t="s">
        <v>108</v>
      </c>
      <c r="AK6" s="160" t="s">
        <v>100</v>
      </c>
      <c r="AL6" s="163"/>
      <c r="AM6" s="161"/>
      <c r="AN6" s="477" t="s">
        <v>244</v>
      </c>
      <c r="AO6" s="477"/>
      <c r="AP6" s="477"/>
      <c r="AQ6" s="157"/>
      <c r="AR6" s="155"/>
      <c r="AS6" s="157"/>
      <c r="AT6" s="162"/>
      <c r="AU6" s="159" t="s">
        <v>107</v>
      </c>
      <c r="AV6" s="159" t="s">
        <v>108</v>
      </c>
      <c r="AW6" s="160" t="s">
        <v>100</v>
      </c>
    </row>
    <row r="7" spans="1:49" ht="20.25" customHeight="1" thickBot="1" x14ac:dyDescent="0.25">
      <c r="A7" s="154"/>
      <c r="B7" s="164"/>
      <c r="C7" s="479"/>
      <c r="D7" s="479"/>
      <c r="E7" s="479"/>
      <c r="F7" s="479"/>
      <c r="G7" s="165"/>
      <c r="H7" s="165"/>
      <c r="I7" s="165"/>
      <c r="J7" s="483">
        <f>SUM(J8,J16)</f>
        <v>1582717882</v>
      </c>
      <c r="K7" s="484"/>
      <c r="L7" s="484"/>
      <c r="M7" s="485"/>
      <c r="N7" s="153"/>
      <c r="O7" s="480"/>
      <c r="P7" s="480"/>
      <c r="Q7" s="480"/>
      <c r="R7" s="166"/>
      <c r="T7" s="483">
        <f>SUM(T8:W11)</f>
        <v>401000000</v>
      </c>
      <c r="U7" s="484"/>
      <c r="V7" s="484"/>
      <c r="W7" s="485"/>
      <c r="Z7" s="164"/>
      <c r="AA7" s="482"/>
      <c r="AB7" s="482"/>
      <c r="AC7" s="482"/>
      <c r="AD7" s="482"/>
      <c r="AE7" s="165"/>
      <c r="AF7" s="165"/>
      <c r="AG7" s="165"/>
      <c r="AH7" s="486">
        <f>SUM(AH8,AH16)</f>
        <v>21769791400</v>
      </c>
      <c r="AI7" s="487"/>
      <c r="AJ7" s="487"/>
      <c r="AK7" s="488"/>
      <c r="AM7" s="153"/>
      <c r="AN7" s="480"/>
      <c r="AO7" s="480"/>
      <c r="AP7" s="480"/>
      <c r="AQ7" s="166"/>
      <c r="AS7" s="166"/>
      <c r="AT7" s="489">
        <f>SUM(AT8:AW9)</f>
        <v>17538000000</v>
      </c>
      <c r="AU7" s="490"/>
      <c r="AV7" s="490"/>
      <c r="AW7" s="491"/>
    </row>
    <row r="8" spans="1:49" ht="19.5" customHeight="1" thickTop="1" x14ac:dyDescent="0.2">
      <c r="A8" s="154"/>
      <c r="B8" s="167"/>
      <c r="C8" s="168"/>
      <c r="D8" s="492" t="s">
        <v>246</v>
      </c>
      <c r="E8" s="518"/>
      <c r="F8" s="518"/>
      <c r="G8" s="518"/>
      <c r="H8" s="168"/>
      <c r="I8" s="169"/>
      <c r="J8" s="520">
        <f>SUM(J10:M15)</f>
        <v>120236443</v>
      </c>
      <c r="K8" s="521"/>
      <c r="L8" s="521"/>
      <c r="M8" s="522"/>
      <c r="N8" s="170"/>
      <c r="O8" s="170"/>
      <c r="P8" s="492" t="s">
        <v>291</v>
      </c>
      <c r="Q8" s="492"/>
      <c r="R8" s="492"/>
      <c r="S8" s="171"/>
      <c r="T8" s="527">
        <v>118000000</v>
      </c>
      <c r="U8" s="528"/>
      <c r="V8" s="528"/>
      <c r="W8" s="529"/>
      <c r="Z8" s="167"/>
      <c r="AA8" s="168"/>
      <c r="AB8" s="492" t="s">
        <v>248</v>
      </c>
      <c r="AC8" s="492"/>
      <c r="AD8" s="492"/>
      <c r="AE8" s="492"/>
      <c r="AF8" s="172"/>
      <c r="AG8" s="172"/>
      <c r="AH8" s="533">
        <f>SUM(AH10:AK15)</f>
        <v>7985134048</v>
      </c>
      <c r="AI8" s="534"/>
      <c r="AJ8" s="534"/>
      <c r="AK8" s="535"/>
      <c r="AL8" s="173"/>
      <c r="AM8" s="170"/>
      <c r="AN8" s="170"/>
      <c r="AO8" s="492" t="s">
        <v>249</v>
      </c>
      <c r="AP8" s="492"/>
      <c r="AQ8" s="492"/>
      <c r="AR8" s="170"/>
      <c r="AS8" s="170"/>
      <c r="AT8" s="494">
        <v>17538000000</v>
      </c>
      <c r="AU8" s="495"/>
      <c r="AV8" s="495"/>
      <c r="AW8" s="496"/>
    </row>
    <row r="9" spans="1:49" ht="19.5" customHeight="1" x14ac:dyDescent="0.2">
      <c r="A9" s="154"/>
      <c r="B9" s="164"/>
      <c r="C9" s="169"/>
      <c r="D9" s="519"/>
      <c r="E9" s="519"/>
      <c r="F9" s="519"/>
      <c r="G9" s="519"/>
      <c r="H9" s="174"/>
      <c r="I9" s="174"/>
      <c r="J9" s="523"/>
      <c r="K9" s="524"/>
      <c r="L9" s="524"/>
      <c r="M9" s="525"/>
      <c r="P9" s="526"/>
      <c r="Q9" s="526"/>
      <c r="R9" s="526"/>
      <c r="S9" s="165"/>
      <c r="T9" s="530"/>
      <c r="U9" s="531"/>
      <c r="V9" s="531"/>
      <c r="W9" s="532"/>
      <c r="Z9" s="164"/>
      <c r="AA9" s="169"/>
      <c r="AB9" s="493"/>
      <c r="AC9" s="493"/>
      <c r="AD9" s="493"/>
      <c r="AE9" s="493"/>
      <c r="AF9" s="175"/>
      <c r="AG9" s="175"/>
      <c r="AH9" s="536"/>
      <c r="AI9" s="537"/>
      <c r="AJ9" s="537"/>
      <c r="AK9" s="538"/>
      <c r="AO9" s="493"/>
      <c r="AP9" s="493"/>
      <c r="AQ9" s="493"/>
      <c r="AR9" s="176"/>
      <c r="AS9" s="176"/>
      <c r="AT9" s="497"/>
      <c r="AU9" s="498"/>
      <c r="AV9" s="498"/>
      <c r="AW9" s="499"/>
    </row>
    <row r="10" spans="1:49" ht="19.5" customHeight="1" x14ac:dyDescent="0.2">
      <c r="A10" s="154"/>
      <c r="B10" s="164"/>
      <c r="E10" s="500" t="s">
        <v>330</v>
      </c>
      <c r="F10" s="500"/>
      <c r="G10" s="500"/>
      <c r="H10" s="500"/>
      <c r="I10" s="177"/>
      <c r="J10" s="501">
        <v>119109970</v>
      </c>
      <c r="K10" s="502"/>
      <c r="L10" s="502"/>
      <c r="M10" s="503"/>
      <c r="P10" s="507" t="s">
        <v>247</v>
      </c>
      <c r="Q10" s="507"/>
      <c r="R10" s="507"/>
      <c r="S10" s="178"/>
      <c r="T10" s="508">
        <v>283000000</v>
      </c>
      <c r="U10" s="509"/>
      <c r="V10" s="509"/>
      <c r="W10" s="510"/>
      <c r="Z10" s="164"/>
      <c r="AA10" s="153"/>
      <c r="AB10" s="155"/>
      <c r="AC10" s="477" t="s">
        <v>282</v>
      </c>
      <c r="AD10" s="477"/>
      <c r="AE10" s="477"/>
      <c r="AF10" s="477"/>
      <c r="AG10" s="179"/>
      <c r="AH10" s="512">
        <v>26009060</v>
      </c>
      <c r="AI10" s="513"/>
      <c r="AJ10" s="513"/>
      <c r="AK10" s="514"/>
      <c r="AO10" s="169"/>
      <c r="AP10" s="169"/>
      <c r="AQ10" s="169"/>
      <c r="AT10" s="180"/>
      <c r="AU10" s="181"/>
      <c r="AV10" s="181"/>
      <c r="AW10" s="182"/>
    </row>
    <row r="11" spans="1:49" ht="19.5" customHeight="1" x14ac:dyDescent="0.2">
      <c r="A11" s="154"/>
      <c r="B11" s="164"/>
      <c r="E11" s="500"/>
      <c r="F11" s="500"/>
      <c r="G11" s="500"/>
      <c r="H11" s="500"/>
      <c r="I11" s="183"/>
      <c r="J11" s="504"/>
      <c r="K11" s="505"/>
      <c r="L11" s="505"/>
      <c r="M11" s="506"/>
      <c r="P11" s="507"/>
      <c r="Q11" s="507"/>
      <c r="R11" s="507"/>
      <c r="S11" s="184"/>
      <c r="T11" s="508"/>
      <c r="U11" s="509"/>
      <c r="V11" s="509"/>
      <c r="W11" s="510"/>
      <c r="Z11" s="164"/>
      <c r="AC11" s="511"/>
      <c r="AD11" s="511"/>
      <c r="AE11" s="511"/>
      <c r="AF11" s="511"/>
      <c r="AG11" s="185"/>
      <c r="AH11" s="515"/>
      <c r="AI11" s="516"/>
      <c r="AJ11" s="516"/>
      <c r="AK11" s="517"/>
      <c r="AO11" s="169"/>
      <c r="AP11" s="169"/>
      <c r="AQ11" s="169"/>
      <c r="AR11" s="175"/>
      <c r="AS11" s="175"/>
      <c r="AT11" s="186"/>
      <c r="AU11" s="187"/>
      <c r="AV11" s="187"/>
      <c r="AW11" s="188"/>
    </row>
    <row r="12" spans="1:49" ht="19.5" customHeight="1" x14ac:dyDescent="0.2">
      <c r="A12" s="154"/>
      <c r="B12" s="164"/>
      <c r="E12" s="557" t="s">
        <v>331</v>
      </c>
      <c r="F12" s="557"/>
      <c r="G12" s="557"/>
      <c r="H12" s="557"/>
      <c r="I12" s="177"/>
      <c r="J12" s="501">
        <f>1041587+57156</f>
        <v>1098743</v>
      </c>
      <c r="K12" s="502"/>
      <c r="L12" s="502"/>
      <c r="M12" s="503"/>
      <c r="N12" s="164"/>
      <c r="O12" s="559" t="s">
        <v>266</v>
      </c>
      <c r="P12" s="559"/>
      <c r="Q12" s="559"/>
      <c r="R12" s="559"/>
      <c r="S12" s="165"/>
      <c r="T12" s="536">
        <f>SUM(T14:W17)</f>
        <v>6388988</v>
      </c>
      <c r="U12" s="537"/>
      <c r="V12" s="537"/>
      <c r="W12" s="538"/>
      <c r="Z12" s="164"/>
      <c r="AC12" s="549" t="s">
        <v>292</v>
      </c>
      <c r="AD12" s="549"/>
      <c r="AE12" s="549"/>
      <c r="AF12" s="549"/>
      <c r="AG12" s="189"/>
      <c r="AH12" s="550">
        <v>706478470</v>
      </c>
      <c r="AI12" s="551"/>
      <c r="AJ12" s="551"/>
      <c r="AK12" s="552"/>
      <c r="AL12" s="190"/>
      <c r="AN12" s="526" t="s">
        <v>279</v>
      </c>
      <c r="AO12" s="526"/>
      <c r="AP12" s="526"/>
      <c r="AQ12" s="191"/>
      <c r="AR12" s="191"/>
      <c r="AS12" s="175"/>
      <c r="AT12" s="539">
        <f>SUM(AT14:AW17)</f>
        <v>60817779</v>
      </c>
      <c r="AU12" s="540"/>
      <c r="AV12" s="540"/>
      <c r="AW12" s="541"/>
    </row>
    <row r="13" spans="1:49" ht="19.5" customHeight="1" thickBot="1" x14ac:dyDescent="0.25">
      <c r="A13" s="154"/>
      <c r="B13" s="164"/>
      <c r="E13" s="558"/>
      <c r="F13" s="558"/>
      <c r="G13" s="558"/>
      <c r="H13" s="558"/>
      <c r="I13" s="183"/>
      <c r="J13" s="504"/>
      <c r="K13" s="505"/>
      <c r="L13" s="505"/>
      <c r="M13" s="506"/>
      <c r="N13" s="192"/>
      <c r="O13" s="560"/>
      <c r="P13" s="560"/>
      <c r="Q13" s="560"/>
      <c r="R13" s="560"/>
      <c r="S13" s="193"/>
      <c r="T13" s="561"/>
      <c r="U13" s="562"/>
      <c r="V13" s="562"/>
      <c r="W13" s="563"/>
      <c r="Z13" s="164"/>
      <c r="AC13" s="511"/>
      <c r="AD13" s="511"/>
      <c r="AE13" s="511"/>
      <c r="AF13" s="511"/>
      <c r="AG13" s="185"/>
      <c r="AH13" s="515"/>
      <c r="AI13" s="516"/>
      <c r="AJ13" s="516"/>
      <c r="AK13" s="517"/>
      <c r="AL13" s="194"/>
      <c r="AM13" s="195"/>
      <c r="AN13" s="480"/>
      <c r="AO13" s="480"/>
      <c r="AP13" s="480"/>
      <c r="AQ13" s="196"/>
      <c r="AR13" s="196"/>
      <c r="AS13" s="196"/>
      <c r="AT13" s="542"/>
      <c r="AU13" s="543"/>
      <c r="AV13" s="543"/>
      <c r="AW13" s="544"/>
    </row>
    <row r="14" spans="1:49" ht="19.5" customHeight="1" thickTop="1" x14ac:dyDescent="0.2">
      <c r="A14" s="154"/>
      <c r="B14" s="164"/>
      <c r="C14" s="169"/>
      <c r="E14" s="545" t="s">
        <v>332</v>
      </c>
      <c r="F14" s="545"/>
      <c r="G14" s="545"/>
      <c r="H14" s="545"/>
      <c r="I14" s="177"/>
      <c r="J14" s="501">
        <f>1547+26183</f>
        <v>27730</v>
      </c>
      <c r="K14" s="502"/>
      <c r="L14" s="502"/>
      <c r="M14" s="503"/>
      <c r="N14" s="164"/>
      <c r="O14" s="170"/>
      <c r="P14" s="492" t="s">
        <v>266</v>
      </c>
      <c r="Q14" s="492"/>
      <c r="R14" s="492"/>
      <c r="S14" s="171"/>
      <c r="T14" s="527">
        <v>6388988</v>
      </c>
      <c r="U14" s="528"/>
      <c r="V14" s="528"/>
      <c r="W14" s="529"/>
      <c r="Z14" s="164"/>
      <c r="AC14" s="549" t="s">
        <v>250</v>
      </c>
      <c r="AD14" s="549"/>
      <c r="AE14" s="549"/>
      <c r="AF14" s="549"/>
      <c r="AG14" s="189"/>
      <c r="AH14" s="550">
        <v>7252646518</v>
      </c>
      <c r="AI14" s="551"/>
      <c r="AJ14" s="551"/>
      <c r="AK14" s="552"/>
      <c r="AL14" s="190"/>
      <c r="AO14" s="526" t="s">
        <v>333</v>
      </c>
      <c r="AP14" s="526"/>
      <c r="AQ14" s="492"/>
      <c r="AR14" s="170"/>
      <c r="AS14" s="170"/>
      <c r="AT14" s="197"/>
      <c r="AU14" s="553">
        <v>60817779</v>
      </c>
      <c r="AV14" s="553"/>
      <c r="AW14" s="554"/>
    </row>
    <row r="15" spans="1:49" ht="19.5" customHeight="1" x14ac:dyDescent="0.2">
      <c r="A15" s="154"/>
      <c r="B15" s="164"/>
      <c r="C15" s="169"/>
      <c r="E15" s="545"/>
      <c r="F15" s="545"/>
      <c r="G15" s="545"/>
      <c r="H15" s="545"/>
      <c r="I15" s="183"/>
      <c r="J15" s="504"/>
      <c r="K15" s="505"/>
      <c r="L15" s="505"/>
      <c r="M15" s="506"/>
      <c r="N15" s="164"/>
      <c r="P15" s="493"/>
      <c r="Q15" s="493"/>
      <c r="R15" s="493"/>
      <c r="S15" s="198"/>
      <c r="T15" s="546"/>
      <c r="U15" s="547"/>
      <c r="V15" s="547"/>
      <c r="W15" s="548"/>
      <c r="Z15" s="164"/>
      <c r="AC15" s="511"/>
      <c r="AD15" s="511"/>
      <c r="AE15" s="511"/>
      <c r="AF15" s="511"/>
      <c r="AG15" s="185"/>
      <c r="AH15" s="515"/>
      <c r="AI15" s="516"/>
      <c r="AJ15" s="516"/>
      <c r="AK15" s="517"/>
      <c r="AL15" s="190"/>
      <c r="AN15" s="169"/>
      <c r="AO15" s="493"/>
      <c r="AP15" s="493"/>
      <c r="AQ15" s="493"/>
      <c r="AR15" s="176"/>
      <c r="AS15" s="199"/>
      <c r="AT15" s="200"/>
      <c r="AU15" s="555"/>
      <c r="AV15" s="555"/>
      <c r="AW15" s="556"/>
    </row>
    <row r="16" spans="1:49" ht="19.5" customHeight="1" x14ac:dyDescent="0.2">
      <c r="A16" s="154"/>
      <c r="B16" s="164"/>
      <c r="C16" s="169"/>
      <c r="D16" s="526" t="s">
        <v>252</v>
      </c>
      <c r="E16" s="526"/>
      <c r="F16" s="526"/>
      <c r="G16" s="526"/>
      <c r="H16" s="201"/>
      <c r="I16" s="169"/>
      <c r="J16" s="530">
        <f>SUM(J18:M43)</f>
        <v>1462481439</v>
      </c>
      <c r="K16" s="531"/>
      <c r="L16" s="531"/>
      <c r="M16" s="532"/>
      <c r="N16" s="164"/>
      <c r="P16" s="526"/>
      <c r="Q16" s="526"/>
      <c r="R16" s="526"/>
      <c r="S16" s="153"/>
      <c r="T16" s="530"/>
      <c r="U16" s="531"/>
      <c r="V16" s="531"/>
      <c r="W16" s="532"/>
      <c r="Z16" s="164"/>
      <c r="AA16" s="169"/>
      <c r="AB16" s="526" t="s">
        <v>253</v>
      </c>
      <c r="AC16" s="526"/>
      <c r="AD16" s="526"/>
      <c r="AE16" s="526"/>
      <c r="AG16" s="169"/>
      <c r="AH16" s="536">
        <f>SUM(AH18:AK25)</f>
        <v>13784657352</v>
      </c>
      <c r="AI16" s="537"/>
      <c r="AJ16" s="537"/>
      <c r="AK16" s="538"/>
      <c r="AL16" s="190"/>
      <c r="AO16" s="477"/>
      <c r="AP16" s="477"/>
      <c r="AQ16" s="477"/>
      <c r="AR16" s="155"/>
      <c r="AS16" s="157"/>
      <c r="AT16" s="202"/>
      <c r="AU16" s="564"/>
      <c r="AV16" s="564"/>
      <c r="AW16" s="565"/>
    </row>
    <row r="17" spans="1:49" ht="19.5" customHeight="1" x14ac:dyDescent="0.2">
      <c r="A17" s="154"/>
      <c r="B17" s="164"/>
      <c r="C17" s="169"/>
      <c r="D17" s="493"/>
      <c r="E17" s="493"/>
      <c r="F17" s="493"/>
      <c r="G17" s="493"/>
      <c r="H17" s="203"/>
      <c r="I17" s="174"/>
      <c r="J17" s="546"/>
      <c r="K17" s="547"/>
      <c r="L17" s="547"/>
      <c r="M17" s="548"/>
      <c r="N17" s="164"/>
      <c r="O17" s="169"/>
      <c r="P17" s="526"/>
      <c r="Q17" s="526"/>
      <c r="R17" s="526"/>
      <c r="T17" s="530"/>
      <c r="U17" s="531"/>
      <c r="V17" s="531"/>
      <c r="W17" s="532"/>
      <c r="Z17" s="164"/>
      <c r="AB17" s="493"/>
      <c r="AC17" s="493"/>
      <c r="AD17" s="493"/>
      <c r="AE17" s="493"/>
      <c r="AF17" s="176"/>
      <c r="AG17" s="176"/>
      <c r="AH17" s="574"/>
      <c r="AI17" s="575"/>
      <c r="AJ17" s="575"/>
      <c r="AK17" s="576"/>
      <c r="AL17" s="190"/>
      <c r="AO17" s="526"/>
      <c r="AP17" s="526"/>
      <c r="AQ17" s="526"/>
      <c r="AT17" s="204"/>
      <c r="AU17" s="566"/>
      <c r="AV17" s="566"/>
      <c r="AW17" s="567"/>
    </row>
    <row r="18" spans="1:49" ht="19.5" customHeight="1" x14ac:dyDescent="0.2">
      <c r="A18" s="154"/>
      <c r="B18" s="164"/>
      <c r="E18" s="568" t="s">
        <v>287</v>
      </c>
      <c r="F18" s="568"/>
      <c r="G18" s="568"/>
      <c r="H18" s="568"/>
      <c r="J18" s="530">
        <v>1047767017</v>
      </c>
      <c r="K18" s="531"/>
      <c r="L18" s="531"/>
      <c r="M18" s="532"/>
      <c r="N18" s="164"/>
      <c r="O18" s="526" t="s">
        <v>279</v>
      </c>
      <c r="P18" s="526"/>
      <c r="Q18" s="526"/>
      <c r="R18" s="165"/>
      <c r="S18" s="165"/>
      <c r="T18" s="536">
        <f>SUM(T20:W23)</f>
        <v>4785786</v>
      </c>
      <c r="U18" s="537"/>
      <c r="V18" s="537"/>
      <c r="W18" s="538"/>
      <c r="Z18" s="164"/>
      <c r="AB18" s="169"/>
      <c r="AC18" s="549" t="s">
        <v>283</v>
      </c>
      <c r="AD18" s="549"/>
      <c r="AE18" s="549"/>
      <c r="AF18" s="549"/>
      <c r="AG18" s="155"/>
      <c r="AH18" s="550">
        <v>7917000000</v>
      </c>
      <c r="AI18" s="551"/>
      <c r="AJ18" s="551"/>
      <c r="AK18" s="552"/>
      <c r="AL18" s="190"/>
      <c r="AN18" s="570"/>
      <c r="AO18" s="570"/>
      <c r="AP18" s="570"/>
      <c r="AQ18" s="205"/>
      <c r="AR18" s="205"/>
      <c r="AS18" s="206"/>
      <c r="AT18" s="571"/>
      <c r="AU18" s="572"/>
      <c r="AV18" s="572"/>
      <c r="AW18" s="573"/>
    </row>
    <row r="19" spans="1:49" ht="19.5" customHeight="1" thickBot="1" x14ac:dyDescent="0.25">
      <c r="A19" s="154"/>
      <c r="B19" s="164"/>
      <c r="E19" s="569"/>
      <c r="F19" s="569"/>
      <c r="G19" s="569"/>
      <c r="H19" s="569"/>
      <c r="J19" s="530"/>
      <c r="K19" s="531"/>
      <c r="L19" s="531"/>
      <c r="M19" s="532"/>
      <c r="N19" s="164"/>
      <c r="O19" s="480"/>
      <c r="P19" s="480"/>
      <c r="Q19" s="480"/>
      <c r="R19" s="166"/>
      <c r="S19" s="193"/>
      <c r="T19" s="561"/>
      <c r="U19" s="562"/>
      <c r="V19" s="562"/>
      <c r="W19" s="563"/>
      <c r="Z19" s="164"/>
      <c r="AA19" s="169"/>
      <c r="AB19" s="207"/>
      <c r="AC19" s="511"/>
      <c r="AD19" s="511"/>
      <c r="AE19" s="511"/>
      <c r="AF19" s="511"/>
      <c r="AG19" s="208"/>
      <c r="AH19" s="515"/>
      <c r="AI19" s="516"/>
      <c r="AJ19" s="516"/>
      <c r="AK19" s="517"/>
      <c r="AL19" s="190"/>
      <c r="AN19" s="570"/>
      <c r="AO19" s="570"/>
      <c r="AP19" s="570"/>
      <c r="AQ19" s="206"/>
      <c r="AR19" s="191"/>
      <c r="AS19" s="206"/>
      <c r="AT19" s="571"/>
      <c r="AU19" s="572"/>
      <c r="AV19" s="572"/>
      <c r="AW19" s="573"/>
    </row>
    <row r="20" spans="1:49" ht="19.5" customHeight="1" thickTop="1" x14ac:dyDescent="0.2">
      <c r="A20" s="154">
        <v>47</v>
      </c>
      <c r="B20" s="164"/>
      <c r="E20" s="545" t="s">
        <v>334</v>
      </c>
      <c r="F20" s="507"/>
      <c r="G20" s="507"/>
      <c r="H20" s="507"/>
      <c r="I20" s="579"/>
      <c r="J20" s="508">
        <v>124300000</v>
      </c>
      <c r="K20" s="509"/>
      <c r="L20" s="509"/>
      <c r="M20" s="510"/>
      <c r="N20" s="167"/>
      <c r="O20" s="170"/>
      <c r="P20" s="526" t="s">
        <v>279</v>
      </c>
      <c r="Q20" s="526"/>
      <c r="R20" s="492"/>
      <c r="S20" s="171"/>
      <c r="T20" s="527">
        <v>4785786</v>
      </c>
      <c r="U20" s="528"/>
      <c r="V20" s="528"/>
      <c r="W20" s="529"/>
      <c r="Z20" s="164"/>
      <c r="AC20" s="549" t="s">
        <v>284</v>
      </c>
      <c r="AD20" s="549"/>
      <c r="AE20" s="549"/>
      <c r="AF20" s="549"/>
      <c r="AG20" s="209"/>
      <c r="AH20" s="550">
        <v>502432640</v>
      </c>
      <c r="AI20" s="551"/>
      <c r="AJ20" s="551"/>
      <c r="AK20" s="552"/>
      <c r="AL20" s="190"/>
      <c r="AO20" s="526"/>
      <c r="AP20" s="526"/>
      <c r="AQ20" s="526"/>
      <c r="AS20" s="175"/>
      <c r="AT20" s="204"/>
      <c r="AU20" s="566"/>
      <c r="AV20" s="566"/>
      <c r="AW20" s="567"/>
    </row>
    <row r="21" spans="1:49" ht="19.5" customHeight="1" x14ac:dyDescent="0.2">
      <c r="A21" s="154"/>
      <c r="B21" s="164"/>
      <c r="E21" s="507"/>
      <c r="F21" s="507"/>
      <c r="G21" s="507"/>
      <c r="H21" s="507"/>
      <c r="I21" s="580"/>
      <c r="J21" s="508"/>
      <c r="K21" s="509"/>
      <c r="L21" s="509"/>
      <c r="M21" s="510"/>
      <c r="N21" s="164"/>
      <c r="P21" s="493"/>
      <c r="Q21" s="493"/>
      <c r="R21" s="493"/>
      <c r="S21" s="198"/>
      <c r="T21" s="546"/>
      <c r="U21" s="547"/>
      <c r="V21" s="547"/>
      <c r="W21" s="548"/>
      <c r="Z21" s="164"/>
      <c r="AC21" s="511"/>
      <c r="AD21" s="511"/>
      <c r="AE21" s="511"/>
      <c r="AF21" s="511"/>
      <c r="AG21" s="210"/>
      <c r="AH21" s="515"/>
      <c r="AI21" s="516"/>
      <c r="AJ21" s="516"/>
      <c r="AK21" s="517"/>
      <c r="AL21" s="190"/>
      <c r="AO21" s="526"/>
      <c r="AP21" s="526"/>
      <c r="AQ21" s="526"/>
      <c r="AR21" s="175"/>
      <c r="AS21" s="175"/>
      <c r="AT21" s="204"/>
      <c r="AU21" s="566"/>
      <c r="AV21" s="566"/>
      <c r="AW21" s="567"/>
    </row>
    <row r="22" spans="1:49" ht="19.5" customHeight="1" x14ac:dyDescent="0.2">
      <c r="A22" s="154"/>
      <c r="B22" s="164"/>
      <c r="C22" s="169"/>
      <c r="D22" s="169"/>
      <c r="E22" s="577" t="s">
        <v>335</v>
      </c>
      <c r="F22" s="577"/>
      <c r="G22" s="577"/>
      <c r="H22" s="577"/>
      <c r="I22" s="579"/>
      <c r="J22" s="501">
        <f>109765562+7563724</f>
        <v>117329286</v>
      </c>
      <c r="K22" s="502"/>
      <c r="L22" s="502"/>
      <c r="M22" s="503"/>
      <c r="N22" s="164"/>
      <c r="P22" s="526"/>
      <c r="Q22" s="526"/>
      <c r="R22" s="526"/>
      <c r="S22" s="153"/>
      <c r="T22" s="530"/>
      <c r="U22" s="531"/>
      <c r="V22" s="531"/>
      <c r="W22" s="532"/>
      <c r="Z22" s="164"/>
      <c r="AC22" s="549" t="s">
        <v>254</v>
      </c>
      <c r="AD22" s="549"/>
      <c r="AE22" s="549"/>
      <c r="AF22" s="549"/>
      <c r="AG22" s="209"/>
      <c r="AH22" s="550">
        <v>3657090520</v>
      </c>
      <c r="AI22" s="551"/>
      <c r="AJ22" s="551"/>
      <c r="AK22" s="552"/>
      <c r="AL22" s="190"/>
      <c r="AO22" s="526"/>
      <c r="AP22" s="526"/>
      <c r="AQ22" s="526"/>
      <c r="AT22" s="204"/>
      <c r="AU22" s="566"/>
      <c r="AV22" s="566"/>
      <c r="AW22" s="567"/>
    </row>
    <row r="23" spans="1:49" ht="19.5" customHeight="1" x14ac:dyDescent="0.2">
      <c r="A23" s="154"/>
      <c r="B23" s="164"/>
      <c r="C23" s="169"/>
      <c r="D23" s="169"/>
      <c r="E23" s="578"/>
      <c r="F23" s="578"/>
      <c r="G23" s="578"/>
      <c r="H23" s="578"/>
      <c r="I23" s="580"/>
      <c r="J23" s="504"/>
      <c r="K23" s="505"/>
      <c r="L23" s="505"/>
      <c r="M23" s="506"/>
      <c r="N23" s="164"/>
      <c r="O23" s="169"/>
      <c r="P23" s="526"/>
      <c r="Q23" s="526"/>
      <c r="R23" s="526"/>
      <c r="T23" s="530"/>
      <c r="U23" s="531"/>
      <c r="V23" s="531"/>
      <c r="W23" s="532"/>
      <c r="Z23" s="164"/>
      <c r="AB23" s="169"/>
      <c r="AC23" s="511"/>
      <c r="AD23" s="511"/>
      <c r="AE23" s="511"/>
      <c r="AF23" s="511"/>
      <c r="AG23" s="208"/>
      <c r="AH23" s="515"/>
      <c r="AI23" s="516"/>
      <c r="AJ23" s="516"/>
      <c r="AK23" s="517"/>
      <c r="AL23" s="190"/>
      <c r="AN23" s="169"/>
      <c r="AO23" s="526"/>
      <c r="AP23" s="526"/>
      <c r="AQ23" s="526"/>
      <c r="AS23" s="154"/>
      <c r="AT23" s="204"/>
      <c r="AU23" s="566"/>
      <c r="AV23" s="566"/>
      <c r="AW23" s="567"/>
    </row>
    <row r="24" spans="1:49" ht="19.5" customHeight="1" x14ac:dyDescent="0.2">
      <c r="A24" s="154"/>
      <c r="B24" s="164"/>
      <c r="C24" s="169"/>
      <c r="D24" s="169"/>
      <c r="E24" s="500" t="s">
        <v>336</v>
      </c>
      <c r="F24" s="500"/>
      <c r="G24" s="500"/>
      <c r="H24" s="500"/>
      <c r="I24" s="169"/>
      <c r="J24" s="530">
        <v>80612620</v>
      </c>
      <c r="K24" s="531"/>
      <c r="L24" s="531"/>
      <c r="M24" s="531"/>
      <c r="N24" s="164"/>
      <c r="O24" s="526"/>
      <c r="P24" s="526"/>
      <c r="Q24" s="526"/>
      <c r="R24" s="165"/>
      <c r="S24" s="165"/>
      <c r="T24" s="536"/>
      <c r="U24" s="537"/>
      <c r="V24" s="537"/>
      <c r="W24" s="538"/>
      <c r="Z24" s="164"/>
      <c r="AC24" s="549" t="s">
        <v>90</v>
      </c>
      <c r="AD24" s="549"/>
      <c r="AE24" s="549"/>
      <c r="AF24" s="549"/>
      <c r="AG24" s="209"/>
      <c r="AH24" s="550">
        <v>1708134192</v>
      </c>
      <c r="AI24" s="551"/>
      <c r="AJ24" s="551"/>
      <c r="AK24" s="552"/>
      <c r="AN24" s="582" t="s">
        <v>251</v>
      </c>
      <c r="AO24" s="582"/>
      <c r="AP24" s="582"/>
      <c r="AQ24" s="205"/>
      <c r="AR24" s="205"/>
      <c r="AS24" s="206"/>
      <c r="AT24" s="583">
        <f>SUM(AT26:AW29)</f>
        <v>0</v>
      </c>
      <c r="AU24" s="584"/>
      <c r="AV24" s="584"/>
      <c r="AW24" s="585"/>
    </row>
    <row r="25" spans="1:49" ht="19.5" customHeight="1" x14ac:dyDescent="0.2">
      <c r="A25" s="154"/>
      <c r="B25" s="164"/>
      <c r="C25" s="169"/>
      <c r="D25" s="169"/>
      <c r="E25" s="558"/>
      <c r="F25" s="558"/>
      <c r="G25" s="558"/>
      <c r="H25" s="558"/>
      <c r="I25" s="211"/>
      <c r="J25" s="504"/>
      <c r="K25" s="505"/>
      <c r="L25" s="505"/>
      <c r="M25" s="505"/>
      <c r="N25" s="164"/>
      <c r="O25" s="526"/>
      <c r="P25" s="526"/>
      <c r="Q25" s="526"/>
      <c r="R25" s="165"/>
      <c r="S25" s="165"/>
      <c r="T25" s="536"/>
      <c r="U25" s="537"/>
      <c r="V25" s="537"/>
      <c r="W25" s="538"/>
      <c r="Y25" s="154"/>
      <c r="Z25" s="164"/>
      <c r="AC25" s="511"/>
      <c r="AD25" s="511"/>
      <c r="AE25" s="511"/>
      <c r="AF25" s="511"/>
      <c r="AG25" s="208"/>
      <c r="AH25" s="515"/>
      <c r="AI25" s="516"/>
      <c r="AJ25" s="516"/>
      <c r="AK25" s="517"/>
      <c r="AN25" s="582"/>
      <c r="AO25" s="582"/>
      <c r="AP25" s="582"/>
      <c r="AQ25" s="206"/>
      <c r="AR25" s="206"/>
      <c r="AS25" s="206"/>
      <c r="AT25" s="583"/>
      <c r="AU25" s="584"/>
      <c r="AV25" s="584"/>
      <c r="AW25" s="585"/>
    </row>
    <row r="26" spans="1:49" ht="19.5" customHeight="1" x14ac:dyDescent="0.2">
      <c r="A26" s="154"/>
      <c r="B26" s="164"/>
      <c r="C26" s="169"/>
      <c r="D26" s="169"/>
      <c r="E26" s="500" t="s">
        <v>337</v>
      </c>
      <c r="F26" s="500"/>
      <c r="G26" s="500"/>
      <c r="H26" s="500"/>
      <c r="I26" s="169"/>
      <c r="J26" s="530">
        <v>44286000</v>
      </c>
      <c r="K26" s="531"/>
      <c r="L26" s="531"/>
      <c r="M26" s="532"/>
      <c r="N26" s="164"/>
      <c r="P26" s="526"/>
      <c r="Q26" s="526"/>
      <c r="R26" s="526"/>
      <c r="S26" s="165"/>
      <c r="T26" s="530"/>
      <c r="U26" s="531"/>
      <c r="V26" s="531"/>
      <c r="W26" s="532"/>
      <c r="Y26" s="154"/>
      <c r="Z26" s="164"/>
      <c r="AH26" s="164"/>
      <c r="AK26" s="212"/>
      <c r="AO26" s="526"/>
      <c r="AP26" s="526"/>
      <c r="AQ26" s="526"/>
      <c r="AT26" s="581"/>
      <c r="AU26" s="566"/>
      <c r="AV26" s="566"/>
      <c r="AW26" s="567"/>
    </row>
    <row r="27" spans="1:49" ht="19.5" customHeight="1" x14ac:dyDescent="0.2">
      <c r="A27" s="154"/>
      <c r="B27" s="164"/>
      <c r="C27" s="169"/>
      <c r="D27" s="169"/>
      <c r="E27" s="558"/>
      <c r="F27" s="558"/>
      <c r="G27" s="558"/>
      <c r="H27" s="558"/>
      <c r="I27" s="211"/>
      <c r="J27" s="504"/>
      <c r="K27" s="505"/>
      <c r="L27" s="505"/>
      <c r="M27" s="506"/>
      <c r="N27" s="164"/>
      <c r="P27" s="526"/>
      <c r="Q27" s="526"/>
      <c r="R27" s="526"/>
      <c r="S27" s="165"/>
      <c r="T27" s="530"/>
      <c r="U27" s="531"/>
      <c r="V27" s="531"/>
      <c r="W27" s="532"/>
      <c r="Y27" s="154"/>
      <c r="Z27" s="164"/>
      <c r="AH27" s="164"/>
      <c r="AK27" s="212"/>
      <c r="AN27" s="169"/>
      <c r="AO27" s="526"/>
      <c r="AP27" s="526"/>
      <c r="AQ27" s="526"/>
      <c r="AT27" s="581"/>
      <c r="AU27" s="566"/>
      <c r="AV27" s="566"/>
      <c r="AW27" s="567"/>
    </row>
    <row r="28" spans="1:49" ht="19.5" customHeight="1" x14ac:dyDescent="0.2">
      <c r="A28" s="154"/>
      <c r="B28" s="164"/>
      <c r="C28" s="169"/>
      <c r="D28" s="169"/>
      <c r="E28" s="500" t="s">
        <v>338</v>
      </c>
      <c r="F28" s="500"/>
      <c r="G28" s="500"/>
      <c r="H28" s="500"/>
      <c r="I28" s="169"/>
      <c r="J28" s="530">
        <v>17994900</v>
      </c>
      <c r="K28" s="531"/>
      <c r="L28" s="531"/>
      <c r="M28" s="532"/>
      <c r="T28" s="164"/>
      <c r="U28" s="187"/>
      <c r="V28" s="187"/>
      <c r="W28" s="188"/>
      <c r="Y28" s="154"/>
      <c r="Z28" s="164"/>
      <c r="AA28" s="526" t="s">
        <v>267</v>
      </c>
      <c r="AB28" s="526"/>
      <c r="AC28" s="526"/>
      <c r="AD28" s="526"/>
      <c r="AH28" s="536">
        <f>SUM(AH30)</f>
        <v>625160</v>
      </c>
      <c r="AI28" s="537"/>
      <c r="AJ28" s="537"/>
      <c r="AK28" s="538"/>
      <c r="AN28" s="213"/>
      <c r="AT28" s="204"/>
      <c r="AU28" s="214"/>
      <c r="AV28" s="214"/>
      <c r="AW28" s="215"/>
    </row>
    <row r="29" spans="1:49" ht="19.5" customHeight="1" thickBot="1" x14ac:dyDescent="0.25">
      <c r="A29" s="154"/>
      <c r="B29" s="164"/>
      <c r="C29" s="169"/>
      <c r="D29" s="169"/>
      <c r="E29" s="558"/>
      <c r="F29" s="558"/>
      <c r="G29" s="558"/>
      <c r="H29" s="558"/>
      <c r="I29" s="211"/>
      <c r="J29" s="504"/>
      <c r="K29" s="505"/>
      <c r="L29" s="505"/>
      <c r="M29" s="506"/>
      <c r="T29" s="164"/>
      <c r="U29" s="187"/>
      <c r="V29" s="187"/>
      <c r="W29" s="188"/>
      <c r="Y29" s="154"/>
      <c r="Z29" s="192"/>
      <c r="AA29" s="480"/>
      <c r="AB29" s="480"/>
      <c r="AC29" s="480"/>
      <c r="AD29" s="480"/>
      <c r="AE29" s="176"/>
      <c r="AH29" s="561"/>
      <c r="AI29" s="562"/>
      <c r="AJ29" s="562"/>
      <c r="AK29" s="563"/>
      <c r="AN29" s="169"/>
      <c r="AT29" s="204"/>
      <c r="AU29" s="214"/>
      <c r="AV29" s="214"/>
      <c r="AW29" s="215"/>
    </row>
    <row r="30" spans="1:49" ht="19.5" customHeight="1" thickTop="1" x14ac:dyDescent="0.2">
      <c r="A30" s="154"/>
      <c r="B30" s="164"/>
      <c r="C30" s="216"/>
      <c r="D30" s="217"/>
      <c r="E30" s="500" t="s">
        <v>339</v>
      </c>
      <c r="F30" s="500"/>
      <c r="G30" s="500"/>
      <c r="H30" s="500"/>
      <c r="I30" s="169"/>
      <c r="J30" s="530">
        <v>11146740</v>
      </c>
      <c r="K30" s="531"/>
      <c r="L30" s="531"/>
      <c r="M30" s="532"/>
      <c r="T30" s="164"/>
      <c r="U30" s="187"/>
      <c r="V30" s="187"/>
      <c r="W30" s="188"/>
      <c r="Y30" s="154"/>
      <c r="Z30" s="164"/>
      <c r="AB30" s="526" t="s">
        <v>268</v>
      </c>
      <c r="AC30" s="526"/>
      <c r="AD30" s="526"/>
      <c r="AE30" s="492"/>
      <c r="AF30" s="170"/>
      <c r="AG30" s="170"/>
      <c r="AH30" s="533">
        <v>625160</v>
      </c>
      <c r="AI30" s="534"/>
      <c r="AJ30" s="534"/>
      <c r="AK30" s="535"/>
      <c r="AN30" s="169"/>
      <c r="AT30" s="204"/>
      <c r="AU30" s="214"/>
      <c r="AV30" s="214"/>
      <c r="AW30" s="215"/>
    </row>
    <row r="31" spans="1:49" ht="19.5" customHeight="1" x14ac:dyDescent="0.2">
      <c r="A31" s="154"/>
      <c r="B31" s="164"/>
      <c r="C31" s="216"/>
      <c r="D31" s="217"/>
      <c r="E31" s="558"/>
      <c r="F31" s="558"/>
      <c r="G31" s="558"/>
      <c r="H31" s="558"/>
      <c r="I31" s="211"/>
      <c r="J31" s="504"/>
      <c r="K31" s="505"/>
      <c r="L31" s="505"/>
      <c r="M31" s="506"/>
      <c r="T31" s="164"/>
      <c r="U31" s="187"/>
      <c r="V31" s="187"/>
      <c r="W31" s="188"/>
      <c r="Y31" s="154"/>
      <c r="Z31" s="164"/>
      <c r="AB31" s="493"/>
      <c r="AC31" s="493"/>
      <c r="AD31" s="493"/>
      <c r="AE31" s="493"/>
      <c r="AF31" s="176"/>
      <c r="AG31" s="176"/>
      <c r="AH31" s="574"/>
      <c r="AI31" s="575"/>
      <c r="AJ31" s="575"/>
      <c r="AK31" s="576"/>
      <c r="AN31" s="169"/>
      <c r="AT31" s="204"/>
      <c r="AU31" s="214"/>
      <c r="AV31" s="214"/>
      <c r="AW31" s="215"/>
    </row>
    <row r="32" spans="1:49" ht="19.5" customHeight="1" x14ac:dyDescent="0.2">
      <c r="A32" s="154"/>
      <c r="B32" s="164"/>
      <c r="C32" s="169"/>
      <c r="D32" s="169"/>
      <c r="E32" s="557" t="s">
        <v>340</v>
      </c>
      <c r="F32" s="557"/>
      <c r="G32" s="557"/>
      <c r="H32" s="557"/>
      <c r="I32" s="579"/>
      <c r="J32" s="501">
        <v>6325550</v>
      </c>
      <c r="K32" s="502"/>
      <c r="L32" s="502"/>
      <c r="M32" s="503"/>
      <c r="N32" s="164"/>
      <c r="P32" s="526"/>
      <c r="Q32" s="586"/>
      <c r="R32" s="586"/>
      <c r="S32" s="587"/>
      <c r="T32" s="536"/>
      <c r="U32" s="586"/>
      <c r="V32" s="586"/>
      <c r="W32" s="587"/>
      <c r="Y32" s="154"/>
      <c r="Z32" s="164"/>
      <c r="AH32" s="218"/>
      <c r="AI32" s="219"/>
      <c r="AJ32" s="219"/>
      <c r="AK32" s="220"/>
      <c r="AL32" s="190"/>
      <c r="AT32" s="164"/>
      <c r="AW32" s="212"/>
    </row>
    <row r="33" spans="1:49" ht="19.5" customHeight="1" x14ac:dyDescent="0.2">
      <c r="A33" s="154"/>
      <c r="B33" s="164"/>
      <c r="C33" s="169"/>
      <c r="D33" s="169"/>
      <c r="E33" s="558"/>
      <c r="F33" s="558"/>
      <c r="G33" s="558"/>
      <c r="H33" s="558"/>
      <c r="I33" s="580"/>
      <c r="J33" s="504"/>
      <c r="K33" s="505"/>
      <c r="L33" s="505"/>
      <c r="M33" s="506"/>
      <c r="N33" s="164"/>
      <c r="P33" s="586"/>
      <c r="Q33" s="586"/>
      <c r="R33" s="586"/>
      <c r="S33" s="587"/>
      <c r="T33" s="588"/>
      <c r="U33" s="586"/>
      <c r="V33" s="586"/>
      <c r="W33" s="587"/>
      <c r="Y33" s="154"/>
      <c r="Z33" s="164"/>
      <c r="AB33" s="221"/>
      <c r="AC33" s="221"/>
      <c r="AD33" s="221"/>
      <c r="AE33" s="221"/>
      <c r="AH33" s="222"/>
      <c r="AI33" s="221"/>
      <c r="AJ33" s="221"/>
      <c r="AK33" s="223"/>
      <c r="AL33" s="190"/>
      <c r="AO33" s="207"/>
      <c r="AP33" s="207"/>
      <c r="AT33" s="190"/>
      <c r="AU33" s="187"/>
      <c r="AV33" s="187"/>
      <c r="AW33" s="224"/>
    </row>
    <row r="34" spans="1:49" ht="19.5" customHeight="1" x14ac:dyDescent="0.2">
      <c r="A34" s="154"/>
      <c r="B34" s="164"/>
      <c r="C34" s="169"/>
      <c r="D34" s="169"/>
      <c r="E34" s="500" t="s">
        <v>341</v>
      </c>
      <c r="F34" s="500"/>
      <c r="G34" s="500"/>
      <c r="H34" s="500"/>
      <c r="I34" s="169"/>
      <c r="J34" s="530">
        <v>3987500</v>
      </c>
      <c r="K34" s="531"/>
      <c r="L34" s="531"/>
      <c r="M34" s="532"/>
      <c r="O34" s="169"/>
      <c r="P34" s="559" t="s">
        <v>255</v>
      </c>
      <c r="Q34" s="586"/>
      <c r="R34" s="586"/>
      <c r="T34" s="536">
        <f>SUM(T7,T12,T18,T24)</f>
        <v>412174774</v>
      </c>
      <c r="U34" s="586"/>
      <c r="V34" s="586"/>
      <c r="W34" s="587"/>
      <c r="Y34" s="154"/>
      <c r="Z34" s="164"/>
      <c r="AA34" s="526" t="s">
        <v>256</v>
      </c>
      <c r="AB34" s="526"/>
      <c r="AC34" s="526"/>
      <c r="AD34" s="526"/>
      <c r="AH34" s="536">
        <f>SUM(AH36:AK37)</f>
        <v>5972795000</v>
      </c>
      <c r="AI34" s="537"/>
      <c r="AJ34" s="537"/>
      <c r="AK34" s="538"/>
      <c r="AN34" s="213"/>
      <c r="AO34" s="559" t="s">
        <v>255</v>
      </c>
      <c r="AP34" s="559"/>
      <c r="AQ34" s="559"/>
      <c r="AT34" s="581">
        <f>SUM(AT7,AT12,AT18)</f>
        <v>17598817779</v>
      </c>
      <c r="AU34" s="566"/>
      <c r="AV34" s="566"/>
      <c r="AW34" s="567"/>
    </row>
    <row r="35" spans="1:49" ht="19.5" customHeight="1" thickBot="1" x14ac:dyDescent="0.25">
      <c r="A35" s="154"/>
      <c r="B35" s="164"/>
      <c r="C35" s="169"/>
      <c r="D35" s="169"/>
      <c r="E35" s="558"/>
      <c r="F35" s="558"/>
      <c r="G35" s="558"/>
      <c r="H35" s="558"/>
      <c r="I35" s="211"/>
      <c r="J35" s="504"/>
      <c r="K35" s="505"/>
      <c r="L35" s="505"/>
      <c r="M35" s="506"/>
      <c r="O35" s="169"/>
      <c r="P35" s="589"/>
      <c r="Q35" s="589"/>
      <c r="R35" s="589"/>
      <c r="T35" s="590"/>
      <c r="U35" s="589"/>
      <c r="V35" s="589"/>
      <c r="W35" s="591"/>
      <c r="Y35" s="154"/>
      <c r="Z35" s="192"/>
      <c r="AA35" s="480"/>
      <c r="AB35" s="480"/>
      <c r="AC35" s="480"/>
      <c r="AD35" s="480"/>
      <c r="AE35" s="195"/>
      <c r="AF35" s="195"/>
      <c r="AG35" s="195"/>
      <c r="AH35" s="561"/>
      <c r="AI35" s="562"/>
      <c r="AJ35" s="562"/>
      <c r="AK35" s="563"/>
      <c r="AN35" s="169"/>
      <c r="AO35" s="559"/>
      <c r="AP35" s="559"/>
      <c r="AQ35" s="559"/>
      <c r="AT35" s="581"/>
      <c r="AU35" s="566"/>
      <c r="AV35" s="566"/>
      <c r="AW35" s="567"/>
    </row>
    <row r="36" spans="1:49" ht="19.5" customHeight="1" thickTop="1" x14ac:dyDescent="0.2">
      <c r="A36" s="154"/>
      <c r="B36" s="164"/>
      <c r="C36" s="169"/>
      <c r="D36" s="169"/>
      <c r="E36" s="545" t="s">
        <v>342</v>
      </c>
      <c r="F36" s="545"/>
      <c r="G36" s="545"/>
      <c r="H36" s="545"/>
      <c r="I36" s="177"/>
      <c r="J36" s="501">
        <v>3784000</v>
      </c>
      <c r="K36" s="502"/>
      <c r="L36" s="502"/>
      <c r="M36" s="503"/>
      <c r="N36" s="167"/>
      <c r="O36" s="168"/>
      <c r="P36" s="604" t="s">
        <v>257</v>
      </c>
      <c r="Q36" s="598"/>
      <c r="R36" s="598"/>
      <c r="S36" s="170"/>
      <c r="T36" s="592" t="str">
        <f>IF(J50-T34&gt;0,"△","")</f>
        <v>△</v>
      </c>
      <c r="U36" s="605">
        <f>J50-T34</f>
        <v>1833912866</v>
      </c>
      <c r="V36" s="605"/>
      <c r="W36" s="606"/>
      <c r="Y36" s="154"/>
      <c r="Z36" s="167"/>
      <c r="AA36" s="170"/>
      <c r="AB36" s="492" t="s">
        <v>258</v>
      </c>
      <c r="AC36" s="492"/>
      <c r="AD36" s="492"/>
      <c r="AE36" s="492"/>
      <c r="AF36" s="170"/>
      <c r="AG36" s="170"/>
      <c r="AH36" s="533">
        <v>5972795000</v>
      </c>
      <c r="AI36" s="534"/>
      <c r="AJ36" s="534"/>
      <c r="AK36" s="535"/>
      <c r="AL36" s="225"/>
      <c r="AM36" s="170"/>
      <c r="AN36" s="168"/>
      <c r="AO36" s="492" t="s">
        <v>259</v>
      </c>
      <c r="AP36" s="492"/>
      <c r="AQ36" s="492"/>
      <c r="AR36" s="170"/>
      <c r="AS36" s="170"/>
      <c r="AT36" s="592" t="str">
        <f>IF(AH50-AT34&gt;0,"△","")</f>
        <v>△</v>
      </c>
      <c r="AU36" s="594">
        <f>AT34-AH50</f>
        <v>-10272466561</v>
      </c>
      <c r="AV36" s="594"/>
      <c r="AW36" s="595"/>
    </row>
    <row r="37" spans="1:49" ht="19.5" customHeight="1" thickBot="1" x14ac:dyDescent="0.25">
      <c r="A37" s="154"/>
      <c r="B37" s="164"/>
      <c r="C37" s="169"/>
      <c r="D37" s="169"/>
      <c r="E37" s="545"/>
      <c r="F37" s="545"/>
      <c r="G37" s="545"/>
      <c r="H37" s="545"/>
      <c r="I37" s="183"/>
      <c r="J37" s="504"/>
      <c r="K37" s="505"/>
      <c r="L37" s="505"/>
      <c r="M37" s="506"/>
      <c r="N37" s="164"/>
      <c r="O37" s="169"/>
      <c r="P37" s="586"/>
      <c r="Q37" s="586"/>
      <c r="R37" s="586"/>
      <c r="T37" s="593"/>
      <c r="U37" s="607"/>
      <c r="V37" s="607"/>
      <c r="W37" s="608"/>
      <c r="Y37" s="154"/>
      <c r="Z37" s="164"/>
      <c r="AB37" s="493"/>
      <c r="AC37" s="493"/>
      <c r="AD37" s="493"/>
      <c r="AE37" s="493"/>
      <c r="AF37" s="176"/>
      <c r="AG37" s="176"/>
      <c r="AH37" s="574"/>
      <c r="AI37" s="575"/>
      <c r="AJ37" s="575"/>
      <c r="AK37" s="576"/>
      <c r="AL37" s="190"/>
      <c r="AN37" s="169"/>
      <c r="AO37" s="526"/>
      <c r="AP37" s="526"/>
      <c r="AQ37" s="526"/>
      <c r="AT37" s="593"/>
      <c r="AU37" s="596"/>
      <c r="AV37" s="596"/>
      <c r="AW37" s="597"/>
    </row>
    <row r="38" spans="1:49" ht="19.5" customHeight="1" thickTop="1" x14ac:dyDescent="0.2">
      <c r="A38" s="154"/>
      <c r="B38" s="164"/>
      <c r="C38" s="169"/>
      <c r="E38" s="545" t="s">
        <v>332</v>
      </c>
      <c r="F38" s="545"/>
      <c r="G38" s="545"/>
      <c r="H38" s="545"/>
      <c r="I38" s="177"/>
      <c r="J38" s="501">
        <f>1124200+154000+204703+3464923</f>
        <v>4947826</v>
      </c>
      <c r="K38" s="502"/>
      <c r="L38" s="502"/>
      <c r="M38" s="503"/>
      <c r="N38" s="167"/>
      <c r="O38" s="492" t="s">
        <v>314</v>
      </c>
      <c r="P38" s="492"/>
      <c r="Q38" s="492"/>
      <c r="R38" s="226"/>
      <c r="S38" s="227"/>
      <c r="T38" s="533">
        <f>SUM(T40:W43)</f>
        <v>1833912866</v>
      </c>
      <c r="U38" s="598"/>
      <c r="V38" s="598"/>
      <c r="W38" s="599"/>
      <c r="Y38" s="154"/>
      <c r="Z38" s="164"/>
      <c r="AB38" s="477"/>
      <c r="AC38" s="477"/>
      <c r="AD38" s="477"/>
      <c r="AE38" s="477"/>
      <c r="AF38" s="155"/>
      <c r="AG38" s="155"/>
      <c r="AH38" s="512"/>
      <c r="AI38" s="513"/>
      <c r="AJ38" s="513"/>
      <c r="AK38" s="514"/>
      <c r="AL38" s="167"/>
      <c r="AM38" s="170"/>
      <c r="AN38" s="492" t="s">
        <v>314</v>
      </c>
      <c r="AO38" s="492"/>
      <c r="AP38" s="492"/>
      <c r="AQ38" s="170"/>
      <c r="AR38" s="170"/>
      <c r="AS38" s="228"/>
      <c r="AT38" s="618" t="str">
        <f>IF(AU38&lt;0,"△","")</f>
        <v/>
      </c>
      <c r="AU38" s="594">
        <f>SUM(AU40:AW43)</f>
        <v>10272466561</v>
      </c>
      <c r="AV38" s="594"/>
      <c r="AW38" s="595"/>
    </row>
    <row r="39" spans="1:49" ht="19.5" customHeight="1" thickBot="1" x14ac:dyDescent="0.25">
      <c r="A39" s="154"/>
      <c r="B39" s="164"/>
      <c r="C39" s="169"/>
      <c r="E39" s="557"/>
      <c r="F39" s="557"/>
      <c r="G39" s="557"/>
      <c r="H39" s="557"/>
      <c r="I39" s="165"/>
      <c r="J39" s="504"/>
      <c r="K39" s="505"/>
      <c r="L39" s="505"/>
      <c r="M39" s="506"/>
      <c r="N39" s="229"/>
      <c r="O39" s="480"/>
      <c r="P39" s="480"/>
      <c r="Q39" s="480"/>
      <c r="R39" s="230"/>
      <c r="S39" s="231"/>
      <c r="T39" s="590"/>
      <c r="U39" s="589"/>
      <c r="V39" s="589"/>
      <c r="W39" s="591"/>
      <c r="Y39" s="154"/>
      <c r="Z39" s="164"/>
      <c r="AA39" s="169"/>
      <c r="AB39" s="600"/>
      <c r="AC39" s="600"/>
      <c r="AD39" s="600"/>
      <c r="AE39" s="600"/>
      <c r="AH39" s="601"/>
      <c r="AI39" s="602"/>
      <c r="AJ39" s="602"/>
      <c r="AK39" s="603"/>
      <c r="AL39" s="192"/>
      <c r="AM39" s="195"/>
      <c r="AN39" s="480"/>
      <c r="AO39" s="480"/>
      <c r="AP39" s="480"/>
      <c r="AQ39" s="195"/>
      <c r="AR39" s="195"/>
      <c r="AS39" s="232"/>
      <c r="AT39" s="619"/>
      <c r="AU39" s="620"/>
      <c r="AV39" s="620"/>
      <c r="AW39" s="621"/>
    </row>
    <row r="40" spans="1:49" ht="19.5" customHeight="1" thickTop="1" thickBot="1" x14ac:dyDescent="0.25">
      <c r="A40" s="154"/>
      <c r="B40" s="164"/>
      <c r="E40" s="557"/>
      <c r="F40" s="557"/>
      <c r="G40" s="557"/>
      <c r="H40" s="557"/>
      <c r="I40" s="154"/>
      <c r="J40" s="502"/>
      <c r="K40" s="502"/>
      <c r="L40" s="502"/>
      <c r="M40" s="503"/>
      <c r="N40" s="233"/>
      <c r="O40" s="221"/>
      <c r="P40" s="609" t="s">
        <v>280</v>
      </c>
      <c r="Q40" s="610"/>
      <c r="R40" s="610"/>
      <c r="S40" s="611"/>
      <c r="T40" s="512">
        <v>43767277</v>
      </c>
      <c r="U40" s="610"/>
      <c r="V40" s="610"/>
      <c r="W40" s="611"/>
      <c r="Y40" s="154"/>
      <c r="Z40" s="164"/>
      <c r="AA40" s="526" t="s">
        <v>260</v>
      </c>
      <c r="AB40" s="526"/>
      <c r="AC40" s="526"/>
      <c r="AD40" s="526"/>
      <c r="AH40" s="561">
        <f>SUM(AH42)</f>
        <v>128072780</v>
      </c>
      <c r="AI40" s="562"/>
      <c r="AJ40" s="562"/>
      <c r="AK40" s="563"/>
      <c r="AL40" s="151"/>
      <c r="AN40" s="191"/>
      <c r="AO40" s="477" t="s">
        <v>285</v>
      </c>
      <c r="AP40" s="477"/>
      <c r="AQ40" s="477"/>
      <c r="AR40" s="155"/>
      <c r="AS40" s="155"/>
      <c r="AT40" s="651" t="str">
        <f>IF(AU40&lt;0,"△","")</f>
        <v>△</v>
      </c>
      <c r="AU40" s="594">
        <v>-9755874</v>
      </c>
      <c r="AV40" s="594"/>
      <c r="AW40" s="595"/>
    </row>
    <row r="41" spans="1:49" ht="19.5" customHeight="1" thickTop="1" thickBot="1" x14ac:dyDescent="0.25">
      <c r="A41" s="154"/>
      <c r="B41" s="164"/>
      <c r="E41" s="500"/>
      <c r="F41" s="500"/>
      <c r="G41" s="500"/>
      <c r="H41" s="500"/>
      <c r="I41" s="154"/>
      <c r="J41" s="531"/>
      <c r="K41" s="531"/>
      <c r="L41" s="531"/>
      <c r="M41" s="532"/>
      <c r="N41" s="222"/>
      <c r="O41" s="221"/>
      <c r="P41" s="612"/>
      <c r="Q41" s="612"/>
      <c r="R41" s="612"/>
      <c r="S41" s="613"/>
      <c r="T41" s="614"/>
      <c r="U41" s="612"/>
      <c r="V41" s="612"/>
      <c r="W41" s="613"/>
      <c r="Y41" s="154"/>
      <c r="Z41" s="192"/>
      <c r="AA41" s="480"/>
      <c r="AB41" s="480"/>
      <c r="AC41" s="480"/>
      <c r="AD41" s="480"/>
      <c r="AE41" s="195"/>
      <c r="AF41" s="195"/>
      <c r="AG41" s="195"/>
      <c r="AH41" s="615"/>
      <c r="AI41" s="616"/>
      <c r="AJ41" s="616"/>
      <c r="AK41" s="617"/>
      <c r="AL41" s="151"/>
      <c r="AO41" s="493"/>
      <c r="AP41" s="493"/>
      <c r="AQ41" s="493"/>
      <c r="AR41" s="176"/>
      <c r="AS41" s="176"/>
      <c r="AT41" s="652"/>
      <c r="AU41" s="596"/>
      <c r="AV41" s="596"/>
      <c r="AW41" s="597"/>
    </row>
    <row r="42" spans="1:49" ht="19.5" customHeight="1" thickTop="1" x14ac:dyDescent="0.2">
      <c r="A42" s="154"/>
      <c r="B42" s="164"/>
      <c r="C42" s="169"/>
      <c r="D42" s="169"/>
      <c r="E42" s="500"/>
      <c r="F42" s="500"/>
      <c r="G42" s="500"/>
      <c r="H42" s="500"/>
      <c r="I42" s="154"/>
      <c r="J42" s="531"/>
      <c r="K42" s="531"/>
      <c r="L42" s="531"/>
      <c r="M42" s="532"/>
      <c r="N42" s="233"/>
      <c r="O42" s="234"/>
      <c r="P42" s="477" t="s">
        <v>281</v>
      </c>
      <c r="Q42" s="610"/>
      <c r="R42" s="610"/>
      <c r="S42" s="611"/>
      <c r="T42" s="512">
        <v>1790145589</v>
      </c>
      <c r="U42" s="610"/>
      <c r="V42" s="610"/>
      <c r="W42" s="611"/>
      <c r="Y42" s="154"/>
      <c r="Z42" s="164"/>
      <c r="AB42" s="492" t="s">
        <v>260</v>
      </c>
      <c r="AC42" s="492"/>
      <c r="AD42" s="492"/>
      <c r="AE42" s="492"/>
      <c r="AF42" s="170"/>
      <c r="AG42" s="170"/>
      <c r="AH42" s="533">
        <v>128072780</v>
      </c>
      <c r="AI42" s="534"/>
      <c r="AJ42" s="534"/>
      <c r="AK42" s="535"/>
      <c r="AL42" s="164"/>
      <c r="AO42" s="477" t="s">
        <v>281</v>
      </c>
      <c r="AP42" s="477"/>
      <c r="AQ42" s="477"/>
      <c r="AR42" s="155"/>
      <c r="AS42" s="155"/>
      <c r="AT42" s="202"/>
      <c r="AU42" s="564">
        <v>10282222435</v>
      </c>
      <c r="AV42" s="564"/>
      <c r="AW42" s="565"/>
    </row>
    <row r="43" spans="1:49" ht="19.5" customHeight="1" x14ac:dyDescent="0.2">
      <c r="A43" s="154"/>
      <c r="B43" s="164"/>
      <c r="C43" s="169"/>
      <c r="D43" s="169"/>
      <c r="E43" s="500"/>
      <c r="F43" s="500"/>
      <c r="G43" s="500"/>
      <c r="H43" s="500"/>
      <c r="I43" s="154"/>
      <c r="J43" s="531"/>
      <c r="K43" s="531"/>
      <c r="L43" s="531"/>
      <c r="M43" s="532"/>
      <c r="N43" s="235"/>
      <c r="O43" s="234"/>
      <c r="P43" s="612"/>
      <c r="Q43" s="612"/>
      <c r="R43" s="612"/>
      <c r="S43" s="613"/>
      <c r="T43" s="614"/>
      <c r="U43" s="612"/>
      <c r="V43" s="612"/>
      <c r="W43" s="613"/>
      <c r="Y43" s="154"/>
      <c r="Z43" s="164"/>
      <c r="AB43" s="493"/>
      <c r="AC43" s="493"/>
      <c r="AD43" s="493"/>
      <c r="AE43" s="493"/>
      <c r="AF43" s="176"/>
      <c r="AG43" s="176"/>
      <c r="AH43" s="574"/>
      <c r="AI43" s="575"/>
      <c r="AJ43" s="575"/>
      <c r="AK43" s="576"/>
      <c r="AL43" s="164"/>
      <c r="AO43" s="493"/>
      <c r="AP43" s="493"/>
      <c r="AQ43" s="493"/>
      <c r="AR43" s="176"/>
      <c r="AS43" s="176"/>
      <c r="AT43" s="200"/>
      <c r="AU43" s="555"/>
      <c r="AV43" s="555"/>
      <c r="AW43" s="556"/>
    </row>
    <row r="44" spans="1:49" ht="19.5" customHeight="1" x14ac:dyDescent="0.2">
      <c r="A44" s="154"/>
      <c r="B44" s="164"/>
      <c r="C44" s="526" t="s">
        <v>258</v>
      </c>
      <c r="D44" s="526"/>
      <c r="E44" s="526"/>
      <c r="F44" s="526"/>
      <c r="G44" s="201"/>
      <c r="H44" s="201"/>
      <c r="I44" s="169"/>
      <c r="J44" s="530">
        <f>SUM(J46)</f>
        <v>663369758</v>
      </c>
      <c r="K44" s="531"/>
      <c r="L44" s="531"/>
      <c r="M44" s="532"/>
      <c r="N44" s="164"/>
      <c r="O44" s="500"/>
      <c r="P44" s="500"/>
      <c r="Q44" s="500"/>
      <c r="T44" s="650"/>
      <c r="U44" s="187"/>
      <c r="V44" s="531"/>
      <c r="W44" s="603"/>
      <c r="Y44" s="154"/>
      <c r="Z44" s="164"/>
      <c r="AH44" s="164"/>
      <c r="AK44" s="212"/>
      <c r="AL44" s="190"/>
      <c r="AO44" s="207"/>
      <c r="AP44" s="207"/>
      <c r="AT44" s="650"/>
      <c r="AU44" s="187"/>
      <c r="AV44" s="531"/>
      <c r="AW44" s="635"/>
    </row>
    <row r="45" spans="1:49" ht="19.5" customHeight="1" thickBot="1" x14ac:dyDescent="0.25">
      <c r="A45" s="154"/>
      <c r="B45" s="164"/>
      <c r="C45" s="480"/>
      <c r="D45" s="480"/>
      <c r="E45" s="480"/>
      <c r="F45" s="480"/>
      <c r="G45" s="236"/>
      <c r="H45" s="236"/>
      <c r="I45" s="237"/>
      <c r="J45" s="647"/>
      <c r="K45" s="648"/>
      <c r="L45" s="648"/>
      <c r="M45" s="649"/>
      <c r="N45" s="164"/>
      <c r="O45" s="207"/>
      <c r="P45" s="207"/>
      <c r="Q45" s="207"/>
      <c r="T45" s="650"/>
      <c r="U45" s="187"/>
      <c r="V45" s="531"/>
      <c r="W45" s="603"/>
      <c r="Y45" s="154"/>
      <c r="Z45" s="164"/>
      <c r="AH45" s="164"/>
      <c r="AK45" s="212"/>
      <c r="AL45" s="190"/>
      <c r="AO45" s="207"/>
      <c r="AP45" s="207"/>
      <c r="AT45" s="650"/>
      <c r="AU45" s="187"/>
      <c r="AV45" s="531"/>
      <c r="AW45" s="635"/>
    </row>
    <row r="46" spans="1:49" ht="19.5" customHeight="1" thickTop="1" x14ac:dyDescent="0.2">
      <c r="A46" s="154"/>
      <c r="B46" s="167"/>
      <c r="C46" s="168"/>
      <c r="D46" s="492" t="s">
        <v>261</v>
      </c>
      <c r="E46" s="492"/>
      <c r="F46" s="492"/>
      <c r="G46" s="492"/>
      <c r="H46" s="168"/>
      <c r="I46" s="168"/>
      <c r="J46" s="527">
        <v>663369758</v>
      </c>
      <c r="K46" s="528"/>
      <c r="L46" s="528"/>
      <c r="M46" s="529"/>
      <c r="N46" s="164"/>
      <c r="O46" s="207"/>
      <c r="P46" s="207"/>
      <c r="Q46" s="207"/>
      <c r="T46" s="650"/>
      <c r="U46" s="187"/>
      <c r="V46" s="531"/>
      <c r="W46" s="603"/>
      <c r="Y46" s="154"/>
      <c r="Z46" s="164"/>
      <c r="AH46" s="164"/>
      <c r="AK46" s="212"/>
      <c r="AL46" s="190"/>
      <c r="AO46" s="207"/>
      <c r="AP46" s="207"/>
      <c r="AT46" s="650"/>
      <c r="AU46" s="187"/>
      <c r="AV46" s="531"/>
      <c r="AW46" s="635"/>
    </row>
    <row r="47" spans="1:49" ht="19.5" customHeight="1" x14ac:dyDescent="0.2">
      <c r="A47" s="154"/>
      <c r="B47" s="164"/>
      <c r="C47" s="169"/>
      <c r="D47" s="493"/>
      <c r="E47" s="493"/>
      <c r="F47" s="493"/>
      <c r="G47" s="493"/>
      <c r="H47" s="174"/>
      <c r="I47" s="174"/>
      <c r="J47" s="546"/>
      <c r="K47" s="547"/>
      <c r="L47" s="547"/>
      <c r="M47" s="548"/>
      <c r="N47" s="164"/>
      <c r="O47" s="500"/>
      <c r="P47" s="500"/>
      <c r="Q47" s="500"/>
      <c r="R47" s="169"/>
      <c r="T47" s="650"/>
      <c r="U47" s="187"/>
      <c r="V47" s="531"/>
      <c r="W47" s="603"/>
      <c r="Y47" s="154"/>
      <c r="Z47" s="164"/>
      <c r="AH47" s="164"/>
      <c r="AK47" s="212"/>
      <c r="AL47" s="190"/>
      <c r="AN47" s="207"/>
      <c r="AO47" s="207"/>
      <c r="AP47" s="207"/>
      <c r="AT47" s="650"/>
      <c r="AU47" s="187"/>
      <c r="AV47" s="531"/>
      <c r="AW47" s="635"/>
    </row>
    <row r="48" spans="1:49" ht="19.5" hidden="1" customHeight="1" outlineLevel="1" x14ac:dyDescent="0.2">
      <c r="A48" s="154"/>
      <c r="B48" s="164"/>
      <c r="C48" s="169"/>
      <c r="D48" s="169"/>
      <c r="E48" s="169"/>
      <c r="F48" s="169"/>
      <c r="G48" s="169"/>
      <c r="H48" s="169"/>
      <c r="I48" s="169"/>
      <c r="J48" s="238"/>
      <c r="K48" s="239"/>
      <c r="L48" s="239"/>
      <c r="M48" s="240"/>
      <c r="N48" s="164"/>
      <c r="O48" s="207"/>
      <c r="P48" s="207"/>
      <c r="Q48" s="207"/>
      <c r="R48" s="169"/>
      <c r="T48" s="190"/>
      <c r="U48" s="187"/>
      <c r="V48" s="239"/>
      <c r="W48" s="241"/>
      <c r="Y48" s="154"/>
      <c r="Z48" s="164"/>
      <c r="AH48" s="164"/>
      <c r="AK48" s="212"/>
      <c r="AL48" s="190"/>
      <c r="AN48" s="207"/>
      <c r="AO48" s="207"/>
      <c r="AP48" s="207"/>
      <c r="AT48" s="190"/>
      <c r="AU48" s="187"/>
      <c r="AV48" s="239"/>
      <c r="AW48" s="242"/>
    </row>
    <row r="49" spans="1:49" ht="19.5" customHeight="1" collapsed="1" x14ac:dyDescent="0.2">
      <c r="A49" s="154"/>
      <c r="B49" s="164"/>
      <c r="J49" s="243"/>
      <c r="K49" s="239"/>
      <c r="L49" s="239"/>
      <c r="M49" s="240"/>
      <c r="N49" s="164"/>
      <c r="P49" s="169"/>
      <c r="Q49" s="169"/>
      <c r="R49" s="169"/>
      <c r="T49" s="164"/>
      <c r="U49" s="187"/>
      <c r="V49" s="187"/>
      <c r="W49" s="188"/>
      <c r="Y49" s="154"/>
      <c r="Z49" s="164"/>
      <c r="AH49" s="164"/>
      <c r="AK49" s="212"/>
      <c r="AL49" s="190"/>
      <c r="AN49" s="207"/>
      <c r="AT49" s="164"/>
      <c r="AU49" s="187"/>
      <c r="AV49" s="187"/>
      <c r="AW49" s="188"/>
    </row>
    <row r="50" spans="1:49" ht="19.5" customHeight="1" thickBot="1" x14ac:dyDescent="0.25">
      <c r="A50" s="154"/>
      <c r="B50" s="156"/>
      <c r="C50" s="155"/>
      <c r="D50" s="155"/>
      <c r="E50" s="477" t="s">
        <v>262</v>
      </c>
      <c r="F50" s="477"/>
      <c r="G50" s="155"/>
      <c r="H50" s="155"/>
      <c r="I50" s="155"/>
      <c r="J50" s="636">
        <f>SUM(J7,J44)</f>
        <v>2246087640</v>
      </c>
      <c r="K50" s="637"/>
      <c r="L50" s="637"/>
      <c r="M50" s="638"/>
      <c r="N50" s="156"/>
      <c r="O50" s="155"/>
      <c r="P50" s="155"/>
      <c r="Q50" s="477" t="s">
        <v>263</v>
      </c>
      <c r="R50" s="477"/>
      <c r="S50" s="155"/>
      <c r="T50" s="642" t="str">
        <f>IF(-(T38-U36)&gt;0,"△","")</f>
        <v/>
      </c>
      <c r="U50" s="643">
        <f>-(T38-U36)</f>
        <v>0</v>
      </c>
      <c r="V50" s="481"/>
      <c r="W50" s="644"/>
      <c r="Y50" s="154"/>
      <c r="Z50" s="156"/>
      <c r="AA50" s="155"/>
      <c r="AB50" s="155"/>
      <c r="AC50" s="477" t="s">
        <v>262</v>
      </c>
      <c r="AD50" s="477"/>
      <c r="AE50" s="155"/>
      <c r="AF50" s="155"/>
      <c r="AG50" s="155"/>
      <c r="AH50" s="622">
        <f>SUM(AH7,AH28,AH34,AH40)</f>
        <v>27871284340</v>
      </c>
      <c r="AI50" s="623"/>
      <c r="AJ50" s="623"/>
      <c r="AK50" s="624"/>
      <c r="AL50" s="158"/>
      <c r="AM50" s="155"/>
      <c r="AN50" s="244"/>
      <c r="AO50" s="155"/>
      <c r="AP50" s="477" t="s">
        <v>263</v>
      </c>
      <c r="AQ50" s="477"/>
      <c r="AR50" s="155"/>
      <c r="AS50" s="155"/>
      <c r="AT50" s="628"/>
      <c r="AU50" s="630">
        <f>AU36+AU38</f>
        <v>0</v>
      </c>
      <c r="AV50" s="630"/>
      <c r="AW50" s="631"/>
    </row>
    <row r="51" spans="1:49" ht="19.5" customHeight="1" thickTop="1" x14ac:dyDescent="0.2">
      <c r="A51" s="154"/>
      <c r="B51" s="245"/>
      <c r="C51" s="176"/>
      <c r="D51" s="176"/>
      <c r="E51" s="493"/>
      <c r="F51" s="493"/>
      <c r="G51" s="176"/>
      <c r="H51" s="176"/>
      <c r="I51" s="176"/>
      <c r="J51" s="639"/>
      <c r="K51" s="640"/>
      <c r="L51" s="640"/>
      <c r="M51" s="641"/>
      <c r="N51" s="245"/>
      <c r="O51" s="176"/>
      <c r="P51" s="176"/>
      <c r="Q51" s="493"/>
      <c r="R51" s="493"/>
      <c r="S51" s="176"/>
      <c r="T51" s="523"/>
      <c r="U51" s="645"/>
      <c r="V51" s="645"/>
      <c r="W51" s="646"/>
      <c r="Y51" s="154"/>
      <c r="Z51" s="245"/>
      <c r="AA51" s="176"/>
      <c r="AB51" s="176"/>
      <c r="AC51" s="493"/>
      <c r="AD51" s="493"/>
      <c r="AE51" s="176"/>
      <c r="AF51" s="176"/>
      <c r="AG51" s="176"/>
      <c r="AH51" s="625"/>
      <c r="AI51" s="626"/>
      <c r="AJ51" s="626"/>
      <c r="AK51" s="627"/>
      <c r="AL51" s="246"/>
      <c r="AM51" s="176"/>
      <c r="AN51" s="176"/>
      <c r="AO51" s="176"/>
      <c r="AP51" s="493"/>
      <c r="AQ51" s="493"/>
      <c r="AR51" s="176"/>
      <c r="AS51" s="176"/>
      <c r="AT51" s="629"/>
      <c r="AU51" s="632"/>
      <c r="AV51" s="632"/>
      <c r="AW51" s="633"/>
    </row>
    <row r="52" spans="1:49" ht="19.5" customHeight="1" x14ac:dyDescent="0.2">
      <c r="C52" s="151" t="s">
        <v>343</v>
      </c>
      <c r="AK52" s="247"/>
      <c r="AL52" s="161"/>
      <c r="AM52" s="155"/>
      <c r="AN52" s="155"/>
      <c r="AO52" s="155"/>
      <c r="AP52" s="155"/>
    </row>
    <row r="53" spans="1:49" ht="19.5" customHeight="1" x14ac:dyDescent="0.2"/>
    <row r="54" spans="1:49" ht="19.5" customHeight="1" x14ac:dyDescent="0.2"/>
    <row r="83" ht="15" customHeight="1" x14ac:dyDescent="0.2"/>
    <row r="84" ht="15" customHeight="1" x14ac:dyDescent="0.2"/>
    <row r="99" ht="0.9" customHeight="1" x14ac:dyDescent="0.2"/>
  </sheetData>
  <mergeCells count="178">
    <mergeCell ref="AH50:AK51"/>
    <mergeCell ref="AP50:AQ51"/>
    <mergeCell ref="AT50:AT51"/>
    <mergeCell ref="AU50:AW51"/>
    <mergeCell ref="C1:T1"/>
    <mergeCell ref="AV44:AW47"/>
    <mergeCell ref="D46:G47"/>
    <mergeCell ref="J46:M47"/>
    <mergeCell ref="O47:Q47"/>
    <mergeCell ref="E50:F51"/>
    <mergeCell ref="J50:M51"/>
    <mergeCell ref="Q50:R51"/>
    <mergeCell ref="T50:T51"/>
    <mergeCell ref="U50:W51"/>
    <mergeCell ref="AC50:AD51"/>
    <mergeCell ref="C44:F45"/>
    <mergeCell ref="J44:M45"/>
    <mergeCell ref="O44:Q44"/>
    <mergeCell ref="T44:T47"/>
    <mergeCell ref="V44:W47"/>
    <mergeCell ref="AT44:AT47"/>
    <mergeCell ref="AT40:AT41"/>
    <mergeCell ref="AU40:AW41"/>
    <mergeCell ref="E42:H43"/>
    <mergeCell ref="J42:M43"/>
    <mergeCell ref="P42:S43"/>
    <mergeCell ref="T42:W43"/>
    <mergeCell ref="AB42:AE43"/>
    <mergeCell ref="AH42:AK43"/>
    <mergeCell ref="AO42:AQ43"/>
    <mergeCell ref="AU42:AW43"/>
    <mergeCell ref="AN38:AP39"/>
    <mergeCell ref="AT38:AT39"/>
    <mergeCell ref="AU38:AW39"/>
    <mergeCell ref="E40:H41"/>
    <mergeCell ref="J40:M41"/>
    <mergeCell ref="P40:S41"/>
    <mergeCell ref="T40:W41"/>
    <mergeCell ref="AA40:AD41"/>
    <mergeCell ref="AH40:AK41"/>
    <mergeCell ref="AO40:AQ41"/>
    <mergeCell ref="AH36:AK37"/>
    <mergeCell ref="AO36:AQ37"/>
    <mergeCell ref="AT36:AT37"/>
    <mergeCell ref="AU36:AW37"/>
    <mergeCell ref="E38:H39"/>
    <mergeCell ref="J38:M39"/>
    <mergeCell ref="O38:Q39"/>
    <mergeCell ref="T38:W39"/>
    <mergeCell ref="AB38:AE39"/>
    <mergeCell ref="AH38:AK39"/>
    <mergeCell ref="AA34:AD35"/>
    <mergeCell ref="AH34:AK35"/>
    <mergeCell ref="AO34:AQ35"/>
    <mergeCell ref="AT34:AW35"/>
    <mergeCell ref="E36:H37"/>
    <mergeCell ref="J36:M37"/>
    <mergeCell ref="P36:R37"/>
    <mergeCell ref="T36:T37"/>
    <mergeCell ref="U36:W37"/>
    <mergeCell ref="AB36:AE37"/>
    <mergeCell ref="E32:H33"/>
    <mergeCell ref="I32:I33"/>
    <mergeCell ref="J32:M33"/>
    <mergeCell ref="P32:S33"/>
    <mergeCell ref="T32:W33"/>
    <mergeCell ref="E34:H35"/>
    <mergeCell ref="J34:M35"/>
    <mergeCell ref="P34:R35"/>
    <mergeCell ref="T34:W35"/>
    <mergeCell ref="E28:H29"/>
    <mergeCell ref="J28:M29"/>
    <mergeCell ref="AA28:AD29"/>
    <mergeCell ref="AH28:AK29"/>
    <mergeCell ref="E30:H31"/>
    <mergeCell ref="J30:M31"/>
    <mergeCell ref="AB30:AE31"/>
    <mergeCell ref="AH30:AK31"/>
    <mergeCell ref="E26:H27"/>
    <mergeCell ref="J26:M27"/>
    <mergeCell ref="P26:R27"/>
    <mergeCell ref="T26:W27"/>
    <mergeCell ref="AO26:AQ27"/>
    <mergeCell ref="AT26:AW27"/>
    <mergeCell ref="AO22:AQ23"/>
    <mergeCell ref="AU22:AW23"/>
    <mergeCell ref="E24:H25"/>
    <mergeCell ref="J24:M25"/>
    <mergeCell ref="O24:Q25"/>
    <mergeCell ref="T24:W25"/>
    <mergeCell ref="AC24:AF25"/>
    <mergeCell ref="AH24:AK25"/>
    <mergeCell ref="AN24:AP25"/>
    <mergeCell ref="AT24:AW25"/>
    <mergeCell ref="AH20:AK21"/>
    <mergeCell ref="AO20:AQ21"/>
    <mergeCell ref="AU20:AW21"/>
    <mergeCell ref="E22:H23"/>
    <mergeCell ref="I22:I23"/>
    <mergeCell ref="J22:M23"/>
    <mergeCell ref="P22:R23"/>
    <mergeCell ref="T22:W23"/>
    <mergeCell ref="AC22:AF23"/>
    <mergeCell ref="AH22:AK23"/>
    <mergeCell ref="E20:H21"/>
    <mergeCell ref="I20:I21"/>
    <mergeCell ref="J20:M21"/>
    <mergeCell ref="P20:R21"/>
    <mergeCell ref="T20:W21"/>
    <mergeCell ref="AC20:AF21"/>
    <mergeCell ref="AO16:AQ17"/>
    <mergeCell ref="AU16:AW17"/>
    <mergeCell ref="E18:H19"/>
    <mergeCell ref="J18:M19"/>
    <mergeCell ref="O18:Q19"/>
    <mergeCell ref="T18:W19"/>
    <mergeCell ref="AC18:AF19"/>
    <mergeCell ref="AH18:AK19"/>
    <mergeCell ref="AN18:AP19"/>
    <mergeCell ref="AT18:AW19"/>
    <mergeCell ref="D16:G17"/>
    <mergeCell ref="J16:M17"/>
    <mergeCell ref="P16:R17"/>
    <mergeCell ref="T16:W17"/>
    <mergeCell ref="AB16:AE17"/>
    <mergeCell ref="AH16:AK17"/>
    <mergeCell ref="AN12:AP13"/>
    <mergeCell ref="AT12:AW13"/>
    <mergeCell ref="E14:H15"/>
    <mergeCell ref="J14:M15"/>
    <mergeCell ref="P14:R15"/>
    <mergeCell ref="T14:W15"/>
    <mergeCell ref="AC14:AF15"/>
    <mergeCell ref="AH14:AK15"/>
    <mergeCell ref="AO14:AQ15"/>
    <mergeCell ref="AU14:AW15"/>
    <mergeCell ref="E12:H13"/>
    <mergeCell ref="J12:M13"/>
    <mergeCell ref="O12:R13"/>
    <mergeCell ref="T12:W13"/>
    <mergeCell ref="AC12:AF13"/>
    <mergeCell ref="AH12:AK13"/>
    <mergeCell ref="AO8:AQ9"/>
    <mergeCell ref="AT8:AW9"/>
    <mergeCell ref="E10:H11"/>
    <mergeCell ref="J10:M11"/>
    <mergeCell ref="P10:R11"/>
    <mergeCell ref="T10:W11"/>
    <mergeCell ref="AC10:AF11"/>
    <mergeCell ref="AH10:AK11"/>
    <mergeCell ref="D8:G9"/>
    <mergeCell ref="J8:M9"/>
    <mergeCell ref="P8:R9"/>
    <mergeCell ref="T8:W9"/>
    <mergeCell ref="AB8:AE9"/>
    <mergeCell ref="AH8:AK9"/>
    <mergeCell ref="B3:W3"/>
    <mergeCell ref="Z3:AW3"/>
    <mergeCell ref="B4:M4"/>
    <mergeCell ref="N4:W4"/>
    <mergeCell ref="Z4:AK4"/>
    <mergeCell ref="AL4:AW4"/>
    <mergeCell ref="AL5:AQ5"/>
    <mergeCell ref="AT5:AW5"/>
    <mergeCell ref="C6:F7"/>
    <mergeCell ref="O6:Q7"/>
    <mergeCell ref="AA6:AD7"/>
    <mergeCell ref="AN6:AP7"/>
    <mergeCell ref="J7:M7"/>
    <mergeCell ref="T7:W7"/>
    <mergeCell ref="AH7:AK7"/>
    <mergeCell ref="AT7:AW7"/>
    <mergeCell ref="B5:I5"/>
    <mergeCell ref="J5:M5"/>
    <mergeCell ref="N5:R5"/>
    <mergeCell ref="T5:W5"/>
    <mergeCell ref="Z5:AG5"/>
    <mergeCell ref="AH5:AK5"/>
  </mergeCells>
  <phoneticPr fontId="1"/>
  <printOptions horizontalCentered="1"/>
  <pageMargins left="0.59055118110236227" right="0.59055118110236227" top="0.59055118110236227" bottom="0.78740157480314965" header="0.51181102362204722" footer="0.51181102362204722"/>
  <pageSetup paperSize="9" scale="76" firstPageNumber="9" orientation="portrait" useFirstPageNumber="1" r:id="rId1"/>
  <headerFooter alignWithMargins="0">
    <oddFooter>&amp;C&amp;P</oddFooter>
  </headerFooter>
  <colBreaks count="1" manualBreakCount="1">
    <brk id="24" max="5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参考</vt:lpstr>
      <vt:lpstr>最近５カ年大阪港港勢比較表</vt:lpstr>
      <vt:lpstr>令和５年度　港営事業収益的収支決算概要</vt:lpstr>
      <vt:lpstr>大阪港埋立事業収益的収支地区別内訳</vt:lpstr>
      <vt:lpstr>令和5年度　港営事業資本的収支決算概要</vt:lpstr>
      <vt:lpstr>最近５カ年大阪港港勢比較表!Print_Area</vt:lpstr>
      <vt:lpstr>参考!Print_Area</vt:lpstr>
      <vt:lpstr>大阪港埋立事業収益的収支地区別内訳!Print_Area</vt:lpstr>
      <vt:lpstr>'令和5年度　港営事業資本的収支決算概要'!Print_Area</vt:lpstr>
      <vt:lpstr>'令和５年度　港営事業収益的収支決算概要'!Print_Area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2024-09-27T10:33:41Z</dcterms:created>
  <dcterms:modified xsi:type="dcterms:W3CDTF">2024-09-27T10:33:49Z</dcterms:modified>
</cp:coreProperties>
</file>