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5F5D359-12D2-4F60-8DD0-92E7B4506C5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参考" sheetId="35" r:id="rId1"/>
    <sheet name="最近５カ年大阪港港勢比較表" sheetId="40" r:id="rId2"/>
    <sheet name="令和6年度　港営事収益的収支決算概要" sheetId="37" r:id="rId3"/>
    <sheet name="令和6年度　港営事業資本的収支決算概要" sheetId="46" r:id="rId4"/>
  </sheets>
  <definedNames>
    <definedName name="_xlnm.Print_Area" localSheetId="1">最近５カ年大阪港港勢比較表!$A$1:$BX$55</definedName>
    <definedName name="_xlnm.Print_Area" localSheetId="0">参考!$A$1:$AP$45</definedName>
    <definedName name="_xlnm.Print_Area" localSheetId="3">'令和6年度　港営事業資本的収支決算概要'!$A$1:$AW$51</definedName>
    <definedName name="_xlnm.Print_Area" localSheetId="2">'令和6年度　港営事収益的収支決算概要'!$A$1:$AO$71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9" i="37" l="1"/>
  <c r="N59" i="37"/>
  <c r="N51" i="37"/>
  <c r="N36" i="37"/>
  <c r="N13" i="37" l="1"/>
  <c r="AT10" i="46" l="1"/>
  <c r="AH49" i="37" l="1"/>
  <c r="AG49" i="37" s="1"/>
  <c r="D27" i="35" l="1"/>
  <c r="J32" i="46" l="1"/>
  <c r="AT40" i="46"/>
  <c r="AH38" i="46"/>
  <c r="AU38" i="46"/>
  <c r="AT38" i="46"/>
  <c r="T38" i="46"/>
  <c r="AH32" i="46"/>
  <c r="AH26" i="46"/>
  <c r="T18" i="46"/>
  <c r="AH14" i="46"/>
  <c r="J14" i="46"/>
  <c r="AT16" i="46"/>
  <c r="T12" i="46"/>
  <c r="AH8" i="46"/>
  <c r="J8" i="46"/>
  <c r="AT7" i="46"/>
  <c r="AT34" i="46" s="1"/>
  <c r="AH7" i="46"/>
  <c r="AH49" i="46" s="1"/>
  <c r="AT36" i="46" s="1"/>
  <c r="T7" i="46"/>
  <c r="T34" i="46" s="1"/>
  <c r="J7" i="46"/>
  <c r="J49" i="46" s="1"/>
  <c r="U36" i="46" l="1"/>
  <c r="T36" i="46"/>
  <c r="AU36" i="46"/>
  <c r="AU49" i="46" s="1"/>
  <c r="U49" i="46"/>
  <c r="T49" i="46"/>
  <c r="N41" i="37" l="1"/>
  <c r="N6" i="37"/>
  <c r="D26" i="35" l="1"/>
  <c r="N31" i="37" l="1"/>
  <c r="AH35" i="37"/>
  <c r="AG35" i="37" s="1"/>
  <c r="N9" i="37" l="1"/>
  <c r="AH12" i="37"/>
  <c r="AG12" i="37" s="1"/>
  <c r="N19" i="37" l="1"/>
  <c r="D28" i="35" l="1"/>
  <c r="BT44" i="40" l="1"/>
  <c r="D24" i="35" l="1"/>
  <c r="BT6" i="40" l="1"/>
  <c r="BE6" i="40"/>
  <c r="BJ6" i="40"/>
  <c r="BO6" i="40"/>
  <c r="P7" i="40"/>
  <c r="BE7" i="40"/>
  <c r="BJ7" i="40"/>
  <c r="BO7" i="40"/>
  <c r="BT7" i="40"/>
  <c r="P8" i="40"/>
  <c r="BE8" i="40"/>
  <c r="BJ8" i="40"/>
  <c r="BO8" i="40"/>
  <c r="BT8" i="40"/>
  <c r="BE9" i="40"/>
  <c r="BJ9" i="40"/>
  <c r="BO9" i="40"/>
  <c r="BT9" i="40"/>
  <c r="BE10" i="40"/>
  <c r="BJ10" i="40"/>
  <c r="BO10" i="40"/>
  <c r="BT10" i="40"/>
  <c r="BE11" i="40"/>
  <c r="BJ11" i="40"/>
  <c r="BO11" i="40"/>
  <c r="BT11" i="40"/>
  <c r="BE12" i="40"/>
  <c r="BJ12" i="40"/>
  <c r="BO12" i="40"/>
  <c r="BT12" i="40"/>
  <c r="BE13" i="40"/>
  <c r="BJ13" i="40"/>
  <c r="BO13" i="40"/>
  <c r="BT13" i="40"/>
  <c r="BE14" i="40"/>
  <c r="BJ14" i="40"/>
  <c r="BO14" i="40"/>
  <c r="BT14" i="40"/>
  <c r="BE15" i="40"/>
  <c r="BJ15" i="40"/>
  <c r="BO15" i="40"/>
  <c r="BT15" i="40"/>
  <c r="BE16" i="40"/>
  <c r="BJ16" i="40"/>
  <c r="BO16" i="40"/>
  <c r="BT16" i="40"/>
  <c r="BE17" i="40"/>
  <c r="BJ17" i="40"/>
  <c r="BO17" i="40"/>
  <c r="BT17" i="40"/>
  <c r="P18" i="40"/>
  <c r="BE18" i="40"/>
  <c r="BJ18" i="40"/>
  <c r="BO18" i="40"/>
  <c r="BT18" i="40"/>
  <c r="P19" i="40"/>
  <c r="BE19" i="40"/>
  <c r="BJ19" i="40"/>
  <c r="BO19" i="40"/>
  <c r="BT19" i="40"/>
  <c r="BE20" i="40"/>
  <c r="BJ20" i="40"/>
  <c r="BO20" i="40"/>
  <c r="BT20" i="40"/>
  <c r="BE21" i="40"/>
  <c r="BJ21" i="40"/>
  <c r="BO21" i="40"/>
  <c r="BT21" i="40"/>
  <c r="BE22" i="40"/>
  <c r="BJ22" i="40"/>
  <c r="BO22" i="40"/>
  <c r="BT22" i="40"/>
  <c r="BE23" i="40"/>
  <c r="BJ23" i="40"/>
  <c r="BO23" i="40"/>
  <c r="BT23" i="40"/>
  <c r="BE24" i="40"/>
  <c r="BJ24" i="40"/>
  <c r="BO24" i="40"/>
  <c r="BT24" i="40"/>
  <c r="BE25" i="40"/>
  <c r="BJ25" i="40"/>
  <c r="BO25" i="40"/>
  <c r="BT25" i="40"/>
  <c r="BE26" i="40"/>
  <c r="BJ26" i="40"/>
  <c r="BO26" i="40"/>
  <c r="BT26" i="40"/>
  <c r="P27" i="40"/>
  <c r="BE27" i="40"/>
  <c r="BJ27" i="40"/>
  <c r="BO27" i="40"/>
  <c r="BT27" i="40"/>
  <c r="P28" i="40"/>
  <c r="BE28" i="40"/>
  <c r="BJ28" i="40"/>
  <c r="BO28" i="40"/>
  <c r="BT28" i="40"/>
  <c r="BE29" i="40"/>
  <c r="BJ29" i="40"/>
  <c r="BO29" i="40"/>
  <c r="BT29" i="40"/>
  <c r="BE30" i="40"/>
  <c r="BJ30" i="40"/>
  <c r="BO30" i="40"/>
  <c r="BT30" i="40"/>
  <c r="BE31" i="40"/>
  <c r="BJ31" i="40"/>
  <c r="BO31" i="40"/>
  <c r="BT31" i="40"/>
  <c r="BE32" i="40"/>
  <c r="BJ32" i="40"/>
  <c r="BO32" i="40"/>
  <c r="BT32" i="40"/>
  <c r="BE33" i="40"/>
  <c r="BJ33" i="40"/>
  <c r="BO33" i="40"/>
  <c r="BT33" i="40"/>
  <c r="BE34" i="40"/>
  <c r="BJ34" i="40"/>
  <c r="BO34" i="40"/>
  <c r="BT34" i="40"/>
  <c r="BE35" i="40"/>
  <c r="BJ35" i="40"/>
  <c r="BO35" i="40"/>
  <c r="BT35" i="40"/>
  <c r="BE44" i="40"/>
  <c r="BJ44" i="40"/>
  <c r="BO44" i="40"/>
  <c r="BE45" i="40"/>
  <c r="BJ45" i="40"/>
  <c r="BO45" i="40"/>
  <c r="BT45" i="40"/>
  <c r="BE46" i="40"/>
  <c r="BJ46" i="40"/>
  <c r="BO46" i="40"/>
  <c r="BT46" i="40"/>
  <c r="BE47" i="40"/>
  <c r="BJ47" i="40"/>
  <c r="BO47" i="40"/>
  <c r="BT47" i="40"/>
  <c r="BE48" i="40"/>
  <c r="BJ48" i="40"/>
  <c r="BO48" i="40"/>
  <c r="BT48" i="40"/>
  <c r="BE49" i="40"/>
  <c r="BJ49" i="40"/>
  <c r="BO49" i="40"/>
  <c r="BT49" i="40"/>
  <c r="BE50" i="40"/>
  <c r="BJ50" i="40"/>
  <c r="BO50" i="40"/>
  <c r="BT50" i="40"/>
  <c r="BE51" i="40"/>
  <c r="BJ51" i="40"/>
  <c r="BO51" i="40"/>
  <c r="BT51" i="40"/>
  <c r="BE52" i="40"/>
  <c r="BJ52" i="40"/>
  <c r="BO52" i="40"/>
  <c r="BT52" i="40"/>
  <c r="BE53" i="40"/>
  <c r="BJ53" i="40"/>
  <c r="BO53" i="40"/>
  <c r="BT53" i="40"/>
  <c r="BE54" i="40"/>
  <c r="BJ54" i="40"/>
  <c r="BO54" i="40"/>
  <c r="BT54" i="40"/>
  <c r="P17" i="40" l="1"/>
  <c r="N22" i="37"/>
  <c r="AH9" i="37" l="1"/>
  <c r="AG9" i="37" s="1"/>
  <c r="AH65" i="37" l="1"/>
  <c r="AG65" i="37" s="1"/>
  <c r="AH63" i="37"/>
  <c r="AG63" i="37" s="1"/>
  <c r="AH50" i="37"/>
  <c r="AG50" i="37" s="1"/>
  <c r="AH48" i="37"/>
  <c r="AG48" i="37" s="1"/>
  <c r="N47" i="37"/>
  <c r="AH46" i="37"/>
  <c r="AG46" i="37" s="1"/>
  <c r="AH45" i="37"/>
  <c r="AG45" i="37" s="1"/>
  <c r="AH44" i="37"/>
  <c r="AG44" i="37" s="1"/>
  <c r="AH43" i="37"/>
  <c r="AG43" i="37" s="1"/>
  <c r="AH42" i="37"/>
  <c r="AG42" i="37" s="1"/>
  <c r="AG38" i="37"/>
  <c r="W38" i="37"/>
  <c r="M38" i="37"/>
  <c r="AH34" i="37"/>
  <c r="AG34" i="37" s="1"/>
  <c r="AH33" i="37"/>
  <c r="AG33" i="37" s="1"/>
  <c r="AH32" i="37"/>
  <c r="AG32" i="37" s="1"/>
  <c r="AH30" i="37"/>
  <c r="AG30" i="37" s="1"/>
  <c r="AH29" i="37"/>
  <c r="AG29" i="37" s="1"/>
  <c r="AH28" i="37"/>
  <c r="AG28" i="37" s="1"/>
  <c r="N27" i="37"/>
  <c r="AH23" i="37"/>
  <c r="AG23" i="37" s="1"/>
  <c r="AH21" i="37"/>
  <c r="AG21" i="37" s="1"/>
  <c r="AH20" i="37"/>
  <c r="AG20" i="37" s="1"/>
  <c r="X58" i="37"/>
  <c r="AH18" i="37"/>
  <c r="AG18" i="37" s="1"/>
  <c r="AH17" i="37"/>
  <c r="AG17" i="37" s="1"/>
  <c r="AH16" i="37"/>
  <c r="AG16" i="37" s="1"/>
  <c r="AH15" i="37"/>
  <c r="AG15" i="37" s="1"/>
  <c r="N14" i="37"/>
  <c r="N57" i="37" s="1"/>
  <c r="AH10" i="37"/>
  <c r="AG10" i="37" s="1"/>
  <c r="AH11" i="37"/>
  <c r="AG11" i="37" s="1"/>
  <c r="AH8" i="37"/>
  <c r="AG8" i="37" s="1"/>
  <c r="AH7" i="37"/>
  <c r="AG7" i="37" s="1"/>
  <c r="AH47" i="37" l="1"/>
  <c r="AG47" i="37" s="1"/>
  <c r="N58" i="37"/>
  <c r="AH58" i="37" s="1"/>
  <c r="AG58" i="37" s="1"/>
  <c r="AH51" i="37"/>
  <c r="N54" i="37"/>
  <c r="AH31" i="37"/>
  <c r="AG31" i="37" s="1"/>
  <c r="AH22" i="37"/>
  <c r="AG22" i="37" s="1"/>
  <c r="X54" i="37"/>
  <c r="AH6" i="37"/>
  <c r="AG6" i="37" s="1"/>
  <c r="N55" i="37"/>
  <c r="N24" i="37"/>
  <c r="X55" i="37"/>
  <c r="X57" i="37"/>
  <c r="AH27" i="37"/>
  <c r="AG27" i="37" s="1"/>
  <c r="AH41" i="37"/>
  <c r="AG41" i="37" s="1"/>
  <c r="AH19" i="37"/>
  <c r="AG19" i="37" s="1"/>
  <c r="AH14" i="37"/>
  <c r="AG14" i="37" s="1"/>
  <c r="O68" i="37" l="1"/>
  <c r="AG51" i="37"/>
  <c r="AH54" i="37"/>
  <c r="AG54" i="37" s="1"/>
  <c r="AH24" i="37"/>
  <c r="AG24" i="37" s="1"/>
  <c r="AH36" i="37"/>
  <c r="AG36" i="37" s="1"/>
  <c r="AH55" i="37"/>
  <c r="AG55" i="37" s="1"/>
  <c r="W62" i="37"/>
  <c r="Y68" i="37"/>
  <c r="X62" i="37"/>
  <c r="X56" i="37"/>
  <c r="AH59" i="37"/>
  <c r="AG59" i="37" s="1"/>
  <c r="X60" i="37"/>
  <c r="M62" i="37"/>
  <c r="AH13" i="37"/>
  <c r="AG13" i="37" s="1"/>
  <c r="N56" i="37"/>
  <c r="N60" i="37"/>
  <c r="AH57" i="37"/>
  <c r="AG57" i="37" s="1"/>
  <c r="N62" i="37"/>
  <c r="AG62" i="37" l="1"/>
  <c r="X61" i="37"/>
  <c r="AH62" i="37"/>
  <c r="AH60" i="37"/>
  <c r="AG60" i="37" s="1"/>
  <c r="W61" i="37"/>
  <c r="M61" i="37"/>
  <c r="AH56" i="37"/>
  <c r="AG56" i="37" s="1"/>
  <c r="N61" i="37"/>
  <c r="N64" i="37" l="1"/>
  <c r="AH64" i="37" s="1"/>
  <c r="AH61" i="37"/>
  <c r="AG61" i="37"/>
  <c r="D25" i="35"/>
  <c r="D23" i="35"/>
  <c r="D22" i="35"/>
  <c r="D21" i="35"/>
  <c r="D20" i="35"/>
</calcChain>
</file>

<file path=xl/sharedStrings.xml><?xml version="1.0" encoding="utf-8"?>
<sst xmlns="http://schemas.openxmlformats.org/spreadsheetml/2006/main" count="535" uniqueCount="288">
  <si>
    <t>大阪港の港勢</t>
    <rPh sb="0" eb="3">
      <t>オオサカコウ</t>
    </rPh>
    <rPh sb="4" eb="5">
      <t>コウ</t>
    </rPh>
    <rPh sb="5" eb="6">
      <t>ゼイ</t>
    </rPh>
    <phoneticPr fontId="1"/>
  </si>
  <si>
    <t>区　　　　　　　　　　分</t>
    <rPh sb="0" eb="1">
      <t>ク</t>
    </rPh>
    <rPh sb="11" eb="12">
      <t>ブン</t>
    </rPh>
    <phoneticPr fontId="1"/>
  </si>
  <si>
    <t>入 港 船 舶</t>
    <rPh sb="0" eb="1">
      <t>イ</t>
    </rPh>
    <rPh sb="2" eb="3">
      <t>ミナト</t>
    </rPh>
    <rPh sb="4" eb="5">
      <t>フネ</t>
    </rPh>
    <rPh sb="6" eb="7">
      <t>オオブネ</t>
    </rPh>
    <phoneticPr fontId="1"/>
  </si>
  <si>
    <t>合　　　　計</t>
    <rPh sb="0" eb="1">
      <t>ゴウ</t>
    </rPh>
    <rPh sb="5" eb="6">
      <t>ケイ</t>
    </rPh>
    <phoneticPr fontId="1"/>
  </si>
  <si>
    <t>隻　　数</t>
    <rPh sb="0" eb="1">
      <t>セキ</t>
    </rPh>
    <rPh sb="3" eb="4">
      <t>カズ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</si>
  <si>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</si>
  <si>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</si>
  <si>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千総トン</t>
    <rPh sb="0" eb="1">
      <t>セン</t>
    </rPh>
    <rPh sb="1" eb="2">
      <t>ソウ</t>
    </rPh>
    <phoneticPr fontId="1"/>
  </si>
  <si>
    <t>外　　　　航</t>
    <rPh sb="0" eb="1">
      <t>ソト</t>
    </rPh>
    <rPh sb="5" eb="6">
      <t>ワタル</t>
    </rPh>
    <phoneticPr fontId="1"/>
  </si>
  <si>
    <t>フルコンテナ船</t>
    <rPh sb="6" eb="7">
      <t>セン</t>
    </rPh>
    <phoneticPr fontId="1"/>
  </si>
  <si>
    <t>内　　　　航</t>
    <rPh sb="0" eb="1">
      <t>ウチ</t>
    </rPh>
    <rPh sb="5" eb="6">
      <t>ワタル</t>
    </rPh>
    <phoneticPr fontId="1"/>
  </si>
  <si>
    <t>フェリー船</t>
    <rPh sb="4" eb="5">
      <t>セン</t>
    </rPh>
    <phoneticPr fontId="1"/>
  </si>
  <si>
    <t>取　　扱　　貨　　物</t>
    <rPh sb="0" eb="1">
      <t>トリ</t>
    </rPh>
    <rPh sb="3" eb="4">
      <t>アツカ</t>
    </rPh>
    <rPh sb="6" eb="7">
      <t>カ</t>
    </rPh>
    <rPh sb="9" eb="10">
      <t>モノ</t>
    </rPh>
    <phoneticPr fontId="1"/>
  </si>
  <si>
    <t>合　　　　　　　　計</t>
    <rPh sb="0" eb="1">
      <t>ゴウ</t>
    </rPh>
    <rPh sb="9" eb="10">
      <t>ケイ</t>
    </rPh>
    <phoneticPr fontId="1"/>
  </si>
  <si>
    <t>千トン</t>
    <rPh sb="0" eb="1">
      <t>セン</t>
    </rPh>
    <phoneticPr fontId="1"/>
  </si>
  <si>
    <t>外 貿 貨 物</t>
    <rPh sb="0" eb="1">
      <t>ソト</t>
    </rPh>
    <rPh sb="2" eb="3">
      <t>ボウ</t>
    </rPh>
    <rPh sb="4" eb="5">
      <t>カ</t>
    </rPh>
    <rPh sb="6" eb="7">
      <t>モノ</t>
    </rPh>
    <phoneticPr fontId="1"/>
  </si>
  <si>
    <t>小　　　　　　　計</t>
    <rPh sb="0" eb="1">
      <t>ショウ</t>
    </rPh>
    <rPh sb="8" eb="9">
      <t>ケイ</t>
    </rPh>
    <phoneticPr fontId="1"/>
  </si>
  <si>
    <t>輸　　　　　出</t>
    <rPh sb="0" eb="1">
      <t>ユ</t>
    </rPh>
    <rPh sb="6" eb="7">
      <t>デ</t>
    </rPh>
    <phoneticPr fontId="1"/>
  </si>
  <si>
    <t>輸　　　　　入</t>
    <rPh sb="0" eb="1">
      <t>ユ</t>
    </rPh>
    <rPh sb="6" eb="7">
      <t>イ</t>
    </rPh>
    <phoneticPr fontId="1"/>
  </si>
  <si>
    <t>内 貿 貨 物</t>
    <rPh sb="0" eb="1">
      <t>ウチ</t>
    </rPh>
    <rPh sb="2" eb="3">
      <t>ボウ</t>
    </rPh>
    <rPh sb="4" eb="5">
      <t>カ</t>
    </rPh>
    <rPh sb="6" eb="7">
      <t>モノ</t>
    </rPh>
    <phoneticPr fontId="1"/>
  </si>
  <si>
    <t>移　　　　　出</t>
    <rPh sb="0" eb="1">
      <t>ワタル</t>
    </rPh>
    <rPh sb="6" eb="7">
      <t>デ</t>
    </rPh>
    <phoneticPr fontId="1"/>
  </si>
  <si>
    <t>移　　　　　入</t>
    <rPh sb="0" eb="1">
      <t>ワタル</t>
    </rPh>
    <rPh sb="6" eb="7">
      <t>イ</t>
    </rPh>
    <phoneticPr fontId="1"/>
  </si>
  <si>
    <t>業務量</t>
    <rPh sb="0" eb="2">
      <t>ギョウム</t>
    </rPh>
    <rPh sb="2" eb="3">
      <t>リョウ</t>
    </rPh>
    <phoneticPr fontId="1"/>
  </si>
  <si>
    <t>決算</t>
    <rPh sb="0" eb="2">
      <t>ケッサン</t>
    </rPh>
    <phoneticPr fontId="1"/>
  </si>
  <si>
    <t>一　般</t>
    <rPh sb="0" eb="1">
      <t>１</t>
    </rPh>
    <rPh sb="2" eb="3">
      <t>バン</t>
    </rPh>
    <phoneticPr fontId="1"/>
  </si>
  <si>
    <t>施設数</t>
    <rPh sb="0" eb="2">
      <t>シセツ</t>
    </rPh>
    <rPh sb="2" eb="3">
      <t>スウ</t>
    </rPh>
    <phoneticPr fontId="1"/>
  </si>
  <si>
    <t>基</t>
    <rPh sb="0" eb="1">
      <t>キ</t>
    </rPh>
    <phoneticPr fontId="1"/>
  </si>
  <si>
    <t>稼働時間</t>
    <rPh sb="0" eb="2">
      <t>カドウ</t>
    </rPh>
    <rPh sb="2" eb="4">
      <t>ジカン</t>
    </rPh>
    <phoneticPr fontId="1"/>
  </si>
  <si>
    <t>時間</t>
    <rPh sb="0" eb="2">
      <t>ジカン</t>
    </rPh>
    <phoneticPr fontId="1"/>
  </si>
  <si>
    <t>荷役機械使用料</t>
    <rPh sb="0" eb="2">
      <t>ニヤク</t>
    </rPh>
    <rPh sb="2" eb="4">
      <t>キカイ</t>
    </rPh>
    <rPh sb="4" eb="6">
      <t>シヨウ</t>
    </rPh>
    <rPh sb="6" eb="7">
      <t>リョウ</t>
    </rPh>
    <phoneticPr fontId="1"/>
  </si>
  <si>
    <t>百万円</t>
    <rPh sb="0" eb="3">
      <t>ヒャクマンエン</t>
    </rPh>
    <phoneticPr fontId="1"/>
  </si>
  <si>
    <t>上　屋　倉　庫</t>
    <rPh sb="0" eb="1">
      <t>ウエ</t>
    </rPh>
    <rPh sb="2" eb="3">
      <t>ヤ</t>
    </rPh>
    <rPh sb="4" eb="5">
      <t>クラ</t>
    </rPh>
    <rPh sb="6" eb="7">
      <t>コ</t>
    </rPh>
    <phoneticPr fontId="1"/>
  </si>
  <si>
    <t>上　屋</t>
    <rPh sb="0" eb="1">
      <t>ウエ</t>
    </rPh>
    <rPh sb="2" eb="3">
      <t>ヤ</t>
    </rPh>
    <phoneticPr fontId="1"/>
  </si>
  <si>
    <t>棟</t>
    <rPh sb="0" eb="1">
      <t>トウ</t>
    </rPh>
    <phoneticPr fontId="1"/>
  </si>
  <si>
    <t>面積</t>
    <rPh sb="0" eb="2">
      <t>メンセキ</t>
    </rPh>
    <phoneticPr fontId="1"/>
  </si>
  <si>
    <t>事務所　　　　　　附　設</t>
    <rPh sb="0" eb="2">
      <t>ジム</t>
    </rPh>
    <rPh sb="2" eb="3">
      <t>ショ</t>
    </rPh>
    <rPh sb="9" eb="10">
      <t>フ</t>
    </rPh>
    <rPh sb="11" eb="12">
      <t>セツ</t>
    </rPh>
    <phoneticPr fontId="1"/>
  </si>
  <si>
    <t>ヶ所</t>
    <rPh sb="1" eb="2">
      <t>ショ</t>
    </rPh>
    <phoneticPr fontId="1"/>
  </si>
  <si>
    <t>貯炭場</t>
    <rPh sb="0" eb="2">
      <t>チョタン</t>
    </rPh>
    <rPh sb="2" eb="3">
      <t>バ</t>
    </rPh>
    <phoneticPr fontId="1"/>
  </si>
  <si>
    <t>き　地　　　　　　荷さば</t>
    <rPh sb="2" eb="3">
      <t>チ</t>
    </rPh>
    <rPh sb="9" eb="10">
      <t>ニ</t>
    </rPh>
    <phoneticPr fontId="1"/>
  </si>
  <si>
    <t>上屋倉庫使用料</t>
    <rPh sb="0" eb="2">
      <t>ウワヤ</t>
    </rPh>
    <rPh sb="2" eb="4">
      <t>ソウコ</t>
    </rPh>
    <rPh sb="4" eb="6">
      <t>シヨウ</t>
    </rPh>
    <rPh sb="6" eb="7">
      <t>リョウ</t>
    </rPh>
    <phoneticPr fontId="1"/>
  </si>
  <si>
    <t>人件費</t>
    <rPh sb="0" eb="3">
      <t>ジンケンヒ</t>
    </rPh>
    <phoneticPr fontId="1"/>
  </si>
  <si>
    <t>経費</t>
    <rPh sb="0" eb="2">
      <t>ケイヒ</t>
    </rPh>
    <phoneticPr fontId="1"/>
  </si>
  <si>
    <t>○経営収支（当年度損益）の推移</t>
    <rPh sb="1" eb="3">
      <t>ケイエイ</t>
    </rPh>
    <rPh sb="3" eb="5">
      <t>シュウシ</t>
    </rPh>
    <rPh sb="6" eb="7">
      <t>トウ</t>
    </rPh>
    <rPh sb="7" eb="9">
      <t>ネンド</t>
    </rPh>
    <rPh sb="9" eb="11">
      <t>ソンエキ</t>
    </rPh>
    <rPh sb="13" eb="15">
      <t>スイイ</t>
    </rPh>
    <phoneticPr fontId="1"/>
  </si>
  <si>
    <t>年　　　　度</t>
    <rPh sb="0" eb="1">
      <t>トシ</t>
    </rPh>
    <rPh sb="5" eb="6">
      <t>タビ</t>
    </rPh>
    <phoneticPr fontId="1"/>
  </si>
  <si>
    <t>収　　　　益</t>
    <rPh sb="0" eb="1">
      <t>オサム</t>
    </rPh>
    <rPh sb="5" eb="6">
      <t>エキ</t>
    </rPh>
    <phoneticPr fontId="1"/>
  </si>
  <si>
    <t>費　　　　用</t>
    <rPh sb="0" eb="1">
      <t>ヒ</t>
    </rPh>
    <rPh sb="5" eb="6">
      <t>ヨウ</t>
    </rPh>
    <phoneticPr fontId="1"/>
  </si>
  <si>
    <t>収　支　差　引</t>
    <rPh sb="0" eb="1">
      <t>オサム</t>
    </rPh>
    <rPh sb="2" eb="3">
      <t>ササ</t>
    </rPh>
    <rPh sb="4" eb="5">
      <t>サ</t>
    </rPh>
    <rPh sb="6" eb="7">
      <t>イン</t>
    </rPh>
    <phoneticPr fontId="1"/>
  </si>
  <si>
    <t>企業債年度末残高</t>
    <rPh sb="0" eb="3">
      <t>キギョウサイ</t>
    </rPh>
    <rPh sb="3" eb="6">
      <t>ネンドマツ</t>
    </rPh>
    <rPh sb="6" eb="8">
      <t>ザンダカ</t>
    </rPh>
    <phoneticPr fontId="1"/>
  </si>
  <si>
    <t>港湾施設提供事業</t>
    <rPh sb="0" eb="2">
      <t>コウワン</t>
    </rPh>
    <rPh sb="2" eb="4">
      <t>シセツ</t>
    </rPh>
    <rPh sb="4" eb="6">
      <t>テイキョウ</t>
    </rPh>
    <rPh sb="6" eb="8">
      <t>ジギョウ</t>
    </rPh>
    <phoneticPr fontId="1"/>
  </si>
  <si>
    <t>大阪港埋立事業</t>
    <rPh sb="0" eb="3">
      <t>オオサカコウ</t>
    </rPh>
    <rPh sb="3" eb="5">
      <t>ウメタテ</t>
    </rPh>
    <rPh sb="5" eb="7">
      <t>ジギョウ</t>
    </rPh>
    <phoneticPr fontId="1"/>
  </si>
  <si>
    <t>計</t>
    <rPh sb="0" eb="1">
      <t>ケイ</t>
    </rPh>
    <phoneticPr fontId="1"/>
  </si>
  <si>
    <t>企業債利息</t>
    <rPh sb="0" eb="3">
      <t>キギョウサイ</t>
    </rPh>
    <rPh sb="3" eb="5">
      <t>リソク</t>
    </rPh>
    <phoneticPr fontId="1"/>
  </si>
  <si>
    <t>企業債利率</t>
    <rPh sb="0" eb="3">
      <t>キギョウサイ</t>
    </rPh>
    <rPh sb="3" eb="5">
      <t>リリツ</t>
    </rPh>
    <phoneticPr fontId="1"/>
  </si>
  <si>
    <t>一般会計補助金</t>
    <rPh sb="0" eb="2">
      <t>イッパン</t>
    </rPh>
    <rPh sb="2" eb="4">
      <t>カイケイ</t>
    </rPh>
    <rPh sb="4" eb="7">
      <t>ホジョキン</t>
    </rPh>
    <phoneticPr fontId="1"/>
  </si>
  <si>
    <t>大阪港振興基金</t>
    <rPh sb="0" eb="3">
      <t>オオサカコウ</t>
    </rPh>
    <rPh sb="3" eb="5">
      <t>シンコウ</t>
    </rPh>
    <rPh sb="5" eb="7">
      <t>キキン</t>
    </rPh>
    <phoneticPr fontId="1"/>
  </si>
  <si>
    <t>経常損益</t>
    <rPh sb="0" eb="2">
      <t>ケイジョウ</t>
    </rPh>
    <rPh sb="2" eb="4">
      <t>ソンエキ</t>
    </rPh>
    <phoneticPr fontId="1"/>
  </si>
  <si>
    <t>土地売却収益</t>
    <rPh sb="0" eb="2">
      <t>トチ</t>
    </rPh>
    <rPh sb="2" eb="4">
      <t>バイキャク</t>
    </rPh>
    <rPh sb="4" eb="6">
      <t>シュウエキ</t>
    </rPh>
    <phoneticPr fontId="1"/>
  </si>
  <si>
    <t>土地賃貸料収益</t>
    <rPh sb="0" eb="2">
      <t>トチ</t>
    </rPh>
    <rPh sb="2" eb="5">
      <t>チンタイリョウ</t>
    </rPh>
    <rPh sb="5" eb="7">
      <t>シュウエキ</t>
    </rPh>
    <phoneticPr fontId="1"/>
  </si>
  <si>
    <t>土地売却原価</t>
    <rPh sb="0" eb="2">
      <t>トチ</t>
    </rPh>
    <rPh sb="2" eb="4">
      <t>バイキャク</t>
    </rPh>
    <rPh sb="4" eb="6">
      <t>ゲンカ</t>
    </rPh>
    <phoneticPr fontId="1"/>
  </si>
  <si>
    <t>（港湾施設提供事業）</t>
    <rPh sb="1" eb="3">
      <t>コウワン</t>
    </rPh>
    <rPh sb="3" eb="5">
      <t>シセツ</t>
    </rPh>
    <rPh sb="5" eb="7">
      <t>テイキョウ</t>
    </rPh>
    <rPh sb="7" eb="9">
      <t>ジギョウ</t>
    </rPh>
    <phoneticPr fontId="1"/>
  </si>
  <si>
    <t>（大阪港埋立事業）</t>
    <rPh sb="1" eb="4">
      <t>オオサカコウ</t>
    </rPh>
    <rPh sb="4" eb="6">
      <t>ウメタテ</t>
    </rPh>
    <rPh sb="6" eb="8">
      <t>ジギョウ</t>
    </rPh>
    <phoneticPr fontId="1"/>
  </si>
  <si>
    <t>資金剰余額(△資金不足額)</t>
    <rPh sb="0" eb="2">
      <t>シキン</t>
    </rPh>
    <rPh sb="2" eb="4">
      <t>ジョウヨ</t>
    </rPh>
    <rPh sb="4" eb="5">
      <t>ガク</t>
    </rPh>
    <rPh sb="7" eb="9">
      <t>シキン</t>
    </rPh>
    <rPh sb="9" eb="11">
      <t>フソク</t>
    </rPh>
    <rPh sb="11" eb="12">
      <t>ガク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</si>
  <si>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</si>
  <si>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○企業債等</t>
    <rPh sb="1" eb="4">
      <t>キギョウサイ</t>
    </rPh>
    <rPh sb="4" eb="5">
      <t>ナド</t>
    </rPh>
    <phoneticPr fontId="1"/>
  </si>
  <si>
    <t>（コンテナ個数）</t>
    <rPh sb="5" eb="7">
      <t>コスウ</t>
    </rPh>
    <phoneticPr fontId="1"/>
  </si>
  <si>
    <t>（フェリー）</t>
    <phoneticPr fontId="1"/>
  </si>
  <si>
    <t>（コンテナ）</t>
    <phoneticPr fontId="1"/>
  </si>
  <si>
    <t xml:space="preserve"> 1．</t>
    <phoneticPr fontId="1"/>
  </si>
  <si>
    <t xml:space="preserve"> 2．</t>
    <phoneticPr fontId="1"/>
  </si>
  <si>
    <t>平成28年度</t>
  </si>
  <si>
    <t xml:space="preserve">― </t>
    <phoneticPr fontId="1"/>
  </si>
  <si>
    <t>平成29年度</t>
  </si>
  <si>
    <t>平成30年度</t>
  </si>
  <si>
    <t>引当金戻入</t>
    <rPh sb="0" eb="2">
      <t>ヒキアテ</t>
    </rPh>
    <rPh sb="2" eb="3">
      <t>キン</t>
    </rPh>
    <rPh sb="3" eb="5">
      <t>レイニュウ</t>
    </rPh>
    <phoneticPr fontId="1"/>
  </si>
  <si>
    <t>荷役機械収益</t>
    <rPh sb="0" eb="2">
      <t>ニヤク</t>
    </rPh>
    <rPh sb="2" eb="4">
      <t>キカイ</t>
    </rPh>
    <rPh sb="4" eb="6">
      <t>シュウエキ</t>
    </rPh>
    <phoneticPr fontId="1"/>
  </si>
  <si>
    <t>上屋倉庫収益</t>
    <rPh sb="0" eb="2">
      <t>ウワヤ</t>
    </rPh>
    <rPh sb="2" eb="4">
      <t>ソウコ</t>
    </rPh>
    <rPh sb="4" eb="6">
      <t>シュウエキ</t>
    </rPh>
    <phoneticPr fontId="1"/>
  </si>
  <si>
    <t>雑収益</t>
    <rPh sb="0" eb="3">
      <t>ザツシュウエキ</t>
    </rPh>
    <phoneticPr fontId="1"/>
  </si>
  <si>
    <t>長期前受金戻入</t>
    <rPh sb="0" eb="2">
      <t>チョウキ</t>
    </rPh>
    <rPh sb="2" eb="5">
      <t>マエウケキン</t>
    </rPh>
    <rPh sb="5" eb="7">
      <t>レイニュウ</t>
    </rPh>
    <phoneticPr fontId="1"/>
  </si>
  <si>
    <t>受取利息及び配当金</t>
    <rPh sb="0" eb="2">
      <t>ウケトリ</t>
    </rPh>
    <rPh sb="2" eb="4">
      <t>リソク</t>
    </rPh>
    <rPh sb="4" eb="5">
      <t>オヨ</t>
    </rPh>
    <rPh sb="6" eb="9">
      <t>ハイトウキン</t>
    </rPh>
    <phoneticPr fontId="1"/>
  </si>
  <si>
    <t>その他</t>
    <rPh sb="2" eb="3">
      <t>タ</t>
    </rPh>
    <phoneticPr fontId="1"/>
  </si>
  <si>
    <t xml:space="preserve"> 最　近　5　カ　年　大　阪　港  港　勢　比　較　表 </t>
    <rPh sb="1" eb="2">
      <t>サイ</t>
    </rPh>
    <rPh sb="3" eb="4">
      <t>コン</t>
    </rPh>
    <rPh sb="9" eb="10">
      <t>ネン</t>
    </rPh>
    <rPh sb="11" eb="12">
      <t>ダイ</t>
    </rPh>
    <rPh sb="13" eb="14">
      <t>サカ</t>
    </rPh>
    <rPh sb="15" eb="16">
      <t>ミナト</t>
    </rPh>
    <phoneticPr fontId="1"/>
  </si>
  <si>
    <t>平 成 14 年</t>
    <rPh sb="0" eb="1">
      <t>ヒラ</t>
    </rPh>
    <rPh sb="2" eb="3">
      <t>シゲル</t>
    </rPh>
    <rPh sb="7" eb="8">
      <t>ネン</t>
    </rPh>
    <phoneticPr fontId="1"/>
  </si>
  <si>
    <t>TEU</t>
  </si>
  <si>
    <t>荷役機械</t>
    <rPh sb="0" eb="1">
      <t>ニ</t>
    </rPh>
    <rPh sb="1" eb="2">
      <t>ヤク</t>
    </rPh>
    <rPh sb="2" eb="3">
      <t>キ</t>
    </rPh>
    <rPh sb="3" eb="4">
      <t>カセ</t>
    </rPh>
    <phoneticPr fontId="1"/>
  </si>
  <si>
    <t>円</t>
    <rPh sb="0" eb="1">
      <t>エン</t>
    </rPh>
    <phoneticPr fontId="1"/>
  </si>
  <si>
    <t>㎡</t>
  </si>
  <si>
    <t>備　　　　　　　　　　考</t>
    <rPh sb="0" eb="1">
      <t>ビ</t>
    </rPh>
    <rPh sb="11" eb="12">
      <t>コウ</t>
    </rPh>
    <phoneticPr fontId="1"/>
  </si>
  <si>
    <t>会　　計 　</t>
    <rPh sb="0" eb="1">
      <t>カイ</t>
    </rPh>
    <rPh sb="3" eb="4">
      <t>ケイ</t>
    </rPh>
    <phoneticPr fontId="1"/>
  </si>
  <si>
    <t>差引</t>
    <rPh sb="0" eb="2">
      <t>サシヒ</t>
    </rPh>
    <phoneticPr fontId="1"/>
  </si>
  <si>
    <t>　 科　　目</t>
    <rPh sb="2" eb="3">
      <t>カ</t>
    </rPh>
    <rPh sb="5" eb="6">
      <t>メ</t>
    </rPh>
    <phoneticPr fontId="1"/>
  </si>
  <si>
    <t>億</t>
    <rPh sb="0" eb="1">
      <t>オク</t>
    </rPh>
    <phoneticPr fontId="1"/>
  </si>
  <si>
    <t>万</t>
    <rPh sb="0" eb="1">
      <t>マン</t>
    </rPh>
    <phoneticPr fontId="1"/>
  </si>
  <si>
    <t>営業収益</t>
    <rPh sb="0" eb="2">
      <t>エイギョウ</t>
    </rPh>
    <rPh sb="2" eb="4">
      <t>シュウエキ</t>
    </rPh>
    <phoneticPr fontId="1"/>
  </si>
  <si>
    <t>７３７６</t>
    <phoneticPr fontId="1"/>
  </si>
  <si>
    <t>１３５７</t>
    <phoneticPr fontId="1"/>
  </si>
  <si>
    <t>７３７６</t>
    <phoneticPr fontId="1"/>
  </si>
  <si>
    <t>１３５７</t>
    <phoneticPr fontId="1"/>
  </si>
  <si>
    <t>７３７６</t>
  </si>
  <si>
    <t>１３５７</t>
  </si>
  <si>
    <t>営業外収益</t>
    <rPh sb="0" eb="2">
      <t>エイギョウ</t>
    </rPh>
    <rPh sb="2" eb="3">
      <t>ガイ</t>
    </rPh>
    <rPh sb="3" eb="5">
      <t>シュウエキ</t>
    </rPh>
    <phoneticPr fontId="1"/>
  </si>
  <si>
    <t>５８３０</t>
    <phoneticPr fontId="1"/>
  </si>
  <si>
    <t>００７９</t>
    <phoneticPr fontId="1"/>
  </si>
  <si>
    <t>雑収益</t>
    <rPh sb="0" eb="2">
      <t>ザツシュウ</t>
    </rPh>
    <rPh sb="2" eb="3">
      <t>エキ</t>
    </rPh>
    <phoneticPr fontId="1"/>
  </si>
  <si>
    <t>収益計</t>
    <rPh sb="0" eb="2">
      <t>シュウエキ</t>
    </rPh>
    <rPh sb="2" eb="3">
      <t>ケイ</t>
    </rPh>
    <phoneticPr fontId="1"/>
  </si>
  <si>
    <t>３２０６</t>
    <phoneticPr fontId="1"/>
  </si>
  <si>
    <t>１４３６</t>
    <phoneticPr fontId="1"/>
  </si>
  <si>
    <t>営業費用</t>
    <rPh sb="0" eb="2">
      <t>エイギョウ</t>
    </rPh>
    <rPh sb="2" eb="4">
      <t>ヒヨウ</t>
    </rPh>
    <phoneticPr fontId="1"/>
  </si>
  <si>
    <t>９１９０</t>
    <phoneticPr fontId="1"/>
  </si>
  <si>
    <t>０４４８</t>
    <phoneticPr fontId="1"/>
  </si>
  <si>
    <t>減価償却費</t>
    <phoneticPr fontId="1"/>
  </si>
  <si>
    <t>資産減耗費</t>
    <rPh sb="0" eb="2">
      <t>シサン</t>
    </rPh>
    <rPh sb="2" eb="4">
      <t>ゲンモウ</t>
    </rPh>
    <rPh sb="4" eb="5">
      <t>ヒ</t>
    </rPh>
    <phoneticPr fontId="1"/>
  </si>
  <si>
    <t>営業外費用</t>
    <rPh sb="0" eb="2">
      <t>エイギョウ</t>
    </rPh>
    <rPh sb="2" eb="3">
      <t>ガイ</t>
    </rPh>
    <rPh sb="3" eb="5">
      <t>ヒヨウ</t>
    </rPh>
    <phoneticPr fontId="1"/>
  </si>
  <si>
    <t>５７６５</t>
    <phoneticPr fontId="1"/>
  </si>
  <si>
    <t>４９８５</t>
    <phoneticPr fontId="1"/>
  </si>
  <si>
    <t>支払利息及び企業債取扱諸費</t>
    <rPh sb="0" eb="2">
      <t>シハライ</t>
    </rPh>
    <rPh sb="2" eb="4">
      <t>リソク</t>
    </rPh>
    <rPh sb="4" eb="5">
      <t>オヨ</t>
    </rPh>
    <rPh sb="6" eb="9">
      <t>キギョウサイ</t>
    </rPh>
    <rPh sb="9" eb="11">
      <t>トリアツカ</t>
    </rPh>
    <rPh sb="11" eb="13">
      <t>ショヒ</t>
    </rPh>
    <phoneticPr fontId="1"/>
  </si>
  <si>
    <t>８０</t>
    <phoneticPr fontId="1"/>
  </si>
  <si>
    <t>４８５６</t>
    <phoneticPr fontId="1"/>
  </si>
  <si>
    <t>特別損失</t>
    <rPh sb="0" eb="2">
      <t>トクベツ</t>
    </rPh>
    <rPh sb="2" eb="4">
      <t>ソンシツ</t>
    </rPh>
    <phoneticPr fontId="1"/>
  </si>
  <si>
    <t>５７６５</t>
    <phoneticPr fontId="1"/>
  </si>
  <si>
    <t>４９８５</t>
    <phoneticPr fontId="1"/>
  </si>
  <si>
    <t>減損損失</t>
    <rPh sb="0" eb="2">
      <t>ゲンソン</t>
    </rPh>
    <rPh sb="2" eb="4">
      <t>ソンシツ</t>
    </rPh>
    <phoneticPr fontId="1"/>
  </si>
  <si>
    <t>費用計</t>
    <rPh sb="0" eb="2">
      <t>ヒヨウ</t>
    </rPh>
    <rPh sb="2" eb="3">
      <t>ケイ</t>
    </rPh>
    <phoneticPr fontId="1"/>
  </si>
  <si>
    <t>４９５５</t>
    <phoneticPr fontId="1"/>
  </si>
  <si>
    <t>５４３３</t>
    <phoneticPr fontId="1"/>
  </si>
  <si>
    <t>３５５４</t>
    <phoneticPr fontId="1"/>
  </si>
  <si>
    <t>７６８０</t>
    <phoneticPr fontId="1"/>
  </si>
  <si>
    <t>その他営業収益</t>
    <rPh sb="2" eb="3">
      <t>タ</t>
    </rPh>
    <rPh sb="3" eb="5">
      <t>エイギョウ</t>
    </rPh>
    <rPh sb="5" eb="7">
      <t>シュウエキ</t>
    </rPh>
    <phoneticPr fontId="1"/>
  </si>
  <si>
    <t>長期前受金戻入</t>
    <rPh sb="0" eb="2">
      <t>チョウキ</t>
    </rPh>
    <rPh sb="2" eb="4">
      <t>マエウケ</t>
    </rPh>
    <rPh sb="4" eb="5">
      <t>キン</t>
    </rPh>
    <rPh sb="5" eb="7">
      <t>レイニュウ</t>
    </rPh>
    <phoneticPr fontId="1"/>
  </si>
  <si>
    <t>引当金戻入</t>
    <rPh sb="0" eb="5">
      <t>ヒキアテキンレイニュウ</t>
    </rPh>
    <phoneticPr fontId="1"/>
  </si>
  <si>
    <t>０４０３</t>
    <phoneticPr fontId="1"/>
  </si>
  <si>
    <t>５８７０</t>
    <phoneticPr fontId="1"/>
  </si>
  <si>
    <t>５４７３</t>
    <phoneticPr fontId="1"/>
  </si>
  <si>
    <t>３５９９</t>
    <phoneticPr fontId="1"/>
  </si>
  <si>
    <t>３５９９</t>
    <phoneticPr fontId="1"/>
  </si>
  <si>
    <t>５４７３</t>
    <phoneticPr fontId="1"/>
  </si>
  <si>
    <t>５４７３</t>
  </si>
  <si>
    <t>３５９９</t>
  </si>
  <si>
    <t>減価償却費</t>
    <rPh sb="0" eb="2">
      <t>ゲンカ</t>
    </rPh>
    <rPh sb="2" eb="4">
      <t>ショウキャク</t>
    </rPh>
    <rPh sb="4" eb="5">
      <t>ヒ</t>
    </rPh>
    <phoneticPr fontId="1"/>
  </si>
  <si>
    <t>９１３３</t>
    <phoneticPr fontId="1"/>
  </si>
  <si>
    <t>９３１５</t>
    <phoneticPr fontId="1"/>
  </si>
  <si>
    <t>６５２７</t>
    <phoneticPr fontId="1"/>
  </si>
  <si>
    <t>７４２３</t>
    <phoneticPr fontId="1"/>
  </si>
  <si>
    <t>７４２３</t>
    <phoneticPr fontId="1"/>
  </si>
  <si>
    <t>１１３５</t>
    <phoneticPr fontId="1"/>
  </si>
  <si>
    <t>０３３７</t>
    <phoneticPr fontId="1"/>
  </si>
  <si>
    <t>（港営事業）</t>
    <rPh sb="1" eb="3">
      <t>コウエイ</t>
    </rPh>
    <rPh sb="3" eb="5">
      <t>ジギョウ</t>
    </rPh>
    <phoneticPr fontId="1"/>
  </si>
  <si>
    <t>０９３０</t>
    <phoneticPr fontId="1"/>
  </si>
  <si>
    <t>９０３７</t>
    <phoneticPr fontId="1"/>
  </si>
  <si>
    <t>０９３０</t>
    <phoneticPr fontId="1"/>
  </si>
  <si>
    <t>９０３７</t>
    <phoneticPr fontId="1"/>
  </si>
  <si>
    <t>２６７８</t>
    <phoneticPr fontId="1"/>
  </si>
  <si>
    <t>８２６９</t>
    <phoneticPr fontId="1"/>
  </si>
  <si>
    <t>２６７８</t>
    <phoneticPr fontId="1"/>
  </si>
  <si>
    <t>８２６９</t>
    <phoneticPr fontId="1"/>
  </si>
  <si>
    <t>４６６３</t>
    <phoneticPr fontId="1"/>
  </si>
  <si>
    <t>４０４７</t>
    <phoneticPr fontId="1"/>
  </si>
  <si>
    <t>４０４７</t>
    <phoneticPr fontId="1"/>
  </si>
  <si>
    <t>４８９９</t>
    <phoneticPr fontId="1"/>
  </si>
  <si>
    <t>４３００</t>
    <phoneticPr fontId="1"/>
  </si>
  <si>
    <t>４３００</t>
    <phoneticPr fontId="1"/>
  </si>
  <si>
    <t>６０９０</t>
    <phoneticPr fontId="1"/>
  </si>
  <si>
    <t>５７７０</t>
    <phoneticPr fontId="1"/>
  </si>
  <si>
    <t>６０９０</t>
    <phoneticPr fontId="1"/>
  </si>
  <si>
    <t>５７７０</t>
    <phoneticPr fontId="1"/>
  </si>
  <si>
    <t>当年度損益</t>
    <rPh sb="0" eb="1">
      <t>トウ</t>
    </rPh>
    <rPh sb="1" eb="3">
      <t>ネンド</t>
    </rPh>
    <rPh sb="3" eb="5">
      <t>ソンエキ</t>
    </rPh>
    <phoneticPr fontId="1"/>
  </si>
  <si>
    <t>７５１９</t>
    <phoneticPr fontId="1"/>
  </si>
  <si>
    <t>１５３６</t>
    <phoneticPr fontId="1"/>
  </si>
  <si>
    <t>７５１９</t>
    <phoneticPr fontId="1"/>
  </si>
  <si>
    <t>１５３６</t>
    <phoneticPr fontId="1"/>
  </si>
  <si>
    <t>４０４６</t>
    <phoneticPr fontId="1"/>
  </si>
  <si>
    <t>８９５９</t>
    <phoneticPr fontId="1"/>
  </si>
  <si>
    <t>４０４６</t>
    <phoneticPr fontId="1"/>
  </si>
  <si>
    <t>８９５９</t>
    <phoneticPr fontId="1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</si>
  <si>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0" eb="11">
      <t>キン</t>
    </rPh>
    <rPh sb="11" eb="13">
      <t>ヘンドウ</t>
    </rPh>
    <rPh sb="13" eb="14">
      <t>ガク</t>
    </rPh>
    <phoneticPr fontId="1"/>
  </si>
  <si>
    <t>０</t>
    <phoneticPr fontId="1"/>
  </si>
  <si>
    <t>０</t>
    <phoneticPr fontId="1"/>
  </si>
  <si>
    <t>△</t>
    <phoneticPr fontId="1"/>
  </si>
  <si>
    <t>△</t>
    <phoneticPr fontId="1"/>
  </si>
  <si>
    <t>営業収益＋</t>
    <rPh sb="0" eb="2">
      <t>エイギョウ</t>
    </rPh>
    <rPh sb="2" eb="4">
      <t>シュウエキ</t>
    </rPh>
    <phoneticPr fontId="1"/>
  </si>
  <si>
    <t>営業費用＋</t>
    <rPh sb="0" eb="2">
      <t>エイギョウ</t>
    </rPh>
    <rPh sb="2" eb="4">
      <t>ヒヨウ</t>
    </rPh>
    <phoneticPr fontId="1"/>
  </si>
  <si>
    <t>％</t>
    <phoneticPr fontId="1"/>
  </si>
  <si>
    <t>％</t>
    <phoneticPr fontId="1"/>
  </si>
  <si>
    <t>－</t>
    <phoneticPr fontId="1"/>
  </si>
  <si>
    <t>－</t>
    <phoneticPr fontId="1"/>
  </si>
  <si>
    <t>（単位：百万円）</t>
    <rPh sb="1" eb="3">
      <t>タンイ</t>
    </rPh>
    <rPh sb="4" eb="7">
      <t>ヒャクマンエン</t>
    </rPh>
    <phoneticPr fontId="1"/>
  </si>
  <si>
    <t>繰延勘定償却</t>
    <rPh sb="0" eb="2">
      <t>クリノベ</t>
    </rPh>
    <rPh sb="2" eb="4">
      <t>カンジョウ</t>
    </rPh>
    <rPh sb="4" eb="6">
      <t>ショウキャク</t>
    </rPh>
    <phoneticPr fontId="1"/>
  </si>
  <si>
    <t>雑支出</t>
    <rPh sb="0" eb="1">
      <t>ザツ</t>
    </rPh>
    <rPh sb="1" eb="3">
      <t>シシュツ</t>
    </rPh>
    <phoneticPr fontId="1"/>
  </si>
  <si>
    <t>港　　湾　　施　　設　　提　　供　　事　　業</t>
    <rPh sb="0" eb="1">
      <t>ミナト</t>
    </rPh>
    <rPh sb="3" eb="4">
      <t>ワン</t>
    </rPh>
    <rPh sb="6" eb="7">
      <t>ホドコ</t>
    </rPh>
    <rPh sb="9" eb="10">
      <t>セツ</t>
    </rPh>
    <rPh sb="12" eb="13">
      <t>テイ</t>
    </rPh>
    <rPh sb="15" eb="16">
      <t>トモ</t>
    </rPh>
    <rPh sb="18" eb="19">
      <t>コト</t>
    </rPh>
    <rPh sb="21" eb="22">
      <t>ギョウ</t>
    </rPh>
    <phoneticPr fontId="1"/>
  </si>
  <si>
    <t>大　　阪　　港　　埋　　立　　事　　業</t>
    <rPh sb="0" eb="1">
      <t>ダイ</t>
    </rPh>
    <rPh sb="3" eb="4">
      <t>サカ</t>
    </rPh>
    <rPh sb="6" eb="7">
      <t>ミナト</t>
    </rPh>
    <rPh sb="9" eb="10">
      <t>マイ</t>
    </rPh>
    <rPh sb="12" eb="13">
      <t>タテ</t>
    </rPh>
    <rPh sb="15" eb="16">
      <t>コト</t>
    </rPh>
    <rPh sb="18" eb="19">
      <t>ギョウ</t>
    </rPh>
    <phoneticPr fontId="1"/>
  </si>
  <si>
    <t>支　　　　　　　　　　　　　　　　　　　　　　　　　　出</t>
    <rPh sb="0" eb="1">
      <t>ササ</t>
    </rPh>
    <rPh sb="27" eb="28">
      <t>デ</t>
    </rPh>
    <phoneticPr fontId="1"/>
  </si>
  <si>
    <t>収　　　　　　　　　　　　　　　　　入</t>
  </si>
  <si>
    <t>収　　　　　　　　　　　　　　　　　入</t>
    <rPh sb="0" eb="1">
      <t>オサム</t>
    </rPh>
    <rPh sb="18" eb="19">
      <t>イ</t>
    </rPh>
    <phoneticPr fontId="1"/>
  </si>
  <si>
    <t>件　　　　　　　　　　　　　　　　　　名</t>
    <rPh sb="0" eb="1">
      <t>ケン</t>
    </rPh>
    <rPh sb="19" eb="20">
      <t>メイ</t>
    </rPh>
    <phoneticPr fontId="1"/>
  </si>
  <si>
    <t>金　　　　額</t>
    <rPh sb="0" eb="1">
      <t>キン</t>
    </rPh>
    <rPh sb="5" eb="6">
      <t>ガク</t>
    </rPh>
    <phoneticPr fontId="1"/>
  </si>
  <si>
    <t>件　　　　　　　　　　　　名</t>
  </si>
  <si>
    <t>件　　　　　　　　　　　　名</t>
    <rPh sb="0" eb="1">
      <t>ケン</t>
    </rPh>
    <rPh sb="13" eb="14">
      <t>メイ</t>
    </rPh>
    <phoneticPr fontId="1"/>
  </si>
  <si>
    <t>建設改良費</t>
    <rPh sb="0" eb="1">
      <t>ダテ</t>
    </rPh>
    <rPh sb="1" eb="2">
      <t>セツ</t>
    </rPh>
    <rPh sb="2" eb="3">
      <t>アラタ</t>
    </rPh>
    <rPh sb="3" eb="4">
      <t>リョウ</t>
    </rPh>
    <rPh sb="4" eb="5">
      <t>ヒ</t>
    </rPh>
    <phoneticPr fontId="1"/>
  </si>
  <si>
    <t>企業債</t>
    <rPh sb="0" eb="2">
      <t>キギョウ</t>
    </rPh>
    <rPh sb="2" eb="3">
      <t>サイ</t>
    </rPh>
    <phoneticPr fontId="1"/>
  </si>
  <si>
    <t>埋立事業費</t>
    <rPh sb="0" eb="2">
      <t>ウメタテ</t>
    </rPh>
    <rPh sb="2" eb="5">
      <t>ジギョウヒ</t>
    </rPh>
    <phoneticPr fontId="1"/>
  </si>
  <si>
    <t>荷役機械整備費</t>
    <rPh sb="0" eb="2">
      <t>ニヤク</t>
    </rPh>
    <rPh sb="2" eb="4">
      <t>キカイ</t>
    </rPh>
    <rPh sb="4" eb="7">
      <t>セイビヒ</t>
    </rPh>
    <phoneticPr fontId="1"/>
  </si>
  <si>
    <t>上屋倉庫整備資金</t>
    <rPh sb="0" eb="2">
      <t>ウワヤ</t>
    </rPh>
    <rPh sb="2" eb="4">
      <t>ソウコ</t>
    </rPh>
    <rPh sb="4" eb="6">
      <t>セイビ</t>
    </rPh>
    <rPh sb="6" eb="8">
      <t>シキン</t>
    </rPh>
    <phoneticPr fontId="1"/>
  </si>
  <si>
    <t>土地造成費</t>
    <rPh sb="0" eb="5">
      <t>トチゾウセイヒ</t>
    </rPh>
    <phoneticPr fontId="1"/>
  </si>
  <si>
    <t>埋立事業資金</t>
    <rPh sb="0" eb="2">
      <t>ウメタテ</t>
    </rPh>
    <rPh sb="2" eb="4">
      <t>ジギョウ</t>
    </rPh>
    <rPh sb="4" eb="6">
      <t>シキン</t>
    </rPh>
    <phoneticPr fontId="1"/>
  </si>
  <si>
    <t>夢洲地区</t>
    <rPh sb="0" eb="2">
      <t>ユメシマ</t>
    </rPh>
    <rPh sb="2" eb="4">
      <t>チク</t>
    </rPh>
    <phoneticPr fontId="1"/>
  </si>
  <si>
    <t>上屋倉庫整備費</t>
    <rPh sb="0" eb="2">
      <t>ウワヤ</t>
    </rPh>
    <rPh sb="2" eb="4">
      <t>ソウコ</t>
    </rPh>
    <rPh sb="4" eb="7">
      <t>セイビヒ</t>
    </rPh>
    <phoneticPr fontId="1"/>
  </si>
  <si>
    <t>関連事業費</t>
    <rPh sb="0" eb="2">
      <t>カンレン</t>
    </rPh>
    <rPh sb="2" eb="5">
      <t>ジギョウヒ</t>
    </rPh>
    <phoneticPr fontId="1"/>
  </si>
  <si>
    <t>下水道</t>
    <rPh sb="0" eb="3">
      <t>ゲスイドウ</t>
    </rPh>
    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</si>
  <si>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</si>
  <si>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企業債償還金</t>
    <rPh sb="0" eb="3">
      <t>キギョウサイ</t>
    </rPh>
    <rPh sb="3" eb="6">
      <t>ショウカンキン</t>
    </rPh>
    <phoneticPr fontId="1"/>
  </si>
  <si>
    <t>差　　　　　　　　　　　　　引</t>
    <rPh sb="0" eb="15">
      <t>サシヒキ</t>
    </rPh>
    <phoneticPr fontId="1"/>
  </si>
  <si>
    <t>企業債償還金</t>
    <rPh sb="0" eb="2">
      <t>キギョウ</t>
    </rPh>
    <rPh sb="2" eb="3">
      <t>サイ</t>
    </rPh>
    <rPh sb="3" eb="6">
      <t>ショウカンキン</t>
    </rPh>
    <phoneticPr fontId="1"/>
  </si>
  <si>
    <t>差引</t>
    <rPh sb="0" eb="2">
      <t>サシヒキ</t>
    </rPh>
    <phoneticPr fontId="1"/>
  </si>
  <si>
    <t>企業債諸費</t>
    <rPh sb="0" eb="2">
      <t>キギョウ</t>
    </rPh>
    <rPh sb="2" eb="3">
      <t>サイ</t>
    </rPh>
    <rPh sb="3" eb="5">
      <t>ショヒ</t>
    </rPh>
    <phoneticPr fontId="1"/>
  </si>
  <si>
    <t>企業債償還金</t>
    <rPh sb="0" eb="6">
      <t>キギョウサイショウカンキン</t>
    </rPh>
    <phoneticPr fontId="1"/>
  </si>
  <si>
    <t>支出計</t>
    <rPh sb="0" eb="2">
      <t>シシュツ</t>
    </rPh>
    <rPh sb="2" eb="3">
      <t>ケイ</t>
    </rPh>
    <phoneticPr fontId="1"/>
  </si>
  <si>
    <t>再差引</t>
    <rPh sb="0" eb="1">
      <t>サイ</t>
    </rPh>
    <rPh sb="1" eb="3">
      <t>サシヒキ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</si>
  <si>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</si>
  <si>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固定資産売却代金</t>
    <rPh sb="0" eb="8">
      <t>コテイシサンバイキャクダイキン</t>
    </rPh>
    <phoneticPr fontId="1"/>
  </si>
  <si>
    <t>繰替金</t>
    <rPh sb="0" eb="2">
      <t>クリカ</t>
    </rPh>
    <rPh sb="2" eb="3">
      <t>キン</t>
    </rPh>
    <phoneticPr fontId="1"/>
  </si>
  <si>
    <t>大阪港振興基金へ繰出</t>
    <rPh sb="0" eb="2">
      <t>オオサカ</t>
    </rPh>
    <rPh sb="2" eb="3">
      <t>コウ</t>
    </rPh>
    <rPh sb="3" eb="5">
      <t>シンコウ</t>
    </rPh>
    <rPh sb="5" eb="7">
      <t>キキン</t>
    </rPh>
    <phoneticPr fontId="1"/>
  </si>
  <si>
    <t>(会計内取引を消去している)</t>
    <rPh sb="7" eb="9">
      <t>ショウキョ</t>
    </rPh>
    <phoneticPr fontId="1"/>
  </si>
  <si>
    <t>８０</t>
  </si>
  <si>
    <t>４８５６</t>
  </si>
  <si>
    <t>（会計内取引を消去していない）</t>
    <rPh sb="1" eb="3">
      <t>カイケイ</t>
    </rPh>
    <rPh sb="3" eb="4">
      <t>ナイ</t>
    </rPh>
    <rPh sb="4" eb="6">
      <t>トリヒキ</t>
    </rPh>
    <rPh sb="7" eb="9">
      <t>ショウキョ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</si>
  <si>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</si>
  <si>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雑収入</t>
  </si>
  <si>
    <t>消費税及び地方消費税
資本的収支調整額</t>
    <rPh sb="0" eb="3">
      <t>ショウヒゼイ</t>
    </rPh>
    <rPh sb="3" eb="4">
      <t>オヨ</t>
    </rPh>
    <rPh sb="5" eb="10">
      <t>チホウショウヒゼイ</t>
    </rPh>
    <rPh sb="11" eb="14">
      <t>シホンテキ</t>
    </rPh>
    <rPh sb="14" eb="16">
      <t>シュウシ</t>
    </rPh>
    <rPh sb="16" eb="19">
      <t>チョウセイガク</t>
    </rPh>
    <phoneticPr fontId="1"/>
  </si>
  <si>
    <t>損益勘定留保資金</t>
  </si>
  <si>
    <t>北港テクノポート線</t>
    <rPh sb="0" eb="2">
      <t>ホッコウ</t>
    </rPh>
    <rPh sb="8" eb="9">
      <t>セン</t>
    </rPh>
    <phoneticPr fontId="1"/>
  </si>
  <si>
    <t>上水道</t>
    <rPh sb="0" eb="3">
      <t>ジョウスイドウ</t>
    </rPh>
    <phoneticPr fontId="1"/>
  </si>
  <si>
    <t>消費税及び地方消費税
資本的収支調整額</t>
  </si>
  <si>
    <t>令和３年度</t>
    <rPh sb="0" eb="2">
      <t>レイワ</t>
    </rPh>
    <rPh sb="3" eb="5">
      <t>ネンド</t>
    </rPh>
    <rPh sb="4" eb="5">
      <t>ド</t>
    </rPh>
    <phoneticPr fontId="1"/>
  </si>
  <si>
    <t>既存埠頭の再編</t>
    <phoneticPr fontId="1"/>
  </si>
  <si>
    <t>５８３０</t>
  </si>
  <si>
    <t>００７９</t>
  </si>
  <si>
    <t>荷役機械整備資金</t>
    <rPh sb="0" eb="4">
      <t>ニヤクキカイ</t>
    </rPh>
    <rPh sb="4" eb="6">
      <t>セイビ</t>
    </rPh>
    <rPh sb="6" eb="8">
      <t>シキン</t>
    </rPh>
    <phoneticPr fontId="1"/>
  </si>
  <si>
    <t>鶴浜地区</t>
    <rPh sb="0" eb="2">
      <t>ツルハマ</t>
    </rPh>
    <rPh sb="2" eb="4">
      <t>チク</t>
    </rPh>
    <phoneticPr fontId="1"/>
  </si>
  <si>
    <t>（単位：百万円）</t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</si>
  <si>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</si>
  <si>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 和 ２ 年</t>
    <rPh sb="0" eb="1">
      <t>レイ</t>
    </rPh>
    <rPh sb="2" eb="3">
      <t>ワ</t>
    </rPh>
    <rPh sb="6" eb="7">
      <t>ネン</t>
    </rPh>
    <phoneticPr fontId="1"/>
  </si>
  <si>
    <t>令和４年度</t>
    <rPh sb="0" eb="2">
      <t>レイワ</t>
    </rPh>
    <rPh sb="3" eb="5">
      <t>ネンド</t>
    </rPh>
    <rPh sb="4" eb="5">
      <t>ガンネン</t>
    </rPh>
    <phoneticPr fontId="1"/>
  </si>
  <si>
    <t>３２０６</t>
  </si>
  <si>
    <t>１４３６</t>
  </si>
  <si>
    <t>９１９０</t>
  </si>
  <si>
    <t>０４４８</t>
  </si>
  <si>
    <t>５７６５</t>
  </si>
  <si>
    <t>４９８５</t>
  </si>
  <si>
    <t>４９５５</t>
  </si>
  <si>
    <t>５４３３</t>
  </si>
  <si>
    <t>３５５４</t>
  </si>
  <si>
    <t>７６８０</t>
  </si>
  <si>
    <t>０４０３</t>
  </si>
  <si>
    <t>５８７０</t>
  </si>
  <si>
    <t>９１３３</t>
  </si>
  <si>
    <t>９３１５</t>
  </si>
  <si>
    <t>１１３５</t>
  </si>
  <si>
    <t>０３３７</t>
  </si>
  <si>
    <t>補填財源</t>
    <rPh sb="0" eb="4">
      <t>ホテンザイゲン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</si>
  <si>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</si>
  <si>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0.003～4.847％</t>
    <phoneticPr fontId="1"/>
  </si>
  <si>
    <t>令 和 ３ 年</t>
    <rPh sb="0" eb="1">
      <t>レイ</t>
    </rPh>
    <rPh sb="2" eb="3">
      <t>ワ</t>
    </rPh>
    <rPh sb="6" eb="7">
      <t>ネン</t>
    </rPh>
    <phoneticPr fontId="1"/>
  </si>
  <si>
    <t>令 和 ５ 年</t>
    <rPh sb="0" eb="1">
      <t>レイ</t>
    </rPh>
    <rPh sb="2" eb="3">
      <t>ワ</t>
    </rPh>
    <rPh sb="6" eb="7">
      <t>ネン</t>
    </rPh>
    <phoneticPr fontId="1"/>
  </si>
  <si>
    <t>令和５年度</t>
    <rPh sb="0" eb="2">
      <t>レイワ</t>
    </rPh>
    <rPh sb="3" eb="5">
      <t>ネンド</t>
    </rPh>
    <rPh sb="4" eb="5">
      <t>ガンネン</t>
    </rPh>
    <phoneticPr fontId="1"/>
  </si>
  <si>
    <t>C6,7岸壁荷役機械整備</t>
    <rPh sb="4" eb="6">
      <t>ガンペキ</t>
    </rPh>
    <rPh sb="6" eb="8">
      <t>ニヤク</t>
    </rPh>
    <rPh sb="8" eb="10">
      <t>キカイ</t>
    </rPh>
    <rPh sb="10" eb="12">
      <t>セイビ</t>
    </rPh>
    <phoneticPr fontId="1"/>
  </si>
  <si>
    <t>港湾業務情報システム再構築事業</t>
    <rPh sb="0" eb="2">
      <t>コウワン</t>
    </rPh>
    <rPh sb="2" eb="4">
      <t>ギョウム</t>
    </rPh>
    <rPh sb="4" eb="6">
      <t>ジョウホウ</t>
    </rPh>
    <rPh sb="10" eb="11">
      <t>サイ</t>
    </rPh>
    <rPh sb="11" eb="13">
      <t>コウチク</t>
    </rPh>
    <rPh sb="13" eb="15">
      <t>ジギョウ</t>
    </rPh>
    <phoneticPr fontId="1"/>
  </si>
  <si>
    <t>雑収入</t>
    <phoneticPr fontId="1"/>
  </si>
  <si>
    <t>（注）　決算額は、消費税及び地方消費税を含む。</t>
    <rPh sb="1" eb="2">
      <t>チュウ</t>
    </rPh>
    <rPh sb="4" eb="6">
      <t>ケッサン</t>
    </rPh>
    <rPh sb="6" eb="7">
      <t>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フク</t>
    </rPh>
    <phoneticPr fontId="1"/>
  </si>
  <si>
    <t>（参　　考）</t>
    <rPh sb="1" eb="2">
      <t>サン</t>
    </rPh>
    <rPh sb="4" eb="5">
      <t>コウ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</si>
  <si>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</si>
  <si>
    <t>令 和 ４ 年</t>
  </si>
  <si>
    <t>令 和 ６ 年</t>
    <rPh sb="0" eb="1">
      <t>レイ</t>
    </rPh>
    <rPh sb="2" eb="3">
      <t>ワ</t>
    </rPh>
    <rPh sb="6" eb="7">
      <t>ネン</t>
    </rPh>
    <phoneticPr fontId="1"/>
  </si>
  <si>
    <t>令和３年度</t>
  </si>
  <si>
    <t>令和６年度</t>
    <rPh sb="0" eb="2">
      <t>レイワ</t>
    </rPh>
    <rPh sb="3" eb="5">
      <t>ネンド</t>
    </rPh>
    <rPh sb="4" eb="5">
      <t>ガンネン</t>
    </rPh>
    <phoneticPr fontId="1"/>
  </si>
  <si>
    <t>令和６年度　港営事業収益的収支決算概要</t>
    <rPh sb="0" eb="2">
      <t>レイワ</t>
    </rPh>
    <rPh sb="3" eb="5">
      <t>ネンド</t>
    </rPh>
    <rPh sb="6" eb="8">
      <t>コウエイ</t>
    </rPh>
    <rPh sb="8" eb="10">
      <t>ジギョウ</t>
    </rPh>
    <rPh sb="10" eb="12">
      <t>シュウエキ</t>
    </rPh>
    <rPh sb="12" eb="13">
      <t>テキ</t>
    </rPh>
    <rPh sb="13" eb="15">
      <t>シュウシ</t>
    </rPh>
    <rPh sb="15" eb="17">
      <t>ケッサン</t>
    </rPh>
    <rPh sb="17" eb="19">
      <t>ガイヨウ</t>
    </rPh>
    <phoneticPr fontId="1"/>
  </si>
  <si>
    <t>令和６年度決算</t>
    <rPh sb="0" eb="2">
      <t>レイワ</t>
    </rPh>
    <rPh sb="3" eb="5">
      <t>ネンド</t>
    </rPh>
    <rPh sb="5" eb="7">
      <t>ケッサン</t>
    </rPh>
    <phoneticPr fontId="1"/>
  </si>
  <si>
    <t>令和５年度決算</t>
    <rPh sb="0" eb="2">
      <t>レイワ</t>
    </rPh>
    <rPh sb="3" eb="5">
      <t>ネンド</t>
    </rPh>
    <rPh sb="4" eb="5">
      <t>ガンネン</t>
    </rPh>
    <rPh sb="5" eb="7">
      <t>ケッサン</t>
    </rPh>
    <phoneticPr fontId="1"/>
  </si>
  <si>
    <t>雑支出</t>
    <rPh sb="0" eb="3">
      <t>ザツシシュツ</t>
    </rPh>
    <phoneticPr fontId="1"/>
  </si>
  <si>
    <t>令和６年度　 港営事業資本的収支決算概要</t>
    <phoneticPr fontId="1"/>
  </si>
  <si>
    <t xml:space="preserve">
上屋等設備改修</t>
    <phoneticPr fontId="1"/>
  </si>
  <si>
    <t>安治川4号上屋耐震改修工事</t>
    <rPh sb="0" eb="3">
      <t>アジカワ</t>
    </rPh>
    <rPh sb="4" eb="5">
      <t>ゴウ</t>
    </rPh>
    <rPh sb="5" eb="7">
      <t>ウワヤ</t>
    </rPh>
    <rPh sb="7" eb="9">
      <t>タイシン</t>
    </rPh>
    <rPh sb="9" eb="11">
      <t>カイシュウ</t>
    </rPh>
    <rPh sb="11" eb="13">
      <t>コウジ</t>
    </rPh>
    <phoneticPr fontId="1"/>
  </si>
  <si>
    <t>咲洲国際船客上屋整備</t>
    <rPh sb="0" eb="2">
      <t>サキシマ</t>
    </rPh>
    <rPh sb="2" eb="4">
      <t>コクサイ</t>
    </rPh>
    <rPh sb="4" eb="6">
      <t>センキャク</t>
    </rPh>
    <rPh sb="6" eb="8">
      <t>ウワヤ</t>
    </rPh>
    <rPh sb="8" eb="10">
      <t>セイビ</t>
    </rPh>
    <phoneticPr fontId="1"/>
  </si>
  <si>
    <t>安治川3号上屋耐震改修実施設計</t>
    <phoneticPr fontId="1"/>
  </si>
  <si>
    <t>備品買入</t>
    <rPh sb="0" eb="2">
      <t>ビヒン</t>
    </rPh>
    <rPh sb="2" eb="4">
      <t>カイイレ</t>
    </rPh>
    <phoneticPr fontId="1"/>
  </si>
  <si>
    <t>固定資産売却代金</t>
    <phoneticPr fontId="1"/>
  </si>
  <si>
    <t>○基金（令和６年度末残高）</t>
    <rPh sb="1" eb="3">
      <t>キキン</t>
    </rPh>
    <rPh sb="4" eb="6">
      <t>レイワ</t>
    </rPh>
    <rPh sb="7" eb="10">
      <t>ネンドマツ</t>
    </rPh>
    <rPh sb="8" eb="9">
      <t>ガンネン</t>
    </rPh>
    <rPh sb="9" eb="10">
      <t>マツ</t>
    </rPh>
    <rPh sb="10" eb="12">
      <t>ザンダカ</t>
    </rPh>
    <phoneticPr fontId="1"/>
  </si>
  <si>
    <t>0.003～2.529％</t>
    <phoneticPr fontId="1"/>
  </si>
  <si>
    <t>当年度未処分利益剰余金
（△当年度未処理欠損金）</t>
    <rPh sb="9" eb="11">
      <t>レイワ</t>
    </rPh>
    <rPh sb="12" eb="14">
      <t>ネンド</t>
    </rPh>
    <rPh sb="15" eb="16">
      <t>ミナト</t>
    </rPh>
    <rPh sb="16" eb="17">
      <t>エイ</t>
    </rPh>
    <rPh sb="17" eb="19">
      <t>ジギョウ</t>
    </rPh>
    <rPh sb="19" eb="21">
      <t>シュウエキ</t>
    </rPh>
    <rPh sb="21" eb="22">
      <t>テキ</t>
    </rPh>
    <rPh sb="22" eb="24">
      <t>シュウシケッサンガイヨウ</t>
    </rPh>
    <phoneticPr fontId="1"/>
  </si>
  <si>
    <t>平成27年度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</si>
</sst>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_ "/>
    <numFmt numFmtId="178" formatCode="#,##0;&quot;△ &quot;#,##0"/>
    <numFmt numFmtId="179" formatCode="#,##0;&quot;▲ &quot;#,##0"/>
    <numFmt numFmtId="180" formatCode="####\ \ \ \ \ \ \ ####\ \ \ \ \ \ ###0_ ;####\ \ \ \ \ \ \ ####\ \ \ \ \ \ ###0_ "/>
    <numFmt numFmtId="181" formatCode="####&quot; 　 &quot;####&quot; 　 &quot;###0\ ;&quot;△ &quot;####&quot;  　&quot;####&quot;  　&quot;###0\ "/>
    <numFmt numFmtId="182" formatCode="####&quot;  　&quot;####&quot; 　 &quot;###0\ ;&quot;△ &quot;####&quot;  　&quot;####&quot;  　&quot;###0\ "/>
    <numFmt numFmtId="183" formatCode="####&quot;  　&quot;####&quot;　 　 &quot;###0\ ;&quot;△ &quot;####&quot;  　&quot;####&quot;  　　&quot;###0\ "/>
    <numFmt numFmtId="184" formatCode="####&quot;  　&quot;####&quot; 　　 &quot;###0\ ;&quot;△ &quot;####&quot;  　　&quot;####&quot;  　&quot;###0\ "/>
    <numFmt numFmtId="185" formatCode="####&quot;  　&quot;####&quot; 　　 &quot;###0\ ;&quot;△ &quot;####&quot;  　&quot;####&quot;  　　&quot;###0\ "/>
    <numFmt numFmtId="186" formatCode="0_ "/>
    <numFmt numFmtId="187" formatCode="####&quot; 　&quot;####&quot; 　&quot;###0\ ;&quot;△ &quot;####&quot; 　&quot;####&quot; 　&quot;###0\ "/>
    <numFmt numFmtId="188" formatCode="####&quot;  　&quot;####&quot; 　　 &quot;###0\ ;&quot; &quot;####&quot;  　&quot;####&quot;  　　&quot;###0\ "/>
    <numFmt numFmtId="189" formatCode="0.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 val="double"/>
      <vertAlign val="superscript"/>
      <sz val="3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 val="double"/>
      <vertAlign val="superscript"/>
      <sz val="2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2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610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7" xfId="0" applyFont="1" applyFill="1" applyBorder="1" applyAlignment="1"/>
    <xf numFmtId="0" fontId="4" fillId="0" borderId="1" xfId="0" applyFont="1" applyFill="1" applyBorder="1" applyAlignment="1">
      <alignment horizontal="distributed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49" fontId="4" fillId="0" borderId="39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42" xfId="0" applyNumberFormat="1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4" fillId="0" borderId="4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3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49" fontId="6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vertical="center"/>
    </xf>
    <xf numFmtId="0" fontId="4" fillId="0" borderId="15" xfId="0" applyFont="1" applyFill="1" applyBorder="1" applyAlignment="1"/>
    <xf numFmtId="0" fontId="4" fillId="0" borderId="3" xfId="0" applyFon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7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distributed"/>
    </xf>
    <xf numFmtId="176" fontId="6" fillId="0" borderId="0" xfId="0" applyNumberFormat="1" applyFont="1" applyFill="1" applyAlignment="1">
      <alignment vertical="center"/>
    </xf>
    <xf numFmtId="0" fontId="8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8" fontId="11" fillId="0" borderId="15" xfId="0" applyNumberFormat="1" applyFont="1" applyFill="1" applyBorder="1" applyAlignment="1">
      <alignment vertical="center"/>
    </xf>
    <xf numFmtId="178" fontId="11" fillId="0" borderId="5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0" fontId="11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52" xfId="0" applyFont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52" xfId="0" applyFont="1" applyBorder="1" applyAlignment="1">
      <alignment horizontal="left"/>
    </xf>
    <xf numFmtId="0" fontId="4" fillId="0" borderId="52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185" fontId="4" fillId="0" borderId="7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horizontal="right" vertical="center"/>
    </xf>
    <xf numFmtId="185" fontId="4" fillId="0" borderId="8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9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/>
    </xf>
    <xf numFmtId="186" fontId="4" fillId="0" borderId="0" xfId="0" applyNumberFormat="1" applyFont="1" applyAlignment="1">
      <alignment horizontal="right" vertical="center"/>
    </xf>
    <xf numFmtId="186" fontId="4" fillId="0" borderId="8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43" xfId="0" applyFont="1" applyBorder="1" applyAlignment="1">
      <alignment horizontal="left"/>
    </xf>
    <xf numFmtId="185" fontId="4" fillId="0" borderId="51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85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85" fontId="4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85" fontId="4" fillId="0" borderId="7" xfId="0" applyNumberFormat="1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distributed" vertical="center" wrapText="1"/>
    </xf>
    <xf numFmtId="0" fontId="4" fillId="0" borderId="37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7" xfId="0" applyFont="1" applyBorder="1" applyAlignment="1">
      <alignment horizontal="distributed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/>
    </xf>
    <xf numFmtId="185" fontId="4" fillId="0" borderId="0" xfId="0" applyNumberFormat="1" applyFont="1" applyAlignment="1">
      <alignment vertical="center"/>
    </xf>
    <xf numFmtId="185" fontId="4" fillId="0" borderId="8" xfId="0" applyNumberFormat="1" applyFont="1" applyBorder="1" applyAlignment="1">
      <alignment vertical="center"/>
    </xf>
    <xf numFmtId="182" fontId="4" fillId="0" borderId="7" xfId="0" applyNumberFormat="1" applyFont="1" applyBorder="1" applyAlignment="1">
      <alignment vertical="center"/>
    </xf>
    <xf numFmtId="182" fontId="4" fillId="0" borderId="0" xfId="0" applyNumberFormat="1" applyFont="1" applyAlignment="1">
      <alignment vertical="center"/>
    </xf>
    <xf numFmtId="182" fontId="4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86" fontId="4" fillId="0" borderId="8" xfId="0" quotePrefix="1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6" fillId="0" borderId="52" xfId="0" applyFont="1" applyBorder="1"/>
    <xf numFmtId="0" fontId="6" fillId="0" borderId="53" xfId="0" applyFont="1" applyBorder="1"/>
    <xf numFmtId="0" fontId="4" fillId="0" borderId="53" xfId="0" applyFont="1" applyBorder="1" applyAlignment="1">
      <alignment vertical="center"/>
    </xf>
    <xf numFmtId="0" fontId="6" fillId="0" borderId="47" xfId="0" applyFont="1" applyBorder="1"/>
    <xf numFmtId="0" fontId="6" fillId="0" borderId="43" xfId="0" applyFont="1" applyBorder="1"/>
    <xf numFmtId="0" fontId="6" fillId="0" borderId="48" xfId="0" applyFont="1" applyBorder="1"/>
    <xf numFmtId="0" fontId="4" fillId="0" borderId="48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6" fillId="0" borderId="0" xfId="0" applyFont="1"/>
    <xf numFmtId="0" fontId="6" fillId="0" borderId="7" xfId="0" applyFont="1" applyBorder="1"/>
    <xf numFmtId="0" fontId="4" fillId="0" borderId="43" xfId="0" applyFont="1" applyBorder="1" applyAlignment="1">
      <alignment vertical="center" wrapText="1"/>
    </xf>
    <xf numFmtId="0" fontId="4" fillId="0" borderId="43" xfId="0" applyFont="1" applyBorder="1" applyAlignment="1">
      <alignment horizontal="distributed" vertical="center"/>
    </xf>
    <xf numFmtId="181" fontId="4" fillId="0" borderId="0" xfId="0" applyNumberFormat="1" applyFont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1" fontId="4" fillId="0" borderId="7" xfId="0" applyNumberFormat="1" applyFont="1" applyBorder="1" applyAlignment="1">
      <alignment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81" fontId="4" fillId="0" borderId="7" xfId="0" applyNumberFormat="1" applyFont="1" applyBorder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2" fontId="4" fillId="0" borderId="7" xfId="0" applyNumberFormat="1" applyFont="1" applyBorder="1" applyAlignment="1">
      <alignment horizontal="right" vertical="center"/>
    </xf>
    <xf numFmtId="182" fontId="4" fillId="0" borderId="8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181" fontId="4" fillId="0" borderId="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182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distributed"/>
    </xf>
    <xf numFmtId="0" fontId="4" fillId="0" borderId="43" xfId="0" applyFont="1" applyBorder="1" applyAlignment="1">
      <alignment vertical="distributed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78" fontId="6" fillId="0" borderId="15" xfId="0" applyNumberFormat="1" applyFont="1" applyFill="1" applyBorder="1" applyAlignment="1">
      <alignment horizontal="right" vertical="center"/>
    </xf>
    <xf numFmtId="178" fontId="6" fillId="0" borderId="17" xfId="0" applyNumberFormat="1" applyFont="1" applyFill="1" applyBorder="1" applyAlignment="1">
      <alignment horizontal="right" vertical="center"/>
    </xf>
    <xf numFmtId="178" fontId="6" fillId="0" borderId="18" xfId="0" applyNumberFormat="1" applyFont="1" applyFill="1" applyBorder="1" applyAlignment="1">
      <alignment vertical="center"/>
    </xf>
    <xf numFmtId="178" fontId="6" fillId="0" borderId="15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distributed" vertical="center"/>
    </xf>
    <xf numFmtId="179" fontId="6" fillId="0" borderId="15" xfId="0" applyNumberFormat="1" applyFont="1" applyFill="1" applyBorder="1" applyAlignment="1">
      <alignment horizontal="right" vertical="center"/>
    </xf>
    <xf numFmtId="0" fontId="6" fillId="0" borderId="17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176" fontId="6" fillId="0" borderId="0" xfId="0" applyNumberFormat="1" applyFont="1" applyFill="1" applyAlignment="1">
      <alignment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horizontal="right" vertical="center"/>
    </xf>
    <xf numFmtId="178" fontId="6" fillId="0" borderId="17" xfId="0" applyNumberFormat="1" applyFont="1" applyFill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179" fontId="6" fillId="0" borderId="17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distributed" vertical="center"/>
    </xf>
    <xf numFmtId="178" fontId="6" fillId="0" borderId="15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18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49" fontId="10" fillId="0" borderId="0" xfId="0" applyNumberFormat="1" applyFont="1" applyFill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255"/>
    </xf>
    <xf numFmtId="0" fontId="11" fillId="0" borderId="4" xfId="0" applyFont="1" applyFill="1" applyBorder="1" applyAlignment="1">
      <alignment horizontal="center" vertical="center" textRotation="255"/>
    </xf>
    <xf numFmtId="0" fontId="11" fillId="0" borderId="7" xfId="0" applyFont="1" applyFill="1" applyBorder="1" applyAlignment="1">
      <alignment horizontal="center" vertical="center" textRotation="255"/>
    </xf>
    <xf numFmtId="0" fontId="11" fillId="0" borderId="8" xfId="0" applyFont="1" applyFill="1" applyBorder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textRotation="255"/>
    </xf>
    <xf numFmtId="0" fontId="11" fillId="0" borderId="6" xfId="0" applyFont="1" applyFill="1" applyBorder="1" applyAlignment="1">
      <alignment horizontal="center" vertical="center" textRotation="255"/>
    </xf>
    <xf numFmtId="0" fontId="11" fillId="0" borderId="26" xfId="0" applyFont="1" applyFill="1" applyBorder="1" applyAlignment="1">
      <alignment horizontal="center" vertical="center"/>
    </xf>
    <xf numFmtId="178" fontId="11" fillId="0" borderId="15" xfId="0" applyNumberFormat="1" applyFont="1" applyFill="1" applyBorder="1" applyAlignment="1">
      <alignment horizontal="right" vertical="center"/>
    </xf>
    <xf numFmtId="178" fontId="11" fillId="0" borderId="17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left" vertical="center" shrinkToFit="1"/>
    </xf>
    <xf numFmtId="0" fontId="11" fillId="0" borderId="16" xfId="0" applyFont="1" applyFill="1" applyBorder="1" applyAlignment="1">
      <alignment horizontal="left" vertical="center" shrinkToFit="1"/>
    </xf>
    <xf numFmtId="0" fontId="11" fillId="0" borderId="17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177" fontId="11" fillId="0" borderId="15" xfId="0" applyNumberFormat="1" applyFont="1" applyFill="1" applyBorder="1" applyAlignment="1">
      <alignment horizontal="right" vertical="center"/>
    </xf>
    <xf numFmtId="177" fontId="11" fillId="0" borderId="17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vertical="center" shrinkToFit="1"/>
    </xf>
    <xf numFmtId="0" fontId="11" fillId="0" borderId="16" xfId="0" applyFont="1" applyFill="1" applyBorder="1" applyAlignment="1">
      <alignment vertical="center" shrinkToFit="1"/>
    </xf>
    <xf numFmtId="0" fontId="10" fillId="0" borderId="0" xfId="0" applyFont="1" applyFill="1" applyAlignment="1">
      <alignment horizontal="distributed" vertical="center"/>
    </xf>
    <xf numFmtId="0" fontId="11" fillId="0" borderId="3" xfId="0" applyFont="1" applyFill="1" applyBorder="1" applyAlignment="1">
      <alignment horizontal="distributed" vertical="center"/>
    </xf>
    <xf numFmtId="0" fontId="11" fillId="0" borderId="5" xfId="0" applyFont="1" applyFill="1" applyBorder="1" applyAlignment="1">
      <alignment horizontal="distributed" vertical="center"/>
    </xf>
    <xf numFmtId="177" fontId="11" fillId="0" borderId="15" xfId="0" applyNumberFormat="1" applyFont="1" applyFill="1" applyBorder="1" applyAlignment="1">
      <alignment vertical="center"/>
    </xf>
    <xf numFmtId="177" fontId="11" fillId="0" borderId="17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textRotation="255"/>
    </xf>
    <xf numFmtId="0" fontId="11" fillId="0" borderId="5" xfId="0" applyFont="1" applyFill="1" applyBorder="1" applyAlignment="1">
      <alignment horizontal="center" vertical="center" textRotation="255"/>
    </xf>
    <xf numFmtId="0" fontId="11" fillId="0" borderId="15" xfId="0" applyFont="1" applyFill="1" applyBorder="1" applyAlignment="1">
      <alignment horizontal="distributed" vertical="center"/>
    </xf>
    <xf numFmtId="0" fontId="11" fillId="0" borderId="17" xfId="0" applyFont="1" applyFill="1" applyBorder="1" applyAlignment="1">
      <alignment horizontal="distributed" vertical="center"/>
    </xf>
    <xf numFmtId="0" fontId="11" fillId="0" borderId="26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 textRotation="255"/>
    </xf>
    <xf numFmtId="0" fontId="11" fillId="0" borderId="2" xfId="0" applyFont="1" applyFill="1" applyBorder="1" applyAlignment="1">
      <alignment horizontal="center" vertical="distributed" textRotation="255" indent="1"/>
    </xf>
    <xf numFmtId="0" fontId="11" fillId="0" borderId="3" xfId="0" applyFont="1" applyFill="1" applyBorder="1" applyAlignment="1">
      <alignment horizontal="center" vertical="distributed" textRotation="255" indent="1"/>
    </xf>
    <xf numFmtId="0" fontId="11" fillId="0" borderId="4" xfId="0" applyFont="1" applyFill="1" applyBorder="1" applyAlignment="1">
      <alignment horizontal="center" vertical="distributed" textRotation="255" indent="1"/>
    </xf>
    <xf numFmtId="0" fontId="11" fillId="0" borderId="7" xfId="0" applyFont="1" applyFill="1" applyBorder="1" applyAlignment="1">
      <alignment horizontal="center" vertical="distributed" textRotation="255" indent="1"/>
    </xf>
    <xf numFmtId="0" fontId="11" fillId="0" borderId="0" xfId="0" applyFont="1" applyFill="1" applyBorder="1" applyAlignment="1">
      <alignment horizontal="center" vertical="distributed" textRotation="255" indent="1"/>
    </xf>
    <xf numFmtId="0" fontId="11" fillId="0" borderId="8" xfId="0" applyFont="1" applyFill="1" applyBorder="1" applyAlignment="1">
      <alignment horizontal="center" vertical="distributed" textRotation="255" indent="1"/>
    </xf>
    <xf numFmtId="0" fontId="11" fillId="0" borderId="1" xfId="0" applyFont="1" applyFill="1" applyBorder="1" applyAlignment="1">
      <alignment horizontal="center" vertical="distributed" textRotation="255" indent="1"/>
    </xf>
    <xf numFmtId="0" fontId="11" fillId="0" borderId="5" xfId="0" applyFont="1" applyFill="1" applyBorder="1" applyAlignment="1">
      <alignment horizontal="center" vertical="distributed" textRotation="255" indent="1"/>
    </xf>
    <xf numFmtId="0" fontId="11" fillId="0" borderId="6" xfId="0" applyFont="1" applyFill="1" applyBorder="1" applyAlignment="1">
      <alignment horizontal="center" vertical="distributed" textRotation="255" indent="1"/>
    </xf>
    <xf numFmtId="0" fontId="11" fillId="0" borderId="2" xfId="0" applyFont="1" applyFill="1" applyBorder="1" applyAlignment="1">
      <alignment horizontal="center" vertical="center" textRotation="255" wrapText="1"/>
    </xf>
    <xf numFmtId="0" fontId="11" fillId="0" borderId="3" xfId="0" applyFont="1" applyFill="1" applyBorder="1" applyAlignment="1">
      <alignment horizontal="center" vertical="center" textRotation="255" wrapText="1"/>
    </xf>
    <xf numFmtId="0" fontId="11" fillId="0" borderId="4" xfId="0" applyFont="1" applyFill="1" applyBorder="1" applyAlignment="1">
      <alignment horizontal="center" vertical="center" textRotation="255" wrapText="1"/>
    </xf>
    <xf numFmtId="0" fontId="11" fillId="0" borderId="1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6" xfId="0" applyFont="1" applyFill="1" applyBorder="1" applyAlignment="1">
      <alignment horizontal="center" vertical="center" textRotation="255" wrapText="1"/>
    </xf>
    <xf numFmtId="0" fontId="12" fillId="0" borderId="15" xfId="0" applyFont="1" applyFill="1" applyBorder="1" applyAlignment="1">
      <alignment horizontal="center" vertical="center" textRotation="255"/>
    </xf>
    <xf numFmtId="0" fontId="12" fillId="0" borderId="17" xfId="0" applyFont="1" applyFill="1" applyBorder="1" applyAlignment="1">
      <alignment horizontal="center" vertical="center" textRotation="255"/>
    </xf>
    <xf numFmtId="0" fontId="12" fillId="0" borderId="16" xfId="0" applyFont="1" applyFill="1" applyBorder="1" applyAlignment="1">
      <alignment horizontal="center" vertical="center" textRotation="255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textRotation="255" wrapText="1"/>
    </xf>
    <xf numFmtId="0" fontId="13" fillId="0" borderId="17" xfId="0" applyFont="1" applyFill="1" applyBorder="1" applyAlignment="1">
      <alignment horizontal="center" vertical="center" textRotation="255" wrapText="1"/>
    </xf>
    <xf numFmtId="0" fontId="13" fillId="0" borderId="16" xfId="0" applyFont="1" applyFill="1" applyBorder="1" applyAlignment="1">
      <alignment horizontal="center" vertical="center" textRotation="255" wrapText="1"/>
    </xf>
    <xf numFmtId="0" fontId="4" fillId="0" borderId="33" xfId="0" applyFont="1" applyFill="1" applyBorder="1" applyAlignment="1">
      <alignment horizontal="distributed" vertical="center"/>
    </xf>
    <xf numFmtId="180" fontId="4" fillId="0" borderId="33" xfId="0" applyNumberFormat="1" applyFont="1" applyFill="1" applyBorder="1" applyAlignment="1">
      <alignment horizontal="right" vertical="center"/>
    </xf>
    <xf numFmtId="180" fontId="4" fillId="0" borderId="37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180" fontId="4" fillId="0" borderId="36" xfId="0" applyNumberFormat="1" applyFont="1" applyFill="1" applyBorder="1" applyAlignment="1">
      <alignment horizontal="right" vertical="center"/>
    </xf>
    <xf numFmtId="0" fontId="4" fillId="0" borderId="3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180" fontId="4" fillId="0" borderId="1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9" fontId="4" fillId="0" borderId="0" xfId="0" applyNumberFormat="1" applyFont="1" applyFill="1" applyBorder="1" applyAlignment="1">
      <alignment horizontal="right" vertical="center"/>
    </xf>
    <xf numFmtId="189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distributed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43" xfId="0" applyFont="1" applyFill="1" applyBorder="1" applyAlignment="1">
      <alignment horizontal="distributed" vertical="center"/>
    </xf>
    <xf numFmtId="180" fontId="4" fillId="0" borderId="9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distributed" vertical="center"/>
    </xf>
    <xf numFmtId="180" fontId="4" fillId="0" borderId="17" xfId="0" applyNumberFormat="1" applyFont="1" applyFill="1" applyBorder="1" applyAlignment="1">
      <alignment horizontal="right" vertical="center"/>
    </xf>
    <xf numFmtId="180" fontId="4" fillId="0" borderId="43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distributed" vertical="center"/>
    </xf>
    <xf numFmtId="180" fontId="4" fillId="0" borderId="24" xfId="0" applyNumberFormat="1" applyFont="1" applyFill="1" applyBorder="1" applyAlignment="1">
      <alignment horizontal="right" vertical="center"/>
    </xf>
    <xf numFmtId="180" fontId="4" fillId="0" borderId="5" xfId="0" applyNumberFormat="1" applyFont="1" applyFill="1" applyBorder="1" applyAlignment="1">
      <alignment horizontal="right" vertical="center"/>
    </xf>
    <xf numFmtId="180" fontId="4" fillId="0" borderId="44" xfId="0" applyNumberFormat="1" applyFont="1" applyFill="1" applyBorder="1" applyAlignment="1">
      <alignment horizontal="right" vertical="center"/>
    </xf>
    <xf numFmtId="180" fontId="4" fillId="0" borderId="30" xfId="0" applyNumberFormat="1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180" fontId="4" fillId="0" borderId="40" xfId="0" applyNumberFormat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distributed" vertical="center"/>
    </xf>
    <xf numFmtId="0" fontId="4" fillId="0" borderId="27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/>
    <xf numFmtId="0" fontId="4" fillId="0" borderId="43" xfId="0" applyFont="1" applyBorder="1"/>
    <xf numFmtId="0" fontId="4" fillId="0" borderId="43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81" fontId="4" fillId="0" borderId="47" xfId="0" applyNumberFormat="1" applyFont="1" applyBorder="1" applyAlignment="1">
      <alignment horizontal="right" vertical="top"/>
    </xf>
    <xf numFmtId="181" fontId="4" fillId="0" borderId="43" xfId="0" applyNumberFormat="1" applyFont="1" applyBorder="1" applyAlignment="1">
      <alignment horizontal="right" vertical="top"/>
    </xf>
    <xf numFmtId="181" fontId="4" fillId="0" borderId="48" xfId="0" applyNumberFormat="1" applyFont="1" applyBorder="1" applyAlignment="1">
      <alignment horizontal="right" vertical="top"/>
    </xf>
    <xf numFmtId="182" fontId="4" fillId="0" borderId="47" xfId="0" applyNumberFormat="1" applyFont="1" applyBorder="1" applyAlignment="1">
      <alignment horizontal="right" vertical="top"/>
    </xf>
    <xf numFmtId="182" fontId="4" fillId="0" borderId="43" xfId="0" applyNumberFormat="1" applyFont="1" applyBorder="1" applyAlignment="1">
      <alignment horizontal="right" vertical="top"/>
    </xf>
    <xf numFmtId="182" fontId="4" fillId="0" borderId="48" xfId="0" applyNumberFormat="1" applyFont="1" applyBorder="1" applyAlignment="1">
      <alignment horizontal="right" vertical="top"/>
    </xf>
    <xf numFmtId="183" fontId="4" fillId="0" borderId="47" xfId="0" applyNumberFormat="1" applyFont="1" applyBorder="1" applyAlignment="1">
      <alignment horizontal="right" vertical="top"/>
    </xf>
    <xf numFmtId="183" fontId="4" fillId="0" borderId="43" xfId="0" applyNumberFormat="1" applyFont="1" applyBorder="1" applyAlignment="1">
      <alignment horizontal="right" vertical="top"/>
    </xf>
    <xf numFmtId="183" fontId="4" fillId="0" borderId="48" xfId="0" applyNumberFormat="1" applyFont="1" applyBorder="1" applyAlignment="1">
      <alignment horizontal="right" vertical="top"/>
    </xf>
    <xf numFmtId="0" fontId="4" fillId="0" borderId="52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184" fontId="4" fillId="0" borderId="51" xfId="0" applyNumberFormat="1" applyFont="1" applyBorder="1" applyAlignment="1">
      <alignment horizontal="right" vertical="center"/>
    </xf>
    <xf numFmtId="184" fontId="4" fillId="0" borderId="52" xfId="0" applyNumberFormat="1" applyFont="1" applyBorder="1" applyAlignment="1">
      <alignment horizontal="right" vertical="center"/>
    </xf>
    <xf numFmtId="184" fontId="4" fillId="0" borderId="53" xfId="0" applyNumberFormat="1" applyFont="1" applyBorder="1" applyAlignment="1">
      <alignment horizontal="right" vertical="center"/>
    </xf>
    <xf numFmtId="184" fontId="4" fillId="0" borderId="1" xfId="0" applyNumberFormat="1" applyFont="1" applyBorder="1" applyAlignment="1">
      <alignment horizontal="right" vertical="center"/>
    </xf>
    <xf numFmtId="184" fontId="4" fillId="0" borderId="5" xfId="0" applyNumberFormat="1" applyFont="1" applyBorder="1" applyAlignment="1">
      <alignment horizontal="right" vertical="center"/>
    </xf>
    <xf numFmtId="184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distributed" vertical="center" wrapText="1"/>
    </xf>
    <xf numFmtId="181" fontId="4" fillId="0" borderId="41" xfId="0" applyNumberFormat="1" applyFont="1" applyBorder="1" applyAlignment="1">
      <alignment horizontal="right" vertical="center"/>
    </xf>
    <xf numFmtId="181" fontId="4" fillId="0" borderId="40" xfId="0" applyNumberFormat="1" applyFont="1" applyBorder="1" applyAlignment="1">
      <alignment horizontal="right" vertical="center"/>
    </xf>
    <xf numFmtId="181" fontId="4" fillId="0" borderId="42" xfId="0" applyNumberFormat="1" applyFont="1" applyBorder="1" applyAlignment="1">
      <alignment horizontal="right" vertical="center"/>
    </xf>
    <xf numFmtId="181" fontId="4" fillId="0" borderId="38" xfId="0" applyNumberFormat="1" applyFont="1" applyBorder="1" applyAlignment="1">
      <alignment horizontal="right" vertical="center"/>
    </xf>
    <xf numFmtId="181" fontId="4" fillId="0" borderId="37" xfId="0" applyNumberFormat="1" applyFont="1" applyBorder="1" applyAlignment="1">
      <alignment horizontal="right" vertical="center"/>
    </xf>
    <xf numFmtId="181" fontId="4" fillId="0" borderId="39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distributed" vertical="center"/>
    </xf>
    <xf numFmtId="181" fontId="4" fillId="0" borderId="34" xfId="0" applyNumberFormat="1" applyFont="1" applyBorder="1" applyAlignment="1">
      <alignment horizontal="right" vertical="center"/>
    </xf>
    <xf numFmtId="181" fontId="4" fillId="0" borderId="33" xfId="0" applyNumberFormat="1" applyFont="1" applyBorder="1" applyAlignment="1">
      <alignment horizontal="right" vertical="center"/>
    </xf>
    <xf numFmtId="181" fontId="4" fillId="0" borderId="35" xfId="0" applyNumberFormat="1" applyFont="1" applyBorder="1" applyAlignment="1">
      <alignment horizontal="right" vertical="center"/>
    </xf>
    <xf numFmtId="0" fontId="6" fillId="0" borderId="52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181" fontId="4" fillId="0" borderId="51" xfId="0" applyNumberFormat="1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81" fontId="4" fillId="0" borderId="51" xfId="0" applyNumberFormat="1" applyFont="1" applyBorder="1" applyAlignment="1">
      <alignment horizontal="right" vertical="center"/>
    </xf>
    <xf numFmtId="181" fontId="4" fillId="0" borderId="52" xfId="0" applyNumberFormat="1" applyFont="1" applyBorder="1" applyAlignment="1">
      <alignment horizontal="right" vertical="center"/>
    </xf>
    <xf numFmtId="181" fontId="4" fillId="0" borderId="53" xfId="0" applyNumberFormat="1" applyFont="1" applyBorder="1" applyAlignment="1">
      <alignment horizontal="right" vertical="center"/>
    </xf>
    <xf numFmtId="181" fontId="4" fillId="0" borderId="7" xfId="0" applyNumberFormat="1" applyFont="1" applyBorder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81" fontId="4" fillId="0" borderId="8" xfId="0" applyNumberFormat="1" applyFont="1" applyBorder="1" applyAlignment="1">
      <alignment horizontal="right" vertical="center"/>
    </xf>
    <xf numFmtId="182" fontId="4" fillId="0" borderId="51" xfId="0" applyNumberFormat="1" applyFont="1" applyBorder="1" applyAlignment="1">
      <alignment horizontal="right" vertical="center"/>
    </xf>
    <xf numFmtId="182" fontId="4" fillId="0" borderId="52" xfId="0" applyNumberFormat="1" applyFont="1" applyBorder="1" applyAlignment="1">
      <alignment horizontal="right" vertical="center"/>
    </xf>
    <xf numFmtId="182" fontId="4" fillId="0" borderId="53" xfId="0" applyNumberFormat="1" applyFont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82" fontId="4" fillId="0" borderId="5" xfId="0" applyNumberFormat="1" applyFont="1" applyBorder="1" applyAlignment="1">
      <alignment horizontal="right" vertical="center"/>
    </xf>
    <xf numFmtId="182" fontId="4" fillId="0" borderId="6" xfId="0" applyNumberFormat="1" applyFont="1" applyBorder="1" applyAlignment="1">
      <alignment horizontal="right" vertical="center"/>
    </xf>
    <xf numFmtId="185" fontId="4" fillId="0" borderId="7" xfId="0" applyNumberFormat="1" applyFont="1" applyBorder="1" applyAlignment="1">
      <alignment vertical="center"/>
    </xf>
    <xf numFmtId="185" fontId="4" fillId="0" borderId="0" xfId="0" applyNumberFormat="1" applyFont="1" applyAlignment="1">
      <alignment vertical="center"/>
    </xf>
    <xf numFmtId="185" fontId="4" fillId="0" borderId="8" xfId="0" applyNumberFormat="1" applyFont="1" applyBorder="1" applyAlignment="1">
      <alignment vertical="center"/>
    </xf>
    <xf numFmtId="185" fontId="4" fillId="0" borderId="47" xfId="0" applyNumberFormat="1" applyFont="1" applyBorder="1" applyAlignment="1">
      <alignment vertical="center"/>
    </xf>
    <xf numFmtId="185" fontId="4" fillId="0" borderId="43" xfId="0" applyNumberFormat="1" applyFont="1" applyBorder="1" applyAlignment="1">
      <alignment vertical="center"/>
    </xf>
    <xf numFmtId="185" fontId="4" fillId="0" borderId="48" xfId="0" applyNumberFormat="1" applyFont="1" applyBorder="1" applyAlignment="1">
      <alignment vertical="center"/>
    </xf>
    <xf numFmtId="0" fontId="4" fillId="0" borderId="4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182" fontId="4" fillId="0" borderId="7" xfId="0" applyNumberFormat="1" applyFont="1" applyBorder="1" applyAlignment="1">
      <alignment horizontal="right" vertical="center"/>
    </xf>
    <xf numFmtId="182" fontId="4" fillId="0" borderId="0" xfId="0" applyNumberFormat="1" applyFont="1" applyBorder="1" applyAlignment="1">
      <alignment horizontal="right" vertical="center"/>
    </xf>
    <xf numFmtId="182" fontId="4" fillId="0" borderId="8" xfId="0" applyNumberFormat="1" applyFont="1" applyBorder="1" applyAlignment="1">
      <alignment horizontal="right" vertical="center"/>
    </xf>
    <xf numFmtId="182" fontId="4" fillId="0" borderId="38" xfId="0" applyNumberFormat="1" applyFont="1" applyBorder="1" applyAlignment="1">
      <alignment horizontal="right" vertical="center"/>
    </xf>
    <xf numFmtId="182" fontId="4" fillId="0" borderId="37" xfId="0" applyNumberFormat="1" applyFont="1" applyBorder="1" applyAlignment="1">
      <alignment horizontal="right" vertical="center"/>
    </xf>
    <xf numFmtId="182" fontId="4" fillId="0" borderId="39" xfId="0" applyNumberFormat="1" applyFont="1" applyBorder="1" applyAlignment="1">
      <alignment horizontal="right" vertical="center"/>
    </xf>
    <xf numFmtId="185" fontId="4" fillId="0" borderId="3" xfId="0" applyNumberFormat="1" applyFont="1" applyBorder="1" applyAlignment="1">
      <alignment horizontal="right" vertical="center"/>
    </xf>
    <xf numFmtId="185" fontId="4" fillId="0" borderId="4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horizontal="right" vertical="center"/>
    </xf>
    <xf numFmtId="185" fontId="4" fillId="0" borderId="8" xfId="0" applyNumberFormat="1" applyFont="1" applyBorder="1" applyAlignment="1">
      <alignment horizontal="right" vertical="center"/>
    </xf>
    <xf numFmtId="181" fontId="4" fillId="0" borderId="1" xfId="0" applyNumberFormat="1" applyFont="1" applyBorder="1" applyAlignment="1">
      <alignment horizontal="right" vertical="center"/>
    </xf>
    <xf numFmtId="181" fontId="4" fillId="0" borderId="5" xfId="0" applyNumberFormat="1" applyFont="1" applyBorder="1" applyAlignment="1">
      <alignment horizontal="right" vertical="center"/>
    </xf>
    <xf numFmtId="181" fontId="4" fillId="0" borderId="6" xfId="0" applyNumberFormat="1" applyFont="1" applyBorder="1" applyAlignment="1">
      <alignment horizontal="right" vertical="center"/>
    </xf>
    <xf numFmtId="182" fontId="4" fillId="0" borderId="41" xfId="0" applyNumberFormat="1" applyFont="1" applyBorder="1" applyAlignment="1">
      <alignment horizontal="right" vertical="center"/>
    </xf>
    <xf numFmtId="182" fontId="4" fillId="0" borderId="40" xfId="0" applyNumberFormat="1" applyFont="1" applyBorder="1" applyAlignment="1">
      <alignment horizontal="right" vertical="center"/>
    </xf>
    <xf numFmtId="182" fontId="4" fillId="0" borderId="42" xfId="0" applyNumberFormat="1" applyFont="1" applyBorder="1" applyAlignment="1">
      <alignment horizontal="right" vertical="center"/>
    </xf>
    <xf numFmtId="185" fontId="4" fillId="0" borderId="52" xfId="0" applyNumberFormat="1" applyFont="1" applyBorder="1" applyAlignment="1">
      <alignment horizontal="right" vertical="center"/>
    </xf>
    <xf numFmtId="185" fontId="4" fillId="0" borderId="53" xfId="0" applyNumberFormat="1" applyFont="1" applyBorder="1" applyAlignment="1">
      <alignment horizontal="right" vertical="center"/>
    </xf>
    <xf numFmtId="185" fontId="4" fillId="0" borderId="5" xfId="0" applyNumberFormat="1" applyFont="1" applyBorder="1" applyAlignment="1">
      <alignment horizontal="right" vertical="center"/>
    </xf>
    <xf numFmtId="185" fontId="4" fillId="0" borderId="6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4" fillId="0" borderId="0" xfId="0" applyFont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182" fontId="4" fillId="0" borderId="0" xfId="0" applyNumberFormat="1" applyFont="1" applyAlignment="1">
      <alignment horizontal="right" vertical="center"/>
    </xf>
    <xf numFmtId="182" fontId="4" fillId="0" borderId="47" xfId="0" applyNumberFormat="1" applyFont="1" applyBorder="1" applyAlignment="1">
      <alignment horizontal="right" vertical="center"/>
    </xf>
    <xf numFmtId="182" fontId="4" fillId="0" borderId="43" xfId="0" applyNumberFormat="1" applyFont="1" applyBorder="1" applyAlignment="1">
      <alignment horizontal="right" vertical="center"/>
    </xf>
    <xf numFmtId="182" fontId="4" fillId="0" borderId="48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40" xfId="0" applyFont="1" applyBorder="1" applyAlignment="1">
      <alignment horizontal="distributed" vertical="center" shrinkToFit="1"/>
    </xf>
    <xf numFmtId="0" fontId="4" fillId="0" borderId="37" xfId="0" applyFont="1" applyBorder="1" applyAlignment="1">
      <alignment horizontal="distributed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top" wrapText="1"/>
    </xf>
    <xf numFmtId="0" fontId="4" fillId="0" borderId="33" xfId="0" applyFont="1" applyBorder="1" applyAlignment="1">
      <alignment horizontal="distributed" vertical="top"/>
    </xf>
    <xf numFmtId="0" fontId="10" fillId="0" borderId="0" xfId="0" applyFont="1" applyAlignment="1">
      <alignment horizontal="distributed" vertical="center"/>
    </xf>
    <xf numFmtId="185" fontId="10" fillId="0" borderId="7" xfId="0" applyNumberFormat="1" applyFont="1" applyBorder="1" applyAlignment="1">
      <alignment vertical="center"/>
    </xf>
    <xf numFmtId="185" fontId="10" fillId="0" borderId="0" xfId="0" applyNumberFormat="1" applyFont="1" applyAlignment="1">
      <alignment vertical="center"/>
    </xf>
    <xf numFmtId="185" fontId="10" fillId="0" borderId="8" xfId="0" applyNumberFormat="1" applyFont="1" applyBorder="1" applyAlignment="1">
      <alignment vertical="center"/>
    </xf>
    <xf numFmtId="0" fontId="4" fillId="0" borderId="33" xfId="0" applyFont="1" applyBorder="1" applyAlignment="1">
      <alignment horizontal="distributed" vertical="center" wrapText="1"/>
    </xf>
    <xf numFmtId="0" fontId="6" fillId="0" borderId="52" xfId="0" applyFont="1" applyBorder="1"/>
    <xf numFmtId="0" fontId="6" fillId="0" borderId="53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48" xfId="0" applyFont="1" applyBorder="1"/>
    <xf numFmtId="0" fontId="6" fillId="0" borderId="0" xfId="0" applyFont="1" applyAlignment="1">
      <alignment horizontal="distributed" vertical="center"/>
    </xf>
    <xf numFmtId="182" fontId="4" fillId="0" borderId="2" xfId="0" applyNumberFormat="1" applyFont="1" applyBorder="1" applyAlignment="1">
      <alignment horizontal="right" vertical="center"/>
    </xf>
    <xf numFmtId="182" fontId="4" fillId="0" borderId="3" xfId="0" applyNumberFormat="1" applyFont="1" applyBorder="1" applyAlignment="1">
      <alignment horizontal="right" vertical="center"/>
    </xf>
    <xf numFmtId="182" fontId="4" fillId="0" borderId="4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/>
    </xf>
    <xf numFmtId="0" fontId="6" fillId="0" borderId="0" xfId="0" applyFont="1"/>
    <xf numFmtId="0" fontId="4" fillId="0" borderId="51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182" fontId="4" fillId="0" borderId="52" xfId="0" applyNumberFormat="1" applyFont="1" applyBorder="1" applyAlignment="1">
      <alignment vertical="center"/>
    </xf>
    <xf numFmtId="182" fontId="4" fillId="0" borderId="53" xfId="0" applyNumberFormat="1" applyFont="1" applyBorder="1" applyAlignment="1">
      <alignment vertical="center"/>
    </xf>
    <xf numFmtId="182" fontId="4" fillId="0" borderId="43" xfId="0" applyNumberFormat="1" applyFont="1" applyBorder="1" applyAlignment="1">
      <alignment vertical="center"/>
    </xf>
    <xf numFmtId="182" fontId="4" fillId="0" borderId="48" xfId="0" applyNumberFormat="1" applyFont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181" fontId="6" fillId="0" borderId="8" xfId="0" applyNumberFormat="1" applyFont="1" applyBorder="1" applyAlignment="1">
      <alignment horizontal="right" vertical="center"/>
    </xf>
    <xf numFmtId="181" fontId="4" fillId="0" borderId="23" xfId="0" applyNumberFormat="1" applyFont="1" applyBorder="1" applyAlignment="1">
      <alignment horizontal="right" vertical="center"/>
    </xf>
    <xf numFmtId="181" fontId="4" fillId="0" borderId="24" xfId="0" applyNumberFormat="1" applyFont="1" applyBorder="1" applyAlignment="1">
      <alignment horizontal="right" vertical="center"/>
    </xf>
    <xf numFmtId="181" fontId="4" fillId="0" borderId="25" xfId="0" applyNumberFormat="1" applyFont="1" applyBorder="1" applyAlignment="1">
      <alignment horizontal="right" vertical="center"/>
    </xf>
    <xf numFmtId="181" fontId="4" fillId="0" borderId="13" xfId="0" applyNumberFormat="1" applyFont="1" applyBorder="1" applyAlignment="1">
      <alignment horizontal="right" vertical="center"/>
    </xf>
    <xf numFmtId="181" fontId="4" fillId="0" borderId="12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82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1" fontId="4" fillId="0" borderId="47" xfId="0" applyNumberFormat="1" applyFont="1" applyBorder="1" applyAlignment="1">
      <alignment horizontal="right" vertical="center"/>
    </xf>
    <xf numFmtId="181" fontId="4" fillId="0" borderId="43" xfId="0" applyNumberFormat="1" applyFont="1" applyBorder="1" applyAlignment="1">
      <alignment horizontal="right" vertical="center"/>
    </xf>
    <xf numFmtId="181" fontId="4" fillId="0" borderId="4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182" fontId="4" fillId="0" borderId="10" xfId="0" applyNumberFormat="1" applyFont="1" applyBorder="1" applyAlignment="1">
      <alignment horizontal="right" vertical="center"/>
    </xf>
    <xf numFmtId="182" fontId="4" fillId="0" borderId="9" xfId="0" applyNumberFormat="1" applyFont="1" applyBorder="1" applyAlignment="1">
      <alignment horizontal="right" vertical="center"/>
    </xf>
    <xf numFmtId="182" fontId="4" fillId="0" borderId="11" xfId="0" applyNumberFormat="1" applyFont="1" applyBorder="1" applyAlignment="1">
      <alignment horizontal="right" vertical="center"/>
    </xf>
    <xf numFmtId="187" fontId="4" fillId="0" borderId="51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188" fontId="4" fillId="0" borderId="52" xfId="0" applyNumberFormat="1" applyFont="1" applyBorder="1" applyAlignment="1">
      <alignment horizontal="right" vertical="center"/>
    </xf>
    <xf numFmtId="188" fontId="4" fillId="0" borderId="53" xfId="0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/>
    </xf>
    <xf numFmtId="187" fontId="4" fillId="0" borderId="51" xfId="0" applyNumberFormat="1" applyFont="1" applyBorder="1" applyAlignment="1">
      <alignment vertical="center"/>
    </xf>
    <xf numFmtId="187" fontId="4" fillId="0" borderId="47" xfId="0" applyNumberFormat="1" applyFont="1" applyBorder="1" applyAlignment="1">
      <alignment vertical="center"/>
    </xf>
    <xf numFmtId="188" fontId="4" fillId="0" borderId="43" xfId="0" applyNumberFormat="1" applyFont="1" applyBorder="1" applyAlignment="1">
      <alignment horizontal="right" vertical="center"/>
    </xf>
    <xf numFmtId="188" fontId="4" fillId="0" borderId="48" xfId="0" applyNumberFormat="1" applyFont="1" applyBorder="1" applyAlignment="1">
      <alignment horizontal="right" vertical="center"/>
    </xf>
    <xf numFmtId="182" fontId="4" fillId="0" borderId="23" xfId="0" applyNumberFormat="1" applyFont="1" applyBorder="1" applyAlignment="1">
      <alignment horizontal="right" vertical="center"/>
    </xf>
    <xf numFmtId="182" fontId="4" fillId="0" borderId="24" xfId="0" applyNumberFormat="1" applyFont="1" applyBorder="1" applyAlignment="1">
      <alignment horizontal="right" vertical="center"/>
    </xf>
    <xf numFmtId="182" fontId="4" fillId="0" borderId="25" xfId="0" applyNumberFormat="1" applyFont="1" applyBorder="1" applyAlignment="1">
      <alignment horizontal="right" vertical="center"/>
    </xf>
    <xf numFmtId="182" fontId="4" fillId="0" borderId="13" xfId="0" applyNumberFormat="1" applyFont="1" applyBorder="1" applyAlignment="1">
      <alignment horizontal="right" vertical="center"/>
    </xf>
    <xf numFmtId="182" fontId="4" fillId="0" borderId="12" xfId="0" applyNumberFormat="1" applyFont="1" applyBorder="1" applyAlignment="1">
      <alignment horizontal="right" vertical="center"/>
    </xf>
    <xf numFmtId="182" fontId="4" fillId="0" borderId="14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188" fontId="4" fillId="0" borderId="3" xfId="0" applyNumberFormat="1" applyFont="1" applyBorder="1" applyAlignment="1">
      <alignment horizontal="right" vertical="center"/>
    </xf>
    <xf numFmtId="188" fontId="4" fillId="0" borderId="4" xfId="0" applyNumberFormat="1" applyFont="1" applyBorder="1" applyAlignment="1">
      <alignment horizontal="right" vertical="center"/>
    </xf>
    <xf numFmtId="188" fontId="4" fillId="0" borderId="5" xfId="0" applyNumberFormat="1" applyFont="1" applyBorder="1" applyAlignment="1">
      <alignment horizontal="right" vertical="center"/>
    </xf>
    <xf numFmtId="188" fontId="4" fillId="0" borderId="6" xfId="0" applyNumberFormat="1" applyFont="1" applyBorder="1" applyAlignment="1">
      <alignment horizontal="right" vertical="center"/>
    </xf>
    <xf numFmtId="185" fontId="4" fillId="0" borderId="7" xfId="0" applyNumberFormat="1" applyFont="1" applyBorder="1" applyAlignment="1">
      <alignment horizontal="right" vertical="center"/>
    </xf>
    <xf numFmtId="0" fontId="6" fillId="0" borderId="8" xfId="0" applyFont="1" applyBorder="1"/>
    <xf numFmtId="0" fontId="6" fillId="0" borderId="7" xfId="0" applyFont="1" applyBorder="1"/>
  </cellXfs>
  <cellStyles count="3">
    <cellStyle name="桁区切り 2" xfId="1" xr:uid="{00000000-0005-0000-0000-000000000000}"/>
    <cellStyle name="標準" xfId="0" builtinId="0"/>
    <cellStyle name="標準 4 2" xfId="2" xr:uid="{00000000-0005-0000-0000-000002000000}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</xdr:row>
      <xdr:rowOff>0</xdr:rowOff>
    </xdr:from>
    <xdr:to>
      <xdr:col>15</xdr:col>
      <xdr:colOff>0</xdr:colOff>
      <xdr:row>36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4143375" y="2200275"/>
          <a:ext cx="0" cy="161925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36</xdr:row>
      <xdr:rowOff>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4776107" y="2204357"/>
          <a:ext cx="0" cy="150495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0</xdr:colOff>
      <xdr:row>38</xdr:row>
      <xdr:rowOff>419099</xdr:rowOff>
    </xdr:from>
    <xdr:to>
      <xdr:col>15</xdr:col>
      <xdr:colOff>0</xdr:colOff>
      <xdr:row>64</xdr:row>
      <xdr:rowOff>446483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4143375" y="19878674"/>
          <a:ext cx="0" cy="12552759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18</xdr:col>
      <xdr:colOff>0</xdr:colOff>
      <xdr:row>39</xdr:row>
      <xdr:rowOff>0</xdr:rowOff>
    </xdr:from>
    <xdr:to>
      <xdr:col>18</xdr:col>
      <xdr:colOff>0</xdr:colOff>
      <xdr:row>65</xdr:row>
      <xdr:rowOff>0</xdr:rowOff>
    </xdr:to>
    <xdr:sp macro="" textlink="">
      <xdr:nvSpPr>
        <xdr:cNvPr id="5" name="Line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V="1">
          <a:off x="4772025" y="19888200"/>
          <a:ext cx="0" cy="125444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0</xdr:colOff>
      <xdr:row>4</xdr:row>
      <xdr:rowOff>0</xdr:rowOff>
    </xdr:from>
    <xdr:to>
      <xdr:col>25</xdr:col>
      <xdr:colOff>0</xdr:colOff>
      <xdr:row>35</xdr:row>
      <xdr:rowOff>367393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6429375" y="2200275"/>
          <a:ext cx="0" cy="16178893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0</xdr:colOff>
      <xdr:row>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7058025" y="2200275"/>
          <a:ext cx="0" cy="161925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0</xdr:colOff>
      <xdr:row>38</xdr:row>
      <xdr:rowOff>419099</xdr:rowOff>
    </xdr:from>
    <xdr:to>
      <xdr:col>25</xdr:col>
      <xdr:colOff>0</xdr:colOff>
      <xdr:row>64</xdr:row>
      <xdr:rowOff>446483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429375" y="19878674"/>
          <a:ext cx="0" cy="12552759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0</xdr:colOff>
      <xdr:row>39</xdr:row>
      <xdr:rowOff>0</xdr:rowOff>
    </xdr:from>
    <xdr:to>
      <xdr:col>28</xdr:col>
      <xdr:colOff>0</xdr:colOff>
      <xdr:row>65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 flipV="1">
          <a:off x="7058025" y="19888200"/>
          <a:ext cx="0" cy="125444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1</xdr:rowOff>
    </xdr:from>
    <xdr:to>
      <xdr:col>35</xdr:col>
      <xdr:colOff>0</xdr:colOff>
      <xdr:row>36</xdr:row>
      <xdr:rowOff>0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>
          <a:off x="8715375" y="2200276"/>
          <a:ext cx="0" cy="16192499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38</xdr:col>
      <xdr:colOff>0</xdr:colOff>
      <xdr:row>4</xdr:row>
      <xdr:rowOff>0</xdr:rowOff>
    </xdr:from>
    <xdr:to>
      <xdr:col>38</xdr:col>
      <xdr:colOff>0</xdr:colOff>
      <xdr:row>36</xdr:row>
      <xdr:rowOff>0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9344025" y="2200275"/>
          <a:ext cx="0" cy="161925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35</xdr:col>
      <xdr:colOff>0</xdr:colOff>
      <xdr:row>38</xdr:row>
      <xdr:rowOff>419099</xdr:rowOff>
    </xdr:from>
    <xdr:to>
      <xdr:col>35</xdr:col>
      <xdr:colOff>0</xdr:colOff>
      <xdr:row>64</xdr:row>
      <xdr:rowOff>446483</xdr:rowOff>
    </xdr:to>
    <xdr:sp macro="" textlink="">
      <xdr:nvSpPr>
        <xdr:cNvPr id="12" name="Line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8715375" y="19878674"/>
          <a:ext cx="0" cy="12552759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65</xdr:row>
      <xdr:rowOff>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flipV="1">
          <a:off x="9344025" y="19888200"/>
          <a:ext cx="0" cy="12544425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3426CBE-ECFC-49BB-8BDB-976A37B5EDD6}"/>
            </a:ext>
          </a:extLst>
        </xdr:cNvPr>
        <xdr:cNvSpPr>
          <a:spLocks noChangeShapeType="1"/>
        </xdr:cNvSpPr>
      </xdr:nvSpPr>
      <xdr:spPr bwMode="auto">
        <a:xfrm flipV="1">
          <a:off x="342900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DF999C2-191D-4AAD-BEFB-91FD49C00A77}"/>
            </a:ext>
          </a:extLst>
        </xdr:cNvPr>
        <xdr:cNvSpPr>
          <a:spLocks noChangeShapeType="1"/>
        </xdr:cNvSpPr>
      </xdr:nvSpPr>
      <xdr:spPr bwMode="auto">
        <a:xfrm flipV="1">
          <a:off x="390144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oneCellAnchor>
    <xdr:from>
      <xdr:col>12</xdr:col>
      <xdr:colOff>9525</xdr:colOff>
      <xdr:row>52</xdr:row>
      <xdr:rowOff>47625</xdr:rowOff>
    </xdr:from>
    <xdr:ext cx="104775" cy="2349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C4D5187-3790-475E-A310-0BF0EFFD4C6D}"/>
            </a:ext>
          </a:extLst>
        </xdr:cNvPr>
        <xdr:cNvSpPr txBox="1">
          <a:spLocks noChangeArrowheads="1"/>
        </xdr:cNvSpPr>
      </xdr:nvSpPr>
      <xdr:spPr bwMode="auto">
        <a:xfrm>
          <a:off x="3910965" y="13397865"/>
          <a:ext cx="104775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35</xdr:col>
      <xdr:colOff>0</xdr:colOff>
      <xdr:row>5</xdr:row>
      <xdr:rowOff>0</xdr:rowOff>
    </xdr:from>
    <xdr:to>
      <xdr:col>35</xdr:col>
      <xdr:colOff>0</xdr:colOff>
      <xdr:row>50</xdr:row>
      <xdr:rowOff>0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BBC53226-43C3-4098-865A-87CFAC63E3FA}"/>
            </a:ext>
          </a:extLst>
        </xdr:cNvPr>
        <xdr:cNvSpPr>
          <a:spLocks noChangeShapeType="1"/>
        </xdr:cNvSpPr>
      </xdr:nvSpPr>
      <xdr:spPr bwMode="auto">
        <a:xfrm flipV="1">
          <a:off x="1126236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36</xdr:col>
      <xdr:colOff>0</xdr:colOff>
      <xdr:row>5</xdr:row>
      <xdr:rowOff>6350</xdr:rowOff>
    </xdr:from>
    <xdr:to>
      <xdr:col>36</xdr:col>
      <xdr:colOff>0</xdr:colOff>
      <xdr:row>50</xdr:row>
      <xdr:rowOff>0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944A2BC4-6049-4932-A297-EA0D4C593F13}"/>
            </a:ext>
          </a:extLst>
        </xdr:cNvPr>
        <xdr:cNvSpPr>
          <a:spLocks noChangeShapeType="1"/>
        </xdr:cNvSpPr>
      </xdr:nvSpPr>
      <xdr:spPr bwMode="auto">
        <a:xfrm flipV="1">
          <a:off x="11734800" y="1880870"/>
          <a:ext cx="0" cy="1098169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48</xdr:col>
      <xdr:colOff>0</xdr:colOff>
      <xdr:row>5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7" name="Line 15">
          <a:extLst>
            <a:ext uri="{FF2B5EF4-FFF2-40B4-BE49-F238E27FC236}">
              <a16:creationId xmlns:a16="http://schemas.microsoft.com/office/drawing/2014/main" id="{A9030596-6A83-4DF1-8563-5F7CEDC62F3D}"/>
            </a:ext>
          </a:extLst>
        </xdr:cNvPr>
        <xdr:cNvSpPr>
          <a:spLocks noChangeShapeType="1"/>
        </xdr:cNvSpPr>
      </xdr:nvSpPr>
      <xdr:spPr bwMode="auto">
        <a:xfrm flipV="1">
          <a:off x="1518666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21</xdr:col>
      <xdr:colOff>73660</xdr:colOff>
      <xdr:row>4</xdr:row>
      <xdr:rowOff>281940</xdr:rowOff>
    </xdr:from>
    <xdr:to>
      <xdr:col>21</xdr:col>
      <xdr:colOff>73660</xdr:colOff>
      <xdr:row>49</xdr:row>
      <xdr:rowOff>236220</xdr:rowOff>
    </xdr:to>
    <xdr:sp macro="" textlink="">
      <xdr:nvSpPr>
        <xdr:cNvPr id="8" name="Line 24">
          <a:extLst>
            <a:ext uri="{FF2B5EF4-FFF2-40B4-BE49-F238E27FC236}">
              <a16:creationId xmlns:a16="http://schemas.microsoft.com/office/drawing/2014/main" id="{800A182C-9DDF-440C-B4B0-4BFB8E85DD47}"/>
            </a:ext>
          </a:extLst>
        </xdr:cNvPr>
        <xdr:cNvSpPr>
          <a:spLocks noChangeShapeType="1"/>
        </xdr:cNvSpPr>
      </xdr:nvSpPr>
      <xdr:spPr bwMode="auto">
        <a:xfrm flipV="1">
          <a:off x="6741160" y="186690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46</xdr:col>
      <xdr:colOff>363855</xdr:colOff>
      <xdr:row>4</xdr:row>
      <xdr:rowOff>276225</xdr:rowOff>
    </xdr:from>
    <xdr:to>
      <xdr:col>46</xdr:col>
      <xdr:colOff>363855</xdr:colOff>
      <xdr:row>49</xdr:row>
      <xdr:rowOff>238125</xdr:rowOff>
    </xdr:to>
    <xdr:sp macro="" textlink="">
      <xdr:nvSpPr>
        <xdr:cNvPr id="9" name="Line 28">
          <a:extLst>
            <a:ext uri="{FF2B5EF4-FFF2-40B4-BE49-F238E27FC236}">
              <a16:creationId xmlns:a16="http://schemas.microsoft.com/office/drawing/2014/main" id="{BC85CB70-B6B8-423D-B9A1-DDBFE5BFC28F}"/>
            </a:ext>
          </a:extLst>
        </xdr:cNvPr>
        <xdr:cNvSpPr>
          <a:spLocks noChangeShapeType="1"/>
        </xdr:cNvSpPr>
      </xdr:nvSpPr>
      <xdr:spPr bwMode="auto">
        <a:xfrm flipV="1">
          <a:off x="14636115" y="1861185"/>
          <a:ext cx="0" cy="1099566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C0BDCE3-5C37-4F03-8977-A2C72EB12220}"/>
            </a:ext>
          </a:extLst>
        </xdr:cNvPr>
        <xdr:cNvSpPr>
          <a:spLocks noChangeShapeType="1"/>
        </xdr:cNvSpPr>
      </xdr:nvSpPr>
      <xdr:spPr bwMode="auto">
        <a:xfrm flipV="1">
          <a:off x="342900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12</xdr:col>
      <xdr:colOff>0</xdr:colOff>
      <xdr:row>5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7159144F-52FD-4F7E-ACC2-16417B0A50E6}"/>
            </a:ext>
          </a:extLst>
        </xdr:cNvPr>
        <xdr:cNvSpPr>
          <a:spLocks noChangeShapeType="1"/>
        </xdr:cNvSpPr>
      </xdr:nvSpPr>
      <xdr:spPr bwMode="auto">
        <a:xfrm flipV="1">
          <a:off x="390144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oneCellAnchor>
    <xdr:from>
      <xdr:col>12</xdr:col>
      <xdr:colOff>9525</xdr:colOff>
      <xdr:row>52</xdr:row>
      <xdr:rowOff>47625</xdr:rowOff>
    </xdr:from>
    <xdr:ext cx="104775" cy="23495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6C98695-43E2-4AD2-8FA0-C2E38BA3D89A}"/>
            </a:ext>
          </a:extLst>
        </xdr:cNvPr>
        <xdr:cNvSpPr txBox="1">
          <a:spLocks noChangeArrowheads="1"/>
        </xdr:cNvSpPr>
      </xdr:nvSpPr>
      <xdr:spPr bwMode="auto">
        <a:xfrm>
          <a:off x="3910965" y="13397865"/>
          <a:ext cx="104775" cy="23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36</xdr:col>
      <xdr:colOff>0</xdr:colOff>
      <xdr:row>5</xdr:row>
      <xdr:rowOff>6350</xdr:rowOff>
    </xdr:from>
    <xdr:to>
      <xdr:col>36</xdr:col>
      <xdr:colOff>0</xdr:colOff>
      <xdr:row>50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817A28CE-C717-4D56-8F0B-90E1404BE325}"/>
            </a:ext>
          </a:extLst>
        </xdr:cNvPr>
        <xdr:cNvSpPr>
          <a:spLocks noChangeShapeType="1"/>
        </xdr:cNvSpPr>
      </xdr:nvSpPr>
      <xdr:spPr bwMode="auto">
        <a:xfrm flipV="1">
          <a:off x="11734800" y="1880870"/>
          <a:ext cx="0" cy="1098169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48</xdr:col>
      <xdr:colOff>0</xdr:colOff>
      <xdr:row>5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14" name="Line 15">
          <a:extLst>
            <a:ext uri="{FF2B5EF4-FFF2-40B4-BE49-F238E27FC236}">
              <a16:creationId xmlns:a16="http://schemas.microsoft.com/office/drawing/2014/main" id="{DE846E0A-4E30-4AC3-A823-4CEC8234D4EE}"/>
            </a:ext>
          </a:extLst>
        </xdr:cNvPr>
        <xdr:cNvSpPr>
          <a:spLocks noChangeShapeType="1"/>
        </xdr:cNvSpPr>
      </xdr:nvSpPr>
      <xdr:spPr bwMode="auto">
        <a:xfrm flipV="1">
          <a:off x="15186660" y="1874520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64770</xdr:colOff>
      <xdr:row>5</xdr:row>
      <xdr:rowOff>1905</xdr:rowOff>
    </xdr:from>
    <xdr:to>
      <xdr:col>22</xdr:col>
      <xdr:colOff>64770</xdr:colOff>
      <xdr:row>50</xdr:row>
      <xdr:rowOff>1905</xdr:rowOff>
    </xdr:to>
    <xdr:sp macro="" textlink="">
      <xdr:nvSpPr>
        <xdr:cNvPr id="15" name="Line 25">
          <a:extLst>
            <a:ext uri="{FF2B5EF4-FFF2-40B4-BE49-F238E27FC236}">
              <a16:creationId xmlns:a16="http://schemas.microsoft.com/office/drawing/2014/main" id="{054452E3-6C91-4A87-829E-201AD4BC4616}"/>
            </a:ext>
          </a:extLst>
        </xdr:cNvPr>
        <xdr:cNvSpPr>
          <a:spLocks noChangeShapeType="1"/>
        </xdr:cNvSpPr>
      </xdr:nvSpPr>
      <xdr:spPr bwMode="auto">
        <a:xfrm flipV="1">
          <a:off x="7273290" y="1876425"/>
          <a:ext cx="0" cy="1098804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R60"/>
  <sheetViews>
    <sheetView tabSelected="1" view="pageBreakPreview" topLeftCell="A32" zoomScale="80" zoomScaleNormal="100" zoomScaleSheetLayoutView="80" workbookViewId="0">
      <selection activeCell="BP39" sqref="BP39"/>
    </sheetView>
  </sheetViews>
  <sheetFormatPr defaultColWidth="9" defaultRowHeight="13.2" x14ac:dyDescent="0.2"/>
  <cols>
    <col min="1" max="1" width="2.109375" style="86" customWidth="1"/>
    <col min="2" max="4" width="1.6640625" style="86" customWidth="1"/>
    <col min="5" max="5" width="1.33203125" style="86" customWidth="1"/>
    <col min="6" max="12" width="1.6640625" style="86" customWidth="1"/>
    <col min="13" max="14" width="2.109375" style="86" customWidth="1"/>
    <col min="15" max="15" width="2.44140625" style="86" customWidth="1"/>
    <col min="16" max="16" width="2.109375" style="86" customWidth="1"/>
    <col min="17" max="22" width="1.6640625" style="86" customWidth="1"/>
    <col min="23" max="23" width="7" style="86" bestFit="1" customWidth="1"/>
    <col min="24" max="29" width="1.6640625" style="86" customWidth="1"/>
    <col min="30" max="32" width="2.109375" style="86" customWidth="1"/>
    <col min="33" max="33" width="7" style="86" bestFit="1" customWidth="1"/>
    <col min="34" max="35" width="1.6640625" style="86" customWidth="1"/>
    <col min="36" max="41" width="2.109375" style="86" customWidth="1"/>
    <col min="42" max="42" width="7" style="86" customWidth="1"/>
    <col min="43" max="62" width="2.109375" style="86" customWidth="1"/>
    <col min="63" max="16384" width="9" style="86"/>
  </cols>
  <sheetData>
    <row r="1" spans="2:42" s="60" customFormat="1" ht="24" customHeight="1" x14ac:dyDescent="0.2">
      <c r="B1" s="229" t="s">
        <v>267</v>
      </c>
      <c r="C1" s="229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2:42" s="78" customFormat="1" ht="24" customHeight="1" x14ac:dyDescent="0.2">
      <c r="B2" s="213"/>
      <c r="C2" s="213" t="s">
        <v>42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 t="s">
        <v>223</v>
      </c>
      <c r="V2" s="213"/>
      <c r="W2" s="213"/>
      <c r="X2" s="213"/>
      <c r="Y2" s="213"/>
      <c r="Z2" s="213"/>
      <c r="AA2" s="213"/>
    </row>
    <row r="3" spans="2:42" s="78" customFormat="1" ht="11.25" customHeight="1" x14ac:dyDescent="0.2"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</row>
    <row r="4" spans="2:42" s="78" customFormat="1" ht="21" customHeight="1" x14ac:dyDescent="0.2">
      <c r="B4" s="213"/>
      <c r="C4" s="213" t="s">
        <v>59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H4" s="263" t="s">
        <v>237</v>
      </c>
      <c r="AI4" s="263"/>
      <c r="AJ4" s="263"/>
      <c r="AK4" s="263"/>
      <c r="AL4" s="263"/>
      <c r="AM4" s="263"/>
      <c r="AN4" s="263"/>
      <c r="AO4" s="263"/>
      <c r="AP4" s="263"/>
    </row>
    <row r="5" spans="2:42" s="78" customFormat="1" ht="31.5" customHeight="1" x14ac:dyDescent="0.2">
      <c r="C5" s="282" t="s">
        <v>43</v>
      </c>
      <c r="D5" s="283"/>
      <c r="E5" s="283"/>
      <c r="F5" s="283"/>
      <c r="G5" s="283"/>
      <c r="H5" s="283"/>
      <c r="I5" s="283"/>
      <c r="J5" s="283"/>
      <c r="K5" s="283"/>
      <c r="L5" s="283"/>
      <c r="M5" s="284"/>
      <c r="N5" s="285" t="s">
        <v>44</v>
      </c>
      <c r="O5" s="285"/>
      <c r="P5" s="285"/>
      <c r="Q5" s="285"/>
      <c r="R5" s="285"/>
      <c r="S5" s="285"/>
      <c r="T5" s="285"/>
      <c r="U5" s="285"/>
      <c r="V5" s="285"/>
      <c r="W5" s="285"/>
      <c r="X5" s="285" t="s">
        <v>45</v>
      </c>
      <c r="Y5" s="285"/>
      <c r="Z5" s="285"/>
      <c r="AA5" s="285"/>
      <c r="AB5" s="285"/>
      <c r="AC5" s="285"/>
      <c r="AD5" s="285"/>
      <c r="AE5" s="285"/>
      <c r="AF5" s="285"/>
      <c r="AG5" s="285"/>
      <c r="AH5" s="282" t="s">
        <v>46</v>
      </c>
      <c r="AI5" s="283"/>
      <c r="AJ5" s="283"/>
      <c r="AK5" s="283"/>
      <c r="AL5" s="283"/>
      <c r="AM5" s="283"/>
      <c r="AN5" s="283"/>
      <c r="AO5" s="283"/>
      <c r="AP5" s="284"/>
    </row>
    <row r="6" spans="2:42" s="188" customFormat="1" ht="30" customHeight="1" collapsed="1" x14ac:dyDescent="0.2">
      <c r="C6" s="251"/>
      <c r="D6" s="290" t="s">
        <v>287</v>
      </c>
      <c r="E6" s="290"/>
      <c r="F6" s="290"/>
      <c r="G6" s="290"/>
      <c r="H6" s="290"/>
      <c r="I6" s="290"/>
      <c r="J6" s="290"/>
      <c r="K6" s="290"/>
      <c r="L6" s="290"/>
      <c r="M6" s="252"/>
      <c r="N6" s="291">
        <v>4791</v>
      </c>
      <c r="O6" s="292"/>
      <c r="P6" s="292"/>
      <c r="Q6" s="292"/>
      <c r="R6" s="292"/>
      <c r="S6" s="292"/>
      <c r="T6" s="292"/>
      <c r="U6" s="292"/>
      <c r="V6" s="292"/>
      <c r="W6" s="253"/>
      <c r="X6" s="291">
        <v>4915</v>
      </c>
      <c r="Y6" s="292"/>
      <c r="Z6" s="292"/>
      <c r="AA6" s="292"/>
      <c r="AB6" s="292"/>
      <c r="AC6" s="292"/>
      <c r="AD6" s="292"/>
      <c r="AE6" s="292"/>
      <c r="AF6" s="292"/>
      <c r="AG6" s="252"/>
      <c r="AH6" s="293">
        <v>-125</v>
      </c>
      <c r="AI6" s="293"/>
      <c r="AJ6" s="293"/>
      <c r="AK6" s="293"/>
      <c r="AL6" s="293"/>
      <c r="AM6" s="293"/>
      <c r="AN6" s="293"/>
      <c r="AO6" s="294"/>
      <c r="AP6" s="252"/>
    </row>
    <row r="7" spans="2:42" s="78" customFormat="1" ht="30" customHeight="1" x14ac:dyDescent="0.2">
      <c r="C7" s="79"/>
      <c r="D7" s="260" t="s">
        <v>69</v>
      </c>
      <c r="E7" s="260"/>
      <c r="F7" s="260"/>
      <c r="G7" s="260"/>
      <c r="H7" s="260"/>
      <c r="I7" s="260"/>
      <c r="J7" s="260"/>
      <c r="K7" s="260"/>
      <c r="L7" s="260"/>
      <c r="M7" s="80"/>
      <c r="N7" s="256">
        <v>5083</v>
      </c>
      <c r="O7" s="257"/>
      <c r="P7" s="257"/>
      <c r="Q7" s="257"/>
      <c r="R7" s="257"/>
      <c r="S7" s="257"/>
      <c r="T7" s="257"/>
      <c r="U7" s="257"/>
      <c r="V7" s="257"/>
      <c r="W7" s="81"/>
      <c r="X7" s="256">
        <v>5145</v>
      </c>
      <c r="Y7" s="257"/>
      <c r="Z7" s="257"/>
      <c r="AA7" s="257"/>
      <c r="AB7" s="257"/>
      <c r="AC7" s="257"/>
      <c r="AD7" s="257"/>
      <c r="AE7" s="257"/>
      <c r="AF7" s="257"/>
      <c r="AG7" s="80"/>
      <c r="AH7" s="259">
        <v>-62</v>
      </c>
      <c r="AI7" s="270"/>
      <c r="AJ7" s="270"/>
      <c r="AK7" s="270"/>
      <c r="AL7" s="270"/>
      <c r="AM7" s="270"/>
      <c r="AN7" s="270"/>
      <c r="AO7" s="270"/>
      <c r="AP7" s="80"/>
    </row>
    <row r="8" spans="2:42" s="78" customFormat="1" ht="30" customHeight="1" x14ac:dyDescent="0.2">
      <c r="C8" s="79"/>
      <c r="D8" s="260" t="s">
        <v>71</v>
      </c>
      <c r="E8" s="260"/>
      <c r="F8" s="260"/>
      <c r="G8" s="260"/>
      <c r="H8" s="260"/>
      <c r="I8" s="260"/>
      <c r="J8" s="260"/>
      <c r="K8" s="260"/>
      <c r="L8" s="260"/>
      <c r="M8" s="80"/>
      <c r="N8" s="256">
        <v>4768</v>
      </c>
      <c r="O8" s="257"/>
      <c r="P8" s="257"/>
      <c r="Q8" s="257"/>
      <c r="R8" s="257"/>
      <c r="S8" s="257"/>
      <c r="T8" s="257"/>
      <c r="U8" s="257"/>
      <c r="V8" s="257"/>
      <c r="W8" s="81"/>
      <c r="X8" s="256">
        <v>4446</v>
      </c>
      <c r="Y8" s="257"/>
      <c r="Z8" s="257"/>
      <c r="AA8" s="257"/>
      <c r="AB8" s="257"/>
      <c r="AC8" s="257"/>
      <c r="AD8" s="257"/>
      <c r="AE8" s="257"/>
      <c r="AF8" s="257"/>
      <c r="AG8" s="80"/>
      <c r="AH8" s="258">
        <v>322</v>
      </c>
      <c r="AI8" s="258"/>
      <c r="AJ8" s="258"/>
      <c r="AK8" s="258"/>
      <c r="AL8" s="258"/>
      <c r="AM8" s="258"/>
      <c r="AN8" s="258"/>
      <c r="AO8" s="259"/>
      <c r="AP8" s="82"/>
    </row>
    <row r="9" spans="2:42" s="78" customFormat="1" ht="30" customHeight="1" x14ac:dyDescent="0.2">
      <c r="C9" s="79"/>
      <c r="D9" s="260" t="s">
        <v>72</v>
      </c>
      <c r="E9" s="260"/>
      <c r="F9" s="260"/>
      <c r="G9" s="260"/>
      <c r="H9" s="260"/>
      <c r="I9" s="260"/>
      <c r="J9" s="260"/>
      <c r="K9" s="260"/>
      <c r="L9" s="260"/>
      <c r="M9" s="80"/>
      <c r="N9" s="256">
        <v>4841</v>
      </c>
      <c r="O9" s="257"/>
      <c r="P9" s="257"/>
      <c r="Q9" s="257"/>
      <c r="R9" s="257"/>
      <c r="S9" s="257"/>
      <c r="T9" s="257"/>
      <c r="U9" s="257"/>
      <c r="V9" s="257"/>
      <c r="W9" s="81"/>
      <c r="X9" s="256">
        <v>4602</v>
      </c>
      <c r="Y9" s="257"/>
      <c r="Z9" s="257"/>
      <c r="AA9" s="257"/>
      <c r="AB9" s="257"/>
      <c r="AC9" s="257"/>
      <c r="AD9" s="257"/>
      <c r="AE9" s="257"/>
      <c r="AF9" s="257"/>
      <c r="AG9" s="80"/>
      <c r="AH9" s="258">
        <v>239</v>
      </c>
      <c r="AI9" s="258"/>
      <c r="AJ9" s="258"/>
      <c r="AK9" s="258"/>
      <c r="AL9" s="258"/>
      <c r="AM9" s="258"/>
      <c r="AN9" s="258"/>
      <c r="AO9" s="259"/>
      <c r="AP9" s="82"/>
    </row>
    <row r="10" spans="2:42" s="78" customFormat="1" ht="30" customHeight="1" x14ac:dyDescent="0.2">
      <c r="C10" s="79"/>
      <c r="D10" s="260" t="s">
        <v>216</v>
      </c>
      <c r="E10" s="260"/>
      <c r="F10" s="260"/>
      <c r="G10" s="260"/>
      <c r="H10" s="260"/>
      <c r="I10" s="260"/>
      <c r="J10" s="260"/>
      <c r="K10" s="260"/>
      <c r="L10" s="260"/>
      <c r="M10" s="80"/>
      <c r="N10" s="261">
        <v>5810</v>
      </c>
      <c r="O10" s="262"/>
      <c r="P10" s="262"/>
      <c r="Q10" s="262"/>
      <c r="R10" s="262"/>
      <c r="S10" s="262"/>
      <c r="T10" s="262"/>
      <c r="U10" s="262"/>
      <c r="V10" s="262"/>
      <c r="W10" s="81"/>
      <c r="X10" s="261">
        <v>3951</v>
      </c>
      <c r="Y10" s="262"/>
      <c r="Z10" s="262"/>
      <c r="AA10" s="262"/>
      <c r="AB10" s="262"/>
      <c r="AC10" s="262"/>
      <c r="AD10" s="262"/>
      <c r="AE10" s="262"/>
      <c r="AF10" s="262"/>
      <c r="AG10" s="80"/>
      <c r="AH10" s="258">
        <v>1860</v>
      </c>
      <c r="AI10" s="258"/>
      <c r="AJ10" s="258"/>
      <c r="AK10" s="258"/>
      <c r="AL10" s="258"/>
      <c r="AM10" s="258"/>
      <c r="AN10" s="258"/>
      <c r="AO10" s="259"/>
      <c r="AP10" s="82"/>
    </row>
    <row r="11" spans="2:42" s="105" customFormat="1" ht="30" customHeight="1" x14ac:dyDescent="0.2">
      <c r="C11" s="103"/>
      <c r="D11" s="260" t="s">
        <v>224</v>
      </c>
      <c r="E11" s="260"/>
      <c r="F11" s="260"/>
      <c r="G11" s="260"/>
      <c r="H11" s="260"/>
      <c r="I11" s="260"/>
      <c r="J11" s="260"/>
      <c r="K11" s="260"/>
      <c r="L11" s="260"/>
      <c r="M11" s="104"/>
      <c r="N11" s="261">
        <v>6925</v>
      </c>
      <c r="O11" s="262"/>
      <c r="P11" s="262"/>
      <c r="Q11" s="262"/>
      <c r="R11" s="262"/>
      <c r="S11" s="262"/>
      <c r="T11" s="262"/>
      <c r="U11" s="262"/>
      <c r="V11" s="262"/>
      <c r="W11" s="81"/>
      <c r="X11" s="261">
        <v>3619</v>
      </c>
      <c r="Y11" s="262"/>
      <c r="Z11" s="262"/>
      <c r="AA11" s="262"/>
      <c r="AB11" s="262"/>
      <c r="AC11" s="262"/>
      <c r="AD11" s="262"/>
      <c r="AE11" s="262"/>
      <c r="AF11" s="262"/>
      <c r="AG11" s="104"/>
      <c r="AH11" s="258">
        <v>3307</v>
      </c>
      <c r="AI11" s="258"/>
      <c r="AJ11" s="258"/>
      <c r="AK11" s="258"/>
      <c r="AL11" s="258"/>
      <c r="AM11" s="258"/>
      <c r="AN11" s="258"/>
      <c r="AO11" s="259"/>
      <c r="AP11" s="82"/>
    </row>
    <row r="12" spans="2:42" s="78" customFormat="1" ht="30" customHeight="1" x14ac:dyDescent="0.2">
      <c r="C12" s="79"/>
      <c r="D12" s="260" t="s">
        <v>231</v>
      </c>
      <c r="E12" s="260"/>
      <c r="F12" s="260"/>
      <c r="G12" s="260"/>
      <c r="H12" s="260"/>
      <c r="I12" s="260"/>
      <c r="J12" s="260"/>
      <c r="K12" s="260"/>
      <c r="L12" s="260"/>
      <c r="M12" s="80"/>
      <c r="N12" s="261">
        <v>4491</v>
      </c>
      <c r="O12" s="262"/>
      <c r="P12" s="262"/>
      <c r="Q12" s="262"/>
      <c r="R12" s="262"/>
      <c r="S12" s="262"/>
      <c r="T12" s="262"/>
      <c r="U12" s="262"/>
      <c r="V12" s="262"/>
      <c r="W12" s="81"/>
      <c r="X12" s="261">
        <v>3663</v>
      </c>
      <c r="Y12" s="262"/>
      <c r="Z12" s="262"/>
      <c r="AA12" s="262"/>
      <c r="AB12" s="262"/>
      <c r="AC12" s="262"/>
      <c r="AD12" s="262"/>
      <c r="AE12" s="262"/>
      <c r="AF12" s="262"/>
      <c r="AG12" s="80"/>
      <c r="AH12" s="258">
        <v>827</v>
      </c>
      <c r="AI12" s="258"/>
      <c r="AJ12" s="258"/>
      <c r="AK12" s="258"/>
      <c r="AL12" s="258"/>
      <c r="AM12" s="258"/>
      <c r="AN12" s="258"/>
      <c r="AO12" s="259"/>
      <c r="AP12" s="82"/>
    </row>
    <row r="13" spans="2:42" s="119" customFormat="1" ht="30" customHeight="1" x14ac:dyDescent="0.2">
      <c r="C13" s="117"/>
      <c r="D13" s="260" t="s">
        <v>238</v>
      </c>
      <c r="E13" s="260"/>
      <c r="F13" s="260"/>
      <c r="G13" s="260"/>
      <c r="H13" s="260"/>
      <c r="I13" s="260"/>
      <c r="J13" s="260"/>
      <c r="K13" s="260"/>
      <c r="L13" s="260"/>
      <c r="M13" s="118"/>
      <c r="N13" s="261">
        <v>4693</v>
      </c>
      <c r="O13" s="262"/>
      <c r="P13" s="262"/>
      <c r="Q13" s="262"/>
      <c r="R13" s="262"/>
      <c r="S13" s="262"/>
      <c r="T13" s="262"/>
      <c r="U13" s="262"/>
      <c r="V13" s="262"/>
      <c r="W13" s="81"/>
      <c r="X13" s="261">
        <v>3884</v>
      </c>
      <c r="Y13" s="262"/>
      <c r="Z13" s="262"/>
      <c r="AA13" s="262"/>
      <c r="AB13" s="262"/>
      <c r="AC13" s="262"/>
      <c r="AD13" s="262"/>
      <c r="AE13" s="262"/>
      <c r="AF13" s="262"/>
      <c r="AG13" s="118"/>
      <c r="AH13" s="258">
        <v>808</v>
      </c>
      <c r="AI13" s="258"/>
      <c r="AJ13" s="258"/>
      <c r="AK13" s="258"/>
      <c r="AL13" s="258"/>
      <c r="AM13" s="258"/>
      <c r="AN13" s="258"/>
      <c r="AO13" s="259"/>
      <c r="AP13" s="82"/>
    </row>
    <row r="14" spans="2:42" s="232" customFormat="1" ht="30" customHeight="1" x14ac:dyDescent="0.2">
      <c r="C14" s="230"/>
      <c r="D14" s="260" t="s">
        <v>258</v>
      </c>
      <c r="E14" s="260"/>
      <c r="F14" s="260"/>
      <c r="G14" s="260"/>
      <c r="H14" s="260"/>
      <c r="I14" s="260"/>
      <c r="J14" s="260"/>
      <c r="K14" s="260"/>
      <c r="L14" s="260"/>
      <c r="M14" s="231"/>
      <c r="N14" s="261">
        <v>4611</v>
      </c>
      <c r="O14" s="262"/>
      <c r="P14" s="262"/>
      <c r="Q14" s="262"/>
      <c r="R14" s="262"/>
      <c r="S14" s="262"/>
      <c r="T14" s="262"/>
      <c r="U14" s="262"/>
      <c r="V14" s="262"/>
      <c r="W14" s="81"/>
      <c r="X14" s="261">
        <v>3549</v>
      </c>
      <c r="Y14" s="262"/>
      <c r="Z14" s="262"/>
      <c r="AA14" s="262"/>
      <c r="AB14" s="262"/>
      <c r="AC14" s="262"/>
      <c r="AD14" s="262"/>
      <c r="AE14" s="262"/>
      <c r="AF14" s="262"/>
      <c r="AG14" s="231"/>
      <c r="AH14" s="258">
        <v>1062</v>
      </c>
      <c r="AI14" s="258"/>
      <c r="AJ14" s="258"/>
      <c r="AK14" s="258"/>
      <c r="AL14" s="258"/>
      <c r="AM14" s="258"/>
      <c r="AN14" s="258"/>
      <c r="AO14" s="259"/>
      <c r="AP14" s="82"/>
    </row>
    <row r="15" spans="2:42" s="113" customFormat="1" ht="30" customHeight="1" x14ac:dyDescent="0.2">
      <c r="C15" s="111"/>
      <c r="D15" s="260" t="s">
        <v>268</v>
      </c>
      <c r="E15" s="260"/>
      <c r="F15" s="260"/>
      <c r="G15" s="260"/>
      <c r="H15" s="260"/>
      <c r="I15" s="260"/>
      <c r="J15" s="260"/>
      <c r="K15" s="260"/>
      <c r="L15" s="260"/>
      <c r="M15" s="112"/>
      <c r="N15" s="261">
        <v>4601</v>
      </c>
      <c r="O15" s="262"/>
      <c r="P15" s="262"/>
      <c r="Q15" s="262"/>
      <c r="R15" s="262"/>
      <c r="S15" s="262"/>
      <c r="T15" s="262"/>
      <c r="U15" s="262"/>
      <c r="V15" s="262"/>
      <c r="W15" s="81"/>
      <c r="X15" s="261">
        <v>2418</v>
      </c>
      <c r="Y15" s="262"/>
      <c r="Z15" s="262"/>
      <c r="AA15" s="262"/>
      <c r="AB15" s="262"/>
      <c r="AC15" s="262"/>
      <c r="AD15" s="262"/>
      <c r="AE15" s="262"/>
      <c r="AF15" s="262"/>
      <c r="AG15" s="112"/>
      <c r="AH15" s="258">
        <v>2183</v>
      </c>
      <c r="AI15" s="258"/>
      <c r="AJ15" s="258"/>
      <c r="AK15" s="258"/>
      <c r="AL15" s="258"/>
      <c r="AM15" s="258"/>
      <c r="AN15" s="258"/>
      <c r="AO15" s="259"/>
      <c r="AP15" s="82"/>
    </row>
    <row r="16" spans="2:42" s="78" customFormat="1" ht="11.25" customHeight="1" x14ac:dyDescent="0.2"/>
    <row r="17" spans="3:44" s="78" customFormat="1" ht="21" customHeight="1" x14ac:dyDescent="0.2">
      <c r="C17" s="78" t="s">
        <v>60</v>
      </c>
      <c r="AH17" s="263" t="s">
        <v>237</v>
      </c>
      <c r="AI17" s="263"/>
      <c r="AJ17" s="263"/>
      <c r="AK17" s="263"/>
      <c r="AL17" s="263"/>
      <c r="AM17" s="263"/>
      <c r="AN17" s="263"/>
      <c r="AO17" s="263"/>
      <c r="AP17" s="263"/>
    </row>
    <row r="18" spans="3:44" s="78" customFormat="1" ht="31.5" customHeight="1" x14ac:dyDescent="0.2">
      <c r="C18" s="282" t="s">
        <v>43</v>
      </c>
      <c r="D18" s="283"/>
      <c r="E18" s="283"/>
      <c r="F18" s="283"/>
      <c r="G18" s="283"/>
      <c r="H18" s="283"/>
      <c r="I18" s="283"/>
      <c r="J18" s="283"/>
      <c r="K18" s="283"/>
      <c r="L18" s="283"/>
      <c r="M18" s="284"/>
      <c r="N18" s="285" t="s">
        <v>44</v>
      </c>
      <c r="O18" s="285"/>
      <c r="P18" s="285"/>
      <c r="Q18" s="285"/>
      <c r="R18" s="285"/>
      <c r="S18" s="285"/>
      <c r="T18" s="285"/>
      <c r="U18" s="285"/>
      <c r="V18" s="285"/>
      <c r="W18" s="285"/>
      <c r="X18" s="285" t="s">
        <v>45</v>
      </c>
      <c r="Y18" s="285"/>
      <c r="Z18" s="285"/>
      <c r="AA18" s="285"/>
      <c r="AB18" s="285"/>
      <c r="AC18" s="285"/>
      <c r="AD18" s="285"/>
      <c r="AE18" s="285"/>
      <c r="AF18" s="285"/>
      <c r="AG18" s="285"/>
      <c r="AH18" s="282" t="s">
        <v>46</v>
      </c>
      <c r="AI18" s="283"/>
      <c r="AJ18" s="283"/>
      <c r="AK18" s="283"/>
      <c r="AL18" s="283"/>
      <c r="AM18" s="283"/>
      <c r="AN18" s="283"/>
      <c r="AO18" s="283"/>
      <c r="AP18" s="284"/>
    </row>
    <row r="19" spans="3:44" s="188" customFormat="1" ht="30" customHeight="1" collapsed="1" x14ac:dyDescent="0.2">
      <c r="C19" s="251"/>
      <c r="D19" s="290" t="s">
        <v>287</v>
      </c>
      <c r="E19" s="290"/>
      <c r="F19" s="290"/>
      <c r="G19" s="290"/>
      <c r="H19" s="290"/>
      <c r="I19" s="290"/>
      <c r="J19" s="290"/>
      <c r="K19" s="290"/>
      <c r="L19" s="290"/>
      <c r="M19" s="252"/>
      <c r="N19" s="291">
        <v>9573</v>
      </c>
      <c r="O19" s="292"/>
      <c r="P19" s="292"/>
      <c r="Q19" s="292"/>
      <c r="R19" s="292"/>
      <c r="S19" s="292"/>
      <c r="T19" s="292"/>
      <c r="U19" s="292"/>
      <c r="V19" s="292"/>
      <c r="W19" s="254"/>
      <c r="X19" s="291">
        <v>6983</v>
      </c>
      <c r="Y19" s="292"/>
      <c r="Z19" s="292"/>
      <c r="AA19" s="292"/>
      <c r="AB19" s="292"/>
      <c r="AC19" s="292"/>
      <c r="AD19" s="292"/>
      <c r="AE19" s="292"/>
      <c r="AF19" s="292"/>
      <c r="AG19" s="255"/>
      <c r="AH19" s="293">
        <v>2589</v>
      </c>
      <c r="AI19" s="293"/>
      <c r="AJ19" s="293"/>
      <c r="AK19" s="293"/>
      <c r="AL19" s="293"/>
      <c r="AM19" s="293"/>
      <c r="AN19" s="293"/>
      <c r="AO19" s="294"/>
      <c r="AP19" s="255"/>
    </row>
    <row r="20" spans="3:44" s="78" customFormat="1" ht="30" customHeight="1" x14ac:dyDescent="0.2">
      <c r="C20" s="79"/>
      <c r="D20" s="260" t="str">
        <f t="shared" ref="D20:D24" si="0">D7</f>
        <v>平成28年度</v>
      </c>
      <c r="E20" s="260"/>
      <c r="F20" s="260"/>
      <c r="G20" s="260"/>
      <c r="H20" s="260"/>
      <c r="I20" s="260"/>
      <c r="J20" s="260"/>
      <c r="K20" s="260"/>
      <c r="L20" s="260"/>
      <c r="M20" s="80"/>
      <c r="N20" s="256">
        <v>10241</v>
      </c>
      <c r="O20" s="257"/>
      <c r="P20" s="257"/>
      <c r="Q20" s="257"/>
      <c r="R20" s="257"/>
      <c r="S20" s="257"/>
      <c r="T20" s="257"/>
      <c r="U20" s="257"/>
      <c r="V20" s="257"/>
      <c r="W20" s="83"/>
      <c r="X20" s="256">
        <v>8018</v>
      </c>
      <c r="Y20" s="257"/>
      <c r="Z20" s="257"/>
      <c r="AA20" s="257"/>
      <c r="AB20" s="257"/>
      <c r="AC20" s="257"/>
      <c r="AD20" s="257"/>
      <c r="AE20" s="257"/>
      <c r="AF20" s="257"/>
      <c r="AG20" s="82"/>
      <c r="AH20" s="258">
        <v>2223</v>
      </c>
      <c r="AI20" s="258"/>
      <c r="AJ20" s="258"/>
      <c r="AK20" s="258"/>
      <c r="AL20" s="258"/>
      <c r="AM20" s="258"/>
      <c r="AN20" s="258"/>
      <c r="AO20" s="259"/>
      <c r="AP20" s="82"/>
    </row>
    <row r="21" spans="3:44" s="78" customFormat="1" ht="30" customHeight="1" x14ac:dyDescent="0.2">
      <c r="C21" s="79"/>
      <c r="D21" s="260" t="str">
        <f t="shared" si="0"/>
        <v>平成29年度</v>
      </c>
      <c r="E21" s="260"/>
      <c r="F21" s="260"/>
      <c r="G21" s="260"/>
      <c r="H21" s="260"/>
      <c r="I21" s="260"/>
      <c r="J21" s="260"/>
      <c r="K21" s="260"/>
      <c r="L21" s="260"/>
      <c r="M21" s="80"/>
      <c r="N21" s="256">
        <v>18567</v>
      </c>
      <c r="O21" s="257"/>
      <c r="P21" s="257"/>
      <c r="Q21" s="257"/>
      <c r="R21" s="257"/>
      <c r="S21" s="257"/>
      <c r="T21" s="257"/>
      <c r="U21" s="257"/>
      <c r="V21" s="257"/>
      <c r="W21" s="83"/>
      <c r="X21" s="256">
        <v>10966</v>
      </c>
      <c r="Y21" s="257"/>
      <c r="Z21" s="257"/>
      <c r="AA21" s="257"/>
      <c r="AB21" s="257"/>
      <c r="AC21" s="257"/>
      <c r="AD21" s="257"/>
      <c r="AE21" s="257"/>
      <c r="AF21" s="257"/>
      <c r="AG21" s="82"/>
      <c r="AH21" s="258">
        <v>7601</v>
      </c>
      <c r="AI21" s="258"/>
      <c r="AJ21" s="258"/>
      <c r="AK21" s="258"/>
      <c r="AL21" s="258"/>
      <c r="AM21" s="258"/>
      <c r="AN21" s="258"/>
      <c r="AO21" s="259"/>
      <c r="AP21" s="82"/>
    </row>
    <row r="22" spans="3:44" s="78" customFormat="1" ht="30" customHeight="1" x14ac:dyDescent="0.2">
      <c r="C22" s="79"/>
      <c r="D22" s="260" t="str">
        <f t="shared" si="0"/>
        <v>平成30年度</v>
      </c>
      <c r="E22" s="260"/>
      <c r="F22" s="260"/>
      <c r="G22" s="260"/>
      <c r="H22" s="260"/>
      <c r="I22" s="260"/>
      <c r="J22" s="260"/>
      <c r="K22" s="260"/>
      <c r="L22" s="260"/>
      <c r="M22" s="80"/>
      <c r="N22" s="256">
        <v>9911</v>
      </c>
      <c r="O22" s="257"/>
      <c r="P22" s="257"/>
      <c r="Q22" s="257"/>
      <c r="R22" s="257"/>
      <c r="S22" s="257"/>
      <c r="T22" s="257"/>
      <c r="U22" s="257"/>
      <c r="V22" s="257"/>
      <c r="W22" s="83"/>
      <c r="X22" s="256">
        <v>7244</v>
      </c>
      <c r="Y22" s="257"/>
      <c r="Z22" s="257"/>
      <c r="AA22" s="257"/>
      <c r="AB22" s="257"/>
      <c r="AC22" s="257"/>
      <c r="AD22" s="257"/>
      <c r="AE22" s="257"/>
      <c r="AF22" s="257"/>
      <c r="AG22" s="82"/>
      <c r="AH22" s="258">
        <v>2667</v>
      </c>
      <c r="AI22" s="258"/>
      <c r="AJ22" s="258"/>
      <c r="AK22" s="258"/>
      <c r="AL22" s="258"/>
      <c r="AM22" s="258"/>
      <c r="AN22" s="258"/>
      <c r="AO22" s="259"/>
      <c r="AP22" s="82"/>
    </row>
    <row r="23" spans="3:44" s="78" customFormat="1" ht="30" customHeight="1" x14ac:dyDescent="0.2">
      <c r="C23" s="79"/>
      <c r="D23" s="260" t="str">
        <f t="shared" si="0"/>
        <v>令和元年度</v>
      </c>
      <c r="E23" s="260"/>
      <c r="F23" s="260"/>
      <c r="G23" s="260"/>
      <c r="H23" s="260"/>
      <c r="I23" s="260"/>
      <c r="J23" s="260"/>
      <c r="K23" s="260"/>
      <c r="L23" s="260"/>
      <c r="M23" s="80"/>
      <c r="N23" s="261">
        <v>10884</v>
      </c>
      <c r="O23" s="262"/>
      <c r="P23" s="262"/>
      <c r="Q23" s="262"/>
      <c r="R23" s="262"/>
      <c r="S23" s="262"/>
      <c r="T23" s="262"/>
      <c r="U23" s="262"/>
      <c r="V23" s="262"/>
      <c r="W23" s="83"/>
      <c r="X23" s="261">
        <v>10293</v>
      </c>
      <c r="Y23" s="262"/>
      <c r="Z23" s="262"/>
      <c r="AA23" s="262"/>
      <c r="AB23" s="262"/>
      <c r="AC23" s="262"/>
      <c r="AD23" s="262"/>
      <c r="AE23" s="262"/>
      <c r="AF23" s="262"/>
      <c r="AG23" s="82"/>
      <c r="AH23" s="258">
        <v>591</v>
      </c>
      <c r="AI23" s="258"/>
      <c r="AJ23" s="258"/>
      <c r="AK23" s="258"/>
      <c r="AL23" s="258"/>
      <c r="AM23" s="258"/>
      <c r="AN23" s="258"/>
      <c r="AO23" s="259"/>
      <c r="AP23" s="82"/>
    </row>
    <row r="24" spans="3:44" s="105" customFormat="1" ht="30" customHeight="1" x14ac:dyDescent="0.2">
      <c r="C24" s="103"/>
      <c r="D24" s="260" t="str">
        <f t="shared" si="0"/>
        <v>令和２年度</v>
      </c>
      <c r="E24" s="260"/>
      <c r="F24" s="260"/>
      <c r="G24" s="260"/>
      <c r="H24" s="260"/>
      <c r="I24" s="260"/>
      <c r="J24" s="260"/>
      <c r="K24" s="260"/>
      <c r="L24" s="260"/>
      <c r="M24" s="104"/>
      <c r="N24" s="261">
        <v>7214</v>
      </c>
      <c r="O24" s="262"/>
      <c r="P24" s="262"/>
      <c r="Q24" s="262"/>
      <c r="R24" s="262"/>
      <c r="S24" s="262"/>
      <c r="T24" s="262"/>
      <c r="U24" s="262"/>
      <c r="V24" s="262"/>
      <c r="W24" s="83"/>
      <c r="X24" s="261">
        <v>4294</v>
      </c>
      <c r="Y24" s="262"/>
      <c r="Z24" s="262"/>
      <c r="AA24" s="262"/>
      <c r="AB24" s="262"/>
      <c r="AC24" s="262"/>
      <c r="AD24" s="262"/>
      <c r="AE24" s="262"/>
      <c r="AF24" s="262"/>
      <c r="AG24" s="82"/>
      <c r="AH24" s="258">
        <v>2921</v>
      </c>
      <c r="AI24" s="258"/>
      <c r="AJ24" s="258"/>
      <c r="AK24" s="258"/>
      <c r="AL24" s="258"/>
      <c r="AM24" s="258"/>
      <c r="AN24" s="258"/>
      <c r="AO24" s="259"/>
      <c r="AP24" s="82"/>
    </row>
    <row r="25" spans="3:44" s="78" customFormat="1" ht="30" customHeight="1" x14ac:dyDescent="0.2">
      <c r="C25" s="79"/>
      <c r="D25" s="260" t="str">
        <f>D12</f>
        <v>令和３年度</v>
      </c>
      <c r="E25" s="260"/>
      <c r="F25" s="260"/>
      <c r="G25" s="260"/>
      <c r="H25" s="260"/>
      <c r="I25" s="260"/>
      <c r="J25" s="260"/>
      <c r="K25" s="260"/>
      <c r="L25" s="260"/>
      <c r="M25" s="80"/>
      <c r="N25" s="261">
        <v>41485</v>
      </c>
      <c r="O25" s="262"/>
      <c r="P25" s="262"/>
      <c r="Q25" s="262"/>
      <c r="R25" s="262"/>
      <c r="S25" s="262"/>
      <c r="T25" s="262"/>
      <c r="U25" s="262"/>
      <c r="V25" s="262"/>
      <c r="W25" s="83"/>
      <c r="X25" s="261">
        <v>21166</v>
      </c>
      <c r="Y25" s="262"/>
      <c r="Z25" s="262"/>
      <c r="AA25" s="262"/>
      <c r="AB25" s="262"/>
      <c r="AC25" s="262"/>
      <c r="AD25" s="262"/>
      <c r="AE25" s="262"/>
      <c r="AF25" s="262"/>
      <c r="AG25" s="82"/>
      <c r="AH25" s="258">
        <v>20319</v>
      </c>
      <c r="AI25" s="258"/>
      <c r="AJ25" s="258"/>
      <c r="AK25" s="258"/>
      <c r="AL25" s="258"/>
      <c r="AM25" s="258"/>
      <c r="AN25" s="258"/>
      <c r="AO25" s="259"/>
      <c r="AP25" s="82"/>
    </row>
    <row r="26" spans="3:44" s="119" customFormat="1" ht="30" customHeight="1" x14ac:dyDescent="0.2">
      <c r="C26" s="117"/>
      <c r="D26" s="260" t="str">
        <f>D13</f>
        <v>令和４年度</v>
      </c>
      <c r="E26" s="260"/>
      <c r="F26" s="260"/>
      <c r="G26" s="260"/>
      <c r="H26" s="260"/>
      <c r="I26" s="260"/>
      <c r="J26" s="260"/>
      <c r="K26" s="260"/>
      <c r="L26" s="260"/>
      <c r="M26" s="118"/>
      <c r="N26" s="261">
        <v>11467</v>
      </c>
      <c r="O26" s="289"/>
      <c r="P26" s="289"/>
      <c r="Q26" s="289"/>
      <c r="R26" s="289"/>
      <c r="S26" s="289"/>
      <c r="T26" s="289"/>
      <c r="U26" s="289"/>
      <c r="V26" s="289"/>
      <c r="W26" s="83"/>
      <c r="X26" s="261">
        <v>12504</v>
      </c>
      <c r="Y26" s="289"/>
      <c r="Z26" s="289"/>
      <c r="AA26" s="289"/>
      <c r="AB26" s="289"/>
      <c r="AC26" s="289"/>
      <c r="AD26" s="289"/>
      <c r="AE26" s="289"/>
      <c r="AF26" s="289"/>
      <c r="AG26" s="82"/>
      <c r="AH26" s="256">
        <v>-1038</v>
      </c>
      <c r="AI26" s="257"/>
      <c r="AJ26" s="257"/>
      <c r="AK26" s="257"/>
      <c r="AL26" s="257"/>
      <c r="AM26" s="257"/>
      <c r="AN26" s="257"/>
      <c r="AO26" s="257"/>
      <c r="AP26" s="82"/>
    </row>
    <row r="27" spans="3:44" s="232" customFormat="1" ht="30" customHeight="1" x14ac:dyDescent="0.2">
      <c r="C27" s="230"/>
      <c r="D27" s="260" t="str">
        <f>D14</f>
        <v>令和５年度</v>
      </c>
      <c r="E27" s="260"/>
      <c r="F27" s="260"/>
      <c r="G27" s="260"/>
      <c r="H27" s="260"/>
      <c r="I27" s="260"/>
      <c r="J27" s="260"/>
      <c r="K27" s="260"/>
      <c r="L27" s="260"/>
      <c r="M27" s="231"/>
      <c r="N27" s="261">
        <v>12317</v>
      </c>
      <c r="O27" s="262"/>
      <c r="P27" s="262"/>
      <c r="Q27" s="262"/>
      <c r="R27" s="262"/>
      <c r="S27" s="262"/>
      <c r="T27" s="262"/>
      <c r="U27" s="262"/>
      <c r="V27" s="262"/>
      <c r="W27" s="83"/>
      <c r="X27" s="261">
        <v>9224</v>
      </c>
      <c r="Y27" s="289"/>
      <c r="Z27" s="289"/>
      <c r="AA27" s="289"/>
      <c r="AB27" s="289"/>
      <c r="AC27" s="289"/>
      <c r="AD27" s="289"/>
      <c r="AE27" s="289"/>
      <c r="AF27" s="289"/>
      <c r="AG27" s="82"/>
      <c r="AH27" s="256">
        <v>3093</v>
      </c>
      <c r="AI27" s="257"/>
      <c r="AJ27" s="257"/>
      <c r="AK27" s="257"/>
      <c r="AL27" s="257"/>
      <c r="AM27" s="257"/>
      <c r="AN27" s="257"/>
      <c r="AO27" s="257"/>
      <c r="AP27" s="82"/>
    </row>
    <row r="28" spans="3:44" s="113" customFormat="1" ht="30" customHeight="1" x14ac:dyDescent="0.2">
      <c r="C28" s="111"/>
      <c r="D28" s="260" t="str">
        <f>D15</f>
        <v>令和６年度</v>
      </c>
      <c r="E28" s="260"/>
      <c r="F28" s="260"/>
      <c r="G28" s="260"/>
      <c r="H28" s="260"/>
      <c r="I28" s="260"/>
      <c r="J28" s="260"/>
      <c r="K28" s="260"/>
      <c r="L28" s="260"/>
      <c r="M28" s="112"/>
      <c r="N28" s="261">
        <v>6654</v>
      </c>
      <c r="O28" s="262"/>
      <c r="P28" s="262"/>
      <c r="Q28" s="262"/>
      <c r="R28" s="262"/>
      <c r="S28" s="262"/>
      <c r="T28" s="262"/>
      <c r="U28" s="262"/>
      <c r="V28" s="262"/>
      <c r="W28" s="83"/>
      <c r="X28" s="261">
        <v>8266</v>
      </c>
      <c r="Y28" s="262"/>
      <c r="Z28" s="262"/>
      <c r="AA28" s="262"/>
      <c r="AB28" s="262"/>
      <c r="AC28" s="262"/>
      <c r="AD28" s="262"/>
      <c r="AE28" s="262"/>
      <c r="AF28" s="262"/>
      <c r="AG28" s="82"/>
      <c r="AH28" s="258">
        <v>-1613</v>
      </c>
      <c r="AI28" s="258"/>
      <c r="AJ28" s="258"/>
      <c r="AK28" s="258"/>
      <c r="AL28" s="258"/>
      <c r="AM28" s="258"/>
      <c r="AN28" s="258"/>
      <c r="AO28" s="259"/>
      <c r="AP28" s="82"/>
    </row>
    <row r="29" spans="3:44" s="78" customFormat="1" ht="24" customHeight="1" x14ac:dyDescent="0.2">
      <c r="C29" s="78" t="s">
        <v>63</v>
      </c>
    </row>
    <row r="30" spans="3:44" s="78" customFormat="1" ht="24" customHeight="1" x14ac:dyDescent="0.2">
      <c r="C30" s="263" t="s">
        <v>184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</row>
    <row r="31" spans="3:44" s="78" customFormat="1" ht="24" customHeight="1" x14ac:dyDescent="0.2">
      <c r="C31" s="282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4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86" t="s">
        <v>268</v>
      </c>
      <c r="AB31" s="287"/>
      <c r="AC31" s="287"/>
      <c r="AD31" s="287"/>
      <c r="AE31" s="287"/>
      <c r="AF31" s="287"/>
      <c r="AG31" s="287"/>
      <c r="AH31" s="287"/>
      <c r="AI31" s="288"/>
      <c r="AJ31" s="282" t="s">
        <v>258</v>
      </c>
      <c r="AK31" s="283"/>
      <c r="AL31" s="283"/>
      <c r="AM31" s="283"/>
      <c r="AN31" s="283"/>
      <c r="AO31" s="283"/>
      <c r="AP31" s="284"/>
    </row>
    <row r="32" spans="3:44" s="78" customFormat="1" ht="24" customHeight="1" x14ac:dyDescent="0.2">
      <c r="C32" s="273" t="s">
        <v>47</v>
      </c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5"/>
      <c r="Q32" s="272" t="s">
        <v>48</v>
      </c>
      <c r="R32" s="272"/>
      <c r="S32" s="272"/>
      <c r="T32" s="272"/>
      <c r="U32" s="272"/>
      <c r="V32" s="272"/>
      <c r="W32" s="272"/>
      <c r="X32" s="272"/>
      <c r="Y32" s="272"/>
      <c r="Z32" s="272"/>
      <c r="AA32" s="259">
        <v>9350</v>
      </c>
      <c r="AB32" s="270"/>
      <c r="AC32" s="270"/>
      <c r="AD32" s="270"/>
      <c r="AE32" s="270"/>
      <c r="AF32" s="270"/>
      <c r="AG32" s="270"/>
      <c r="AH32" s="270"/>
      <c r="AI32" s="271"/>
      <c r="AJ32" s="259">
        <v>7663</v>
      </c>
      <c r="AK32" s="270"/>
      <c r="AL32" s="270"/>
      <c r="AM32" s="270"/>
      <c r="AN32" s="270"/>
      <c r="AO32" s="270"/>
      <c r="AP32" s="271"/>
      <c r="AQ32" s="105"/>
      <c r="AR32" s="105"/>
    </row>
    <row r="33" spans="2:44" s="78" customFormat="1" ht="24" customHeight="1" x14ac:dyDescent="0.2">
      <c r="C33" s="276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8"/>
      <c r="Q33" s="272" t="s">
        <v>49</v>
      </c>
      <c r="R33" s="272"/>
      <c r="S33" s="272"/>
      <c r="T33" s="272"/>
      <c r="U33" s="272"/>
      <c r="V33" s="272"/>
      <c r="W33" s="272"/>
      <c r="X33" s="272"/>
      <c r="Y33" s="272"/>
      <c r="Z33" s="272"/>
      <c r="AA33" s="259">
        <v>154039</v>
      </c>
      <c r="AB33" s="270"/>
      <c r="AC33" s="270"/>
      <c r="AD33" s="270"/>
      <c r="AE33" s="270"/>
      <c r="AF33" s="270"/>
      <c r="AG33" s="270"/>
      <c r="AH33" s="270"/>
      <c r="AI33" s="271"/>
      <c r="AJ33" s="259">
        <v>142895</v>
      </c>
      <c r="AK33" s="270"/>
      <c r="AL33" s="270"/>
      <c r="AM33" s="270"/>
      <c r="AN33" s="270"/>
      <c r="AO33" s="270"/>
      <c r="AP33" s="271"/>
      <c r="AQ33" s="105"/>
      <c r="AR33" s="105"/>
    </row>
    <row r="34" spans="2:44" s="78" customFormat="1" ht="24" customHeight="1" x14ac:dyDescent="0.2">
      <c r="C34" s="279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1"/>
      <c r="Q34" s="272" t="s">
        <v>50</v>
      </c>
      <c r="R34" s="272"/>
      <c r="S34" s="272"/>
      <c r="T34" s="272"/>
      <c r="U34" s="272"/>
      <c r="V34" s="272"/>
      <c r="W34" s="272"/>
      <c r="X34" s="272"/>
      <c r="Y34" s="272"/>
      <c r="Z34" s="272"/>
      <c r="AA34" s="259">
        <v>163389</v>
      </c>
      <c r="AB34" s="270"/>
      <c r="AC34" s="270"/>
      <c r="AD34" s="270"/>
      <c r="AE34" s="270"/>
      <c r="AF34" s="270"/>
      <c r="AG34" s="270"/>
      <c r="AH34" s="270"/>
      <c r="AI34" s="271"/>
      <c r="AJ34" s="259">
        <v>150558</v>
      </c>
      <c r="AK34" s="270"/>
      <c r="AL34" s="270"/>
      <c r="AM34" s="270"/>
      <c r="AN34" s="270"/>
      <c r="AO34" s="270"/>
      <c r="AP34" s="271"/>
      <c r="AQ34" s="105"/>
      <c r="AR34" s="105"/>
    </row>
    <row r="35" spans="2:44" s="78" customFormat="1" ht="24" customHeight="1" x14ac:dyDescent="0.2">
      <c r="C35" s="273" t="s">
        <v>51</v>
      </c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5"/>
      <c r="Q35" s="272" t="s">
        <v>48</v>
      </c>
      <c r="R35" s="272"/>
      <c r="S35" s="272"/>
      <c r="T35" s="272"/>
      <c r="U35" s="272"/>
      <c r="V35" s="272"/>
      <c r="W35" s="272"/>
      <c r="X35" s="272"/>
      <c r="Y35" s="272"/>
      <c r="Z35" s="272"/>
      <c r="AA35" s="259">
        <v>43</v>
      </c>
      <c r="AB35" s="270"/>
      <c r="AC35" s="270"/>
      <c r="AD35" s="270"/>
      <c r="AE35" s="270"/>
      <c r="AF35" s="270"/>
      <c r="AG35" s="270"/>
      <c r="AH35" s="270"/>
      <c r="AI35" s="271"/>
      <c r="AJ35" s="259">
        <v>45</v>
      </c>
      <c r="AK35" s="270"/>
      <c r="AL35" s="270"/>
      <c r="AM35" s="270"/>
      <c r="AN35" s="270"/>
      <c r="AO35" s="270"/>
      <c r="AP35" s="271"/>
      <c r="AQ35" s="105"/>
      <c r="AR35" s="105"/>
    </row>
    <row r="36" spans="2:44" s="78" customFormat="1" ht="24" customHeight="1" x14ac:dyDescent="0.2">
      <c r="C36" s="276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8"/>
      <c r="Q36" s="272" t="s">
        <v>49</v>
      </c>
      <c r="R36" s="272"/>
      <c r="S36" s="272"/>
      <c r="T36" s="272"/>
      <c r="U36" s="272"/>
      <c r="V36" s="272"/>
      <c r="W36" s="272"/>
      <c r="X36" s="272"/>
      <c r="Y36" s="272"/>
      <c r="Z36" s="272"/>
      <c r="AA36" s="259">
        <v>482</v>
      </c>
      <c r="AB36" s="270"/>
      <c r="AC36" s="270"/>
      <c r="AD36" s="270"/>
      <c r="AE36" s="270"/>
      <c r="AF36" s="270"/>
      <c r="AG36" s="270"/>
      <c r="AH36" s="270"/>
      <c r="AI36" s="271"/>
      <c r="AJ36" s="259">
        <v>371</v>
      </c>
      <c r="AK36" s="270"/>
      <c r="AL36" s="270"/>
      <c r="AM36" s="270"/>
      <c r="AN36" s="270"/>
      <c r="AO36" s="270"/>
      <c r="AP36" s="271"/>
      <c r="AQ36" s="105"/>
      <c r="AR36" s="105"/>
    </row>
    <row r="37" spans="2:44" s="78" customFormat="1" ht="24" customHeight="1" x14ac:dyDescent="0.2">
      <c r="C37" s="279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1"/>
      <c r="Q37" s="272" t="s">
        <v>50</v>
      </c>
      <c r="R37" s="272"/>
      <c r="S37" s="272"/>
      <c r="T37" s="272"/>
      <c r="U37" s="272"/>
      <c r="V37" s="272"/>
      <c r="W37" s="272"/>
      <c r="X37" s="272"/>
      <c r="Y37" s="272"/>
      <c r="Z37" s="272"/>
      <c r="AA37" s="259">
        <v>525</v>
      </c>
      <c r="AB37" s="270"/>
      <c r="AC37" s="270"/>
      <c r="AD37" s="270"/>
      <c r="AE37" s="270"/>
      <c r="AF37" s="270"/>
      <c r="AG37" s="270"/>
      <c r="AH37" s="270"/>
      <c r="AI37" s="271"/>
      <c r="AJ37" s="259">
        <v>416</v>
      </c>
      <c r="AK37" s="270"/>
      <c r="AL37" s="270"/>
      <c r="AM37" s="270"/>
      <c r="AN37" s="270"/>
      <c r="AO37" s="270"/>
      <c r="AP37" s="271"/>
      <c r="AQ37" s="105"/>
      <c r="AR37" s="105"/>
    </row>
    <row r="38" spans="2:44" s="78" customFormat="1" ht="24" customHeight="1" x14ac:dyDescent="0.2">
      <c r="C38" s="266" t="s">
        <v>52</v>
      </c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7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56" t="s">
        <v>285</v>
      </c>
      <c r="AB38" s="257"/>
      <c r="AC38" s="257"/>
      <c r="AD38" s="257"/>
      <c r="AE38" s="257"/>
      <c r="AF38" s="257"/>
      <c r="AG38" s="257"/>
      <c r="AH38" s="257"/>
      <c r="AI38" s="269"/>
      <c r="AJ38" s="256" t="s">
        <v>259</v>
      </c>
      <c r="AK38" s="257"/>
      <c r="AL38" s="257"/>
      <c r="AM38" s="257"/>
      <c r="AN38" s="257"/>
      <c r="AO38" s="257"/>
      <c r="AP38" s="269"/>
      <c r="AQ38" s="105"/>
      <c r="AR38" s="105"/>
    </row>
    <row r="39" spans="2:44" s="78" customFormat="1" ht="24" customHeight="1" x14ac:dyDescent="0.2">
      <c r="C39" s="266" t="s">
        <v>53</v>
      </c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7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56" t="s">
        <v>70</v>
      </c>
      <c r="AB39" s="257"/>
      <c r="AC39" s="257"/>
      <c r="AD39" s="257"/>
      <c r="AE39" s="257"/>
      <c r="AF39" s="257"/>
      <c r="AG39" s="257"/>
      <c r="AH39" s="257"/>
      <c r="AI39" s="269"/>
      <c r="AJ39" s="256" t="s">
        <v>70</v>
      </c>
      <c r="AK39" s="257"/>
      <c r="AL39" s="257"/>
      <c r="AM39" s="257"/>
      <c r="AN39" s="257"/>
      <c r="AO39" s="257"/>
      <c r="AP39" s="269"/>
      <c r="AQ39" s="105"/>
      <c r="AR39" s="105"/>
    </row>
    <row r="40" spans="2:44" s="74" customFormat="1" ht="30" customHeight="1" x14ac:dyDescent="0.2"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</row>
    <row r="41" spans="2:44" s="74" customFormat="1" ht="26.25" customHeight="1" x14ac:dyDescent="0.2">
      <c r="B41" s="78"/>
      <c r="C41" s="78" t="s">
        <v>284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</row>
    <row r="42" spans="2:44" s="78" customFormat="1" x14ac:dyDescent="0.2"/>
    <row r="43" spans="2:44" s="78" customFormat="1" ht="24" customHeight="1" x14ac:dyDescent="0.2">
      <c r="F43" s="264" t="s">
        <v>54</v>
      </c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X43" s="265">
        <v>6207</v>
      </c>
      <c r="Y43" s="265"/>
      <c r="Z43" s="265"/>
      <c r="AA43" s="265"/>
      <c r="AB43" s="265"/>
      <c r="AC43" s="78" t="s">
        <v>30</v>
      </c>
    </row>
    <row r="44" spans="2:44" s="78" customFormat="1" x14ac:dyDescent="0.2">
      <c r="X44" s="85"/>
      <c r="Y44" s="85"/>
      <c r="Z44" s="85"/>
      <c r="AA44" s="85"/>
      <c r="AB44" s="85"/>
    </row>
    <row r="45" spans="2:44" s="78" customFormat="1" ht="24" customHeight="1" x14ac:dyDescent="0.2">
      <c r="F45" s="264" t="s">
        <v>50</v>
      </c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X45" s="265">
        <v>6207</v>
      </c>
      <c r="Y45" s="265"/>
      <c r="Z45" s="265"/>
      <c r="AA45" s="265"/>
      <c r="AB45" s="265"/>
      <c r="AC45" s="78" t="s">
        <v>30</v>
      </c>
    </row>
    <row r="46" spans="2:44" s="78" customFormat="1" ht="60" customHeight="1" x14ac:dyDescent="0.2"/>
    <row r="47" spans="2:44" s="78" customFormat="1" ht="24" customHeight="1" x14ac:dyDescent="0.2"/>
    <row r="48" spans="2:44" s="78" customFormat="1" x14ac:dyDescent="0.2"/>
    <row r="49" s="78" customFormat="1" ht="24" customHeight="1" x14ac:dyDescent="0.2"/>
    <row r="50" s="78" customFormat="1" ht="24" customHeight="1" x14ac:dyDescent="0.2"/>
    <row r="51" s="78" customFormat="1" ht="24" customHeight="1" x14ac:dyDescent="0.2"/>
    <row r="52" s="78" customFormat="1" x14ac:dyDescent="0.2"/>
    <row r="53" s="78" customFormat="1" x14ac:dyDescent="0.2"/>
    <row r="54" s="78" customFormat="1" x14ac:dyDescent="0.2"/>
    <row r="55" s="78" customFormat="1" x14ac:dyDescent="0.2"/>
    <row r="56" s="78" customFormat="1" x14ac:dyDescent="0.2"/>
    <row r="57" s="78" customFormat="1" x14ac:dyDescent="0.2"/>
    <row r="58" s="78" customFormat="1" x14ac:dyDescent="0.2"/>
    <row r="59" s="78" customFormat="1" x14ac:dyDescent="0.2"/>
    <row r="60" s="78" customFormat="1" x14ac:dyDescent="0.2"/>
  </sheetData>
  <mergeCells count="127">
    <mergeCell ref="D12:L12"/>
    <mergeCell ref="N12:V12"/>
    <mergeCell ref="X12:AF12"/>
    <mergeCell ref="AH12:AO12"/>
    <mergeCell ref="D7:L7"/>
    <mergeCell ref="N7:V7"/>
    <mergeCell ref="X7:AF7"/>
    <mergeCell ref="AH7:AO7"/>
    <mergeCell ref="D28:L28"/>
    <mergeCell ref="N28:V28"/>
    <mergeCell ref="X28:AF28"/>
    <mergeCell ref="AH28:AO28"/>
    <mergeCell ref="N23:V23"/>
    <mergeCell ref="X23:AF23"/>
    <mergeCell ref="AH23:AO23"/>
    <mergeCell ref="D22:L22"/>
    <mergeCell ref="D6:L6"/>
    <mergeCell ref="N6:V6"/>
    <mergeCell ref="X6:AF6"/>
    <mergeCell ref="AH6:AO6"/>
    <mergeCell ref="D19:L19"/>
    <mergeCell ref="N19:V19"/>
    <mergeCell ref="X19:AF19"/>
    <mergeCell ref="AH19:AO19"/>
    <mergeCell ref="D11:L11"/>
    <mergeCell ref="N11:V11"/>
    <mergeCell ref="X11:AF11"/>
    <mergeCell ref="AH11:AO11"/>
    <mergeCell ref="C18:M18"/>
    <mergeCell ref="N18:W18"/>
    <mergeCell ref="X18:AG18"/>
    <mergeCell ref="AH18:AP18"/>
    <mergeCell ref="X14:AF14"/>
    <mergeCell ref="AH14:AO14"/>
    <mergeCell ref="D27:L27"/>
    <mergeCell ref="N27:V27"/>
    <mergeCell ref="X27:AF27"/>
    <mergeCell ref="AH27:AO27"/>
    <mergeCell ref="D26:L26"/>
    <mergeCell ref="N26:V26"/>
    <mergeCell ref="X26:AF26"/>
    <mergeCell ref="AH26:AO26"/>
    <mergeCell ref="AJ39:AP39"/>
    <mergeCell ref="AA34:AI34"/>
    <mergeCell ref="AA33:AI33"/>
    <mergeCell ref="AA32:AI32"/>
    <mergeCell ref="AA31:AI31"/>
    <mergeCell ref="C30:AP30"/>
    <mergeCell ref="AJ31:AP31"/>
    <mergeCell ref="AJ32:AP32"/>
    <mergeCell ref="AJ33:AP33"/>
    <mergeCell ref="AJ34:AP34"/>
    <mergeCell ref="AJ35:AP35"/>
    <mergeCell ref="AJ36:AP36"/>
    <mergeCell ref="AJ37:AP37"/>
    <mergeCell ref="AJ38:AP38"/>
    <mergeCell ref="C31:P31"/>
    <mergeCell ref="Q31:Z31"/>
    <mergeCell ref="C32:P34"/>
    <mergeCell ref="Q32:Z32"/>
    <mergeCell ref="Q33:Z33"/>
    <mergeCell ref="Q34:Z34"/>
    <mergeCell ref="D25:L25"/>
    <mergeCell ref="N25:V25"/>
    <mergeCell ref="X25:AF25"/>
    <mergeCell ref="AH25:AO25"/>
    <mergeCell ref="D23:L23"/>
    <mergeCell ref="D9:L9"/>
    <mergeCell ref="N9:V9"/>
    <mergeCell ref="X9:AF9"/>
    <mergeCell ref="AH9:AO9"/>
    <mergeCell ref="N21:V21"/>
    <mergeCell ref="X21:AF21"/>
    <mergeCell ref="AH21:AO21"/>
    <mergeCell ref="D20:L20"/>
    <mergeCell ref="N20:V20"/>
    <mergeCell ref="X20:AF20"/>
    <mergeCell ref="AH20:AO20"/>
    <mergeCell ref="D15:L15"/>
    <mergeCell ref="N15:V15"/>
    <mergeCell ref="X15:AF15"/>
    <mergeCell ref="AH15:AO15"/>
    <mergeCell ref="D13:L13"/>
    <mergeCell ref="N13:V13"/>
    <mergeCell ref="X13:AF13"/>
    <mergeCell ref="AH13:AO13"/>
    <mergeCell ref="F45:Q45"/>
    <mergeCell ref="X45:AB45"/>
    <mergeCell ref="C39:P39"/>
    <mergeCell ref="Q39:Z39"/>
    <mergeCell ref="AA39:AI39"/>
    <mergeCell ref="F43:Q43"/>
    <mergeCell ref="X43:AB43"/>
    <mergeCell ref="AA36:AI36"/>
    <mergeCell ref="Q37:Z37"/>
    <mergeCell ref="AA37:AI37"/>
    <mergeCell ref="C38:P38"/>
    <mergeCell ref="Q38:Z38"/>
    <mergeCell ref="AA38:AI38"/>
    <mergeCell ref="C35:P37"/>
    <mergeCell ref="Q35:Z35"/>
    <mergeCell ref="AA35:AI35"/>
    <mergeCell ref="Q36:Z36"/>
    <mergeCell ref="N22:V22"/>
    <mergeCell ref="X22:AF22"/>
    <mergeCell ref="AH22:AO22"/>
    <mergeCell ref="D24:L24"/>
    <mergeCell ref="N24:V24"/>
    <mergeCell ref="X24:AF24"/>
    <mergeCell ref="AH24:AO24"/>
    <mergeCell ref="D21:L21"/>
    <mergeCell ref="AH4:AP4"/>
    <mergeCell ref="AH17:AP17"/>
    <mergeCell ref="D8:L8"/>
    <mergeCell ref="N8:V8"/>
    <mergeCell ref="X8:AF8"/>
    <mergeCell ref="AH8:AO8"/>
    <mergeCell ref="C5:M5"/>
    <mergeCell ref="N5:W5"/>
    <mergeCell ref="X5:AG5"/>
    <mergeCell ref="AH5:AP5"/>
    <mergeCell ref="D10:L10"/>
    <mergeCell ref="N10:V10"/>
    <mergeCell ref="X10:AF10"/>
    <mergeCell ref="AH10:AO10"/>
    <mergeCell ref="D14:L14"/>
    <mergeCell ref="N14:V14"/>
  </mergeCells>
  <phoneticPr fontId="1"/>
  <pageMargins left="0.70866141732283472" right="0.70866141732283472" top="0.74803149606299213" bottom="0.74803149606299213" header="0.31496062992125984" footer="0.31496062992125984"/>
  <pageSetup paperSize="9" scale="83" orientation="portrait" useFirstPageNumber="1" r:id="rId1"/>
  <headerFooter>
    <oddFooter xml:space="preserve">&amp;C&amp;P </oddFoot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90"/>
  <sheetViews>
    <sheetView view="pageBreakPreview" topLeftCell="A32" zoomScale="80" zoomScaleNormal="85" zoomScaleSheetLayoutView="80" workbookViewId="0">
      <selection activeCell="AD45" sqref="AD45"/>
    </sheetView>
  </sheetViews>
  <sheetFormatPr defaultColWidth="9" defaultRowHeight="13.2" x14ac:dyDescent="0.2"/>
  <cols>
    <col min="1" max="15" width="2.109375" style="89" customWidth="1"/>
    <col min="16" max="16" width="0.109375" style="89" customWidth="1"/>
    <col min="17" max="88" width="2.109375" style="89" customWidth="1"/>
    <col min="89" max="16384" width="9" style="89"/>
  </cols>
  <sheetData>
    <row r="1" spans="1:85" s="88" customFormat="1" ht="39.9" customHeight="1" x14ac:dyDescent="0.2">
      <c r="A1" s="367" t="s">
        <v>80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W1" s="367"/>
      <c r="AX1" s="367"/>
      <c r="AY1" s="367"/>
      <c r="AZ1" s="367"/>
      <c r="BA1" s="367"/>
      <c r="BB1" s="367"/>
      <c r="BC1" s="367"/>
      <c r="BD1" s="367"/>
      <c r="BE1" s="367"/>
      <c r="BF1" s="367"/>
      <c r="BG1" s="367"/>
      <c r="BH1" s="367"/>
      <c r="BI1" s="367"/>
      <c r="BJ1" s="367"/>
      <c r="BK1" s="367"/>
      <c r="BL1" s="367"/>
      <c r="BM1" s="367"/>
      <c r="BN1" s="367"/>
      <c r="BO1" s="367"/>
      <c r="BP1" s="367"/>
      <c r="BQ1" s="367"/>
      <c r="BR1" s="367"/>
      <c r="BS1" s="367"/>
      <c r="BT1" s="367"/>
      <c r="BU1" s="367"/>
      <c r="BV1" s="367"/>
      <c r="BW1" s="367"/>
      <c r="BX1" s="367"/>
      <c r="BY1" s="87"/>
      <c r="BZ1" s="87"/>
      <c r="CA1" s="87"/>
      <c r="CB1" s="87"/>
      <c r="CC1" s="87"/>
      <c r="CD1" s="87"/>
      <c r="CE1" s="87"/>
      <c r="CF1" s="87"/>
      <c r="CG1" s="87"/>
    </row>
    <row r="2" spans="1:85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85" s="88" customFormat="1" ht="24" customHeight="1" x14ac:dyDescent="0.2">
      <c r="A3" s="295" t="s">
        <v>67</v>
      </c>
      <c r="B3" s="296"/>
      <c r="C3" s="297" t="s">
        <v>0</v>
      </c>
      <c r="D3" s="297"/>
      <c r="E3" s="297"/>
      <c r="F3" s="297"/>
      <c r="G3" s="297"/>
      <c r="H3" s="297"/>
      <c r="I3" s="297"/>
      <c r="J3" s="227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</row>
    <row r="4" spans="1:85" x14ac:dyDescent="0.2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</row>
    <row r="5" spans="1:85" ht="23.4" customHeight="1" x14ac:dyDescent="0.2">
      <c r="A5" s="298" t="s">
        <v>1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0"/>
      <c r="P5" s="304" t="s">
        <v>81</v>
      </c>
      <c r="Q5" s="298" t="s">
        <v>239</v>
      </c>
      <c r="R5" s="299"/>
      <c r="S5" s="299"/>
      <c r="T5" s="299"/>
      <c r="U5" s="299"/>
      <c r="V5" s="299"/>
      <c r="W5" s="299"/>
      <c r="X5" s="306"/>
      <c r="Y5" s="298" t="s">
        <v>260</v>
      </c>
      <c r="Z5" s="299"/>
      <c r="AA5" s="299"/>
      <c r="AB5" s="299"/>
      <c r="AC5" s="299"/>
      <c r="AD5" s="299"/>
      <c r="AE5" s="299"/>
      <c r="AF5" s="306"/>
      <c r="AG5" s="298" t="s">
        <v>269</v>
      </c>
      <c r="AH5" s="299"/>
      <c r="AI5" s="299"/>
      <c r="AJ5" s="299"/>
      <c r="AK5" s="299"/>
      <c r="AL5" s="299"/>
      <c r="AM5" s="299"/>
      <c r="AN5" s="306"/>
      <c r="AO5" s="298" t="s">
        <v>261</v>
      </c>
      <c r="AP5" s="299"/>
      <c r="AQ5" s="299"/>
      <c r="AR5" s="299"/>
      <c r="AS5" s="299"/>
      <c r="AT5" s="299"/>
      <c r="AU5" s="299"/>
      <c r="AV5" s="306"/>
      <c r="AW5" s="298" t="s">
        <v>270</v>
      </c>
      <c r="AX5" s="299"/>
      <c r="AY5" s="299"/>
      <c r="AZ5" s="299"/>
      <c r="BA5" s="299"/>
      <c r="BB5" s="299"/>
      <c r="BC5" s="299"/>
      <c r="BD5" s="306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10"/>
    </row>
    <row r="6" spans="1:85" ht="23.4" customHeight="1" x14ac:dyDescent="0.2">
      <c r="A6" s="301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3"/>
      <c r="P6" s="305"/>
      <c r="Q6" s="301"/>
      <c r="R6" s="302"/>
      <c r="S6" s="302"/>
      <c r="T6" s="302"/>
      <c r="U6" s="302"/>
      <c r="V6" s="302"/>
      <c r="W6" s="302"/>
      <c r="X6" s="307"/>
      <c r="Y6" s="301"/>
      <c r="Z6" s="302"/>
      <c r="AA6" s="302"/>
      <c r="AB6" s="302"/>
      <c r="AC6" s="302"/>
      <c r="AD6" s="302"/>
      <c r="AE6" s="302"/>
      <c r="AF6" s="307"/>
      <c r="AG6" s="301"/>
      <c r="AH6" s="302"/>
      <c r="AI6" s="302"/>
      <c r="AJ6" s="302"/>
      <c r="AK6" s="302"/>
      <c r="AL6" s="302"/>
      <c r="AM6" s="302"/>
      <c r="AN6" s="307"/>
      <c r="AO6" s="301"/>
      <c r="AP6" s="302"/>
      <c r="AQ6" s="302"/>
      <c r="AR6" s="302"/>
      <c r="AS6" s="302"/>
      <c r="AT6" s="302"/>
      <c r="AU6" s="302"/>
      <c r="AV6" s="307"/>
      <c r="AW6" s="301"/>
      <c r="AX6" s="302"/>
      <c r="AY6" s="302"/>
      <c r="AZ6" s="302"/>
      <c r="BA6" s="302"/>
      <c r="BB6" s="302"/>
      <c r="BC6" s="302"/>
      <c r="BD6" s="307"/>
      <c r="BE6" s="308" t="str">
        <f>Y5</f>
        <v>令 和 ３ 年</v>
      </c>
      <c r="BF6" s="309"/>
      <c r="BG6" s="309"/>
      <c r="BH6" s="309"/>
      <c r="BI6" s="310"/>
      <c r="BJ6" s="308" t="str">
        <f>AG5</f>
        <v>令 和 ４ 年</v>
      </c>
      <c r="BK6" s="309"/>
      <c r="BL6" s="309"/>
      <c r="BM6" s="309"/>
      <c r="BN6" s="310"/>
      <c r="BO6" s="308" t="str">
        <f>AO5</f>
        <v>令 和 ５ 年</v>
      </c>
      <c r="BP6" s="309"/>
      <c r="BQ6" s="309"/>
      <c r="BR6" s="309"/>
      <c r="BS6" s="310"/>
      <c r="BT6" s="308" t="str">
        <f>AW5</f>
        <v>令 和 ６ 年</v>
      </c>
      <c r="BU6" s="309"/>
      <c r="BV6" s="309"/>
      <c r="BW6" s="309"/>
      <c r="BX6" s="310"/>
    </row>
    <row r="7" spans="1:85" ht="23.4" customHeight="1" x14ac:dyDescent="0.2">
      <c r="A7" s="311" t="s">
        <v>2</v>
      </c>
      <c r="B7" s="312"/>
      <c r="C7" s="298" t="s">
        <v>3</v>
      </c>
      <c r="D7" s="299"/>
      <c r="E7" s="299"/>
      <c r="F7" s="299"/>
      <c r="G7" s="299"/>
      <c r="H7" s="299"/>
      <c r="I7" s="299"/>
      <c r="J7" s="299"/>
      <c r="K7" s="306"/>
      <c r="L7" s="308" t="s">
        <v>4</v>
      </c>
      <c r="M7" s="309"/>
      <c r="N7" s="309"/>
      <c r="O7" s="317"/>
      <c r="P7" s="90">
        <f>SUM(P9,P13)</f>
        <v>36109</v>
      </c>
      <c r="Q7" s="318">
        <v>21118</v>
      </c>
      <c r="R7" s="319"/>
      <c r="S7" s="319"/>
      <c r="T7" s="319"/>
      <c r="U7" s="319"/>
      <c r="V7" s="320" t="s">
        <v>5</v>
      </c>
      <c r="W7" s="320"/>
      <c r="X7" s="321"/>
      <c r="Y7" s="318">
        <v>22081</v>
      </c>
      <c r="Z7" s="319"/>
      <c r="AA7" s="319"/>
      <c r="AB7" s="319"/>
      <c r="AC7" s="319"/>
      <c r="AD7" s="322"/>
      <c r="AE7" s="322"/>
      <c r="AF7" s="323"/>
      <c r="AG7" s="318">
        <v>21267</v>
      </c>
      <c r="AH7" s="319"/>
      <c r="AI7" s="319"/>
      <c r="AJ7" s="319"/>
      <c r="AK7" s="319"/>
      <c r="AL7" s="322"/>
      <c r="AM7" s="322"/>
      <c r="AN7" s="323"/>
      <c r="AO7" s="318">
        <v>21393</v>
      </c>
      <c r="AP7" s="319"/>
      <c r="AQ7" s="319"/>
      <c r="AR7" s="319"/>
      <c r="AS7" s="319"/>
      <c r="AT7" s="322"/>
      <c r="AU7" s="322"/>
      <c r="AV7" s="323"/>
      <c r="AW7" s="318">
        <v>21113</v>
      </c>
      <c r="AX7" s="319"/>
      <c r="AY7" s="319"/>
      <c r="AZ7" s="319"/>
      <c r="BA7" s="319"/>
      <c r="BB7" s="322"/>
      <c r="BC7" s="322"/>
      <c r="BD7" s="323"/>
      <c r="BE7" s="324">
        <f t="shared" ref="BE7:BE35" si="0">(Y7/Q7)*100</f>
        <v>104.56009091770053</v>
      </c>
      <c r="BF7" s="325"/>
      <c r="BG7" s="325"/>
      <c r="BH7" s="325"/>
      <c r="BI7" s="326"/>
      <c r="BJ7" s="324">
        <f t="shared" ref="BJ7:BJ35" si="1">(AG7/Y7)*100</f>
        <v>96.31357275485712</v>
      </c>
      <c r="BK7" s="325"/>
      <c r="BL7" s="325"/>
      <c r="BM7" s="325"/>
      <c r="BN7" s="326"/>
      <c r="BO7" s="324">
        <f t="shared" ref="BO7:BO35" si="2">(AO7/AG7)*100</f>
        <v>100.59246720270842</v>
      </c>
      <c r="BP7" s="325"/>
      <c r="BQ7" s="325"/>
      <c r="BR7" s="325"/>
      <c r="BS7" s="326"/>
      <c r="BT7" s="324">
        <f t="shared" ref="BT7:BT35" si="3">(AW7/AO7)*100</f>
        <v>98.69116066002897</v>
      </c>
      <c r="BU7" s="325"/>
      <c r="BV7" s="325"/>
      <c r="BW7" s="325"/>
      <c r="BX7" s="326"/>
    </row>
    <row r="8" spans="1:85" ht="23.4" customHeight="1" x14ac:dyDescent="0.2">
      <c r="A8" s="313"/>
      <c r="B8" s="314"/>
      <c r="C8" s="301"/>
      <c r="D8" s="302"/>
      <c r="E8" s="302"/>
      <c r="F8" s="302"/>
      <c r="G8" s="302"/>
      <c r="H8" s="302"/>
      <c r="I8" s="302"/>
      <c r="J8" s="302"/>
      <c r="K8" s="307"/>
      <c r="L8" s="308" t="s">
        <v>6</v>
      </c>
      <c r="M8" s="309"/>
      <c r="N8" s="309"/>
      <c r="O8" s="317"/>
      <c r="P8" s="90">
        <f>SUM(P10,P14)</f>
        <v>140223</v>
      </c>
      <c r="Q8" s="318">
        <v>104163</v>
      </c>
      <c r="R8" s="319"/>
      <c r="S8" s="319"/>
      <c r="T8" s="319"/>
      <c r="U8" s="319"/>
      <c r="V8" s="320" t="s">
        <v>7</v>
      </c>
      <c r="W8" s="320"/>
      <c r="X8" s="321"/>
      <c r="Y8" s="318">
        <v>101016</v>
      </c>
      <c r="Z8" s="319"/>
      <c r="AA8" s="319"/>
      <c r="AB8" s="319"/>
      <c r="AC8" s="319"/>
      <c r="AD8" s="322"/>
      <c r="AE8" s="322"/>
      <c r="AF8" s="323"/>
      <c r="AG8" s="318">
        <v>101004</v>
      </c>
      <c r="AH8" s="319"/>
      <c r="AI8" s="319"/>
      <c r="AJ8" s="319"/>
      <c r="AK8" s="319"/>
      <c r="AL8" s="322"/>
      <c r="AM8" s="322"/>
      <c r="AN8" s="323"/>
      <c r="AO8" s="318">
        <v>112433.662</v>
      </c>
      <c r="AP8" s="319"/>
      <c r="AQ8" s="319"/>
      <c r="AR8" s="319"/>
      <c r="AS8" s="319"/>
      <c r="AT8" s="322"/>
      <c r="AU8" s="322"/>
      <c r="AV8" s="323"/>
      <c r="AW8" s="318">
        <v>114416.041</v>
      </c>
      <c r="AX8" s="319"/>
      <c r="AY8" s="319"/>
      <c r="AZ8" s="319"/>
      <c r="BA8" s="319"/>
      <c r="BB8" s="322"/>
      <c r="BC8" s="322"/>
      <c r="BD8" s="323"/>
      <c r="BE8" s="324">
        <f t="shared" si="0"/>
        <v>96.978773652832587</v>
      </c>
      <c r="BF8" s="325"/>
      <c r="BG8" s="325"/>
      <c r="BH8" s="325"/>
      <c r="BI8" s="326"/>
      <c r="BJ8" s="324">
        <f t="shared" si="1"/>
        <v>99.988120693751483</v>
      </c>
      <c r="BK8" s="325"/>
      <c r="BL8" s="325"/>
      <c r="BM8" s="325"/>
      <c r="BN8" s="326"/>
      <c r="BO8" s="324">
        <f t="shared" si="2"/>
        <v>111.31604886935172</v>
      </c>
      <c r="BP8" s="325"/>
      <c r="BQ8" s="325"/>
      <c r="BR8" s="325"/>
      <c r="BS8" s="326"/>
      <c r="BT8" s="324">
        <f t="shared" si="3"/>
        <v>101.76315434785002</v>
      </c>
      <c r="BU8" s="325"/>
      <c r="BV8" s="325"/>
      <c r="BW8" s="325"/>
      <c r="BX8" s="326"/>
    </row>
    <row r="9" spans="1:85" ht="23.4" customHeight="1" x14ac:dyDescent="0.2">
      <c r="A9" s="313"/>
      <c r="B9" s="314"/>
      <c r="C9" s="327"/>
      <c r="D9" s="298" t="s">
        <v>8</v>
      </c>
      <c r="E9" s="299"/>
      <c r="F9" s="299"/>
      <c r="G9" s="299"/>
      <c r="H9" s="299"/>
      <c r="I9" s="299"/>
      <c r="J9" s="299"/>
      <c r="K9" s="306"/>
      <c r="L9" s="308" t="s">
        <v>4</v>
      </c>
      <c r="M9" s="309"/>
      <c r="N9" s="309"/>
      <c r="O9" s="317"/>
      <c r="P9" s="90">
        <v>6780</v>
      </c>
      <c r="Q9" s="318">
        <v>4743</v>
      </c>
      <c r="R9" s="319"/>
      <c r="S9" s="319"/>
      <c r="T9" s="319"/>
      <c r="U9" s="319"/>
      <c r="V9" s="320" t="s">
        <v>5</v>
      </c>
      <c r="W9" s="320"/>
      <c r="X9" s="321"/>
      <c r="Y9" s="318">
        <v>4594</v>
      </c>
      <c r="Z9" s="319"/>
      <c r="AA9" s="319"/>
      <c r="AB9" s="319"/>
      <c r="AC9" s="319"/>
      <c r="AD9" s="322"/>
      <c r="AE9" s="322"/>
      <c r="AF9" s="323"/>
      <c r="AG9" s="318">
        <v>4494</v>
      </c>
      <c r="AH9" s="319"/>
      <c r="AI9" s="319"/>
      <c r="AJ9" s="319"/>
      <c r="AK9" s="319"/>
      <c r="AL9" s="322"/>
      <c r="AM9" s="322"/>
      <c r="AN9" s="323"/>
      <c r="AO9" s="318">
        <v>4863</v>
      </c>
      <c r="AP9" s="319"/>
      <c r="AQ9" s="319"/>
      <c r="AR9" s="319"/>
      <c r="AS9" s="319"/>
      <c r="AT9" s="322"/>
      <c r="AU9" s="322"/>
      <c r="AV9" s="323"/>
      <c r="AW9" s="318">
        <v>4679</v>
      </c>
      <c r="AX9" s="319"/>
      <c r="AY9" s="319"/>
      <c r="AZ9" s="319"/>
      <c r="BA9" s="319"/>
      <c r="BB9" s="322"/>
      <c r="BC9" s="322"/>
      <c r="BD9" s="323"/>
      <c r="BE9" s="324">
        <f t="shared" si="0"/>
        <v>96.858528357579587</v>
      </c>
      <c r="BF9" s="325"/>
      <c r="BG9" s="325"/>
      <c r="BH9" s="325"/>
      <c r="BI9" s="326"/>
      <c r="BJ9" s="324">
        <f t="shared" si="1"/>
        <v>97.823247714410101</v>
      </c>
      <c r="BK9" s="325"/>
      <c r="BL9" s="325"/>
      <c r="BM9" s="325"/>
      <c r="BN9" s="326"/>
      <c r="BO9" s="324">
        <f t="shared" si="2"/>
        <v>108.21094793057411</v>
      </c>
      <c r="BP9" s="325"/>
      <c r="BQ9" s="325"/>
      <c r="BR9" s="325"/>
      <c r="BS9" s="326"/>
      <c r="BT9" s="324">
        <f t="shared" si="3"/>
        <v>96.216327369936252</v>
      </c>
      <c r="BU9" s="325"/>
      <c r="BV9" s="325"/>
      <c r="BW9" s="325"/>
      <c r="BX9" s="326"/>
    </row>
    <row r="10" spans="1:85" ht="23.4" customHeight="1" x14ac:dyDescent="0.2">
      <c r="A10" s="313"/>
      <c r="B10" s="314"/>
      <c r="C10" s="329"/>
      <c r="D10" s="301"/>
      <c r="E10" s="302"/>
      <c r="F10" s="302"/>
      <c r="G10" s="302"/>
      <c r="H10" s="302"/>
      <c r="I10" s="302"/>
      <c r="J10" s="302"/>
      <c r="K10" s="307"/>
      <c r="L10" s="308" t="s">
        <v>6</v>
      </c>
      <c r="M10" s="309"/>
      <c r="N10" s="309"/>
      <c r="O10" s="317"/>
      <c r="P10" s="90">
        <v>87562</v>
      </c>
      <c r="Q10" s="318">
        <v>66056</v>
      </c>
      <c r="R10" s="319"/>
      <c r="S10" s="319"/>
      <c r="T10" s="319"/>
      <c r="U10" s="319"/>
      <c r="V10" s="320" t="s">
        <v>7</v>
      </c>
      <c r="W10" s="320"/>
      <c r="X10" s="321"/>
      <c r="Y10" s="318">
        <v>61871</v>
      </c>
      <c r="Z10" s="319"/>
      <c r="AA10" s="319"/>
      <c r="AB10" s="319"/>
      <c r="AC10" s="319"/>
      <c r="AD10" s="322"/>
      <c r="AE10" s="322"/>
      <c r="AF10" s="323"/>
      <c r="AG10" s="318">
        <v>60762</v>
      </c>
      <c r="AH10" s="319"/>
      <c r="AI10" s="319"/>
      <c r="AJ10" s="319"/>
      <c r="AK10" s="319"/>
      <c r="AL10" s="322"/>
      <c r="AM10" s="322"/>
      <c r="AN10" s="323"/>
      <c r="AO10" s="318">
        <v>69096.630999999994</v>
      </c>
      <c r="AP10" s="319"/>
      <c r="AQ10" s="319"/>
      <c r="AR10" s="319"/>
      <c r="AS10" s="319"/>
      <c r="AT10" s="322"/>
      <c r="AU10" s="322"/>
      <c r="AV10" s="323"/>
      <c r="AW10" s="318">
        <v>69005.921000000002</v>
      </c>
      <c r="AX10" s="319"/>
      <c r="AY10" s="319"/>
      <c r="AZ10" s="319"/>
      <c r="BA10" s="319"/>
      <c r="BB10" s="322"/>
      <c r="BC10" s="322"/>
      <c r="BD10" s="323"/>
      <c r="BE10" s="324">
        <f t="shared" si="0"/>
        <v>93.664466513261473</v>
      </c>
      <c r="BF10" s="325"/>
      <c r="BG10" s="325"/>
      <c r="BH10" s="325"/>
      <c r="BI10" s="326"/>
      <c r="BJ10" s="324">
        <f t="shared" si="1"/>
        <v>98.207560892825398</v>
      </c>
      <c r="BK10" s="325"/>
      <c r="BL10" s="325"/>
      <c r="BM10" s="325"/>
      <c r="BN10" s="326"/>
      <c r="BO10" s="324">
        <f t="shared" si="2"/>
        <v>113.71684770086566</v>
      </c>
      <c r="BP10" s="325"/>
      <c r="BQ10" s="325"/>
      <c r="BR10" s="325"/>
      <c r="BS10" s="326"/>
      <c r="BT10" s="324">
        <f t="shared" si="3"/>
        <v>99.86872008274905</v>
      </c>
      <c r="BU10" s="325"/>
      <c r="BV10" s="325"/>
      <c r="BW10" s="325"/>
      <c r="BX10" s="326"/>
    </row>
    <row r="11" spans="1:85" ht="23.4" customHeight="1" x14ac:dyDescent="0.2">
      <c r="A11" s="313"/>
      <c r="B11" s="314"/>
      <c r="C11" s="329"/>
      <c r="D11" s="327"/>
      <c r="E11" s="298" t="s">
        <v>9</v>
      </c>
      <c r="F11" s="299"/>
      <c r="G11" s="299"/>
      <c r="H11" s="299"/>
      <c r="I11" s="299"/>
      <c r="J11" s="299"/>
      <c r="K11" s="306"/>
      <c r="L11" s="308" t="s">
        <v>4</v>
      </c>
      <c r="M11" s="309"/>
      <c r="N11" s="309"/>
      <c r="O11" s="317"/>
      <c r="P11" s="90">
        <v>3767</v>
      </c>
      <c r="Q11" s="318">
        <v>3433</v>
      </c>
      <c r="R11" s="319"/>
      <c r="S11" s="319"/>
      <c r="T11" s="319"/>
      <c r="U11" s="319"/>
      <c r="V11" s="320" t="s">
        <v>5</v>
      </c>
      <c r="W11" s="320"/>
      <c r="X11" s="321"/>
      <c r="Y11" s="318">
        <v>3217</v>
      </c>
      <c r="Z11" s="319"/>
      <c r="AA11" s="319"/>
      <c r="AB11" s="319"/>
      <c r="AC11" s="319"/>
      <c r="AD11" s="322"/>
      <c r="AE11" s="322"/>
      <c r="AF11" s="323"/>
      <c r="AG11" s="318">
        <v>3152</v>
      </c>
      <c r="AH11" s="319"/>
      <c r="AI11" s="319"/>
      <c r="AJ11" s="319"/>
      <c r="AK11" s="319"/>
      <c r="AL11" s="322"/>
      <c r="AM11" s="322"/>
      <c r="AN11" s="323"/>
      <c r="AO11" s="318">
        <v>3499</v>
      </c>
      <c r="AP11" s="319"/>
      <c r="AQ11" s="319"/>
      <c r="AR11" s="319"/>
      <c r="AS11" s="319"/>
      <c r="AT11" s="322"/>
      <c r="AU11" s="322"/>
      <c r="AV11" s="323"/>
      <c r="AW11" s="318">
        <v>3214</v>
      </c>
      <c r="AX11" s="319"/>
      <c r="AY11" s="319"/>
      <c r="AZ11" s="319"/>
      <c r="BA11" s="319"/>
      <c r="BB11" s="322"/>
      <c r="BC11" s="322"/>
      <c r="BD11" s="323"/>
      <c r="BE11" s="324">
        <f t="shared" si="0"/>
        <v>93.708127002621609</v>
      </c>
      <c r="BF11" s="325"/>
      <c r="BG11" s="325"/>
      <c r="BH11" s="325"/>
      <c r="BI11" s="326"/>
      <c r="BJ11" s="324">
        <f t="shared" si="1"/>
        <v>97.979483991296235</v>
      </c>
      <c r="BK11" s="325"/>
      <c r="BL11" s="325"/>
      <c r="BM11" s="325"/>
      <c r="BN11" s="326"/>
      <c r="BO11" s="324">
        <f t="shared" si="2"/>
        <v>111.00888324873097</v>
      </c>
      <c r="BP11" s="325"/>
      <c r="BQ11" s="325"/>
      <c r="BR11" s="325"/>
      <c r="BS11" s="326"/>
      <c r="BT11" s="324">
        <f t="shared" si="3"/>
        <v>91.854815661617607</v>
      </c>
      <c r="BU11" s="325"/>
      <c r="BV11" s="325"/>
      <c r="BW11" s="325"/>
      <c r="BX11" s="326"/>
    </row>
    <row r="12" spans="1:85" ht="23.4" customHeight="1" x14ac:dyDescent="0.2">
      <c r="A12" s="313"/>
      <c r="B12" s="314"/>
      <c r="C12" s="329"/>
      <c r="D12" s="328"/>
      <c r="E12" s="301"/>
      <c r="F12" s="302"/>
      <c r="G12" s="302"/>
      <c r="H12" s="302"/>
      <c r="I12" s="302"/>
      <c r="J12" s="302"/>
      <c r="K12" s="307"/>
      <c r="L12" s="308" t="s">
        <v>6</v>
      </c>
      <c r="M12" s="309"/>
      <c r="N12" s="309"/>
      <c r="O12" s="317"/>
      <c r="P12" s="90">
        <v>56380</v>
      </c>
      <c r="Q12" s="318">
        <v>53312</v>
      </c>
      <c r="R12" s="319"/>
      <c r="S12" s="319"/>
      <c r="T12" s="319"/>
      <c r="U12" s="319"/>
      <c r="V12" s="320" t="s">
        <v>7</v>
      </c>
      <c r="W12" s="320"/>
      <c r="X12" s="321"/>
      <c r="Y12" s="318">
        <v>48459</v>
      </c>
      <c r="Z12" s="319"/>
      <c r="AA12" s="319"/>
      <c r="AB12" s="319"/>
      <c r="AC12" s="319"/>
      <c r="AD12" s="322"/>
      <c r="AE12" s="322"/>
      <c r="AF12" s="323"/>
      <c r="AG12" s="318">
        <v>46658</v>
      </c>
      <c r="AH12" s="319"/>
      <c r="AI12" s="319"/>
      <c r="AJ12" s="319"/>
      <c r="AK12" s="319"/>
      <c r="AL12" s="322"/>
      <c r="AM12" s="322"/>
      <c r="AN12" s="323"/>
      <c r="AO12" s="318">
        <v>52943.107000000004</v>
      </c>
      <c r="AP12" s="319"/>
      <c r="AQ12" s="319"/>
      <c r="AR12" s="319"/>
      <c r="AS12" s="319"/>
      <c r="AT12" s="322"/>
      <c r="AU12" s="322"/>
      <c r="AV12" s="323"/>
      <c r="AW12" s="318">
        <v>48805.623</v>
      </c>
      <c r="AX12" s="319"/>
      <c r="AY12" s="319"/>
      <c r="AZ12" s="319"/>
      <c r="BA12" s="319"/>
      <c r="BB12" s="322"/>
      <c r="BC12" s="322"/>
      <c r="BD12" s="323"/>
      <c r="BE12" s="324">
        <f t="shared" si="0"/>
        <v>90.896983793517407</v>
      </c>
      <c r="BF12" s="325"/>
      <c r="BG12" s="325"/>
      <c r="BH12" s="325"/>
      <c r="BI12" s="326"/>
      <c r="BJ12" s="324">
        <f t="shared" si="1"/>
        <v>96.28345611754267</v>
      </c>
      <c r="BK12" s="325"/>
      <c r="BL12" s="325"/>
      <c r="BM12" s="325"/>
      <c r="BN12" s="326"/>
      <c r="BO12" s="324">
        <f t="shared" si="2"/>
        <v>113.47058810922029</v>
      </c>
      <c r="BP12" s="325"/>
      <c r="BQ12" s="325"/>
      <c r="BR12" s="325"/>
      <c r="BS12" s="326"/>
      <c r="BT12" s="324">
        <f t="shared" si="3"/>
        <v>92.185037421396515</v>
      </c>
      <c r="BU12" s="325"/>
      <c r="BV12" s="325"/>
      <c r="BW12" s="325"/>
      <c r="BX12" s="326"/>
    </row>
    <row r="13" spans="1:85" ht="23.4" customHeight="1" x14ac:dyDescent="0.2">
      <c r="A13" s="313"/>
      <c r="B13" s="314"/>
      <c r="C13" s="329"/>
      <c r="D13" s="298" t="s">
        <v>10</v>
      </c>
      <c r="E13" s="299"/>
      <c r="F13" s="299"/>
      <c r="G13" s="299"/>
      <c r="H13" s="299"/>
      <c r="I13" s="299"/>
      <c r="J13" s="299"/>
      <c r="K13" s="306"/>
      <c r="L13" s="308" t="s">
        <v>4</v>
      </c>
      <c r="M13" s="309"/>
      <c r="N13" s="309"/>
      <c r="O13" s="317"/>
      <c r="P13" s="90">
        <v>29329</v>
      </c>
      <c r="Q13" s="318">
        <v>16375</v>
      </c>
      <c r="R13" s="319"/>
      <c r="S13" s="319"/>
      <c r="T13" s="319"/>
      <c r="U13" s="319"/>
      <c r="V13" s="320" t="s">
        <v>5</v>
      </c>
      <c r="W13" s="320"/>
      <c r="X13" s="321"/>
      <c r="Y13" s="318">
        <v>17487</v>
      </c>
      <c r="Z13" s="319"/>
      <c r="AA13" s="319"/>
      <c r="AB13" s="319"/>
      <c r="AC13" s="319"/>
      <c r="AD13" s="322"/>
      <c r="AE13" s="322"/>
      <c r="AF13" s="323"/>
      <c r="AG13" s="318">
        <v>16773</v>
      </c>
      <c r="AH13" s="319"/>
      <c r="AI13" s="319"/>
      <c r="AJ13" s="319"/>
      <c r="AK13" s="319"/>
      <c r="AL13" s="322"/>
      <c r="AM13" s="322"/>
      <c r="AN13" s="323"/>
      <c r="AO13" s="318">
        <v>16530</v>
      </c>
      <c r="AP13" s="319"/>
      <c r="AQ13" s="319"/>
      <c r="AR13" s="319"/>
      <c r="AS13" s="319"/>
      <c r="AT13" s="322"/>
      <c r="AU13" s="322"/>
      <c r="AV13" s="323"/>
      <c r="AW13" s="318">
        <v>16434</v>
      </c>
      <c r="AX13" s="319"/>
      <c r="AY13" s="319"/>
      <c r="AZ13" s="319"/>
      <c r="BA13" s="319"/>
      <c r="BB13" s="322"/>
      <c r="BC13" s="322"/>
      <c r="BD13" s="323"/>
      <c r="BE13" s="324">
        <f t="shared" si="0"/>
        <v>106.79083969465648</v>
      </c>
      <c r="BF13" s="325"/>
      <c r="BG13" s="325"/>
      <c r="BH13" s="325"/>
      <c r="BI13" s="326"/>
      <c r="BJ13" s="324">
        <f t="shared" si="1"/>
        <v>95.916966889689476</v>
      </c>
      <c r="BK13" s="325"/>
      <c r="BL13" s="325"/>
      <c r="BM13" s="325"/>
      <c r="BN13" s="326"/>
      <c r="BO13" s="324">
        <f t="shared" si="2"/>
        <v>98.551243069218387</v>
      </c>
      <c r="BP13" s="325"/>
      <c r="BQ13" s="325"/>
      <c r="BR13" s="325"/>
      <c r="BS13" s="326"/>
      <c r="BT13" s="324">
        <f t="shared" si="3"/>
        <v>99.419237749546269</v>
      </c>
      <c r="BU13" s="325"/>
      <c r="BV13" s="325"/>
      <c r="BW13" s="325"/>
      <c r="BX13" s="326"/>
    </row>
    <row r="14" spans="1:85" ht="23.4" customHeight="1" x14ac:dyDescent="0.2">
      <c r="A14" s="313"/>
      <c r="B14" s="314"/>
      <c r="C14" s="329"/>
      <c r="D14" s="301"/>
      <c r="E14" s="302"/>
      <c r="F14" s="302"/>
      <c r="G14" s="302"/>
      <c r="H14" s="302"/>
      <c r="I14" s="302"/>
      <c r="J14" s="302"/>
      <c r="K14" s="307"/>
      <c r="L14" s="308" t="s">
        <v>6</v>
      </c>
      <c r="M14" s="309"/>
      <c r="N14" s="309"/>
      <c r="O14" s="317"/>
      <c r="P14" s="90">
        <v>52661</v>
      </c>
      <c r="Q14" s="318">
        <v>38107</v>
      </c>
      <c r="R14" s="319"/>
      <c r="S14" s="319"/>
      <c r="T14" s="319"/>
      <c r="U14" s="319"/>
      <c r="V14" s="320" t="s">
        <v>7</v>
      </c>
      <c r="W14" s="320"/>
      <c r="X14" s="321"/>
      <c r="Y14" s="318">
        <v>39145</v>
      </c>
      <c r="Z14" s="319"/>
      <c r="AA14" s="319"/>
      <c r="AB14" s="319"/>
      <c r="AC14" s="319"/>
      <c r="AD14" s="322"/>
      <c r="AE14" s="322"/>
      <c r="AF14" s="323"/>
      <c r="AG14" s="318">
        <v>40242</v>
      </c>
      <c r="AH14" s="319"/>
      <c r="AI14" s="319"/>
      <c r="AJ14" s="319"/>
      <c r="AK14" s="319"/>
      <c r="AL14" s="322"/>
      <c r="AM14" s="322"/>
      <c r="AN14" s="323"/>
      <c r="AO14" s="318">
        <v>43337.031000000003</v>
      </c>
      <c r="AP14" s="319"/>
      <c r="AQ14" s="319"/>
      <c r="AR14" s="319"/>
      <c r="AS14" s="319"/>
      <c r="AT14" s="322"/>
      <c r="AU14" s="322"/>
      <c r="AV14" s="323"/>
      <c r="AW14" s="318">
        <v>45410.12</v>
      </c>
      <c r="AX14" s="319"/>
      <c r="AY14" s="319"/>
      <c r="AZ14" s="319"/>
      <c r="BA14" s="319"/>
      <c r="BB14" s="322"/>
      <c r="BC14" s="322"/>
      <c r="BD14" s="323"/>
      <c r="BE14" s="324">
        <f t="shared" si="0"/>
        <v>102.72390899309838</v>
      </c>
      <c r="BF14" s="325"/>
      <c r="BG14" s="325"/>
      <c r="BH14" s="325"/>
      <c r="BI14" s="326"/>
      <c r="BJ14" s="324">
        <f t="shared" si="1"/>
        <v>102.80240132839442</v>
      </c>
      <c r="BK14" s="325"/>
      <c r="BL14" s="325"/>
      <c r="BM14" s="325"/>
      <c r="BN14" s="326"/>
      <c r="BO14" s="324">
        <f t="shared" si="2"/>
        <v>107.69104666766066</v>
      </c>
      <c r="BP14" s="325"/>
      <c r="BQ14" s="325"/>
      <c r="BR14" s="325"/>
      <c r="BS14" s="326"/>
      <c r="BT14" s="324">
        <f t="shared" si="3"/>
        <v>104.78364334649505</v>
      </c>
      <c r="BU14" s="325"/>
      <c r="BV14" s="325"/>
      <c r="BW14" s="325"/>
      <c r="BX14" s="326"/>
    </row>
    <row r="15" spans="1:85" ht="23.4" customHeight="1" x14ac:dyDescent="0.2">
      <c r="A15" s="313"/>
      <c r="B15" s="314"/>
      <c r="C15" s="329"/>
      <c r="D15" s="327"/>
      <c r="E15" s="298" t="s">
        <v>11</v>
      </c>
      <c r="F15" s="299"/>
      <c r="G15" s="299"/>
      <c r="H15" s="299"/>
      <c r="I15" s="299"/>
      <c r="J15" s="299"/>
      <c r="K15" s="306"/>
      <c r="L15" s="308" t="s">
        <v>4</v>
      </c>
      <c r="M15" s="309"/>
      <c r="N15" s="309"/>
      <c r="O15" s="317"/>
      <c r="P15" s="90">
        <v>3376</v>
      </c>
      <c r="Q15" s="318">
        <v>1771</v>
      </c>
      <c r="R15" s="319"/>
      <c r="S15" s="319"/>
      <c r="T15" s="319"/>
      <c r="U15" s="319"/>
      <c r="V15" s="320" t="s">
        <v>5</v>
      </c>
      <c r="W15" s="320"/>
      <c r="X15" s="321"/>
      <c r="Y15" s="318">
        <v>1796</v>
      </c>
      <c r="Z15" s="319"/>
      <c r="AA15" s="319"/>
      <c r="AB15" s="319"/>
      <c r="AC15" s="319"/>
      <c r="AD15" s="322"/>
      <c r="AE15" s="322"/>
      <c r="AF15" s="323"/>
      <c r="AG15" s="318">
        <v>1798</v>
      </c>
      <c r="AH15" s="319"/>
      <c r="AI15" s="319"/>
      <c r="AJ15" s="319"/>
      <c r="AK15" s="319"/>
      <c r="AL15" s="322"/>
      <c r="AM15" s="322"/>
      <c r="AN15" s="323"/>
      <c r="AO15" s="318">
        <v>1788</v>
      </c>
      <c r="AP15" s="319"/>
      <c r="AQ15" s="319"/>
      <c r="AR15" s="319"/>
      <c r="AS15" s="319"/>
      <c r="AT15" s="322"/>
      <c r="AU15" s="322"/>
      <c r="AV15" s="323"/>
      <c r="AW15" s="318">
        <v>1786</v>
      </c>
      <c r="AX15" s="319"/>
      <c r="AY15" s="319"/>
      <c r="AZ15" s="319"/>
      <c r="BA15" s="319"/>
      <c r="BB15" s="322"/>
      <c r="BC15" s="322"/>
      <c r="BD15" s="323"/>
      <c r="BE15" s="324">
        <f t="shared" si="0"/>
        <v>101.41163184641447</v>
      </c>
      <c r="BF15" s="325"/>
      <c r="BG15" s="325"/>
      <c r="BH15" s="325"/>
      <c r="BI15" s="326"/>
      <c r="BJ15" s="324">
        <f t="shared" si="1"/>
        <v>100.11135857461025</v>
      </c>
      <c r="BK15" s="325"/>
      <c r="BL15" s="325"/>
      <c r="BM15" s="325"/>
      <c r="BN15" s="326"/>
      <c r="BO15" s="324">
        <f t="shared" si="2"/>
        <v>99.443826473859843</v>
      </c>
      <c r="BP15" s="325"/>
      <c r="BQ15" s="325"/>
      <c r="BR15" s="325"/>
      <c r="BS15" s="326"/>
      <c r="BT15" s="324">
        <f t="shared" si="3"/>
        <v>99.888143176733777</v>
      </c>
      <c r="BU15" s="325"/>
      <c r="BV15" s="325"/>
      <c r="BW15" s="325"/>
      <c r="BX15" s="326"/>
    </row>
    <row r="16" spans="1:85" ht="23.4" customHeight="1" x14ac:dyDescent="0.2">
      <c r="A16" s="315"/>
      <c r="B16" s="316"/>
      <c r="C16" s="328"/>
      <c r="D16" s="328"/>
      <c r="E16" s="301"/>
      <c r="F16" s="302"/>
      <c r="G16" s="302"/>
      <c r="H16" s="302"/>
      <c r="I16" s="302"/>
      <c r="J16" s="302"/>
      <c r="K16" s="307"/>
      <c r="L16" s="308" t="s">
        <v>6</v>
      </c>
      <c r="M16" s="309"/>
      <c r="N16" s="309"/>
      <c r="O16" s="317"/>
      <c r="P16" s="90">
        <v>32833</v>
      </c>
      <c r="Q16" s="318">
        <v>22161</v>
      </c>
      <c r="R16" s="319"/>
      <c r="S16" s="319"/>
      <c r="T16" s="319"/>
      <c r="U16" s="319"/>
      <c r="V16" s="320" t="s">
        <v>7</v>
      </c>
      <c r="W16" s="320"/>
      <c r="X16" s="321"/>
      <c r="Y16" s="318">
        <v>22455</v>
      </c>
      <c r="Z16" s="319"/>
      <c r="AA16" s="319"/>
      <c r="AB16" s="319"/>
      <c r="AC16" s="319"/>
      <c r="AD16" s="322"/>
      <c r="AE16" s="322"/>
      <c r="AF16" s="323"/>
      <c r="AG16" s="318">
        <v>24001</v>
      </c>
      <c r="AH16" s="319"/>
      <c r="AI16" s="319"/>
      <c r="AJ16" s="319"/>
      <c r="AK16" s="319"/>
      <c r="AL16" s="322"/>
      <c r="AM16" s="322"/>
      <c r="AN16" s="323"/>
      <c r="AO16" s="318">
        <v>26505.633999999998</v>
      </c>
      <c r="AP16" s="319"/>
      <c r="AQ16" s="319"/>
      <c r="AR16" s="319"/>
      <c r="AS16" s="319"/>
      <c r="AT16" s="322"/>
      <c r="AU16" s="322"/>
      <c r="AV16" s="323"/>
      <c r="AW16" s="318">
        <v>26910.899000000001</v>
      </c>
      <c r="AX16" s="319"/>
      <c r="AY16" s="319"/>
      <c r="AZ16" s="319"/>
      <c r="BA16" s="319"/>
      <c r="BB16" s="322"/>
      <c r="BC16" s="322"/>
      <c r="BD16" s="323"/>
      <c r="BE16" s="324">
        <f t="shared" si="0"/>
        <v>101.32665493434412</v>
      </c>
      <c r="BF16" s="325"/>
      <c r="BG16" s="325"/>
      <c r="BH16" s="325"/>
      <c r="BI16" s="326"/>
      <c r="BJ16" s="324">
        <f t="shared" si="1"/>
        <v>106.88488087285684</v>
      </c>
      <c r="BK16" s="325"/>
      <c r="BL16" s="325"/>
      <c r="BM16" s="325"/>
      <c r="BN16" s="326"/>
      <c r="BO16" s="324">
        <f t="shared" si="2"/>
        <v>110.43554018582557</v>
      </c>
      <c r="BP16" s="325"/>
      <c r="BQ16" s="325"/>
      <c r="BR16" s="325"/>
      <c r="BS16" s="326"/>
      <c r="BT16" s="324">
        <f t="shared" si="3"/>
        <v>101.52897682055068</v>
      </c>
      <c r="BU16" s="325"/>
      <c r="BV16" s="325"/>
      <c r="BW16" s="325"/>
      <c r="BX16" s="326"/>
    </row>
    <row r="17" spans="1:76" ht="23.4" customHeight="1" x14ac:dyDescent="0.2">
      <c r="A17" s="311" t="s">
        <v>12</v>
      </c>
      <c r="B17" s="312"/>
      <c r="C17" s="308" t="s">
        <v>13</v>
      </c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17"/>
      <c r="P17" s="90">
        <f>SUM(P18,P27)</f>
        <v>86500</v>
      </c>
      <c r="Q17" s="318">
        <v>80547</v>
      </c>
      <c r="R17" s="319"/>
      <c r="S17" s="319"/>
      <c r="T17" s="319"/>
      <c r="U17" s="319"/>
      <c r="V17" s="320" t="s">
        <v>14</v>
      </c>
      <c r="W17" s="320"/>
      <c r="X17" s="321"/>
      <c r="Y17" s="318">
        <v>84668</v>
      </c>
      <c r="Z17" s="319"/>
      <c r="AA17" s="319"/>
      <c r="AB17" s="319"/>
      <c r="AC17" s="319"/>
      <c r="AD17" s="322"/>
      <c r="AE17" s="322"/>
      <c r="AF17" s="323"/>
      <c r="AG17" s="318">
        <v>85568</v>
      </c>
      <c r="AH17" s="319"/>
      <c r="AI17" s="319"/>
      <c r="AJ17" s="319"/>
      <c r="AK17" s="319"/>
      <c r="AL17" s="322"/>
      <c r="AM17" s="322"/>
      <c r="AN17" s="323"/>
      <c r="AO17" s="318">
        <v>82498.604000000007</v>
      </c>
      <c r="AP17" s="319"/>
      <c r="AQ17" s="319"/>
      <c r="AR17" s="319"/>
      <c r="AS17" s="319"/>
      <c r="AT17" s="322"/>
      <c r="AU17" s="322"/>
      <c r="AV17" s="323"/>
      <c r="AW17" s="318">
        <v>85569.951000000001</v>
      </c>
      <c r="AX17" s="319"/>
      <c r="AY17" s="319"/>
      <c r="AZ17" s="319"/>
      <c r="BA17" s="319"/>
      <c r="BB17" s="322"/>
      <c r="BC17" s="322"/>
      <c r="BD17" s="323"/>
      <c r="BE17" s="324">
        <f t="shared" si="0"/>
        <v>105.11626752082634</v>
      </c>
      <c r="BF17" s="325"/>
      <c r="BG17" s="325"/>
      <c r="BH17" s="325"/>
      <c r="BI17" s="326"/>
      <c r="BJ17" s="324">
        <f t="shared" si="1"/>
        <v>101.06297538621438</v>
      </c>
      <c r="BK17" s="325"/>
      <c r="BL17" s="325"/>
      <c r="BM17" s="325"/>
      <c r="BN17" s="326"/>
      <c r="BO17" s="324">
        <f t="shared" si="2"/>
        <v>96.412916043380719</v>
      </c>
      <c r="BP17" s="325"/>
      <c r="BQ17" s="325"/>
      <c r="BR17" s="325"/>
      <c r="BS17" s="326"/>
      <c r="BT17" s="324">
        <f t="shared" si="3"/>
        <v>103.72290784459818</v>
      </c>
      <c r="BU17" s="325"/>
      <c r="BV17" s="325"/>
      <c r="BW17" s="325"/>
      <c r="BX17" s="326"/>
    </row>
    <row r="18" spans="1:76" ht="23.4" customHeight="1" x14ac:dyDescent="0.2">
      <c r="A18" s="313"/>
      <c r="B18" s="314"/>
      <c r="C18" s="311" t="s">
        <v>15</v>
      </c>
      <c r="D18" s="312"/>
      <c r="E18" s="298" t="s">
        <v>16</v>
      </c>
      <c r="F18" s="299"/>
      <c r="G18" s="299"/>
      <c r="H18" s="299"/>
      <c r="I18" s="299"/>
      <c r="J18" s="299"/>
      <c r="K18" s="299"/>
      <c r="L18" s="299"/>
      <c r="M18" s="299"/>
      <c r="N18" s="299"/>
      <c r="O18" s="300"/>
      <c r="P18" s="90">
        <f>SUM(P21,P24)</f>
        <v>31486</v>
      </c>
      <c r="Q18" s="318">
        <v>34274</v>
      </c>
      <c r="R18" s="319"/>
      <c r="S18" s="319"/>
      <c r="T18" s="319"/>
      <c r="U18" s="319"/>
      <c r="V18" s="320" t="s">
        <v>14</v>
      </c>
      <c r="W18" s="320"/>
      <c r="X18" s="321"/>
      <c r="Y18" s="318">
        <v>35403</v>
      </c>
      <c r="Z18" s="319"/>
      <c r="AA18" s="319"/>
      <c r="AB18" s="319"/>
      <c r="AC18" s="319"/>
      <c r="AD18" s="322"/>
      <c r="AE18" s="322"/>
      <c r="AF18" s="323"/>
      <c r="AG18" s="318">
        <v>34365</v>
      </c>
      <c r="AH18" s="319"/>
      <c r="AI18" s="319"/>
      <c r="AJ18" s="319"/>
      <c r="AK18" s="319"/>
      <c r="AL18" s="322"/>
      <c r="AM18" s="322"/>
      <c r="AN18" s="323"/>
      <c r="AO18" s="318">
        <v>33479.395000000004</v>
      </c>
      <c r="AP18" s="319"/>
      <c r="AQ18" s="319"/>
      <c r="AR18" s="319"/>
      <c r="AS18" s="319"/>
      <c r="AT18" s="322"/>
      <c r="AU18" s="322"/>
      <c r="AV18" s="323"/>
      <c r="AW18" s="318">
        <v>34753.483</v>
      </c>
      <c r="AX18" s="319"/>
      <c r="AY18" s="319"/>
      <c r="AZ18" s="319"/>
      <c r="BA18" s="319"/>
      <c r="BB18" s="322"/>
      <c r="BC18" s="322"/>
      <c r="BD18" s="323"/>
      <c r="BE18" s="324">
        <f t="shared" si="0"/>
        <v>103.29404213106143</v>
      </c>
      <c r="BF18" s="325"/>
      <c r="BG18" s="325"/>
      <c r="BH18" s="325"/>
      <c r="BI18" s="326"/>
      <c r="BJ18" s="324">
        <f t="shared" si="1"/>
        <v>97.068045080925344</v>
      </c>
      <c r="BK18" s="325"/>
      <c r="BL18" s="325"/>
      <c r="BM18" s="325"/>
      <c r="BN18" s="326"/>
      <c r="BO18" s="324">
        <f t="shared" si="2"/>
        <v>97.422944856685589</v>
      </c>
      <c r="BP18" s="325"/>
      <c r="BQ18" s="325"/>
      <c r="BR18" s="325"/>
      <c r="BS18" s="326"/>
      <c r="BT18" s="324">
        <f t="shared" si="3"/>
        <v>103.80558848210966</v>
      </c>
      <c r="BU18" s="325"/>
      <c r="BV18" s="325"/>
      <c r="BW18" s="325"/>
      <c r="BX18" s="326"/>
    </row>
    <row r="19" spans="1:76" ht="23.4" customHeight="1" x14ac:dyDescent="0.2">
      <c r="A19" s="313"/>
      <c r="B19" s="314"/>
      <c r="C19" s="313"/>
      <c r="D19" s="314"/>
      <c r="E19" s="330"/>
      <c r="F19" s="331"/>
      <c r="G19" s="331"/>
      <c r="H19" s="332"/>
      <c r="I19" s="308" t="s">
        <v>66</v>
      </c>
      <c r="J19" s="309"/>
      <c r="K19" s="309"/>
      <c r="L19" s="309"/>
      <c r="M19" s="309"/>
      <c r="N19" s="309"/>
      <c r="O19" s="317"/>
      <c r="P19" s="90">
        <f>SUM(P22,P25)</f>
        <v>22692</v>
      </c>
      <c r="Q19" s="318">
        <v>31222</v>
      </c>
      <c r="R19" s="319"/>
      <c r="S19" s="319"/>
      <c r="T19" s="319"/>
      <c r="U19" s="319"/>
      <c r="V19" s="320" t="s">
        <v>14</v>
      </c>
      <c r="W19" s="320"/>
      <c r="X19" s="321"/>
      <c r="Y19" s="318">
        <v>32905</v>
      </c>
      <c r="Z19" s="319"/>
      <c r="AA19" s="319"/>
      <c r="AB19" s="319"/>
      <c r="AC19" s="319"/>
      <c r="AD19" s="322"/>
      <c r="AE19" s="322"/>
      <c r="AF19" s="323"/>
      <c r="AG19" s="318">
        <v>32373</v>
      </c>
      <c r="AH19" s="319"/>
      <c r="AI19" s="319"/>
      <c r="AJ19" s="319"/>
      <c r="AK19" s="319"/>
      <c r="AL19" s="322"/>
      <c r="AM19" s="322"/>
      <c r="AN19" s="323"/>
      <c r="AO19" s="318">
        <v>30069.666999999998</v>
      </c>
      <c r="AP19" s="319"/>
      <c r="AQ19" s="319"/>
      <c r="AR19" s="319"/>
      <c r="AS19" s="319"/>
      <c r="AT19" s="322"/>
      <c r="AU19" s="322"/>
      <c r="AV19" s="323"/>
      <c r="AW19" s="318">
        <v>31219.217000000001</v>
      </c>
      <c r="AX19" s="319"/>
      <c r="AY19" s="319"/>
      <c r="AZ19" s="319"/>
      <c r="BA19" s="319"/>
      <c r="BB19" s="322"/>
      <c r="BC19" s="322"/>
      <c r="BD19" s="323"/>
      <c r="BE19" s="324">
        <f t="shared" si="0"/>
        <v>105.39042982512331</v>
      </c>
      <c r="BF19" s="325"/>
      <c r="BG19" s="325"/>
      <c r="BH19" s="325"/>
      <c r="BI19" s="326"/>
      <c r="BJ19" s="324">
        <f t="shared" si="1"/>
        <v>98.383224433976608</v>
      </c>
      <c r="BK19" s="325"/>
      <c r="BL19" s="325"/>
      <c r="BM19" s="325"/>
      <c r="BN19" s="326"/>
      <c r="BO19" s="324">
        <f t="shared" si="2"/>
        <v>92.885018379513781</v>
      </c>
      <c r="BP19" s="325"/>
      <c r="BQ19" s="325"/>
      <c r="BR19" s="325"/>
      <c r="BS19" s="326"/>
      <c r="BT19" s="324">
        <f t="shared" si="3"/>
        <v>103.82295553854988</v>
      </c>
      <c r="BU19" s="325"/>
      <c r="BV19" s="325"/>
      <c r="BW19" s="325"/>
      <c r="BX19" s="326"/>
    </row>
    <row r="20" spans="1:76" ht="23.4" customHeight="1" x14ac:dyDescent="0.2">
      <c r="A20" s="313"/>
      <c r="B20" s="314"/>
      <c r="C20" s="313"/>
      <c r="D20" s="314"/>
      <c r="E20" s="301"/>
      <c r="F20" s="302"/>
      <c r="G20" s="302"/>
      <c r="H20" s="307"/>
      <c r="I20" s="308" t="s">
        <v>64</v>
      </c>
      <c r="J20" s="309"/>
      <c r="K20" s="309"/>
      <c r="L20" s="309"/>
      <c r="M20" s="309"/>
      <c r="N20" s="309"/>
      <c r="O20" s="317"/>
      <c r="P20" s="90"/>
      <c r="Q20" s="318">
        <v>2059277</v>
      </c>
      <c r="R20" s="319"/>
      <c r="S20" s="319"/>
      <c r="T20" s="319"/>
      <c r="U20" s="319"/>
      <c r="V20" s="320" t="s">
        <v>82</v>
      </c>
      <c r="W20" s="320"/>
      <c r="X20" s="321"/>
      <c r="Y20" s="318">
        <v>2128090</v>
      </c>
      <c r="Z20" s="319"/>
      <c r="AA20" s="319"/>
      <c r="AB20" s="319"/>
      <c r="AC20" s="319"/>
      <c r="AD20" s="322"/>
      <c r="AE20" s="322"/>
      <c r="AF20" s="323"/>
      <c r="AG20" s="318">
        <v>2130411</v>
      </c>
      <c r="AH20" s="319"/>
      <c r="AI20" s="319"/>
      <c r="AJ20" s="319"/>
      <c r="AK20" s="319"/>
      <c r="AL20" s="322"/>
      <c r="AM20" s="322"/>
      <c r="AN20" s="323"/>
      <c r="AO20" s="318">
        <v>1981369</v>
      </c>
      <c r="AP20" s="319"/>
      <c r="AQ20" s="319"/>
      <c r="AR20" s="319"/>
      <c r="AS20" s="319"/>
      <c r="AT20" s="322"/>
      <c r="AU20" s="322"/>
      <c r="AV20" s="323"/>
      <c r="AW20" s="318">
        <v>2024552.1</v>
      </c>
      <c r="AX20" s="319"/>
      <c r="AY20" s="319"/>
      <c r="AZ20" s="319"/>
      <c r="BA20" s="319"/>
      <c r="BB20" s="322"/>
      <c r="BC20" s="322"/>
      <c r="BD20" s="323"/>
      <c r="BE20" s="324">
        <f t="shared" si="0"/>
        <v>103.34160970088047</v>
      </c>
      <c r="BF20" s="325"/>
      <c r="BG20" s="325"/>
      <c r="BH20" s="325"/>
      <c r="BI20" s="326"/>
      <c r="BJ20" s="324">
        <f t="shared" si="1"/>
        <v>100.10906493616341</v>
      </c>
      <c r="BK20" s="325"/>
      <c r="BL20" s="325"/>
      <c r="BM20" s="325"/>
      <c r="BN20" s="326"/>
      <c r="BO20" s="324">
        <f t="shared" si="2"/>
        <v>93.004072923018143</v>
      </c>
      <c r="BP20" s="325"/>
      <c r="BQ20" s="325"/>
      <c r="BR20" s="325"/>
      <c r="BS20" s="326"/>
      <c r="BT20" s="324">
        <f t="shared" si="3"/>
        <v>102.17945773856358</v>
      </c>
      <c r="BU20" s="325"/>
      <c r="BV20" s="325"/>
      <c r="BW20" s="325"/>
      <c r="BX20" s="326"/>
    </row>
    <row r="21" spans="1:76" ht="23.4" customHeight="1" x14ac:dyDescent="0.2">
      <c r="A21" s="313"/>
      <c r="B21" s="314"/>
      <c r="C21" s="313"/>
      <c r="D21" s="314"/>
      <c r="E21" s="298"/>
      <c r="F21" s="306"/>
      <c r="G21" s="308" t="s">
        <v>17</v>
      </c>
      <c r="H21" s="309"/>
      <c r="I21" s="309"/>
      <c r="J21" s="309"/>
      <c r="K21" s="309"/>
      <c r="L21" s="309"/>
      <c r="M21" s="309"/>
      <c r="N21" s="309"/>
      <c r="O21" s="317"/>
      <c r="P21" s="90">
        <v>9473</v>
      </c>
      <c r="Q21" s="318">
        <v>8362</v>
      </c>
      <c r="R21" s="319"/>
      <c r="S21" s="319"/>
      <c r="T21" s="319"/>
      <c r="U21" s="319"/>
      <c r="V21" s="320" t="s">
        <v>14</v>
      </c>
      <c r="W21" s="320"/>
      <c r="X21" s="321"/>
      <c r="Y21" s="318">
        <v>8849</v>
      </c>
      <c r="Z21" s="319"/>
      <c r="AA21" s="319"/>
      <c r="AB21" s="319"/>
      <c r="AC21" s="319"/>
      <c r="AD21" s="322"/>
      <c r="AE21" s="322"/>
      <c r="AF21" s="323"/>
      <c r="AG21" s="318">
        <v>8494</v>
      </c>
      <c r="AH21" s="319"/>
      <c r="AI21" s="319"/>
      <c r="AJ21" s="319"/>
      <c r="AK21" s="319"/>
      <c r="AL21" s="322"/>
      <c r="AM21" s="322"/>
      <c r="AN21" s="323"/>
      <c r="AO21" s="318">
        <v>8339.8970000000008</v>
      </c>
      <c r="AP21" s="319"/>
      <c r="AQ21" s="319"/>
      <c r="AR21" s="319"/>
      <c r="AS21" s="319"/>
      <c r="AT21" s="322"/>
      <c r="AU21" s="322"/>
      <c r="AV21" s="323"/>
      <c r="AW21" s="318">
        <v>8575.4120000000003</v>
      </c>
      <c r="AX21" s="319"/>
      <c r="AY21" s="319"/>
      <c r="AZ21" s="319"/>
      <c r="BA21" s="319"/>
      <c r="BB21" s="322"/>
      <c r="BC21" s="322"/>
      <c r="BD21" s="323"/>
      <c r="BE21" s="324">
        <f t="shared" si="0"/>
        <v>105.82396555847883</v>
      </c>
      <c r="BF21" s="325"/>
      <c r="BG21" s="325"/>
      <c r="BH21" s="325"/>
      <c r="BI21" s="326"/>
      <c r="BJ21" s="324">
        <f t="shared" si="1"/>
        <v>95.988247259577349</v>
      </c>
      <c r="BK21" s="325"/>
      <c r="BL21" s="325"/>
      <c r="BM21" s="325"/>
      <c r="BN21" s="326"/>
      <c r="BO21" s="324">
        <f t="shared" si="2"/>
        <v>98.185742877325183</v>
      </c>
      <c r="BP21" s="325"/>
      <c r="BQ21" s="325"/>
      <c r="BR21" s="325"/>
      <c r="BS21" s="326"/>
      <c r="BT21" s="324">
        <f t="shared" si="3"/>
        <v>102.82395573950134</v>
      </c>
      <c r="BU21" s="325"/>
      <c r="BV21" s="325"/>
      <c r="BW21" s="325"/>
      <c r="BX21" s="326"/>
    </row>
    <row r="22" spans="1:76" ht="23.4" customHeight="1" x14ac:dyDescent="0.2">
      <c r="A22" s="313"/>
      <c r="B22" s="314"/>
      <c r="C22" s="313"/>
      <c r="D22" s="314"/>
      <c r="E22" s="330"/>
      <c r="F22" s="332"/>
      <c r="G22" s="298"/>
      <c r="H22" s="306"/>
      <c r="I22" s="308" t="s">
        <v>66</v>
      </c>
      <c r="J22" s="309"/>
      <c r="K22" s="309"/>
      <c r="L22" s="309"/>
      <c r="M22" s="309"/>
      <c r="N22" s="309"/>
      <c r="O22" s="317"/>
      <c r="P22" s="90">
        <v>6235</v>
      </c>
      <c r="Q22" s="318">
        <v>7411</v>
      </c>
      <c r="R22" s="319"/>
      <c r="S22" s="319"/>
      <c r="T22" s="319"/>
      <c r="U22" s="319"/>
      <c r="V22" s="320" t="s">
        <v>14</v>
      </c>
      <c r="W22" s="320"/>
      <c r="X22" s="321"/>
      <c r="Y22" s="318">
        <v>7867</v>
      </c>
      <c r="Z22" s="319"/>
      <c r="AA22" s="319"/>
      <c r="AB22" s="319"/>
      <c r="AC22" s="319"/>
      <c r="AD22" s="322"/>
      <c r="AE22" s="322"/>
      <c r="AF22" s="323"/>
      <c r="AG22" s="318">
        <v>7649</v>
      </c>
      <c r="AH22" s="319"/>
      <c r="AI22" s="319"/>
      <c r="AJ22" s="319"/>
      <c r="AK22" s="319"/>
      <c r="AL22" s="322"/>
      <c r="AM22" s="322"/>
      <c r="AN22" s="323"/>
      <c r="AO22" s="318">
        <v>7405.1220000000003</v>
      </c>
      <c r="AP22" s="319"/>
      <c r="AQ22" s="319"/>
      <c r="AR22" s="319"/>
      <c r="AS22" s="319"/>
      <c r="AT22" s="322"/>
      <c r="AU22" s="322"/>
      <c r="AV22" s="323"/>
      <c r="AW22" s="318">
        <v>7619.8090000000002</v>
      </c>
      <c r="AX22" s="319"/>
      <c r="AY22" s="319"/>
      <c r="AZ22" s="319"/>
      <c r="BA22" s="319"/>
      <c r="BB22" s="322"/>
      <c r="BC22" s="322"/>
      <c r="BD22" s="323"/>
      <c r="BE22" s="324">
        <f t="shared" si="0"/>
        <v>106.15301578734314</v>
      </c>
      <c r="BF22" s="325"/>
      <c r="BG22" s="325"/>
      <c r="BH22" s="325"/>
      <c r="BI22" s="326"/>
      <c r="BJ22" s="324">
        <f t="shared" si="1"/>
        <v>97.228930977500951</v>
      </c>
      <c r="BK22" s="325"/>
      <c r="BL22" s="325"/>
      <c r="BM22" s="325"/>
      <c r="BN22" s="326"/>
      <c r="BO22" s="324">
        <f t="shared" si="2"/>
        <v>96.811635507909529</v>
      </c>
      <c r="BP22" s="325"/>
      <c r="BQ22" s="325"/>
      <c r="BR22" s="325"/>
      <c r="BS22" s="326"/>
      <c r="BT22" s="324">
        <f t="shared" si="3"/>
        <v>102.89916898060558</v>
      </c>
      <c r="BU22" s="325"/>
      <c r="BV22" s="325"/>
      <c r="BW22" s="325"/>
      <c r="BX22" s="326"/>
    </row>
    <row r="23" spans="1:76" ht="23.4" customHeight="1" x14ac:dyDescent="0.2">
      <c r="A23" s="313"/>
      <c r="B23" s="314"/>
      <c r="C23" s="313"/>
      <c r="D23" s="314"/>
      <c r="E23" s="330"/>
      <c r="F23" s="332"/>
      <c r="G23" s="301"/>
      <c r="H23" s="307"/>
      <c r="I23" s="308" t="s">
        <v>64</v>
      </c>
      <c r="J23" s="309"/>
      <c r="K23" s="309"/>
      <c r="L23" s="309"/>
      <c r="M23" s="309"/>
      <c r="N23" s="309"/>
      <c r="O23" s="317"/>
      <c r="P23" s="90"/>
      <c r="Q23" s="318">
        <v>940510</v>
      </c>
      <c r="R23" s="319"/>
      <c r="S23" s="319"/>
      <c r="T23" s="319"/>
      <c r="U23" s="319"/>
      <c r="V23" s="320" t="s">
        <v>82</v>
      </c>
      <c r="W23" s="320"/>
      <c r="X23" s="321"/>
      <c r="Y23" s="318">
        <v>961624</v>
      </c>
      <c r="Z23" s="319"/>
      <c r="AA23" s="319"/>
      <c r="AB23" s="319"/>
      <c r="AC23" s="319"/>
      <c r="AD23" s="322"/>
      <c r="AE23" s="322"/>
      <c r="AF23" s="323"/>
      <c r="AG23" s="318">
        <v>985859</v>
      </c>
      <c r="AH23" s="319"/>
      <c r="AI23" s="319"/>
      <c r="AJ23" s="319"/>
      <c r="AK23" s="319"/>
      <c r="AL23" s="322"/>
      <c r="AM23" s="322"/>
      <c r="AN23" s="323"/>
      <c r="AO23" s="318">
        <v>919381</v>
      </c>
      <c r="AP23" s="319"/>
      <c r="AQ23" s="319"/>
      <c r="AR23" s="319"/>
      <c r="AS23" s="319"/>
      <c r="AT23" s="322"/>
      <c r="AU23" s="322"/>
      <c r="AV23" s="323"/>
      <c r="AW23" s="318">
        <v>914049</v>
      </c>
      <c r="AX23" s="319"/>
      <c r="AY23" s="319"/>
      <c r="AZ23" s="319"/>
      <c r="BA23" s="319"/>
      <c r="BB23" s="322"/>
      <c r="BC23" s="322"/>
      <c r="BD23" s="323"/>
      <c r="BE23" s="324">
        <f t="shared" si="0"/>
        <v>102.24495220678142</v>
      </c>
      <c r="BF23" s="325"/>
      <c r="BG23" s="325"/>
      <c r="BH23" s="325"/>
      <c r="BI23" s="326"/>
      <c r="BJ23" s="324">
        <f t="shared" si="1"/>
        <v>102.52021580160229</v>
      </c>
      <c r="BK23" s="325"/>
      <c r="BL23" s="325"/>
      <c r="BM23" s="325"/>
      <c r="BN23" s="326"/>
      <c r="BO23" s="324">
        <f t="shared" si="2"/>
        <v>93.256845045792559</v>
      </c>
      <c r="BP23" s="325"/>
      <c r="BQ23" s="325"/>
      <c r="BR23" s="325"/>
      <c r="BS23" s="326"/>
      <c r="BT23" s="324">
        <f t="shared" si="3"/>
        <v>99.420044573468459</v>
      </c>
      <c r="BU23" s="325"/>
      <c r="BV23" s="325"/>
      <c r="BW23" s="325"/>
      <c r="BX23" s="326"/>
    </row>
    <row r="24" spans="1:76" ht="23.4" customHeight="1" x14ac:dyDescent="0.2">
      <c r="A24" s="313"/>
      <c r="B24" s="314"/>
      <c r="C24" s="313"/>
      <c r="D24" s="314"/>
      <c r="E24" s="330"/>
      <c r="F24" s="332"/>
      <c r="G24" s="308" t="s">
        <v>18</v>
      </c>
      <c r="H24" s="309"/>
      <c r="I24" s="309"/>
      <c r="J24" s="309"/>
      <c r="K24" s="309"/>
      <c r="L24" s="309"/>
      <c r="M24" s="309"/>
      <c r="N24" s="309"/>
      <c r="O24" s="317"/>
      <c r="P24" s="90">
        <v>22013</v>
      </c>
      <c r="Q24" s="318">
        <v>25913</v>
      </c>
      <c r="R24" s="319"/>
      <c r="S24" s="319"/>
      <c r="T24" s="319"/>
      <c r="U24" s="319"/>
      <c r="V24" s="320" t="s">
        <v>14</v>
      </c>
      <c r="W24" s="320"/>
      <c r="X24" s="321"/>
      <c r="Y24" s="318">
        <v>26554</v>
      </c>
      <c r="Z24" s="319"/>
      <c r="AA24" s="319"/>
      <c r="AB24" s="319"/>
      <c r="AC24" s="319"/>
      <c r="AD24" s="322"/>
      <c r="AE24" s="322"/>
      <c r="AF24" s="323"/>
      <c r="AG24" s="318">
        <v>25871</v>
      </c>
      <c r="AH24" s="319"/>
      <c r="AI24" s="319"/>
      <c r="AJ24" s="319"/>
      <c r="AK24" s="319"/>
      <c r="AL24" s="322"/>
      <c r="AM24" s="322"/>
      <c r="AN24" s="323"/>
      <c r="AO24" s="318">
        <v>25139.498</v>
      </c>
      <c r="AP24" s="319"/>
      <c r="AQ24" s="319"/>
      <c r="AR24" s="319"/>
      <c r="AS24" s="319"/>
      <c r="AT24" s="322"/>
      <c r="AU24" s="322"/>
      <c r="AV24" s="323"/>
      <c r="AW24" s="318">
        <v>26178.071</v>
      </c>
      <c r="AX24" s="319"/>
      <c r="AY24" s="319"/>
      <c r="AZ24" s="319"/>
      <c r="BA24" s="319"/>
      <c r="BB24" s="322"/>
      <c r="BC24" s="322"/>
      <c r="BD24" s="323"/>
      <c r="BE24" s="324">
        <f t="shared" si="0"/>
        <v>102.47366186856017</v>
      </c>
      <c r="BF24" s="325"/>
      <c r="BG24" s="325"/>
      <c r="BH24" s="325"/>
      <c r="BI24" s="326"/>
      <c r="BJ24" s="324">
        <f t="shared" si="1"/>
        <v>97.427882804850498</v>
      </c>
      <c r="BK24" s="325"/>
      <c r="BL24" s="325"/>
      <c r="BM24" s="325"/>
      <c r="BN24" s="326"/>
      <c r="BO24" s="324">
        <f t="shared" si="2"/>
        <v>97.17250202929921</v>
      </c>
      <c r="BP24" s="325"/>
      <c r="BQ24" s="325"/>
      <c r="BR24" s="325"/>
      <c r="BS24" s="326"/>
      <c r="BT24" s="324">
        <f t="shared" si="3"/>
        <v>104.1312400112365</v>
      </c>
      <c r="BU24" s="325"/>
      <c r="BV24" s="325"/>
      <c r="BW24" s="325"/>
      <c r="BX24" s="326"/>
    </row>
    <row r="25" spans="1:76" ht="23.4" customHeight="1" x14ac:dyDescent="0.2">
      <c r="A25" s="313"/>
      <c r="B25" s="314"/>
      <c r="C25" s="313"/>
      <c r="D25" s="314"/>
      <c r="E25" s="330"/>
      <c r="F25" s="332"/>
      <c r="G25" s="298"/>
      <c r="H25" s="306"/>
      <c r="I25" s="308" t="s">
        <v>66</v>
      </c>
      <c r="J25" s="309"/>
      <c r="K25" s="309"/>
      <c r="L25" s="309"/>
      <c r="M25" s="309"/>
      <c r="N25" s="309"/>
      <c r="O25" s="317"/>
      <c r="P25" s="90">
        <v>16457</v>
      </c>
      <c r="Q25" s="318">
        <v>23811</v>
      </c>
      <c r="R25" s="319"/>
      <c r="S25" s="319"/>
      <c r="T25" s="319"/>
      <c r="U25" s="319"/>
      <c r="V25" s="320" t="s">
        <v>14</v>
      </c>
      <c r="W25" s="320"/>
      <c r="X25" s="321"/>
      <c r="Y25" s="318">
        <v>25038</v>
      </c>
      <c r="Z25" s="319"/>
      <c r="AA25" s="319"/>
      <c r="AB25" s="319"/>
      <c r="AC25" s="319"/>
      <c r="AD25" s="322"/>
      <c r="AE25" s="322"/>
      <c r="AF25" s="323"/>
      <c r="AG25" s="318">
        <v>24725</v>
      </c>
      <c r="AH25" s="319"/>
      <c r="AI25" s="319"/>
      <c r="AJ25" s="319"/>
      <c r="AK25" s="319"/>
      <c r="AL25" s="322"/>
      <c r="AM25" s="322"/>
      <c r="AN25" s="323"/>
      <c r="AO25" s="318">
        <v>22664.544999999998</v>
      </c>
      <c r="AP25" s="319"/>
      <c r="AQ25" s="319"/>
      <c r="AR25" s="319"/>
      <c r="AS25" s="319"/>
      <c r="AT25" s="322"/>
      <c r="AU25" s="322"/>
      <c r="AV25" s="323"/>
      <c r="AW25" s="318">
        <v>23599.407999999999</v>
      </c>
      <c r="AX25" s="319"/>
      <c r="AY25" s="319"/>
      <c r="AZ25" s="319"/>
      <c r="BA25" s="319"/>
      <c r="BB25" s="322"/>
      <c r="BC25" s="322"/>
      <c r="BD25" s="323"/>
      <c r="BE25" s="324">
        <f t="shared" si="0"/>
        <v>105.15308050900845</v>
      </c>
      <c r="BF25" s="325"/>
      <c r="BG25" s="325"/>
      <c r="BH25" s="325"/>
      <c r="BI25" s="326"/>
      <c r="BJ25" s="324">
        <f t="shared" si="1"/>
        <v>98.74990015176931</v>
      </c>
      <c r="BK25" s="325"/>
      <c r="BL25" s="325"/>
      <c r="BM25" s="325"/>
      <c r="BN25" s="326"/>
      <c r="BO25" s="324">
        <f t="shared" si="2"/>
        <v>91.666511627906971</v>
      </c>
      <c r="BP25" s="325"/>
      <c r="BQ25" s="325"/>
      <c r="BR25" s="325"/>
      <c r="BS25" s="326"/>
      <c r="BT25" s="324">
        <f t="shared" si="3"/>
        <v>104.12478167993224</v>
      </c>
      <c r="BU25" s="325"/>
      <c r="BV25" s="325"/>
      <c r="BW25" s="325"/>
      <c r="BX25" s="326"/>
    </row>
    <row r="26" spans="1:76" ht="23.4" customHeight="1" x14ac:dyDescent="0.2">
      <c r="A26" s="313"/>
      <c r="B26" s="314"/>
      <c r="C26" s="315"/>
      <c r="D26" s="316"/>
      <c r="E26" s="301"/>
      <c r="F26" s="307"/>
      <c r="G26" s="301"/>
      <c r="H26" s="307"/>
      <c r="I26" s="308" t="s">
        <v>64</v>
      </c>
      <c r="J26" s="309"/>
      <c r="K26" s="309"/>
      <c r="L26" s="309"/>
      <c r="M26" s="309"/>
      <c r="N26" s="309"/>
      <c r="O26" s="317"/>
      <c r="P26" s="90"/>
      <c r="Q26" s="318">
        <v>1118768</v>
      </c>
      <c r="R26" s="319"/>
      <c r="S26" s="319"/>
      <c r="T26" s="319"/>
      <c r="U26" s="319"/>
      <c r="V26" s="320" t="s">
        <v>82</v>
      </c>
      <c r="W26" s="320"/>
      <c r="X26" s="321"/>
      <c r="Y26" s="318">
        <v>1166465</v>
      </c>
      <c r="Z26" s="319"/>
      <c r="AA26" s="319"/>
      <c r="AB26" s="319"/>
      <c r="AC26" s="319"/>
      <c r="AD26" s="322"/>
      <c r="AE26" s="322"/>
      <c r="AF26" s="323"/>
      <c r="AG26" s="318">
        <v>1144552</v>
      </c>
      <c r="AH26" s="319"/>
      <c r="AI26" s="319"/>
      <c r="AJ26" s="319"/>
      <c r="AK26" s="319"/>
      <c r="AL26" s="322"/>
      <c r="AM26" s="322"/>
      <c r="AN26" s="323"/>
      <c r="AO26" s="318">
        <v>1061988</v>
      </c>
      <c r="AP26" s="319"/>
      <c r="AQ26" s="319"/>
      <c r="AR26" s="319"/>
      <c r="AS26" s="319"/>
      <c r="AT26" s="322"/>
      <c r="AU26" s="322"/>
      <c r="AV26" s="323"/>
      <c r="AW26" s="318">
        <v>1110503.1000000001</v>
      </c>
      <c r="AX26" s="319"/>
      <c r="AY26" s="319"/>
      <c r="AZ26" s="319"/>
      <c r="BA26" s="319"/>
      <c r="BB26" s="322"/>
      <c r="BC26" s="322"/>
      <c r="BD26" s="323"/>
      <c r="BE26" s="324">
        <f t="shared" si="0"/>
        <v>104.26335039972541</v>
      </c>
      <c r="BF26" s="325"/>
      <c r="BG26" s="325"/>
      <c r="BH26" s="325"/>
      <c r="BI26" s="326"/>
      <c r="BJ26" s="324">
        <f t="shared" si="1"/>
        <v>98.12141813084834</v>
      </c>
      <c r="BK26" s="325"/>
      <c r="BL26" s="325"/>
      <c r="BM26" s="325"/>
      <c r="BN26" s="326"/>
      <c r="BO26" s="324">
        <f t="shared" si="2"/>
        <v>92.786347846144167</v>
      </c>
      <c r="BP26" s="325"/>
      <c r="BQ26" s="325"/>
      <c r="BR26" s="325"/>
      <c r="BS26" s="326"/>
      <c r="BT26" s="324">
        <f t="shared" si="3"/>
        <v>104.56832845568877</v>
      </c>
      <c r="BU26" s="325"/>
      <c r="BV26" s="325"/>
      <c r="BW26" s="325"/>
      <c r="BX26" s="326"/>
    </row>
    <row r="27" spans="1:76" ht="23.4" customHeight="1" x14ac:dyDescent="0.2">
      <c r="A27" s="313"/>
      <c r="B27" s="314"/>
      <c r="C27" s="311" t="s">
        <v>19</v>
      </c>
      <c r="D27" s="312"/>
      <c r="E27" s="298" t="s">
        <v>16</v>
      </c>
      <c r="F27" s="299"/>
      <c r="G27" s="299"/>
      <c r="H27" s="299"/>
      <c r="I27" s="299"/>
      <c r="J27" s="299"/>
      <c r="K27" s="299"/>
      <c r="L27" s="299"/>
      <c r="M27" s="299"/>
      <c r="N27" s="299"/>
      <c r="O27" s="300"/>
      <c r="P27" s="90">
        <f>SUM(P30,P33)</f>
        <v>55014</v>
      </c>
      <c r="Q27" s="318">
        <v>46272</v>
      </c>
      <c r="R27" s="319"/>
      <c r="S27" s="319"/>
      <c r="T27" s="319"/>
      <c r="U27" s="319"/>
      <c r="V27" s="320" t="s">
        <v>14</v>
      </c>
      <c r="W27" s="320"/>
      <c r="X27" s="321"/>
      <c r="Y27" s="318">
        <v>49265</v>
      </c>
      <c r="Z27" s="319"/>
      <c r="AA27" s="319"/>
      <c r="AB27" s="319"/>
      <c r="AC27" s="319"/>
      <c r="AD27" s="322"/>
      <c r="AE27" s="322"/>
      <c r="AF27" s="323"/>
      <c r="AG27" s="318">
        <v>51206</v>
      </c>
      <c r="AH27" s="319"/>
      <c r="AI27" s="319"/>
      <c r="AJ27" s="319"/>
      <c r="AK27" s="319"/>
      <c r="AL27" s="322"/>
      <c r="AM27" s="322"/>
      <c r="AN27" s="323"/>
      <c r="AO27" s="318">
        <v>49019.209000000003</v>
      </c>
      <c r="AP27" s="319"/>
      <c r="AQ27" s="319"/>
      <c r="AR27" s="319"/>
      <c r="AS27" s="319"/>
      <c r="AT27" s="322"/>
      <c r="AU27" s="322"/>
      <c r="AV27" s="323"/>
      <c r="AW27" s="318">
        <v>50816.468000000001</v>
      </c>
      <c r="AX27" s="319"/>
      <c r="AY27" s="319"/>
      <c r="AZ27" s="319"/>
      <c r="BA27" s="319"/>
      <c r="BB27" s="322"/>
      <c r="BC27" s="322"/>
      <c r="BD27" s="323"/>
      <c r="BE27" s="324">
        <f t="shared" si="0"/>
        <v>106.46827455048408</v>
      </c>
      <c r="BF27" s="325"/>
      <c r="BG27" s="325"/>
      <c r="BH27" s="325"/>
      <c r="BI27" s="326"/>
      <c r="BJ27" s="324">
        <f t="shared" si="1"/>
        <v>103.93991677661624</v>
      </c>
      <c r="BK27" s="325"/>
      <c r="BL27" s="325"/>
      <c r="BM27" s="325"/>
      <c r="BN27" s="326"/>
      <c r="BO27" s="324">
        <f t="shared" si="2"/>
        <v>95.729424286216471</v>
      </c>
      <c r="BP27" s="325"/>
      <c r="BQ27" s="325"/>
      <c r="BR27" s="325"/>
      <c r="BS27" s="326"/>
      <c r="BT27" s="324">
        <f t="shared" si="3"/>
        <v>103.6664381916077</v>
      </c>
      <c r="BU27" s="325"/>
      <c r="BV27" s="325"/>
      <c r="BW27" s="325"/>
      <c r="BX27" s="326"/>
    </row>
    <row r="28" spans="1:76" ht="23.4" customHeight="1" x14ac:dyDescent="0.2">
      <c r="A28" s="313"/>
      <c r="B28" s="314"/>
      <c r="C28" s="313"/>
      <c r="D28" s="314"/>
      <c r="E28" s="330"/>
      <c r="F28" s="331"/>
      <c r="G28" s="331"/>
      <c r="H28" s="332"/>
      <c r="I28" s="308" t="s">
        <v>65</v>
      </c>
      <c r="J28" s="309"/>
      <c r="K28" s="309"/>
      <c r="L28" s="309"/>
      <c r="M28" s="309"/>
      <c r="N28" s="309"/>
      <c r="O28" s="317"/>
      <c r="P28" s="90">
        <f>SUM(P31,P34)</f>
        <v>34464</v>
      </c>
      <c r="Q28" s="318">
        <v>30347</v>
      </c>
      <c r="R28" s="319"/>
      <c r="S28" s="319"/>
      <c r="T28" s="319"/>
      <c r="U28" s="319"/>
      <c r="V28" s="320" t="s">
        <v>14</v>
      </c>
      <c r="W28" s="320"/>
      <c r="X28" s="321"/>
      <c r="Y28" s="318">
        <v>31993</v>
      </c>
      <c r="Z28" s="319"/>
      <c r="AA28" s="319"/>
      <c r="AB28" s="319"/>
      <c r="AC28" s="319"/>
      <c r="AD28" s="322"/>
      <c r="AE28" s="322"/>
      <c r="AF28" s="323"/>
      <c r="AG28" s="318">
        <v>34638</v>
      </c>
      <c r="AH28" s="319"/>
      <c r="AI28" s="319"/>
      <c r="AJ28" s="319"/>
      <c r="AK28" s="319"/>
      <c r="AL28" s="322"/>
      <c r="AM28" s="322"/>
      <c r="AN28" s="323"/>
      <c r="AO28" s="318">
        <v>16332.62</v>
      </c>
      <c r="AP28" s="319"/>
      <c r="AQ28" s="319"/>
      <c r="AR28" s="319"/>
      <c r="AS28" s="319"/>
      <c r="AT28" s="322"/>
      <c r="AU28" s="322"/>
      <c r="AV28" s="323"/>
      <c r="AW28" s="318">
        <v>16581.509999999998</v>
      </c>
      <c r="AX28" s="319"/>
      <c r="AY28" s="319"/>
      <c r="AZ28" s="319"/>
      <c r="BA28" s="319"/>
      <c r="BB28" s="322"/>
      <c r="BC28" s="322"/>
      <c r="BD28" s="323"/>
      <c r="BE28" s="324">
        <f t="shared" si="0"/>
        <v>105.42392987774738</v>
      </c>
      <c r="BF28" s="325"/>
      <c r="BG28" s="325"/>
      <c r="BH28" s="325"/>
      <c r="BI28" s="326"/>
      <c r="BJ28" s="324">
        <f t="shared" si="1"/>
        <v>108.26743350107837</v>
      </c>
      <c r="BK28" s="325"/>
      <c r="BL28" s="325"/>
      <c r="BM28" s="325"/>
      <c r="BN28" s="326"/>
      <c r="BO28" s="324">
        <f t="shared" si="2"/>
        <v>47.152318263179168</v>
      </c>
      <c r="BP28" s="325"/>
      <c r="BQ28" s="325"/>
      <c r="BR28" s="325"/>
      <c r="BS28" s="326"/>
      <c r="BT28" s="324">
        <f t="shared" si="3"/>
        <v>101.52388287978289</v>
      </c>
      <c r="BU28" s="325"/>
      <c r="BV28" s="325"/>
      <c r="BW28" s="325"/>
      <c r="BX28" s="326"/>
    </row>
    <row r="29" spans="1:76" ht="23.4" customHeight="1" x14ac:dyDescent="0.2">
      <c r="A29" s="313"/>
      <c r="B29" s="314"/>
      <c r="C29" s="313"/>
      <c r="D29" s="314"/>
      <c r="E29" s="301"/>
      <c r="F29" s="302"/>
      <c r="G29" s="302"/>
      <c r="H29" s="307"/>
      <c r="I29" s="308" t="s">
        <v>64</v>
      </c>
      <c r="J29" s="309"/>
      <c r="K29" s="309"/>
      <c r="L29" s="309"/>
      <c r="M29" s="309"/>
      <c r="N29" s="309"/>
      <c r="O29" s="317"/>
      <c r="P29" s="90"/>
      <c r="Q29" s="318">
        <v>299543</v>
      </c>
      <c r="R29" s="319"/>
      <c r="S29" s="319"/>
      <c r="T29" s="319"/>
      <c r="U29" s="319"/>
      <c r="V29" s="320" t="s">
        <v>82</v>
      </c>
      <c r="W29" s="320"/>
      <c r="X29" s="321"/>
      <c r="Y29" s="318">
        <v>297580</v>
      </c>
      <c r="Z29" s="319"/>
      <c r="AA29" s="319"/>
      <c r="AB29" s="319"/>
      <c r="AC29" s="319"/>
      <c r="AD29" s="322"/>
      <c r="AE29" s="322"/>
      <c r="AF29" s="323"/>
      <c r="AG29" s="318">
        <v>261122</v>
      </c>
      <c r="AH29" s="319"/>
      <c r="AI29" s="319"/>
      <c r="AJ29" s="319"/>
      <c r="AK29" s="319"/>
      <c r="AL29" s="322"/>
      <c r="AM29" s="322"/>
      <c r="AN29" s="323"/>
      <c r="AO29" s="318">
        <v>256996.55</v>
      </c>
      <c r="AP29" s="319"/>
      <c r="AQ29" s="319"/>
      <c r="AR29" s="319"/>
      <c r="AS29" s="319"/>
      <c r="AT29" s="322"/>
      <c r="AU29" s="322"/>
      <c r="AV29" s="323"/>
      <c r="AW29" s="318">
        <v>290969.59999999998</v>
      </c>
      <c r="AX29" s="319"/>
      <c r="AY29" s="319"/>
      <c r="AZ29" s="319"/>
      <c r="BA29" s="319"/>
      <c r="BB29" s="322"/>
      <c r="BC29" s="322"/>
      <c r="BD29" s="323"/>
      <c r="BE29" s="324">
        <f t="shared" si="0"/>
        <v>99.344668378162737</v>
      </c>
      <c r="BF29" s="325"/>
      <c r="BG29" s="325"/>
      <c r="BH29" s="325"/>
      <c r="BI29" s="326"/>
      <c r="BJ29" s="324">
        <f t="shared" si="1"/>
        <v>87.748504603804022</v>
      </c>
      <c r="BK29" s="325"/>
      <c r="BL29" s="325"/>
      <c r="BM29" s="325"/>
      <c r="BN29" s="326"/>
      <c r="BO29" s="324">
        <f t="shared" si="2"/>
        <v>98.420106310460241</v>
      </c>
      <c r="BP29" s="325"/>
      <c r="BQ29" s="325"/>
      <c r="BR29" s="325"/>
      <c r="BS29" s="326"/>
      <c r="BT29" s="324">
        <f t="shared" si="3"/>
        <v>113.21926306014613</v>
      </c>
      <c r="BU29" s="325"/>
      <c r="BV29" s="325"/>
      <c r="BW29" s="325"/>
      <c r="BX29" s="326"/>
    </row>
    <row r="30" spans="1:76" ht="23.4" customHeight="1" x14ac:dyDescent="0.2">
      <c r="A30" s="313"/>
      <c r="B30" s="314"/>
      <c r="C30" s="313"/>
      <c r="D30" s="314"/>
      <c r="E30" s="298"/>
      <c r="F30" s="306"/>
      <c r="G30" s="308" t="s">
        <v>20</v>
      </c>
      <c r="H30" s="309"/>
      <c r="I30" s="309"/>
      <c r="J30" s="309"/>
      <c r="K30" s="309"/>
      <c r="L30" s="309"/>
      <c r="M30" s="309"/>
      <c r="N30" s="309"/>
      <c r="O30" s="317"/>
      <c r="P30" s="90">
        <v>23536</v>
      </c>
      <c r="Q30" s="318">
        <v>20337</v>
      </c>
      <c r="R30" s="319"/>
      <c r="S30" s="319"/>
      <c r="T30" s="319"/>
      <c r="U30" s="319"/>
      <c r="V30" s="320" t="s">
        <v>14</v>
      </c>
      <c r="W30" s="320"/>
      <c r="X30" s="321"/>
      <c r="Y30" s="318">
        <v>21512</v>
      </c>
      <c r="Z30" s="319"/>
      <c r="AA30" s="319"/>
      <c r="AB30" s="319"/>
      <c r="AC30" s="319"/>
      <c r="AD30" s="322"/>
      <c r="AE30" s="322"/>
      <c r="AF30" s="323"/>
      <c r="AG30" s="318">
        <v>22476</v>
      </c>
      <c r="AH30" s="319"/>
      <c r="AI30" s="319"/>
      <c r="AJ30" s="319"/>
      <c r="AK30" s="319"/>
      <c r="AL30" s="322"/>
      <c r="AM30" s="322"/>
      <c r="AN30" s="323"/>
      <c r="AO30" s="318">
        <v>21098.276999999998</v>
      </c>
      <c r="AP30" s="319"/>
      <c r="AQ30" s="319"/>
      <c r="AR30" s="319"/>
      <c r="AS30" s="319"/>
      <c r="AT30" s="322"/>
      <c r="AU30" s="322"/>
      <c r="AV30" s="323"/>
      <c r="AW30" s="318">
        <v>22674.84</v>
      </c>
      <c r="AX30" s="319"/>
      <c r="AY30" s="319"/>
      <c r="AZ30" s="319"/>
      <c r="BA30" s="319"/>
      <c r="BB30" s="322"/>
      <c r="BC30" s="322"/>
      <c r="BD30" s="323"/>
      <c r="BE30" s="324">
        <f t="shared" si="0"/>
        <v>105.7776466538821</v>
      </c>
      <c r="BF30" s="325"/>
      <c r="BG30" s="325"/>
      <c r="BH30" s="325"/>
      <c r="BI30" s="326"/>
      <c r="BJ30" s="324">
        <f t="shared" si="1"/>
        <v>104.48121978430642</v>
      </c>
      <c r="BK30" s="325"/>
      <c r="BL30" s="325"/>
      <c r="BM30" s="325"/>
      <c r="BN30" s="326"/>
      <c r="BO30" s="324">
        <f t="shared" si="2"/>
        <v>93.870248264815785</v>
      </c>
      <c r="BP30" s="325"/>
      <c r="BQ30" s="325"/>
      <c r="BR30" s="325"/>
      <c r="BS30" s="326"/>
      <c r="BT30" s="324">
        <f t="shared" si="3"/>
        <v>107.47247275215888</v>
      </c>
      <c r="BU30" s="325"/>
      <c r="BV30" s="325"/>
      <c r="BW30" s="325"/>
      <c r="BX30" s="326"/>
    </row>
    <row r="31" spans="1:76" ht="23.4" customHeight="1" x14ac:dyDescent="0.2">
      <c r="A31" s="313"/>
      <c r="B31" s="314"/>
      <c r="C31" s="313"/>
      <c r="D31" s="314"/>
      <c r="E31" s="330"/>
      <c r="F31" s="332"/>
      <c r="G31" s="298"/>
      <c r="H31" s="306"/>
      <c r="I31" s="308" t="s">
        <v>65</v>
      </c>
      <c r="J31" s="309"/>
      <c r="K31" s="309"/>
      <c r="L31" s="309"/>
      <c r="M31" s="309"/>
      <c r="N31" s="309"/>
      <c r="O31" s="317"/>
      <c r="P31" s="90">
        <v>16894</v>
      </c>
      <c r="Q31" s="318">
        <v>14350</v>
      </c>
      <c r="R31" s="319"/>
      <c r="S31" s="319"/>
      <c r="T31" s="319"/>
      <c r="U31" s="319"/>
      <c r="V31" s="320" t="s">
        <v>14</v>
      </c>
      <c r="W31" s="320"/>
      <c r="X31" s="321"/>
      <c r="Y31" s="318">
        <v>15086</v>
      </c>
      <c r="Z31" s="319"/>
      <c r="AA31" s="319"/>
      <c r="AB31" s="319"/>
      <c r="AC31" s="319"/>
      <c r="AD31" s="322"/>
      <c r="AE31" s="322"/>
      <c r="AF31" s="323"/>
      <c r="AG31" s="318">
        <v>16337</v>
      </c>
      <c r="AH31" s="319"/>
      <c r="AI31" s="319"/>
      <c r="AJ31" s="319"/>
      <c r="AK31" s="319"/>
      <c r="AL31" s="322"/>
      <c r="AM31" s="322"/>
      <c r="AN31" s="323"/>
      <c r="AO31" s="318">
        <v>6589.8950000000004</v>
      </c>
      <c r="AP31" s="319"/>
      <c r="AQ31" s="319"/>
      <c r="AR31" s="319"/>
      <c r="AS31" s="319"/>
      <c r="AT31" s="322"/>
      <c r="AU31" s="322"/>
      <c r="AV31" s="323"/>
      <c r="AW31" s="318">
        <v>6770.37</v>
      </c>
      <c r="AX31" s="319"/>
      <c r="AY31" s="319"/>
      <c r="AZ31" s="319"/>
      <c r="BA31" s="319"/>
      <c r="BB31" s="322"/>
      <c r="BC31" s="322"/>
      <c r="BD31" s="323"/>
      <c r="BE31" s="324">
        <f t="shared" si="0"/>
        <v>105.12891986062718</v>
      </c>
      <c r="BF31" s="325"/>
      <c r="BG31" s="325"/>
      <c r="BH31" s="325"/>
      <c r="BI31" s="326"/>
      <c r="BJ31" s="324">
        <f t="shared" si="1"/>
        <v>108.29245658226169</v>
      </c>
      <c r="BK31" s="325"/>
      <c r="BL31" s="325"/>
      <c r="BM31" s="325"/>
      <c r="BN31" s="326"/>
      <c r="BO31" s="324">
        <f t="shared" si="2"/>
        <v>40.337240619452778</v>
      </c>
      <c r="BP31" s="325"/>
      <c r="BQ31" s="325"/>
      <c r="BR31" s="325"/>
      <c r="BS31" s="326"/>
      <c r="BT31" s="324">
        <f t="shared" si="3"/>
        <v>102.73866275562811</v>
      </c>
      <c r="BU31" s="325"/>
      <c r="BV31" s="325"/>
      <c r="BW31" s="325"/>
      <c r="BX31" s="326"/>
    </row>
    <row r="32" spans="1:76" ht="23.4" customHeight="1" x14ac:dyDescent="0.2">
      <c r="A32" s="313"/>
      <c r="B32" s="314"/>
      <c r="C32" s="313"/>
      <c r="D32" s="314"/>
      <c r="E32" s="330"/>
      <c r="F32" s="332"/>
      <c r="G32" s="301"/>
      <c r="H32" s="307"/>
      <c r="I32" s="308" t="s">
        <v>64</v>
      </c>
      <c r="J32" s="309"/>
      <c r="K32" s="309"/>
      <c r="L32" s="309"/>
      <c r="M32" s="309"/>
      <c r="N32" s="309"/>
      <c r="O32" s="317"/>
      <c r="P32" s="90"/>
      <c r="Q32" s="318">
        <v>217845</v>
      </c>
      <c r="R32" s="319"/>
      <c r="S32" s="319"/>
      <c r="T32" s="319"/>
      <c r="U32" s="319"/>
      <c r="V32" s="333" t="s">
        <v>82</v>
      </c>
      <c r="W32" s="333"/>
      <c r="X32" s="334"/>
      <c r="Y32" s="318">
        <v>215509</v>
      </c>
      <c r="Z32" s="319"/>
      <c r="AA32" s="319"/>
      <c r="AB32" s="319"/>
      <c r="AC32" s="319"/>
      <c r="AD32" s="309"/>
      <c r="AE32" s="309"/>
      <c r="AF32" s="310"/>
      <c r="AG32" s="318">
        <v>180976</v>
      </c>
      <c r="AH32" s="319"/>
      <c r="AI32" s="319"/>
      <c r="AJ32" s="319"/>
      <c r="AK32" s="319"/>
      <c r="AL32" s="309"/>
      <c r="AM32" s="309"/>
      <c r="AN32" s="310"/>
      <c r="AO32" s="318">
        <v>171607.35</v>
      </c>
      <c r="AP32" s="319"/>
      <c r="AQ32" s="319"/>
      <c r="AR32" s="319"/>
      <c r="AS32" s="319"/>
      <c r="AT32" s="309"/>
      <c r="AU32" s="309"/>
      <c r="AV32" s="310"/>
      <c r="AW32" s="318">
        <v>210203.8</v>
      </c>
      <c r="AX32" s="319"/>
      <c r="AY32" s="319"/>
      <c r="AZ32" s="319"/>
      <c r="BA32" s="319"/>
      <c r="BB32" s="309"/>
      <c r="BC32" s="309"/>
      <c r="BD32" s="310"/>
      <c r="BE32" s="324">
        <f t="shared" si="0"/>
        <v>98.927677936147262</v>
      </c>
      <c r="BF32" s="325"/>
      <c r="BG32" s="325"/>
      <c r="BH32" s="325"/>
      <c r="BI32" s="326"/>
      <c r="BJ32" s="324">
        <f t="shared" si="1"/>
        <v>83.976075245117372</v>
      </c>
      <c r="BK32" s="325"/>
      <c r="BL32" s="325"/>
      <c r="BM32" s="325"/>
      <c r="BN32" s="326"/>
      <c r="BO32" s="324">
        <f t="shared" si="2"/>
        <v>94.82326385819114</v>
      </c>
      <c r="BP32" s="325"/>
      <c r="BQ32" s="325"/>
      <c r="BR32" s="325"/>
      <c r="BS32" s="326"/>
      <c r="BT32" s="324">
        <f t="shared" si="3"/>
        <v>122.49114038530399</v>
      </c>
      <c r="BU32" s="325"/>
      <c r="BV32" s="325"/>
      <c r="BW32" s="325"/>
      <c r="BX32" s="326"/>
    </row>
    <row r="33" spans="1:76" ht="23.4" customHeight="1" x14ac:dyDescent="0.2">
      <c r="A33" s="313"/>
      <c r="B33" s="314"/>
      <c r="C33" s="313"/>
      <c r="D33" s="314"/>
      <c r="E33" s="330"/>
      <c r="F33" s="332"/>
      <c r="G33" s="308" t="s">
        <v>21</v>
      </c>
      <c r="H33" s="309"/>
      <c r="I33" s="309"/>
      <c r="J33" s="309"/>
      <c r="K33" s="309"/>
      <c r="L33" s="309"/>
      <c r="M33" s="309"/>
      <c r="N33" s="309"/>
      <c r="O33" s="317"/>
      <c r="P33" s="90">
        <v>31478</v>
      </c>
      <c r="Q33" s="318">
        <v>25935</v>
      </c>
      <c r="R33" s="319"/>
      <c r="S33" s="319"/>
      <c r="T33" s="319"/>
      <c r="U33" s="319"/>
      <c r="V33" s="320" t="s">
        <v>14</v>
      </c>
      <c r="W33" s="320"/>
      <c r="X33" s="321"/>
      <c r="Y33" s="318">
        <v>27753</v>
      </c>
      <c r="Z33" s="319"/>
      <c r="AA33" s="319"/>
      <c r="AB33" s="319"/>
      <c r="AC33" s="319"/>
      <c r="AD33" s="322"/>
      <c r="AE33" s="322"/>
      <c r="AF33" s="323"/>
      <c r="AG33" s="318">
        <v>28727</v>
      </c>
      <c r="AH33" s="319"/>
      <c r="AI33" s="319"/>
      <c r="AJ33" s="319"/>
      <c r="AK33" s="319"/>
      <c r="AL33" s="322"/>
      <c r="AM33" s="322"/>
      <c r="AN33" s="323"/>
      <c r="AO33" s="318">
        <v>27920.932000000001</v>
      </c>
      <c r="AP33" s="319"/>
      <c r="AQ33" s="319"/>
      <c r="AR33" s="319"/>
      <c r="AS33" s="319"/>
      <c r="AT33" s="322"/>
      <c r="AU33" s="322"/>
      <c r="AV33" s="323"/>
      <c r="AW33" s="318">
        <v>28141.628000000001</v>
      </c>
      <c r="AX33" s="319"/>
      <c r="AY33" s="319"/>
      <c r="AZ33" s="319"/>
      <c r="BA33" s="319"/>
      <c r="BB33" s="322"/>
      <c r="BC33" s="322"/>
      <c r="BD33" s="323"/>
      <c r="BE33" s="324">
        <f t="shared" si="0"/>
        <v>107.00983227299017</v>
      </c>
      <c r="BF33" s="325"/>
      <c r="BG33" s="325"/>
      <c r="BH33" s="325"/>
      <c r="BI33" s="326"/>
      <c r="BJ33" s="324">
        <f t="shared" si="1"/>
        <v>103.50953050120708</v>
      </c>
      <c r="BK33" s="325"/>
      <c r="BL33" s="325"/>
      <c r="BM33" s="325"/>
      <c r="BN33" s="326"/>
      <c r="BO33" s="324">
        <f t="shared" si="2"/>
        <v>97.1940404497511</v>
      </c>
      <c r="BP33" s="325"/>
      <c r="BQ33" s="325"/>
      <c r="BR33" s="325"/>
      <c r="BS33" s="326"/>
      <c r="BT33" s="324">
        <f t="shared" si="3"/>
        <v>100.79043206723901</v>
      </c>
      <c r="BU33" s="325"/>
      <c r="BV33" s="325"/>
      <c r="BW33" s="325"/>
      <c r="BX33" s="326"/>
    </row>
    <row r="34" spans="1:76" ht="23.4" customHeight="1" x14ac:dyDescent="0.2">
      <c r="A34" s="313"/>
      <c r="B34" s="314"/>
      <c r="C34" s="313"/>
      <c r="D34" s="314"/>
      <c r="E34" s="330"/>
      <c r="F34" s="332"/>
      <c r="G34" s="298"/>
      <c r="H34" s="306"/>
      <c r="I34" s="308" t="s">
        <v>65</v>
      </c>
      <c r="J34" s="309"/>
      <c r="K34" s="309"/>
      <c r="L34" s="309"/>
      <c r="M34" s="309"/>
      <c r="N34" s="309"/>
      <c r="O34" s="317"/>
      <c r="P34" s="90">
        <v>17570</v>
      </c>
      <c r="Q34" s="318">
        <v>15997</v>
      </c>
      <c r="R34" s="319"/>
      <c r="S34" s="319"/>
      <c r="T34" s="319"/>
      <c r="U34" s="319"/>
      <c r="V34" s="320" t="s">
        <v>14</v>
      </c>
      <c r="W34" s="320"/>
      <c r="X34" s="321"/>
      <c r="Y34" s="318">
        <v>16907</v>
      </c>
      <c r="Z34" s="319"/>
      <c r="AA34" s="319"/>
      <c r="AB34" s="319"/>
      <c r="AC34" s="319"/>
      <c r="AD34" s="322"/>
      <c r="AE34" s="322"/>
      <c r="AF34" s="323"/>
      <c r="AG34" s="318">
        <v>18302</v>
      </c>
      <c r="AH34" s="319"/>
      <c r="AI34" s="319"/>
      <c r="AJ34" s="319"/>
      <c r="AK34" s="319"/>
      <c r="AL34" s="322"/>
      <c r="AM34" s="322"/>
      <c r="AN34" s="323"/>
      <c r="AO34" s="318">
        <v>9742.7250000000004</v>
      </c>
      <c r="AP34" s="319"/>
      <c r="AQ34" s="319"/>
      <c r="AR34" s="319"/>
      <c r="AS34" s="319"/>
      <c r="AT34" s="322"/>
      <c r="AU34" s="322"/>
      <c r="AV34" s="323"/>
      <c r="AW34" s="318">
        <v>9811.14</v>
      </c>
      <c r="AX34" s="319"/>
      <c r="AY34" s="319"/>
      <c r="AZ34" s="319"/>
      <c r="BA34" s="319"/>
      <c r="BB34" s="322"/>
      <c r="BC34" s="322"/>
      <c r="BD34" s="323"/>
      <c r="BE34" s="324">
        <f t="shared" si="0"/>
        <v>105.68856660623867</v>
      </c>
      <c r="BF34" s="325"/>
      <c r="BG34" s="325"/>
      <c r="BH34" s="325"/>
      <c r="BI34" s="326"/>
      <c r="BJ34" s="324">
        <f t="shared" si="1"/>
        <v>108.25102028745491</v>
      </c>
      <c r="BK34" s="325"/>
      <c r="BL34" s="325"/>
      <c r="BM34" s="325"/>
      <c r="BN34" s="326"/>
      <c r="BO34" s="324">
        <f t="shared" si="2"/>
        <v>53.233116599278773</v>
      </c>
      <c r="BP34" s="325"/>
      <c r="BQ34" s="325"/>
      <c r="BR34" s="325"/>
      <c r="BS34" s="326"/>
      <c r="BT34" s="324">
        <f t="shared" si="3"/>
        <v>100.70221626906229</v>
      </c>
      <c r="BU34" s="325"/>
      <c r="BV34" s="325"/>
      <c r="BW34" s="325"/>
      <c r="BX34" s="326"/>
    </row>
    <row r="35" spans="1:76" ht="23.4" customHeight="1" x14ac:dyDescent="0.2">
      <c r="A35" s="315"/>
      <c r="B35" s="316"/>
      <c r="C35" s="315"/>
      <c r="D35" s="316"/>
      <c r="E35" s="301"/>
      <c r="F35" s="307"/>
      <c r="G35" s="301"/>
      <c r="H35" s="307"/>
      <c r="I35" s="308" t="s">
        <v>64</v>
      </c>
      <c r="J35" s="309"/>
      <c r="K35" s="309"/>
      <c r="L35" s="309"/>
      <c r="M35" s="309"/>
      <c r="N35" s="309"/>
      <c r="O35" s="317"/>
      <c r="P35" s="91"/>
      <c r="Q35" s="318">
        <v>81698</v>
      </c>
      <c r="R35" s="319"/>
      <c r="S35" s="319"/>
      <c r="T35" s="319"/>
      <c r="U35" s="319"/>
      <c r="V35" s="320" t="s">
        <v>82</v>
      </c>
      <c r="W35" s="320"/>
      <c r="X35" s="321"/>
      <c r="Y35" s="318">
        <v>82070</v>
      </c>
      <c r="Z35" s="319"/>
      <c r="AA35" s="319"/>
      <c r="AB35" s="319"/>
      <c r="AC35" s="319"/>
      <c r="AD35" s="309"/>
      <c r="AE35" s="309"/>
      <c r="AF35" s="310"/>
      <c r="AG35" s="318">
        <v>80146</v>
      </c>
      <c r="AH35" s="319"/>
      <c r="AI35" s="319"/>
      <c r="AJ35" s="319"/>
      <c r="AK35" s="319"/>
      <c r="AL35" s="309"/>
      <c r="AM35" s="309"/>
      <c r="AN35" s="310"/>
      <c r="AO35" s="318">
        <v>85389.2</v>
      </c>
      <c r="AP35" s="319"/>
      <c r="AQ35" s="319"/>
      <c r="AR35" s="319"/>
      <c r="AS35" s="319"/>
      <c r="AT35" s="309"/>
      <c r="AU35" s="309"/>
      <c r="AV35" s="309"/>
      <c r="AW35" s="318">
        <v>80765.8</v>
      </c>
      <c r="AX35" s="319"/>
      <c r="AY35" s="319"/>
      <c r="AZ35" s="319"/>
      <c r="BA35" s="319"/>
      <c r="BB35" s="309"/>
      <c r="BC35" s="309"/>
      <c r="BD35" s="310"/>
      <c r="BE35" s="324">
        <f t="shared" si="0"/>
        <v>100.45533550392911</v>
      </c>
      <c r="BF35" s="325"/>
      <c r="BG35" s="325"/>
      <c r="BH35" s="325"/>
      <c r="BI35" s="326"/>
      <c r="BJ35" s="324">
        <f t="shared" si="1"/>
        <v>97.655659802607531</v>
      </c>
      <c r="BK35" s="325"/>
      <c r="BL35" s="325"/>
      <c r="BM35" s="325"/>
      <c r="BN35" s="326"/>
      <c r="BO35" s="324">
        <f t="shared" si="2"/>
        <v>106.54206073915104</v>
      </c>
      <c r="BP35" s="325"/>
      <c r="BQ35" s="325"/>
      <c r="BR35" s="325"/>
      <c r="BS35" s="326"/>
      <c r="BT35" s="324">
        <f t="shared" si="3"/>
        <v>94.585497931822772</v>
      </c>
      <c r="BU35" s="325"/>
      <c r="BV35" s="325"/>
      <c r="BW35" s="325"/>
      <c r="BX35" s="326"/>
    </row>
    <row r="41" spans="1:76" s="88" customFormat="1" ht="24" customHeight="1" x14ac:dyDescent="0.2">
      <c r="A41" s="295" t="s">
        <v>68</v>
      </c>
      <c r="B41" s="295"/>
      <c r="C41" s="335" t="s">
        <v>22</v>
      </c>
      <c r="D41" s="335"/>
      <c r="E41" s="335"/>
      <c r="F41" s="335"/>
      <c r="G41" s="335"/>
      <c r="H41" s="335"/>
      <c r="I41" s="335"/>
      <c r="J41" s="101"/>
    </row>
    <row r="43" spans="1:76" ht="30" customHeight="1" x14ac:dyDescent="0.2">
      <c r="A43" s="298" t="s">
        <v>1</v>
      </c>
      <c r="B43" s="299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300"/>
      <c r="P43" s="92"/>
      <c r="Q43" s="97"/>
      <c r="R43" s="336" t="s">
        <v>224</v>
      </c>
      <c r="S43" s="336"/>
      <c r="T43" s="336"/>
      <c r="U43" s="336"/>
      <c r="V43" s="336"/>
      <c r="W43" s="336"/>
      <c r="X43" s="98"/>
      <c r="Y43" s="97"/>
      <c r="Z43" s="336" t="s">
        <v>271</v>
      </c>
      <c r="AA43" s="336"/>
      <c r="AB43" s="336"/>
      <c r="AC43" s="336"/>
      <c r="AD43" s="336"/>
      <c r="AE43" s="336"/>
      <c r="AF43" s="98"/>
      <c r="AG43" s="97"/>
      <c r="AH43" s="336" t="s">
        <v>240</v>
      </c>
      <c r="AI43" s="336"/>
      <c r="AJ43" s="336"/>
      <c r="AK43" s="336"/>
      <c r="AL43" s="336"/>
      <c r="AM43" s="336"/>
      <c r="AN43" s="98"/>
      <c r="AO43" s="97"/>
      <c r="AP43" s="336" t="s">
        <v>262</v>
      </c>
      <c r="AQ43" s="336"/>
      <c r="AR43" s="336"/>
      <c r="AS43" s="336"/>
      <c r="AT43" s="336"/>
      <c r="AU43" s="336"/>
      <c r="AV43" s="98"/>
      <c r="AW43" s="97"/>
      <c r="AX43" s="336" t="s">
        <v>272</v>
      </c>
      <c r="AY43" s="336"/>
      <c r="AZ43" s="336"/>
      <c r="BA43" s="336"/>
      <c r="BB43" s="336"/>
      <c r="BC43" s="336"/>
      <c r="BD43" s="98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  <c r="BU43" s="309"/>
      <c r="BV43" s="309"/>
      <c r="BW43" s="309"/>
      <c r="BX43" s="310"/>
    </row>
    <row r="44" spans="1:76" ht="30" customHeight="1" x14ac:dyDescent="0.2">
      <c r="A44" s="301"/>
      <c r="B44" s="302"/>
      <c r="C44" s="302"/>
      <c r="D44" s="302"/>
      <c r="E44" s="302"/>
      <c r="F44" s="302"/>
      <c r="G44" s="302"/>
      <c r="H44" s="302"/>
      <c r="I44" s="302"/>
      <c r="J44" s="302"/>
      <c r="K44" s="302"/>
      <c r="L44" s="302"/>
      <c r="M44" s="302"/>
      <c r="N44" s="302"/>
      <c r="O44" s="303"/>
      <c r="P44" s="102"/>
      <c r="Q44" s="99"/>
      <c r="R44" s="337" t="s">
        <v>23</v>
      </c>
      <c r="S44" s="337"/>
      <c r="T44" s="337"/>
      <c r="U44" s="337"/>
      <c r="V44" s="337"/>
      <c r="W44" s="337"/>
      <c r="X44" s="100"/>
      <c r="Y44" s="99"/>
      <c r="Z44" s="337" t="s">
        <v>23</v>
      </c>
      <c r="AA44" s="337"/>
      <c r="AB44" s="337"/>
      <c r="AC44" s="337"/>
      <c r="AD44" s="337"/>
      <c r="AE44" s="337"/>
      <c r="AF44" s="100"/>
      <c r="AG44" s="99"/>
      <c r="AH44" s="337" t="s">
        <v>23</v>
      </c>
      <c r="AI44" s="337"/>
      <c r="AJ44" s="337"/>
      <c r="AK44" s="337"/>
      <c r="AL44" s="337"/>
      <c r="AM44" s="337"/>
      <c r="AN44" s="100"/>
      <c r="AO44" s="99"/>
      <c r="AP44" s="337" t="s">
        <v>23</v>
      </c>
      <c r="AQ44" s="337"/>
      <c r="AR44" s="337"/>
      <c r="AS44" s="337"/>
      <c r="AT44" s="337"/>
      <c r="AU44" s="337"/>
      <c r="AV44" s="100"/>
      <c r="AW44" s="99"/>
      <c r="AX44" s="337" t="s">
        <v>23</v>
      </c>
      <c r="AY44" s="337"/>
      <c r="AZ44" s="337"/>
      <c r="BA44" s="337"/>
      <c r="BB44" s="337"/>
      <c r="BC44" s="337"/>
      <c r="BD44" s="100"/>
      <c r="BE44" s="308" t="str">
        <f>Z43</f>
        <v>令和３年度</v>
      </c>
      <c r="BF44" s="309"/>
      <c r="BG44" s="309"/>
      <c r="BH44" s="309"/>
      <c r="BI44" s="310"/>
      <c r="BJ44" s="308" t="str">
        <f>AH43</f>
        <v>令和４年度</v>
      </c>
      <c r="BK44" s="309"/>
      <c r="BL44" s="309"/>
      <c r="BM44" s="309"/>
      <c r="BN44" s="310"/>
      <c r="BO44" s="308" t="str">
        <f>AP43</f>
        <v>令和５年度</v>
      </c>
      <c r="BP44" s="309"/>
      <c r="BQ44" s="309"/>
      <c r="BR44" s="309"/>
      <c r="BS44" s="310"/>
      <c r="BT44" s="308" t="str">
        <f>AX43</f>
        <v>令和６年度</v>
      </c>
      <c r="BU44" s="309"/>
      <c r="BV44" s="309"/>
      <c r="BW44" s="309"/>
      <c r="BX44" s="310"/>
    </row>
    <row r="45" spans="1:76" ht="33.9" customHeight="1" x14ac:dyDescent="0.2">
      <c r="A45" s="349" t="s">
        <v>83</v>
      </c>
      <c r="B45" s="350"/>
      <c r="C45" s="351"/>
      <c r="D45" s="311" t="s">
        <v>24</v>
      </c>
      <c r="E45" s="343"/>
      <c r="F45" s="312"/>
      <c r="G45" s="345" t="s">
        <v>25</v>
      </c>
      <c r="H45" s="346"/>
      <c r="I45" s="346"/>
      <c r="J45" s="346"/>
      <c r="K45" s="346"/>
      <c r="L45" s="346"/>
      <c r="M45" s="346"/>
      <c r="N45" s="346"/>
      <c r="O45" s="347"/>
      <c r="P45" s="90">
        <v>10</v>
      </c>
      <c r="Q45" s="318">
        <v>2</v>
      </c>
      <c r="R45" s="319"/>
      <c r="S45" s="319"/>
      <c r="T45" s="319"/>
      <c r="U45" s="319"/>
      <c r="V45" s="319"/>
      <c r="W45" s="333" t="s">
        <v>26</v>
      </c>
      <c r="X45" s="334"/>
      <c r="Y45" s="318">
        <v>2</v>
      </c>
      <c r="Z45" s="319"/>
      <c r="AA45" s="319"/>
      <c r="AB45" s="319"/>
      <c r="AC45" s="319"/>
      <c r="AD45" s="319"/>
      <c r="AE45" s="341"/>
      <c r="AF45" s="342"/>
      <c r="AG45" s="318">
        <v>2</v>
      </c>
      <c r="AH45" s="319"/>
      <c r="AI45" s="319"/>
      <c r="AJ45" s="319"/>
      <c r="AK45" s="319"/>
      <c r="AL45" s="319"/>
      <c r="AM45" s="341"/>
      <c r="AN45" s="342"/>
      <c r="AO45" s="318">
        <v>2</v>
      </c>
      <c r="AP45" s="319"/>
      <c r="AQ45" s="319"/>
      <c r="AR45" s="319"/>
      <c r="AS45" s="319"/>
      <c r="AT45" s="319"/>
      <c r="AU45" s="341"/>
      <c r="AV45" s="342"/>
      <c r="AW45" s="318">
        <v>4</v>
      </c>
      <c r="AX45" s="319"/>
      <c r="AY45" s="319"/>
      <c r="AZ45" s="319"/>
      <c r="BA45" s="319"/>
      <c r="BB45" s="319"/>
      <c r="BC45" s="341"/>
      <c r="BD45" s="342"/>
      <c r="BE45" s="338">
        <f t="shared" ref="BE45:BE54" si="4">IF(Q45=0,"-         ",(Y45/Q45)*100)</f>
        <v>100</v>
      </c>
      <c r="BF45" s="339"/>
      <c r="BG45" s="339"/>
      <c r="BH45" s="339"/>
      <c r="BI45" s="340"/>
      <c r="BJ45" s="338">
        <f t="shared" ref="BJ45:BJ54" si="5">IF(Y45=0,"-         ",(AG45/Y45)*100)</f>
        <v>100</v>
      </c>
      <c r="BK45" s="339"/>
      <c r="BL45" s="339"/>
      <c r="BM45" s="339"/>
      <c r="BN45" s="340"/>
      <c r="BO45" s="338">
        <f t="shared" ref="BO45:BO54" si="6">IF(AG45=0,"-         ",(AO45/AG45)*100)</f>
        <v>100</v>
      </c>
      <c r="BP45" s="339"/>
      <c r="BQ45" s="339"/>
      <c r="BR45" s="339"/>
      <c r="BS45" s="340"/>
      <c r="BT45" s="338">
        <f t="shared" ref="BT45:BT54" si="7">IF(AO45=0,"-         ",(AW45/AO45)*100)</f>
        <v>200</v>
      </c>
      <c r="BU45" s="339"/>
      <c r="BV45" s="339"/>
      <c r="BW45" s="339"/>
      <c r="BX45" s="340"/>
    </row>
    <row r="46" spans="1:76" ht="33.9" customHeight="1" x14ac:dyDescent="0.2">
      <c r="A46" s="352"/>
      <c r="B46" s="353"/>
      <c r="C46" s="354"/>
      <c r="D46" s="315"/>
      <c r="E46" s="344"/>
      <c r="F46" s="316"/>
      <c r="G46" s="345" t="s">
        <v>27</v>
      </c>
      <c r="H46" s="346"/>
      <c r="I46" s="346"/>
      <c r="J46" s="346"/>
      <c r="K46" s="346"/>
      <c r="L46" s="346"/>
      <c r="M46" s="346"/>
      <c r="N46" s="346"/>
      <c r="O46" s="347"/>
      <c r="P46" s="90">
        <v>13802</v>
      </c>
      <c r="Q46" s="318">
        <v>607</v>
      </c>
      <c r="R46" s="319"/>
      <c r="S46" s="319"/>
      <c r="T46" s="319"/>
      <c r="U46" s="319"/>
      <c r="V46" s="319"/>
      <c r="W46" s="333" t="s">
        <v>28</v>
      </c>
      <c r="X46" s="334"/>
      <c r="Y46" s="318">
        <v>586</v>
      </c>
      <c r="Z46" s="319"/>
      <c r="AA46" s="319"/>
      <c r="AB46" s="319"/>
      <c r="AC46" s="319"/>
      <c r="AD46" s="319"/>
      <c r="AE46" s="341"/>
      <c r="AF46" s="342"/>
      <c r="AG46" s="318">
        <v>499</v>
      </c>
      <c r="AH46" s="319"/>
      <c r="AI46" s="319"/>
      <c r="AJ46" s="319"/>
      <c r="AK46" s="319"/>
      <c r="AL46" s="319"/>
      <c r="AM46" s="341"/>
      <c r="AN46" s="342"/>
      <c r="AO46" s="318">
        <v>374</v>
      </c>
      <c r="AP46" s="319"/>
      <c r="AQ46" s="319"/>
      <c r="AR46" s="319"/>
      <c r="AS46" s="319"/>
      <c r="AT46" s="319"/>
      <c r="AU46" s="341"/>
      <c r="AV46" s="342"/>
      <c r="AW46" s="318">
        <v>461</v>
      </c>
      <c r="AX46" s="319"/>
      <c r="AY46" s="319"/>
      <c r="AZ46" s="319"/>
      <c r="BA46" s="319"/>
      <c r="BB46" s="319"/>
      <c r="BC46" s="341"/>
      <c r="BD46" s="342"/>
      <c r="BE46" s="338">
        <f t="shared" si="4"/>
        <v>96.540362438220768</v>
      </c>
      <c r="BF46" s="339"/>
      <c r="BG46" s="339"/>
      <c r="BH46" s="339"/>
      <c r="BI46" s="340"/>
      <c r="BJ46" s="338">
        <f t="shared" si="5"/>
        <v>85.153583617747444</v>
      </c>
      <c r="BK46" s="339"/>
      <c r="BL46" s="339"/>
      <c r="BM46" s="339"/>
      <c r="BN46" s="340"/>
      <c r="BO46" s="338">
        <f t="shared" si="6"/>
        <v>74.949899799599194</v>
      </c>
      <c r="BP46" s="339"/>
      <c r="BQ46" s="339"/>
      <c r="BR46" s="339"/>
      <c r="BS46" s="340"/>
      <c r="BT46" s="338">
        <f t="shared" si="7"/>
        <v>123.2620320855615</v>
      </c>
      <c r="BU46" s="339"/>
      <c r="BV46" s="339"/>
      <c r="BW46" s="339"/>
      <c r="BX46" s="340"/>
    </row>
    <row r="47" spans="1:76" ht="33.9" customHeight="1" x14ac:dyDescent="0.2">
      <c r="A47" s="355"/>
      <c r="B47" s="356"/>
      <c r="C47" s="357"/>
      <c r="D47" s="345" t="s">
        <v>29</v>
      </c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7"/>
      <c r="P47" s="90">
        <v>1274076586</v>
      </c>
      <c r="Q47" s="318">
        <v>31757691</v>
      </c>
      <c r="R47" s="319"/>
      <c r="S47" s="319"/>
      <c r="T47" s="319"/>
      <c r="U47" s="319"/>
      <c r="V47" s="319"/>
      <c r="W47" s="333" t="s">
        <v>84</v>
      </c>
      <c r="X47" s="334"/>
      <c r="Y47" s="318">
        <v>33269769</v>
      </c>
      <c r="Z47" s="319"/>
      <c r="AA47" s="319"/>
      <c r="AB47" s="319"/>
      <c r="AC47" s="319"/>
      <c r="AD47" s="319"/>
      <c r="AE47" s="341"/>
      <c r="AF47" s="342"/>
      <c r="AG47" s="318">
        <v>30157340</v>
      </c>
      <c r="AH47" s="319"/>
      <c r="AI47" s="319"/>
      <c r="AJ47" s="319"/>
      <c r="AK47" s="319"/>
      <c r="AL47" s="319"/>
      <c r="AM47" s="341"/>
      <c r="AN47" s="342"/>
      <c r="AO47" s="318">
        <v>23115439</v>
      </c>
      <c r="AP47" s="319"/>
      <c r="AQ47" s="319"/>
      <c r="AR47" s="319"/>
      <c r="AS47" s="319"/>
      <c r="AT47" s="319"/>
      <c r="AU47" s="341"/>
      <c r="AV47" s="342"/>
      <c r="AW47" s="318">
        <v>25889461</v>
      </c>
      <c r="AX47" s="319"/>
      <c r="AY47" s="319"/>
      <c r="AZ47" s="319"/>
      <c r="BA47" s="319"/>
      <c r="BB47" s="319"/>
      <c r="BC47" s="341"/>
      <c r="BD47" s="342"/>
      <c r="BE47" s="338">
        <f t="shared" si="4"/>
        <v>104.76129703510246</v>
      </c>
      <c r="BF47" s="339"/>
      <c r="BG47" s="339"/>
      <c r="BH47" s="339"/>
      <c r="BI47" s="340"/>
      <c r="BJ47" s="338">
        <f t="shared" si="5"/>
        <v>90.644873428486989</v>
      </c>
      <c r="BK47" s="339"/>
      <c r="BL47" s="339"/>
      <c r="BM47" s="339"/>
      <c r="BN47" s="340"/>
      <c r="BO47" s="338">
        <f t="shared" si="6"/>
        <v>76.649462452590313</v>
      </c>
      <c r="BP47" s="339"/>
      <c r="BQ47" s="339"/>
      <c r="BR47" s="339"/>
      <c r="BS47" s="340"/>
      <c r="BT47" s="338">
        <f t="shared" si="7"/>
        <v>112.00073249744466</v>
      </c>
      <c r="BU47" s="339"/>
      <c r="BV47" s="339"/>
      <c r="BW47" s="339"/>
      <c r="BX47" s="340"/>
    </row>
    <row r="48" spans="1:76" ht="33.9" customHeight="1" x14ac:dyDescent="0.2">
      <c r="A48" s="311" t="s">
        <v>31</v>
      </c>
      <c r="B48" s="343"/>
      <c r="C48" s="312"/>
      <c r="D48" s="311" t="s">
        <v>32</v>
      </c>
      <c r="E48" s="343"/>
      <c r="F48" s="312"/>
      <c r="G48" s="345" t="s">
        <v>25</v>
      </c>
      <c r="H48" s="346"/>
      <c r="I48" s="346"/>
      <c r="J48" s="346"/>
      <c r="K48" s="346"/>
      <c r="L48" s="346"/>
      <c r="M48" s="346"/>
      <c r="N48" s="346"/>
      <c r="O48" s="347"/>
      <c r="P48" s="90">
        <v>87</v>
      </c>
      <c r="Q48" s="318">
        <v>80</v>
      </c>
      <c r="R48" s="319"/>
      <c r="S48" s="319"/>
      <c r="T48" s="319"/>
      <c r="U48" s="319"/>
      <c r="V48" s="319"/>
      <c r="W48" s="333" t="s">
        <v>33</v>
      </c>
      <c r="X48" s="334"/>
      <c r="Y48" s="318">
        <v>80</v>
      </c>
      <c r="Z48" s="319"/>
      <c r="AA48" s="319"/>
      <c r="AB48" s="319"/>
      <c r="AC48" s="319"/>
      <c r="AD48" s="319"/>
      <c r="AE48" s="341"/>
      <c r="AF48" s="342"/>
      <c r="AG48" s="318">
        <v>80</v>
      </c>
      <c r="AH48" s="319"/>
      <c r="AI48" s="319"/>
      <c r="AJ48" s="319"/>
      <c r="AK48" s="319"/>
      <c r="AL48" s="319"/>
      <c r="AM48" s="341"/>
      <c r="AN48" s="342"/>
      <c r="AO48" s="318">
        <v>80</v>
      </c>
      <c r="AP48" s="319"/>
      <c r="AQ48" s="319"/>
      <c r="AR48" s="319"/>
      <c r="AS48" s="319"/>
      <c r="AT48" s="319"/>
      <c r="AU48" s="341"/>
      <c r="AV48" s="342"/>
      <c r="AW48" s="318">
        <v>80</v>
      </c>
      <c r="AX48" s="319"/>
      <c r="AY48" s="319"/>
      <c r="AZ48" s="319"/>
      <c r="BA48" s="319"/>
      <c r="BB48" s="319"/>
      <c r="BC48" s="341"/>
      <c r="BD48" s="342"/>
      <c r="BE48" s="338">
        <f t="shared" si="4"/>
        <v>100</v>
      </c>
      <c r="BF48" s="339"/>
      <c r="BG48" s="339"/>
      <c r="BH48" s="339"/>
      <c r="BI48" s="340"/>
      <c r="BJ48" s="338">
        <f t="shared" si="5"/>
        <v>100</v>
      </c>
      <c r="BK48" s="339"/>
      <c r="BL48" s="339"/>
      <c r="BM48" s="339"/>
      <c r="BN48" s="340"/>
      <c r="BO48" s="338">
        <f t="shared" si="6"/>
        <v>100</v>
      </c>
      <c r="BP48" s="339"/>
      <c r="BQ48" s="339"/>
      <c r="BR48" s="339"/>
      <c r="BS48" s="340"/>
      <c r="BT48" s="338">
        <f t="shared" si="7"/>
        <v>100</v>
      </c>
      <c r="BU48" s="339"/>
      <c r="BV48" s="339"/>
      <c r="BW48" s="339"/>
      <c r="BX48" s="340"/>
    </row>
    <row r="49" spans="1:76" ht="33.9" customHeight="1" x14ac:dyDescent="0.2">
      <c r="A49" s="313"/>
      <c r="B49" s="348"/>
      <c r="C49" s="314"/>
      <c r="D49" s="315"/>
      <c r="E49" s="344"/>
      <c r="F49" s="316"/>
      <c r="G49" s="345" t="s">
        <v>34</v>
      </c>
      <c r="H49" s="346"/>
      <c r="I49" s="346"/>
      <c r="J49" s="346"/>
      <c r="K49" s="346"/>
      <c r="L49" s="346"/>
      <c r="M49" s="346"/>
      <c r="N49" s="346"/>
      <c r="O49" s="347"/>
      <c r="P49" s="90">
        <v>248278</v>
      </c>
      <c r="Q49" s="318">
        <v>237471</v>
      </c>
      <c r="R49" s="319"/>
      <c r="S49" s="319"/>
      <c r="T49" s="319"/>
      <c r="U49" s="319"/>
      <c r="V49" s="319"/>
      <c r="W49" s="333" t="s">
        <v>85</v>
      </c>
      <c r="X49" s="334"/>
      <c r="Y49" s="318">
        <v>237471</v>
      </c>
      <c r="Z49" s="319"/>
      <c r="AA49" s="319"/>
      <c r="AB49" s="319"/>
      <c r="AC49" s="319"/>
      <c r="AD49" s="319"/>
      <c r="AE49" s="341"/>
      <c r="AF49" s="342"/>
      <c r="AG49" s="318">
        <v>237471</v>
      </c>
      <c r="AH49" s="319"/>
      <c r="AI49" s="319"/>
      <c r="AJ49" s="319"/>
      <c r="AK49" s="319"/>
      <c r="AL49" s="319"/>
      <c r="AM49" s="341"/>
      <c r="AN49" s="342"/>
      <c r="AO49" s="318">
        <v>237471</v>
      </c>
      <c r="AP49" s="319"/>
      <c r="AQ49" s="319"/>
      <c r="AR49" s="319"/>
      <c r="AS49" s="319"/>
      <c r="AT49" s="319"/>
      <c r="AU49" s="341"/>
      <c r="AV49" s="342"/>
      <c r="AW49" s="318">
        <v>237471</v>
      </c>
      <c r="AX49" s="319"/>
      <c r="AY49" s="319"/>
      <c r="AZ49" s="319"/>
      <c r="BA49" s="319"/>
      <c r="BB49" s="319"/>
      <c r="BC49" s="341"/>
      <c r="BD49" s="342"/>
      <c r="BE49" s="338">
        <f t="shared" si="4"/>
        <v>100</v>
      </c>
      <c r="BF49" s="339"/>
      <c r="BG49" s="339"/>
      <c r="BH49" s="339"/>
      <c r="BI49" s="340"/>
      <c r="BJ49" s="338">
        <f t="shared" si="5"/>
        <v>100</v>
      </c>
      <c r="BK49" s="339"/>
      <c r="BL49" s="339"/>
      <c r="BM49" s="339"/>
      <c r="BN49" s="340"/>
      <c r="BO49" s="338">
        <f t="shared" si="6"/>
        <v>100</v>
      </c>
      <c r="BP49" s="339"/>
      <c r="BQ49" s="339"/>
      <c r="BR49" s="339"/>
      <c r="BS49" s="340"/>
      <c r="BT49" s="338">
        <f t="shared" si="7"/>
        <v>100</v>
      </c>
      <c r="BU49" s="339"/>
      <c r="BV49" s="339"/>
      <c r="BW49" s="339"/>
      <c r="BX49" s="340"/>
    </row>
    <row r="50" spans="1:76" ht="33.9" customHeight="1" x14ac:dyDescent="0.2">
      <c r="A50" s="313"/>
      <c r="B50" s="348"/>
      <c r="C50" s="314"/>
      <c r="D50" s="358" t="s">
        <v>35</v>
      </c>
      <c r="E50" s="359"/>
      <c r="F50" s="360"/>
      <c r="G50" s="345" t="s">
        <v>25</v>
      </c>
      <c r="H50" s="346"/>
      <c r="I50" s="346"/>
      <c r="J50" s="346"/>
      <c r="K50" s="346"/>
      <c r="L50" s="346"/>
      <c r="M50" s="346"/>
      <c r="N50" s="346"/>
      <c r="O50" s="347"/>
      <c r="P50" s="90">
        <v>55</v>
      </c>
      <c r="Q50" s="318">
        <v>48</v>
      </c>
      <c r="R50" s="319"/>
      <c r="S50" s="319"/>
      <c r="T50" s="319"/>
      <c r="U50" s="319"/>
      <c r="V50" s="319"/>
      <c r="W50" s="333" t="s">
        <v>36</v>
      </c>
      <c r="X50" s="334"/>
      <c r="Y50" s="318">
        <v>48</v>
      </c>
      <c r="Z50" s="319"/>
      <c r="AA50" s="319"/>
      <c r="AB50" s="319"/>
      <c r="AC50" s="319"/>
      <c r="AD50" s="319"/>
      <c r="AE50" s="341"/>
      <c r="AF50" s="342"/>
      <c r="AG50" s="318">
        <v>48</v>
      </c>
      <c r="AH50" s="319"/>
      <c r="AI50" s="319"/>
      <c r="AJ50" s="319"/>
      <c r="AK50" s="319"/>
      <c r="AL50" s="319"/>
      <c r="AM50" s="341"/>
      <c r="AN50" s="342"/>
      <c r="AO50" s="318">
        <v>47</v>
      </c>
      <c r="AP50" s="319"/>
      <c r="AQ50" s="319"/>
      <c r="AR50" s="319"/>
      <c r="AS50" s="319"/>
      <c r="AT50" s="319"/>
      <c r="AU50" s="341"/>
      <c r="AV50" s="342"/>
      <c r="AW50" s="318">
        <v>47</v>
      </c>
      <c r="AX50" s="319"/>
      <c r="AY50" s="319"/>
      <c r="AZ50" s="319"/>
      <c r="BA50" s="319"/>
      <c r="BB50" s="319"/>
      <c r="BC50" s="341"/>
      <c r="BD50" s="342"/>
      <c r="BE50" s="338">
        <f t="shared" si="4"/>
        <v>100</v>
      </c>
      <c r="BF50" s="339"/>
      <c r="BG50" s="339"/>
      <c r="BH50" s="339"/>
      <c r="BI50" s="340"/>
      <c r="BJ50" s="338">
        <f t="shared" si="5"/>
        <v>100</v>
      </c>
      <c r="BK50" s="339"/>
      <c r="BL50" s="339"/>
      <c r="BM50" s="339"/>
      <c r="BN50" s="340"/>
      <c r="BO50" s="338">
        <f t="shared" si="6"/>
        <v>97.916666666666657</v>
      </c>
      <c r="BP50" s="339"/>
      <c r="BQ50" s="339"/>
      <c r="BR50" s="339"/>
      <c r="BS50" s="340"/>
      <c r="BT50" s="338">
        <f t="shared" si="7"/>
        <v>100</v>
      </c>
      <c r="BU50" s="339"/>
      <c r="BV50" s="339"/>
      <c r="BW50" s="339"/>
      <c r="BX50" s="340"/>
    </row>
    <row r="51" spans="1:76" ht="33.9" customHeight="1" x14ac:dyDescent="0.2">
      <c r="A51" s="313"/>
      <c r="B51" s="348"/>
      <c r="C51" s="314"/>
      <c r="D51" s="361"/>
      <c r="E51" s="362"/>
      <c r="F51" s="363"/>
      <c r="G51" s="345" t="s">
        <v>34</v>
      </c>
      <c r="H51" s="346"/>
      <c r="I51" s="346"/>
      <c r="J51" s="346"/>
      <c r="K51" s="346"/>
      <c r="L51" s="346"/>
      <c r="M51" s="346"/>
      <c r="N51" s="346"/>
      <c r="O51" s="347"/>
      <c r="P51" s="90">
        <v>16022</v>
      </c>
      <c r="Q51" s="318">
        <v>13699</v>
      </c>
      <c r="R51" s="319"/>
      <c r="S51" s="319"/>
      <c r="T51" s="319"/>
      <c r="U51" s="319"/>
      <c r="V51" s="319"/>
      <c r="W51" s="333" t="s">
        <v>85</v>
      </c>
      <c r="X51" s="334"/>
      <c r="Y51" s="318">
        <v>13699</v>
      </c>
      <c r="Z51" s="319"/>
      <c r="AA51" s="319"/>
      <c r="AB51" s="319"/>
      <c r="AC51" s="319"/>
      <c r="AD51" s="319"/>
      <c r="AE51" s="341"/>
      <c r="AF51" s="342"/>
      <c r="AG51" s="318">
        <v>13699</v>
      </c>
      <c r="AH51" s="319"/>
      <c r="AI51" s="319"/>
      <c r="AJ51" s="319"/>
      <c r="AK51" s="319"/>
      <c r="AL51" s="319"/>
      <c r="AM51" s="341"/>
      <c r="AN51" s="342"/>
      <c r="AO51" s="318">
        <v>13658</v>
      </c>
      <c r="AP51" s="319"/>
      <c r="AQ51" s="319"/>
      <c r="AR51" s="319"/>
      <c r="AS51" s="319"/>
      <c r="AT51" s="319"/>
      <c r="AU51" s="341"/>
      <c r="AV51" s="342"/>
      <c r="AW51" s="318">
        <v>13658</v>
      </c>
      <c r="AX51" s="319"/>
      <c r="AY51" s="319"/>
      <c r="AZ51" s="319"/>
      <c r="BA51" s="319"/>
      <c r="BB51" s="319"/>
      <c r="BC51" s="341"/>
      <c r="BD51" s="342"/>
      <c r="BE51" s="338">
        <f t="shared" si="4"/>
        <v>100</v>
      </c>
      <c r="BF51" s="339"/>
      <c r="BG51" s="339"/>
      <c r="BH51" s="339"/>
      <c r="BI51" s="340"/>
      <c r="BJ51" s="338">
        <f t="shared" si="5"/>
        <v>100</v>
      </c>
      <c r="BK51" s="339"/>
      <c r="BL51" s="339"/>
      <c r="BM51" s="339"/>
      <c r="BN51" s="340"/>
      <c r="BO51" s="338">
        <f t="shared" si="6"/>
        <v>99.70070808088181</v>
      </c>
      <c r="BP51" s="339"/>
      <c r="BQ51" s="339"/>
      <c r="BR51" s="339"/>
      <c r="BS51" s="340"/>
      <c r="BT51" s="338">
        <f t="shared" si="7"/>
        <v>100</v>
      </c>
      <c r="BU51" s="339"/>
      <c r="BV51" s="339"/>
      <c r="BW51" s="339"/>
      <c r="BX51" s="340"/>
    </row>
    <row r="52" spans="1:76" ht="33.9" customHeight="1" x14ac:dyDescent="0.2">
      <c r="A52" s="313"/>
      <c r="B52" s="348"/>
      <c r="C52" s="314"/>
      <c r="D52" s="364" t="s">
        <v>37</v>
      </c>
      <c r="E52" s="365"/>
      <c r="F52" s="366"/>
      <c r="G52" s="345" t="s">
        <v>34</v>
      </c>
      <c r="H52" s="346"/>
      <c r="I52" s="346"/>
      <c r="J52" s="346"/>
      <c r="K52" s="346"/>
      <c r="L52" s="346"/>
      <c r="M52" s="346"/>
      <c r="N52" s="346"/>
      <c r="O52" s="347"/>
      <c r="P52" s="90">
        <v>20317</v>
      </c>
      <c r="Q52" s="318">
        <v>3052</v>
      </c>
      <c r="R52" s="319"/>
      <c r="S52" s="319"/>
      <c r="T52" s="319"/>
      <c r="U52" s="319"/>
      <c r="V52" s="319"/>
      <c r="W52" s="333" t="s">
        <v>85</v>
      </c>
      <c r="X52" s="334"/>
      <c r="Y52" s="318">
        <v>3052</v>
      </c>
      <c r="Z52" s="319"/>
      <c r="AA52" s="319"/>
      <c r="AB52" s="319"/>
      <c r="AC52" s="319"/>
      <c r="AD52" s="319"/>
      <c r="AE52" s="341"/>
      <c r="AF52" s="342"/>
      <c r="AG52" s="318">
        <v>3052</v>
      </c>
      <c r="AH52" s="319"/>
      <c r="AI52" s="319"/>
      <c r="AJ52" s="319"/>
      <c r="AK52" s="319"/>
      <c r="AL52" s="319"/>
      <c r="AM52" s="341"/>
      <c r="AN52" s="342"/>
      <c r="AO52" s="318">
        <v>3052</v>
      </c>
      <c r="AP52" s="319"/>
      <c r="AQ52" s="319"/>
      <c r="AR52" s="319"/>
      <c r="AS52" s="319"/>
      <c r="AT52" s="319"/>
      <c r="AU52" s="341"/>
      <c r="AV52" s="342"/>
      <c r="AW52" s="318">
        <v>3052</v>
      </c>
      <c r="AX52" s="319"/>
      <c r="AY52" s="319"/>
      <c r="AZ52" s="319"/>
      <c r="BA52" s="319"/>
      <c r="BB52" s="319"/>
      <c r="BC52" s="341"/>
      <c r="BD52" s="342"/>
      <c r="BE52" s="338">
        <f t="shared" si="4"/>
        <v>100</v>
      </c>
      <c r="BF52" s="339"/>
      <c r="BG52" s="339"/>
      <c r="BH52" s="339"/>
      <c r="BI52" s="340"/>
      <c r="BJ52" s="338">
        <f t="shared" si="5"/>
        <v>100</v>
      </c>
      <c r="BK52" s="339"/>
      <c r="BL52" s="339"/>
      <c r="BM52" s="339"/>
      <c r="BN52" s="340"/>
      <c r="BO52" s="338">
        <f t="shared" si="6"/>
        <v>100</v>
      </c>
      <c r="BP52" s="339"/>
      <c r="BQ52" s="339"/>
      <c r="BR52" s="339"/>
      <c r="BS52" s="340"/>
      <c r="BT52" s="338">
        <f t="shared" si="7"/>
        <v>100</v>
      </c>
      <c r="BU52" s="339"/>
      <c r="BV52" s="339"/>
      <c r="BW52" s="339"/>
      <c r="BX52" s="340"/>
    </row>
    <row r="53" spans="1:76" ht="33.9" customHeight="1" x14ac:dyDescent="0.2">
      <c r="A53" s="313"/>
      <c r="B53" s="348"/>
      <c r="C53" s="314"/>
      <c r="D53" s="369" t="s">
        <v>38</v>
      </c>
      <c r="E53" s="370"/>
      <c r="F53" s="371"/>
      <c r="G53" s="345" t="s">
        <v>34</v>
      </c>
      <c r="H53" s="346"/>
      <c r="I53" s="346"/>
      <c r="J53" s="346"/>
      <c r="K53" s="346"/>
      <c r="L53" s="346"/>
      <c r="M53" s="346"/>
      <c r="N53" s="346"/>
      <c r="O53" s="347"/>
      <c r="P53" s="90">
        <v>869930</v>
      </c>
      <c r="Q53" s="318">
        <v>987271</v>
      </c>
      <c r="R53" s="319"/>
      <c r="S53" s="319"/>
      <c r="T53" s="319"/>
      <c r="U53" s="319"/>
      <c r="V53" s="319"/>
      <c r="W53" s="333" t="s">
        <v>85</v>
      </c>
      <c r="X53" s="334"/>
      <c r="Y53" s="318">
        <v>987271</v>
      </c>
      <c r="Z53" s="319"/>
      <c r="AA53" s="319"/>
      <c r="AB53" s="319"/>
      <c r="AC53" s="319"/>
      <c r="AD53" s="319"/>
      <c r="AE53" s="341"/>
      <c r="AF53" s="342"/>
      <c r="AG53" s="318">
        <v>987271</v>
      </c>
      <c r="AH53" s="319"/>
      <c r="AI53" s="319"/>
      <c r="AJ53" s="319"/>
      <c r="AK53" s="319"/>
      <c r="AL53" s="319"/>
      <c r="AM53" s="341"/>
      <c r="AN53" s="342"/>
      <c r="AO53" s="318">
        <v>987271</v>
      </c>
      <c r="AP53" s="319"/>
      <c r="AQ53" s="319"/>
      <c r="AR53" s="319"/>
      <c r="AS53" s="319"/>
      <c r="AT53" s="319"/>
      <c r="AU53" s="341"/>
      <c r="AV53" s="342"/>
      <c r="AW53" s="318">
        <v>987271</v>
      </c>
      <c r="AX53" s="319"/>
      <c r="AY53" s="319"/>
      <c r="AZ53" s="319"/>
      <c r="BA53" s="319"/>
      <c r="BB53" s="319"/>
      <c r="BC53" s="341"/>
      <c r="BD53" s="342"/>
      <c r="BE53" s="338">
        <f t="shared" si="4"/>
        <v>100</v>
      </c>
      <c r="BF53" s="339"/>
      <c r="BG53" s="339"/>
      <c r="BH53" s="339"/>
      <c r="BI53" s="340"/>
      <c r="BJ53" s="338">
        <f t="shared" si="5"/>
        <v>100</v>
      </c>
      <c r="BK53" s="339"/>
      <c r="BL53" s="339"/>
      <c r="BM53" s="339"/>
      <c r="BN53" s="340"/>
      <c r="BO53" s="338">
        <f t="shared" si="6"/>
        <v>100</v>
      </c>
      <c r="BP53" s="339"/>
      <c r="BQ53" s="339"/>
      <c r="BR53" s="339"/>
      <c r="BS53" s="340"/>
      <c r="BT53" s="338">
        <f t="shared" si="7"/>
        <v>100</v>
      </c>
      <c r="BU53" s="339"/>
      <c r="BV53" s="339"/>
      <c r="BW53" s="339"/>
      <c r="BX53" s="340"/>
    </row>
    <row r="54" spans="1:76" ht="33.9" customHeight="1" x14ac:dyDescent="0.2">
      <c r="A54" s="315"/>
      <c r="B54" s="344"/>
      <c r="C54" s="316"/>
      <c r="D54" s="345" t="s">
        <v>39</v>
      </c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7"/>
      <c r="P54" s="90">
        <v>4954802351</v>
      </c>
      <c r="Q54" s="318">
        <v>3605573830</v>
      </c>
      <c r="R54" s="319"/>
      <c r="S54" s="319"/>
      <c r="T54" s="319"/>
      <c r="U54" s="319"/>
      <c r="V54" s="319"/>
      <c r="W54" s="333" t="s">
        <v>84</v>
      </c>
      <c r="X54" s="334"/>
      <c r="Y54" s="318">
        <v>3560975445</v>
      </c>
      <c r="Z54" s="319"/>
      <c r="AA54" s="319"/>
      <c r="AB54" s="319"/>
      <c r="AC54" s="319"/>
      <c r="AD54" s="319"/>
      <c r="AE54" s="341"/>
      <c r="AF54" s="342"/>
      <c r="AG54" s="318">
        <v>3632241308</v>
      </c>
      <c r="AH54" s="319"/>
      <c r="AI54" s="319"/>
      <c r="AJ54" s="319"/>
      <c r="AK54" s="319"/>
      <c r="AL54" s="319"/>
      <c r="AM54" s="341"/>
      <c r="AN54" s="342"/>
      <c r="AO54" s="318">
        <v>3604469679</v>
      </c>
      <c r="AP54" s="319"/>
      <c r="AQ54" s="319"/>
      <c r="AR54" s="319"/>
      <c r="AS54" s="319"/>
      <c r="AT54" s="319"/>
      <c r="AU54" s="341"/>
      <c r="AV54" s="342"/>
      <c r="AW54" s="318">
        <v>3600621754</v>
      </c>
      <c r="AX54" s="319"/>
      <c r="AY54" s="319"/>
      <c r="AZ54" s="319"/>
      <c r="BA54" s="319"/>
      <c r="BB54" s="319"/>
      <c r="BC54" s="341"/>
      <c r="BD54" s="342"/>
      <c r="BE54" s="338">
        <f t="shared" si="4"/>
        <v>98.763071092070803</v>
      </c>
      <c r="BF54" s="339"/>
      <c r="BG54" s="339"/>
      <c r="BH54" s="339"/>
      <c r="BI54" s="340"/>
      <c r="BJ54" s="338">
        <f t="shared" si="5"/>
        <v>102.00130172478626</v>
      </c>
      <c r="BK54" s="339"/>
      <c r="BL54" s="339"/>
      <c r="BM54" s="339"/>
      <c r="BN54" s="340"/>
      <c r="BO54" s="338">
        <f t="shared" si="6"/>
        <v>99.235413436358627</v>
      </c>
      <c r="BP54" s="339"/>
      <c r="BQ54" s="339"/>
      <c r="BR54" s="339"/>
      <c r="BS54" s="340"/>
      <c r="BT54" s="338">
        <f t="shared" si="7"/>
        <v>99.893245738134013</v>
      </c>
      <c r="BU54" s="339"/>
      <c r="BV54" s="339"/>
      <c r="BW54" s="339"/>
      <c r="BX54" s="340"/>
    </row>
    <row r="55" spans="1:76" ht="33.9" customHeight="1" x14ac:dyDescent="0.2">
      <c r="A55" s="308" t="s">
        <v>86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17"/>
      <c r="P55" s="96"/>
      <c r="Q55" s="308"/>
      <c r="R55" s="309"/>
      <c r="S55" s="309"/>
      <c r="T55" s="309"/>
      <c r="U55" s="309"/>
      <c r="V55" s="309"/>
      <c r="W55" s="309"/>
      <c r="X55" s="310"/>
      <c r="Y55" s="308"/>
      <c r="Z55" s="309"/>
      <c r="AA55" s="309"/>
      <c r="AB55" s="309"/>
      <c r="AC55" s="309"/>
      <c r="AD55" s="309"/>
      <c r="AE55" s="309"/>
      <c r="AF55" s="310"/>
      <c r="AG55" s="308"/>
      <c r="AH55" s="309"/>
      <c r="AI55" s="309"/>
      <c r="AJ55" s="309"/>
      <c r="AK55" s="309"/>
      <c r="AL55" s="309"/>
      <c r="AM55" s="309"/>
      <c r="AN55" s="310"/>
      <c r="AO55" s="308"/>
      <c r="AP55" s="309"/>
      <c r="AQ55" s="309"/>
      <c r="AR55" s="309"/>
      <c r="AS55" s="309"/>
      <c r="AT55" s="309"/>
      <c r="AU55" s="309"/>
      <c r="AV55" s="310"/>
      <c r="AW55" s="308"/>
      <c r="AX55" s="309"/>
      <c r="AY55" s="309"/>
      <c r="AZ55" s="309"/>
      <c r="BA55" s="309"/>
      <c r="BB55" s="309"/>
      <c r="BC55" s="309"/>
      <c r="BD55" s="310"/>
      <c r="BE55" s="308"/>
      <c r="BF55" s="309"/>
      <c r="BG55" s="309"/>
      <c r="BH55" s="309"/>
      <c r="BI55" s="310"/>
      <c r="BJ55" s="308"/>
      <c r="BK55" s="309"/>
      <c r="BL55" s="309"/>
      <c r="BM55" s="309"/>
      <c r="BN55" s="310"/>
      <c r="BO55" s="308"/>
      <c r="BP55" s="309"/>
      <c r="BQ55" s="309"/>
      <c r="BR55" s="309"/>
      <c r="BS55" s="310"/>
      <c r="BT55" s="308"/>
      <c r="BU55" s="309"/>
      <c r="BV55" s="309"/>
      <c r="BW55" s="309"/>
      <c r="BX55" s="310"/>
    </row>
    <row r="56" spans="1:76" ht="33.9" customHeight="1" x14ac:dyDescent="0.2"/>
    <row r="57" spans="1:76" ht="90" customHeight="1" x14ac:dyDescent="0.2"/>
    <row r="88" spans="1:6" x14ac:dyDescent="0.2">
      <c r="A88" s="93"/>
      <c r="B88" s="93"/>
      <c r="C88" s="93"/>
      <c r="D88" s="93"/>
      <c r="E88" s="93"/>
      <c r="F88" s="93"/>
    </row>
    <row r="90" spans="1:6" ht="0.9" customHeight="1" x14ac:dyDescent="0.2"/>
  </sheetData>
  <mergeCells count="659">
    <mergeCell ref="A55:O55"/>
    <mergeCell ref="Q55:X55"/>
    <mergeCell ref="Y55:AF55"/>
    <mergeCell ref="AG55:AN55"/>
    <mergeCell ref="AO55:AV55"/>
    <mergeCell ref="AU54:AV54"/>
    <mergeCell ref="AW54:BB54"/>
    <mergeCell ref="AW55:BD55"/>
    <mergeCell ref="D54:O54"/>
    <mergeCell ref="Q54:V54"/>
    <mergeCell ref="W54:X54"/>
    <mergeCell ref="Y54:AD54"/>
    <mergeCell ref="AE54:AF54"/>
    <mergeCell ref="AG54:AL54"/>
    <mergeCell ref="AM54:AN54"/>
    <mergeCell ref="AO54:AT54"/>
    <mergeCell ref="BE55:BI55"/>
    <mergeCell ref="BJ55:BN55"/>
    <mergeCell ref="BO55:BS55"/>
    <mergeCell ref="BT55:BX55"/>
    <mergeCell ref="BJ54:BN54"/>
    <mergeCell ref="BO54:BS54"/>
    <mergeCell ref="BT54:BX54"/>
    <mergeCell ref="BC54:BD54"/>
    <mergeCell ref="BE54:BI54"/>
    <mergeCell ref="BT53:BX53"/>
    <mergeCell ref="AO53:AT53"/>
    <mergeCell ref="BO52:BS52"/>
    <mergeCell ref="BT52:BX52"/>
    <mergeCell ref="D53:F53"/>
    <mergeCell ref="G53:O53"/>
    <mergeCell ref="Q53:V53"/>
    <mergeCell ref="W53:X53"/>
    <mergeCell ref="Y53:AD53"/>
    <mergeCell ref="AE53:AF53"/>
    <mergeCell ref="AO52:AT52"/>
    <mergeCell ref="AU52:AV52"/>
    <mergeCell ref="AW52:BB52"/>
    <mergeCell ref="BC52:BD52"/>
    <mergeCell ref="AW53:BB53"/>
    <mergeCell ref="BC53:BD53"/>
    <mergeCell ref="BE53:BI53"/>
    <mergeCell ref="BJ53:BN53"/>
    <mergeCell ref="BO53:BS53"/>
    <mergeCell ref="AG53:AL53"/>
    <mergeCell ref="D52:F52"/>
    <mergeCell ref="G52:O52"/>
    <mergeCell ref="Q52:V52"/>
    <mergeCell ref="W52:X52"/>
    <mergeCell ref="Y52:AD52"/>
    <mergeCell ref="AE52:AF52"/>
    <mergeCell ref="AG52:AL52"/>
    <mergeCell ref="AM52:AN52"/>
    <mergeCell ref="A1:BX1"/>
    <mergeCell ref="BE52:BI52"/>
    <mergeCell ref="BJ52:BN52"/>
    <mergeCell ref="G51:O51"/>
    <mergeCell ref="Q51:V51"/>
    <mergeCell ref="W51:X51"/>
    <mergeCell ref="Y51:AD51"/>
    <mergeCell ref="AE51:AF51"/>
    <mergeCell ref="AG51:AL51"/>
    <mergeCell ref="AM53:AN53"/>
    <mergeCell ref="AU53:AV53"/>
    <mergeCell ref="BT51:BX51"/>
    <mergeCell ref="AM51:AN51"/>
    <mergeCell ref="AO51:AT51"/>
    <mergeCell ref="AU51:AV51"/>
    <mergeCell ref="AW51:BB51"/>
    <mergeCell ref="BC51:BD51"/>
    <mergeCell ref="BE51:BI51"/>
    <mergeCell ref="BJ51:BN51"/>
    <mergeCell ref="BO51:BS51"/>
    <mergeCell ref="BE50:BI50"/>
    <mergeCell ref="BJ50:BN50"/>
    <mergeCell ref="BO50:BS50"/>
    <mergeCell ref="BT50:BX50"/>
    <mergeCell ref="AM50:AN50"/>
    <mergeCell ref="AO50:AT50"/>
    <mergeCell ref="AU50:AV50"/>
    <mergeCell ref="AO49:AT49"/>
    <mergeCell ref="AW50:BB50"/>
    <mergeCell ref="G50:O50"/>
    <mergeCell ref="Q50:V50"/>
    <mergeCell ref="W50:X50"/>
    <mergeCell ref="Y50:AD50"/>
    <mergeCell ref="AE50:AF50"/>
    <mergeCell ref="AG50:AL50"/>
    <mergeCell ref="AU49:AV49"/>
    <mergeCell ref="AW49:BB49"/>
    <mergeCell ref="BC49:BD49"/>
    <mergeCell ref="BC50:BD50"/>
    <mergeCell ref="BT47:BX47"/>
    <mergeCell ref="A48:C54"/>
    <mergeCell ref="D48:F49"/>
    <mergeCell ref="G48:O48"/>
    <mergeCell ref="Q48:V48"/>
    <mergeCell ref="W48:X48"/>
    <mergeCell ref="Y48:AD48"/>
    <mergeCell ref="AE48:AF48"/>
    <mergeCell ref="AU47:AV47"/>
    <mergeCell ref="AW47:BB47"/>
    <mergeCell ref="BC47:BD47"/>
    <mergeCell ref="BE47:BI47"/>
    <mergeCell ref="A45:C47"/>
    <mergeCell ref="BT48:BX48"/>
    <mergeCell ref="G49:O49"/>
    <mergeCell ref="Q49:V49"/>
    <mergeCell ref="W49:X49"/>
    <mergeCell ref="Y49:AD49"/>
    <mergeCell ref="AE49:AF49"/>
    <mergeCell ref="AG49:AL49"/>
    <mergeCell ref="AW48:BB48"/>
    <mergeCell ref="BC48:BD48"/>
    <mergeCell ref="BT49:BX49"/>
    <mergeCell ref="D50:F51"/>
    <mergeCell ref="AM49:AN49"/>
    <mergeCell ref="BJ47:BN47"/>
    <mergeCell ref="BO47:BS47"/>
    <mergeCell ref="BJ49:BN49"/>
    <mergeCell ref="BO49:BS49"/>
    <mergeCell ref="BE48:BI48"/>
    <mergeCell ref="BJ48:BN48"/>
    <mergeCell ref="BO48:BS48"/>
    <mergeCell ref="AG48:AL48"/>
    <mergeCell ref="AM48:AN48"/>
    <mergeCell ref="AO48:AT48"/>
    <mergeCell ref="AU48:AV48"/>
    <mergeCell ref="BE49:BI49"/>
    <mergeCell ref="G46:O46"/>
    <mergeCell ref="D47:O47"/>
    <mergeCell ref="Q47:V47"/>
    <mergeCell ref="W47:X47"/>
    <mergeCell ref="Y47:AD47"/>
    <mergeCell ref="AE47:AF47"/>
    <mergeCell ref="AG47:AL47"/>
    <mergeCell ref="AM47:AN47"/>
    <mergeCell ref="AO47:AT47"/>
    <mergeCell ref="BJ46:BN46"/>
    <mergeCell ref="BO46:BS46"/>
    <mergeCell ref="BT46:BX46"/>
    <mergeCell ref="AO46:AT46"/>
    <mergeCell ref="AU46:AV46"/>
    <mergeCell ref="AW46:BB46"/>
    <mergeCell ref="BC46:BD46"/>
    <mergeCell ref="D45:F46"/>
    <mergeCell ref="W45:X45"/>
    <mergeCell ref="Y45:AD45"/>
    <mergeCell ref="BO45:BS45"/>
    <mergeCell ref="BT45:BX45"/>
    <mergeCell ref="BE46:BI46"/>
    <mergeCell ref="Q46:V46"/>
    <mergeCell ref="W46:X46"/>
    <mergeCell ref="Y46:AD46"/>
    <mergeCell ref="AE46:AF46"/>
    <mergeCell ref="AG46:AL46"/>
    <mergeCell ref="AM46:AN46"/>
    <mergeCell ref="G45:O45"/>
    <mergeCell ref="Q45:V45"/>
    <mergeCell ref="AW45:BB45"/>
    <mergeCell ref="BC45:BD45"/>
    <mergeCell ref="BE45:BI45"/>
    <mergeCell ref="BJ45:BN45"/>
    <mergeCell ref="AE45:AF45"/>
    <mergeCell ref="AG45:AL45"/>
    <mergeCell ref="AM45:AN45"/>
    <mergeCell ref="AO45:AT45"/>
    <mergeCell ref="AU45:AV45"/>
    <mergeCell ref="AW35:BA35"/>
    <mergeCell ref="BB35:BD35"/>
    <mergeCell ref="BE35:BI35"/>
    <mergeCell ref="BJ35:BN35"/>
    <mergeCell ref="AX43:BC43"/>
    <mergeCell ref="BE43:BX43"/>
    <mergeCell ref="AX44:BC44"/>
    <mergeCell ref="BE44:BI44"/>
    <mergeCell ref="BJ44:BN44"/>
    <mergeCell ref="BT44:BX44"/>
    <mergeCell ref="R44:W44"/>
    <mergeCell ref="Z44:AE44"/>
    <mergeCell ref="AH44:AM44"/>
    <mergeCell ref="AP44:AU44"/>
    <mergeCell ref="BO44:BS44"/>
    <mergeCell ref="Y34:AC34"/>
    <mergeCell ref="AD34:AF34"/>
    <mergeCell ref="A41:B41"/>
    <mergeCell ref="C41:I41"/>
    <mergeCell ref="A43:O44"/>
    <mergeCell ref="R43:W43"/>
    <mergeCell ref="Z43:AE43"/>
    <mergeCell ref="AH43:AM43"/>
    <mergeCell ref="AP43:AU43"/>
    <mergeCell ref="BT34:BX34"/>
    <mergeCell ref="I35:O35"/>
    <mergeCell ref="Q35:U35"/>
    <mergeCell ref="V35:X35"/>
    <mergeCell ref="Y35:AC35"/>
    <mergeCell ref="AD35:AF35"/>
    <mergeCell ref="AG35:AK35"/>
    <mergeCell ref="AL35:AN35"/>
    <mergeCell ref="AO35:AS35"/>
    <mergeCell ref="AT35:AV35"/>
    <mergeCell ref="AW34:BA34"/>
    <mergeCell ref="BB34:BD34"/>
    <mergeCell ref="BE34:BI34"/>
    <mergeCell ref="BJ34:BN34"/>
    <mergeCell ref="BO34:BS34"/>
    <mergeCell ref="AG34:AK34"/>
    <mergeCell ref="AL34:AN34"/>
    <mergeCell ref="AO34:AS34"/>
    <mergeCell ref="AT34:AV34"/>
    <mergeCell ref="I34:O34"/>
    <mergeCell ref="Q34:U34"/>
    <mergeCell ref="BT35:BX35"/>
    <mergeCell ref="BO35:BS35"/>
    <mergeCell ref="V34:X34"/>
    <mergeCell ref="BB33:BD33"/>
    <mergeCell ref="BE33:BI33"/>
    <mergeCell ref="BJ33:BN33"/>
    <mergeCell ref="BO33:BS33"/>
    <mergeCell ref="BT33:BX33"/>
    <mergeCell ref="AL33:AN33"/>
    <mergeCell ref="AO33:AS33"/>
    <mergeCell ref="AT33:AV33"/>
    <mergeCell ref="AW33:BA33"/>
    <mergeCell ref="BE32:BI32"/>
    <mergeCell ref="BJ32:BN32"/>
    <mergeCell ref="BO32:BS32"/>
    <mergeCell ref="BT32:BX32"/>
    <mergeCell ref="AL32:AN32"/>
    <mergeCell ref="AO32:AS32"/>
    <mergeCell ref="AT32:AV32"/>
    <mergeCell ref="AW32:BA32"/>
    <mergeCell ref="BB32:BD32"/>
    <mergeCell ref="BT30:BX30"/>
    <mergeCell ref="G31:H32"/>
    <mergeCell ref="I31:O31"/>
    <mergeCell ref="Q31:U31"/>
    <mergeCell ref="V31:X31"/>
    <mergeCell ref="Y31:AC31"/>
    <mergeCell ref="AD31:AF31"/>
    <mergeCell ref="AG31:AK31"/>
    <mergeCell ref="AL31:AN31"/>
    <mergeCell ref="AW30:BA30"/>
    <mergeCell ref="BB30:BD30"/>
    <mergeCell ref="BE30:BI30"/>
    <mergeCell ref="BJ30:BN30"/>
    <mergeCell ref="BO30:BS30"/>
    <mergeCell ref="AG30:AK30"/>
    <mergeCell ref="AL30:AN30"/>
    <mergeCell ref="AO30:AS30"/>
    <mergeCell ref="AT30:AV30"/>
    <mergeCell ref="BE31:BI31"/>
    <mergeCell ref="BJ31:BN31"/>
    <mergeCell ref="BO31:BS31"/>
    <mergeCell ref="BT31:BX31"/>
    <mergeCell ref="AW31:BA31"/>
    <mergeCell ref="BB31:BD31"/>
    <mergeCell ref="AW28:BA28"/>
    <mergeCell ref="BB28:BD28"/>
    <mergeCell ref="BE29:BI29"/>
    <mergeCell ref="BJ29:BN29"/>
    <mergeCell ref="BO29:BS29"/>
    <mergeCell ref="BT29:BX29"/>
    <mergeCell ref="AW29:BA29"/>
    <mergeCell ref="BB29:BD29"/>
    <mergeCell ref="E30:F35"/>
    <mergeCell ref="G30:O30"/>
    <mergeCell ref="Q30:U30"/>
    <mergeCell ref="V30:X30"/>
    <mergeCell ref="Y30:AC30"/>
    <mergeCell ref="AD30:AF30"/>
    <mergeCell ref="AL29:AN29"/>
    <mergeCell ref="AO29:AS29"/>
    <mergeCell ref="AT29:AV29"/>
    <mergeCell ref="G33:O33"/>
    <mergeCell ref="Q33:U33"/>
    <mergeCell ref="V33:X33"/>
    <mergeCell ref="Y33:AC33"/>
    <mergeCell ref="AD33:AF33"/>
    <mergeCell ref="AG33:AK33"/>
    <mergeCell ref="I32:O32"/>
    <mergeCell ref="BB26:BD26"/>
    <mergeCell ref="BT27:BX27"/>
    <mergeCell ref="E28:H29"/>
    <mergeCell ref="I28:O28"/>
    <mergeCell ref="Q28:U28"/>
    <mergeCell ref="V28:X28"/>
    <mergeCell ref="Y28:AC28"/>
    <mergeCell ref="AD28:AF28"/>
    <mergeCell ref="AG28:AK28"/>
    <mergeCell ref="AL28:AN28"/>
    <mergeCell ref="AW27:BA27"/>
    <mergeCell ref="BB27:BD27"/>
    <mergeCell ref="BE27:BI27"/>
    <mergeCell ref="BJ27:BN27"/>
    <mergeCell ref="BO27:BS27"/>
    <mergeCell ref="AG27:AK27"/>
    <mergeCell ref="AL27:AN27"/>
    <mergeCell ref="AO27:AS27"/>
    <mergeCell ref="AT27:AV27"/>
    <mergeCell ref="BE28:BI28"/>
    <mergeCell ref="BJ28:BN28"/>
    <mergeCell ref="BO28:BS28"/>
    <mergeCell ref="BT28:BX28"/>
    <mergeCell ref="I29:O29"/>
    <mergeCell ref="C27:D35"/>
    <mergeCell ref="E27:O27"/>
    <mergeCell ref="Q27:U27"/>
    <mergeCell ref="V27:X27"/>
    <mergeCell ref="Y27:AC27"/>
    <mergeCell ref="AD27:AF27"/>
    <mergeCell ref="AL26:AN26"/>
    <mergeCell ref="AO26:AS26"/>
    <mergeCell ref="AT26:AV26"/>
    <mergeCell ref="Q29:U29"/>
    <mergeCell ref="V29:X29"/>
    <mergeCell ref="Y29:AC29"/>
    <mergeCell ref="AD29:AF29"/>
    <mergeCell ref="AG29:AK29"/>
    <mergeCell ref="AO28:AS28"/>
    <mergeCell ref="AT28:AV28"/>
    <mergeCell ref="Q32:U32"/>
    <mergeCell ref="V32:X32"/>
    <mergeCell ref="Y32:AC32"/>
    <mergeCell ref="AD32:AF32"/>
    <mergeCell ref="AG32:AK32"/>
    <mergeCell ref="AO31:AS31"/>
    <mergeCell ref="AT31:AV31"/>
    <mergeCell ref="G34:H35"/>
    <mergeCell ref="BT25:BX25"/>
    <mergeCell ref="E26:F26"/>
    <mergeCell ref="G26:H26"/>
    <mergeCell ref="I26:O26"/>
    <mergeCell ref="Q26:U26"/>
    <mergeCell ref="V26:X26"/>
    <mergeCell ref="Y26:AC26"/>
    <mergeCell ref="AD26:AF26"/>
    <mergeCell ref="AG26:AK26"/>
    <mergeCell ref="AW25:BA25"/>
    <mergeCell ref="BB25:BD25"/>
    <mergeCell ref="BE25:BI25"/>
    <mergeCell ref="BJ25:BN25"/>
    <mergeCell ref="AD25:AF25"/>
    <mergeCell ref="AG25:AK25"/>
    <mergeCell ref="AL25:AN25"/>
    <mergeCell ref="AO25:AS25"/>
    <mergeCell ref="AT25:AV25"/>
    <mergeCell ref="BE26:BI26"/>
    <mergeCell ref="BJ26:BN26"/>
    <mergeCell ref="G25:H25"/>
    <mergeCell ref="BO26:BS26"/>
    <mergeCell ref="BT26:BX26"/>
    <mergeCell ref="AW26:BA26"/>
    <mergeCell ref="I25:O25"/>
    <mergeCell ref="Q25:U25"/>
    <mergeCell ref="V25:X25"/>
    <mergeCell ref="Y25:AC25"/>
    <mergeCell ref="AO24:AS24"/>
    <mergeCell ref="AT24:AV24"/>
    <mergeCell ref="BJ23:BN23"/>
    <mergeCell ref="BO23:BS23"/>
    <mergeCell ref="V23:X23"/>
    <mergeCell ref="Y23:AC23"/>
    <mergeCell ref="AD23:AF23"/>
    <mergeCell ref="AG23:AK23"/>
    <mergeCell ref="AL23:AN23"/>
    <mergeCell ref="BO25:BS25"/>
    <mergeCell ref="BT23:BX23"/>
    <mergeCell ref="G24:O24"/>
    <mergeCell ref="Q24:U24"/>
    <mergeCell ref="V24:X24"/>
    <mergeCell ref="Y24:AC24"/>
    <mergeCell ref="AD24:AF24"/>
    <mergeCell ref="AG24:AK24"/>
    <mergeCell ref="AL24:AN24"/>
    <mergeCell ref="AO23:AS23"/>
    <mergeCell ref="AT23:AV23"/>
    <mergeCell ref="AW23:BA23"/>
    <mergeCell ref="BB23:BD23"/>
    <mergeCell ref="BE23:BI23"/>
    <mergeCell ref="BE24:BI24"/>
    <mergeCell ref="BJ24:BN24"/>
    <mergeCell ref="BO24:BS24"/>
    <mergeCell ref="BT24:BX24"/>
    <mergeCell ref="AW24:BA24"/>
    <mergeCell ref="BB24:BD24"/>
    <mergeCell ref="G23:H23"/>
    <mergeCell ref="I23:O23"/>
    <mergeCell ref="Q23:U23"/>
    <mergeCell ref="AO22:AS22"/>
    <mergeCell ref="AT22:AV22"/>
    <mergeCell ref="BO21:BS21"/>
    <mergeCell ref="BT21:BX21"/>
    <mergeCell ref="G22:H22"/>
    <mergeCell ref="I22:O22"/>
    <mergeCell ref="Q22:U22"/>
    <mergeCell ref="V22:X22"/>
    <mergeCell ref="Y22:AC22"/>
    <mergeCell ref="AO21:AS21"/>
    <mergeCell ref="AT21:AV21"/>
    <mergeCell ref="AW21:BA21"/>
    <mergeCell ref="BB21:BD21"/>
    <mergeCell ref="BO22:BS22"/>
    <mergeCell ref="BT22:BX22"/>
    <mergeCell ref="AW22:BA22"/>
    <mergeCell ref="BB22:BD22"/>
    <mergeCell ref="BE22:BI22"/>
    <mergeCell ref="BJ22:BN22"/>
    <mergeCell ref="AL19:AN19"/>
    <mergeCell ref="AO19:AS19"/>
    <mergeCell ref="AT19:AV19"/>
    <mergeCell ref="BO20:BS20"/>
    <mergeCell ref="BT20:BX20"/>
    <mergeCell ref="E21:F25"/>
    <mergeCell ref="G21:O21"/>
    <mergeCell ref="Q21:U21"/>
    <mergeCell ref="V21:X21"/>
    <mergeCell ref="Y21:AC21"/>
    <mergeCell ref="AD21:AF21"/>
    <mergeCell ref="AG21:AK21"/>
    <mergeCell ref="AL21:AN21"/>
    <mergeCell ref="AT20:AV20"/>
    <mergeCell ref="AW20:BA20"/>
    <mergeCell ref="BB20:BD20"/>
    <mergeCell ref="BE20:BI20"/>
    <mergeCell ref="BJ20:BN20"/>
    <mergeCell ref="BE21:BI21"/>
    <mergeCell ref="BJ21:BN21"/>
    <mergeCell ref="AD22:AF22"/>
    <mergeCell ref="AG22:AK22"/>
    <mergeCell ref="AL22:AN22"/>
    <mergeCell ref="BB18:BD18"/>
    <mergeCell ref="BT19:BX19"/>
    <mergeCell ref="AW19:BA19"/>
    <mergeCell ref="BB19:BD19"/>
    <mergeCell ref="BE19:BI19"/>
    <mergeCell ref="BJ19:BN19"/>
    <mergeCell ref="BO19:BS19"/>
    <mergeCell ref="AG19:AK19"/>
    <mergeCell ref="Y18:AC18"/>
    <mergeCell ref="AD18:AF18"/>
    <mergeCell ref="BT17:BX17"/>
    <mergeCell ref="C18:D26"/>
    <mergeCell ref="E18:O18"/>
    <mergeCell ref="BJ17:BN17"/>
    <mergeCell ref="BO17:BS17"/>
    <mergeCell ref="AG17:AK17"/>
    <mergeCell ref="AL17:AN17"/>
    <mergeCell ref="AO17:AS17"/>
    <mergeCell ref="AT17:AV17"/>
    <mergeCell ref="BE18:BI18"/>
    <mergeCell ref="BJ18:BN18"/>
    <mergeCell ref="BO18:BS18"/>
    <mergeCell ref="AG18:AK18"/>
    <mergeCell ref="AL18:AN18"/>
    <mergeCell ref="AW17:BA17"/>
    <mergeCell ref="BB17:BD17"/>
    <mergeCell ref="BT18:BX18"/>
    <mergeCell ref="E19:H19"/>
    <mergeCell ref="I19:O19"/>
    <mergeCell ref="Q19:U19"/>
    <mergeCell ref="V19:X19"/>
    <mergeCell ref="Y19:AC19"/>
    <mergeCell ref="AD19:AF19"/>
    <mergeCell ref="AO18:AS18"/>
    <mergeCell ref="A17:B35"/>
    <mergeCell ref="C17:O17"/>
    <mergeCell ref="Q17:U17"/>
    <mergeCell ref="V17:X17"/>
    <mergeCell ref="Y17:AC17"/>
    <mergeCell ref="AD17:AF17"/>
    <mergeCell ref="AO16:AS16"/>
    <mergeCell ref="AT16:AV16"/>
    <mergeCell ref="AW16:BA16"/>
    <mergeCell ref="D15:D16"/>
    <mergeCell ref="E15:K16"/>
    <mergeCell ref="V15:X15"/>
    <mergeCell ref="Y15:AC15"/>
    <mergeCell ref="AT18:AV18"/>
    <mergeCell ref="AW18:BA18"/>
    <mergeCell ref="E20:H20"/>
    <mergeCell ref="I20:O20"/>
    <mergeCell ref="Q20:U20"/>
    <mergeCell ref="V20:X20"/>
    <mergeCell ref="Y20:AC20"/>
    <mergeCell ref="AD20:AF20"/>
    <mergeCell ref="AG20:AK20"/>
    <mergeCell ref="AL20:AN20"/>
    <mergeCell ref="AO20:AS20"/>
    <mergeCell ref="C9:C16"/>
    <mergeCell ref="Q18:U18"/>
    <mergeCell ref="V18:X18"/>
    <mergeCell ref="AW14:BA14"/>
    <mergeCell ref="BO15:BS15"/>
    <mergeCell ref="BT15:BX15"/>
    <mergeCell ref="L16:O16"/>
    <mergeCell ref="Q16:U16"/>
    <mergeCell ref="V16:X16"/>
    <mergeCell ref="Y16:AC16"/>
    <mergeCell ref="AD16:AF16"/>
    <mergeCell ref="AG16:AK16"/>
    <mergeCell ref="AL16:AN16"/>
    <mergeCell ref="AW15:BA15"/>
    <mergeCell ref="BB15:BD15"/>
    <mergeCell ref="BE15:BI15"/>
    <mergeCell ref="BJ15:BN15"/>
    <mergeCell ref="AD15:AF15"/>
    <mergeCell ref="AG15:AK15"/>
    <mergeCell ref="AL15:AN15"/>
    <mergeCell ref="AO15:AS15"/>
    <mergeCell ref="AT15:AV15"/>
    <mergeCell ref="Q15:U15"/>
    <mergeCell ref="BE17:BI17"/>
    <mergeCell ref="L15:O15"/>
    <mergeCell ref="BE16:BI16"/>
    <mergeCell ref="BJ16:BN16"/>
    <mergeCell ref="BT13:BX13"/>
    <mergeCell ref="L14:O14"/>
    <mergeCell ref="Q14:U14"/>
    <mergeCell ref="V14:X14"/>
    <mergeCell ref="Y14:AC14"/>
    <mergeCell ref="AD14:AF14"/>
    <mergeCell ref="AG14:AK14"/>
    <mergeCell ref="AO13:AS13"/>
    <mergeCell ref="AT13:AV13"/>
    <mergeCell ref="AW13:BA13"/>
    <mergeCell ref="BB13:BD13"/>
    <mergeCell ref="BB14:BD14"/>
    <mergeCell ref="BE14:BI14"/>
    <mergeCell ref="BJ14:BN14"/>
    <mergeCell ref="BO14:BS14"/>
    <mergeCell ref="BT14:BX14"/>
    <mergeCell ref="AL14:AN14"/>
    <mergeCell ref="AO14:AS14"/>
    <mergeCell ref="BO16:BS16"/>
    <mergeCell ref="BT16:BX16"/>
    <mergeCell ref="BB16:BD16"/>
    <mergeCell ref="BE13:BI13"/>
    <mergeCell ref="BJ13:BN13"/>
    <mergeCell ref="BO13:BS13"/>
    <mergeCell ref="AT14:AV14"/>
    <mergeCell ref="AG13:AK13"/>
    <mergeCell ref="AL13:AN13"/>
    <mergeCell ref="AW12:BA12"/>
    <mergeCell ref="BB12:BD12"/>
    <mergeCell ref="BE12:BI12"/>
    <mergeCell ref="BJ12:BN12"/>
    <mergeCell ref="AT11:AV11"/>
    <mergeCell ref="AW11:BA11"/>
    <mergeCell ref="BB11:BD11"/>
    <mergeCell ref="BT12:BX12"/>
    <mergeCell ref="BO12:BS12"/>
    <mergeCell ref="AG12:AK12"/>
    <mergeCell ref="AL12:AN12"/>
    <mergeCell ref="AO12:AS12"/>
    <mergeCell ref="AT12:AV12"/>
    <mergeCell ref="D9:K10"/>
    <mergeCell ref="L9:O9"/>
    <mergeCell ref="Q9:U9"/>
    <mergeCell ref="V9:X9"/>
    <mergeCell ref="Y9:AC9"/>
    <mergeCell ref="AD9:AF9"/>
    <mergeCell ref="AG9:AK9"/>
    <mergeCell ref="AL9:AN9"/>
    <mergeCell ref="BO8:BS8"/>
    <mergeCell ref="AG8:AK8"/>
    <mergeCell ref="AL8:AN8"/>
    <mergeCell ref="AO8:AS8"/>
    <mergeCell ref="AT8:AV8"/>
    <mergeCell ref="BE9:BI9"/>
    <mergeCell ref="BJ9:BN9"/>
    <mergeCell ref="BO9:BS9"/>
    <mergeCell ref="Q10:U10"/>
    <mergeCell ref="V10:X10"/>
    <mergeCell ref="Y10:AC10"/>
    <mergeCell ref="AD10:AF10"/>
    <mergeCell ref="AO9:AS9"/>
    <mergeCell ref="AT9:AV9"/>
    <mergeCell ref="AW9:BA9"/>
    <mergeCell ref="BB9:BD9"/>
    <mergeCell ref="AG11:AK11"/>
    <mergeCell ref="AL11:AN11"/>
    <mergeCell ref="BT9:BX9"/>
    <mergeCell ref="L10:O10"/>
    <mergeCell ref="BJ6:BN6"/>
    <mergeCell ref="BO6:BS6"/>
    <mergeCell ref="BE7:BI7"/>
    <mergeCell ref="BJ7:BN7"/>
    <mergeCell ref="BO7:BS7"/>
    <mergeCell ref="BT10:BX10"/>
    <mergeCell ref="AW10:BA10"/>
    <mergeCell ref="BB10:BD10"/>
    <mergeCell ref="BE10:BI10"/>
    <mergeCell ref="BJ10:BN10"/>
    <mergeCell ref="BO10:BS10"/>
    <mergeCell ref="AG10:AK10"/>
    <mergeCell ref="AL10:AN10"/>
    <mergeCell ref="AO10:AS10"/>
    <mergeCell ref="AT10:AV10"/>
    <mergeCell ref="BE11:BI11"/>
    <mergeCell ref="BJ11:BN11"/>
    <mergeCell ref="BO11:BS11"/>
    <mergeCell ref="BT11:BX11"/>
    <mergeCell ref="AO11:AS11"/>
    <mergeCell ref="D13:K14"/>
    <mergeCell ref="L13:O13"/>
    <mergeCell ref="Q13:U13"/>
    <mergeCell ref="V13:X13"/>
    <mergeCell ref="Y13:AC13"/>
    <mergeCell ref="AD13:AF13"/>
    <mergeCell ref="D11:D12"/>
    <mergeCell ref="E11:K12"/>
    <mergeCell ref="L11:O11"/>
    <mergeCell ref="Q11:U11"/>
    <mergeCell ref="V11:X11"/>
    <mergeCell ref="Y11:AC11"/>
    <mergeCell ref="AD11:AF11"/>
    <mergeCell ref="L12:O12"/>
    <mergeCell ref="Q12:U12"/>
    <mergeCell ref="V12:X12"/>
    <mergeCell ref="Y12:AC12"/>
    <mergeCell ref="AD12:AF12"/>
    <mergeCell ref="V8:X8"/>
    <mergeCell ref="Y8:AC8"/>
    <mergeCell ref="AD8:AF8"/>
    <mergeCell ref="AO7:AS7"/>
    <mergeCell ref="AT7:AV7"/>
    <mergeCell ref="AW7:BA7"/>
    <mergeCell ref="BB7:BD7"/>
    <mergeCell ref="BT8:BX8"/>
    <mergeCell ref="AW8:BA8"/>
    <mergeCell ref="BB8:BD8"/>
    <mergeCell ref="BE8:BI8"/>
    <mergeCell ref="BJ8:BN8"/>
    <mergeCell ref="A3:B3"/>
    <mergeCell ref="C3:I3"/>
    <mergeCell ref="A5:O6"/>
    <mergeCell ref="P5:P6"/>
    <mergeCell ref="Q5:X6"/>
    <mergeCell ref="Y5:AF6"/>
    <mergeCell ref="BT6:BX6"/>
    <mergeCell ref="A7:B16"/>
    <mergeCell ref="C7:K8"/>
    <mergeCell ref="L7:O7"/>
    <mergeCell ref="Q7:U7"/>
    <mergeCell ref="V7:X7"/>
    <mergeCell ref="Y7:AC7"/>
    <mergeCell ref="AD7:AF7"/>
    <mergeCell ref="AG7:AK7"/>
    <mergeCell ref="AL7:AN7"/>
    <mergeCell ref="AG5:AN6"/>
    <mergeCell ref="AO5:AV6"/>
    <mergeCell ref="AW5:BD6"/>
    <mergeCell ref="BE5:BX5"/>
    <mergeCell ref="BE6:BI6"/>
    <mergeCell ref="BT7:BX7"/>
    <mergeCell ref="L8:O8"/>
    <mergeCell ref="Q8:U8"/>
  </mergeCells>
  <phoneticPr fontId="1"/>
  <printOptions horizontalCentered="1"/>
  <pageMargins left="0.51181102362204722" right="0.51181102362204722" top="0.59055118110236227" bottom="0.59055118110236227" header="0.51181102362204722" footer="0.31496062992125984"/>
  <pageSetup paperSize="9" scale="65" firstPageNumber="3" fitToHeight="2" pageOrder="overThenDown" orientation="landscape" useFirstPageNumber="1" r:id="rId1"/>
  <headerFooter alignWithMargins="0">
    <oddFooter>&amp;C&amp;P</oddFooter>
  </headerFooter>
  <rowBreaks count="1" manualBreakCount="1">
    <brk id="36" max="9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99"/>
  <sheetViews>
    <sheetView view="pageBreakPreview" topLeftCell="A15" zoomScale="70" zoomScaleNormal="75" zoomScaleSheetLayoutView="70" workbookViewId="0">
      <selection activeCell="AD45" sqref="AD45"/>
    </sheetView>
  </sheetViews>
  <sheetFormatPr defaultColWidth="9" defaultRowHeight="14.4" x14ac:dyDescent="0.2"/>
  <cols>
    <col min="1" max="1" width="0.6640625" style="2" customWidth="1"/>
    <col min="2" max="5" width="3.33203125" style="2" customWidth="1"/>
    <col min="6" max="6" width="5.33203125" style="2" customWidth="1"/>
    <col min="7" max="8" width="1.88671875" style="2" customWidth="1"/>
    <col min="9" max="9" width="16" style="2" customWidth="1"/>
    <col min="10" max="10" width="2.33203125" style="2" customWidth="1"/>
    <col min="11" max="11" width="0.6640625" style="2" customWidth="1"/>
    <col min="12" max="12" width="1.6640625" style="2" customWidth="1"/>
    <col min="13" max="13" width="2.44140625" style="2" customWidth="1"/>
    <col min="14" max="14" width="7.77734375" style="2" customWidth="1"/>
    <col min="15" max="16" width="0.21875" style="2" customWidth="1"/>
    <col min="17" max="17" width="7.77734375" style="2" customWidth="1"/>
    <col min="18" max="19" width="0.21875" style="2" customWidth="1"/>
    <col min="20" max="20" width="7.77734375" style="2" customWidth="1"/>
    <col min="21" max="22" width="1.6640625" style="2" customWidth="1"/>
    <col min="23" max="23" width="2.44140625" style="2" customWidth="1"/>
    <col min="24" max="24" width="7.77734375" style="2" customWidth="1"/>
    <col min="25" max="26" width="0.21875" style="2" customWidth="1"/>
    <col min="27" max="27" width="7.77734375" style="2" customWidth="1"/>
    <col min="28" max="29" width="0.21875" style="2" customWidth="1"/>
    <col min="30" max="30" width="7.77734375" style="2" customWidth="1"/>
    <col min="31" max="32" width="1.6640625" style="2" customWidth="1"/>
    <col min="33" max="33" width="2.44140625" style="2" customWidth="1"/>
    <col min="34" max="34" width="7.77734375" style="2" customWidth="1"/>
    <col min="35" max="36" width="0.21875" style="2" customWidth="1"/>
    <col min="37" max="37" width="7.77734375" style="2" customWidth="1"/>
    <col min="38" max="39" width="0.21875" style="2" customWidth="1"/>
    <col min="40" max="40" width="7.77734375" style="2" customWidth="1"/>
    <col min="41" max="41" width="1.6640625" style="2" customWidth="1"/>
    <col min="42" max="42" width="9" style="2"/>
    <col min="43" max="43" width="1.6640625" style="2" customWidth="1"/>
    <col min="44" max="16384" width="9" style="2"/>
  </cols>
  <sheetData>
    <row r="1" spans="1:42" ht="69" customHeight="1" x14ac:dyDescent="0.45">
      <c r="A1" s="419" t="s">
        <v>273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19"/>
      <c r="AC1" s="419"/>
      <c r="AD1" s="419"/>
      <c r="AE1" s="419"/>
      <c r="AF1" s="419"/>
      <c r="AG1" s="419"/>
      <c r="AH1" s="419"/>
      <c r="AI1" s="419"/>
      <c r="AJ1" s="419"/>
      <c r="AK1" s="419"/>
      <c r="AL1" s="419"/>
      <c r="AM1" s="419"/>
      <c r="AN1" s="419"/>
      <c r="AO1" s="419"/>
      <c r="AP1" s="1"/>
    </row>
    <row r="2" spans="1:42" ht="36.75" customHeight="1" x14ac:dyDescent="0.3">
      <c r="B2" s="225" t="s">
        <v>220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42" ht="33.75" customHeight="1" x14ac:dyDescent="0.2">
      <c r="A3" s="409"/>
      <c r="B3" s="421"/>
      <c r="C3" s="421"/>
      <c r="D3" s="421"/>
      <c r="E3" s="421"/>
      <c r="F3" s="421"/>
      <c r="G3" s="421"/>
      <c r="H3" s="411" t="s">
        <v>87</v>
      </c>
      <c r="I3" s="411"/>
      <c r="J3" s="411"/>
      <c r="K3" s="216"/>
      <c r="L3" s="109"/>
      <c r="M3" s="412" t="s">
        <v>274</v>
      </c>
      <c r="N3" s="413"/>
      <c r="O3" s="413"/>
      <c r="P3" s="413"/>
      <c r="Q3" s="413"/>
      <c r="R3" s="413"/>
      <c r="S3" s="413"/>
      <c r="T3" s="413"/>
      <c r="U3" s="73"/>
      <c r="V3" s="216"/>
      <c r="W3" s="412" t="s">
        <v>275</v>
      </c>
      <c r="X3" s="413"/>
      <c r="Y3" s="413"/>
      <c r="Z3" s="413"/>
      <c r="AA3" s="413"/>
      <c r="AB3" s="413"/>
      <c r="AC3" s="413"/>
      <c r="AD3" s="413"/>
      <c r="AE3" s="73"/>
      <c r="AF3" s="77"/>
      <c r="AG3" s="412" t="s">
        <v>88</v>
      </c>
      <c r="AH3" s="413"/>
      <c r="AI3" s="413"/>
      <c r="AJ3" s="413"/>
      <c r="AK3" s="413"/>
      <c r="AL3" s="413"/>
      <c r="AM3" s="413"/>
      <c r="AN3" s="413"/>
      <c r="AO3" s="73"/>
    </row>
    <row r="4" spans="1:42" ht="33.75" customHeight="1" x14ac:dyDescent="0.2">
      <c r="A4" s="3"/>
      <c r="B4" s="415" t="s">
        <v>89</v>
      </c>
      <c r="C4" s="415"/>
      <c r="D4" s="415"/>
      <c r="E4" s="415"/>
      <c r="F4" s="415"/>
      <c r="G4" s="415"/>
      <c r="H4" s="416"/>
      <c r="I4" s="416"/>
      <c r="J4" s="416"/>
      <c r="K4" s="422"/>
      <c r="L4" s="4"/>
      <c r="M4" s="414"/>
      <c r="N4" s="414"/>
      <c r="O4" s="414"/>
      <c r="P4" s="414"/>
      <c r="Q4" s="414"/>
      <c r="R4" s="414"/>
      <c r="S4" s="414"/>
      <c r="T4" s="414"/>
      <c r="U4" s="5"/>
      <c r="V4" s="218"/>
      <c r="W4" s="414"/>
      <c r="X4" s="414"/>
      <c r="Y4" s="414"/>
      <c r="Z4" s="414"/>
      <c r="AA4" s="414"/>
      <c r="AB4" s="414"/>
      <c r="AC4" s="414"/>
      <c r="AD4" s="414"/>
      <c r="AE4" s="5"/>
      <c r="AF4" s="4"/>
      <c r="AG4" s="414"/>
      <c r="AH4" s="414"/>
      <c r="AI4" s="414"/>
      <c r="AJ4" s="414"/>
      <c r="AK4" s="414"/>
      <c r="AL4" s="414"/>
      <c r="AM4" s="414"/>
      <c r="AN4" s="414"/>
      <c r="AO4" s="5"/>
    </row>
    <row r="5" spans="1:42" ht="15" customHeight="1" x14ac:dyDescent="0.2">
      <c r="A5" s="6"/>
      <c r="B5" s="386" t="s">
        <v>59</v>
      </c>
      <c r="C5" s="386"/>
      <c r="D5" s="386"/>
      <c r="E5" s="386"/>
      <c r="F5" s="386"/>
      <c r="G5" s="386"/>
      <c r="H5" s="66"/>
      <c r="I5" s="69"/>
      <c r="J5" s="69"/>
      <c r="K5" s="7"/>
      <c r="L5" s="95"/>
      <c r="M5" s="215"/>
      <c r="N5" s="214"/>
      <c r="O5" s="221" t="s">
        <v>90</v>
      </c>
      <c r="P5" s="215"/>
      <c r="Q5" s="214"/>
      <c r="R5" s="221" t="s">
        <v>91</v>
      </c>
      <c r="S5" s="215"/>
      <c r="T5" s="214"/>
      <c r="U5" s="40" t="s">
        <v>84</v>
      </c>
      <c r="V5" s="95"/>
      <c r="W5" s="215"/>
      <c r="X5" s="214"/>
      <c r="Y5" s="221" t="s">
        <v>90</v>
      </c>
      <c r="Z5" s="215"/>
      <c r="AA5" s="214"/>
      <c r="AB5" s="226" t="s">
        <v>91</v>
      </c>
      <c r="AC5" s="217"/>
      <c r="AD5" s="219"/>
      <c r="AE5" s="40" t="s">
        <v>84</v>
      </c>
      <c r="AF5" s="77"/>
      <c r="AG5" s="68"/>
      <c r="AH5" s="63"/>
      <c r="AI5" s="62" t="s">
        <v>90</v>
      </c>
      <c r="AJ5" s="68"/>
      <c r="AK5" s="63"/>
      <c r="AL5" s="62" t="s">
        <v>91</v>
      </c>
      <c r="AM5" s="68"/>
      <c r="AN5" s="63"/>
      <c r="AO5" s="8" t="s">
        <v>84</v>
      </c>
    </row>
    <row r="6" spans="1:42" ht="30" customHeight="1" x14ac:dyDescent="0.2">
      <c r="A6" s="9"/>
      <c r="B6" s="69"/>
      <c r="C6" s="375" t="s">
        <v>92</v>
      </c>
      <c r="D6" s="280"/>
      <c r="E6" s="280"/>
      <c r="F6" s="280"/>
      <c r="G6" s="280"/>
      <c r="H6" s="280"/>
      <c r="I6" s="280"/>
      <c r="J6" s="65"/>
      <c r="K6" s="65"/>
      <c r="L6" s="10"/>
      <c r="M6" s="65"/>
      <c r="N6" s="402">
        <f>SUM(N7:T8)</f>
        <v>4593478169</v>
      </c>
      <c r="O6" s="402"/>
      <c r="P6" s="402"/>
      <c r="Q6" s="402" t="s">
        <v>93</v>
      </c>
      <c r="R6" s="402"/>
      <c r="S6" s="402"/>
      <c r="T6" s="402" t="s">
        <v>94</v>
      </c>
      <c r="U6" s="11"/>
      <c r="V6" s="10"/>
      <c r="W6" s="65"/>
      <c r="X6" s="402">
        <v>4600158692</v>
      </c>
      <c r="Y6" s="402"/>
      <c r="Z6" s="402"/>
      <c r="AA6" s="402" t="s">
        <v>97</v>
      </c>
      <c r="AB6" s="402"/>
      <c r="AC6" s="402"/>
      <c r="AD6" s="402" t="s">
        <v>98</v>
      </c>
      <c r="AE6" s="11"/>
      <c r="AF6" s="10"/>
      <c r="AG6" s="65" t="str">
        <f>IF(AH6&lt;0,"△","")</f>
        <v>△</v>
      </c>
      <c r="AH6" s="402">
        <f>N6-X6</f>
        <v>-6680523</v>
      </c>
      <c r="AI6" s="402"/>
      <c r="AJ6" s="402"/>
      <c r="AK6" s="402" t="s">
        <v>95</v>
      </c>
      <c r="AL6" s="402"/>
      <c r="AM6" s="402"/>
      <c r="AN6" s="402" t="s">
        <v>96</v>
      </c>
      <c r="AO6" s="11"/>
    </row>
    <row r="7" spans="1:42" ht="30" customHeight="1" x14ac:dyDescent="0.2">
      <c r="A7" s="9"/>
      <c r="B7" s="69"/>
      <c r="C7" s="69"/>
      <c r="D7" s="68"/>
      <c r="E7" s="412" t="s">
        <v>74</v>
      </c>
      <c r="F7" s="413"/>
      <c r="G7" s="413"/>
      <c r="H7" s="413"/>
      <c r="I7" s="413"/>
      <c r="J7" s="413"/>
      <c r="K7" s="12"/>
      <c r="L7" s="13"/>
      <c r="M7" s="12"/>
      <c r="N7" s="404">
        <v>25889461</v>
      </c>
      <c r="O7" s="404"/>
      <c r="P7" s="404"/>
      <c r="Q7" s="404"/>
      <c r="R7" s="404"/>
      <c r="S7" s="404"/>
      <c r="T7" s="404"/>
      <c r="U7" s="14"/>
      <c r="V7" s="13"/>
      <c r="W7" s="12"/>
      <c r="X7" s="404">
        <v>23115439</v>
      </c>
      <c r="Y7" s="404"/>
      <c r="Z7" s="404"/>
      <c r="AA7" s="404"/>
      <c r="AB7" s="404"/>
      <c r="AC7" s="404"/>
      <c r="AD7" s="404"/>
      <c r="AE7" s="14"/>
      <c r="AF7" s="13"/>
      <c r="AG7" s="12" t="str">
        <f t="shared" ref="AG7:AG24" si="0">IF(AH7&lt;0,"△","")</f>
        <v/>
      </c>
      <c r="AH7" s="404">
        <f t="shared" ref="AH7:AH36" si="1">N7-X7</f>
        <v>2774022</v>
      </c>
      <c r="AI7" s="404"/>
      <c r="AJ7" s="404"/>
      <c r="AK7" s="404" t="s">
        <v>97</v>
      </c>
      <c r="AL7" s="404"/>
      <c r="AM7" s="404"/>
      <c r="AN7" s="404" t="s">
        <v>98</v>
      </c>
      <c r="AO7" s="14"/>
    </row>
    <row r="8" spans="1:42" ht="30" customHeight="1" x14ac:dyDescent="0.2">
      <c r="A8" s="9"/>
      <c r="B8" s="69"/>
      <c r="C8" s="69"/>
      <c r="D8" s="69"/>
      <c r="E8" s="372" t="s">
        <v>75</v>
      </c>
      <c r="F8" s="417"/>
      <c r="G8" s="417"/>
      <c r="H8" s="417"/>
      <c r="I8" s="417"/>
      <c r="J8" s="417"/>
      <c r="K8" s="15"/>
      <c r="L8" s="16"/>
      <c r="M8" s="15"/>
      <c r="N8" s="373">
        <v>4567588708</v>
      </c>
      <c r="O8" s="373"/>
      <c r="P8" s="373"/>
      <c r="Q8" s="373"/>
      <c r="R8" s="373"/>
      <c r="S8" s="373"/>
      <c r="T8" s="373"/>
      <c r="U8" s="17"/>
      <c r="V8" s="16"/>
      <c r="W8" s="15"/>
      <c r="X8" s="373">
        <v>4577043253</v>
      </c>
      <c r="Y8" s="373"/>
      <c r="Z8" s="373"/>
      <c r="AA8" s="373"/>
      <c r="AB8" s="373"/>
      <c r="AC8" s="373"/>
      <c r="AD8" s="373"/>
      <c r="AE8" s="17"/>
      <c r="AF8" s="16"/>
      <c r="AG8" s="15" t="str">
        <f t="shared" si="0"/>
        <v>△</v>
      </c>
      <c r="AH8" s="373">
        <f t="shared" si="1"/>
        <v>-9454545</v>
      </c>
      <c r="AI8" s="373"/>
      <c r="AJ8" s="373"/>
      <c r="AK8" s="373" t="s">
        <v>97</v>
      </c>
      <c r="AL8" s="373"/>
      <c r="AM8" s="373"/>
      <c r="AN8" s="373" t="s">
        <v>98</v>
      </c>
      <c r="AO8" s="17"/>
    </row>
    <row r="9" spans="1:42" ht="30" customHeight="1" x14ac:dyDescent="0.2">
      <c r="A9" s="9"/>
      <c r="B9" s="69"/>
      <c r="C9" s="375" t="s">
        <v>99</v>
      </c>
      <c r="D9" s="280"/>
      <c r="E9" s="280"/>
      <c r="F9" s="280"/>
      <c r="G9" s="280"/>
      <c r="H9" s="280"/>
      <c r="I9" s="280"/>
      <c r="J9" s="65"/>
      <c r="K9" s="70"/>
      <c r="L9" s="4"/>
      <c r="M9" s="70"/>
      <c r="N9" s="376">
        <f>SUM(N10:T12)</f>
        <v>8015648</v>
      </c>
      <c r="O9" s="376"/>
      <c r="P9" s="376"/>
      <c r="Q9" s="376" t="s">
        <v>100</v>
      </c>
      <c r="R9" s="376"/>
      <c r="S9" s="376"/>
      <c r="T9" s="376" t="s">
        <v>101</v>
      </c>
      <c r="U9" s="11"/>
      <c r="V9" s="4"/>
      <c r="W9" s="70"/>
      <c r="X9" s="376">
        <v>10610228</v>
      </c>
      <c r="Y9" s="376"/>
      <c r="Z9" s="376"/>
      <c r="AA9" s="376" t="s">
        <v>233</v>
      </c>
      <c r="AB9" s="376"/>
      <c r="AC9" s="376"/>
      <c r="AD9" s="376" t="s">
        <v>234</v>
      </c>
      <c r="AE9" s="11"/>
      <c r="AF9" s="4"/>
      <c r="AG9" s="70" t="str">
        <f t="shared" si="0"/>
        <v>△</v>
      </c>
      <c r="AH9" s="376">
        <f>N9-X9</f>
        <v>-2594580</v>
      </c>
      <c r="AI9" s="376"/>
      <c r="AJ9" s="376"/>
      <c r="AK9" s="376" t="s">
        <v>97</v>
      </c>
      <c r="AL9" s="376"/>
      <c r="AM9" s="376"/>
      <c r="AN9" s="376" t="s">
        <v>98</v>
      </c>
      <c r="AO9" s="11"/>
    </row>
    <row r="10" spans="1:42" ht="30" customHeight="1" x14ac:dyDescent="0.2">
      <c r="A10" s="9"/>
      <c r="B10" s="69"/>
      <c r="C10" s="67"/>
      <c r="D10" s="75"/>
      <c r="E10" s="372" t="s">
        <v>77</v>
      </c>
      <c r="F10" s="372"/>
      <c r="G10" s="372"/>
      <c r="H10" s="372"/>
      <c r="I10" s="372"/>
      <c r="J10" s="372"/>
      <c r="K10" s="15"/>
      <c r="L10" s="16"/>
      <c r="M10" s="15"/>
      <c r="N10" s="373">
        <v>5454467</v>
      </c>
      <c r="O10" s="373"/>
      <c r="P10" s="373"/>
      <c r="Q10" s="373"/>
      <c r="R10" s="373"/>
      <c r="S10" s="373"/>
      <c r="T10" s="373"/>
      <c r="U10" s="17"/>
      <c r="V10" s="16"/>
      <c r="W10" s="15"/>
      <c r="X10" s="373">
        <v>5469513</v>
      </c>
      <c r="Y10" s="373"/>
      <c r="Z10" s="373"/>
      <c r="AA10" s="373"/>
      <c r="AB10" s="373"/>
      <c r="AC10" s="373"/>
      <c r="AD10" s="373"/>
      <c r="AE10" s="17"/>
      <c r="AF10" s="16"/>
      <c r="AG10" s="15" t="str">
        <f t="shared" si="0"/>
        <v>△</v>
      </c>
      <c r="AH10" s="373">
        <f>N10-X10</f>
        <v>-15046</v>
      </c>
      <c r="AI10" s="373"/>
      <c r="AJ10" s="373"/>
      <c r="AK10" s="373" t="s">
        <v>97</v>
      </c>
      <c r="AL10" s="373"/>
      <c r="AM10" s="373"/>
      <c r="AN10" s="373" t="s">
        <v>98</v>
      </c>
      <c r="AO10" s="17"/>
    </row>
    <row r="11" spans="1:42" ht="30" customHeight="1" x14ac:dyDescent="0.2">
      <c r="A11" s="9"/>
      <c r="B11" s="69"/>
      <c r="C11" s="67"/>
      <c r="D11" s="75"/>
      <c r="E11" s="372" t="s">
        <v>73</v>
      </c>
      <c r="F11" s="372"/>
      <c r="G11" s="372"/>
      <c r="H11" s="372"/>
      <c r="I11" s="372"/>
      <c r="J11" s="372"/>
      <c r="K11" s="18"/>
      <c r="L11" s="19"/>
      <c r="M11" s="18"/>
      <c r="N11" s="374">
        <v>99733</v>
      </c>
      <c r="O11" s="374"/>
      <c r="P11" s="374"/>
      <c r="Q11" s="374"/>
      <c r="R11" s="374"/>
      <c r="S11" s="374"/>
      <c r="T11" s="374"/>
      <c r="U11" s="20"/>
      <c r="V11" s="19"/>
      <c r="W11" s="18"/>
      <c r="X11" s="374">
        <v>147825</v>
      </c>
      <c r="Y11" s="374"/>
      <c r="Z11" s="374"/>
      <c r="AA11" s="374"/>
      <c r="AB11" s="374"/>
      <c r="AC11" s="374"/>
      <c r="AD11" s="374"/>
      <c r="AE11" s="20"/>
      <c r="AF11" s="19"/>
      <c r="AG11" s="18" t="str">
        <f t="shared" si="0"/>
        <v>△</v>
      </c>
      <c r="AH11" s="374">
        <f t="shared" si="1"/>
        <v>-48092</v>
      </c>
      <c r="AI11" s="374"/>
      <c r="AJ11" s="374"/>
      <c r="AK11" s="374" t="s">
        <v>97</v>
      </c>
      <c r="AL11" s="374"/>
      <c r="AM11" s="374"/>
      <c r="AN11" s="374" t="s">
        <v>98</v>
      </c>
      <c r="AO11" s="20"/>
    </row>
    <row r="12" spans="1:42" ht="30" customHeight="1" x14ac:dyDescent="0.2">
      <c r="A12" s="9"/>
      <c r="B12" s="115"/>
      <c r="C12" s="116"/>
      <c r="D12" s="114"/>
      <c r="E12" s="372" t="s">
        <v>102</v>
      </c>
      <c r="F12" s="372"/>
      <c r="G12" s="372"/>
      <c r="H12" s="372"/>
      <c r="I12" s="372"/>
      <c r="J12" s="372"/>
      <c r="K12" s="18"/>
      <c r="L12" s="19"/>
      <c r="M12" s="18"/>
      <c r="N12" s="374">
        <v>2461448</v>
      </c>
      <c r="O12" s="374"/>
      <c r="P12" s="374"/>
      <c r="Q12" s="374"/>
      <c r="R12" s="374"/>
      <c r="S12" s="374"/>
      <c r="T12" s="374"/>
      <c r="U12" s="20"/>
      <c r="V12" s="19"/>
      <c r="W12" s="18"/>
      <c r="X12" s="373">
        <v>4992890</v>
      </c>
      <c r="Y12" s="373"/>
      <c r="Z12" s="373"/>
      <c r="AA12" s="373"/>
      <c r="AB12" s="373"/>
      <c r="AC12" s="373"/>
      <c r="AD12" s="373"/>
      <c r="AE12" s="20"/>
      <c r="AF12" s="19"/>
      <c r="AG12" s="18" t="str">
        <f t="shared" ref="AG12" si="2">IF(AH12&lt;0,"△","")</f>
        <v>△</v>
      </c>
      <c r="AH12" s="374">
        <f t="shared" ref="AH12" si="3">N12-X12</f>
        <v>-2531442</v>
      </c>
      <c r="AI12" s="374"/>
      <c r="AJ12" s="374"/>
      <c r="AK12" s="374" t="s">
        <v>97</v>
      </c>
      <c r="AL12" s="374"/>
      <c r="AM12" s="374"/>
      <c r="AN12" s="374" t="s">
        <v>98</v>
      </c>
      <c r="AO12" s="20"/>
    </row>
    <row r="13" spans="1:42" ht="30" customHeight="1" collapsed="1" thickBot="1" x14ac:dyDescent="0.25">
      <c r="A13" s="9"/>
      <c r="B13" s="69"/>
      <c r="C13" s="69"/>
      <c r="D13" s="394" t="s">
        <v>103</v>
      </c>
      <c r="E13" s="418"/>
      <c r="F13" s="418"/>
      <c r="G13" s="418"/>
      <c r="H13" s="418"/>
      <c r="I13" s="418"/>
      <c r="J13" s="23"/>
      <c r="K13" s="23"/>
      <c r="L13" s="24"/>
      <c r="M13" s="23"/>
      <c r="N13" s="403">
        <f>SUM(N6,N9)</f>
        <v>4601493817</v>
      </c>
      <c r="O13" s="403"/>
      <c r="P13" s="403"/>
      <c r="Q13" s="403" t="s">
        <v>104</v>
      </c>
      <c r="R13" s="403"/>
      <c r="S13" s="403"/>
      <c r="T13" s="403" t="s">
        <v>105</v>
      </c>
      <c r="U13" s="25"/>
      <c r="V13" s="24"/>
      <c r="W13" s="23"/>
      <c r="X13" s="403">
        <v>4610768920</v>
      </c>
      <c r="Y13" s="403"/>
      <c r="Z13" s="403"/>
      <c r="AA13" s="403" t="s">
        <v>241</v>
      </c>
      <c r="AB13" s="403"/>
      <c r="AC13" s="403"/>
      <c r="AD13" s="403" t="s">
        <v>242</v>
      </c>
      <c r="AE13" s="25"/>
      <c r="AF13" s="24"/>
      <c r="AG13" s="23" t="str">
        <f t="shared" si="0"/>
        <v>△</v>
      </c>
      <c r="AH13" s="403">
        <f t="shared" si="1"/>
        <v>-9275103</v>
      </c>
      <c r="AI13" s="403"/>
      <c r="AJ13" s="403"/>
      <c r="AK13" s="403" t="s">
        <v>97</v>
      </c>
      <c r="AL13" s="403"/>
      <c r="AM13" s="403"/>
      <c r="AN13" s="403" t="s">
        <v>98</v>
      </c>
      <c r="AO13" s="25"/>
    </row>
    <row r="14" spans="1:42" ht="30" customHeight="1" thickTop="1" x14ac:dyDescent="0.2">
      <c r="A14" s="9"/>
      <c r="B14" s="69"/>
      <c r="C14" s="375" t="s">
        <v>106</v>
      </c>
      <c r="D14" s="375"/>
      <c r="E14" s="375"/>
      <c r="F14" s="375"/>
      <c r="G14" s="375"/>
      <c r="H14" s="375"/>
      <c r="I14" s="375"/>
      <c r="J14" s="70"/>
      <c r="K14" s="70"/>
      <c r="L14" s="4"/>
      <c r="M14" s="70"/>
      <c r="N14" s="402">
        <f>SUM(N15,N16,N17,N18)</f>
        <v>1485817571</v>
      </c>
      <c r="O14" s="402"/>
      <c r="P14" s="402"/>
      <c r="Q14" s="402" t="s">
        <v>107</v>
      </c>
      <c r="R14" s="402"/>
      <c r="S14" s="402"/>
      <c r="T14" s="402" t="s">
        <v>108</v>
      </c>
      <c r="U14" s="26"/>
      <c r="V14" s="4"/>
      <c r="W14" s="70"/>
      <c r="X14" s="402">
        <v>1453270333</v>
      </c>
      <c r="Y14" s="402"/>
      <c r="Z14" s="402"/>
      <c r="AA14" s="402" t="s">
        <v>243</v>
      </c>
      <c r="AB14" s="402"/>
      <c r="AC14" s="402"/>
      <c r="AD14" s="402" t="s">
        <v>244</v>
      </c>
      <c r="AE14" s="26"/>
      <c r="AF14" s="4"/>
      <c r="AG14" s="70" t="str">
        <f t="shared" si="0"/>
        <v/>
      </c>
      <c r="AH14" s="402">
        <f t="shared" si="1"/>
        <v>32547238</v>
      </c>
      <c r="AI14" s="402"/>
      <c r="AJ14" s="402"/>
      <c r="AK14" s="402" t="s">
        <v>97</v>
      </c>
      <c r="AL14" s="402"/>
      <c r="AM14" s="402"/>
      <c r="AN14" s="402" t="s">
        <v>98</v>
      </c>
      <c r="AO14" s="26"/>
    </row>
    <row r="15" spans="1:42" ht="30" customHeight="1" x14ac:dyDescent="0.2">
      <c r="A15" s="9"/>
      <c r="B15" s="69"/>
      <c r="C15" s="69"/>
      <c r="D15" s="69"/>
      <c r="E15" s="377" t="s">
        <v>40</v>
      </c>
      <c r="F15" s="377"/>
      <c r="G15" s="377"/>
      <c r="H15" s="377"/>
      <c r="I15" s="377"/>
      <c r="J15" s="377"/>
      <c r="K15" s="12"/>
      <c r="L15" s="13"/>
      <c r="M15" s="12"/>
      <c r="N15" s="404">
        <v>220815984</v>
      </c>
      <c r="O15" s="404"/>
      <c r="P15" s="404"/>
      <c r="Q15" s="404"/>
      <c r="R15" s="404"/>
      <c r="S15" s="404"/>
      <c r="T15" s="404"/>
      <c r="U15" s="27"/>
      <c r="V15" s="13"/>
      <c r="W15" s="12"/>
      <c r="X15" s="404">
        <v>204391741</v>
      </c>
      <c r="Y15" s="404"/>
      <c r="Z15" s="404"/>
      <c r="AA15" s="404"/>
      <c r="AB15" s="404"/>
      <c r="AC15" s="404"/>
      <c r="AD15" s="404"/>
      <c r="AE15" s="27"/>
      <c r="AF15" s="13"/>
      <c r="AG15" s="12" t="str">
        <f t="shared" si="0"/>
        <v/>
      </c>
      <c r="AH15" s="404">
        <f t="shared" si="1"/>
        <v>16424243</v>
      </c>
      <c r="AI15" s="404"/>
      <c r="AJ15" s="404"/>
      <c r="AK15" s="404" t="s">
        <v>97</v>
      </c>
      <c r="AL15" s="404"/>
      <c r="AM15" s="404"/>
      <c r="AN15" s="404" t="s">
        <v>98</v>
      </c>
      <c r="AO15" s="27"/>
    </row>
    <row r="16" spans="1:42" ht="30" customHeight="1" x14ac:dyDescent="0.2">
      <c r="A16" s="9"/>
      <c r="B16" s="69"/>
      <c r="C16" s="69"/>
      <c r="D16" s="69"/>
      <c r="E16" s="372" t="s">
        <v>41</v>
      </c>
      <c r="F16" s="372"/>
      <c r="G16" s="372"/>
      <c r="H16" s="372"/>
      <c r="I16" s="372"/>
      <c r="J16" s="372"/>
      <c r="K16" s="15"/>
      <c r="L16" s="16"/>
      <c r="M16" s="15"/>
      <c r="N16" s="373">
        <v>812206678</v>
      </c>
      <c r="O16" s="373"/>
      <c r="P16" s="373"/>
      <c r="Q16" s="373"/>
      <c r="R16" s="373"/>
      <c r="S16" s="373"/>
      <c r="T16" s="373"/>
      <c r="U16" s="28"/>
      <c r="V16" s="16"/>
      <c r="W16" s="15"/>
      <c r="X16" s="373">
        <v>846668202</v>
      </c>
      <c r="Y16" s="373"/>
      <c r="Z16" s="373"/>
      <c r="AA16" s="373"/>
      <c r="AB16" s="373"/>
      <c r="AC16" s="373"/>
      <c r="AD16" s="373"/>
      <c r="AE16" s="28"/>
      <c r="AF16" s="16"/>
      <c r="AG16" s="15" t="str">
        <f t="shared" si="0"/>
        <v>△</v>
      </c>
      <c r="AH16" s="373">
        <f t="shared" si="1"/>
        <v>-34461524</v>
      </c>
      <c r="AI16" s="373"/>
      <c r="AJ16" s="373"/>
      <c r="AK16" s="373" t="s">
        <v>97</v>
      </c>
      <c r="AL16" s="373"/>
      <c r="AM16" s="373"/>
      <c r="AN16" s="373" t="s">
        <v>98</v>
      </c>
      <c r="AO16" s="28"/>
    </row>
    <row r="17" spans="1:41" ht="30" customHeight="1" x14ac:dyDescent="0.2">
      <c r="A17" s="9"/>
      <c r="B17" s="69"/>
      <c r="C17" s="69"/>
      <c r="D17" s="69"/>
      <c r="E17" s="372" t="s">
        <v>109</v>
      </c>
      <c r="F17" s="372"/>
      <c r="G17" s="372"/>
      <c r="H17" s="372"/>
      <c r="I17" s="372"/>
      <c r="J17" s="372"/>
      <c r="K17" s="15"/>
      <c r="L17" s="16"/>
      <c r="M17" s="15"/>
      <c r="N17" s="373">
        <v>452794909</v>
      </c>
      <c r="O17" s="373"/>
      <c r="P17" s="373"/>
      <c r="Q17" s="373"/>
      <c r="R17" s="373"/>
      <c r="S17" s="373"/>
      <c r="T17" s="373"/>
      <c r="U17" s="28"/>
      <c r="V17" s="16"/>
      <c r="W17" s="15"/>
      <c r="X17" s="373">
        <v>399580409</v>
      </c>
      <c r="Y17" s="373"/>
      <c r="Z17" s="373"/>
      <c r="AA17" s="373"/>
      <c r="AB17" s="373"/>
      <c r="AC17" s="373"/>
      <c r="AD17" s="373"/>
      <c r="AE17" s="28"/>
      <c r="AF17" s="16"/>
      <c r="AG17" s="15" t="str">
        <f t="shared" si="0"/>
        <v/>
      </c>
      <c r="AH17" s="373">
        <f t="shared" si="1"/>
        <v>53214500</v>
      </c>
      <c r="AI17" s="373"/>
      <c r="AJ17" s="373"/>
      <c r="AK17" s="373" t="s">
        <v>97</v>
      </c>
      <c r="AL17" s="373"/>
      <c r="AM17" s="373"/>
      <c r="AN17" s="373" t="s">
        <v>98</v>
      </c>
      <c r="AO17" s="28"/>
    </row>
    <row r="18" spans="1:41" ht="30" customHeight="1" x14ac:dyDescent="0.2">
      <c r="A18" s="9"/>
      <c r="B18" s="69"/>
      <c r="C18" s="69"/>
      <c r="D18" s="69"/>
      <c r="E18" s="372" t="s">
        <v>110</v>
      </c>
      <c r="F18" s="372"/>
      <c r="G18" s="372"/>
      <c r="H18" s="372"/>
      <c r="I18" s="372"/>
      <c r="J18" s="372"/>
      <c r="K18" s="15"/>
      <c r="L18" s="16"/>
      <c r="M18" s="15"/>
      <c r="N18" s="373">
        <v>0</v>
      </c>
      <c r="O18" s="373"/>
      <c r="P18" s="373"/>
      <c r="Q18" s="373"/>
      <c r="R18" s="373"/>
      <c r="S18" s="373"/>
      <c r="T18" s="373"/>
      <c r="U18" s="28"/>
      <c r="V18" s="16"/>
      <c r="W18" s="15"/>
      <c r="X18" s="373">
        <v>2629981</v>
      </c>
      <c r="Y18" s="373"/>
      <c r="Z18" s="373"/>
      <c r="AA18" s="373"/>
      <c r="AB18" s="373"/>
      <c r="AC18" s="373"/>
      <c r="AD18" s="373"/>
      <c r="AE18" s="28"/>
      <c r="AF18" s="16"/>
      <c r="AG18" s="15" t="str">
        <f t="shared" si="0"/>
        <v>△</v>
      </c>
      <c r="AH18" s="373">
        <f t="shared" si="1"/>
        <v>-2629981</v>
      </c>
      <c r="AI18" s="373"/>
      <c r="AJ18" s="373"/>
      <c r="AK18" s="373" t="s">
        <v>97</v>
      </c>
      <c r="AL18" s="373"/>
      <c r="AM18" s="373"/>
      <c r="AN18" s="373" t="s">
        <v>98</v>
      </c>
      <c r="AO18" s="28"/>
    </row>
    <row r="19" spans="1:41" ht="30" customHeight="1" x14ac:dyDescent="0.2">
      <c r="A19" s="9"/>
      <c r="B19" s="69"/>
      <c r="C19" s="375" t="s">
        <v>111</v>
      </c>
      <c r="D19" s="375"/>
      <c r="E19" s="375"/>
      <c r="F19" s="375"/>
      <c r="G19" s="375"/>
      <c r="H19" s="375"/>
      <c r="I19" s="375"/>
      <c r="J19" s="70"/>
      <c r="K19" s="70"/>
      <c r="L19" s="4"/>
      <c r="M19" s="70"/>
      <c r="N19" s="376">
        <f>SUM(N20:T21)</f>
        <v>47223009</v>
      </c>
      <c r="O19" s="376"/>
      <c r="P19" s="376"/>
      <c r="Q19" s="376" t="s">
        <v>112</v>
      </c>
      <c r="R19" s="376"/>
      <c r="S19" s="376"/>
      <c r="T19" s="376" t="s">
        <v>113</v>
      </c>
      <c r="U19" s="26"/>
      <c r="V19" s="4"/>
      <c r="W19" s="70"/>
      <c r="X19" s="376">
        <v>52032049</v>
      </c>
      <c r="Y19" s="376"/>
      <c r="Z19" s="376"/>
      <c r="AA19" s="376" t="s">
        <v>245</v>
      </c>
      <c r="AB19" s="376"/>
      <c r="AC19" s="376"/>
      <c r="AD19" s="376" t="s">
        <v>246</v>
      </c>
      <c r="AE19" s="26"/>
      <c r="AF19" s="4"/>
      <c r="AG19" s="70" t="str">
        <f t="shared" si="0"/>
        <v>△</v>
      </c>
      <c r="AH19" s="376">
        <f t="shared" si="1"/>
        <v>-4809040</v>
      </c>
      <c r="AI19" s="376"/>
      <c r="AJ19" s="376"/>
      <c r="AK19" s="376" t="s">
        <v>97</v>
      </c>
      <c r="AL19" s="376"/>
      <c r="AM19" s="376"/>
      <c r="AN19" s="376" t="s">
        <v>98</v>
      </c>
      <c r="AO19" s="26"/>
    </row>
    <row r="20" spans="1:41" ht="30" customHeight="1" x14ac:dyDescent="0.2">
      <c r="A20" s="9"/>
      <c r="B20" s="69"/>
      <c r="C20" s="69"/>
      <c r="D20" s="69"/>
      <c r="E20" s="377" t="s">
        <v>114</v>
      </c>
      <c r="F20" s="377"/>
      <c r="G20" s="377"/>
      <c r="H20" s="377"/>
      <c r="I20" s="377"/>
      <c r="J20" s="377"/>
      <c r="K20" s="12"/>
      <c r="L20" s="13"/>
      <c r="M20" s="12"/>
      <c r="N20" s="404">
        <v>44793584</v>
      </c>
      <c r="O20" s="404"/>
      <c r="P20" s="404"/>
      <c r="Q20" s="404"/>
      <c r="R20" s="404"/>
      <c r="S20" s="404"/>
      <c r="T20" s="404"/>
      <c r="U20" s="27"/>
      <c r="V20" s="13"/>
      <c r="W20" s="12"/>
      <c r="X20" s="404">
        <v>48183822</v>
      </c>
      <c r="Y20" s="404"/>
      <c r="Z20" s="404"/>
      <c r="AA20" s="404"/>
      <c r="AB20" s="404"/>
      <c r="AC20" s="404"/>
      <c r="AD20" s="404"/>
      <c r="AE20" s="27"/>
      <c r="AF20" s="13"/>
      <c r="AG20" s="12" t="str">
        <f t="shared" si="0"/>
        <v>△</v>
      </c>
      <c r="AH20" s="404">
        <f t="shared" si="1"/>
        <v>-3390238</v>
      </c>
      <c r="AI20" s="404"/>
      <c r="AJ20" s="404"/>
      <c r="AK20" s="404" t="s">
        <v>97</v>
      </c>
      <c r="AL20" s="404"/>
      <c r="AM20" s="404"/>
      <c r="AN20" s="404" t="s">
        <v>98</v>
      </c>
      <c r="AO20" s="27"/>
    </row>
    <row r="21" spans="1:41" ht="30" customHeight="1" x14ac:dyDescent="0.2">
      <c r="A21" s="9"/>
      <c r="B21" s="69"/>
      <c r="C21" s="69"/>
      <c r="D21" s="69"/>
      <c r="E21" s="372" t="s">
        <v>276</v>
      </c>
      <c r="F21" s="372"/>
      <c r="G21" s="372"/>
      <c r="H21" s="372"/>
      <c r="I21" s="372"/>
      <c r="J21" s="372"/>
      <c r="K21" s="15"/>
      <c r="L21" s="16"/>
      <c r="M21" s="15"/>
      <c r="N21" s="373">
        <v>2429425</v>
      </c>
      <c r="O21" s="373"/>
      <c r="P21" s="373"/>
      <c r="Q21" s="373"/>
      <c r="R21" s="373"/>
      <c r="S21" s="373"/>
      <c r="T21" s="373"/>
      <c r="U21" s="28"/>
      <c r="V21" s="16"/>
      <c r="W21" s="15"/>
      <c r="X21" s="373">
        <v>3848227</v>
      </c>
      <c r="Y21" s="373"/>
      <c r="Z21" s="373"/>
      <c r="AA21" s="373"/>
      <c r="AB21" s="373"/>
      <c r="AC21" s="373"/>
      <c r="AD21" s="373"/>
      <c r="AE21" s="28"/>
      <c r="AF21" s="16"/>
      <c r="AG21" s="15" t="str">
        <f t="shared" si="0"/>
        <v>△</v>
      </c>
      <c r="AH21" s="373">
        <f t="shared" si="1"/>
        <v>-1418802</v>
      </c>
      <c r="AI21" s="373"/>
      <c r="AJ21" s="373"/>
      <c r="AK21" s="373" t="s">
        <v>97</v>
      </c>
      <c r="AL21" s="373"/>
      <c r="AM21" s="373"/>
      <c r="AN21" s="373" t="s">
        <v>98</v>
      </c>
      <c r="AO21" s="28"/>
    </row>
    <row r="22" spans="1:41" ht="30" customHeight="1" x14ac:dyDescent="0.2">
      <c r="A22" s="9"/>
      <c r="B22" s="69"/>
      <c r="C22" s="375" t="s">
        <v>117</v>
      </c>
      <c r="D22" s="375"/>
      <c r="E22" s="375"/>
      <c r="F22" s="375"/>
      <c r="G22" s="375"/>
      <c r="H22" s="375"/>
      <c r="I22" s="375"/>
      <c r="J22" s="70"/>
      <c r="K22" s="70"/>
      <c r="L22" s="4"/>
      <c r="M22" s="70"/>
      <c r="N22" s="376">
        <f>SUM(N23:T23)</f>
        <v>608539219</v>
      </c>
      <c r="O22" s="376"/>
      <c r="P22" s="376"/>
      <c r="Q22" s="376" t="s">
        <v>118</v>
      </c>
      <c r="R22" s="376"/>
      <c r="S22" s="376"/>
      <c r="T22" s="376" t="s">
        <v>119</v>
      </c>
      <c r="U22" s="26"/>
      <c r="V22" s="4"/>
      <c r="W22" s="70"/>
      <c r="X22" s="376">
        <v>2051378</v>
      </c>
      <c r="Y22" s="376"/>
      <c r="Z22" s="376"/>
      <c r="AA22" s="376" t="s">
        <v>245</v>
      </c>
      <c r="AB22" s="376"/>
      <c r="AC22" s="376"/>
      <c r="AD22" s="376" t="s">
        <v>246</v>
      </c>
      <c r="AE22" s="26"/>
      <c r="AF22" s="4"/>
      <c r="AG22" s="70" t="str">
        <f t="shared" si="0"/>
        <v/>
      </c>
      <c r="AH22" s="376">
        <f t="shared" si="1"/>
        <v>606487841</v>
      </c>
      <c r="AI22" s="376"/>
      <c r="AJ22" s="376"/>
      <c r="AK22" s="376" t="s">
        <v>97</v>
      </c>
      <c r="AL22" s="376"/>
      <c r="AM22" s="376"/>
      <c r="AN22" s="376" t="s">
        <v>98</v>
      </c>
      <c r="AO22" s="26"/>
    </row>
    <row r="23" spans="1:41" ht="30" customHeight="1" x14ac:dyDescent="0.2">
      <c r="A23" s="9"/>
      <c r="B23" s="69"/>
      <c r="C23" s="69"/>
      <c r="D23" s="69"/>
      <c r="E23" s="372" t="s">
        <v>120</v>
      </c>
      <c r="F23" s="372"/>
      <c r="G23" s="372"/>
      <c r="H23" s="372"/>
      <c r="I23" s="372"/>
      <c r="J23" s="372"/>
      <c r="K23" s="15"/>
      <c r="L23" s="16"/>
      <c r="M23" s="15"/>
      <c r="N23" s="373">
        <v>608539219</v>
      </c>
      <c r="O23" s="373"/>
      <c r="P23" s="373"/>
      <c r="Q23" s="373" t="s">
        <v>115</v>
      </c>
      <c r="R23" s="373"/>
      <c r="S23" s="373"/>
      <c r="T23" s="373" t="s">
        <v>116</v>
      </c>
      <c r="U23" s="28"/>
      <c r="V23" s="16"/>
      <c r="W23" s="15"/>
      <c r="X23" s="373">
        <v>2051378</v>
      </c>
      <c r="Y23" s="373"/>
      <c r="Z23" s="373"/>
      <c r="AA23" s="373" t="s">
        <v>221</v>
      </c>
      <c r="AB23" s="373"/>
      <c r="AC23" s="373"/>
      <c r="AD23" s="373" t="s">
        <v>222</v>
      </c>
      <c r="AE23" s="28"/>
      <c r="AF23" s="16"/>
      <c r="AG23" s="15" t="str">
        <f t="shared" si="0"/>
        <v/>
      </c>
      <c r="AH23" s="373">
        <f t="shared" si="1"/>
        <v>606487841</v>
      </c>
      <c r="AI23" s="373"/>
      <c r="AJ23" s="373"/>
      <c r="AK23" s="373" t="s">
        <v>97</v>
      </c>
      <c r="AL23" s="373"/>
      <c r="AM23" s="373"/>
      <c r="AN23" s="373" t="s">
        <v>98</v>
      </c>
      <c r="AO23" s="28"/>
    </row>
    <row r="24" spans="1:41" ht="30" customHeight="1" thickBot="1" x14ac:dyDescent="0.25">
      <c r="A24" s="9"/>
      <c r="B24" s="69"/>
      <c r="C24" s="69"/>
      <c r="D24" s="394" t="s">
        <v>121</v>
      </c>
      <c r="E24" s="394"/>
      <c r="F24" s="394"/>
      <c r="G24" s="394"/>
      <c r="H24" s="394"/>
      <c r="I24" s="394"/>
      <c r="J24" s="29"/>
      <c r="K24" s="29"/>
      <c r="L24" s="30"/>
      <c r="M24" s="29"/>
      <c r="N24" s="403">
        <f>SUM(N14,N19,N22)</f>
        <v>2141579799</v>
      </c>
      <c r="O24" s="403"/>
      <c r="P24" s="403"/>
      <c r="Q24" s="403" t="s">
        <v>122</v>
      </c>
      <c r="R24" s="403"/>
      <c r="S24" s="403"/>
      <c r="T24" s="403" t="s">
        <v>123</v>
      </c>
      <c r="U24" s="31"/>
      <c r="V24" s="30"/>
      <c r="W24" s="29"/>
      <c r="X24" s="403">
        <v>1507353760</v>
      </c>
      <c r="Y24" s="403"/>
      <c r="Z24" s="403"/>
      <c r="AA24" s="403" t="s">
        <v>247</v>
      </c>
      <c r="AB24" s="403"/>
      <c r="AC24" s="403"/>
      <c r="AD24" s="403" t="s">
        <v>248</v>
      </c>
      <c r="AE24" s="31"/>
      <c r="AF24" s="30"/>
      <c r="AG24" s="29" t="str">
        <f t="shared" si="0"/>
        <v/>
      </c>
      <c r="AH24" s="403">
        <f t="shared" si="1"/>
        <v>634226039</v>
      </c>
      <c r="AI24" s="403"/>
      <c r="AJ24" s="403"/>
      <c r="AK24" s="403" t="s">
        <v>97</v>
      </c>
      <c r="AL24" s="403"/>
      <c r="AM24" s="403"/>
      <c r="AN24" s="403" t="s">
        <v>98</v>
      </c>
      <c r="AO24" s="31"/>
    </row>
    <row r="25" spans="1:41" ht="30" customHeight="1" thickTop="1" x14ac:dyDescent="0.2">
      <c r="A25" s="9"/>
      <c r="B25" s="69"/>
      <c r="C25" s="69"/>
      <c r="D25" s="67"/>
      <c r="E25" s="67"/>
      <c r="F25" s="67"/>
      <c r="G25" s="67"/>
      <c r="H25" s="67"/>
      <c r="I25" s="67"/>
      <c r="J25" s="69"/>
      <c r="K25" s="69"/>
      <c r="L25" s="76"/>
      <c r="M25" s="69"/>
      <c r="N25" s="32"/>
      <c r="O25" s="33"/>
      <c r="P25" s="33"/>
      <c r="Q25" s="32"/>
      <c r="R25" s="33"/>
      <c r="S25" s="33"/>
      <c r="T25" s="32"/>
      <c r="U25" s="34"/>
      <c r="V25" s="76"/>
      <c r="W25" s="69"/>
      <c r="X25" s="32"/>
      <c r="Y25" s="33"/>
      <c r="Z25" s="33"/>
      <c r="AA25" s="32"/>
      <c r="AB25" s="33"/>
      <c r="AC25" s="33"/>
      <c r="AD25" s="32"/>
      <c r="AE25" s="34"/>
      <c r="AF25" s="76"/>
      <c r="AG25" s="69"/>
      <c r="AH25" s="32"/>
      <c r="AI25" s="33"/>
      <c r="AJ25" s="33"/>
      <c r="AK25" s="32"/>
      <c r="AL25" s="33"/>
      <c r="AM25" s="33"/>
      <c r="AN25" s="32"/>
      <c r="AO25" s="34"/>
    </row>
    <row r="26" spans="1:41" ht="30" customHeight="1" x14ac:dyDescent="0.2">
      <c r="A26" s="9"/>
      <c r="B26" s="386" t="s">
        <v>60</v>
      </c>
      <c r="C26" s="386"/>
      <c r="D26" s="386"/>
      <c r="E26" s="386"/>
      <c r="F26" s="386"/>
      <c r="G26" s="386"/>
      <c r="H26" s="67"/>
      <c r="I26" s="67"/>
      <c r="J26" s="69"/>
      <c r="K26" s="69"/>
      <c r="L26" s="95"/>
      <c r="M26" s="94"/>
      <c r="N26" s="399"/>
      <c r="O26" s="399"/>
      <c r="P26" s="399"/>
      <c r="Q26" s="399"/>
      <c r="R26" s="399"/>
      <c r="S26" s="399"/>
      <c r="T26" s="399"/>
      <c r="U26" s="21"/>
      <c r="V26" s="95"/>
      <c r="W26" s="94"/>
      <c r="X26" s="399"/>
      <c r="Y26" s="399"/>
      <c r="Z26" s="399"/>
      <c r="AA26" s="399"/>
      <c r="AB26" s="399"/>
      <c r="AC26" s="399"/>
      <c r="AD26" s="399"/>
      <c r="AE26" s="21"/>
      <c r="AF26" s="95"/>
      <c r="AG26" s="94"/>
      <c r="AH26" s="399"/>
      <c r="AI26" s="399"/>
      <c r="AJ26" s="399"/>
      <c r="AK26" s="399"/>
      <c r="AL26" s="399"/>
      <c r="AM26" s="399"/>
      <c r="AN26" s="399"/>
      <c r="AO26" s="21"/>
    </row>
    <row r="27" spans="1:41" ht="30" customHeight="1" x14ac:dyDescent="0.2">
      <c r="A27" s="9"/>
      <c r="B27" s="69"/>
      <c r="C27" s="375" t="s">
        <v>92</v>
      </c>
      <c r="D27" s="280"/>
      <c r="E27" s="280"/>
      <c r="F27" s="280"/>
      <c r="G27" s="280"/>
      <c r="H27" s="280"/>
      <c r="I27" s="280"/>
      <c r="J27" s="65"/>
      <c r="K27" s="65"/>
      <c r="L27" s="10"/>
      <c r="M27" s="65"/>
      <c r="N27" s="402">
        <f>SUM(N28:T30)</f>
        <v>5705744923</v>
      </c>
      <c r="O27" s="402"/>
      <c r="P27" s="402"/>
      <c r="Q27" s="402" t="s">
        <v>124</v>
      </c>
      <c r="R27" s="402"/>
      <c r="S27" s="402"/>
      <c r="T27" s="402" t="s">
        <v>125</v>
      </c>
      <c r="U27" s="11"/>
      <c r="V27" s="10"/>
      <c r="W27" s="65"/>
      <c r="X27" s="402">
        <v>9685011690</v>
      </c>
      <c r="Y27" s="402"/>
      <c r="Z27" s="402"/>
      <c r="AA27" s="402" t="s">
        <v>249</v>
      </c>
      <c r="AB27" s="402"/>
      <c r="AC27" s="402"/>
      <c r="AD27" s="402" t="s">
        <v>250</v>
      </c>
      <c r="AE27" s="11"/>
      <c r="AF27" s="10"/>
      <c r="AG27" s="65" t="str">
        <f t="shared" ref="AG27:AG36" si="4">IF(AH27&lt;0,"△","")</f>
        <v>△</v>
      </c>
      <c r="AH27" s="402">
        <f t="shared" si="1"/>
        <v>-3979266767</v>
      </c>
      <c r="AI27" s="402"/>
      <c r="AJ27" s="402"/>
      <c r="AK27" s="402" t="s">
        <v>97</v>
      </c>
      <c r="AL27" s="402"/>
      <c r="AM27" s="402"/>
      <c r="AN27" s="402" t="s">
        <v>98</v>
      </c>
      <c r="AO27" s="11"/>
    </row>
    <row r="28" spans="1:41" ht="30" customHeight="1" x14ac:dyDescent="0.2">
      <c r="A28" s="9"/>
      <c r="B28" s="69"/>
      <c r="C28" s="67"/>
      <c r="D28" s="75"/>
      <c r="E28" s="412" t="s">
        <v>56</v>
      </c>
      <c r="F28" s="413"/>
      <c r="G28" s="413"/>
      <c r="H28" s="413"/>
      <c r="I28" s="413"/>
      <c r="J28" s="413"/>
      <c r="K28" s="12"/>
      <c r="L28" s="13"/>
      <c r="M28" s="12"/>
      <c r="N28" s="404">
        <v>2629269176</v>
      </c>
      <c r="O28" s="404"/>
      <c r="P28" s="404"/>
      <c r="Q28" s="404"/>
      <c r="R28" s="404"/>
      <c r="S28" s="404"/>
      <c r="T28" s="404"/>
      <c r="U28" s="14"/>
      <c r="V28" s="13"/>
      <c r="W28" s="12"/>
      <c r="X28" s="404">
        <v>5990963100</v>
      </c>
      <c r="Y28" s="404"/>
      <c r="Z28" s="404"/>
      <c r="AA28" s="404"/>
      <c r="AB28" s="404"/>
      <c r="AC28" s="404"/>
      <c r="AD28" s="404"/>
      <c r="AE28" s="14"/>
      <c r="AF28" s="13"/>
      <c r="AG28" s="12" t="str">
        <f t="shared" si="4"/>
        <v>△</v>
      </c>
      <c r="AH28" s="404">
        <f t="shared" si="1"/>
        <v>-3361693924</v>
      </c>
      <c r="AI28" s="404"/>
      <c r="AJ28" s="404"/>
      <c r="AK28" s="404" t="s">
        <v>97</v>
      </c>
      <c r="AL28" s="404"/>
      <c r="AM28" s="404"/>
      <c r="AN28" s="404" t="s">
        <v>98</v>
      </c>
      <c r="AO28" s="14"/>
    </row>
    <row r="29" spans="1:41" ht="30" customHeight="1" x14ac:dyDescent="0.2">
      <c r="A29" s="9"/>
      <c r="B29" s="69"/>
      <c r="C29" s="67"/>
      <c r="D29" s="75"/>
      <c r="E29" s="372" t="s">
        <v>57</v>
      </c>
      <c r="F29" s="417"/>
      <c r="G29" s="417"/>
      <c r="H29" s="417"/>
      <c r="I29" s="417"/>
      <c r="J29" s="417"/>
      <c r="K29" s="15"/>
      <c r="L29" s="16"/>
      <c r="M29" s="15"/>
      <c r="N29" s="373">
        <v>2677969627</v>
      </c>
      <c r="O29" s="373"/>
      <c r="P29" s="373"/>
      <c r="Q29" s="373"/>
      <c r="R29" s="373"/>
      <c r="S29" s="373"/>
      <c r="T29" s="373"/>
      <c r="U29" s="17"/>
      <c r="V29" s="16"/>
      <c r="W29" s="15"/>
      <c r="X29" s="373">
        <v>2401412157</v>
      </c>
      <c r="Y29" s="373"/>
      <c r="Z29" s="373"/>
      <c r="AA29" s="373"/>
      <c r="AB29" s="373"/>
      <c r="AC29" s="373"/>
      <c r="AD29" s="373"/>
      <c r="AE29" s="17"/>
      <c r="AF29" s="16"/>
      <c r="AG29" s="15" t="str">
        <f t="shared" si="4"/>
        <v/>
      </c>
      <c r="AH29" s="373">
        <f t="shared" si="1"/>
        <v>276557470</v>
      </c>
      <c r="AI29" s="373"/>
      <c r="AJ29" s="373"/>
      <c r="AK29" s="373" t="s">
        <v>97</v>
      </c>
      <c r="AL29" s="373"/>
      <c r="AM29" s="373"/>
      <c r="AN29" s="373" t="s">
        <v>98</v>
      </c>
      <c r="AO29" s="17"/>
    </row>
    <row r="30" spans="1:41" ht="30" customHeight="1" x14ac:dyDescent="0.2">
      <c r="A30" s="9"/>
      <c r="B30" s="69"/>
      <c r="C30" s="67"/>
      <c r="D30" s="75"/>
      <c r="E30" s="372" t="s">
        <v>126</v>
      </c>
      <c r="F30" s="417"/>
      <c r="G30" s="417"/>
      <c r="H30" s="417"/>
      <c r="I30" s="417"/>
      <c r="J30" s="417"/>
      <c r="K30" s="15"/>
      <c r="L30" s="16"/>
      <c r="M30" s="15"/>
      <c r="N30" s="373">
        <v>398506120</v>
      </c>
      <c r="O30" s="373"/>
      <c r="P30" s="373"/>
      <c r="Q30" s="373"/>
      <c r="R30" s="373"/>
      <c r="S30" s="373"/>
      <c r="T30" s="373"/>
      <c r="U30" s="17"/>
      <c r="V30" s="16"/>
      <c r="W30" s="15"/>
      <c r="X30" s="373">
        <v>1292636433</v>
      </c>
      <c r="Y30" s="373"/>
      <c r="Z30" s="373"/>
      <c r="AA30" s="373"/>
      <c r="AB30" s="373"/>
      <c r="AC30" s="373"/>
      <c r="AD30" s="373"/>
      <c r="AE30" s="17"/>
      <c r="AF30" s="16"/>
      <c r="AG30" s="15" t="str">
        <f t="shared" si="4"/>
        <v>△</v>
      </c>
      <c r="AH30" s="373">
        <f t="shared" si="1"/>
        <v>-894130313</v>
      </c>
      <c r="AI30" s="373"/>
      <c r="AJ30" s="373"/>
      <c r="AK30" s="373" t="s">
        <v>97</v>
      </c>
      <c r="AL30" s="373"/>
      <c r="AM30" s="373"/>
      <c r="AN30" s="373" t="s">
        <v>98</v>
      </c>
      <c r="AO30" s="17"/>
    </row>
    <row r="31" spans="1:41" ht="30" customHeight="1" x14ac:dyDescent="0.2">
      <c r="A31" s="9"/>
      <c r="B31" s="69"/>
      <c r="C31" s="375" t="s">
        <v>99</v>
      </c>
      <c r="D31" s="280"/>
      <c r="E31" s="280"/>
      <c r="F31" s="280"/>
      <c r="G31" s="280"/>
      <c r="H31" s="280"/>
      <c r="I31" s="280"/>
      <c r="J31" s="65"/>
      <c r="K31" s="70"/>
      <c r="L31" s="4"/>
      <c r="M31" s="70"/>
      <c r="N31" s="376">
        <f>SUM(N32:T35)</f>
        <v>264597966</v>
      </c>
      <c r="O31" s="376"/>
      <c r="P31" s="376"/>
      <c r="Q31" s="376"/>
      <c r="R31" s="376"/>
      <c r="S31" s="376"/>
      <c r="T31" s="376"/>
      <c r="U31" s="35"/>
      <c r="V31" s="4"/>
      <c r="W31" s="70"/>
      <c r="X31" s="376">
        <v>38458509</v>
      </c>
      <c r="Y31" s="376"/>
      <c r="Z31" s="376"/>
      <c r="AA31" s="376"/>
      <c r="AB31" s="376"/>
      <c r="AC31" s="376"/>
      <c r="AD31" s="376"/>
      <c r="AE31" s="35"/>
      <c r="AF31" s="4"/>
      <c r="AG31" s="70" t="str">
        <f t="shared" si="4"/>
        <v/>
      </c>
      <c r="AH31" s="376">
        <f t="shared" si="1"/>
        <v>226139457</v>
      </c>
      <c r="AI31" s="376"/>
      <c r="AJ31" s="376"/>
      <c r="AK31" s="376" t="s">
        <v>97</v>
      </c>
      <c r="AL31" s="376"/>
      <c r="AM31" s="376"/>
      <c r="AN31" s="376" t="s">
        <v>98</v>
      </c>
      <c r="AO31" s="35"/>
    </row>
    <row r="32" spans="1:41" ht="30" customHeight="1" x14ac:dyDescent="0.2">
      <c r="A32" s="9"/>
      <c r="B32" s="69"/>
      <c r="C32" s="67"/>
      <c r="D32" s="75"/>
      <c r="E32" s="377" t="s">
        <v>78</v>
      </c>
      <c r="F32" s="377"/>
      <c r="G32" s="377"/>
      <c r="H32" s="377"/>
      <c r="I32" s="377"/>
      <c r="J32" s="377"/>
      <c r="K32" s="69"/>
      <c r="L32" s="76"/>
      <c r="M32" s="69"/>
      <c r="N32" s="404">
        <v>60303848</v>
      </c>
      <c r="O32" s="404"/>
      <c r="P32" s="404"/>
      <c r="Q32" s="404"/>
      <c r="R32" s="404"/>
      <c r="S32" s="404"/>
      <c r="T32" s="404"/>
      <c r="U32" s="21"/>
      <c r="V32" s="76"/>
      <c r="W32" s="69"/>
      <c r="X32" s="404">
        <v>634946</v>
      </c>
      <c r="Y32" s="404"/>
      <c r="Z32" s="404"/>
      <c r="AA32" s="404"/>
      <c r="AB32" s="404"/>
      <c r="AC32" s="404"/>
      <c r="AD32" s="404"/>
      <c r="AE32" s="21"/>
      <c r="AF32" s="76"/>
      <c r="AG32" s="69" t="str">
        <f t="shared" si="4"/>
        <v/>
      </c>
      <c r="AH32" s="404">
        <f t="shared" si="1"/>
        <v>59668902</v>
      </c>
      <c r="AI32" s="404"/>
      <c r="AJ32" s="404"/>
      <c r="AK32" s="404" t="s">
        <v>97</v>
      </c>
      <c r="AL32" s="404"/>
      <c r="AM32" s="404"/>
      <c r="AN32" s="404" t="s">
        <v>98</v>
      </c>
      <c r="AO32" s="21"/>
    </row>
    <row r="33" spans="1:41" ht="30" customHeight="1" x14ac:dyDescent="0.2">
      <c r="A33" s="9"/>
      <c r="B33" s="69"/>
      <c r="C33" s="67"/>
      <c r="D33" s="75"/>
      <c r="E33" s="372" t="s">
        <v>127</v>
      </c>
      <c r="F33" s="372"/>
      <c r="G33" s="372"/>
      <c r="H33" s="372"/>
      <c r="I33" s="372"/>
      <c r="J33" s="372"/>
      <c r="K33" s="15"/>
      <c r="L33" s="16"/>
      <c r="M33" s="15"/>
      <c r="N33" s="373">
        <v>206346</v>
      </c>
      <c r="O33" s="373"/>
      <c r="P33" s="373"/>
      <c r="Q33" s="373"/>
      <c r="R33" s="373"/>
      <c r="S33" s="373"/>
      <c r="T33" s="373"/>
      <c r="U33" s="17"/>
      <c r="V33" s="16"/>
      <c r="W33" s="15"/>
      <c r="X33" s="373">
        <v>206327</v>
      </c>
      <c r="Y33" s="373"/>
      <c r="Z33" s="373"/>
      <c r="AA33" s="373"/>
      <c r="AB33" s="373"/>
      <c r="AC33" s="373"/>
      <c r="AD33" s="373"/>
      <c r="AE33" s="17"/>
      <c r="AF33" s="16"/>
      <c r="AG33" s="15" t="str">
        <f t="shared" si="4"/>
        <v/>
      </c>
      <c r="AH33" s="373">
        <f t="shared" si="1"/>
        <v>19</v>
      </c>
      <c r="AI33" s="373"/>
      <c r="AJ33" s="373"/>
      <c r="AK33" s="373" t="s">
        <v>97</v>
      </c>
      <c r="AL33" s="373"/>
      <c r="AM33" s="373"/>
      <c r="AN33" s="373" t="s">
        <v>98</v>
      </c>
      <c r="AO33" s="17"/>
    </row>
    <row r="34" spans="1:41" ht="30" customHeight="1" x14ac:dyDescent="0.2">
      <c r="A34" s="9"/>
      <c r="B34" s="69"/>
      <c r="C34" s="67"/>
      <c r="D34" s="75"/>
      <c r="E34" s="405" t="s">
        <v>128</v>
      </c>
      <c r="F34" s="405"/>
      <c r="G34" s="405"/>
      <c r="H34" s="405"/>
      <c r="I34" s="405"/>
      <c r="J34" s="405"/>
      <c r="K34" s="18"/>
      <c r="L34" s="19"/>
      <c r="M34" s="18"/>
      <c r="N34" s="374">
        <v>0</v>
      </c>
      <c r="O34" s="374"/>
      <c r="P34" s="374"/>
      <c r="Q34" s="374"/>
      <c r="R34" s="374"/>
      <c r="S34" s="374"/>
      <c r="T34" s="374"/>
      <c r="U34" s="20"/>
      <c r="V34" s="19"/>
      <c r="W34" s="18"/>
      <c r="X34" s="374">
        <v>4533402</v>
      </c>
      <c r="Y34" s="374"/>
      <c r="Z34" s="374"/>
      <c r="AA34" s="374"/>
      <c r="AB34" s="374"/>
      <c r="AC34" s="374"/>
      <c r="AD34" s="374"/>
      <c r="AE34" s="20"/>
      <c r="AF34" s="19"/>
      <c r="AG34" s="18" t="str">
        <f t="shared" si="4"/>
        <v>△</v>
      </c>
      <c r="AH34" s="374">
        <f t="shared" si="1"/>
        <v>-4533402</v>
      </c>
      <c r="AI34" s="374"/>
      <c r="AJ34" s="374"/>
      <c r="AK34" s="374" t="s">
        <v>97</v>
      </c>
      <c r="AL34" s="374"/>
      <c r="AM34" s="374"/>
      <c r="AN34" s="374" t="s">
        <v>98</v>
      </c>
      <c r="AO34" s="20"/>
    </row>
    <row r="35" spans="1:41" ht="30" customHeight="1" x14ac:dyDescent="0.2">
      <c r="A35" s="9"/>
      <c r="B35" s="115"/>
      <c r="C35" s="116"/>
      <c r="D35" s="114"/>
      <c r="E35" s="372" t="s">
        <v>76</v>
      </c>
      <c r="F35" s="372"/>
      <c r="G35" s="372"/>
      <c r="H35" s="372"/>
      <c r="I35" s="372"/>
      <c r="J35" s="372"/>
      <c r="K35" s="15"/>
      <c r="L35" s="16"/>
      <c r="M35" s="15"/>
      <c r="N35" s="373">
        <v>204087772</v>
      </c>
      <c r="O35" s="373"/>
      <c r="P35" s="373"/>
      <c r="Q35" s="373"/>
      <c r="R35" s="373"/>
      <c r="S35" s="373"/>
      <c r="T35" s="373"/>
      <c r="U35" s="17"/>
      <c r="V35" s="16"/>
      <c r="W35" s="15"/>
      <c r="X35" s="373">
        <v>33083834</v>
      </c>
      <c r="Y35" s="373"/>
      <c r="Z35" s="373"/>
      <c r="AA35" s="373"/>
      <c r="AB35" s="373"/>
      <c r="AC35" s="373"/>
      <c r="AD35" s="373"/>
      <c r="AE35" s="17"/>
      <c r="AF35" s="16"/>
      <c r="AG35" s="15" t="str">
        <f t="shared" ref="AG35" si="5">IF(AH35&lt;0,"△","")</f>
        <v/>
      </c>
      <c r="AH35" s="373">
        <f t="shared" ref="AH35" si="6">N35-X35</f>
        <v>171003938</v>
      </c>
      <c r="AI35" s="373"/>
      <c r="AJ35" s="373"/>
      <c r="AK35" s="373" t="s">
        <v>97</v>
      </c>
      <c r="AL35" s="373"/>
      <c r="AM35" s="373"/>
      <c r="AN35" s="373" t="s">
        <v>98</v>
      </c>
      <c r="AO35" s="17"/>
    </row>
    <row r="36" spans="1:41" ht="30" customHeight="1" x14ac:dyDescent="0.2">
      <c r="A36" s="36"/>
      <c r="B36" s="70"/>
      <c r="C36" s="65"/>
      <c r="D36" s="375" t="s">
        <v>103</v>
      </c>
      <c r="E36" s="408"/>
      <c r="F36" s="408"/>
      <c r="G36" s="408"/>
      <c r="H36" s="408"/>
      <c r="I36" s="408"/>
      <c r="J36" s="37"/>
      <c r="K36" s="37"/>
      <c r="L36" s="38"/>
      <c r="M36" s="37"/>
      <c r="N36" s="376">
        <f>SUM(N27,N31)</f>
        <v>5970342889</v>
      </c>
      <c r="O36" s="376"/>
      <c r="P36" s="407"/>
      <c r="Q36" s="376" t="s">
        <v>129</v>
      </c>
      <c r="R36" s="376"/>
      <c r="S36" s="376"/>
      <c r="T36" s="376" t="s">
        <v>130</v>
      </c>
      <c r="U36" s="39"/>
      <c r="V36" s="38"/>
      <c r="W36" s="37"/>
      <c r="X36" s="376">
        <v>9723470199</v>
      </c>
      <c r="Y36" s="376"/>
      <c r="Z36" s="376"/>
      <c r="AA36" s="376" t="s">
        <v>251</v>
      </c>
      <c r="AB36" s="376"/>
      <c r="AC36" s="376"/>
      <c r="AD36" s="376" t="s">
        <v>252</v>
      </c>
      <c r="AE36" s="39"/>
      <c r="AF36" s="38"/>
      <c r="AG36" s="37" t="str">
        <f t="shared" si="4"/>
        <v>△</v>
      </c>
      <c r="AH36" s="376">
        <f t="shared" si="1"/>
        <v>-3753127310</v>
      </c>
      <c r="AI36" s="376"/>
      <c r="AJ36" s="376"/>
      <c r="AK36" s="376" t="s">
        <v>97</v>
      </c>
      <c r="AL36" s="376"/>
      <c r="AM36" s="376"/>
      <c r="AN36" s="376" t="s">
        <v>98</v>
      </c>
      <c r="AO36" s="39"/>
    </row>
    <row r="37" spans="1:41" ht="30" customHeight="1" x14ac:dyDescent="0.2">
      <c r="A37" s="61"/>
      <c r="B37" s="108"/>
      <c r="C37" s="108"/>
      <c r="D37" s="106"/>
      <c r="E37" s="106"/>
      <c r="F37" s="106"/>
      <c r="G37" s="106"/>
      <c r="H37" s="106"/>
      <c r="I37" s="106"/>
      <c r="J37" s="108"/>
      <c r="K37" s="108"/>
      <c r="L37" s="108"/>
      <c r="M37" s="108"/>
      <c r="N37" s="32"/>
      <c r="O37" s="33"/>
      <c r="P37" s="33"/>
      <c r="Q37" s="32"/>
      <c r="R37" s="33"/>
      <c r="S37" s="33"/>
      <c r="T37" s="32"/>
      <c r="U37" s="110"/>
      <c r="V37" s="108"/>
      <c r="W37" s="108"/>
      <c r="X37" s="32"/>
      <c r="Y37" s="33"/>
      <c r="Z37" s="33"/>
      <c r="AA37" s="32"/>
      <c r="AB37" s="33"/>
      <c r="AC37" s="33"/>
      <c r="AD37" s="32"/>
      <c r="AE37" s="110"/>
      <c r="AF37" s="108"/>
      <c r="AG37" s="108"/>
      <c r="AH37" s="32"/>
      <c r="AI37" s="33"/>
      <c r="AJ37" s="33"/>
      <c r="AK37" s="32"/>
      <c r="AL37" s="33"/>
      <c r="AM37" s="33"/>
      <c r="AN37" s="32"/>
      <c r="AO37" s="110"/>
    </row>
    <row r="38" spans="1:41" ht="30" customHeight="1" x14ac:dyDescent="0.2">
      <c r="A38" s="409"/>
      <c r="B38" s="410"/>
      <c r="C38" s="410"/>
      <c r="D38" s="410"/>
      <c r="E38" s="410"/>
      <c r="F38" s="410"/>
      <c r="G38" s="410"/>
      <c r="H38" s="411" t="s">
        <v>87</v>
      </c>
      <c r="I38" s="411"/>
      <c r="J38" s="411"/>
      <c r="K38" s="107"/>
      <c r="L38" s="109"/>
      <c r="M38" s="412" t="str">
        <f>M3</f>
        <v>令和６年度決算</v>
      </c>
      <c r="N38" s="413"/>
      <c r="O38" s="413"/>
      <c r="P38" s="413"/>
      <c r="Q38" s="413"/>
      <c r="R38" s="413"/>
      <c r="S38" s="413"/>
      <c r="T38" s="413"/>
      <c r="U38" s="73"/>
      <c r="V38" s="109"/>
      <c r="W38" s="412" t="str">
        <f>W3</f>
        <v>令和５年度決算</v>
      </c>
      <c r="X38" s="413"/>
      <c r="Y38" s="413"/>
      <c r="Z38" s="413"/>
      <c r="AA38" s="413"/>
      <c r="AB38" s="413"/>
      <c r="AC38" s="413"/>
      <c r="AD38" s="413"/>
      <c r="AE38" s="73"/>
      <c r="AF38" s="109"/>
      <c r="AG38" s="412" t="str">
        <f>AG3</f>
        <v>差引</v>
      </c>
      <c r="AH38" s="413"/>
      <c r="AI38" s="413"/>
      <c r="AJ38" s="413"/>
      <c r="AK38" s="413"/>
      <c r="AL38" s="413"/>
      <c r="AM38" s="413"/>
      <c r="AN38" s="413"/>
      <c r="AO38" s="73"/>
    </row>
    <row r="39" spans="1:41" ht="30" customHeight="1" x14ac:dyDescent="0.2">
      <c r="A39" s="3"/>
      <c r="B39" s="415" t="s">
        <v>89</v>
      </c>
      <c r="C39" s="415"/>
      <c r="D39" s="415"/>
      <c r="E39" s="415"/>
      <c r="F39" s="415"/>
      <c r="G39" s="415"/>
      <c r="H39" s="416"/>
      <c r="I39" s="416"/>
      <c r="J39" s="416"/>
      <c r="K39" s="416"/>
      <c r="L39" s="4"/>
      <c r="M39" s="414"/>
      <c r="N39" s="414"/>
      <c r="O39" s="414"/>
      <c r="P39" s="414"/>
      <c r="Q39" s="414"/>
      <c r="R39" s="414"/>
      <c r="S39" s="414"/>
      <c r="T39" s="414"/>
      <c r="U39" s="5"/>
      <c r="V39" s="4"/>
      <c r="W39" s="414"/>
      <c r="X39" s="414"/>
      <c r="Y39" s="414"/>
      <c r="Z39" s="414"/>
      <c r="AA39" s="414"/>
      <c r="AB39" s="414"/>
      <c r="AC39" s="414"/>
      <c r="AD39" s="414"/>
      <c r="AE39" s="5"/>
      <c r="AF39" s="4"/>
      <c r="AG39" s="414"/>
      <c r="AH39" s="414"/>
      <c r="AI39" s="414"/>
      <c r="AJ39" s="414"/>
      <c r="AK39" s="414"/>
      <c r="AL39" s="414"/>
      <c r="AM39" s="414"/>
      <c r="AN39" s="414"/>
      <c r="AO39" s="5"/>
    </row>
    <row r="40" spans="1:41" ht="30" customHeight="1" x14ac:dyDescent="0.2">
      <c r="A40" s="6"/>
      <c r="B40" s="64"/>
      <c r="C40" s="64"/>
      <c r="D40" s="64"/>
      <c r="E40" s="64"/>
      <c r="F40" s="64"/>
      <c r="G40" s="64"/>
      <c r="H40" s="66"/>
      <c r="I40" s="69"/>
      <c r="J40" s="69"/>
      <c r="K40" s="7"/>
      <c r="L40" s="76"/>
      <c r="M40" s="69"/>
      <c r="N40" s="63"/>
      <c r="O40" s="62" t="s">
        <v>90</v>
      </c>
      <c r="P40" s="68"/>
      <c r="Q40" s="63"/>
      <c r="R40" s="62" t="s">
        <v>91</v>
      </c>
      <c r="S40" s="68"/>
      <c r="T40" s="63"/>
      <c r="U40" s="40" t="s">
        <v>84</v>
      </c>
      <c r="V40" s="76"/>
      <c r="W40" s="69"/>
      <c r="X40" s="63"/>
      <c r="Y40" s="62" t="s">
        <v>90</v>
      </c>
      <c r="Z40" s="68"/>
      <c r="AA40" s="63"/>
      <c r="AB40" s="62" t="s">
        <v>91</v>
      </c>
      <c r="AC40" s="68"/>
      <c r="AD40" s="63"/>
      <c r="AE40" s="40" t="s">
        <v>84</v>
      </c>
      <c r="AF40" s="76"/>
      <c r="AG40" s="69"/>
      <c r="AH40" s="63"/>
      <c r="AI40" s="62" t="s">
        <v>90</v>
      </c>
      <c r="AJ40" s="68"/>
      <c r="AK40" s="63"/>
      <c r="AL40" s="62" t="s">
        <v>91</v>
      </c>
      <c r="AM40" s="68"/>
      <c r="AN40" s="63"/>
      <c r="AO40" s="40" t="s">
        <v>84</v>
      </c>
    </row>
    <row r="41" spans="1:41" ht="30" customHeight="1" x14ac:dyDescent="0.2">
      <c r="A41" s="9"/>
      <c r="B41" s="69"/>
      <c r="C41" s="375" t="s">
        <v>106</v>
      </c>
      <c r="D41" s="375"/>
      <c r="E41" s="375"/>
      <c r="F41" s="375"/>
      <c r="G41" s="375"/>
      <c r="H41" s="375"/>
      <c r="I41" s="375"/>
      <c r="J41" s="70"/>
      <c r="K41" s="70"/>
      <c r="L41" s="4"/>
      <c r="M41" s="70"/>
      <c r="N41" s="402">
        <f>SUM(N42:T46)</f>
        <v>6546508958</v>
      </c>
      <c r="O41" s="402"/>
      <c r="P41" s="402"/>
      <c r="Q41" s="402" t="s">
        <v>131</v>
      </c>
      <c r="R41" s="402"/>
      <c r="S41" s="402"/>
      <c r="T41" s="402" t="s">
        <v>132</v>
      </c>
      <c r="U41" s="11"/>
      <c r="V41" s="4"/>
      <c r="W41" s="70"/>
      <c r="X41" s="402">
        <v>6896366857</v>
      </c>
      <c r="Y41" s="402"/>
      <c r="Z41" s="402"/>
      <c r="AA41" s="402" t="s">
        <v>135</v>
      </c>
      <c r="AB41" s="402"/>
      <c r="AC41" s="402"/>
      <c r="AD41" s="402" t="s">
        <v>136</v>
      </c>
      <c r="AE41" s="11"/>
      <c r="AF41" s="4"/>
      <c r="AG41" s="70" t="str">
        <f t="shared" ref="AG41:AG51" si="7">IF(AH41&lt;0,"△","")</f>
        <v>△</v>
      </c>
      <c r="AH41" s="402">
        <f>N41-X41</f>
        <v>-349857899</v>
      </c>
      <c r="AI41" s="402"/>
      <c r="AJ41" s="402"/>
      <c r="AK41" s="402" t="s">
        <v>134</v>
      </c>
      <c r="AL41" s="402"/>
      <c r="AM41" s="402"/>
      <c r="AN41" s="402" t="s">
        <v>133</v>
      </c>
      <c r="AO41" s="11"/>
    </row>
    <row r="42" spans="1:41" ht="30" customHeight="1" x14ac:dyDescent="0.2">
      <c r="A42" s="9"/>
      <c r="B42" s="69"/>
      <c r="C42" s="69"/>
      <c r="D42" s="69"/>
      <c r="E42" s="377" t="s">
        <v>58</v>
      </c>
      <c r="F42" s="377"/>
      <c r="G42" s="377"/>
      <c r="H42" s="377"/>
      <c r="I42" s="377"/>
      <c r="J42" s="377"/>
      <c r="K42" s="12"/>
      <c r="L42" s="13"/>
      <c r="M42" s="12"/>
      <c r="N42" s="404">
        <v>2596331939</v>
      </c>
      <c r="O42" s="404"/>
      <c r="P42" s="404"/>
      <c r="Q42" s="404"/>
      <c r="R42" s="404"/>
      <c r="S42" s="404"/>
      <c r="T42" s="404"/>
      <c r="U42" s="14"/>
      <c r="V42" s="13"/>
      <c r="W42" s="12"/>
      <c r="X42" s="404">
        <v>1845624425</v>
      </c>
      <c r="Y42" s="404"/>
      <c r="Z42" s="404"/>
      <c r="AA42" s="404"/>
      <c r="AB42" s="404"/>
      <c r="AC42" s="404"/>
      <c r="AD42" s="404"/>
      <c r="AE42" s="14"/>
      <c r="AF42" s="13"/>
      <c r="AG42" s="12" t="str">
        <f t="shared" si="7"/>
        <v/>
      </c>
      <c r="AH42" s="404">
        <f t="shared" ref="AH42:AH50" si="8">N42-X42</f>
        <v>750707514</v>
      </c>
      <c r="AI42" s="404"/>
      <c r="AJ42" s="404"/>
      <c r="AK42" s="404" t="s">
        <v>135</v>
      </c>
      <c r="AL42" s="404"/>
      <c r="AM42" s="404"/>
      <c r="AN42" s="404" t="s">
        <v>136</v>
      </c>
      <c r="AO42" s="14"/>
    </row>
    <row r="43" spans="1:41" ht="30" customHeight="1" x14ac:dyDescent="0.2">
      <c r="A43" s="9"/>
      <c r="B43" s="69"/>
      <c r="C43" s="69"/>
      <c r="D43" s="69"/>
      <c r="E43" s="406" t="s">
        <v>40</v>
      </c>
      <c r="F43" s="406"/>
      <c r="G43" s="406"/>
      <c r="H43" s="406"/>
      <c r="I43" s="406"/>
      <c r="J43" s="406"/>
      <c r="K43" s="69"/>
      <c r="L43" s="76"/>
      <c r="M43" s="69"/>
      <c r="N43" s="407">
        <v>759446167</v>
      </c>
      <c r="O43" s="407"/>
      <c r="P43" s="407"/>
      <c r="Q43" s="407"/>
      <c r="R43" s="407"/>
      <c r="S43" s="407"/>
      <c r="T43" s="407"/>
      <c r="U43" s="22"/>
      <c r="V43" s="76"/>
      <c r="W43" s="69"/>
      <c r="X43" s="407">
        <v>823754101</v>
      </c>
      <c r="Y43" s="407"/>
      <c r="Z43" s="407"/>
      <c r="AA43" s="407"/>
      <c r="AB43" s="407"/>
      <c r="AC43" s="407"/>
      <c r="AD43" s="407"/>
      <c r="AE43" s="22"/>
      <c r="AF43" s="76"/>
      <c r="AG43" s="69" t="str">
        <f t="shared" si="7"/>
        <v>△</v>
      </c>
      <c r="AH43" s="407">
        <f t="shared" si="8"/>
        <v>-64307934</v>
      </c>
      <c r="AI43" s="407"/>
      <c r="AJ43" s="407"/>
      <c r="AK43" s="407" t="s">
        <v>135</v>
      </c>
      <c r="AL43" s="407"/>
      <c r="AM43" s="407"/>
      <c r="AN43" s="407" t="s">
        <v>136</v>
      </c>
      <c r="AO43" s="22"/>
    </row>
    <row r="44" spans="1:41" ht="33.75" customHeight="1" x14ac:dyDescent="0.2">
      <c r="A44" s="9"/>
      <c r="B44" s="69"/>
      <c r="C44" s="69"/>
      <c r="D44" s="69"/>
      <c r="E44" s="372" t="s">
        <v>41</v>
      </c>
      <c r="F44" s="372"/>
      <c r="G44" s="372"/>
      <c r="H44" s="372"/>
      <c r="I44" s="372"/>
      <c r="J44" s="372"/>
      <c r="K44" s="15"/>
      <c r="L44" s="16"/>
      <c r="M44" s="15"/>
      <c r="N44" s="373">
        <v>427414780</v>
      </c>
      <c r="O44" s="373"/>
      <c r="P44" s="373"/>
      <c r="Q44" s="373"/>
      <c r="R44" s="373"/>
      <c r="S44" s="373"/>
      <c r="T44" s="373"/>
      <c r="U44" s="17"/>
      <c r="V44" s="16"/>
      <c r="W44" s="15"/>
      <c r="X44" s="373">
        <v>612164264</v>
      </c>
      <c r="Y44" s="373"/>
      <c r="Z44" s="373"/>
      <c r="AA44" s="373"/>
      <c r="AB44" s="373"/>
      <c r="AC44" s="373"/>
      <c r="AD44" s="373"/>
      <c r="AE44" s="17"/>
      <c r="AF44" s="16"/>
      <c r="AG44" s="15" t="str">
        <f t="shared" si="7"/>
        <v>△</v>
      </c>
      <c r="AH44" s="373">
        <f t="shared" si="8"/>
        <v>-184749484</v>
      </c>
      <c r="AI44" s="373"/>
      <c r="AJ44" s="373"/>
      <c r="AK44" s="373" t="s">
        <v>135</v>
      </c>
      <c r="AL44" s="373"/>
      <c r="AM44" s="373"/>
      <c r="AN44" s="373" t="s">
        <v>136</v>
      </c>
      <c r="AO44" s="17"/>
    </row>
    <row r="45" spans="1:41" ht="33.6" customHeight="1" x14ac:dyDescent="0.2">
      <c r="A45" s="9"/>
      <c r="B45" s="69"/>
      <c r="C45" s="69"/>
      <c r="D45" s="69"/>
      <c r="E45" s="405" t="s">
        <v>137</v>
      </c>
      <c r="F45" s="405"/>
      <c r="G45" s="405"/>
      <c r="H45" s="405"/>
      <c r="I45" s="405"/>
      <c r="J45" s="405"/>
      <c r="K45" s="18"/>
      <c r="L45" s="19"/>
      <c r="M45" s="18"/>
      <c r="N45" s="374">
        <v>106054967</v>
      </c>
      <c r="O45" s="374"/>
      <c r="P45" s="374"/>
      <c r="Q45" s="374"/>
      <c r="R45" s="374"/>
      <c r="S45" s="374"/>
      <c r="T45" s="374"/>
      <c r="U45" s="20"/>
      <c r="V45" s="19"/>
      <c r="W45" s="18"/>
      <c r="X45" s="374">
        <v>108909538</v>
      </c>
      <c r="Y45" s="374"/>
      <c r="Z45" s="374"/>
      <c r="AA45" s="374"/>
      <c r="AB45" s="374"/>
      <c r="AC45" s="374"/>
      <c r="AD45" s="374"/>
      <c r="AE45" s="20"/>
      <c r="AF45" s="19"/>
      <c r="AG45" s="18" t="str">
        <f t="shared" si="7"/>
        <v>△</v>
      </c>
      <c r="AH45" s="374">
        <f t="shared" si="8"/>
        <v>-2854571</v>
      </c>
      <c r="AI45" s="374"/>
      <c r="AJ45" s="374"/>
      <c r="AK45" s="374" t="s">
        <v>135</v>
      </c>
      <c r="AL45" s="374"/>
      <c r="AM45" s="374"/>
      <c r="AN45" s="374" t="s">
        <v>136</v>
      </c>
      <c r="AO45" s="20"/>
    </row>
    <row r="46" spans="1:41" ht="33.75" customHeight="1" x14ac:dyDescent="0.2">
      <c r="A46" s="9"/>
      <c r="B46" s="69"/>
      <c r="C46" s="69"/>
      <c r="D46" s="69"/>
      <c r="E46" s="405" t="s">
        <v>110</v>
      </c>
      <c r="F46" s="405"/>
      <c r="G46" s="405"/>
      <c r="H46" s="405"/>
      <c r="I46" s="405"/>
      <c r="J46" s="405"/>
      <c r="K46" s="18"/>
      <c r="L46" s="19"/>
      <c r="M46" s="18"/>
      <c r="N46" s="374">
        <v>2657261105</v>
      </c>
      <c r="O46" s="374"/>
      <c r="P46" s="374"/>
      <c r="Q46" s="374"/>
      <c r="R46" s="374"/>
      <c r="S46" s="374"/>
      <c r="T46" s="374"/>
      <c r="U46" s="20"/>
      <c r="V46" s="19"/>
      <c r="W46" s="18"/>
      <c r="X46" s="374">
        <v>3505914529</v>
      </c>
      <c r="Y46" s="374"/>
      <c r="Z46" s="374"/>
      <c r="AA46" s="374"/>
      <c r="AB46" s="374"/>
      <c r="AC46" s="374"/>
      <c r="AD46" s="374"/>
      <c r="AE46" s="20"/>
      <c r="AF46" s="19"/>
      <c r="AG46" s="18" t="str">
        <f t="shared" si="7"/>
        <v>△</v>
      </c>
      <c r="AH46" s="374">
        <f t="shared" si="8"/>
        <v>-848653424</v>
      </c>
      <c r="AI46" s="374"/>
      <c r="AJ46" s="374"/>
      <c r="AK46" s="374" t="s">
        <v>135</v>
      </c>
      <c r="AL46" s="374"/>
      <c r="AM46" s="374"/>
      <c r="AN46" s="374" t="s">
        <v>136</v>
      </c>
      <c r="AO46" s="20"/>
    </row>
    <row r="47" spans="1:41" ht="33.75" customHeight="1" x14ac:dyDescent="0.2">
      <c r="A47" s="9"/>
      <c r="B47" s="69"/>
      <c r="C47" s="375" t="s">
        <v>111</v>
      </c>
      <c r="D47" s="375"/>
      <c r="E47" s="375"/>
      <c r="F47" s="375"/>
      <c r="G47" s="375"/>
      <c r="H47" s="375"/>
      <c r="I47" s="375"/>
      <c r="J47" s="70"/>
      <c r="K47" s="70"/>
      <c r="L47" s="4"/>
      <c r="M47" s="70"/>
      <c r="N47" s="376">
        <f>SUM(N48:T50)</f>
        <v>1719941609</v>
      </c>
      <c r="O47" s="376"/>
      <c r="P47" s="376"/>
      <c r="Q47" s="376" t="s">
        <v>138</v>
      </c>
      <c r="R47" s="376"/>
      <c r="S47" s="376"/>
      <c r="T47" s="376" t="s">
        <v>139</v>
      </c>
      <c r="U47" s="39"/>
      <c r="V47" s="4"/>
      <c r="W47" s="70"/>
      <c r="X47" s="376">
        <v>2327183994</v>
      </c>
      <c r="Y47" s="376"/>
      <c r="Z47" s="376"/>
      <c r="AA47" s="376" t="s">
        <v>253</v>
      </c>
      <c r="AB47" s="376"/>
      <c r="AC47" s="376"/>
      <c r="AD47" s="376" t="s">
        <v>254</v>
      </c>
      <c r="AE47" s="39"/>
      <c r="AF47" s="4"/>
      <c r="AG47" s="70" t="str">
        <f t="shared" si="7"/>
        <v>△</v>
      </c>
      <c r="AH47" s="376">
        <f t="shared" si="8"/>
        <v>-607242385</v>
      </c>
      <c r="AI47" s="376"/>
      <c r="AJ47" s="376"/>
      <c r="AK47" s="376" t="s">
        <v>135</v>
      </c>
      <c r="AL47" s="376"/>
      <c r="AM47" s="376"/>
      <c r="AN47" s="376" t="s">
        <v>136</v>
      </c>
      <c r="AO47" s="39"/>
    </row>
    <row r="48" spans="1:41" ht="31.5" customHeight="1" x14ac:dyDescent="0.2">
      <c r="A48" s="9"/>
      <c r="B48" s="69"/>
      <c r="C48" s="69"/>
      <c r="D48" s="69"/>
      <c r="E48" s="377" t="s">
        <v>114</v>
      </c>
      <c r="F48" s="377"/>
      <c r="G48" s="377"/>
      <c r="H48" s="377"/>
      <c r="I48" s="377"/>
      <c r="J48" s="377"/>
      <c r="K48" s="12"/>
      <c r="L48" s="13"/>
      <c r="M48" s="12"/>
      <c r="N48" s="374">
        <v>544624751</v>
      </c>
      <c r="O48" s="374"/>
      <c r="P48" s="374"/>
      <c r="Q48" s="374"/>
      <c r="R48" s="374"/>
      <c r="S48" s="374"/>
      <c r="T48" s="374"/>
      <c r="U48" s="27"/>
      <c r="V48" s="13"/>
      <c r="W48" s="12"/>
      <c r="X48" s="374">
        <v>426210864</v>
      </c>
      <c r="Y48" s="374"/>
      <c r="Z48" s="374"/>
      <c r="AA48" s="374"/>
      <c r="AB48" s="374"/>
      <c r="AC48" s="374"/>
      <c r="AD48" s="374"/>
      <c r="AE48" s="27"/>
      <c r="AF48" s="13"/>
      <c r="AG48" s="12" t="str">
        <f t="shared" si="7"/>
        <v/>
      </c>
      <c r="AH48" s="374">
        <f t="shared" si="8"/>
        <v>118413887</v>
      </c>
      <c r="AI48" s="374"/>
      <c r="AJ48" s="374"/>
      <c r="AK48" s="374" t="s">
        <v>135</v>
      </c>
      <c r="AL48" s="374"/>
      <c r="AM48" s="374"/>
      <c r="AN48" s="374" t="s">
        <v>136</v>
      </c>
      <c r="AO48" s="27"/>
    </row>
    <row r="49" spans="1:41" ht="31.5" customHeight="1" x14ac:dyDescent="0.2">
      <c r="A49" s="9"/>
      <c r="B49" s="234"/>
      <c r="C49" s="234"/>
      <c r="D49" s="234"/>
      <c r="E49" s="372" t="s">
        <v>185</v>
      </c>
      <c r="F49" s="372"/>
      <c r="G49" s="372"/>
      <c r="H49" s="372"/>
      <c r="I49" s="372"/>
      <c r="J49" s="372"/>
      <c r="K49" s="18"/>
      <c r="L49" s="19"/>
      <c r="M49" s="18"/>
      <c r="N49" s="373">
        <v>0</v>
      </c>
      <c r="O49" s="373"/>
      <c r="P49" s="373"/>
      <c r="Q49" s="373"/>
      <c r="R49" s="373"/>
      <c r="S49" s="373"/>
      <c r="T49" s="373"/>
      <c r="U49" s="244"/>
      <c r="V49" s="19"/>
      <c r="W49" s="18"/>
      <c r="X49" s="373">
        <v>36900</v>
      </c>
      <c r="Y49" s="373"/>
      <c r="Z49" s="373"/>
      <c r="AA49" s="373"/>
      <c r="AB49" s="373"/>
      <c r="AC49" s="373"/>
      <c r="AD49" s="373"/>
      <c r="AE49" s="244"/>
      <c r="AF49" s="19"/>
      <c r="AG49" s="15" t="str">
        <f t="shared" si="7"/>
        <v>△</v>
      </c>
      <c r="AH49" s="374">
        <f t="shared" ref="AH49" si="9">N49-X49</f>
        <v>-36900</v>
      </c>
      <c r="AI49" s="374"/>
      <c r="AJ49" s="374"/>
      <c r="AK49" s="374" t="s">
        <v>135</v>
      </c>
      <c r="AL49" s="374"/>
      <c r="AM49" s="374"/>
      <c r="AN49" s="374" t="s">
        <v>136</v>
      </c>
      <c r="AO49" s="244"/>
    </row>
    <row r="50" spans="1:41" ht="31.5" customHeight="1" x14ac:dyDescent="0.2">
      <c r="A50" s="9"/>
      <c r="B50" s="69"/>
      <c r="C50" s="69"/>
      <c r="D50" s="69"/>
      <c r="E50" s="372" t="s">
        <v>186</v>
      </c>
      <c r="F50" s="372"/>
      <c r="G50" s="372"/>
      <c r="H50" s="372"/>
      <c r="I50" s="372"/>
      <c r="J50" s="372"/>
      <c r="K50" s="15"/>
      <c r="L50" s="16"/>
      <c r="M50" s="15"/>
      <c r="N50" s="373">
        <v>1175316858</v>
      </c>
      <c r="O50" s="373"/>
      <c r="P50" s="373"/>
      <c r="Q50" s="373"/>
      <c r="R50" s="373"/>
      <c r="S50" s="373"/>
      <c r="T50" s="373"/>
      <c r="U50" s="28"/>
      <c r="V50" s="16"/>
      <c r="W50" s="15"/>
      <c r="X50" s="373">
        <v>1900936230</v>
      </c>
      <c r="Y50" s="373"/>
      <c r="Z50" s="373"/>
      <c r="AA50" s="373"/>
      <c r="AB50" s="373"/>
      <c r="AC50" s="373"/>
      <c r="AD50" s="373"/>
      <c r="AE50" s="28"/>
      <c r="AF50" s="16"/>
      <c r="AG50" s="15" t="str">
        <f t="shared" si="7"/>
        <v>△</v>
      </c>
      <c r="AH50" s="373">
        <f t="shared" si="8"/>
        <v>-725619372</v>
      </c>
      <c r="AI50" s="373"/>
      <c r="AJ50" s="373"/>
      <c r="AK50" s="373" t="s">
        <v>135</v>
      </c>
      <c r="AL50" s="373"/>
      <c r="AM50" s="373"/>
      <c r="AN50" s="373" t="s">
        <v>136</v>
      </c>
      <c r="AO50" s="28"/>
    </row>
    <row r="51" spans="1:41" ht="31.5" customHeight="1" thickBot="1" x14ac:dyDescent="0.25">
      <c r="A51" s="9"/>
      <c r="B51" s="69"/>
      <c r="C51" s="69"/>
      <c r="D51" s="394" t="s">
        <v>121</v>
      </c>
      <c r="E51" s="394"/>
      <c r="F51" s="394"/>
      <c r="G51" s="394"/>
      <c r="H51" s="394"/>
      <c r="I51" s="394"/>
      <c r="J51" s="29"/>
      <c r="K51" s="29"/>
      <c r="L51" s="30"/>
      <c r="M51" s="29"/>
      <c r="N51" s="403">
        <f>SUM(N41,N47,)</f>
        <v>8266450567</v>
      </c>
      <c r="O51" s="403"/>
      <c r="P51" s="403"/>
      <c r="Q51" s="403" t="s">
        <v>143</v>
      </c>
      <c r="R51" s="403"/>
      <c r="S51" s="403"/>
      <c r="T51" s="403" t="s">
        <v>144</v>
      </c>
      <c r="U51" s="31"/>
      <c r="V51" s="30"/>
      <c r="W51" s="29"/>
      <c r="X51" s="403">
        <v>9223550851</v>
      </c>
      <c r="Y51" s="403"/>
      <c r="Z51" s="403"/>
      <c r="AA51" s="403" t="s">
        <v>255</v>
      </c>
      <c r="AB51" s="403"/>
      <c r="AC51" s="403"/>
      <c r="AD51" s="403" t="s">
        <v>256</v>
      </c>
      <c r="AE51" s="31"/>
      <c r="AF51" s="30"/>
      <c r="AG51" s="29" t="str">
        <f t="shared" si="7"/>
        <v>△</v>
      </c>
      <c r="AH51" s="403">
        <f>N51-X51</f>
        <v>-957100284</v>
      </c>
      <c r="AI51" s="403"/>
      <c r="AJ51" s="403"/>
      <c r="AK51" s="403" t="s">
        <v>135</v>
      </c>
      <c r="AL51" s="403"/>
      <c r="AM51" s="403"/>
      <c r="AN51" s="403" t="s">
        <v>136</v>
      </c>
      <c r="AO51" s="31"/>
    </row>
    <row r="52" spans="1:41" ht="31.5" customHeight="1" thickTop="1" x14ac:dyDescent="0.2">
      <c r="A52" s="9"/>
      <c r="B52" s="69"/>
      <c r="C52" s="69"/>
      <c r="D52" s="69"/>
      <c r="E52" s="67"/>
      <c r="F52" s="67"/>
      <c r="G52" s="67"/>
      <c r="H52" s="67"/>
      <c r="I52" s="67"/>
      <c r="J52" s="67"/>
      <c r="K52" s="69"/>
      <c r="L52" s="76"/>
      <c r="M52" s="69"/>
      <c r="N52" s="32"/>
      <c r="O52" s="33"/>
      <c r="P52" s="33"/>
      <c r="Q52" s="32"/>
      <c r="R52" s="33"/>
      <c r="S52" s="33"/>
      <c r="T52" s="32"/>
      <c r="U52" s="34"/>
      <c r="V52" s="76"/>
      <c r="W52" s="69"/>
      <c r="X52" s="32"/>
      <c r="Y52" s="33"/>
      <c r="Z52" s="33"/>
      <c r="AA52" s="32"/>
      <c r="AB52" s="33"/>
      <c r="AC52" s="33"/>
      <c r="AD52" s="32"/>
      <c r="AE52" s="34"/>
      <c r="AF52" s="76"/>
      <c r="AG52" s="69"/>
      <c r="AH52" s="32"/>
      <c r="AI52" s="33"/>
      <c r="AJ52" s="33"/>
      <c r="AK52" s="32"/>
      <c r="AL52" s="33"/>
      <c r="AM52" s="33"/>
      <c r="AN52" s="32"/>
      <c r="AO52" s="34"/>
    </row>
    <row r="53" spans="1:41" ht="31.5" customHeight="1" x14ac:dyDescent="0.2">
      <c r="A53" s="9"/>
      <c r="B53" s="386" t="s">
        <v>145</v>
      </c>
      <c r="C53" s="386"/>
      <c r="D53" s="386"/>
      <c r="E53" s="386"/>
      <c r="F53" s="386"/>
      <c r="G53" s="386"/>
      <c r="H53" s="67"/>
      <c r="I53" s="67"/>
      <c r="J53" s="67"/>
      <c r="K53" s="69"/>
      <c r="L53" s="76"/>
      <c r="M53" s="69"/>
      <c r="N53" s="32"/>
      <c r="O53" s="33"/>
      <c r="P53" s="33"/>
      <c r="Q53" s="32"/>
      <c r="R53" s="33"/>
      <c r="S53" s="33"/>
      <c r="T53" s="32"/>
      <c r="U53" s="34"/>
      <c r="V53" s="76"/>
      <c r="W53" s="69"/>
      <c r="X53" s="32"/>
      <c r="Y53" s="33"/>
      <c r="Z53" s="33"/>
      <c r="AA53" s="32"/>
      <c r="AB53" s="33"/>
      <c r="AC53" s="33"/>
      <c r="AD53" s="32"/>
      <c r="AE53" s="34"/>
      <c r="AF53" s="76"/>
      <c r="AG53" s="69"/>
      <c r="AH53" s="32"/>
      <c r="AI53" s="33"/>
      <c r="AJ53" s="33"/>
      <c r="AK53" s="32"/>
      <c r="AL53" s="33"/>
      <c r="AM53" s="33"/>
      <c r="AN53" s="32"/>
      <c r="AO53" s="34"/>
    </row>
    <row r="54" spans="1:41" ht="31.5" customHeight="1" x14ac:dyDescent="0.2">
      <c r="A54" s="9"/>
      <c r="B54" s="69"/>
      <c r="C54" s="375" t="s">
        <v>92</v>
      </c>
      <c r="D54" s="280"/>
      <c r="E54" s="280"/>
      <c r="F54" s="280"/>
      <c r="G54" s="280"/>
      <c r="H54" s="280"/>
      <c r="I54" s="280"/>
      <c r="J54" s="65"/>
      <c r="K54" s="65"/>
      <c r="L54" s="10"/>
      <c r="M54" s="65"/>
      <c r="N54" s="402">
        <f>SUM(N6,N27)</f>
        <v>10299223092</v>
      </c>
      <c r="O54" s="402"/>
      <c r="P54" s="402"/>
      <c r="Q54" s="402" t="s">
        <v>146</v>
      </c>
      <c r="R54" s="402"/>
      <c r="S54" s="402"/>
      <c r="T54" s="402" t="s">
        <v>147</v>
      </c>
      <c r="U54" s="11"/>
      <c r="V54" s="10"/>
      <c r="W54" s="65"/>
      <c r="X54" s="402">
        <f>SUM(X6,X27)</f>
        <v>14285170382</v>
      </c>
      <c r="Y54" s="402"/>
      <c r="Z54" s="402"/>
      <c r="AA54" s="402" t="s">
        <v>148</v>
      </c>
      <c r="AB54" s="402"/>
      <c r="AC54" s="402"/>
      <c r="AD54" s="402" t="s">
        <v>149</v>
      </c>
      <c r="AE54" s="11"/>
      <c r="AF54" s="10"/>
      <c r="AG54" s="65" t="str">
        <f t="shared" ref="AG54:AG60" si="10">IF(AH54&lt;0,"△","")</f>
        <v>△</v>
      </c>
      <c r="AH54" s="402">
        <f t="shared" ref="AH54:AH65" si="11">N54-X54</f>
        <v>-3985947290</v>
      </c>
      <c r="AI54" s="402"/>
      <c r="AJ54" s="402"/>
      <c r="AK54" s="402" t="s">
        <v>135</v>
      </c>
      <c r="AL54" s="402"/>
      <c r="AM54" s="402"/>
      <c r="AN54" s="402" t="s">
        <v>136</v>
      </c>
      <c r="AO54" s="11"/>
    </row>
    <row r="55" spans="1:41" ht="31.5" customHeight="1" x14ac:dyDescent="0.2">
      <c r="A55" s="9"/>
      <c r="B55" s="69"/>
      <c r="C55" s="375" t="s">
        <v>99</v>
      </c>
      <c r="D55" s="280"/>
      <c r="E55" s="280"/>
      <c r="F55" s="280"/>
      <c r="G55" s="280"/>
      <c r="H55" s="280"/>
      <c r="I55" s="280"/>
      <c r="J55" s="65"/>
      <c r="K55" s="70"/>
      <c r="L55" s="4"/>
      <c r="M55" s="70"/>
      <c r="N55" s="397">
        <f>SUM(N9,N31)</f>
        <v>272613614</v>
      </c>
      <c r="O55" s="397"/>
      <c r="P55" s="397"/>
      <c r="Q55" s="397" t="s">
        <v>150</v>
      </c>
      <c r="R55" s="397"/>
      <c r="S55" s="397"/>
      <c r="T55" s="397" t="s">
        <v>151</v>
      </c>
      <c r="U55" s="21"/>
      <c r="V55" s="4"/>
      <c r="W55" s="70"/>
      <c r="X55" s="397">
        <f>SUM(X9,X31)</f>
        <v>49068737</v>
      </c>
      <c r="Y55" s="397"/>
      <c r="Z55" s="397"/>
      <c r="AA55" s="397" t="s">
        <v>152</v>
      </c>
      <c r="AB55" s="397"/>
      <c r="AC55" s="397"/>
      <c r="AD55" s="397" t="s">
        <v>153</v>
      </c>
      <c r="AE55" s="21"/>
      <c r="AF55" s="4"/>
      <c r="AG55" s="70" t="str">
        <f t="shared" si="10"/>
        <v/>
      </c>
      <c r="AH55" s="397">
        <f t="shared" si="11"/>
        <v>223544877</v>
      </c>
      <c r="AI55" s="397"/>
      <c r="AJ55" s="397"/>
      <c r="AK55" s="397" t="s">
        <v>135</v>
      </c>
      <c r="AL55" s="397"/>
      <c r="AM55" s="397"/>
      <c r="AN55" s="397" t="s">
        <v>136</v>
      </c>
      <c r="AO55" s="21"/>
    </row>
    <row r="56" spans="1:41" ht="31.5" customHeight="1" thickBot="1" x14ac:dyDescent="0.25">
      <c r="A56" s="9"/>
      <c r="B56" s="69"/>
      <c r="C56" s="67"/>
      <c r="D56" s="400" t="s">
        <v>103</v>
      </c>
      <c r="E56" s="400"/>
      <c r="F56" s="400"/>
      <c r="G56" s="400"/>
      <c r="H56" s="400"/>
      <c r="I56" s="400"/>
      <c r="J56" s="29"/>
      <c r="K56" s="29"/>
      <c r="L56" s="41"/>
      <c r="M56" s="42"/>
      <c r="N56" s="401">
        <f>SUM(N54:T55)</f>
        <v>10571836706</v>
      </c>
      <c r="O56" s="401"/>
      <c r="P56" s="401"/>
      <c r="Q56" s="401"/>
      <c r="R56" s="401"/>
      <c r="S56" s="401"/>
      <c r="T56" s="401"/>
      <c r="U56" s="43"/>
      <c r="V56" s="41"/>
      <c r="W56" s="42"/>
      <c r="X56" s="401">
        <f>SUM(X54:AD55)</f>
        <v>14334239119</v>
      </c>
      <c r="Y56" s="401"/>
      <c r="Z56" s="401"/>
      <c r="AA56" s="401"/>
      <c r="AB56" s="401"/>
      <c r="AC56" s="401"/>
      <c r="AD56" s="401"/>
      <c r="AE56" s="43"/>
      <c r="AF56" s="41"/>
      <c r="AG56" s="42" t="str">
        <f t="shared" si="10"/>
        <v>△</v>
      </c>
      <c r="AH56" s="401">
        <f t="shared" si="11"/>
        <v>-3762402413</v>
      </c>
      <c r="AI56" s="401"/>
      <c r="AJ56" s="401"/>
      <c r="AK56" s="401" t="s">
        <v>135</v>
      </c>
      <c r="AL56" s="401"/>
      <c r="AM56" s="401"/>
      <c r="AN56" s="401" t="s">
        <v>136</v>
      </c>
      <c r="AO56" s="43"/>
    </row>
    <row r="57" spans="1:41" ht="31.5" customHeight="1" thickTop="1" x14ac:dyDescent="0.2">
      <c r="A57" s="9"/>
      <c r="B57" s="69"/>
      <c r="C57" s="375" t="s">
        <v>106</v>
      </c>
      <c r="D57" s="375"/>
      <c r="E57" s="375"/>
      <c r="F57" s="375"/>
      <c r="G57" s="375"/>
      <c r="H57" s="375"/>
      <c r="I57" s="375"/>
      <c r="J57" s="70"/>
      <c r="K57" s="70"/>
      <c r="L57" s="4"/>
      <c r="M57" s="70"/>
      <c r="N57" s="399">
        <f>SUM(N14,N41)</f>
        <v>8032326529</v>
      </c>
      <c r="O57" s="399"/>
      <c r="P57" s="399"/>
      <c r="Q57" s="399" t="s">
        <v>154</v>
      </c>
      <c r="R57" s="399"/>
      <c r="S57" s="399"/>
      <c r="T57" s="399" t="s">
        <v>155</v>
      </c>
      <c r="U57" s="44"/>
      <c r="V57" s="4"/>
      <c r="W57" s="70"/>
      <c r="X57" s="399">
        <f>SUM(X14,X41)</f>
        <v>8349637190</v>
      </c>
      <c r="Y57" s="399"/>
      <c r="Z57" s="399"/>
      <c r="AA57" s="399" t="s">
        <v>154</v>
      </c>
      <c r="AB57" s="399"/>
      <c r="AC57" s="399"/>
      <c r="AD57" s="399" t="s">
        <v>156</v>
      </c>
      <c r="AE57" s="44"/>
      <c r="AF57" s="4"/>
      <c r="AG57" s="70" t="str">
        <f t="shared" si="10"/>
        <v>△</v>
      </c>
      <c r="AH57" s="399">
        <f t="shared" si="11"/>
        <v>-317310661</v>
      </c>
      <c r="AI57" s="399"/>
      <c r="AJ57" s="399"/>
      <c r="AK57" s="399" t="s">
        <v>135</v>
      </c>
      <c r="AL57" s="399"/>
      <c r="AM57" s="399"/>
      <c r="AN57" s="399" t="s">
        <v>136</v>
      </c>
      <c r="AO57" s="44"/>
    </row>
    <row r="58" spans="1:41" ht="31.5" customHeight="1" x14ac:dyDescent="0.2">
      <c r="A58" s="9"/>
      <c r="B58" s="69"/>
      <c r="C58" s="375" t="s">
        <v>111</v>
      </c>
      <c r="D58" s="375"/>
      <c r="E58" s="375"/>
      <c r="F58" s="375"/>
      <c r="G58" s="375"/>
      <c r="H58" s="375"/>
      <c r="I58" s="375"/>
      <c r="J58" s="70"/>
      <c r="K58" s="70"/>
      <c r="L58" s="4"/>
      <c r="M58" s="70"/>
      <c r="N58" s="397">
        <f>SUM(N19,N47)</f>
        <v>1767164618</v>
      </c>
      <c r="O58" s="397"/>
      <c r="P58" s="397"/>
      <c r="Q58" s="397" t="s">
        <v>157</v>
      </c>
      <c r="R58" s="397"/>
      <c r="S58" s="397"/>
      <c r="T58" s="397" t="s">
        <v>158</v>
      </c>
      <c r="U58" s="45"/>
      <c r="V58" s="4"/>
      <c r="W58" s="70"/>
      <c r="X58" s="397">
        <f>SUM(X19,X47)</f>
        <v>2379216043</v>
      </c>
      <c r="Y58" s="397"/>
      <c r="Z58" s="397"/>
      <c r="AA58" s="397" t="s">
        <v>157</v>
      </c>
      <c r="AB58" s="397"/>
      <c r="AC58" s="397"/>
      <c r="AD58" s="397" t="s">
        <v>159</v>
      </c>
      <c r="AE58" s="45"/>
      <c r="AF58" s="4"/>
      <c r="AG58" s="70" t="str">
        <f t="shared" si="10"/>
        <v>△</v>
      </c>
      <c r="AH58" s="397">
        <f t="shared" si="11"/>
        <v>-612051425</v>
      </c>
      <c r="AI58" s="397"/>
      <c r="AJ58" s="397"/>
      <c r="AK58" s="397" t="s">
        <v>135</v>
      </c>
      <c r="AL58" s="397"/>
      <c r="AM58" s="397"/>
      <c r="AN58" s="397" t="s">
        <v>136</v>
      </c>
      <c r="AO58" s="45"/>
    </row>
    <row r="59" spans="1:41" ht="31.5" customHeight="1" x14ac:dyDescent="0.2">
      <c r="A59" s="9"/>
      <c r="B59" s="69"/>
      <c r="C59" s="375" t="s">
        <v>117</v>
      </c>
      <c r="D59" s="375"/>
      <c r="E59" s="375"/>
      <c r="F59" s="375"/>
      <c r="G59" s="375"/>
      <c r="H59" s="375"/>
      <c r="I59" s="375"/>
      <c r="J59" s="70"/>
      <c r="K59" s="70"/>
      <c r="L59" s="4"/>
      <c r="M59" s="70"/>
      <c r="N59" s="397">
        <f>SUM(N22,)</f>
        <v>608539219</v>
      </c>
      <c r="O59" s="397"/>
      <c r="P59" s="397"/>
      <c r="Q59" s="397" t="s">
        <v>140</v>
      </c>
      <c r="R59" s="397"/>
      <c r="S59" s="397"/>
      <c r="T59" s="397" t="s">
        <v>141</v>
      </c>
      <c r="U59" s="45"/>
      <c r="V59" s="4"/>
      <c r="W59" s="70"/>
      <c r="X59" s="397">
        <f>SUM(X22,)</f>
        <v>2051378</v>
      </c>
      <c r="Y59" s="397"/>
      <c r="Z59" s="397"/>
      <c r="AA59" s="397" t="s">
        <v>140</v>
      </c>
      <c r="AB59" s="397"/>
      <c r="AC59" s="397"/>
      <c r="AD59" s="397" t="s">
        <v>142</v>
      </c>
      <c r="AE59" s="45"/>
      <c r="AF59" s="4"/>
      <c r="AG59" s="70" t="str">
        <f t="shared" si="10"/>
        <v/>
      </c>
      <c r="AH59" s="397">
        <f t="shared" si="11"/>
        <v>606487841</v>
      </c>
      <c r="AI59" s="397"/>
      <c r="AJ59" s="397"/>
      <c r="AK59" s="397" t="s">
        <v>135</v>
      </c>
      <c r="AL59" s="397"/>
      <c r="AM59" s="397"/>
      <c r="AN59" s="397" t="s">
        <v>136</v>
      </c>
      <c r="AO59" s="45"/>
    </row>
    <row r="60" spans="1:41" ht="31.5" customHeight="1" thickBot="1" x14ac:dyDescent="0.25">
      <c r="A60" s="9"/>
      <c r="B60" s="69"/>
      <c r="C60" s="69"/>
      <c r="D60" s="394" t="s">
        <v>121</v>
      </c>
      <c r="E60" s="394"/>
      <c r="F60" s="394"/>
      <c r="G60" s="394"/>
      <c r="H60" s="394"/>
      <c r="I60" s="394"/>
      <c r="J60" s="29"/>
      <c r="K60" s="29"/>
      <c r="L60" s="30"/>
      <c r="M60" s="29"/>
      <c r="N60" s="398">
        <f>SUM(N57:T59)</f>
        <v>10408030366</v>
      </c>
      <c r="O60" s="398"/>
      <c r="P60" s="398"/>
      <c r="Q60" s="398" t="s">
        <v>160</v>
      </c>
      <c r="R60" s="398"/>
      <c r="S60" s="398"/>
      <c r="T60" s="398" t="s">
        <v>161</v>
      </c>
      <c r="U60" s="31"/>
      <c r="V60" s="30"/>
      <c r="W60" s="29"/>
      <c r="X60" s="398">
        <f>SUM(X57:AD59)</f>
        <v>10730904611</v>
      </c>
      <c r="Y60" s="398"/>
      <c r="Z60" s="398"/>
      <c r="AA60" s="398" t="s">
        <v>162</v>
      </c>
      <c r="AB60" s="398"/>
      <c r="AC60" s="398"/>
      <c r="AD60" s="398" t="s">
        <v>163</v>
      </c>
      <c r="AE60" s="31"/>
      <c r="AF60" s="30"/>
      <c r="AG60" s="29" t="str">
        <f t="shared" si="10"/>
        <v>△</v>
      </c>
      <c r="AH60" s="398">
        <f t="shared" si="11"/>
        <v>-322874245</v>
      </c>
      <c r="AI60" s="398"/>
      <c r="AJ60" s="398"/>
      <c r="AK60" s="398" t="s">
        <v>135</v>
      </c>
      <c r="AL60" s="398"/>
      <c r="AM60" s="398"/>
      <c r="AN60" s="398" t="s">
        <v>136</v>
      </c>
      <c r="AO60" s="31"/>
    </row>
    <row r="61" spans="1:41" ht="31.5" customHeight="1" thickTop="1" thickBot="1" x14ac:dyDescent="0.25">
      <c r="A61" s="9"/>
      <c r="B61" s="69"/>
      <c r="C61" s="69"/>
      <c r="D61" s="394" t="s">
        <v>164</v>
      </c>
      <c r="E61" s="394"/>
      <c r="F61" s="394"/>
      <c r="G61" s="394"/>
      <c r="H61" s="394"/>
      <c r="I61" s="394"/>
      <c r="J61" s="29"/>
      <c r="K61" s="29"/>
      <c r="L61" s="30"/>
      <c r="M61" s="29" t="str">
        <f>IF(N56-N60&lt;0,"△","")</f>
        <v/>
      </c>
      <c r="N61" s="395">
        <f>N56-N60</f>
        <v>163806340</v>
      </c>
      <c r="O61" s="395"/>
      <c r="P61" s="395"/>
      <c r="Q61" s="395" t="s">
        <v>165</v>
      </c>
      <c r="R61" s="395"/>
      <c r="S61" s="395"/>
      <c r="T61" s="395" t="s">
        <v>166</v>
      </c>
      <c r="U61" s="31"/>
      <c r="V61" s="30"/>
      <c r="W61" s="29" t="str">
        <f>IF(X56-X60&lt;0,"△","")</f>
        <v/>
      </c>
      <c r="X61" s="395">
        <f>X56-X60</f>
        <v>3603334508</v>
      </c>
      <c r="Y61" s="395"/>
      <c r="Z61" s="395"/>
      <c r="AA61" s="395" t="s">
        <v>167</v>
      </c>
      <c r="AB61" s="395"/>
      <c r="AC61" s="395"/>
      <c r="AD61" s="395" t="s">
        <v>168</v>
      </c>
      <c r="AE61" s="31"/>
      <c r="AF61" s="30"/>
      <c r="AG61" s="29" t="str">
        <f>IF(AH56-AH60&lt;0,"△","")</f>
        <v>△</v>
      </c>
      <c r="AH61" s="395">
        <f t="shared" si="11"/>
        <v>-3439528168</v>
      </c>
      <c r="AI61" s="395"/>
      <c r="AJ61" s="395"/>
      <c r="AK61" s="395" t="s">
        <v>135</v>
      </c>
      <c r="AL61" s="395"/>
      <c r="AM61" s="395"/>
      <c r="AN61" s="395" t="s">
        <v>136</v>
      </c>
      <c r="AO61" s="31"/>
    </row>
    <row r="62" spans="1:41" ht="31.5" customHeight="1" thickTop="1" thickBot="1" x14ac:dyDescent="0.25">
      <c r="A62" s="9"/>
      <c r="B62" s="69"/>
      <c r="C62" s="69"/>
      <c r="D62" s="396" t="s">
        <v>55</v>
      </c>
      <c r="E62" s="396"/>
      <c r="F62" s="396"/>
      <c r="G62" s="396"/>
      <c r="H62" s="396"/>
      <c r="I62" s="396"/>
      <c r="J62" s="46"/>
      <c r="K62" s="46"/>
      <c r="L62" s="47"/>
      <c r="M62" s="46" t="str">
        <f>IF(((N54+N55)-(N57+N58))&lt;0,"△","")</f>
        <v/>
      </c>
      <c r="N62" s="395">
        <f>(N54+N55)-(N57+N58)</f>
        <v>772345559</v>
      </c>
      <c r="O62" s="395"/>
      <c r="P62" s="395"/>
      <c r="Q62" s="395" t="s">
        <v>169</v>
      </c>
      <c r="R62" s="395"/>
      <c r="S62" s="395"/>
      <c r="T62" s="395" t="s">
        <v>170</v>
      </c>
      <c r="U62" s="48"/>
      <c r="V62" s="47"/>
      <c r="W62" s="46" t="str">
        <f>IF(((X54+X55)-(X57+X58))&lt;0,"△","")</f>
        <v/>
      </c>
      <c r="X62" s="395">
        <f>(X54+X55)-(X57+X58)</f>
        <v>3605385886</v>
      </c>
      <c r="Y62" s="395"/>
      <c r="Z62" s="395"/>
      <c r="AA62" s="395" t="s">
        <v>171</v>
      </c>
      <c r="AB62" s="395"/>
      <c r="AC62" s="395"/>
      <c r="AD62" s="395" t="s">
        <v>172</v>
      </c>
      <c r="AE62" s="48"/>
      <c r="AF62" s="47"/>
      <c r="AG62" s="46" t="str">
        <f>IF(((AH54+AH55)-(AH57+AH58))&lt;0,"△","")</f>
        <v>△</v>
      </c>
      <c r="AH62" s="395">
        <f t="shared" si="11"/>
        <v>-2833040327</v>
      </c>
      <c r="AI62" s="395"/>
      <c r="AJ62" s="395"/>
      <c r="AK62" s="395" t="s">
        <v>135</v>
      </c>
      <c r="AL62" s="395"/>
      <c r="AM62" s="395"/>
      <c r="AN62" s="395" t="s">
        <v>136</v>
      </c>
      <c r="AO62" s="48"/>
    </row>
    <row r="63" spans="1:41" ht="31.5" customHeight="1" thickTop="1" thickBot="1" x14ac:dyDescent="0.25">
      <c r="A63" s="9"/>
      <c r="B63" s="69"/>
      <c r="C63" s="69"/>
      <c r="D63" s="378" t="s">
        <v>173</v>
      </c>
      <c r="E63" s="378"/>
      <c r="F63" s="378"/>
      <c r="G63" s="378"/>
      <c r="H63" s="378"/>
      <c r="I63" s="378"/>
      <c r="J63" s="49"/>
      <c r="K63" s="49"/>
      <c r="L63" s="50"/>
      <c r="M63" s="46"/>
      <c r="N63" s="379">
        <v>0</v>
      </c>
      <c r="O63" s="379"/>
      <c r="P63" s="379"/>
      <c r="Q63" s="379"/>
      <c r="R63" s="379"/>
      <c r="S63" s="379"/>
      <c r="T63" s="379" t="s">
        <v>174</v>
      </c>
      <c r="U63" s="51"/>
      <c r="V63" s="50"/>
      <c r="W63" s="46"/>
      <c r="X63" s="379">
        <v>0</v>
      </c>
      <c r="Y63" s="379"/>
      <c r="Z63" s="379"/>
      <c r="AA63" s="379"/>
      <c r="AB63" s="379"/>
      <c r="AC63" s="379"/>
      <c r="AD63" s="379" t="s">
        <v>175</v>
      </c>
      <c r="AE63" s="51"/>
      <c r="AF63" s="50"/>
      <c r="AG63" s="46" t="str">
        <f>IF(AH63&lt;0,"△","")</f>
        <v/>
      </c>
      <c r="AH63" s="379">
        <f t="shared" si="11"/>
        <v>0</v>
      </c>
      <c r="AI63" s="379"/>
      <c r="AJ63" s="379"/>
      <c r="AK63" s="379" t="s">
        <v>135</v>
      </c>
      <c r="AL63" s="379"/>
      <c r="AM63" s="379"/>
      <c r="AN63" s="379" t="s">
        <v>136</v>
      </c>
      <c r="AO63" s="51"/>
    </row>
    <row r="64" spans="1:41" ht="31.5" customHeight="1" thickTop="1" thickBot="1" x14ac:dyDescent="0.25">
      <c r="A64" s="9"/>
      <c r="B64" s="69"/>
      <c r="C64" s="69"/>
      <c r="D64" s="393" t="s">
        <v>286</v>
      </c>
      <c r="E64" s="378"/>
      <c r="F64" s="378"/>
      <c r="G64" s="378"/>
      <c r="H64" s="378"/>
      <c r="I64" s="378"/>
      <c r="J64" s="49"/>
      <c r="K64" s="49"/>
      <c r="L64" s="50"/>
      <c r="M64" s="46" t="s">
        <v>176</v>
      </c>
      <c r="N64" s="379">
        <f>+X64-N61</f>
        <v>117653430527</v>
      </c>
      <c r="O64" s="379"/>
      <c r="P64" s="379"/>
      <c r="Q64" s="379"/>
      <c r="R64" s="379"/>
      <c r="S64" s="379"/>
      <c r="T64" s="379"/>
      <c r="U64" s="51"/>
      <c r="V64" s="50"/>
      <c r="W64" s="46" t="s">
        <v>177</v>
      </c>
      <c r="X64" s="379">
        <v>117817236867</v>
      </c>
      <c r="Y64" s="379"/>
      <c r="Z64" s="379"/>
      <c r="AA64" s="379"/>
      <c r="AB64" s="379"/>
      <c r="AC64" s="379"/>
      <c r="AD64" s="379"/>
      <c r="AE64" s="51"/>
      <c r="AF64" s="50"/>
      <c r="AG64" s="46"/>
      <c r="AH64" s="379">
        <f>N64-X64</f>
        <v>-163806340</v>
      </c>
      <c r="AI64" s="379"/>
      <c r="AJ64" s="379"/>
      <c r="AK64" s="379" t="s">
        <v>135</v>
      </c>
      <c r="AL64" s="379"/>
      <c r="AM64" s="379"/>
      <c r="AN64" s="379" t="s">
        <v>136</v>
      </c>
      <c r="AO64" s="51"/>
    </row>
    <row r="65" spans="1:41" ht="31.5" customHeight="1" thickTop="1" x14ac:dyDescent="0.2">
      <c r="A65" s="36"/>
      <c r="B65" s="70"/>
      <c r="C65" s="70"/>
      <c r="D65" s="378" t="s">
        <v>61</v>
      </c>
      <c r="E65" s="378"/>
      <c r="F65" s="378"/>
      <c r="G65" s="378"/>
      <c r="H65" s="378"/>
      <c r="I65" s="378"/>
      <c r="J65" s="49"/>
      <c r="K65" s="49"/>
      <c r="L65" s="50"/>
      <c r="M65" s="49"/>
      <c r="N65" s="379">
        <v>57124304815</v>
      </c>
      <c r="O65" s="379"/>
      <c r="P65" s="379"/>
      <c r="Q65" s="379"/>
      <c r="R65" s="379"/>
      <c r="S65" s="379"/>
      <c r="T65" s="379"/>
      <c r="U65" s="51"/>
      <c r="V65" s="50"/>
      <c r="W65" s="49"/>
      <c r="X65" s="379">
        <v>54405172244</v>
      </c>
      <c r="Y65" s="379"/>
      <c r="Z65" s="379"/>
      <c r="AA65" s="379"/>
      <c r="AB65" s="379"/>
      <c r="AC65" s="379"/>
      <c r="AD65" s="379"/>
      <c r="AE65" s="51"/>
      <c r="AF65" s="50"/>
      <c r="AG65" s="49" t="str">
        <f>IF(AH65&lt;0,"△","")</f>
        <v/>
      </c>
      <c r="AH65" s="379">
        <f t="shared" si="11"/>
        <v>2719132571</v>
      </c>
      <c r="AI65" s="379"/>
      <c r="AJ65" s="379"/>
      <c r="AK65" s="379" t="s">
        <v>135</v>
      </c>
      <c r="AL65" s="379"/>
      <c r="AM65" s="379"/>
      <c r="AN65" s="379" t="s">
        <v>136</v>
      </c>
      <c r="AO65" s="51"/>
    </row>
    <row r="66" spans="1:41" ht="15" customHeight="1" x14ac:dyDescent="0.2">
      <c r="A66" s="9"/>
      <c r="B66" s="380" t="s">
        <v>178</v>
      </c>
      <c r="C66" s="380"/>
      <c r="D66" s="380"/>
      <c r="E66" s="380"/>
      <c r="F66" s="380"/>
      <c r="G66" s="67"/>
      <c r="H66" s="67"/>
      <c r="I66" s="380" t="s">
        <v>179</v>
      </c>
      <c r="J66" s="380"/>
      <c r="K66" s="69"/>
      <c r="L66" s="76"/>
      <c r="M66" s="69"/>
      <c r="N66" s="52"/>
      <c r="O66" s="7"/>
      <c r="P66" s="7"/>
      <c r="Q66" s="52"/>
      <c r="R66" s="7"/>
      <c r="S66" s="7"/>
      <c r="T66" s="52"/>
      <c r="U66" s="53"/>
      <c r="V66" s="76"/>
      <c r="W66" s="69"/>
      <c r="X66" s="52"/>
      <c r="Y66" s="7"/>
      <c r="Z66" s="7"/>
      <c r="AA66" s="52"/>
      <c r="AB66" s="7"/>
      <c r="AC66" s="7"/>
      <c r="AD66" s="52"/>
      <c r="AE66" s="53"/>
      <c r="AF66" s="76"/>
      <c r="AG66" s="69"/>
      <c r="AH66" s="52"/>
      <c r="AI66" s="7"/>
      <c r="AJ66" s="7"/>
      <c r="AK66" s="52"/>
      <c r="AL66" s="7"/>
      <c r="AM66" s="7"/>
      <c r="AN66" s="52"/>
      <c r="AO66" s="53"/>
    </row>
    <row r="67" spans="1:41" ht="15" customHeight="1" x14ac:dyDescent="0.2">
      <c r="A67" s="9"/>
      <c r="B67" s="381"/>
      <c r="C67" s="381"/>
      <c r="D67" s="381"/>
      <c r="E67" s="381"/>
      <c r="F67" s="381"/>
      <c r="G67" s="382"/>
      <c r="H67" s="382"/>
      <c r="I67" s="381"/>
      <c r="J67" s="381"/>
      <c r="K67" s="69"/>
      <c r="L67" s="76"/>
      <c r="M67" s="69"/>
      <c r="N67" s="54"/>
      <c r="O67" s="54"/>
      <c r="P67" s="54"/>
      <c r="Q67" s="54"/>
      <c r="R67" s="54"/>
      <c r="S67" s="54"/>
      <c r="T67" s="54"/>
      <c r="U67" s="53"/>
      <c r="V67" s="76"/>
      <c r="W67" s="69"/>
      <c r="X67" s="54"/>
      <c r="Y67" s="54"/>
      <c r="Z67" s="54"/>
      <c r="AA67" s="54"/>
      <c r="AB67" s="54"/>
      <c r="AC67" s="54"/>
      <c r="AD67" s="54"/>
      <c r="AE67" s="53"/>
      <c r="AF67" s="76"/>
      <c r="AG67" s="69"/>
      <c r="AH67" s="54"/>
      <c r="AI67" s="54"/>
      <c r="AJ67" s="54"/>
      <c r="AK67" s="54"/>
      <c r="AL67" s="54"/>
      <c r="AM67" s="54"/>
      <c r="AN67" s="54"/>
      <c r="AO67" s="53"/>
    </row>
    <row r="68" spans="1:41" ht="15" customHeight="1" x14ac:dyDescent="0.2">
      <c r="A68" s="9"/>
      <c r="B68" s="381" t="s">
        <v>99</v>
      </c>
      <c r="C68" s="381"/>
      <c r="D68" s="381"/>
      <c r="E68" s="381"/>
      <c r="F68" s="381"/>
      <c r="G68" s="382"/>
      <c r="H68" s="382"/>
      <c r="I68" s="381" t="s">
        <v>111</v>
      </c>
      <c r="J68" s="381"/>
      <c r="K68" s="69"/>
      <c r="L68" s="76"/>
      <c r="M68" s="69"/>
      <c r="N68" s="54"/>
      <c r="O68" s="384">
        <f>ROUND((N54+N55)/(N57+N58)*100,1)</f>
        <v>107.9</v>
      </c>
      <c r="P68" s="384"/>
      <c r="Q68" s="384"/>
      <c r="R68" s="387" t="s">
        <v>180</v>
      </c>
      <c r="S68" s="387"/>
      <c r="T68" s="387"/>
      <c r="U68" s="34"/>
      <c r="V68" s="76"/>
      <c r="W68" s="69"/>
      <c r="X68" s="54"/>
      <c r="Y68" s="389">
        <f>ROUND((X54+X55)/(X57+X58)*100,1)</f>
        <v>133.6</v>
      </c>
      <c r="Z68" s="389"/>
      <c r="AA68" s="389"/>
      <c r="AB68" s="387" t="s">
        <v>181</v>
      </c>
      <c r="AC68" s="387"/>
      <c r="AD68" s="387"/>
      <c r="AE68" s="34"/>
      <c r="AF68" s="76"/>
      <c r="AG68" s="69"/>
      <c r="AH68" s="54"/>
      <c r="AI68" s="389"/>
      <c r="AJ68" s="389"/>
      <c r="AK68" s="389"/>
      <c r="AL68" s="387"/>
      <c r="AM68" s="387"/>
      <c r="AN68" s="387"/>
      <c r="AO68" s="34"/>
    </row>
    <row r="69" spans="1:41" ht="15" customHeight="1" x14ac:dyDescent="0.2">
      <c r="A69" s="36"/>
      <c r="B69" s="383"/>
      <c r="C69" s="383"/>
      <c r="D69" s="383"/>
      <c r="E69" s="383"/>
      <c r="F69" s="383"/>
      <c r="G69" s="70"/>
      <c r="H69" s="70"/>
      <c r="I69" s="383"/>
      <c r="J69" s="383"/>
      <c r="K69" s="70"/>
      <c r="L69" s="4"/>
      <c r="M69" s="70"/>
      <c r="N69" s="55"/>
      <c r="O69" s="385"/>
      <c r="P69" s="385"/>
      <c r="Q69" s="385"/>
      <c r="R69" s="388"/>
      <c r="S69" s="388"/>
      <c r="T69" s="388"/>
      <c r="U69" s="26"/>
      <c r="V69" s="4"/>
      <c r="W69" s="70"/>
      <c r="X69" s="55"/>
      <c r="Y69" s="390"/>
      <c r="Z69" s="390"/>
      <c r="AA69" s="390"/>
      <c r="AB69" s="388"/>
      <c r="AC69" s="388"/>
      <c r="AD69" s="388"/>
      <c r="AE69" s="26"/>
      <c r="AF69" s="4"/>
      <c r="AG69" s="70"/>
      <c r="AH69" s="55"/>
      <c r="AI69" s="390"/>
      <c r="AJ69" s="390"/>
      <c r="AK69" s="390"/>
      <c r="AL69" s="388"/>
      <c r="AM69" s="388"/>
      <c r="AN69" s="388"/>
      <c r="AO69" s="26"/>
    </row>
    <row r="70" spans="1:41" ht="31.5" customHeight="1" x14ac:dyDescent="0.2">
      <c r="A70" s="56"/>
      <c r="B70" s="391" t="s">
        <v>62</v>
      </c>
      <c r="C70" s="391"/>
      <c r="D70" s="391"/>
      <c r="E70" s="391"/>
      <c r="F70" s="391"/>
      <c r="G70" s="391"/>
      <c r="H70" s="391"/>
      <c r="I70" s="391"/>
      <c r="J70" s="391"/>
      <c r="K70" s="72"/>
      <c r="L70" s="71"/>
      <c r="M70" s="392" t="s">
        <v>182</v>
      </c>
      <c r="N70" s="283"/>
      <c r="O70" s="283"/>
      <c r="P70" s="283"/>
      <c r="Q70" s="283"/>
      <c r="R70" s="283"/>
      <c r="S70" s="283"/>
      <c r="T70" s="283"/>
      <c r="U70" s="45"/>
      <c r="V70" s="71"/>
      <c r="W70" s="392" t="s">
        <v>183</v>
      </c>
      <c r="X70" s="283"/>
      <c r="Y70" s="283"/>
      <c r="Z70" s="283"/>
      <c r="AA70" s="283"/>
      <c r="AB70" s="283"/>
      <c r="AC70" s="283"/>
      <c r="AD70" s="283"/>
      <c r="AE70" s="45"/>
      <c r="AF70" s="71"/>
      <c r="AG70" s="392" t="s">
        <v>183</v>
      </c>
      <c r="AH70" s="283"/>
      <c r="AI70" s="283"/>
      <c r="AJ70" s="283"/>
      <c r="AK70" s="283"/>
      <c r="AL70" s="283"/>
      <c r="AM70" s="283"/>
      <c r="AN70" s="283"/>
      <c r="AO70" s="45"/>
    </row>
    <row r="71" spans="1:41" ht="31.5" customHeight="1" x14ac:dyDescent="0.2">
      <c r="A71" s="57"/>
      <c r="B71" s="386"/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  <c r="Y71" s="386"/>
      <c r="Z71" s="386"/>
      <c r="AA71" s="386"/>
      <c r="AB71" s="386"/>
      <c r="AC71" s="386"/>
      <c r="AD71" s="386"/>
      <c r="AE71" s="386"/>
      <c r="AF71" s="386"/>
      <c r="AG71" s="386"/>
      <c r="AH71" s="386"/>
      <c r="AI71" s="386"/>
      <c r="AJ71" s="386"/>
      <c r="AK71" s="386"/>
      <c r="AL71" s="386"/>
      <c r="AM71" s="386"/>
      <c r="AN71" s="386"/>
      <c r="AO71" s="58"/>
    </row>
    <row r="72" spans="1:41" ht="31.5" customHeight="1" x14ac:dyDescent="0.2"/>
    <row r="73" spans="1:41" ht="31.5" customHeight="1" x14ac:dyDescent="0.2"/>
    <row r="74" spans="1:41" ht="31.5" customHeight="1" x14ac:dyDescent="0.2"/>
    <row r="75" spans="1:41" ht="31.5" customHeight="1" x14ac:dyDescent="0.2"/>
    <row r="76" spans="1:41" ht="31.5" customHeight="1" x14ac:dyDescent="0.2"/>
    <row r="77" spans="1:41" ht="31.5" customHeight="1" x14ac:dyDescent="0.2"/>
    <row r="78" spans="1:41" ht="31.5" customHeight="1" x14ac:dyDescent="0.2"/>
    <row r="79" spans="1:41" ht="35.25" customHeight="1" x14ac:dyDescent="0.2"/>
    <row r="80" spans="1:41" ht="15" customHeight="1" x14ac:dyDescent="0.2"/>
    <row r="81" spans="1:5" ht="15" customHeight="1" x14ac:dyDescent="0.2"/>
    <row r="82" spans="1:5" ht="15" customHeight="1" x14ac:dyDescent="0.2"/>
    <row r="83" spans="1:5" ht="15" customHeight="1" x14ac:dyDescent="0.2"/>
    <row r="84" spans="1:5" ht="30.75" customHeight="1" x14ac:dyDescent="0.2"/>
    <row r="85" spans="1:5" ht="30" customHeight="1" x14ac:dyDescent="0.2">
      <c r="A85" s="59"/>
      <c r="B85" s="59"/>
      <c r="C85" s="59"/>
      <c r="D85" s="59"/>
      <c r="E85" s="59"/>
    </row>
    <row r="99" ht="0.9" customHeight="1" x14ac:dyDescent="0.2"/>
  </sheetData>
  <mergeCells count="245">
    <mergeCell ref="A1:AO1"/>
    <mergeCell ref="A3:G3"/>
    <mergeCell ref="H3:J3"/>
    <mergeCell ref="M3:T4"/>
    <mergeCell ref="W3:AD4"/>
    <mergeCell ref="AG3:AN4"/>
    <mergeCell ref="B4:G4"/>
    <mergeCell ref="H4:K4"/>
    <mergeCell ref="B5:G5"/>
    <mergeCell ref="E11:J11"/>
    <mergeCell ref="N11:T11"/>
    <mergeCell ref="X11:AD11"/>
    <mergeCell ref="AH11:AN11"/>
    <mergeCell ref="E10:J10"/>
    <mergeCell ref="N10:T10"/>
    <mergeCell ref="X10:AD10"/>
    <mergeCell ref="AH10:AN10"/>
    <mergeCell ref="C6:I6"/>
    <mergeCell ref="N6:T6"/>
    <mergeCell ref="X6:AD6"/>
    <mergeCell ref="AH6:AN6"/>
    <mergeCell ref="E7:J7"/>
    <mergeCell ref="N7:T7"/>
    <mergeCell ref="X7:AD7"/>
    <mergeCell ref="AH7:AN7"/>
    <mergeCell ref="C9:I9"/>
    <mergeCell ref="N9:T9"/>
    <mergeCell ref="X9:AD9"/>
    <mergeCell ref="AH9:AN9"/>
    <mergeCell ref="E8:J8"/>
    <mergeCell ref="N8:T8"/>
    <mergeCell ref="X8:AD8"/>
    <mergeCell ref="AH8:AN8"/>
    <mergeCell ref="E16:J16"/>
    <mergeCell ref="N16:T16"/>
    <mergeCell ref="X16:AD16"/>
    <mergeCell ref="AH16:AN16"/>
    <mergeCell ref="D13:I13"/>
    <mergeCell ref="N13:T13"/>
    <mergeCell ref="X13:AD13"/>
    <mergeCell ref="AH13:AN13"/>
    <mergeCell ref="C14:I14"/>
    <mergeCell ref="N14:T14"/>
    <mergeCell ref="X14:AD14"/>
    <mergeCell ref="AH14:AN14"/>
    <mergeCell ref="E15:J15"/>
    <mergeCell ref="N15:T15"/>
    <mergeCell ref="X15:AD15"/>
    <mergeCell ref="AH15:AN15"/>
    <mergeCell ref="C19:I19"/>
    <mergeCell ref="N19:T19"/>
    <mergeCell ref="X19:AD19"/>
    <mergeCell ref="AH19:AN19"/>
    <mergeCell ref="E20:J20"/>
    <mergeCell ref="N20:T20"/>
    <mergeCell ref="X20:AD20"/>
    <mergeCell ref="AH20:AN20"/>
    <mergeCell ref="E17:J17"/>
    <mergeCell ref="N17:T17"/>
    <mergeCell ref="X17:AD17"/>
    <mergeCell ref="AH17:AN17"/>
    <mergeCell ref="E18:J18"/>
    <mergeCell ref="N18:T18"/>
    <mergeCell ref="X18:AD18"/>
    <mergeCell ref="AH18:AN18"/>
    <mergeCell ref="C27:I27"/>
    <mergeCell ref="N27:T27"/>
    <mergeCell ref="X27:AD27"/>
    <mergeCell ref="AH27:AN27"/>
    <mergeCell ref="E23:J23"/>
    <mergeCell ref="N23:T23"/>
    <mergeCell ref="X23:AD23"/>
    <mergeCell ref="AH23:AN23"/>
    <mergeCell ref="E21:J21"/>
    <mergeCell ref="N21:T21"/>
    <mergeCell ref="X21:AD21"/>
    <mergeCell ref="AH21:AN21"/>
    <mergeCell ref="C22:I22"/>
    <mergeCell ref="N22:T22"/>
    <mergeCell ref="X22:AD22"/>
    <mergeCell ref="AH22:AN22"/>
    <mergeCell ref="E30:J30"/>
    <mergeCell ref="N30:T30"/>
    <mergeCell ref="X30:AD30"/>
    <mergeCell ref="AH30:AN30"/>
    <mergeCell ref="C31:I31"/>
    <mergeCell ref="N31:T31"/>
    <mergeCell ref="X31:AD31"/>
    <mergeCell ref="AH31:AN31"/>
    <mergeCell ref="D24:I24"/>
    <mergeCell ref="N24:T24"/>
    <mergeCell ref="X24:AD24"/>
    <mergeCell ref="AH24:AN24"/>
    <mergeCell ref="E28:J28"/>
    <mergeCell ref="N28:T28"/>
    <mergeCell ref="X28:AD28"/>
    <mergeCell ref="AH28:AN28"/>
    <mergeCell ref="E29:J29"/>
    <mergeCell ref="N29:T29"/>
    <mergeCell ref="X29:AD29"/>
    <mergeCell ref="AH29:AN29"/>
    <mergeCell ref="B26:G26"/>
    <mergeCell ref="N26:T26"/>
    <mergeCell ref="X26:AD26"/>
    <mergeCell ref="AH26:AN26"/>
    <mergeCell ref="E34:J34"/>
    <mergeCell ref="N34:T34"/>
    <mergeCell ref="X34:AD34"/>
    <mergeCell ref="AH34:AN34"/>
    <mergeCell ref="E32:J32"/>
    <mergeCell ref="N32:T32"/>
    <mergeCell ref="X32:AD32"/>
    <mergeCell ref="AH32:AN32"/>
    <mergeCell ref="E33:J33"/>
    <mergeCell ref="N33:T33"/>
    <mergeCell ref="X33:AD33"/>
    <mergeCell ref="AH33:AN33"/>
    <mergeCell ref="E45:J45"/>
    <mergeCell ref="N45:T45"/>
    <mergeCell ref="X45:AD45"/>
    <mergeCell ref="AH45:AN45"/>
    <mergeCell ref="D36:I36"/>
    <mergeCell ref="N36:T36"/>
    <mergeCell ref="X36:AD36"/>
    <mergeCell ref="AH36:AN36"/>
    <mergeCell ref="A38:G38"/>
    <mergeCell ref="H38:J38"/>
    <mergeCell ref="M38:T39"/>
    <mergeCell ref="W38:AD39"/>
    <mergeCell ref="AG38:AN39"/>
    <mergeCell ref="B39:G39"/>
    <mergeCell ref="H39:K39"/>
    <mergeCell ref="D51:I51"/>
    <mergeCell ref="N51:T51"/>
    <mergeCell ref="X51:AD51"/>
    <mergeCell ref="AH51:AN51"/>
    <mergeCell ref="E50:J50"/>
    <mergeCell ref="N50:T50"/>
    <mergeCell ref="X50:AD50"/>
    <mergeCell ref="AH50:AN50"/>
    <mergeCell ref="C41:I41"/>
    <mergeCell ref="N41:T41"/>
    <mergeCell ref="X41:AD41"/>
    <mergeCell ref="AH41:AN41"/>
    <mergeCell ref="E42:J42"/>
    <mergeCell ref="N42:T42"/>
    <mergeCell ref="X42:AD42"/>
    <mergeCell ref="AH42:AN42"/>
    <mergeCell ref="E46:J46"/>
    <mergeCell ref="N46:T46"/>
    <mergeCell ref="X46:AD46"/>
    <mergeCell ref="AH46:AN46"/>
    <mergeCell ref="E43:J43"/>
    <mergeCell ref="N43:T43"/>
    <mergeCell ref="X43:AD43"/>
    <mergeCell ref="AH43:AN43"/>
    <mergeCell ref="D56:I56"/>
    <mergeCell ref="N56:T56"/>
    <mergeCell ref="X56:AD56"/>
    <mergeCell ref="AH56:AN56"/>
    <mergeCell ref="B53:G53"/>
    <mergeCell ref="C54:I54"/>
    <mergeCell ref="N54:T54"/>
    <mergeCell ref="X54:AD54"/>
    <mergeCell ref="AH54:AN54"/>
    <mergeCell ref="C55:I55"/>
    <mergeCell ref="N55:T55"/>
    <mergeCell ref="X55:AD55"/>
    <mergeCell ref="AH55:AN55"/>
    <mergeCell ref="C59:I59"/>
    <mergeCell ref="N59:T59"/>
    <mergeCell ref="X59:AD59"/>
    <mergeCell ref="AH59:AN59"/>
    <mergeCell ref="D60:I60"/>
    <mergeCell ref="N60:T60"/>
    <mergeCell ref="X60:AD60"/>
    <mergeCell ref="AH60:AN60"/>
    <mergeCell ref="C57:I57"/>
    <mergeCell ref="N57:T57"/>
    <mergeCell ref="X57:AD57"/>
    <mergeCell ref="AH57:AN57"/>
    <mergeCell ref="C58:I58"/>
    <mergeCell ref="N58:T58"/>
    <mergeCell ref="X58:AD58"/>
    <mergeCell ref="AH58:AN58"/>
    <mergeCell ref="D63:I63"/>
    <mergeCell ref="N63:T63"/>
    <mergeCell ref="X63:AD63"/>
    <mergeCell ref="AH63:AN63"/>
    <mergeCell ref="D64:I64"/>
    <mergeCell ref="N64:T64"/>
    <mergeCell ref="X64:AD64"/>
    <mergeCell ref="AH64:AN64"/>
    <mergeCell ref="D61:I61"/>
    <mergeCell ref="N61:T61"/>
    <mergeCell ref="X61:AD61"/>
    <mergeCell ref="AH61:AN61"/>
    <mergeCell ref="D62:I62"/>
    <mergeCell ref="N62:T62"/>
    <mergeCell ref="X62:AD62"/>
    <mergeCell ref="AH62:AN62"/>
    <mergeCell ref="B71:AN71"/>
    <mergeCell ref="R68:T69"/>
    <mergeCell ref="Y68:AA69"/>
    <mergeCell ref="AB68:AD69"/>
    <mergeCell ref="AI68:AK69"/>
    <mergeCell ref="AL68:AN69"/>
    <mergeCell ref="B70:J70"/>
    <mergeCell ref="M70:T70"/>
    <mergeCell ref="W70:AD70"/>
    <mergeCell ref="AG70:AN70"/>
    <mergeCell ref="D65:I65"/>
    <mergeCell ref="N65:T65"/>
    <mergeCell ref="X65:AD65"/>
    <mergeCell ref="AH65:AN65"/>
    <mergeCell ref="B66:F67"/>
    <mergeCell ref="I66:J67"/>
    <mergeCell ref="G67:H68"/>
    <mergeCell ref="B68:F69"/>
    <mergeCell ref="I68:J69"/>
    <mergeCell ref="O68:Q69"/>
    <mergeCell ref="E49:J49"/>
    <mergeCell ref="N49:T49"/>
    <mergeCell ref="X49:AD49"/>
    <mergeCell ref="AH49:AN49"/>
    <mergeCell ref="E12:J12"/>
    <mergeCell ref="N12:T12"/>
    <mergeCell ref="X12:AD12"/>
    <mergeCell ref="AH12:AN12"/>
    <mergeCell ref="E35:J35"/>
    <mergeCell ref="N35:T35"/>
    <mergeCell ref="X35:AD35"/>
    <mergeCell ref="AH35:AN35"/>
    <mergeCell ref="C47:I47"/>
    <mergeCell ref="N47:T47"/>
    <mergeCell ref="X47:AD47"/>
    <mergeCell ref="AH47:AN47"/>
    <mergeCell ref="E48:J48"/>
    <mergeCell ref="N48:T48"/>
    <mergeCell ref="X48:AD48"/>
    <mergeCell ref="AH48:AN48"/>
    <mergeCell ref="E44:J44"/>
    <mergeCell ref="N44:T44"/>
    <mergeCell ref="X44:AD44"/>
    <mergeCell ref="AH44:AN44"/>
  </mergeCells>
  <phoneticPr fontId="1"/>
  <printOptions horizontalCentered="1"/>
  <pageMargins left="0.59055118110236227" right="0.59055118110236227" top="0.59055118110236227" bottom="0.39370078740157483" header="0.51181102362204722" footer="0.39370078740157483"/>
  <pageSetup paperSize="9" scale="64" firstPageNumber="5" fitToHeight="2" orientation="portrait" useFirstPageNumber="1" r:id="rId1"/>
  <headerFooter alignWithMargins="0">
    <oddFooter>&amp;C&amp;P</oddFooter>
  </headerFooter>
  <rowBreaks count="1" manualBreakCount="1">
    <brk id="36" max="4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900A-CB36-4B00-9DD6-E673002CBC3B}">
  <dimension ref="A1:AW99"/>
  <sheetViews>
    <sheetView view="pageBreakPreview" topLeftCell="A31" zoomScale="80" zoomScaleNormal="75" zoomScaleSheetLayoutView="80" workbookViewId="0">
      <selection activeCell="AD45" sqref="AD45"/>
    </sheetView>
  </sheetViews>
  <sheetFormatPr defaultColWidth="9" defaultRowHeight="14.4" outlineLevelRow="1" x14ac:dyDescent="0.2"/>
  <cols>
    <col min="1" max="1" width="1.6640625" style="121" customWidth="1"/>
    <col min="2" max="2" width="0.77734375" style="121" customWidth="1"/>
    <col min="3" max="3" width="1.77734375" style="121" customWidth="1"/>
    <col min="4" max="4" width="2" style="121" customWidth="1"/>
    <col min="5" max="5" width="1.77734375" style="121" customWidth="1"/>
    <col min="6" max="6" width="31.44140625" style="121" customWidth="1"/>
    <col min="7" max="7" width="1.6640625" style="121" customWidth="1"/>
    <col min="8" max="8" width="1.77734375" style="121" customWidth="1"/>
    <col min="9" max="9" width="0.21875" style="121" customWidth="1"/>
    <col min="10" max="10" width="2.6640625" style="121" customWidth="1"/>
    <col min="11" max="11" width="4.21875" style="122" customWidth="1"/>
    <col min="12" max="13" width="6.88671875" style="122" customWidth="1"/>
    <col min="14" max="14" width="0.6640625" style="121" customWidth="1"/>
    <col min="15" max="16" width="1.6640625" style="121" customWidth="1"/>
    <col min="17" max="17" width="14.77734375" style="121" customWidth="1"/>
    <col min="18" max="18" width="6.44140625" style="121" customWidth="1"/>
    <col min="19" max="19" width="0.6640625" style="121" customWidth="1"/>
    <col min="20" max="20" width="2.6640625" style="121" customWidth="1"/>
    <col min="21" max="21" width="4.88671875" style="122" customWidth="1"/>
    <col min="22" max="22" width="7.88671875" style="122" customWidth="1"/>
    <col min="23" max="23" width="7" style="122" customWidth="1"/>
    <col min="24" max="24" width="2.109375" style="121" customWidth="1"/>
    <col min="25" max="25" width="1.6640625" style="121" customWidth="1"/>
    <col min="26" max="26" width="0.6640625" style="121" customWidth="1"/>
    <col min="27" max="29" width="1.6640625" style="121" customWidth="1"/>
    <col min="30" max="30" width="31.77734375" style="121" customWidth="1"/>
    <col min="31" max="32" width="1.6640625" style="121" customWidth="1"/>
    <col min="33" max="33" width="0.6640625" style="121" customWidth="1"/>
    <col min="34" max="34" width="2.6640625" style="121" customWidth="1"/>
    <col min="35" max="35" width="4.21875" style="122" customWidth="1"/>
    <col min="36" max="37" width="6.88671875" style="122" customWidth="1"/>
    <col min="38" max="38" width="0.6640625" style="123" customWidth="1"/>
    <col min="39" max="39" width="0.44140625" style="121" customWidth="1"/>
    <col min="40" max="41" width="1.6640625" style="121" customWidth="1"/>
    <col min="42" max="42" width="15.88671875" style="121" customWidth="1"/>
    <col min="43" max="43" width="6.21875" style="121" customWidth="1"/>
    <col min="44" max="45" width="0.44140625" style="121" customWidth="1"/>
    <col min="46" max="46" width="2.6640625" style="121" customWidth="1"/>
    <col min="47" max="47" width="5.33203125" style="122" customWidth="1"/>
    <col min="48" max="48" width="8" style="122" customWidth="1"/>
    <col min="49" max="49" width="8.109375" style="122" customWidth="1"/>
    <col min="50" max="16384" width="9" style="121"/>
  </cols>
  <sheetData>
    <row r="1" spans="1:49" ht="37.950000000000003" customHeight="1" x14ac:dyDescent="0.2">
      <c r="A1" s="120"/>
      <c r="B1" s="222"/>
      <c r="C1" s="559" t="s">
        <v>277</v>
      </c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33"/>
      <c r="V1" s="33"/>
      <c r="W1" s="223"/>
      <c r="X1" s="222"/>
      <c r="Y1" s="222"/>
      <c r="Z1" s="222"/>
      <c r="AA1" s="224"/>
      <c r="AM1" s="120"/>
    </row>
    <row r="2" spans="1:49" ht="30.75" customHeight="1" x14ac:dyDescent="0.2">
      <c r="B2" s="222"/>
      <c r="C2" s="222"/>
      <c r="D2" s="222"/>
      <c r="E2" s="222"/>
      <c r="F2" s="222"/>
      <c r="G2" s="222"/>
      <c r="H2" s="222"/>
      <c r="I2" s="222"/>
      <c r="J2" s="222"/>
      <c r="K2" s="33"/>
      <c r="L2" s="33"/>
      <c r="M2" s="33"/>
      <c r="N2" s="222"/>
      <c r="O2" s="222"/>
      <c r="P2" s="222"/>
      <c r="Q2" s="222"/>
      <c r="R2" s="222"/>
      <c r="S2" s="222"/>
      <c r="T2" s="222"/>
      <c r="U2" s="33"/>
      <c r="V2" s="33"/>
      <c r="W2" s="33"/>
      <c r="X2" s="222"/>
      <c r="Y2" s="222"/>
      <c r="Z2" s="222"/>
      <c r="AA2" s="222"/>
    </row>
    <row r="3" spans="1:49" ht="23.25" customHeight="1" x14ac:dyDescent="0.2">
      <c r="A3" s="220"/>
      <c r="B3" s="423" t="s">
        <v>187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5"/>
      <c r="X3" s="222"/>
      <c r="Y3" s="222"/>
      <c r="Z3" s="423" t="s">
        <v>188</v>
      </c>
      <c r="AA3" s="424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7"/>
    </row>
    <row r="4" spans="1:49" ht="23.25" customHeight="1" x14ac:dyDescent="0.2">
      <c r="A4" s="220"/>
      <c r="B4" s="423" t="s">
        <v>189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3" t="s">
        <v>190</v>
      </c>
      <c r="O4" s="424"/>
      <c r="P4" s="424"/>
      <c r="Q4" s="424"/>
      <c r="R4" s="424"/>
      <c r="S4" s="424"/>
      <c r="T4" s="424"/>
      <c r="U4" s="424"/>
      <c r="V4" s="424"/>
      <c r="W4" s="425"/>
      <c r="X4" s="222"/>
      <c r="Y4" s="222"/>
      <c r="Z4" s="423" t="s">
        <v>189</v>
      </c>
      <c r="AA4" s="424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8" t="s">
        <v>191</v>
      </c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7"/>
    </row>
    <row r="5" spans="1:49" ht="23.25" customHeight="1" x14ac:dyDescent="0.2">
      <c r="A5" s="124"/>
      <c r="B5" s="429" t="s">
        <v>192</v>
      </c>
      <c r="C5" s="430"/>
      <c r="D5" s="430"/>
      <c r="E5" s="430"/>
      <c r="F5" s="430"/>
      <c r="G5" s="430"/>
      <c r="H5" s="430"/>
      <c r="I5" s="430"/>
      <c r="J5" s="431" t="s">
        <v>193</v>
      </c>
      <c r="K5" s="432"/>
      <c r="L5" s="432"/>
      <c r="M5" s="433"/>
      <c r="N5" s="430" t="s">
        <v>194</v>
      </c>
      <c r="O5" s="430"/>
      <c r="P5" s="430"/>
      <c r="Q5" s="430"/>
      <c r="R5" s="430"/>
      <c r="S5" s="220"/>
      <c r="T5" s="431" t="s">
        <v>193</v>
      </c>
      <c r="U5" s="432"/>
      <c r="V5" s="432"/>
      <c r="W5" s="433"/>
      <c r="Z5" s="429" t="s">
        <v>192</v>
      </c>
      <c r="AA5" s="430"/>
      <c r="AB5" s="430"/>
      <c r="AC5" s="430"/>
      <c r="AD5" s="430"/>
      <c r="AE5" s="430"/>
      <c r="AF5" s="430"/>
      <c r="AG5" s="430"/>
      <c r="AH5" s="431" t="s">
        <v>193</v>
      </c>
      <c r="AI5" s="432"/>
      <c r="AJ5" s="432"/>
      <c r="AK5" s="433"/>
      <c r="AL5" s="429" t="s">
        <v>195</v>
      </c>
      <c r="AM5" s="430"/>
      <c r="AN5" s="430"/>
      <c r="AO5" s="430"/>
      <c r="AP5" s="430"/>
      <c r="AQ5" s="430"/>
      <c r="AR5" s="220"/>
      <c r="AS5" s="220"/>
      <c r="AT5" s="431" t="s">
        <v>193</v>
      </c>
      <c r="AU5" s="432"/>
      <c r="AV5" s="432"/>
      <c r="AW5" s="433"/>
    </row>
    <row r="6" spans="1:49" ht="20.25" customHeight="1" x14ac:dyDescent="0.2">
      <c r="A6" s="124"/>
      <c r="B6" s="126"/>
      <c r="C6" s="434" t="s">
        <v>196</v>
      </c>
      <c r="D6" s="435"/>
      <c r="E6" s="435"/>
      <c r="F6" s="435"/>
      <c r="G6" s="127"/>
      <c r="H6" s="127"/>
      <c r="I6" s="127"/>
      <c r="J6" s="128"/>
      <c r="K6" s="129" t="s">
        <v>90</v>
      </c>
      <c r="L6" s="129" t="s">
        <v>91</v>
      </c>
      <c r="M6" s="130" t="s">
        <v>84</v>
      </c>
      <c r="N6" s="131"/>
      <c r="O6" s="434" t="s">
        <v>197</v>
      </c>
      <c r="P6" s="434"/>
      <c r="Q6" s="434"/>
      <c r="R6" s="127"/>
      <c r="S6" s="125"/>
      <c r="T6" s="128"/>
      <c r="U6" s="129" t="s">
        <v>90</v>
      </c>
      <c r="V6" s="129" t="s">
        <v>91</v>
      </c>
      <c r="W6" s="130" t="s">
        <v>84</v>
      </c>
      <c r="Z6" s="126"/>
      <c r="AA6" s="434" t="s">
        <v>198</v>
      </c>
      <c r="AB6" s="438"/>
      <c r="AC6" s="438"/>
      <c r="AD6" s="438"/>
      <c r="AE6" s="127"/>
      <c r="AF6" s="127"/>
      <c r="AG6" s="127"/>
      <c r="AH6" s="132"/>
      <c r="AI6" s="129" t="s">
        <v>90</v>
      </c>
      <c r="AJ6" s="129" t="s">
        <v>91</v>
      </c>
      <c r="AK6" s="130" t="s">
        <v>84</v>
      </c>
      <c r="AL6" s="133"/>
      <c r="AM6" s="131"/>
      <c r="AN6" s="434" t="s">
        <v>197</v>
      </c>
      <c r="AO6" s="434"/>
      <c r="AP6" s="434"/>
      <c r="AQ6" s="127"/>
      <c r="AR6" s="125"/>
      <c r="AS6" s="127"/>
      <c r="AT6" s="132"/>
      <c r="AU6" s="129" t="s">
        <v>90</v>
      </c>
      <c r="AV6" s="129" t="s">
        <v>91</v>
      </c>
      <c r="AW6" s="130" t="s">
        <v>84</v>
      </c>
    </row>
    <row r="7" spans="1:49" ht="20.25" customHeight="1" thickBot="1" x14ac:dyDescent="0.25">
      <c r="A7" s="124"/>
      <c r="B7" s="134"/>
      <c r="C7" s="436"/>
      <c r="D7" s="436"/>
      <c r="E7" s="436"/>
      <c r="F7" s="436"/>
      <c r="G7" s="135"/>
      <c r="H7" s="135"/>
      <c r="I7" s="135"/>
      <c r="J7" s="440">
        <f>SUM(J8,J14)</f>
        <v>5139932205</v>
      </c>
      <c r="K7" s="441"/>
      <c r="L7" s="441"/>
      <c r="M7" s="442"/>
      <c r="N7" s="123"/>
      <c r="O7" s="437"/>
      <c r="P7" s="437"/>
      <c r="Q7" s="437"/>
      <c r="R7" s="136"/>
      <c r="T7" s="440">
        <f>SUM(T8:W11)</f>
        <v>2257000000</v>
      </c>
      <c r="U7" s="441"/>
      <c r="V7" s="441"/>
      <c r="W7" s="442"/>
      <c r="Z7" s="134"/>
      <c r="AA7" s="439"/>
      <c r="AB7" s="439"/>
      <c r="AC7" s="439"/>
      <c r="AD7" s="439"/>
      <c r="AE7" s="135"/>
      <c r="AF7" s="135"/>
      <c r="AG7" s="135"/>
      <c r="AH7" s="443">
        <f>SUM(AH8,AH14)</f>
        <v>15333019148</v>
      </c>
      <c r="AI7" s="444"/>
      <c r="AJ7" s="444"/>
      <c r="AK7" s="445"/>
      <c r="AM7" s="123"/>
      <c r="AN7" s="437"/>
      <c r="AO7" s="437"/>
      <c r="AP7" s="437"/>
      <c r="AQ7" s="136"/>
      <c r="AS7" s="136"/>
      <c r="AT7" s="446">
        <f>SUM(AT8:AW9)</f>
        <v>14530000000</v>
      </c>
      <c r="AU7" s="447"/>
      <c r="AV7" s="447"/>
      <c r="AW7" s="448"/>
    </row>
    <row r="8" spans="1:49" ht="19.5" customHeight="1" thickTop="1" x14ac:dyDescent="0.2">
      <c r="A8" s="124"/>
      <c r="B8" s="137"/>
      <c r="C8" s="138"/>
      <c r="D8" s="449" t="s">
        <v>199</v>
      </c>
      <c r="E8" s="468"/>
      <c r="F8" s="468"/>
      <c r="G8" s="468"/>
      <c r="H8" s="138"/>
      <c r="I8" s="139"/>
      <c r="J8" s="470">
        <f>SUM(J10:M13)</f>
        <v>2163122436</v>
      </c>
      <c r="K8" s="471"/>
      <c r="L8" s="471"/>
      <c r="M8" s="472"/>
      <c r="N8" s="140"/>
      <c r="O8" s="140"/>
      <c r="P8" s="449" t="s">
        <v>235</v>
      </c>
      <c r="Q8" s="449"/>
      <c r="R8" s="449"/>
      <c r="S8" s="141"/>
      <c r="T8" s="477">
        <v>2161000000</v>
      </c>
      <c r="U8" s="478"/>
      <c r="V8" s="478"/>
      <c r="W8" s="479"/>
      <c r="Z8" s="137"/>
      <c r="AA8" s="138"/>
      <c r="AB8" s="449" t="s">
        <v>201</v>
      </c>
      <c r="AC8" s="449"/>
      <c r="AD8" s="449"/>
      <c r="AE8" s="449"/>
      <c r="AF8" s="142"/>
      <c r="AG8" s="142"/>
      <c r="AH8" s="483">
        <f>SUM(AH10:AK13)</f>
        <v>4803335198</v>
      </c>
      <c r="AI8" s="484"/>
      <c r="AJ8" s="484"/>
      <c r="AK8" s="485"/>
      <c r="AL8" s="143"/>
      <c r="AM8" s="140"/>
      <c r="AN8" s="140"/>
      <c r="AO8" s="449" t="s">
        <v>202</v>
      </c>
      <c r="AP8" s="449"/>
      <c r="AQ8" s="449"/>
      <c r="AR8" s="140"/>
      <c r="AS8" s="140"/>
      <c r="AT8" s="451">
        <v>14530000000</v>
      </c>
      <c r="AU8" s="452"/>
      <c r="AV8" s="452"/>
      <c r="AW8" s="453"/>
    </row>
    <row r="9" spans="1:49" ht="19.5" customHeight="1" x14ac:dyDescent="0.2">
      <c r="A9" s="124"/>
      <c r="B9" s="134"/>
      <c r="C9" s="139"/>
      <c r="D9" s="469"/>
      <c r="E9" s="469"/>
      <c r="F9" s="469"/>
      <c r="G9" s="469"/>
      <c r="H9" s="144"/>
      <c r="I9" s="144"/>
      <c r="J9" s="473"/>
      <c r="K9" s="474"/>
      <c r="L9" s="474"/>
      <c r="M9" s="475"/>
      <c r="P9" s="476"/>
      <c r="Q9" s="476"/>
      <c r="R9" s="476"/>
      <c r="S9" s="135"/>
      <c r="T9" s="480"/>
      <c r="U9" s="481"/>
      <c r="V9" s="481"/>
      <c r="W9" s="482"/>
      <c r="Z9" s="134"/>
      <c r="AA9" s="139"/>
      <c r="AB9" s="450"/>
      <c r="AC9" s="450"/>
      <c r="AD9" s="450"/>
      <c r="AE9" s="450"/>
      <c r="AF9" s="247"/>
      <c r="AG9" s="247"/>
      <c r="AH9" s="486"/>
      <c r="AI9" s="487"/>
      <c r="AJ9" s="487"/>
      <c r="AK9" s="488"/>
      <c r="AO9" s="450"/>
      <c r="AP9" s="450"/>
      <c r="AQ9" s="450"/>
      <c r="AR9" s="146"/>
      <c r="AS9" s="146"/>
      <c r="AT9" s="454"/>
      <c r="AU9" s="455"/>
      <c r="AV9" s="455"/>
      <c r="AW9" s="456"/>
    </row>
    <row r="10" spans="1:49" ht="19.5" customHeight="1" x14ac:dyDescent="0.2">
      <c r="A10" s="124"/>
      <c r="B10" s="134"/>
      <c r="E10" s="457" t="s">
        <v>263</v>
      </c>
      <c r="F10" s="457"/>
      <c r="G10" s="457"/>
      <c r="H10" s="457"/>
      <c r="I10" s="147"/>
      <c r="J10" s="458">
        <v>2163090800</v>
      </c>
      <c r="K10" s="459"/>
      <c r="L10" s="459"/>
      <c r="M10" s="460"/>
      <c r="P10" s="464" t="s">
        <v>200</v>
      </c>
      <c r="Q10" s="464"/>
      <c r="R10" s="464"/>
      <c r="S10" s="148"/>
      <c r="T10" s="465">
        <v>96000000</v>
      </c>
      <c r="U10" s="466"/>
      <c r="V10" s="466"/>
      <c r="W10" s="467"/>
      <c r="Z10" s="134"/>
      <c r="AC10" s="495" t="s">
        <v>236</v>
      </c>
      <c r="AD10" s="495"/>
      <c r="AE10" s="495"/>
      <c r="AF10" s="496"/>
      <c r="AG10" s="245"/>
      <c r="AH10" s="498">
        <v>62392000</v>
      </c>
      <c r="AI10" s="499"/>
      <c r="AJ10" s="499"/>
      <c r="AK10" s="500"/>
      <c r="AL10" s="243"/>
      <c r="AM10" s="233"/>
      <c r="AN10" s="476" t="s">
        <v>217</v>
      </c>
      <c r="AO10" s="476"/>
      <c r="AP10" s="476"/>
      <c r="AQ10" s="249"/>
      <c r="AR10" s="160"/>
      <c r="AS10" s="145"/>
      <c r="AT10" s="489">
        <f>SUM(AT12:AW15)</f>
        <v>58493317</v>
      </c>
      <c r="AU10" s="490"/>
      <c r="AV10" s="490"/>
      <c r="AW10" s="491"/>
    </row>
    <row r="11" spans="1:49" ht="19.5" customHeight="1" thickBot="1" x14ac:dyDescent="0.25">
      <c r="A11" s="124"/>
      <c r="B11" s="134"/>
      <c r="E11" s="457"/>
      <c r="F11" s="457"/>
      <c r="G11" s="457"/>
      <c r="H11" s="457"/>
      <c r="I11" s="152"/>
      <c r="J11" s="461"/>
      <c r="K11" s="462"/>
      <c r="L11" s="462"/>
      <c r="M11" s="463"/>
      <c r="P11" s="464"/>
      <c r="Q11" s="464"/>
      <c r="R11" s="464"/>
      <c r="S11" s="153"/>
      <c r="T11" s="465"/>
      <c r="U11" s="466"/>
      <c r="V11" s="466"/>
      <c r="W11" s="467"/>
      <c r="Z11" s="134"/>
      <c r="AC11" s="497"/>
      <c r="AD11" s="497"/>
      <c r="AE11" s="497"/>
      <c r="AF11" s="497"/>
      <c r="AG11" s="154"/>
      <c r="AH11" s="501"/>
      <c r="AI11" s="502"/>
      <c r="AJ11" s="502"/>
      <c r="AK11" s="503"/>
      <c r="AL11" s="163"/>
      <c r="AM11" s="235"/>
      <c r="AN11" s="437"/>
      <c r="AO11" s="437"/>
      <c r="AP11" s="437"/>
      <c r="AQ11" s="250"/>
      <c r="AR11" s="165"/>
      <c r="AS11" s="165"/>
      <c r="AT11" s="492"/>
      <c r="AU11" s="493"/>
      <c r="AV11" s="493"/>
      <c r="AW11" s="494"/>
    </row>
    <row r="12" spans="1:49" ht="19.5" customHeight="1" thickTop="1" x14ac:dyDescent="0.2">
      <c r="A12" s="124"/>
      <c r="B12" s="134"/>
      <c r="E12" s="518" t="s">
        <v>264</v>
      </c>
      <c r="F12" s="518"/>
      <c r="G12" s="518"/>
      <c r="H12" s="518"/>
      <c r="I12" s="147"/>
      <c r="J12" s="458">
        <v>31636</v>
      </c>
      <c r="K12" s="459"/>
      <c r="L12" s="459"/>
      <c r="M12" s="460"/>
      <c r="N12" s="134"/>
      <c r="O12" s="520" t="s">
        <v>217</v>
      </c>
      <c r="P12" s="520"/>
      <c r="Q12" s="520"/>
      <c r="R12" s="520"/>
      <c r="S12" s="135"/>
      <c r="T12" s="498">
        <f>SUM(T14:W17)</f>
        <v>43201</v>
      </c>
      <c r="U12" s="522"/>
      <c r="V12" s="522"/>
      <c r="W12" s="500"/>
      <c r="Z12" s="134"/>
      <c r="AC12" s="495" t="s">
        <v>203</v>
      </c>
      <c r="AD12" s="495"/>
      <c r="AE12" s="495"/>
      <c r="AF12" s="495"/>
      <c r="AG12" s="158"/>
      <c r="AH12" s="511">
        <v>4740943198</v>
      </c>
      <c r="AI12" s="512"/>
      <c r="AJ12" s="512"/>
      <c r="AK12" s="513"/>
      <c r="AM12" s="233"/>
      <c r="AN12" s="233"/>
      <c r="AO12" s="476" t="s">
        <v>283</v>
      </c>
      <c r="AP12" s="476"/>
      <c r="AQ12" s="449"/>
      <c r="AR12" s="140"/>
      <c r="AS12" s="140"/>
      <c r="AT12" s="166"/>
      <c r="AU12" s="514">
        <v>58493317</v>
      </c>
      <c r="AV12" s="514"/>
      <c r="AW12" s="515"/>
    </row>
    <row r="13" spans="1:49" ht="19.5" customHeight="1" thickBot="1" x14ac:dyDescent="0.25">
      <c r="A13" s="124"/>
      <c r="B13" s="134"/>
      <c r="E13" s="519"/>
      <c r="F13" s="519"/>
      <c r="G13" s="519"/>
      <c r="H13" s="519"/>
      <c r="I13" s="152"/>
      <c r="J13" s="461"/>
      <c r="K13" s="462"/>
      <c r="L13" s="462"/>
      <c r="M13" s="463"/>
      <c r="N13" s="161"/>
      <c r="O13" s="521"/>
      <c r="P13" s="521"/>
      <c r="Q13" s="521"/>
      <c r="R13" s="521"/>
      <c r="S13" s="162"/>
      <c r="T13" s="523"/>
      <c r="U13" s="524"/>
      <c r="V13" s="524"/>
      <c r="W13" s="525"/>
      <c r="Z13" s="134"/>
      <c r="AC13" s="497"/>
      <c r="AD13" s="497"/>
      <c r="AE13" s="497"/>
      <c r="AF13" s="497"/>
      <c r="AG13" s="154"/>
      <c r="AH13" s="501"/>
      <c r="AI13" s="502"/>
      <c r="AJ13" s="502"/>
      <c r="AK13" s="503"/>
      <c r="AM13" s="233"/>
      <c r="AN13" s="233"/>
      <c r="AO13" s="450"/>
      <c r="AP13" s="450"/>
      <c r="AQ13" s="450"/>
      <c r="AR13" s="241"/>
      <c r="AS13" s="242"/>
      <c r="AT13" s="169"/>
      <c r="AU13" s="516"/>
      <c r="AV13" s="516"/>
      <c r="AW13" s="517"/>
    </row>
    <row r="14" spans="1:49" ht="19.5" customHeight="1" thickTop="1" x14ac:dyDescent="0.2">
      <c r="A14" s="124"/>
      <c r="B14" s="134"/>
      <c r="C14" s="139"/>
      <c r="D14" s="476" t="s">
        <v>204</v>
      </c>
      <c r="E14" s="476"/>
      <c r="F14" s="476"/>
      <c r="G14" s="476"/>
      <c r="H14" s="170"/>
      <c r="I14" s="139"/>
      <c r="J14" s="480">
        <f>SUM(J16:M31)</f>
        <v>2976809769</v>
      </c>
      <c r="K14" s="481"/>
      <c r="L14" s="481"/>
      <c r="M14" s="482"/>
      <c r="N14" s="134"/>
      <c r="O14" s="140"/>
      <c r="P14" s="449" t="s">
        <v>217</v>
      </c>
      <c r="Q14" s="449"/>
      <c r="R14" s="449"/>
      <c r="S14" s="141"/>
      <c r="T14" s="477">
        <v>43201</v>
      </c>
      <c r="U14" s="478"/>
      <c r="V14" s="478"/>
      <c r="W14" s="479"/>
      <c r="Z14" s="134"/>
      <c r="AA14" s="139"/>
      <c r="AB14" s="476" t="s">
        <v>205</v>
      </c>
      <c r="AC14" s="476"/>
      <c r="AD14" s="476"/>
      <c r="AE14" s="476"/>
      <c r="AG14" s="139"/>
      <c r="AH14" s="498">
        <f>SUM(AH16:AK23)</f>
        <v>10529683950</v>
      </c>
      <c r="AI14" s="522"/>
      <c r="AJ14" s="522"/>
      <c r="AK14" s="500"/>
      <c r="AO14" s="139"/>
      <c r="AP14" s="139"/>
      <c r="AQ14" s="139"/>
      <c r="AT14" s="149"/>
      <c r="AU14" s="150"/>
      <c r="AV14" s="150"/>
      <c r="AW14" s="151"/>
    </row>
    <row r="15" spans="1:49" ht="19.5" customHeight="1" x14ac:dyDescent="0.2">
      <c r="A15" s="124"/>
      <c r="B15" s="134"/>
      <c r="C15" s="139"/>
      <c r="D15" s="450"/>
      <c r="E15" s="450"/>
      <c r="F15" s="450"/>
      <c r="G15" s="450"/>
      <c r="H15" s="172"/>
      <c r="I15" s="144"/>
      <c r="J15" s="508"/>
      <c r="K15" s="509"/>
      <c r="L15" s="509"/>
      <c r="M15" s="510"/>
      <c r="N15" s="134"/>
      <c r="P15" s="450"/>
      <c r="Q15" s="450"/>
      <c r="R15" s="450"/>
      <c r="S15" s="167"/>
      <c r="T15" s="508"/>
      <c r="U15" s="509"/>
      <c r="V15" s="509"/>
      <c r="W15" s="510"/>
      <c r="Z15" s="134"/>
      <c r="AB15" s="450"/>
      <c r="AC15" s="450"/>
      <c r="AD15" s="450"/>
      <c r="AE15" s="450"/>
      <c r="AF15" s="146"/>
      <c r="AG15" s="146"/>
      <c r="AH15" s="486"/>
      <c r="AI15" s="487"/>
      <c r="AJ15" s="487"/>
      <c r="AK15" s="488"/>
      <c r="AO15" s="139"/>
      <c r="AP15" s="139"/>
      <c r="AQ15" s="139"/>
      <c r="AR15" s="145"/>
      <c r="AS15" s="145"/>
      <c r="AT15" s="155"/>
      <c r="AU15" s="156"/>
      <c r="AV15" s="156"/>
      <c r="AW15" s="157"/>
    </row>
    <row r="16" spans="1:49" ht="19.5" customHeight="1" x14ac:dyDescent="0.2">
      <c r="A16" s="124"/>
      <c r="B16" s="134"/>
      <c r="E16" s="526" t="s">
        <v>232</v>
      </c>
      <c r="F16" s="526"/>
      <c r="G16" s="526"/>
      <c r="H16" s="526"/>
      <c r="J16" s="480">
        <v>2812800632</v>
      </c>
      <c r="K16" s="481"/>
      <c r="L16" s="481"/>
      <c r="M16" s="482"/>
      <c r="N16" s="134"/>
      <c r="P16" s="476"/>
      <c r="Q16" s="476"/>
      <c r="R16" s="476"/>
      <c r="S16" s="123"/>
      <c r="T16" s="480"/>
      <c r="U16" s="481"/>
      <c r="V16" s="481"/>
      <c r="W16" s="482"/>
      <c r="Z16" s="134"/>
      <c r="AB16" s="139"/>
      <c r="AC16" s="495" t="s">
        <v>228</v>
      </c>
      <c r="AD16" s="495"/>
      <c r="AE16" s="495"/>
      <c r="AF16" s="495"/>
      <c r="AG16" s="125"/>
      <c r="AH16" s="511">
        <v>2548000000</v>
      </c>
      <c r="AI16" s="512"/>
      <c r="AJ16" s="512"/>
      <c r="AK16" s="513"/>
      <c r="AL16" s="159"/>
      <c r="AN16" s="476" t="s">
        <v>225</v>
      </c>
      <c r="AO16" s="476"/>
      <c r="AP16" s="476"/>
      <c r="AQ16" s="160"/>
      <c r="AR16" s="160"/>
      <c r="AS16" s="145"/>
      <c r="AT16" s="489">
        <f>SUM(AT18:AW21)</f>
        <v>2089677776</v>
      </c>
      <c r="AU16" s="490"/>
      <c r="AV16" s="490"/>
      <c r="AW16" s="491"/>
    </row>
    <row r="17" spans="1:49" ht="19.5" customHeight="1" thickBot="1" x14ac:dyDescent="0.25">
      <c r="A17" s="124"/>
      <c r="B17" s="134"/>
      <c r="E17" s="527"/>
      <c r="F17" s="527"/>
      <c r="G17" s="527"/>
      <c r="H17" s="527"/>
      <c r="J17" s="480"/>
      <c r="K17" s="481"/>
      <c r="L17" s="481"/>
      <c r="M17" s="482"/>
      <c r="N17" s="134"/>
      <c r="O17" s="139"/>
      <c r="P17" s="476"/>
      <c r="Q17" s="476"/>
      <c r="R17" s="476"/>
      <c r="T17" s="480"/>
      <c r="U17" s="481"/>
      <c r="V17" s="481"/>
      <c r="W17" s="482"/>
      <c r="Z17" s="134"/>
      <c r="AA17" s="139"/>
      <c r="AB17" s="176"/>
      <c r="AC17" s="497"/>
      <c r="AD17" s="497"/>
      <c r="AE17" s="497"/>
      <c r="AF17" s="497"/>
      <c r="AG17" s="177"/>
      <c r="AH17" s="501"/>
      <c r="AI17" s="502"/>
      <c r="AJ17" s="502"/>
      <c r="AK17" s="503"/>
      <c r="AL17" s="163"/>
      <c r="AM17" s="164"/>
      <c r="AN17" s="437"/>
      <c r="AO17" s="437"/>
      <c r="AP17" s="437"/>
      <c r="AQ17" s="165"/>
      <c r="AR17" s="165"/>
      <c r="AS17" s="165"/>
      <c r="AT17" s="492"/>
      <c r="AU17" s="493"/>
      <c r="AV17" s="493"/>
      <c r="AW17" s="494"/>
    </row>
    <row r="18" spans="1:49" ht="19.5" customHeight="1" thickTop="1" x14ac:dyDescent="0.2">
      <c r="A18" s="124"/>
      <c r="B18" s="134"/>
      <c r="E18" s="532" t="s">
        <v>278</v>
      </c>
      <c r="F18" s="533"/>
      <c r="G18" s="533"/>
      <c r="H18" s="533"/>
      <c r="I18" s="530"/>
      <c r="J18" s="465">
        <v>97578100</v>
      </c>
      <c r="K18" s="466"/>
      <c r="L18" s="466"/>
      <c r="M18" s="467"/>
      <c r="N18" s="134"/>
      <c r="O18" s="476" t="s">
        <v>225</v>
      </c>
      <c r="P18" s="476"/>
      <c r="Q18" s="476"/>
      <c r="R18" s="135"/>
      <c r="S18" s="135"/>
      <c r="T18" s="498">
        <f>SUM(T20:W23)</f>
        <v>24540600</v>
      </c>
      <c r="U18" s="522"/>
      <c r="V18" s="522"/>
      <c r="W18" s="500"/>
      <c r="Z18" s="134"/>
      <c r="AC18" s="495" t="s">
        <v>229</v>
      </c>
      <c r="AD18" s="495"/>
      <c r="AE18" s="495"/>
      <c r="AF18" s="495"/>
      <c r="AG18" s="178"/>
      <c r="AH18" s="511">
        <v>461602250</v>
      </c>
      <c r="AI18" s="512"/>
      <c r="AJ18" s="512"/>
      <c r="AK18" s="513"/>
      <c r="AL18" s="159"/>
      <c r="AO18" s="476" t="s">
        <v>265</v>
      </c>
      <c r="AP18" s="476"/>
      <c r="AQ18" s="449"/>
      <c r="AR18" s="140"/>
      <c r="AS18" s="140"/>
      <c r="AT18" s="166"/>
      <c r="AU18" s="514">
        <v>2089677776</v>
      </c>
      <c r="AV18" s="514"/>
      <c r="AW18" s="515"/>
    </row>
    <row r="19" spans="1:49" ht="19.5" customHeight="1" thickBot="1" x14ac:dyDescent="0.25">
      <c r="A19" s="124"/>
      <c r="B19" s="134"/>
      <c r="E19" s="533"/>
      <c r="F19" s="533"/>
      <c r="G19" s="533"/>
      <c r="H19" s="533"/>
      <c r="I19" s="531"/>
      <c r="J19" s="465"/>
      <c r="K19" s="466"/>
      <c r="L19" s="466"/>
      <c r="M19" s="467"/>
      <c r="N19" s="134"/>
      <c r="O19" s="437"/>
      <c r="P19" s="437"/>
      <c r="Q19" s="437"/>
      <c r="R19" s="136"/>
      <c r="S19" s="162"/>
      <c r="T19" s="523"/>
      <c r="U19" s="524"/>
      <c r="V19" s="524"/>
      <c r="W19" s="525"/>
      <c r="Z19" s="134"/>
      <c r="AC19" s="497"/>
      <c r="AD19" s="497"/>
      <c r="AE19" s="497"/>
      <c r="AF19" s="497"/>
      <c r="AG19" s="179"/>
      <c r="AH19" s="501"/>
      <c r="AI19" s="502"/>
      <c r="AJ19" s="502"/>
      <c r="AK19" s="503"/>
      <c r="AL19" s="159"/>
      <c r="AN19" s="139"/>
      <c r="AO19" s="450"/>
      <c r="AP19" s="450"/>
      <c r="AQ19" s="450"/>
      <c r="AR19" s="146"/>
      <c r="AS19" s="168"/>
      <c r="AT19" s="169"/>
      <c r="AU19" s="516"/>
      <c r="AV19" s="516"/>
      <c r="AW19" s="517"/>
    </row>
    <row r="20" spans="1:49" ht="19.5" customHeight="1" thickTop="1" x14ac:dyDescent="0.2">
      <c r="A20" s="124">
        <v>47</v>
      </c>
      <c r="B20" s="134"/>
      <c r="C20" s="139"/>
      <c r="D20" s="139"/>
      <c r="E20" s="528" t="s">
        <v>279</v>
      </c>
      <c r="F20" s="528"/>
      <c r="G20" s="528"/>
      <c r="H20" s="528"/>
      <c r="I20" s="530"/>
      <c r="J20" s="458">
        <v>44472203</v>
      </c>
      <c r="K20" s="459"/>
      <c r="L20" s="459"/>
      <c r="M20" s="460"/>
      <c r="N20" s="137"/>
      <c r="O20" s="140"/>
      <c r="P20" s="476" t="s">
        <v>225</v>
      </c>
      <c r="Q20" s="476"/>
      <c r="R20" s="449"/>
      <c r="S20" s="141"/>
      <c r="T20" s="477">
        <v>24540600</v>
      </c>
      <c r="U20" s="478"/>
      <c r="V20" s="478"/>
      <c r="W20" s="479"/>
      <c r="Z20" s="134"/>
      <c r="AC20" s="495" t="s">
        <v>206</v>
      </c>
      <c r="AD20" s="495"/>
      <c r="AE20" s="495"/>
      <c r="AF20" s="495"/>
      <c r="AG20" s="178"/>
      <c r="AH20" s="511">
        <v>3061960423</v>
      </c>
      <c r="AI20" s="512"/>
      <c r="AJ20" s="512"/>
      <c r="AK20" s="513"/>
      <c r="AL20" s="159"/>
      <c r="AO20" s="434"/>
      <c r="AP20" s="434"/>
      <c r="AQ20" s="434"/>
      <c r="AR20" s="125"/>
      <c r="AS20" s="127"/>
      <c r="AT20" s="171"/>
      <c r="AU20" s="504"/>
      <c r="AV20" s="504"/>
      <c r="AW20" s="505"/>
    </row>
    <row r="21" spans="1:49" ht="19.5" customHeight="1" x14ac:dyDescent="0.2">
      <c r="A21" s="124"/>
      <c r="B21" s="134"/>
      <c r="C21" s="139"/>
      <c r="D21" s="139"/>
      <c r="E21" s="529"/>
      <c r="F21" s="529"/>
      <c r="G21" s="529"/>
      <c r="H21" s="529"/>
      <c r="I21" s="531"/>
      <c r="J21" s="461"/>
      <c r="K21" s="462"/>
      <c r="L21" s="462"/>
      <c r="M21" s="463"/>
      <c r="N21" s="134"/>
      <c r="P21" s="450"/>
      <c r="Q21" s="450"/>
      <c r="R21" s="450"/>
      <c r="S21" s="167"/>
      <c r="T21" s="508"/>
      <c r="U21" s="509"/>
      <c r="V21" s="509"/>
      <c r="W21" s="510"/>
      <c r="Z21" s="134"/>
      <c r="AB21" s="139"/>
      <c r="AC21" s="497"/>
      <c r="AD21" s="497"/>
      <c r="AE21" s="497"/>
      <c r="AF21" s="497"/>
      <c r="AG21" s="177"/>
      <c r="AH21" s="501"/>
      <c r="AI21" s="502"/>
      <c r="AJ21" s="502"/>
      <c r="AK21" s="503"/>
      <c r="AL21" s="159"/>
      <c r="AO21" s="476"/>
      <c r="AP21" s="476"/>
      <c r="AQ21" s="476"/>
      <c r="AT21" s="173"/>
      <c r="AU21" s="506"/>
      <c r="AV21" s="506"/>
      <c r="AW21" s="507"/>
    </row>
    <row r="22" spans="1:49" ht="19.5" customHeight="1" x14ac:dyDescent="0.2">
      <c r="A22" s="124"/>
      <c r="B22" s="134"/>
      <c r="C22" s="139"/>
      <c r="D22" s="139"/>
      <c r="E22" s="528" t="s">
        <v>280</v>
      </c>
      <c r="F22" s="528"/>
      <c r="G22" s="528"/>
      <c r="H22" s="528"/>
      <c r="I22" s="139"/>
      <c r="J22" s="480">
        <v>11695860</v>
      </c>
      <c r="K22" s="481"/>
      <c r="L22" s="481"/>
      <c r="M22" s="481"/>
      <c r="N22" s="134"/>
      <c r="P22" s="476"/>
      <c r="Q22" s="476"/>
      <c r="R22" s="476"/>
      <c r="S22" s="123"/>
      <c r="T22" s="480"/>
      <c r="U22" s="481"/>
      <c r="V22" s="481"/>
      <c r="W22" s="482"/>
      <c r="Z22" s="134"/>
      <c r="AC22" s="495" t="s">
        <v>79</v>
      </c>
      <c r="AD22" s="495"/>
      <c r="AE22" s="495"/>
      <c r="AF22" s="495"/>
      <c r="AG22" s="178"/>
      <c r="AH22" s="511">
        <v>4458121277</v>
      </c>
      <c r="AI22" s="512"/>
      <c r="AJ22" s="512"/>
      <c r="AK22" s="513"/>
      <c r="AL22" s="159"/>
      <c r="AN22" s="534"/>
      <c r="AO22" s="534"/>
      <c r="AP22" s="534"/>
      <c r="AQ22" s="174"/>
      <c r="AR22" s="174"/>
      <c r="AS22" s="175"/>
      <c r="AT22" s="535"/>
      <c r="AU22" s="536"/>
      <c r="AV22" s="536"/>
      <c r="AW22" s="537"/>
    </row>
    <row r="23" spans="1:49" ht="19.5" customHeight="1" x14ac:dyDescent="0.2">
      <c r="A23" s="124"/>
      <c r="B23" s="134"/>
      <c r="C23" s="139"/>
      <c r="D23" s="139"/>
      <c r="E23" s="529"/>
      <c r="F23" s="529"/>
      <c r="G23" s="529"/>
      <c r="H23" s="529"/>
      <c r="I23" s="180"/>
      <c r="J23" s="461"/>
      <c r="K23" s="462"/>
      <c r="L23" s="462"/>
      <c r="M23" s="462"/>
      <c r="N23" s="134"/>
      <c r="O23" s="139"/>
      <c r="P23" s="476"/>
      <c r="Q23" s="476"/>
      <c r="R23" s="476"/>
      <c r="T23" s="480"/>
      <c r="U23" s="481"/>
      <c r="V23" s="481"/>
      <c r="W23" s="482"/>
      <c r="Z23" s="134"/>
      <c r="AC23" s="497"/>
      <c r="AD23" s="497"/>
      <c r="AE23" s="497"/>
      <c r="AF23" s="497"/>
      <c r="AG23" s="177"/>
      <c r="AH23" s="501"/>
      <c r="AI23" s="502"/>
      <c r="AJ23" s="502"/>
      <c r="AK23" s="503"/>
      <c r="AL23" s="159"/>
      <c r="AN23" s="534"/>
      <c r="AO23" s="534"/>
      <c r="AP23" s="534"/>
      <c r="AQ23" s="175"/>
      <c r="AR23" s="160"/>
      <c r="AS23" s="175"/>
      <c r="AT23" s="535"/>
      <c r="AU23" s="536"/>
      <c r="AV23" s="536"/>
      <c r="AW23" s="537"/>
    </row>
    <row r="24" spans="1:49" ht="19.5" customHeight="1" x14ac:dyDescent="0.2">
      <c r="A24" s="124"/>
      <c r="B24" s="134"/>
      <c r="C24" s="139"/>
      <c r="D24" s="139"/>
      <c r="E24" s="528" t="s">
        <v>264</v>
      </c>
      <c r="F24" s="528"/>
      <c r="G24" s="528"/>
      <c r="H24" s="528"/>
      <c r="I24" s="139"/>
      <c r="J24" s="480">
        <v>4761874</v>
      </c>
      <c r="K24" s="481"/>
      <c r="L24" s="481"/>
      <c r="M24" s="482"/>
      <c r="N24" s="134"/>
      <c r="O24" s="476"/>
      <c r="P24" s="476"/>
      <c r="Q24" s="476"/>
      <c r="R24" s="135"/>
      <c r="S24" s="135"/>
      <c r="T24" s="498"/>
      <c r="U24" s="522"/>
      <c r="V24" s="522"/>
      <c r="W24" s="500"/>
      <c r="Z24" s="134"/>
      <c r="AH24" s="134"/>
      <c r="AK24" s="181"/>
      <c r="AL24" s="159"/>
      <c r="AO24" s="476"/>
      <c r="AP24" s="476"/>
      <c r="AQ24" s="476"/>
      <c r="AS24" s="145"/>
      <c r="AT24" s="173"/>
      <c r="AU24" s="506"/>
      <c r="AV24" s="506"/>
      <c r="AW24" s="507"/>
    </row>
    <row r="25" spans="1:49" ht="19.5" customHeight="1" x14ac:dyDescent="0.2">
      <c r="A25" s="124"/>
      <c r="B25" s="134"/>
      <c r="C25" s="139"/>
      <c r="D25" s="139"/>
      <c r="E25" s="529"/>
      <c r="F25" s="529"/>
      <c r="G25" s="529"/>
      <c r="H25" s="529"/>
      <c r="I25" s="180"/>
      <c r="J25" s="461"/>
      <c r="K25" s="462"/>
      <c r="L25" s="462"/>
      <c r="M25" s="463"/>
      <c r="N25" s="134"/>
      <c r="O25" s="476"/>
      <c r="P25" s="476"/>
      <c r="Q25" s="476"/>
      <c r="R25" s="135"/>
      <c r="S25" s="135"/>
      <c r="T25" s="498"/>
      <c r="U25" s="522"/>
      <c r="V25" s="522"/>
      <c r="W25" s="500"/>
      <c r="Y25" s="124"/>
      <c r="Z25" s="134"/>
      <c r="AH25" s="134"/>
      <c r="AK25" s="181"/>
      <c r="AL25" s="159"/>
      <c r="AO25" s="476"/>
      <c r="AP25" s="476"/>
      <c r="AQ25" s="476"/>
      <c r="AR25" s="145"/>
      <c r="AS25" s="145"/>
      <c r="AT25" s="173"/>
      <c r="AU25" s="506"/>
      <c r="AV25" s="506"/>
      <c r="AW25" s="507"/>
    </row>
    <row r="26" spans="1:49" ht="19.5" customHeight="1" x14ac:dyDescent="0.2">
      <c r="A26" s="124"/>
      <c r="B26" s="134"/>
      <c r="C26" s="139"/>
      <c r="D26" s="139"/>
      <c r="E26" s="457" t="s">
        <v>281</v>
      </c>
      <c r="F26" s="457"/>
      <c r="G26" s="457"/>
      <c r="H26" s="457"/>
      <c r="I26" s="139"/>
      <c r="J26" s="480">
        <v>4609000</v>
      </c>
      <c r="K26" s="481"/>
      <c r="L26" s="481"/>
      <c r="M26" s="482"/>
      <c r="N26" s="134"/>
      <c r="P26" s="476"/>
      <c r="Q26" s="476"/>
      <c r="R26" s="476"/>
      <c r="S26" s="135"/>
      <c r="T26" s="480"/>
      <c r="U26" s="481"/>
      <c r="V26" s="481"/>
      <c r="W26" s="482"/>
      <c r="Y26" s="124"/>
      <c r="Z26" s="134"/>
      <c r="AA26" s="476" t="s">
        <v>218</v>
      </c>
      <c r="AB26" s="476"/>
      <c r="AC26" s="476"/>
      <c r="AD26" s="476"/>
      <c r="AH26" s="498">
        <f>SUM(AH28)</f>
        <v>11004058</v>
      </c>
      <c r="AI26" s="522"/>
      <c r="AJ26" s="522"/>
      <c r="AK26" s="500"/>
      <c r="AL26" s="159"/>
      <c r="AO26" s="476"/>
      <c r="AP26" s="476"/>
      <c r="AQ26" s="476"/>
      <c r="AT26" s="173"/>
      <c r="AU26" s="506"/>
      <c r="AV26" s="506"/>
      <c r="AW26" s="507"/>
    </row>
    <row r="27" spans="1:49" ht="19.5" customHeight="1" thickBot="1" x14ac:dyDescent="0.25">
      <c r="A27" s="124"/>
      <c r="B27" s="134"/>
      <c r="C27" s="139"/>
      <c r="D27" s="139"/>
      <c r="E27" s="519"/>
      <c r="F27" s="519"/>
      <c r="G27" s="519"/>
      <c r="H27" s="519"/>
      <c r="I27" s="180"/>
      <c r="J27" s="461"/>
      <c r="K27" s="462"/>
      <c r="L27" s="462"/>
      <c r="M27" s="463"/>
      <c r="N27" s="134"/>
      <c r="P27" s="476"/>
      <c r="Q27" s="476"/>
      <c r="R27" s="476"/>
      <c r="S27" s="135"/>
      <c r="T27" s="480"/>
      <c r="U27" s="481"/>
      <c r="V27" s="481"/>
      <c r="W27" s="482"/>
      <c r="Y27" s="124"/>
      <c r="Z27" s="161"/>
      <c r="AA27" s="437"/>
      <c r="AB27" s="437"/>
      <c r="AC27" s="437"/>
      <c r="AD27" s="437"/>
      <c r="AE27" s="146"/>
      <c r="AH27" s="523"/>
      <c r="AI27" s="524"/>
      <c r="AJ27" s="524"/>
      <c r="AK27" s="525"/>
      <c r="AL27" s="159"/>
      <c r="AN27" s="139"/>
      <c r="AO27" s="476"/>
      <c r="AP27" s="476"/>
      <c r="AQ27" s="476"/>
      <c r="AS27" s="124"/>
      <c r="AT27" s="173"/>
      <c r="AU27" s="506"/>
      <c r="AV27" s="506"/>
      <c r="AW27" s="507"/>
    </row>
    <row r="28" spans="1:49" ht="19.5" customHeight="1" thickTop="1" x14ac:dyDescent="0.2">
      <c r="A28" s="124"/>
      <c r="B28" s="134"/>
      <c r="C28" s="139"/>
      <c r="E28" s="538" t="s">
        <v>282</v>
      </c>
      <c r="F28" s="538"/>
      <c r="G28" s="538"/>
      <c r="H28" s="538"/>
      <c r="I28" s="147"/>
      <c r="J28" s="458">
        <v>892100</v>
      </c>
      <c r="K28" s="459"/>
      <c r="L28" s="459"/>
      <c r="M28" s="460"/>
      <c r="T28" s="134"/>
      <c r="U28" s="156"/>
      <c r="V28" s="156"/>
      <c r="W28" s="157"/>
      <c r="Y28" s="124"/>
      <c r="Z28" s="134"/>
      <c r="AB28" s="476" t="s">
        <v>219</v>
      </c>
      <c r="AC28" s="476"/>
      <c r="AD28" s="476"/>
      <c r="AE28" s="449"/>
      <c r="AF28" s="140"/>
      <c r="AG28" s="140"/>
      <c r="AH28" s="483">
        <v>11004058</v>
      </c>
      <c r="AI28" s="484"/>
      <c r="AJ28" s="484"/>
      <c r="AK28" s="485"/>
      <c r="AN28" s="182"/>
      <c r="AT28" s="173"/>
      <c r="AU28" s="183"/>
      <c r="AV28" s="183"/>
      <c r="AW28" s="184"/>
    </row>
    <row r="29" spans="1:49" ht="19.5" customHeight="1" x14ac:dyDescent="0.2">
      <c r="A29" s="124"/>
      <c r="B29" s="134"/>
      <c r="C29" s="139"/>
      <c r="E29" s="538"/>
      <c r="F29" s="538"/>
      <c r="G29" s="538"/>
      <c r="H29" s="538"/>
      <c r="I29" s="135"/>
      <c r="J29" s="461"/>
      <c r="K29" s="462"/>
      <c r="L29" s="462"/>
      <c r="M29" s="463"/>
      <c r="T29" s="134"/>
      <c r="U29" s="156"/>
      <c r="V29" s="156"/>
      <c r="W29" s="157"/>
      <c r="Y29" s="124"/>
      <c r="Z29" s="134"/>
      <c r="AB29" s="450"/>
      <c r="AC29" s="450"/>
      <c r="AD29" s="450"/>
      <c r="AE29" s="450"/>
      <c r="AF29" s="146"/>
      <c r="AG29" s="146"/>
      <c r="AH29" s="486"/>
      <c r="AI29" s="487"/>
      <c r="AJ29" s="487"/>
      <c r="AK29" s="488"/>
      <c r="AN29" s="139"/>
      <c r="AT29" s="173"/>
      <c r="AU29" s="183"/>
      <c r="AV29" s="183"/>
      <c r="AW29" s="184"/>
    </row>
    <row r="30" spans="1:49" ht="19.5" customHeight="1" x14ac:dyDescent="0.2">
      <c r="A30" s="124"/>
      <c r="B30" s="134"/>
      <c r="C30" s="139"/>
      <c r="D30" s="139"/>
      <c r="E30" s="457"/>
      <c r="F30" s="457"/>
      <c r="G30" s="457"/>
      <c r="H30" s="457"/>
      <c r="I30" s="124"/>
      <c r="J30" s="481"/>
      <c r="K30" s="481"/>
      <c r="L30" s="481"/>
      <c r="M30" s="482"/>
      <c r="T30" s="134"/>
      <c r="U30" s="156"/>
      <c r="V30" s="156"/>
      <c r="W30" s="157"/>
      <c r="Y30" s="124"/>
      <c r="Z30" s="134"/>
      <c r="AH30" s="185"/>
      <c r="AI30" s="186"/>
      <c r="AJ30" s="186"/>
      <c r="AK30" s="187"/>
      <c r="AN30" s="139"/>
      <c r="AT30" s="173"/>
      <c r="AU30" s="183"/>
      <c r="AV30" s="183"/>
      <c r="AW30" s="184"/>
    </row>
    <row r="31" spans="1:49" ht="19.5" customHeight="1" x14ac:dyDescent="0.2">
      <c r="A31" s="124"/>
      <c r="B31" s="134"/>
      <c r="C31" s="139"/>
      <c r="D31" s="139"/>
      <c r="E31" s="457"/>
      <c r="F31" s="457"/>
      <c r="G31" s="457"/>
      <c r="H31" s="457"/>
      <c r="I31" s="124"/>
      <c r="J31" s="481"/>
      <c r="K31" s="481"/>
      <c r="L31" s="481"/>
      <c r="M31" s="482"/>
      <c r="T31" s="134"/>
      <c r="U31" s="156"/>
      <c r="V31" s="156"/>
      <c r="W31" s="157"/>
      <c r="Y31" s="124"/>
      <c r="Z31" s="134"/>
      <c r="AB31" s="188"/>
      <c r="AC31" s="188"/>
      <c r="AD31" s="188"/>
      <c r="AE31" s="188"/>
      <c r="AH31" s="189"/>
      <c r="AI31" s="188"/>
      <c r="AJ31" s="188"/>
      <c r="AK31" s="190"/>
      <c r="AN31" s="139"/>
      <c r="AT31" s="173"/>
      <c r="AU31" s="183"/>
      <c r="AV31" s="183"/>
      <c r="AW31" s="184"/>
    </row>
    <row r="32" spans="1:49" ht="19.5" customHeight="1" x14ac:dyDescent="0.2">
      <c r="A32" s="124"/>
      <c r="B32" s="134"/>
      <c r="C32" s="476" t="s">
        <v>210</v>
      </c>
      <c r="D32" s="476"/>
      <c r="E32" s="476"/>
      <c r="F32" s="476"/>
      <c r="G32" s="170"/>
      <c r="H32" s="170"/>
      <c r="I32" s="139"/>
      <c r="J32" s="480">
        <f>SUM(J34)</f>
        <v>569509819</v>
      </c>
      <c r="K32" s="481"/>
      <c r="L32" s="481"/>
      <c r="M32" s="482"/>
      <c r="N32" s="134"/>
      <c r="P32" s="476"/>
      <c r="Q32" s="552"/>
      <c r="R32" s="552"/>
      <c r="S32" s="608"/>
      <c r="T32" s="498"/>
      <c r="U32" s="552"/>
      <c r="V32" s="552"/>
      <c r="W32" s="608"/>
      <c r="Y32" s="124"/>
      <c r="Z32" s="134"/>
      <c r="AA32" s="476" t="s">
        <v>208</v>
      </c>
      <c r="AB32" s="476"/>
      <c r="AC32" s="476"/>
      <c r="AD32" s="476"/>
      <c r="AH32" s="498">
        <f>SUM(AH34:AK35)</f>
        <v>3385645000</v>
      </c>
      <c r="AI32" s="522"/>
      <c r="AJ32" s="522"/>
      <c r="AK32" s="500"/>
      <c r="AL32" s="159"/>
      <c r="AT32" s="134"/>
      <c r="AW32" s="181"/>
    </row>
    <row r="33" spans="1:49" ht="19.5" customHeight="1" thickBot="1" x14ac:dyDescent="0.25">
      <c r="A33" s="124"/>
      <c r="B33" s="134"/>
      <c r="C33" s="437"/>
      <c r="D33" s="437"/>
      <c r="E33" s="437"/>
      <c r="F33" s="437"/>
      <c r="G33" s="203"/>
      <c r="H33" s="203"/>
      <c r="I33" s="204"/>
      <c r="J33" s="572"/>
      <c r="K33" s="573"/>
      <c r="L33" s="573"/>
      <c r="M33" s="574"/>
      <c r="N33" s="134"/>
      <c r="P33" s="552"/>
      <c r="Q33" s="552"/>
      <c r="R33" s="552"/>
      <c r="S33" s="608"/>
      <c r="T33" s="609"/>
      <c r="U33" s="552"/>
      <c r="V33" s="552"/>
      <c r="W33" s="608"/>
      <c r="Y33" s="124"/>
      <c r="Z33" s="161"/>
      <c r="AA33" s="437"/>
      <c r="AB33" s="437"/>
      <c r="AC33" s="437"/>
      <c r="AD33" s="437"/>
      <c r="AE33" s="164"/>
      <c r="AF33" s="164"/>
      <c r="AG33" s="164"/>
      <c r="AH33" s="523"/>
      <c r="AI33" s="524"/>
      <c r="AJ33" s="524"/>
      <c r="AK33" s="525"/>
      <c r="AL33" s="159"/>
      <c r="AO33" s="176"/>
      <c r="AP33" s="176"/>
      <c r="AT33" s="159"/>
      <c r="AU33" s="156"/>
      <c r="AV33" s="156"/>
      <c r="AW33" s="191"/>
    </row>
    <row r="34" spans="1:49" ht="19.5" customHeight="1" thickTop="1" x14ac:dyDescent="0.2">
      <c r="A34" s="124"/>
      <c r="B34" s="137"/>
      <c r="C34" s="138"/>
      <c r="D34" s="449" t="s">
        <v>213</v>
      </c>
      <c r="E34" s="449"/>
      <c r="F34" s="449"/>
      <c r="G34" s="449"/>
      <c r="H34" s="138"/>
      <c r="I34" s="138"/>
      <c r="J34" s="477">
        <v>569509819</v>
      </c>
      <c r="K34" s="478"/>
      <c r="L34" s="478"/>
      <c r="M34" s="479"/>
      <c r="O34" s="139"/>
      <c r="P34" s="520" t="s">
        <v>207</v>
      </c>
      <c r="Q34" s="552"/>
      <c r="R34" s="552"/>
      <c r="T34" s="498">
        <f>SUM(T7,T12,T18,T24)</f>
        <v>2281583801</v>
      </c>
      <c r="U34" s="552"/>
      <c r="V34" s="552"/>
      <c r="W34" s="608"/>
      <c r="Y34" s="124"/>
      <c r="Z34" s="137"/>
      <c r="AA34" s="140"/>
      <c r="AB34" s="449" t="s">
        <v>210</v>
      </c>
      <c r="AC34" s="449"/>
      <c r="AD34" s="449"/>
      <c r="AE34" s="449"/>
      <c r="AF34" s="140"/>
      <c r="AG34" s="140"/>
      <c r="AH34" s="483">
        <v>3385645000</v>
      </c>
      <c r="AI34" s="484"/>
      <c r="AJ34" s="484"/>
      <c r="AK34" s="485"/>
      <c r="AN34" s="182"/>
      <c r="AO34" s="520" t="s">
        <v>207</v>
      </c>
      <c r="AP34" s="520"/>
      <c r="AQ34" s="520"/>
      <c r="AT34" s="607">
        <f>SUM(AT7,AT16,AT10)</f>
        <v>16678171093</v>
      </c>
      <c r="AU34" s="506"/>
      <c r="AV34" s="506"/>
      <c r="AW34" s="507"/>
    </row>
    <row r="35" spans="1:49" ht="19.5" customHeight="1" thickBot="1" x14ac:dyDescent="0.25">
      <c r="A35" s="124"/>
      <c r="B35" s="134"/>
      <c r="C35" s="139"/>
      <c r="D35" s="450"/>
      <c r="E35" s="450"/>
      <c r="F35" s="450"/>
      <c r="G35" s="450"/>
      <c r="H35" s="144"/>
      <c r="I35" s="144"/>
      <c r="J35" s="508"/>
      <c r="K35" s="509"/>
      <c r="L35" s="509"/>
      <c r="M35" s="510"/>
      <c r="O35" s="139"/>
      <c r="P35" s="542"/>
      <c r="Q35" s="542"/>
      <c r="R35" s="542"/>
      <c r="T35" s="541"/>
      <c r="U35" s="542"/>
      <c r="V35" s="542"/>
      <c r="W35" s="543"/>
      <c r="Y35" s="124"/>
      <c r="Z35" s="134"/>
      <c r="AB35" s="450"/>
      <c r="AC35" s="450"/>
      <c r="AD35" s="450"/>
      <c r="AE35" s="450"/>
      <c r="AF35" s="146"/>
      <c r="AG35" s="146"/>
      <c r="AH35" s="486"/>
      <c r="AI35" s="487"/>
      <c r="AJ35" s="487"/>
      <c r="AK35" s="488"/>
      <c r="AN35" s="139"/>
      <c r="AO35" s="520"/>
      <c r="AP35" s="520"/>
      <c r="AQ35" s="520"/>
      <c r="AT35" s="607"/>
      <c r="AU35" s="506"/>
      <c r="AV35" s="506"/>
      <c r="AW35" s="507"/>
    </row>
    <row r="36" spans="1:49" ht="19.5" customHeight="1" thickTop="1" x14ac:dyDescent="0.2">
      <c r="A36" s="124"/>
      <c r="B36" s="134"/>
      <c r="E36" s="518"/>
      <c r="F36" s="518"/>
      <c r="G36" s="518"/>
      <c r="H36" s="518"/>
      <c r="I36" s="124"/>
      <c r="J36" s="459"/>
      <c r="K36" s="459"/>
      <c r="L36" s="459"/>
      <c r="M36" s="460"/>
      <c r="N36" s="137"/>
      <c r="O36" s="138"/>
      <c r="P36" s="551" t="s">
        <v>209</v>
      </c>
      <c r="Q36" s="539"/>
      <c r="R36" s="539"/>
      <c r="S36" s="140"/>
      <c r="T36" s="553" t="str">
        <f>IF(J49-T34&gt;0,"△","")</f>
        <v>△</v>
      </c>
      <c r="U36" s="555">
        <f>J49-T34</f>
        <v>3427858223</v>
      </c>
      <c r="V36" s="555"/>
      <c r="W36" s="556"/>
      <c r="Y36" s="124"/>
      <c r="Z36" s="134"/>
      <c r="AB36" s="434"/>
      <c r="AC36" s="434"/>
      <c r="AD36" s="434"/>
      <c r="AE36" s="434"/>
      <c r="AF36" s="125"/>
      <c r="AG36" s="125"/>
      <c r="AH36" s="545"/>
      <c r="AI36" s="546"/>
      <c r="AJ36" s="546"/>
      <c r="AK36" s="547"/>
      <c r="AL36" s="192"/>
      <c r="AM36" s="140"/>
      <c r="AN36" s="138"/>
      <c r="AO36" s="449" t="s">
        <v>211</v>
      </c>
      <c r="AP36" s="449"/>
      <c r="AQ36" s="449"/>
      <c r="AR36" s="140"/>
      <c r="AS36" s="140"/>
      <c r="AT36" s="553" t="str">
        <f>IF(AH49-AT34&gt;0,"△","")</f>
        <v>△</v>
      </c>
      <c r="AU36" s="587">
        <f>AT34-AH49</f>
        <v>-2198608073</v>
      </c>
      <c r="AV36" s="587"/>
      <c r="AW36" s="588"/>
    </row>
    <row r="37" spans="1:49" ht="19.5" customHeight="1" thickBot="1" x14ac:dyDescent="0.25">
      <c r="A37" s="124"/>
      <c r="B37" s="134"/>
      <c r="E37" s="457"/>
      <c r="F37" s="457"/>
      <c r="G37" s="457"/>
      <c r="H37" s="457"/>
      <c r="I37" s="124"/>
      <c r="J37" s="481"/>
      <c r="K37" s="481"/>
      <c r="L37" s="481"/>
      <c r="M37" s="482"/>
      <c r="N37" s="134"/>
      <c r="O37" s="139"/>
      <c r="P37" s="552"/>
      <c r="Q37" s="552"/>
      <c r="R37" s="552"/>
      <c r="T37" s="554"/>
      <c r="U37" s="557"/>
      <c r="V37" s="557"/>
      <c r="W37" s="558"/>
      <c r="Y37" s="124"/>
      <c r="Z37" s="134"/>
      <c r="AA37" s="139"/>
      <c r="AB37" s="544"/>
      <c r="AC37" s="544"/>
      <c r="AD37" s="544"/>
      <c r="AE37" s="544"/>
      <c r="AH37" s="548"/>
      <c r="AI37" s="549"/>
      <c r="AJ37" s="549"/>
      <c r="AK37" s="550"/>
      <c r="AL37" s="159"/>
      <c r="AN37" s="139"/>
      <c r="AO37" s="476"/>
      <c r="AP37" s="476"/>
      <c r="AQ37" s="476"/>
      <c r="AT37" s="554"/>
      <c r="AU37" s="589"/>
      <c r="AV37" s="589"/>
      <c r="AW37" s="590"/>
    </row>
    <row r="38" spans="1:49" ht="19.5" customHeight="1" thickTop="1" thickBot="1" x14ac:dyDescent="0.25">
      <c r="A38" s="124"/>
      <c r="B38" s="134"/>
      <c r="C38" s="236"/>
      <c r="D38" s="245"/>
      <c r="E38" s="245"/>
      <c r="F38" s="245"/>
      <c r="G38" s="245"/>
      <c r="H38" s="245"/>
      <c r="I38" s="245"/>
      <c r="J38" s="237"/>
      <c r="K38" s="246"/>
      <c r="L38" s="246"/>
      <c r="M38" s="238"/>
      <c r="N38" s="137"/>
      <c r="O38" s="449" t="s">
        <v>257</v>
      </c>
      <c r="P38" s="449"/>
      <c r="Q38" s="449"/>
      <c r="R38" s="193"/>
      <c r="S38" s="194"/>
      <c r="T38" s="483">
        <f>SUM(T40:W43)</f>
        <v>3427858223</v>
      </c>
      <c r="U38" s="539"/>
      <c r="V38" s="539"/>
      <c r="W38" s="540"/>
      <c r="Y38" s="124"/>
      <c r="Z38" s="134"/>
      <c r="AA38" s="476" t="s">
        <v>212</v>
      </c>
      <c r="AB38" s="476"/>
      <c r="AC38" s="476"/>
      <c r="AD38" s="476"/>
      <c r="AH38" s="523">
        <f>SUM(AH40)</f>
        <v>147110960</v>
      </c>
      <c r="AI38" s="524"/>
      <c r="AJ38" s="524"/>
      <c r="AK38" s="525"/>
      <c r="AL38" s="137"/>
      <c r="AM38" s="140"/>
      <c r="AN38" s="449" t="s">
        <v>257</v>
      </c>
      <c r="AO38" s="449"/>
      <c r="AP38" s="449"/>
      <c r="AQ38" s="140"/>
      <c r="AR38" s="140"/>
      <c r="AS38" s="195"/>
      <c r="AT38" s="591" t="str">
        <f>IF(AU38&lt;0,"△","")</f>
        <v/>
      </c>
      <c r="AU38" s="587">
        <f>SUM(AU40:AW43)</f>
        <v>2198608073</v>
      </c>
      <c r="AV38" s="587"/>
      <c r="AW38" s="588"/>
    </row>
    <row r="39" spans="1:49" ht="19.5" customHeight="1" thickTop="1" thickBot="1" x14ac:dyDescent="0.25">
      <c r="A39" s="124"/>
      <c r="B39" s="134"/>
      <c r="C39" s="236"/>
      <c r="D39" s="245"/>
      <c r="E39" s="245"/>
      <c r="F39" s="245"/>
      <c r="G39" s="245"/>
      <c r="H39" s="245"/>
      <c r="I39" s="245"/>
      <c r="J39" s="237"/>
      <c r="K39" s="246"/>
      <c r="L39" s="246"/>
      <c r="M39" s="238"/>
      <c r="N39" s="196"/>
      <c r="O39" s="437"/>
      <c r="P39" s="437"/>
      <c r="Q39" s="437"/>
      <c r="R39" s="197"/>
      <c r="S39" s="198"/>
      <c r="T39" s="541"/>
      <c r="U39" s="542"/>
      <c r="V39" s="542"/>
      <c r="W39" s="543"/>
      <c r="Y39" s="124"/>
      <c r="Z39" s="161"/>
      <c r="AA39" s="437"/>
      <c r="AB39" s="437"/>
      <c r="AC39" s="437"/>
      <c r="AD39" s="437"/>
      <c r="AE39" s="164"/>
      <c r="AF39" s="164"/>
      <c r="AG39" s="164"/>
      <c r="AH39" s="582"/>
      <c r="AI39" s="583"/>
      <c r="AJ39" s="583"/>
      <c r="AK39" s="584"/>
      <c r="AL39" s="161"/>
      <c r="AM39" s="164"/>
      <c r="AN39" s="437"/>
      <c r="AO39" s="437"/>
      <c r="AP39" s="437"/>
      <c r="AQ39" s="164"/>
      <c r="AR39" s="164"/>
      <c r="AS39" s="199"/>
      <c r="AT39" s="592"/>
      <c r="AU39" s="593"/>
      <c r="AV39" s="593"/>
      <c r="AW39" s="594"/>
    </row>
    <row r="40" spans="1:49" ht="19.5" customHeight="1" thickTop="1" x14ac:dyDescent="0.2">
      <c r="A40" s="124"/>
      <c r="B40" s="134"/>
      <c r="C40" s="236"/>
      <c r="D40" s="245"/>
      <c r="E40" s="245"/>
      <c r="F40" s="245"/>
      <c r="G40" s="245"/>
      <c r="H40" s="245"/>
      <c r="I40" s="245"/>
      <c r="J40" s="237"/>
      <c r="K40" s="246"/>
      <c r="L40" s="246"/>
      <c r="M40" s="238"/>
      <c r="N40" s="200"/>
      <c r="O40" s="188"/>
      <c r="P40" s="576" t="s">
        <v>226</v>
      </c>
      <c r="Q40" s="577"/>
      <c r="R40" s="577"/>
      <c r="S40" s="578"/>
      <c r="T40" s="545">
        <v>206986989</v>
      </c>
      <c r="U40" s="577"/>
      <c r="V40" s="577"/>
      <c r="W40" s="578"/>
      <c r="Y40" s="124"/>
      <c r="Z40" s="134"/>
      <c r="AB40" s="449" t="s">
        <v>212</v>
      </c>
      <c r="AC40" s="449"/>
      <c r="AD40" s="449"/>
      <c r="AE40" s="449"/>
      <c r="AF40" s="140"/>
      <c r="AG40" s="140"/>
      <c r="AH40" s="483">
        <v>147110960</v>
      </c>
      <c r="AI40" s="484"/>
      <c r="AJ40" s="484"/>
      <c r="AK40" s="485"/>
      <c r="AL40" s="121"/>
      <c r="AN40" s="160"/>
      <c r="AO40" s="434" t="s">
        <v>230</v>
      </c>
      <c r="AP40" s="434"/>
      <c r="AQ40" s="434"/>
      <c r="AR40" s="125"/>
      <c r="AS40" s="125"/>
      <c r="AT40" s="585" t="str">
        <f>IF(AU40&lt;0,"△","")</f>
        <v>△</v>
      </c>
      <c r="AU40" s="587">
        <v>-18807712</v>
      </c>
      <c r="AV40" s="587"/>
      <c r="AW40" s="588"/>
    </row>
    <row r="41" spans="1:49" ht="19.5" customHeight="1" x14ac:dyDescent="0.2">
      <c r="A41" s="124"/>
      <c r="B41" s="134"/>
      <c r="C41" s="236"/>
      <c r="D41" s="245"/>
      <c r="E41" s="245"/>
      <c r="F41" s="245"/>
      <c r="G41" s="245"/>
      <c r="H41" s="245"/>
      <c r="I41" s="245"/>
      <c r="J41" s="237"/>
      <c r="K41" s="246"/>
      <c r="L41" s="246"/>
      <c r="M41" s="238"/>
      <c r="N41" s="189"/>
      <c r="O41" s="188"/>
      <c r="P41" s="579"/>
      <c r="Q41" s="579"/>
      <c r="R41" s="579"/>
      <c r="S41" s="580"/>
      <c r="T41" s="581"/>
      <c r="U41" s="579"/>
      <c r="V41" s="579"/>
      <c r="W41" s="580"/>
      <c r="Y41" s="124"/>
      <c r="Z41" s="134"/>
      <c r="AB41" s="450"/>
      <c r="AC41" s="450"/>
      <c r="AD41" s="450"/>
      <c r="AE41" s="450"/>
      <c r="AF41" s="146"/>
      <c r="AG41" s="146"/>
      <c r="AH41" s="486"/>
      <c r="AI41" s="487"/>
      <c r="AJ41" s="487"/>
      <c r="AK41" s="488"/>
      <c r="AL41" s="121"/>
      <c r="AO41" s="450"/>
      <c r="AP41" s="450"/>
      <c r="AQ41" s="450"/>
      <c r="AR41" s="146"/>
      <c r="AS41" s="146"/>
      <c r="AT41" s="586"/>
      <c r="AU41" s="589"/>
      <c r="AV41" s="589"/>
      <c r="AW41" s="590"/>
    </row>
    <row r="42" spans="1:49" ht="19.5" customHeight="1" x14ac:dyDescent="0.2">
      <c r="A42" s="124"/>
      <c r="B42" s="134"/>
      <c r="C42" s="236"/>
      <c r="D42" s="245"/>
      <c r="E42" s="245"/>
      <c r="F42" s="245"/>
      <c r="G42" s="245"/>
      <c r="H42" s="245"/>
      <c r="I42" s="245"/>
      <c r="J42" s="237"/>
      <c r="K42" s="246"/>
      <c r="L42" s="246"/>
      <c r="M42" s="238"/>
      <c r="N42" s="200"/>
      <c r="O42" s="201"/>
      <c r="P42" s="434" t="s">
        <v>227</v>
      </c>
      <c r="Q42" s="577"/>
      <c r="R42" s="577"/>
      <c r="S42" s="578"/>
      <c r="T42" s="545">
        <v>3220871234</v>
      </c>
      <c r="U42" s="577"/>
      <c r="V42" s="577"/>
      <c r="W42" s="578"/>
      <c r="Y42" s="124"/>
      <c r="Z42" s="134"/>
      <c r="AA42" s="233"/>
      <c r="AB42" s="245"/>
      <c r="AC42" s="245"/>
      <c r="AD42" s="245"/>
      <c r="AE42" s="245"/>
      <c r="AF42" s="220"/>
      <c r="AG42" s="220"/>
      <c r="AH42" s="239"/>
      <c r="AI42" s="248"/>
      <c r="AJ42" s="248"/>
      <c r="AK42" s="240"/>
      <c r="AL42" s="134"/>
      <c r="AO42" s="434" t="s">
        <v>227</v>
      </c>
      <c r="AP42" s="434"/>
      <c r="AQ42" s="434"/>
      <c r="AR42" s="125"/>
      <c r="AS42" s="125"/>
      <c r="AT42" s="171"/>
      <c r="AU42" s="504">
        <v>2217415785</v>
      </c>
      <c r="AV42" s="504"/>
      <c r="AW42" s="505"/>
    </row>
    <row r="43" spans="1:49" ht="19.5" customHeight="1" x14ac:dyDescent="0.2">
      <c r="A43" s="124"/>
      <c r="B43" s="134"/>
      <c r="C43" s="236"/>
      <c r="D43" s="245"/>
      <c r="E43" s="245"/>
      <c r="F43" s="245"/>
      <c r="G43" s="245"/>
      <c r="H43" s="245"/>
      <c r="I43" s="245"/>
      <c r="J43" s="237"/>
      <c r="K43" s="246"/>
      <c r="L43" s="246"/>
      <c r="M43" s="238"/>
      <c r="N43" s="202"/>
      <c r="O43" s="201"/>
      <c r="P43" s="579"/>
      <c r="Q43" s="579"/>
      <c r="R43" s="579"/>
      <c r="S43" s="580"/>
      <c r="T43" s="581"/>
      <c r="U43" s="579"/>
      <c r="V43" s="579"/>
      <c r="W43" s="580"/>
      <c r="Y43" s="124"/>
      <c r="Z43" s="134"/>
      <c r="AA43" s="233"/>
      <c r="AB43" s="245"/>
      <c r="AC43" s="245"/>
      <c r="AD43" s="245"/>
      <c r="AE43" s="245"/>
      <c r="AF43" s="220"/>
      <c r="AG43" s="220"/>
      <c r="AH43" s="239"/>
      <c r="AI43" s="248"/>
      <c r="AJ43" s="248"/>
      <c r="AK43" s="240"/>
      <c r="AL43" s="134"/>
      <c r="AO43" s="450"/>
      <c r="AP43" s="450"/>
      <c r="AQ43" s="450"/>
      <c r="AR43" s="146"/>
      <c r="AS43" s="146"/>
      <c r="AT43" s="169"/>
      <c r="AU43" s="516"/>
      <c r="AV43" s="516"/>
      <c r="AW43" s="517"/>
    </row>
    <row r="44" spans="1:49" ht="19.5" customHeight="1" x14ac:dyDescent="0.2">
      <c r="A44" s="124"/>
      <c r="B44" s="134"/>
      <c r="C44" s="236"/>
      <c r="D44" s="245"/>
      <c r="E44" s="245"/>
      <c r="F44" s="245"/>
      <c r="G44" s="245"/>
      <c r="H44" s="245"/>
      <c r="I44" s="245"/>
      <c r="J44" s="237"/>
      <c r="K44" s="246"/>
      <c r="L44" s="246"/>
      <c r="M44" s="238"/>
      <c r="N44" s="134"/>
      <c r="O44" s="457"/>
      <c r="P44" s="457"/>
      <c r="Q44" s="457"/>
      <c r="T44" s="575"/>
      <c r="U44" s="156"/>
      <c r="V44" s="481"/>
      <c r="W44" s="550"/>
      <c r="Y44" s="124"/>
      <c r="Z44" s="134"/>
      <c r="AH44" s="134"/>
      <c r="AK44" s="181"/>
      <c r="AL44" s="159"/>
      <c r="AO44" s="176"/>
      <c r="AP44" s="176"/>
      <c r="AT44" s="575"/>
      <c r="AU44" s="156"/>
      <c r="AV44" s="481"/>
      <c r="AW44" s="560"/>
    </row>
    <row r="45" spans="1:49" ht="19.5" customHeight="1" x14ac:dyDescent="0.2">
      <c r="A45" s="124"/>
      <c r="B45" s="134"/>
      <c r="C45" s="236"/>
      <c r="D45" s="245"/>
      <c r="E45" s="245"/>
      <c r="F45" s="245"/>
      <c r="G45" s="245"/>
      <c r="H45" s="245"/>
      <c r="I45" s="245"/>
      <c r="J45" s="237"/>
      <c r="K45" s="246"/>
      <c r="L45" s="246"/>
      <c r="M45" s="238"/>
      <c r="N45" s="134"/>
      <c r="O45" s="176"/>
      <c r="P45" s="176"/>
      <c r="Q45" s="176"/>
      <c r="T45" s="575"/>
      <c r="U45" s="156"/>
      <c r="V45" s="481"/>
      <c r="W45" s="550"/>
      <c r="Y45" s="124"/>
      <c r="Z45" s="134"/>
      <c r="AH45" s="134"/>
      <c r="AK45" s="181"/>
      <c r="AL45" s="159"/>
      <c r="AO45" s="176"/>
      <c r="AP45" s="176"/>
      <c r="AT45" s="575"/>
      <c r="AU45" s="156"/>
      <c r="AV45" s="481"/>
      <c r="AW45" s="560"/>
    </row>
    <row r="46" spans="1:49" ht="19.5" customHeight="1" x14ac:dyDescent="0.2">
      <c r="A46" s="124"/>
      <c r="B46" s="134"/>
      <c r="C46" s="236"/>
      <c r="D46" s="245"/>
      <c r="E46" s="245"/>
      <c r="F46" s="245"/>
      <c r="G46" s="245"/>
      <c r="H46" s="245"/>
      <c r="I46" s="245"/>
      <c r="J46" s="237"/>
      <c r="K46" s="246"/>
      <c r="L46" s="246"/>
      <c r="M46" s="238"/>
      <c r="N46" s="134"/>
      <c r="O46" s="176"/>
      <c r="P46" s="176"/>
      <c r="Q46" s="176"/>
      <c r="T46" s="575"/>
      <c r="U46" s="156"/>
      <c r="V46" s="481"/>
      <c r="W46" s="550"/>
      <c r="Y46" s="124"/>
      <c r="Z46" s="134"/>
      <c r="AH46" s="134"/>
      <c r="AK46" s="181"/>
      <c r="AL46" s="159"/>
      <c r="AO46" s="176"/>
      <c r="AP46" s="176"/>
      <c r="AT46" s="575"/>
      <c r="AU46" s="156"/>
      <c r="AV46" s="481"/>
      <c r="AW46" s="560"/>
    </row>
    <row r="47" spans="1:49" ht="19.5" customHeight="1" x14ac:dyDescent="0.2">
      <c r="A47" s="124"/>
      <c r="B47" s="134"/>
      <c r="C47" s="236"/>
      <c r="D47" s="245"/>
      <c r="E47" s="245"/>
      <c r="F47" s="245"/>
      <c r="G47" s="245"/>
      <c r="H47" s="245"/>
      <c r="I47" s="245"/>
      <c r="J47" s="237"/>
      <c r="K47" s="246"/>
      <c r="L47" s="246"/>
      <c r="M47" s="238"/>
      <c r="N47" s="134"/>
      <c r="O47" s="457"/>
      <c r="P47" s="457"/>
      <c r="Q47" s="457"/>
      <c r="R47" s="139"/>
      <c r="T47" s="575"/>
      <c r="U47" s="156"/>
      <c r="V47" s="481"/>
      <c r="W47" s="550"/>
      <c r="Y47" s="124"/>
      <c r="Z47" s="134"/>
      <c r="AH47" s="134"/>
      <c r="AK47" s="181"/>
      <c r="AL47" s="159"/>
      <c r="AN47" s="176"/>
      <c r="AO47" s="176"/>
      <c r="AP47" s="176"/>
      <c r="AT47" s="575"/>
      <c r="AU47" s="156"/>
      <c r="AV47" s="481"/>
      <c r="AW47" s="560"/>
    </row>
    <row r="48" spans="1:49" ht="19.5" customHeight="1" outlineLevel="1" x14ac:dyDescent="0.2">
      <c r="A48" s="124"/>
      <c r="B48" s="134"/>
      <c r="J48" s="207"/>
      <c r="K48" s="205"/>
      <c r="L48" s="205"/>
      <c r="M48" s="206"/>
      <c r="N48" s="134"/>
      <c r="P48" s="139"/>
      <c r="Q48" s="139"/>
      <c r="R48" s="139"/>
      <c r="T48" s="134"/>
      <c r="U48" s="156"/>
      <c r="V48" s="156"/>
      <c r="W48" s="157"/>
      <c r="Y48" s="124"/>
      <c r="Z48" s="134"/>
      <c r="AH48" s="134"/>
      <c r="AK48" s="181"/>
      <c r="AL48" s="159"/>
      <c r="AN48" s="176"/>
      <c r="AT48" s="134"/>
      <c r="AU48" s="156"/>
      <c r="AV48" s="156"/>
      <c r="AW48" s="157"/>
    </row>
    <row r="49" spans="1:49" ht="19.5" customHeight="1" thickBot="1" x14ac:dyDescent="0.25">
      <c r="A49" s="124"/>
      <c r="B49" s="126"/>
      <c r="C49" s="125"/>
      <c r="D49" s="125"/>
      <c r="E49" s="434" t="s">
        <v>214</v>
      </c>
      <c r="F49" s="434"/>
      <c r="G49" s="125"/>
      <c r="H49" s="125"/>
      <c r="I49" s="125"/>
      <c r="J49" s="561">
        <f>SUM(J7,J32)</f>
        <v>5709442024</v>
      </c>
      <c r="K49" s="562"/>
      <c r="L49" s="562"/>
      <c r="M49" s="563"/>
      <c r="N49" s="126"/>
      <c r="O49" s="125"/>
      <c r="P49" s="125"/>
      <c r="Q49" s="434" t="s">
        <v>215</v>
      </c>
      <c r="R49" s="434"/>
      <c r="S49" s="125"/>
      <c r="T49" s="567" t="str">
        <f>IF(-(T38-U36)&gt;0,"△","")</f>
        <v/>
      </c>
      <c r="U49" s="568">
        <f>-(T38-U36)</f>
        <v>0</v>
      </c>
      <c r="V49" s="438"/>
      <c r="W49" s="569"/>
      <c r="Y49" s="124"/>
      <c r="Z49" s="126"/>
      <c r="AA49" s="125"/>
      <c r="AB49" s="125"/>
      <c r="AC49" s="434" t="s">
        <v>214</v>
      </c>
      <c r="AD49" s="434"/>
      <c r="AE49" s="125"/>
      <c r="AF49" s="125"/>
      <c r="AG49" s="125"/>
      <c r="AH49" s="595">
        <f>SUM(AH7,AH26,AH32,AH38)</f>
        <v>18876779166</v>
      </c>
      <c r="AI49" s="596"/>
      <c r="AJ49" s="596"/>
      <c r="AK49" s="597"/>
      <c r="AL49" s="128"/>
      <c r="AM49" s="125"/>
      <c r="AN49" s="208"/>
      <c r="AO49" s="125"/>
      <c r="AP49" s="434" t="s">
        <v>215</v>
      </c>
      <c r="AQ49" s="434"/>
      <c r="AR49" s="125"/>
      <c r="AS49" s="125"/>
      <c r="AT49" s="601"/>
      <c r="AU49" s="603">
        <f>AU36+AU38</f>
        <v>0</v>
      </c>
      <c r="AV49" s="603"/>
      <c r="AW49" s="604"/>
    </row>
    <row r="50" spans="1:49" ht="19.5" customHeight="1" thickTop="1" x14ac:dyDescent="0.2">
      <c r="A50" s="124"/>
      <c r="B50" s="209"/>
      <c r="C50" s="146"/>
      <c r="D50" s="146"/>
      <c r="E50" s="450"/>
      <c r="F50" s="450"/>
      <c r="G50" s="146"/>
      <c r="H50" s="146"/>
      <c r="I50" s="146"/>
      <c r="J50" s="564"/>
      <c r="K50" s="565"/>
      <c r="L50" s="565"/>
      <c r="M50" s="566"/>
      <c r="N50" s="209"/>
      <c r="O50" s="146"/>
      <c r="P50" s="146"/>
      <c r="Q50" s="450"/>
      <c r="R50" s="450"/>
      <c r="S50" s="146"/>
      <c r="T50" s="473"/>
      <c r="U50" s="570"/>
      <c r="V50" s="570"/>
      <c r="W50" s="571"/>
      <c r="Y50" s="124"/>
      <c r="Z50" s="209"/>
      <c r="AA50" s="146"/>
      <c r="AB50" s="146"/>
      <c r="AC50" s="450"/>
      <c r="AD50" s="450"/>
      <c r="AE50" s="146"/>
      <c r="AF50" s="146"/>
      <c r="AG50" s="146"/>
      <c r="AH50" s="598"/>
      <c r="AI50" s="599"/>
      <c r="AJ50" s="599"/>
      <c r="AK50" s="600"/>
      <c r="AL50" s="210"/>
      <c r="AM50" s="146"/>
      <c r="AN50" s="146"/>
      <c r="AO50" s="146"/>
      <c r="AP50" s="450"/>
      <c r="AQ50" s="450"/>
      <c r="AR50" s="146"/>
      <c r="AS50" s="146"/>
      <c r="AT50" s="602"/>
      <c r="AU50" s="605"/>
      <c r="AV50" s="605"/>
      <c r="AW50" s="606"/>
    </row>
    <row r="51" spans="1:49" ht="19.5" customHeight="1" x14ac:dyDescent="0.2">
      <c r="C51" s="121" t="s">
        <v>266</v>
      </c>
      <c r="AK51" s="211"/>
      <c r="AL51" s="131"/>
      <c r="AM51" s="125"/>
      <c r="AN51" s="125"/>
      <c r="AO51" s="125"/>
      <c r="AP51" s="125"/>
    </row>
    <row r="52" spans="1:49" ht="19.5" customHeight="1" x14ac:dyDescent="0.2"/>
    <row r="53" spans="1:49" ht="19.5" customHeight="1" x14ac:dyDescent="0.2"/>
    <row r="54" spans="1:49" ht="19.5" customHeight="1" x14ac:dyDescent="0.2"/>
    <row r="83" ht="15" customHeight="1" x14ac:dyDescent="0.2"/>
    <row r="84" ht="15" customHeight="1" x14ac:dyDescent="0.2"/>
    <row r="99" ht="0.9" customHeight="1" x14ac:dyDescent="0.2"/>
  </sheetData>
  <mergeCells count="165">
    <mergeCell ref="AT44:AT47"/>
    <mergeCell ref="AT40:AT41"/>
    <mergeCell ref="AU40:AW41"/>
    <mergeCell ref="E30:H31"/>
    <mergeCell ref="AU42:AW43"/>
    <mergeCell ref="AN38:AP39"/>
    <mergeCell ref="AT38:AT39"/>
    <mergeCell ref="AU38:AW39"/>
    <mergeCell ref="AH49:AK50"/>
    <mergeCell ref="AP49:AQ50"/>
    <mergeCell ref="AT49:AT50"/>
    <mergeCell ref="AU49:AW50"/>
    <mergeCell ref="P42:S43"/>
    <mergeCell ref="T42:W43"/>
    <mergeCell ref="AB40:AE41"/>
    <mergeCell ref="AH40:AK41"/>
    <mergeCell ref="AO42:AQ43"/>
    <mergeCell ref="AT36:AT37"/>
    <mergeCell ref="AU36:AW37"/>
    <mergeCell ref="AT34:AW35"/>
    <mergeCell ref="P32:S33"/>
    <mergeCell ref="T32:W33"/>
    <mergeCell ref="P34:R35"/>
    <mergeCell ref="T34:W35"/>
    <mergeCell ref="C1:T1"/>
    <mergeCell ref="AV44:AW47"/>
    <mergeCell ref="D34:G35"/>
    <mergeCell ref="J34:M35"/>
    <mergeCell ref="O47:Q47"/>
    <mergeCell ref="E49:F50"/>
    <mergeCell ref="J49:M50"/>
    <mergeCell ref="Q49:R50"/>
    <mergeCell ref="T49:T50"/>
    <mergeCell ref="U49:W50"/>
    <mergeCell ref="AC49:AD50"/>
    <mergeCell ref="C32:F33"/>
    <mergeCell ref="J32:M33"/>
    <mergeCell ref="O44:Q44"/>
    <mergeCell ref="T44:T47"/>
    <mergeCell ref="V44:W47"/>
    <mergeCell ref="P40:S41"/>
    <mergeCell ref="T40:W41"/>
    <mergeCell ref="AA38:AD39"/>
    <mergeCell ref="AH38:AK39"/>
    <mergeCell ref="AO40:AQ41"/>
    <mergeCell ref="AH34:AK35"/>
    <mergeCell ref="AO36:AQ37"/>
    <mergeCell ref="J30:M31"/>
    <mergeCell ref="E28:H29"/>
    <mergeCell ref="J28:M29"/>
    <mergeCell ref="O38:Q39"/>
    <mergeCell ref="T38:W39"/>
    <mergeCell ref="AB36:AE37"/>
    <mergeCell ref="AH36:AK37"/>
    <mergeCell ref="AA32:AD33"/>
    <mergeCell ref="AH32:AK33"/>
    <mergeCell ref="AO34:AQ35"/>
    <mergeCell ref="P36:R37"/>
    <mergeCell ref="T36:T37"/>
    <mergeCell ref="U36:W37"/>
    <mergeCell ref="AB34:AE35"/>
    <mergeCell ref="E36:H37"/>
    <mergeCell ref="J36:M37"/>
    <mergeCell ref="AB28:AE29"/>
    <mergeCell ref="AH28:AK29"/>
    <mergeCell ref="AU26:AW27"/>
    <mergeCell ref="E22:H23"/>
    <mergeCell ref="J22:M23"/>
    <mergeCell ref="O24:Q25"/>
    <mergeCell ref="T24:W25"/>
    <mergeCell ref="AC22:AF23"/>
    <mergeCell ref="AH22:AK23"/>
    <mergeCell ref="E26:H27"/>
    <mergeCell ref="J26:M27"/>
    <mergeCell ref="AA26:AD27"/>
    <mergeCell ref="AH26:AK27"/>
    <mergeCell ref="AO24:AQ25"/>
    <mergeCell ref="AU24:AW25"/>
    <mergeCell ref="E24:H25"/>
    <mergeCell ref="J24:M25"/>
    <mergeCell ref="P26:R27"/>
    <mergeCell ref="T26:W27"/>
    <mergeCell ref="AO26:AQ27"/>
    <mergeCell ref="AN22:AP23"/>
    <mergeCell ref="AT22:AW23"/>
    <mergeCell ref="P16:R17"/>
    <mergeCell ref="T16:W17"/>
    <mergeCell ref="AH18:AK19"/>
    <mergeCell ref="E18:H19"/>
    <mergeCell ref="I18:I19"/>
    <mergeCell ref="J18:M19"/>
    <mergeCell ref="AC18:AF19"/>
    <mergeCell ref="AN16:AP17"/>
    <mergeCell ref="AT16:AW17"/>
    <mergeCell ref="E20:H21"/>
    <mergeCell ref="I20:I21"/>
    <mergeCell ref="J20:M21"/>
    <mergeCell ref="P22:R23"/>
    <mergeCell ref="T22:W23"/>
    <mergeCell ref="AC20:AF21"/>
    <mergeCell ref="AH20:AK21"/>
    <mergeCell ref="P20:R21"/>
    <mergeCell ref="T20:W21"/>
    <mergeCell ref="AO20:AQ21"/>
    <mergeCell ref="AU20:AW21"/>
    <mergeCell ref="P14:R15"/>
    <mergeCell ref="T14:W15"/>
    <mergeCell ref="AC12:AF13"/>
    <mergeCell ref="AH12:AK13"/>
    <mergeCell ref="AO18:AQ19"/>
    <mergeCell ref="AU18:AW19"/>
    <mergeCell ref="E12:H13"/>
    <mergeCell ref="J12:M13"/>
    <mergeCell ref="O12:R13"/>
    <mergeCell ref="T12:W13"/>
    <mergeCell ref="AO12:AQ13"/>
    <mergeCell ref="AU12:AW13"/>
    <mergeCell ref="D14:G15"/>
    <mergeCell ref="J14:M15"/>
    <mergeCell ref="AB14:AE15"/>
    <mergeCell ref="AH14:AK15"/>
    <mergeCell ref="E16:H17"/>
    <mergeCell ref="J16:M17"/>
    <mergeCell ref="O18:Q19"/>
    <mergeCell ref="T18:W19"/>
    <mergeCell ref="AC16:AF17"/>
    <mergeCell ref="AH16:AK17"/>
    <mergeCell ref="AO8:AQ9"/>
    <mergeCell ref="AT8:AW9"/>
    <mergeCell ref="E10:H11"/>
    <mergeCell ref="J10:M11"/>
    <mergeCell ref="P10:R11"/>
    <mergeCell ref="T10:W11"/>
    <mergeCell ref="D8:G9"/>
    <mergeCell ref="J8:M9"/>
    <mergeCell ref="P8:R9"/>
    <mergeCell ref="T8:W9"/>
    <mergeCell ref="AB8:AE9"/>
    <mergeCell ref="AH8:AK9"/>
    <mergeCell ref="AN10:AP11"/>
    <mergeCell ref="AT10:AW11"/>
    <mergeCell ref="AC10:AF11"/>
    <mergeCell ref="AH10:AK11"/>
    <mergeCell ref="B3:W3"/>
    <mergeCell ref="Z3:AW3"/>
    <mergeCell ref="B4:M4"/>
    <mergeCell ref="N4:W4"/>
    <mergeCell ref="Z4:AK4"/>
    <mergeCell ref="AL4:AW4"/>
    <mergeCell ref="AL5:AQ5"/>
    <mergeCell ref="AT5:AW5"/>
    <mergeCell ref="C6:F7"/>
    <mergeCell ref="O6:Q7"/>
    <mergeCell ref="AA6:AD7"/>
    <mergeCell ref="AN6:AP7"/>
    <mergeCell ref="J7:M7"/>
    <mergeCell ref="T7:W7"/>
    <mergeCell ref="AH7:AK7"/>
    <mergeCell ref="AT7:AW7"/>
    <mergeCell ref="B5:I5"/>
    <mergeCell ref="J5:M5"/>
    <mergeCell ref="N5:R5"/>
    <mergeCell ref="T5:W5"/>
    <mergeCell ref="Z5:AG5"/>
    <mergeCell ref="AH5:AK5"/>
  </mergeCells>
  <phoneticPr fontId="1"/>
  <printOptions horizontalCentered="1"/>
  <pageMargins left="0.59055118110236227" right="0.59055118110236227" top="0.59055118110236227" bottom="0.78740157480314965" header="0.51181102362204722" footer="0.51181102362204722"/>
  <pageSetup paperSize="9" scale="76" firstPageNumber="7" orientation="portrait" useFirstPageNumber="1" r:id="rId1"/>
  <headerFooter alignWithMargins="0">
    <oddFooter>&amp;C&amp;P</oddFooter>
  </headerFooter>
  <colBreaks count="1" manualBreakCount="1">
    <brk id="24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参考</vt:lpstr>
      <vt:lpstr>最近５カ年大阪港港勢比較表</vt:lpstr>
      <vt:lpstr>令和6年度　港営事収益的収支決算概要</vt:lpstr>
      <vt:lpstr>令和6年度　港営事業資本的収支決算概要</vt:lpstr>
      <vt:lpstr>最近５カ年大阪港港勢比較表!Print_Area</vt:lpstr>
      <vt:lpstr>参考!Print_Area</vt:lpstr>
      <vt:lpstr>'令和6年度　港営事業資本的収支決算概要'!Print_Area</vt:lpstr>
      <vt:lpstr>'令和6年度　港営事収益的収支決算概要'!Print_Area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2025-09-30T23:39:22Z</dcterms:created>
  <dcterms:modified xsi:type="dcterms:W3CDTF">2025-10-01T04:51:49Z</dcterms:modified>
</cp:coreProperties>
</file>